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7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6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7.xml"/>
  <Override ContentType="application/vnd.ms-excel.threadedcomments+xml" PartName="/xl/threadedComments/threadedComment5.xml"/>
  <Override ContentType="application/vnd.ms-excel.threadedcomments+xml" PartName="/xl/threadedComments/threadedComment6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layer Details - Post 2025" sheetId="1" r:id="rId5"/>
    <sheet state="visible" name="Summary" sheetId="2" r:id="rId6"/>
    <sheet state="visible" name="Player Details" sheetId="3" r:id="rId7"/>
    <sheet state="visible" name="Dues Tracking" sheetId="4" r:id="rId8"/>
    <sheet state="visible" name="2026 RFO Draft" sheetId="5" r:id="rId9"/>
    <sheet state="visible" name="2026 Farm System Draft" sheetId="6" r:id="rId10"/>
    <sheet state="visible" name="Trades" sheetId="7" r:id="rId11"/>
    <sheet state="visible" name="Upcoming Free Agents - 2526 Off" sheetId="8" r:id="rId12"/>
    <sheet state="visible" name="2025 Salary Cap Checks &amp; Standi" sheetId="9" r:id="rId13"/>
    <sheet state="visible" name="2025 RFO Draft" sheetId="10" r:id="rId14"/>
    <sheet state="visible" name="2026 Expansion Draft" sheetId="11" r:id="rId15"/>
    <sheet state="hidden" name="2024 Young Players Draft" sheetId="12" r:id="rId16"/>
    <sheet state="visible" name="2025 Farm System Draft" sheetId="13" r:id="rId17"/>
    <sheet state="hidden" name="2024 Salary Cap Checks &amp; Standi" sheetId="14" r:id="rId18"/>
    <sheet state="hidden" name="Upcoming Free Agents - 2425 Off" sheetId="15" r:id="rId19"/>
    <sheet state="visible" name="Offseason Checklist" sheetId="16" r:id="rId20"/>
    <sheet state="visible" name="Expansion Template" sheetId="17" r:id="rId21"/>
    <sheet state="hidden" name="2024 RFO Draft" sheetId="18" r:id="rId22"/>
  </sheets>
  <definedNames>
    <definedName hidden="1" localSheetId="0" name="_xlnm._FilterDatabase">'Player Details - Post 2025'!$A$3:$P$3004</definedName>
    <definedName hidden="1" localSheetId="2" name="_xlnm._FilterDatabase">'Player Details'!$A$3:$Z$982</definedName>
    <definedName hidden="1" localSheetId="7" name="_xlnm._FilterDatabase">'Upcoming Free Agents - 2526 Off'!$A$8:$M$611</definedName>
    <definedName hidden="1" localSheetId="8" name="_xlnm._FilterDatabase">'2025 Salary Cap Checks &amp; Standi'!$B$2:$I$14</definedName>
    <definedName hidden="1" localSheetId="13" name="_xlnm._FilterDatabase">'2024 Salary Cap Checks &amp; Standi'!$B$2:$I$14</definedName>
    <definedName hidden="1" localSheetId="14" name="_xlnm._FilterDatabase">'Upcoming Free Agents - 2425 Off'!$A$8:$M$203</definedName>
    <definedName hidden="1" localSheetId="15" name="_xlnm._FilterDatabase">'Offseason Checklist'!$A$2:$D$1000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tc={c1726e85-c622-4376-ad8b-b45df7d965a3}</author>
  </authors>
  <commentList>
    <comment authorId="0" xr:uid="{c1726e85-c622-4376-ad8b-b45df7d965a3}" ref="F59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we all fucked up here didnt we
Reply:
	haha yea
Reply:
	big time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tc={7145cc46-4980-4146-af0c-853008536c16}</author>
    <author>tc={de480090-4cab-466f-bea2-f8129384f658}</author>
  </authors>
  <commentList>
    <comment authorId="0" xr:uid="{7145cc46-4980-4146-af0c-853008536c16}" ref="A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 not edit cells A3:A20, placeholders for up to 18 teams
</t>
      </text>
    </comment>
    <comment authorId="1" xr:uid="{de480090-4cab-466f-bea2-f8129384f65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Walker Jenkins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tc={07978e80-1cbc-4693-a394-783cc4c53930}</author>
    <author>tc={0ab23eec-fbb9-4b2b-821d-fb07fc43449f}</author>
    <author>tc={29892ff5-8261-430d-9358-7717831eeed3}</author>
  </authors>
  <commentList>
    <comment authorId="0" xr:uid="{07978e80-1cbc-4693-a394-783cc4c53930}" ref="A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It's Zach Neto
</t>
      </text>
    </comment>
    <comment authorId="1" xr:uid="{0ab23eec-fbb9-4b2b-821d-fb07fc43449f}" ref="O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fix contract end date issue
</t>
      </text>
    </comment>
    <comment authorId="2" xr:uid="{29892ff5-8261-430d-9358-7717831eeed3}" ref="A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Turn into working sheet once FA transition is finalized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tc={03463f1c-f783-4e60-9fe4-40471e6a6e47}</author>
    <author>tc={2ded9a07-8d07-40ee-a822-bc763799e6a3}</author>
    <author>tc={43d1d670-6b67-4330-bc9d-4bcbd6247398}</author>
    <author>tc={609e974a-8e27-4720-9d16-ec0b0ed4dc7b}</author>
    <author>tc={bf8b9e1b-1f6c-4200-a959-5414bf14edff}</author>
    <author>tc={c7921cbb-fb02-457d-8944-6ba5737e5b0b}</author>
    <author>tc={cba49509-9dc6-446d-b096-cfacab384687}</author>
  </authors>
  <commentList>
    <comment authorId="0" xr:uid="{03463f1c-f783-4e60-9fe4-40471e6a6e47}" ref="I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 i take Carlos Rodon and Cody Bradford
Reply:
	yours
</t>
      </text>
    </comment>
    <comment authorId="1" xr:uid="{2ded9a07-8d07-40ee-a822-bc763799e6a3}" ref="I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jeffrey springs
Reply:
	yours do you want another at this level?
Reply:
	yes
Reply:
	Drew Rasmussen
Reply:
	perfect, can take one more at this level if you want
</t>
      </text>
    </comment>
    <comment authorId="2" xr:uid="{43d1d670-6b67-4330-bc9d-4bcbd6247398}" ref="L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Brian you can jump in
</t>
      </text>
    </comment>
    <comment authorId="3" xr:uid="{609e974a-8e27-4720-9d16-ec0b0ed4dc7b}" ref="I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Robbie Ray
Reply:
	thx
Reply:
	anyone else at the level?
Reply:
	you're also up next at 3.5/ 2 level
</t>
      </text>
    </comment>
    <comment authorId="4" xr:uid="{bf8b9e1b-1f6c-4200-a959-5414bf14edff}" ref="K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Nolan/ Andy you can still pick
</t>
      </text>
    </comment>
    <comment authorId="5" xr:uid="{c7921cbb-fb02-457d-8944-6ba5737e5b0b}" ref="M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you're up
</t>
      </text>
    </comment>
    <comment authorId="6" xr:uid="{cba49509-9dc6-446d-b096-cfacab384687}" ref="I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Drew Rasmussen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tc={01c3f75e-bdb6-40ed-9ad3-d254ab430e4c}</author>
    <author>tc={01f442ae-313b-45ca-8e29-b0cef7ff0d83}</author>
    <author>tc={03331411-e908-4357-984c-cc3ede34c144}</author>
    <author>tc={10982f5f-bd34-48c9-af39-b5dd8ab2c119}</author>
    <author>tc={19927610-5c7a-4b5f-9ce9-6e26dec58fe8}</author>
    <author>tc={1befcb4c-c53f-4256-8d93-73f6da8637f5}</author>
    <author>tc={1e79f217-ae3a-4334-b6a0-d6ffab82f017}</author>
    <author>tc={20d536fa-cbb6-435b-adfb-f321980f21c0}</author>
    <author>tc={2b609395-abe6-414c-870b-d7a1705dbd84}</author>
    <author>tc={2cad791b-093b-4ad7-a952-5792407f6d87}</author>
    <author>tc={39055071-044a-41aa-808e-1d878381ae26}</author>
    <author>tc={4e4f0921-9d99-4a50-9bd8-b99a7178e415}</author>
    <author>tc={5001288b-a380-47ce-92e9-94415c1a68e9}</author>
    <author>tc={531ce8d1-e672-48d7-a0a2-ff097a6b9fe0}</author>
    <author>tc={6451282b-6fdc-4ab5-96a7-cad1916efd91}</author>
    <author>tc={64655d97-6e70-412e-992d-1f021789fa27}</author>
    <author>tc={6e4ff98f-4bb1-4681-9819-2ec724ecfdc7}</author>
    <author>tc={72ecbd9e-4dc2-441d-abca-3b5018c26581}</author>
    <author>tc={771adc12-b8e3-4244-87f1-2ce97e31ad1a}</author>
    <author>tc={7c3982fc-6d90-4452-af53-50e9c869acde}</author>
    <author>tc={7d7447d8-94e6-4e07-9e65-6bb1aca1bc67}</author>
    <author>tc={7dd9dbf6-8721-4b0b-bedf-5f8bca4fae50}</author>
    <author>tc={7e4f3f2d-3bc9-4c44-8ce3-ea463cc80b81}</author>
    <author>tc={80f68d4b-cec8-41ed-9585-5992c36772fc}</author>
    <author>tc={93381a2e-07fd-4b9a-a292-4c8f38cace71}</author>
    <author>tc={afe297cc-d260-4866-8fb9-ee09bc2c3b61}</author>
    <author>tc={c873cbbe-033e-45c9-a56c-6666d2b978e7}</author>
    <author>tc={c8b52e84-08ad-4ca2-8a04-3f07d1b19899}</author>
    <author>tc={ca013691-9d96-4a3c-9808-93af762695a9}</author>
    <author>tc={cb4c621e-5778-4e3e-a7c7-65b8cdda1eda}</author>
    <author>tc={cb785fb0-c73d-45a8-add1-2a2c46f6e558}</author>
    <author>tc={ccba39a3-079f-4b89-be10-ccbc1e265bd8}</author>
    <author>tc={d0013e75-7f22-4369-90d5-f19da5c9b9e4}</author>
    <author>tc={d6f409b3-c352-4a1c-9707-a7d1f6ef6097}</author>
    <author>tc={d7de49e9-58d9-404f-8871-8ec2114e79e4}</author>
    <author>tc={e0155233-b8a3-4b3e-8f53-dad0023af1d8}</author>
    <author>tc={e44290fe-fbd8-401d-93ae-bfda068afee4}</author>
    <author>tc={e6283ce6-db61-45f0-aa43-b5c1b28ad2c7}</author>
    <author>tc={ec1e54eb-eeae-42f9-be0f-6b72a134910c}</author>
    <author>tc={f3fd0c0f-defd-4462-89d4-963990e258f1}</author>
    <author>tc={f6d785ad-4c9d-40e1-a13f-e6a4e5820ca4}</author>
  </authors>
  <commentList>
    <comment authorId="0" xr:uid="{01c3f75e-bdb6-40ed-9ad3-d254ab430e4c}" ref="K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Coby Mayo
</t>
      </text>
    </comment>
    <comment authorId="1" xr:uid="{01f442ae-313b-45ca-8e29-b0cef7ff0d83}" ref="C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Rhett Lowder
</t>
      </text>
    </comment>
    <comment authorId="2" xr:uid="{03331411-e908-4357-984c-cc3ede34c144}" ref="C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Jackson Jobe
</t>
      </text>
    </comment>
    <comment authorId="3" xr:uid="{10982f5f-bd34-48c9-af39-b5dd8ab2c119}" ref="C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Dylan lesko
</t>
      </text>
    </comment>
    <comment authorId="4" xr:uid="{19927610-5c7a-4b5f-9ce9-6e26dec58fe8}" ref="G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josh jung
</t>
      </text>
    </comment>
    <comment authorId="5" xr:uid="{1befcb4c-c53f-4256-8d93-73f6da8637f5}" ref="K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Kevin Parada NYM
Reply:
	selected
</t>
      </text>
    </comment>
    <comment authorId="6" xr:uid="{1e79f217-ae3a-4334-b6a0-d6ffab82f017}" ref="C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Bubba Chandler
</t>
      </text>
    </comment>
    <comment authorId="7" xr:uid="{20d536fa-cbb6-435b-adfb-f321980f21c0}" ref="C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Jhoan Duran
</t>
      </text>
    </comment>
    <comment authorId="8" xr:uid="{2b609395-abe6-414c-870b-d7a1705dbd84}" ref="K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DL Hall
</t>
      </text>
    </comment>
    <comment authorId="9" xr:uid="{2cad791b-093b-4ad7-a952-5792407f6d87}" ref="K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Mark Vientos
</t>
      </text>
    </comment>
    <comment authorId="10" xr:uid="{39055071-044a-41aa-808e-1d878381ae26}" ref="C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Tyler Locklear
</t>
      </text>
    </comment>
    <comment authorId="11" xr:uid="{4e4f0921-9d99-4a50-9bd8-b99a7178e415}" ref="C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Ceddanne Rafaela
Reply:
	Lee was taken in auction, pending johnny's pick
</t>
      </text>
    </comment>
    <comment authorId="12" xr:uid="{5001288b-a380-47ce-92e9-94415c1a68e9}" ref="G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mason miller
</t>
      </text>
    </comment>
    <comment authorId="13" xr:uid="{531ce8d1-e672-48d7-a0a2-ff097a6b9fe0}" ref="C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Cade Horton
</t>
      </text>
    </comment>
    <comment authorId="14" xr:uid="{6451282b-6fdc-4ab5-96a7-cad1916efd91}" ref="G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robert gasser
</t>
      </text>
    </comment>
    <comment authorId="15" xr:uid="{64655d97-6e70-412e-992d-1f021789fa27}" ref="H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Kyle Manzardo
Reply:
	need to get michael's pick first
Reply:
	Marked as resolved
Reply:
	got him
Re-opened
</t>
      </text>
    </comment>
    <comment authorId="16" xr:uid="{6e4ff98f-4bb1-4681-9819-2ec724ecfdc7}" ref="C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Walker Jenkins
1 total reaction
Tyler Hart reacted with ♥️ at 2024-02-22 01:18 AM
</t>
      </text>
    </comment>
    <comment authorId="17" xr:uid="{72ecbd9e-4dc2-441d-abca-3b5018c26581}" ref="K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Ryan Noda
</t>
      </text>
    </comment>
    <comment authorId="18" xr:uid="{771adc12-b8e3-4244-87f1-2ce97e31ad1a}" ref="G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bryce miller
</t>
      </text>
    </comment>
    <comment authorId="19" xr:uid="{7c3982fc-6d90-4452-af53-50e9c869acde}" ref="G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daniel espino
</t>
      </text>
    </comment>
    <comment authorId="20" xr:uid="{7d7447d8-94e6-4e07-9e65-6bb1aca1bc67}" ref="K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Carson Williams
</t>
      </text>
    </comment>
    <comment authorId="21" xr:uid="{7dd9dbf6-8721-4b0b-bedf-5f8bca4fae50}" ref="K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Logan Allen
</t>
      </text>
    </comment>
    <comment authorId="22" xr:uid="{7e4f3f2d-3bc9-4c44-8ce3-ea463cc80b81}" ref="K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Tyler Holton
</t>
      </text>
    </comment>
    <comment authorId="23" xr:uid="{80f68d4b-cec8-41ed-9585-5992c36772fc}" ref="C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matt shaw
</t>
      </text>
    </comment>
    <comment authorId="24" xr:uid="{93381a2e-07fd-4b9a-a292-4c8f38cace71}" ref="H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Camilo Doval
Reply:
	not eligible
Reply:
	Brooks Lee
</t>
      </text>
    </comment>
    <comment authorId="25" xr:uid="{afe297cc-d260-4866-8fb9-ee09bc2c3b61}" ref="K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Colton Cowser
</t>
      </text>
    </comment>
    <comment authorId="26" xr:uid="{c873cbbe-033e-45c9-a56c-6666d2b978e7}" ref="C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Tekoah Roby
</t>
      </text>
    </comment>
    <comment authorId="27" xr:uid="{c8b52e84-08ad-4ca2-8a04-3f07d1b19899}" ref="C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Martian
</t>
      </text>
    </comment>
    <comment authorId="28" xr:uid="{ca013691-9d96-4a3c-9808-93af762695a9}" ref="K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Ryan Walker
Reply:
	sfg org right?&gt;
Reply:
	Yeah, SFG
1 total reaction
Tyler Hart reacted with 👍 at 2024-02-22 02:59 AM
</t>
      </text>
    </comment>
    <comment authorId="29" xr:uid="{cb4c621e-5778-4e3e-a7c7-65b8cdda1eda}" ref="J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Prelander Berroa
</t>
      </text>
    </comment>
    <comment authorId="30" xr:uid="{cb785fb0-c73d-45a8-add1-2a2c46f6e558}" ref="C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Tekoah Roby
</t>
      </text>
    </comment>
    <comment authorId="31" xr:uid="{ccba39a3-079f-4b89-be10-ccbc1e265bd8}" ref="K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Joey Ortiz
</t>
      </text>
    </comment>
    <comment authorId="32" xr:uid="{d0013e75-7f22-4369-90d5-f19da5c9b9e4}" ref="H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Colson Montgomery
</t>
      </text>
    </comment>
    <comment authorId="33" xr:uid="{d6f409b3-c352-4a1c-9707-a7d1f6ef6097}" ref="G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bryan woo
</t>
      </text>
    </comment>
    <comment authorId="34" xr:uid="{d7de49e9-58d9-404f-8871-8ec2114e79e4}" ref="G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spencer jones
Reply:
	taken
Reply:
	Michael busch
Reply:
	Marked as resolved
</t>
      </text>
    </comment>
    <comment authorId="35" xr:uid="{e0155233-b8a3-4b3e-8f53-dad0023af1d8}" ref="G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Henry davis
</t>
      </text>
    </comment>
    <comment authorId="36" xr:uid="{e44290fe-fbd8-401d-93ae-bfda068afee4}" ref="C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Chase DeLauter
</t>
      </text>
    </comment>
    <comment authorId="37" xr:uid="{e6283ce6-db61-45f0-aa43-b5c1b28ad2c7}" ref="C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Ryan Pepiot
Reply:
	taken in auction
Reply:
	Brady House
</t>
      </text>
    </comment>
    <comment authorId="38" xr:uid="{ec1e54eb-eeae-42f9-be0f-6b72a134910c}" ref="G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francisco alvarez
Reply:
	already picked
1 total reaction
Steven Cornish reacted with 😆 at 2024-02-22 00:35 AM
Reply:
	taj bradley
</t>
      </text>
    </comment>
    <comment authorId="39" xr:uid="{f3fd0c0f-defd-4462-89d4-963990e258f1}" ref="K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Roman Anthony
</t>
      </text>
    </comment>
    <comment authorId="40" xr:uid="{f6d785ad-4c9d-40e1-a13f-e6a4e5820ca4}" ref="H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Jordan Lawler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tc={8812a23a-f4dc-4239-8c69-fc0bff2abdf3}</author>
    <author>tc={dbfb5f57-0999-4295-8123-db2d68be5895}</author>
  </authors>
  <commentList>
    <comment authorId="0" xr:uid="{8812a23a-f4dc-4239-8c69-fc0bff2abdf3}" ref="J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This pick is JD's per trade #2
</t>
      </text>
    </comment>
    <comment authorId="1" xr:uid="{dbfb5f57-0999-4295-8123-db2d68be5895}" ref="I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This pick is Tyler's per Trade #2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tc={01858a6b-2b4a-40b6-95f8-725f5fdb128c}</author>
    <author>tc={06d13862-77b8-4350-874c-eba16fada45b}</author>
    <author>tc={0e711265-6b6b-461a-ae6a-4ddcfdd7c1e3}</author>
    <author>tc={12dc577f-5e4f-47a6-be74-a47bf631fde7}</author>
    <author>tc={17fbf7e7-0129-419c-bb4a-8e4c4b40c082}</author>
    <author>tc={19d4c297-1c4d-4fa4-a3e3-0af75ccf756d}</author>
    <author>tc={214bb5dc-d38d-4a32-9e4f-d036e7841c83}</author>
    <author>tc={2373e75b-8ab8-4465-b7d5-26d333d9bf13}</author>
    <author>tc={261cdcc2-4dd1-4f8e-8210-2e23d7b258a2}</author>
    <author>tc={2c6c275f-8cb1-490e-b025-be0e88b46829}</author>
    <author>tc={2db77f93-e972-4c91-a712-881039aaccae}</author>
    <author>tc={2dbe173b-fdd3-479b-813b-922cf2007e59}</author>
    <author>tc={2dd9a2d9-0f69-4288-b9d3-7a3b639a8f9b}</author>
    <author>tc={2ed67136-0f10-473d-9b3e-b45e4c6d4d37}</author>
    <author>tc={38c52187-a39c-4a4d-888b-96e14eb37355}</author>
    <author>tc={3963b014-9b7d-49a6-9c9d-1752c34bb949}</author>
    <author>tc={40c18c09-1b09-483a-88de-5211cb396903}</author>
    <author>tc={43556a2d-ed5b-4c82-bbc0-983b26d1a13c}</author>
    <author>tc={43635d41-0091-4a5f-bfe5-3718a0024af0}</author>
    <author>tc={4a9d27ee-8f34-4d68-a8ca-bc93f123e932}</author>
    <author>tc={4c5e6f06-aac4-4972-b845-c547cec9b409}</author>
    <author>tc={4cc0b447-eb63-4c83-b8b5-99ffed1667ce}</author>
    <author>tc={4e3d4811-ac9d-4595-ab7e-3553fd751f2a}</author>
    <author>tc={561892a9-f9f9-4d2e-960a-b0fde781f748}</author>
    <author>tc={6eaf49a9-77cd-4014-8cbe-1c63e057d680}</author>
    <author>tc={78ad17c4-8fd1-43c8-be47-50e75e4698f1}</author>
    <author>tc={7bc91c67-f7ef-477d-974b-65dfd25ccfbe}</author>
    <author>tc={7d1b1560-57eb-4d65-8acc-6004d8080d5e}</author>
    <author>tc={83b044c6-c81c-4c0d-9a25-60bc3812c9fe}</author>
    <author>tc={84eb3f7d-7241-4108-8f1c-9c15b62a4793}</author>
    <author>tc={9380aff6-e3ed-4793-b716-0ed6f93995fb}</author>
    <author>tc={94a35057-8e80-4fac-94b9-cbcebb556097}</author>
    <author>tc={973f043b-2018-4426-aa00-b7313e59c8f6}</author>
    <author>tc={9a13480b-6d6b-49ee-a2e4-c96d52c9dc44}</author>
    <author>tc={9a217ae9-f9c1-46bd-bb3e-bc19117d8a92}</author>
    <author>tc={9f530106-4c52-4a00-b98b-d67d978b8971}</author>
    <author>tc={a2519f37-5a61-495d-ade2-0f789b0a0b3f}</author>
    <author>tc={a6df02de-5c2e-450f-a8cd-a4804880503b}</author>
    <author>tc={ae729cbf-9c28-4d2f-a846-13c64c411c68}</author>
    <author>tc={af045924-fb4d-42a6-8df3-c02a6a82f8a6}</author>
    <author>tc={b00c0fb5-6f33-428a-8330-53076ce3a435}</author>
    <author>tc={b2d3cbcf-6362-4888-a66e-2f0cdbc76df7}</author>
    <author>tc={b65af45f-f01e-44dd-bcb1-72a0ab58c9e3}</author>
    <author>tc={bd71e0fc-ad89-4d47-a9e2-d9b8bbb3f8ed}</author>
    <author>tc={c5432833-3266-4779-83fb-0541c6b2cb71}</author>
    <author>tc={c8139149-61be-4f88-9654-d7fb86b92603}</author>
    <author>tc={cb7a5b30-76a7-46c2-b157-d5aa49e87874}</author>
    <author>tc={cdaa351b-13a7-46dd-9b65-a3b1b348c5c7}</author>
    <author>tc={da2ea41e-a439-46a9-be84-47619a6a9558}</author>
    <author>tc={de206289-27d1-4c11-a3b8-f49cd131b067}</author>
    <author>tc={df585a3a-ac1b-4430-900e-cefe11d6064b}</author>
    <author>tc={e5c8bf11-171f-4a59-9828-32e73b9480d4}</author>
    <author>tc={e63ace85-4515-441a-bd44-7ea6d6f991e0}</author>
    <author>tc={ea211563-4e80-4db8-afb7-54c5f7b383ab}</author>
    <author>tc={eb633b8e-77ca-41e7-8319-52386b314233}</author>
    <author>tc={ef570f5c-9713-4077-9373-47a02191701d}</author>
    <author>tc={f163520a-0dcb-4bdb-b495-9265fda07ca6}</author>
    <author>tc={fc268c36-17ae-450f-b499-39bf4ac36a5b}</author>
  </authors>
  <commentList>
    <comment authorId="0" xr:uid="{01858a6b-2b4a-40b6-95f8-725f5fdb128c}" ref="J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Done
</t>
      </text>
    </comment>
    <comment authorId="1" xr:uid="{06d13862-77b8-4350-874c-eba16fada45b}" ref="K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13 and 14
</t>
      </text>
    </comment>
    <comment authorId="2" xr:uid="{0e711265-6b6b-461a-ae6a-4ddcfdd7c1e3}" ref="J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Jorge Soler
</t>
      </text>
    </comment>
    <comment authorId="3" xr:uid="{12dc577f-5e4f-47a6-be74-a47bf631fde7}" ref="J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William Contreras
</t>
      </text>
    </comment>
    <comment authorId="4" xr:uid="{17fbf7e7-0129-419c-bb4a-8e4c4b40c082}" ref="K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Pass
</t>
      </text>
    </comment>
    <comment authorId="5" xr:uid="{19d4c297-1c4d-4fa4-a3e3-0af75ccf756d}" ref="J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Taijuan Walker
Reply:
	keep them coming if you want
Reply:
	Joey Menesses, Andrew Mccutchen, and Andrew Bennitendi
Reply:
	up to you in 15
</t>
      </text>
    </comment>
    <comment authorId="6" xr:uid="{214bb5dc-d38d-4a32-9e4f-d036e7841c83}" ref="J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Pass
</t>
      </text>
    </comment>
    <comment authorId="7" xr:uid="{2373e75b-8ab8-4465-b7d5-26d333d9bf13}" ref="K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Ottavino
</t>
      </text>
    </comment>
    <comment authorId="8" xr:uid="{261cdcc2-4dd1-4f8e-8210-2e23d7b258a2}" ref="J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Pass
</t>
      </text>
    </comment>
    <comment authorId="9" xr:uid="{2c6c275f-8cb1-490e-b025-be0e88b46829}" ref="K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Pass sorry couldn't get anyone
</t>
      </text>
    </comment>
    <comment authorId="10" xr:uid="{2db77f93-e972-4c91-a712-881039aaccae}" ref="J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Pass
</t>
      </text>
    </comment>
    <comment authorId="11" xr:uid="{2dbe173b-fdd3-479b-813b-922cf2007e59}" ref="K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DJ Lemaheiau
</t>
      </text>
    </comment>
    <comment authorId="12" xr:uid="{2dd9a2d9-0f69-4288-b9d3-7a3b639a8f9b}" ref="O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pass
</t>
      </text>
    </comment>
    <comment authorId="13" xr:uid="{2ed67136-0f10-473d-9b3e-b45e4c6d4d37}" ref="K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Michael King
</t>
      </text>
    </comment>
    <comment authorId="14" xr:uid="{38c52187-a39c-4a4d-888b-96e14eb37355}" ref="J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Jonathan India
</t>
      </text>
    </comment>
    <comment authorId="15" xr:uid="{3963b014-9b7d-49a6-9c9d-1752c34bb949}" ref="K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Pass
</t>
      </text>
    </comment>
    <comment authorId="16" xr:uid="{40c18c09-1b09-483a-88de-5211cb396903}" ref="J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Pass
</t>
      </text>
    </comment>
    <comment authorId="17" xr:uid="{43556a2d-ed5b-4c82-bbc0-983b26d1a13c}" ref="K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I'll pick in 15
</t>
      </text>
    </comment>
    <comment authorId="18" xr:uid="{43635d41-0091-4a5f-bfe5-3718a0024af0}" ref="J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Kenta Maeda
</t>
      </text>
    </comment>
    <comment authorId="19" xr:uid="{4a9d27ee-8f34-4d68-a8ca-bc93f123e932}" ref="J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Jordan Hicks
</t>
      </text>
    </comment>
    <comment authorId="20" xr:uid="{4c5e6f06-aac4-4972-b845-c547cec9b409}" ref="O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pass
</t>
      </text>
    </comment>
    <comment authorId="21" xr:uid="{4cc0b447-eb63-4c83-b8b5-99ffed1667ce}" ref="J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Pass
</t>
      </text>
    </comment>
    <comment authorId="22" xr:uid="{4e3d4811-ac9d-4595-ab7e-3553fd751f2a}" ref="K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Pass
</t>
      </text>
    </comment>
    <comment authorId="23" xr:uid="{561892a9-f9f9-4d2e-960a-b0fde781f748}" ref="K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Garrett Crochet
</t>
      </text>
    </comment>
    <comment authorId="24" xr:uid="{6eaf49a9-77cd-4014-8cbe-1c63e057d680}" ref="K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 I switch to AJ Puk? sorry
</t>
      </text>
    </comment>
    <comment authorId="25" xr:uid="{78ad17c4-8fd1-43c8-be47-50e75e4698f1}" ref="J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Trevor Williams
</t>
      </text>
    </comment>
    <comment authorId="26" xr:uid="{7bc91c67-f7ef-477d-974b-65dfd25ccfbe}" ref="J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Pass
</t>
      </text>
    </comment>
    <comment authorId="27" xr:uid="{7d1b1560-57eb-4d65-8acc-6004d8080d5e}" ref="J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Mark Canha
</t>
      </text>
    </comment>
    <comment authorId="28" xr:uid="{83b044c6-c81c-4c0d-9a25-60bc3812c9fe}" ref="K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Pass
</t>
      </text>
    </comment>
    <comment authorId="29" xr:uid="{84eb3f7d-7241-4108-8f1c-9c15b62a4793}" ref="O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pass
</t>
      </text>
    </comment>
    <comment authorId="30" xr:uid="{9380aff6-e3ed-4793-b716-0ed6f93995fb}" ref="J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Jose Abreu
</t>
      </text>
    </comment>
    <comment authorId="31" xr:uid="{94a35057-8e80-4fac-94b9-cbcebb556097}" ref="K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Pass
</t>
      </text>
    </comment>
    <comment authorId="32" xr:uid="{973f043b-2018-4426-aa00-b7313e59c8f6}" ref="K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Brooks Raley
</t>
      </text>
    </comment>
    <comment authorId="33" xr:uid="{9a13480b-6d6b-49ee-a2e4-c96d52c9dc44}" ref="K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Pass
</t>
      </text>
    </comment>
    <comment authorId="34" xr:uid="{9a217ae9-f9c1-46bd-bb3e-bc19117d8a92}" ref="J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Miles Mikolas
</t>
      </text>
    </comment>
    <comment authorId="35" xr:uid="{9f530106-4c52-4a00-b98b-d67d978b8971}" ref="K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Tyler Rodgers
</t>
      </text>
    </comment>
    <comment authorId="36" xr:uid="{a2519f37-5a61-495d-ade2-0f789b0a0b3f}" ref="K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Not picking during Level 12
</t>
      </text>
    </comment>
    <comment authorId="37" xr:uid="{a6df02de-5c2e-450f-a8cd-a4804880503b}" ref="K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Pass
</t>
      </text>
    </comment>
    <comment authorId="38" xr:uid="{ae729cbf-9c28-4d2f-a846-13c64c411c68}" ref="K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Joc Pederson
</t>
      </text>
    </comment>
    <comment authorId="39" xr:uid="{af045924-fb4d-42a6-8df3-c02a6a82f8a6}" ref="K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Michael Wacha
</t>
      </text>
    </comment>
    <comment authorId="40" xr:uid="{b00c0fb5-6f33-428a-8330-53076ce3a435}" ref="K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Pass
</t>
      </text>
    </comment>
    <comment authorId="41" xr:uid="{b2d3cbcf-6362-4888-a66e-2f0cdbc76df7}" ref="O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pass
</t>
      </text>
    </comment>
    <comment authorId="42" xr:uid="{b65af45f-f01e-44dd-bcb1-72a0ab58c9e3}" ref="K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13 or 14 level
</t>
      </text>
    </comment>
    <comment authorId="43" xr:uid="{bd71e0fc-ad89-4d47-a9e2-d9b8bbb3f8ed}" ref="J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Mitch Keller
</t>
      </text>
    </comment>
    <comment authorId="44" xr:uid="{c5432833-3266-4779-83fb-0541c6b2cb71}" ref="K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Done
</t>
      </text>
    </comment>
    <comment authorId="45" xr:uid="{c8139149-61be-4f88-9654-d7fb86b92603}" ref="K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Leclerc - Texas
</t>
      </text>
    </comment>
    <comment authorId="46" xr:uid="{cb7a5b30-76a7-46c2-b157-d5aa49e87874}" ref="J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Kyle Gibson
</t>
      </text>
    </comment>
    <comment authorId="47" xr:uid="{cdaa351b-13a7-46dd-9b65-a3b1b348c5c7}" ref="J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Lance Lynn
</t>
      </text>
    </comment>
    <comment authorId="48" xr:uid="{da2ea41e-a439-46a9-be84-47619a6a9558}" ref="K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Pass
</t>
      </text>
    </comment>
    <comment authorId="49" xr:uid="{de206289-27d1-4c11-a3b8-f49cd131b067}" ref="J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JP Crawford
</t>
      </text>
    </comment>
    <comment authorId="50" xr:uid="{df585a3a-ac1b-4430-900e-cefe11d6064b}" ref="K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 I switch to AJ Puk? If not I'll take him next round
Reply:
	sorry we already put montas, puk just got taken
</t>
      </text>
    </comment>
    <comment authorId="51" xr:uid="{e5c8bf11-171f-4a59-9828-32e73b9480d4}" ref="K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Frankie Montas
</t>
      </text>
    </comment>
    <comment authorId="52" xr:uid="{e63ace85-4515-441a-bd44-7ea6d6f991e0}" ref="K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Pass
Reply:
	brian had 1 more pick but noted
</t>
      </text>
    </comment>
    <comment authorId="53" xr:uid="{ea211563-4e80-4db8-afb7-54c5f7b383ab}" ref="K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Chris Sale
</t>
      </text>
    </comment>
    <comment authorId="54" xr:uid="{eb633b8e-77ca-41e7-8319-52386b314233}" ref="O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Pass
</t>
      </text>
    </comment>
    <comment authorId="55" xr:uid="{ef570f5c-9713-4077-9373-47a02191701d}" ref="J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Eloy Jimenez
Reply:
	any more at this level?
</t>
      </text>
    </comment>
    <comment authorId="56" xr:uid="{f163520a-0dcb-4bdb-b495-9265fda07ca6}" ref="K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We want to pick in Level 10
</t>
      </text>
    </comment>
    <comment authorId="57" xr:uid="{fc268c36-17ae-450f-b499-39bf4ac36a5b}" ref="K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poche - TB Rays
</t>
      </text>
    </comment>
  </commentList>
</comments>
</file>

<file path=xl/sharedStrings.xml><?xml version="1.0" encoding="utf-8"?>
<sst xmlns="http://schemas.openxmlformats.org/spreadsheetml/2006/main" count="12365" uniqueCount="1798">
  <si>
    <t>Player Name</t>
  </si>
  <si>
    <t>Franchise</t>
  </si>
  <si>
    <t>Acq. Date</t>
  </si>
  <si>
    <t>Drop Date</t>
  </si>
  <si>
    <t>Contract Type</t>
  </si>
  <si>
    <t>Salary</t>
  </si>
  <si>
    <t>Contract Length</t>
  </si>
  <si>
    <t>Contract Starts</t>
  </si>
  <si>
    <t>Contract Ends</t>
  </si>
  <si>
    <t>2024 Salary Hit</t>
  </si>
  <si>
    <t>Julio Rodriguez</t>
  </si>
  <si>
    <t>Brenden Freedman</t>
  </si>
  <si>
    <t>FA Contract</t>
  </si>
  <si>
    <t>Yoshinobu Yamamoto</t>
  </si>
  <si>
    <t>Jose Ramirez</t>
  </si>
  <si>
    <t>Kodai Senga</t>
  </si>
  <si>
    <t>Cade Smith</t>
  </si>
  <si>
    <t>George Springer</t>
  </si>
  <si>
    <t>JT Realmuto</t>
  </si>
  <si>
    <t>Nathaniel Lowe</t>
  </si>
  <si>
    <t>Ronel Blanco</t>
  </si>
  <si>
    <t>Dansby Swanson</t>
  </si>
  <si>
    <t>Dean Kremer</t>
  </si>
  <si>
    <t>Craig Kimbrel</t>
  </si>
  <si>
    <t>Clarke Schmidt</t>
  </si>
  <si>
    <t>Aaron Civale</t>
  </si>
  <si>
    <t>MacKenzie Gore</t>
  </si>
  <si>
    <t>Seth Brown</t>
  </si>
  <si>
    <t>Triston McKenzie</t>
  </si>
  <si>
    <t>Whitt Merrifield</t>
  </si>
  <si>
    <t>Dropped</t>
  </si>
  <si>
    <t>AJ Minter</t>
  </si>
  <si>
    <t>Alex Verdugo</t>
  </si>
  <si>
    <t xml:space="preserve">Brandon Pfadt </t>
  </si>
  <si>
    <t>YP Contract</t>
  </si>
  <si>
    <t>YP</t>
  </si>
  <si>
    <t>Ezequiel Tovar</t>
  </si>
  <si>
    <t>Reese Olson</t>
  </si>
  <si>
    <t>Gavin Stone</t>
  </si>
  <si>
    <t>Ivan Herrera</t>
  </si>
  <si>
    <t>Jackson Holliday</t>
  </si>
  <si>
    <t>Jose Siri</t>
  </si>
  <si>
    <t>Kerbert Ruiz</t>
  </si>
  <si>
    <t>Chase Burns</t>
  </si>
  <si>
    <t>Colby Thomas</t>
  </si>
  <si>
    <t>Dalton Rushing</t>
  </si>
  <si>
    <t>Dylan Crews</t>
  </si>
  <si>
    <t>Jace Jung</t>
  </si>
  <si>
    <t>Jacob Melton</t>
  </si>
  <si>
    <t>Jose Caballero</t>
  </si>
  <si>
    <t>Tyler Fitzgerald</t>
  </si>
  <si>
    <t>Anthony Solomento</t>
  </si>
  <si>
    <t>Minors</t>
  </si>
  <si>
    <t>Arjun Nimmala</t>
  </si>
  <si>
    <t>Blake Mitchell</t>
  </si>
  <si>
    <t xml:space="preserve">Brock Porter </t>
  </si>
  <si>
    <t>Bryan De La Cruz</t>
  </si>
  <si>
    <t>Druw Jones</t>
  </si>
  <si>
    <t>Erik Swanson</t>
  </si>
  <si>
    <t>Ernesto Martinez Jr</t>
  </si>
  <si>
    <t>Josue Briceno</t>
  </si>
  <si>
    <t>Max Clark</t>
  </si>
  <si>
    <t>Ricky Tiedemann</t>
  </si>
  <si>
    <t>Thomas White</t>
  </si>
  <si>
    <t>Tink Hence</t>
  </si>
  <si>
    <t>Tommy Troy</t>
  </si>
  <si>
    <t>Trey Yesavage</t>
  </si>
  <si>
    <t>Yordan Alvarez</t>
  </si>
  <si>
    <t>Brian Frederick</t>
  </si>
  <si>
    <t>Mookie Betts</t>
  </si>
  <si>
    <t>Logan Webb</t>
  </si>
  <si>
    <t>Amed Rosario</t>
  </si>
  <si>
    <t>Chris Bassitt</t>
  </si>
  <si>
    <t xml:space="preserve">Jeremy Pena </t>
  </si>
  <si>
    <t>Jorge Soler</t>
  </si>
  <si>
    <t>Lance Lynn</t>
  </si>
  <si>
    <t>Max Muincy</t>
  </si>
  <si>
    <t>Mitch Keller</t>
  </si>
  <si>
    <t>William Contreras</t>
  </si>
  <si>
    <t>J.P. Crawford</t>
  </si>
  <si>
    <t>Mile Mikolas</t>
  </si>
  <si>
    <t>Blake Treinen</t>
  </si>
  <si>
    <t>Connor Norby</t>
  </si>
  <si>
    <t>JP Sears</t>
  </si>
  <si>
    <t>Kenta Maeda</t>
  </si>
  <si>
    <t>Kyle Gibson</t>
  </si>
  <si>
    <t>Christian Yelich</t>
  </si>
  <si>
    <t xml:space="preserve">Brett Baty </t>
  </si>
  <si>
    <t>Logan Allen</t>
  </si>
  <si>
    <t>Mark Vientos</t>
  </si>
  <si>
    <t>Ryan Walker</t>
  </si>
  <si>
    <t>Tyler Holton</t>
  </si>
  <si>
    <t>Nathan Eovaldi</t>
  </si>
  <si>
    <t>Chris Martin</t>
  </si>
  <si>
    <t xml:space="preserve">Colt Keith </t>
  </si>
  <si>
    <t>Colton Cowser</t>
  </si>
  <si>
    <t>D.L. Hall</t>
  </si>
  <si>
    <t>Joey Ortiz</t>
  </si>
  <si>
    <t>Ronny Mauricio</t>
  </si>
  <si>
    <t xml:space="preserve">Carson Willaims </t>
  </si>
  <si>
    <t>Coby Mayo</t>
  </si>
  <si>
    <t>Jeff McNeil</t>
  </si>
  <si>
    <t xml:space="preserve">Roman Anthony </t>
  </si>
  <si>
    <t>Wilmer Flores</t>
  </si>
  <si>
    <t>Zack Littell</t>
  </si>
  <si>
    <t>Dylan Lee</t>
  </si>
  <si>
    <t>Trevor Story</t>
  </si>
  <si>
    <t>Ben Hess</t>
  </si>
  <si>
    <t>Jett Williams</t>
  </si>
  <si>
    <t>Kameron Misner</t>
  </si>
  <si>
    <t>Kevin Parada</t>
  </si>
  <si>
    <t>Ryan Sloan</t>
  </si>
  <si>
    <t>Travis Bazzana</t>
  </si>
  <si>
    <t>Gerrit Cole</t>
  </si>
  <si>
    <t>Ethan Gobetz</t>
  </si>
  <si>
    <t>Pete Alonso</t>
  </si>
  <si>
    <t>Kevin Gausman</t>
  </si>
  <si>
    <t>Francisco Alvarez</t>
  </si>
  <si>
    <t>Alex Bregman</t>
  </si>
  <si>
    <t>Walker Buehler</t>
  </si>
  <si>
    <t>Ketel Marte</t>
  </si>
  <si>
    <t>Andres Gimenez</t>
  </si>
  <si>
    <t>Camilo Doval</t>
  </si>
  <si>
    <t>Carlos Correa</t>
  </si>
  <si>
    <t>Jordan Romano</t>
  </si>
  <si>
    <t>Josh Hader</t>
  </si>
  <si>
    <t>Nick Castellanos</t>
  </si>
  <si>
    <t>Raisel Iglesias</t>
  </si>
  <si>
    <t>Shane Baz</t>
  </si>
  <si>
    <t>Joe Ryan</t>
  </si>
  <si>
    <t>Kyle Bradish</t>
  </si>
  <si>
    <t>Jake Irvin</t>
  </si>
  <si>
    <t>Taylor Ward</t>
  </si>
  <si>
    <t xml:space="preserve">Jake McCarthy </t>
  </si>
  <si>
    <t>Michael Wacha</t>
  </si>
  <si>
    <t>Tommy Edman</t>
  </si>
  <si>
    <t>Ian Happ</t>
  </si>
  <si>
    <t>Bo Naylor</t>
  </si>
  <si>
    <t>Cade Cavalli</t>
  </si>
  <si>
    <t>Drey Jameson</t>
  </si>
  <si>
    <t>Jordan Westburg</t>
  </si>
  <si>
    <t>JP France</t>
  </si>
  <si>
    <t xml:space="preserve">Tristan Casas </t>
  </si>
  <si>
    <t>Xzavion Curry</t>
  </si>
  <si>
    <t>Brayan Rocchio</t>
  </si>
  <si>
    <t>David Peterson</t>
  </si>
  <si>
    <t>Jackson Merril</t>
  </si>
  <si>
    <t>Parker Meadows</t>
  </si>
  <si>
    <t>Paul Skenes</t>
  </si>
  <si>
    <t>Travis D'Arnaud</t>
  </si>
  <si>
    <t>Yu Darvish</t>
  </si>
  <si>
    <t>Mason Montgomery</t>
  </si>
  <si>
    <t>Max Muncy (A's)</t>
  </si>
  <si>
    <t>River Ryan</t>
  </si>
  <si>
    <t>Chase Meidroth</t>
  </si>
  <si>
    <t>Carson Benge</t>
  </si>
  <si>
    <t>Cole Wilcox</t>
  </si>
  <si>
    <t>Gabriel Gonzalez</t>
  </si>
  <si>
    <t>Jhancarlos Lara</t>
  </si>
  <si>
    <t>JJ Wetherholt</t>
  </si>
  <si>
    <t>Josue De Paula</t>
  </si>
  <si>
    <t>Nelson Rada</t>
  </si>
  <si>
    <t>Corbin Carroll</t>
  </si>
  <si>
    <t>Jake Levine &amp; Johnny Drago</t>
  </si>
  <si>
    <t>Bryce Harper</t>
  </si>
  <si>
    <t>George Kirby</t>
  </si>
  <si>
    <t>Justin Steele</t>
  </si>
  <si>
    <t>Michael Harris II</t>
  </si>
  <si>
    <t>Jung Hoo Lee</t>
  </si>
  <si>
    <t>Salvador Perez</t>
  </si>
  <si>
    <t>Spencer Steer</t>
  </si>
  <si>
    <t>Anthony Volpe</t>
  </si>
  <si>
    <t>Chris Sale</t>
  </si>
  <si>
    <t>Seiya Suzuki</t>
  </si>
  <si>
    <t>Giancarlo Stanton</t>
  </si>
  <si>
    <t>Garrett Crowshay</t>
  </si>
  <si>
    <t>Michael King</t>
  </si>
  <si>
    <t>Nolan Arenado</t>
  </si>
  <si>
    <t>Willi Castro</t>
  </si>
  <si>
    <t>Bryson Stott</t>
  </si>
  <si>
    <t>Luke Weaver</t>
  </si>
  <si>
    <t>Zach Neto</t>
  </si>
  <si>
    <t xml:space="preserve">Austin Wells </t>
  </si>
  <si>
    <t>Heliot Ramos</t>
  </si>
  <si>
    <t>Jack Leiter</t>
  </si>
  <si>
    <t>Logan Henderson</t>
  </si>
  <si>
    <t>Sandy Alcantara</t>
  </si>
  <si>
    <t>Pavin Smith</t>
  </si>
  <si>
    <t>Andrew Vaughn</t>
  </si>
  <si>
    <t>Alex Vesia</t>
  </si>
  <si>
    <t>Blaze Alexander</t>
  </si>
  <si>
    <t>Colin Rea</t>
  </si>
  <si>
    <t>Gabe Speier</t>
  </si>
  <si>
    <t>Mike Yastrzemski</t>
  </si>
  <si>
    <t>Tyler Anderson</t>
  </si>
  <si>
    <t>Tyler Mahle</t>
  </si>
  <si>
    <t>Will Warren</t>
  </si>
  <si>
    <t>Yoendrys Gomez</t>
  </si>
  <si>
    <t>Bryce Cunningham</t>
  </si>
  <si>
    <t>Hagen Smith</t>
  </si>
  <si>
    <t>Moises Ballesteros</t>
  </si>
  <si>
    <t>Sawyer Gipson-Long</t>
  </si>
  <si>
    <t>Spencer Jones</t>
  </si>
  <si>
    <t>Gunnar Henderson</t>
  </si>
  <si>
    <t>Jake Zuckman &amp; Andrew Meyers</t>
  </si>
  <si>
    <t>Vladimir Guerrero Jr</t>
  </si>
  <si>
    <t>Francisco Lindor</t>
  </si>
  <si>
    <t>Mike Trout</t>
  </si>
  <si>
    <t>Matt McLain</t>
  </si>
  <si>
    <t>Max Fried</t>
  </si>
  <si>
    <t>Brandon Nimmo</t>
  </si>
  <si>
    <t>Cal Raleigh</t>
  </si>
  <si>
    <t xml:space="preserve">Kerry Carpenter </t>
  </si>
  <si>
    <t>Lawrence Butler</t>
  </si>
  <si>
    <t>Alec Bohm</t>
  </si>
  <si>
    <t>Alec Burleson</t>
  </si>
  <si>
    <t>Byron Buxton</t>
  </si>
  <si>
    <t>Spencer Arrighetti</t>
  </si>
  <si>
    <t>Teoscar Hernandez</t>
  </si>
  <si>
    <t>Xander Bogaerts</t>
  </si>
  <si>
    <t>Jose Berrios</t>
  </si>
  <si>
    <t>Clay Holmes</t>
  </si>
  <si>
    <t>Justin Martinez</t>
  </si>
  <si>
    <t>Tanner Bibee</t>
  </si>
  <si>
    <t>Rhys Hoskins</t>
  </si>
  <si>
    <t>Ben Joyce</t>
  </si>
  <si>
    <t>Porter Hodge</t>
  </si>
  <si>
    <t>Eduardo Rodriguez</t>
  </si>
  <si>
    <t>Brusdar Graterol - Dropped</t>
  </si>
  <si>
    <t xml:space="preserve">Andrew Abbot </t>
  </si>
  <si>
    <t>Hunter Goodman</t>
  </si>
  <si>
    <t>Orlando Arcia</t>
  </si>
  <si>
    <t>Sandy Alcantra - Dropped</t>
  </si>
  <si>
    <t>Bryce Eldridge</t>
  </si>
  <si>
    <t>Christian Moore</t>
  </si>
  <si>
    <t>Marcelo Mayer</t>
  </si>
  <si>
    <t>Bryan King</t>
  </si>
  <si>
    <t>Emilio Pagan</t>
  </si>
  <si>
    <t>Jordan Beck</t>
  </si>
  <si>
    <t>Lucas Giolito</t>
  </si>
  <si>
    <t>Matthew Boyd</t>
  </si>
  <si>
    <t xml:space="preserve">Quinn Priester </t>
  </si>
  <si>
    <t>Spencer Torkelson</t>
  </si>
  <si>
    <t>Tony Santillan</t>
  </si>
  <si>
    <t>Zach McKinstry</t>
  </si>
  <si>
    <t>Will Vest</t>
  </si>
  <si>
    <t>Adrian Houser</t>
  </si>
  <si>
    <t>Dennis Santana</t>
  </si>
  <si>
    <t>Aidan Miller</t>
  </si>
  <si>
    <t>Andrew Painter</t>
  </si>
  <si>
    <t>Braden Montgomery</t>
  </si>
  <si>
    <t>Dorian Soto</t>
  </si>
  <si>
    <t>Ethan Salas</t>
  </si>
  <si>
    <t>Gage Jump</t>
  </si>
  <si>
    <t>Henry LaLane</t>
  </si>
  <si>
    <t>Jhostynxon Garcia</t>
  </si>
  <si>
    <t>Jonathon Long</t>
  </si>
  <si>
    <t>Konnor Griffin</t>
  </si>
  <si>
    <t>Seong-Jun Kim</t>
  </si>
  <si>
    <t>Shotaro Morii</t>
  </si>
  <si>
    <t>Travis Sykora</t>
  </si>
  <si>
    <t>Victor Figueroa</t>
  </si>
  <si>
    <t>Xavier Isaac</t>
  </si>
  <si>
    <t>Aaron Judge</t>
  </si>
  <si>
    <t>JD Barnett</t>
  </si>
  <si>
    <t>Eury Perez</t>
  </si>
  <si>
    <t>Marcus Semien</t>
  </si>
  <si>
    <t>Aaron Nola</t>
  </si>
  <si>
    <t>Cole Ragans</t>
  </si>
  <si>
    <t>Oneil Cruz</t>
  </si>
  <si>
    <t>Xavier Edwards</t>
  </si>
  <si>
    <t>Nolan Jones</t>
  </si>
  <si>
    <t>Bryan Reynolds</t>
  </si>
  <si>
    <t>Vinnie Pasquantino</t>
  </si>
  <si>
    <t>Ryan Pepiot</t>
  </si>
  <si>
    <t>Shane McClanahan</t>
  </si>
  <si>
    <t>Kyle Schwarber</t>
  </si>
  <si>
    <t>Merril Kelly</t>
  </si>
  <si>
    <t>Ranger Suarez</t>
  </si>
  <si>
    <t>Jack Flaherty</t>
  </si>
  <si>
    <t>Andres Munoz (SEA)</t>
  </si>
  <si>
    <t>Jeff Hoffman</t>
  </si>
  <si>
    <t>Lars Nootbar</t>
  </si>
  <si>
    <t>Tyler Rogers</t>
  </si>
  <si>
    <t xml:space="preserve">Jake Burger </t>
  </si>
  <si>
    <t>Paul Sewald</t>
  </si>
  <si>
    <t>Cristopher Sanchez</t>
  </si>
  <si>
    <t>Robert Stevenson</t>
  </si>
  <si>
    <t>Trevor Megill</t>
  </si>
  <si>
    <t>Bryce Miller</t>
  </si>
  <si>
    <t xml:space="preserve">Taj Bradley </t>
  </si>
  <si>
    <t>Zack Gelof</t>
  </si>
  <si>
    <t>Erick Fedde</t>
  </si>
  <si>
    <t>Pete Crow-Armstrong</t>
  </si>
  <si>
    <t>Shea Langliers</t>
  </si>
  <si>
    <t>Ty France</t>
  </si>
  <si>
    <t>Jonathan Aranda</t>
  </si>
  <si>
    <t>Hyeseong Kim</t>
  </si>
  <si>
    <t>Matt Strahm</t>
  </si>
  <si>
    <t>Zebby Matthews</t>
  </si>
  <si>
    <t>Kris Bubic</t>
  </si>
  <si>
    <t>Romy Gonzalez</t>
  </si>
  <si>
    <t>Michael McGreevy</t>
  </si>
  <si>
    <t>Geraldo Perdomo</t>
  </si>
  <si>
    <t>Miguel Andujar</t>
  </si>
  <si>
    <t>Trevor Rogers</t>
  </si>
  <si>
    <t>Abimelec Ortiz</t>
  </si>
  <si>
    <t>Alex Freeland</t>
  </si>
  <si>
    <t xml:space="preserve">Bobby Miller </t>
  </si>
  <si>
    <t>Brock Wilken</t>
  </si>
  <si>
    <t>Chase Davis</t>
  </si>
  <si>
    <t>Christian Encarnacion-Strand</t>
  </si>
  <si>
    <t>Esteury Ruiz</t>
  </si>
  <si>
    <t>Jamier Candelerio</t>
  </si>
  <si>
    <t>Jarlin Susana</t>
  </si>
  <si>
    <t>Kumar Rocker</t>
  </si>
  <si>
    <t>Robert Calaz</t>
  </si>
  <si>
    <t>Sebastian Walcott</t>
  </si>
  <si>
    <t>Zac Veen</t>
  </si>
  <si>
    <t>Bobby Witt Jr.</t>
  </si>
  <si>
    <t>Nick &amp; Alex Gianaris</t>
  </si>
  <si>
    <t>Zack Wheeler</t>
  </si>
  <si>
    <t>Luis Castillo</t>
  </si>
  <si>
    <t>Rafael Devers</t>
  </si>
  <si>
    <t>Dylan Cease</t>
  </si>
  <si>
    <t>Cody Bellinger</t>
  </si>
  <si>
    <t>Christian Walker</t>
  </si>
  <si>
    <t>Yandy Diaz</t>
  </si>
  <si>
    <t>Joe Musgrove</t>
  </si>
  <si>
    <t>Lourdes Gurriel Jr.</t>
  </si>
  <si>
    <t>Ryan Weathers</t>
  </si>
  <si>
    <t>Felix Bautista</t>
  </si>
  <si>
    <t>Brent Rooker</t>
  </si>
  <si>
    <t>David Bednar</t>
  </si>
  <si>
    <t>Brandon Lowe</t>
  </si>
  <si>
    <t>Josiah Gray</t>
  </si>
  <si>
    <t>Ryan Pressley</t>
  </si>
  <si>
    <t>Willson Contreras</t>
  </si>
  <si>
    <t>Brendan Donovan</t>
  </si>
  <si>
    <t>Edouard Julien</t>
  </si>
  <si>
    <t>Hunter Brown</t>
  </si>
  <si>
    <t>Louie Varland</t>
  </si>
  <si>
    <t>Tyler O'Neil</t>
  </si>
  <si>
    <t>Yainer Diaz</t>
  </si>
  <si>
    <t xml:space="preserve">Yennier Cano </t>
  </si>
  <si>
    <t>Emerson Hancock</t>
  </si>
  <si>
    <t xml:space="preserve">Evan Carter </t>
  </si>
  <si>
    <t>Jacob DeGrom</t>
  </si>
  <si>
    <t xml:space="preserve">James Wood </t>
  </si>
  <si>
    <t>Masyn Winn</t>
  </si>
  <si>
    <t>Max Meyer</t>
  </si>
  <si>
    <t>Andrew Vaughn - Dropped</t>
  </si>
  <si>
    <t>AJ Smith-Shawver</t>
  </si>
  <si>
    <t>Cam Smith</t>
  </si>
  <si>
    <t>Drew Gilbert</t>
  </si>
  <si>
    <t>Jacob Misiorowski</t>
  </si>
  <si>
    <t>Jonah Tong</t>
  </si>
  <si>
    <t>Kevin Alcantara</t>
  </si>
  <si>
    <t>Mike Vasil</t>
  </si>
  <si>
    <t>Robert Garcia</t>
  </si>
  <si>
    <t>Tommy Kahnle</t>
  </si>
  <si>
    <t>Trevor Larnach</t>
  </si>
  <si>
    <t>Emil Morales</t>
  </si>
  <si>
    <t>Jaison Chourio</t>
  </si>
  <si>
    <t>Jeremy Rodriguez</t>
  </si>
  <si>
    <t>Jesus Baez</t>
  </si>
  <si>
    <t>Joe Boyle</t>
  </si>
  <si>
    <t>Jose Corniell</t>
  </si>
  <si>
    <t>Ryan Clifford</t>
  </si>
  <si>
    <t>Yohandy Morales</t>
  </si>
  <si>
    <t>Yoniel Curet</t>
  </si>
  <si>
    <t>Adley Rutschman</t>
  </si>
  <si>
    <t>Nolan Chidester</t>
  </si>
  <si>
    <t>Corey Seager</t>
  </si>
  <si>
    <t>Luis Robert Jr.</t>
  </si>
  <si>
    <t>Elly De La Cruz</t>
  </si>
  <si>
    <t>Tyler Glasnow</t>
  </si>
  <si>
    <t>Blake Snell</t>
  </si>
  <si>
    <t>Cedric Mullins</t>
  </si>
  <si>
    <t>Gavin Lux</t>
  </si>
  <si>
    <t>Nick Pavetta</t>
  </si>
  <si>
    <t>Ryan Helsley</t>
  </si>
  <si>
    <t>Adbert Alzolay</t>
  </si>
  <si>
    <t>Jarren Duran</t>
  </si>
  <si>
    <t>Luis Severino</t>
  </si>
  <si>
    <t>Ryan McMahon</t>
  </si>
  <si>
    <t>Ryan Mountcastle</t>
  </si>
  <si>
    <t xml:space="preserve">Gavin Willaims </t>
  </si>
  <si>
    <t>Hunter Gaddis</t>
  </si>
  <si>
    <t>Justin Turner</t>
  </si>
  <si>
    <t>Nick Martinez</t>
  </si>
  <si>
    <t>Starling Marte</t>
  </si>
  <si>
    <t>Brooks Lee</t>
  </si>
  <si>
    <t>Curtis Mead</t>
  </si>
  <si>
    <t>David Festa</t>
  </si>
  <si>
    <t>DJ Herz</t>
  </si>
  <si>
    <t>Drew Thorpe</t>
  </si>
  <si>
    <t>Eugenio Suarez</t>
  </si>
  <si>
    <t>Jared Jones</t>
  </si>
  <si>
    <t xml:space="preserve">Kyle Manzardo </t>
  </si>
  <si>
    <t>Leody Taveras</t>
  </si>
  <si>
    <t>Nolan Gorman</t>
  </si>
  <si>
    <t>Victor Scott II</t>
  </si>
  <si>
    <t>Yuki Matsui</t>
  </si>
  <si>
    <t>Dylan Moore</t>
  </si>
  <si>
    <t>Nestor Cortes</t>
  </si>
  <si>
    <t>Chase Silseth</t>
  </si>
  <si>
    <t>Colson Montgomery</t>
  </si>
  <si>
    <t>Connor Phillips</t>
  </si>
  <si>
    <t>Emmanuel Rodriguez</t>
  </si>
  <si>
    <t>Jac Caglianone</t>
  </si>
  <si>
    <t>Jefferson Quero</t>
  </si>
  <si>
    <t xml:space="preserve">Jordan Lawler </t>
  </si>
  <si>
    <t>Mick Abel</t>
  </si>
  <si>
    <t>Nick Frasso</t>
  </si>
  <si>
    <t>Owen Caissie</t>
  </si>
  <si>
    <t>Juan Soto</t>
  </si>
  <si>
    <t>Ross &amp; Jack Kantor</t>
  </si>
  <si>
    <t>Kyle Tucker</t>
  </si>
  <si>
    <t>Trea Turner</t>
  </si>
  <si>
    <t>Logan Gilbert</t>
  </si>
  <si>
    <t>Tarik Skubal</t>
  </si>
  <si>
    <t>Jurickson Profar</t>
  </si>
  <si>
    <t>Edwin Diaz</t>
  </si>
  <si>
    <t>Zach Eflin</t>
  </si>
  <si>
    <t>Isaac Paredeas</t>
  </si>
  <si>
    <t>Jason Adam</t>
  </si>
  <si>
    <t>Josh Naylor</t>
  </si>
  <si>
    <t>Will Smith (C)</t>
  </si>
  <si>
    <t>Griffin Jax</t>
  </si>
  <si>
    <t>Joc Pederson</t>
  </si>
  <si>
    <t>Lane Thomas</t>
  </si>
  <si>
    <t>Peter Fairbanks</t>
  </si>
  <si>
    <t>Tobias Myers</t>
  </si>
  <si>
    <t>Reynaldo Lopez</t>
  </si>
  <si>
    <t>Seth Lugo</t>
  </si>
  <si>
    <t>Brice Turang</t>
  </si>
  <si>
    <t>Christian Scott</t>
  </si>
  <si>
    <t>Noelvi Marte</t>
  </si>
  <si>
    <t>Nolan Schanuel</t>
  </si>
  <si>
    <t>Robert Suarez</t>
  </si>
  <si>
    <t>Wilyer Abreu</t>
  </si>
  <si>
    <t>Brandon Sproat</t>
  </si>
  <si>
    <t>Brandon Woodruff</t>
  </si>
  <si>
    <t>Brayan Bello</t>
  </si>
  <si>
    <t>Chandler Simpson</t>
  </si>
  <si>
    <t>CJ Kayfus</t>
  </si>
  <si>
    <t>Harry Ford</t>
  </si>
  <si>
    <t>Hurston Waldrep</t>
  </si>
  <si>
    <t xml:space="preserve">Kyle Teel </t>
  </si>
  <si>
    <t xml:space="preserve">Luisangel Acuna </t>
  </si>
  <si>
    <t>Noah Cameron</t>
  </si>
  <si>
    <t>Payton Tolle</t>
  </si>
  <si>
    <t>Jose Soriano</t>
  </si>
  <si>
    <t>Austin Hays</t>
  </si>
  <si>
    <t>Brendon Little</t>
  </si>
  <si>
    <t>Jeffrey Springs</t>
  </si>
  <si>
    <t>Jeremiah Jackson</t>
  </si>
  <si>
    <t>Jesus Luzardo</t>
  </si>
  <si>
    <t>Jo Adell</t>
  </si>
  <si>
    <t>Jorge Polanco</t>
  </si>
  <si>
    <t>Matt Brash</t>
  </si>
  <si>
    <t>Ramon Laureano</t>
  </si>
  <si>
    <t>Ryan O'Hearn</t>
  </si>
  <si>
    <t>Ryan Waldschmidt</t>
  </si>
  <si>
    <t>Cam Collier</t>
  </si>
  <si>
    <t>Cooper Pratt</t>
  </si>
  <si>
    <t>George Lombard Jr</t>
  </si>
  <si>
    <t>Jackson Ferris</t>
  </si>
  <si>
    <t>Jaxon Wiggins</t>
  </si>
  <si>
    <t>Jonny Farmelo</t>
  </si>
  <si>
    <t>JR Ritchie</t>
  </si>
  <si>
    <t xml:space="preserve">Justin Crawford </t>
  </si>
  <si>
    <t>Michael Arroyo</t>
  </si>
  <si>
    <t>Noah Schultz</t>
  </si>
  <si>
    <t>Noble Meyer</t>
  </si>
  <si>
    <t>Nolan McLean</t>
  </si>
  <si>
    <t>Quinn Mathews</t>
  </si>
  <si>
    <t>Robby Snelling</t>
  </si>
  <si>
    <t>Termarr Johnson</t>
  </si>
  <si>
    <t>Ronald Acuna Jr</t>
  </si>
  <si>
    <t>Steve Cornish</t>
  </si>
  <si>
    <t>Austin Riley</t>
  </si>
  <si>
    <t>Framber Valdez</t>
  </si>
  <si>
    <t>Ozzie Albies</t>
  </si>
  <si>
    <t>Pablo Lopez</t>
  </si>
  <si>
    <t>Spencer Strider</t>
  </si>
  <si>
    <t>Adolis Garcia</t>
  </si>
  <si>
    <t>Sean Manaea</t>
  </si>
  <si>
    <t>Brenton Doyle</t>
  </si>
  <si>
    <t>Tanner Houck</t>
  </si>
  <si>
    <t>Nico Hoerner</t>
  </si>
  <si>
    <t>Sonny Gray</t>
  </si>
  <si>
    <t>CJ Abrams</t>
  </si>
  <si>
    <t>Gleyber Torres</t>
  </si>
  <si>
    <t>Josh Bell</t>
  </si>
  <si>
    <t>Jameson Taillon</t>
  </si>
  <si>
    <t>Marcus Stroman</t>
  </si>
  <si>
    <t>Jhoan Duran</t>
  </si>
  <si>
    <t>Jake Cronenworth</t>
  </si>
  <si>
    <t>Yusei Kikuchi</t>
  </si>
  <si>
    <t>Ceddanne Rafaela</t>
  </si>
  <si>
    <t>Wyatt Langford</t>
  </si>
  <si>
    <t>Michael Toglia</t>
  </si>
  <si>
    <t>Connor Wong</t>
  </si>
  <si>
    <t>Gabriel Moreno</t>
  </si>
  <si>
    <t xml:space="preserve">Brady House </t>
  </si>
  <si>
    <t>Cade Horton</t>
  </si>
  <si>
    <t>Jackson Jobe</t>
  </si>
  <si>
    <t>Jason Foley</t>
  </si>
  <si>
    <t>Jasson Dominguez</t>
  </si>
  <si>
    <t>Justin Verlander</t>
  </si>
  <si>
    <t xml:space="preserve">Matt Shaw </t>
  </si>
  <si>
    <t>Rhett Lowder</t>
  </si>
  <si>
    <t>Tyler Locklear</t>
  </si>
  <si>
    <t>Zach Dezenzo</t>
  </si>
  <si>
    <t>Daulton Varsho</t>
  </si>
  <si>
    <t>Kyle Finnegan</t>
  </si>
  <si>
    <t>Tyler Soderstrom</t>
  </si>
  <si>
    <t>Carlos Santana</t>
  </si>
  <si>
    <t>Chad Green</t>
  </si>
  <si>
    <t>Blaze Jordan</t>
  </si>
  <si>
    <t>Bryce Rainer</t>
  </si>
  <si>
    <t>Bubba Chandler</t>
  </si>
  <si>
    <t>Cam Caminiti</t>
  </si>
  <si>
    <t>Charlie Condon</t>
  </si>
  <si>
    <t>Chase DeLauter</t>
  </si>
  <si>
    <t>Cole Young</t>
  </si>
  <si>
    <t>Dylan Lesko</t>
  </si>
  <si>
    <t>Eduardo Quintero</t>
  </si>
  <si>
    <t>Tekoah Roby</t>
  </si>
  <si>
    <t xml:space="preserve">Walker Jenkins </t>
  </si>
  <si>
    <t>Shohei Ohtani</t>
  </si>
  <si>
    <t>Tyler &amp; Dustin Hart</t>
  </si>
  <si>
    <t>Fernando Tatis Jr</t>
  </si>
  <si>
    <t>Matt Olson</t>
  </si>
  <si>
    <t>Roki Sasaki</t>
  </si>
  <si>
    <t xml:space="preserve">Riley Greene </t>
  </si>
  <si>
    <t>Paul Goldschmidt</t>
  </si>
  <si>
    <t>Grayson Rodriguez</t>
  </si>
  <si>
    <t>Manny Machado</t>
  </si>
  <si>
    <t>Freddy Peralta</t>
  </si>
  <si>
    <t>Spencer Schwellenbach</t>
  </si>
  <si>
    <t>Randy Arozarena</t>
  </si>
  <si>
    <t>Tanner Scott</t>
  </si>
  <si>
    <t>Jackson Chourio</t>
  </si>
  <si>
    <t>Ha-Seong Kim</t>
  </si>
  <si>
    <t>Jonathan India</t>
  </si>
  <si>
    <t>Devin Williams</t>
  </si>
  <si>
    <t>Lucas Erceg</t>
  </si>
  <si>
    <t>Anthony Santander</t>
  </si>
  <si>
    <t>Bryan Abreu</t>
  </si>
  <si>
    <t>Willy Adames</t>
  </si>
  <si>
    <t>Bailey Ober - Dropped</t>
  </si>
  <si>
    <t>Matt Chapman</t>
  </si>
  <si>
    <t>Kenley Jansen</t>
  </si>
  <si>
    <t>Maikel Garcia</t>
  </si>
  <si>
    <t>Andy Pages</t>
  </si>
  <si>
    <t>Brady Singer</t>
  </si>
  <si>
    <t>Carlos Estevez</t>
  </si>
  <si>
    <t xml:space="preserve">Junior Caminero </t>
  </si>
  <si>
    <t xml:space="preserve">Shota Imanaga </t>
  </si>
  <si>
    <t>Agustin Ramirez</t>
  </si>
  <si>
    <t>Jacob Wilson</t>
  </si>
  <si>
    <t>Kristian Campbell</t>
  </si>
  <si>
    <t>Luke Keaschall</t>
  </si>
  <si>
    <t>Nick Kurtz</t>
  </si>
  <si>
    <t>Sal Stewart</t>
  </si>
  <si>
    <t>Thomas Saggese</t>
  </si>
  <si>
    <t>Aroldis Chapman</t>
  </si>
  <si>
    <t>Drew Rasmussen</t>
  </si>
  <si>
    <t>Adrian Morejon</t>
  </si>
  <si>
    <t>Nick Lodolo</t>
  </si>
  <si>
    <t>Shane Bieber</t>
  </si>
  <si>
    <t>Shelby Miller</t>
  </si>
  <si>
    <t>Aron Estrada</t>
  </si>
  <si>
    <t>Colt Emerson</t>
  </si>
  <si>
    <t>Edward Florentino</t>
  </si>
  <si>
    <t>Franklin Arias</t>
  </si>
  <si>
    <t>Jeral Perez</t>
  </si>
  <si>
    <t>Jesus Made</t>
  </si>
  <si>
    <t>Lazaro Montes</t>
  </si>
  <si>
    <t>Leodalis De Vries</t>
  </si>
  <si>
    <t>Luis Pena</t>
  </si>
  <si>
    <t>Luke Adams</t>
  </si>
  <si>
    <t>Rainiel Rodriguez</t>
  </si>
  <si>
    <t>Samuel Basallo</t>
  </si>
  <si>
    <t>Trey Gibson</t>
  </si>
  <si>
    <t>Zyhir Hope</t>
  </si>
  <si>
    <t>Freddie Freeman</t>
  </si>
  <si>
    <t>Zack Semler</t>
  </si>
  <si>
    <t>Corbin Burnes</t>
  </si>
  <si>
    <t>Zac Gallen</t>
  </si>
  <si>
    <t>Jose Altuve</t>
  </si>
  <si>
    <t>Bo Bichette</t>
  </si>
  <si>
    <t>Luis Arraez</t>
  </si>
  <si>
    <t>Hunter Greene</t>
  </si>
  <si>
    <t>Royce Lewis</t>
  </si>
  <si>
    <t>Steven Kwan</t>
  </si>
  <si>
    <t>Carlos Rodon</t>
  </si>
  <si>
    <t>Cody Bradford</t>
  </si>
  <si>
    <t>Masataka Yoshida</t>
  </si>
  <si>
    <t>Jazz Chisholm</t>
  </si>
  <si>
    <t>Robbie Ray</t>
  </si>
  <si>
    <t>Jonnah Heim</t>
  </si>
  <si>
    <t>Jose Alvarado</t>
  </si>
  <si>
    <t>Brian Woo</t>
  </si>
  <si>
    <t xml:space="preserve">Josh Jung </t>
  </si>
  <si>
    <t xml:space="preserve">Mason Miller </t>
  </si>
  <si>
    <t>Brendan Rodgers</t>
  </si>
  <si>
    <t>AJ Puk</t>
  </si>
  <si>
    <t>Ben Rice</t>
  </si>
  <si>
    <t>Casey Mize</t>
  </si>
  <si>
    <t>Michael Busch</t>
  </si>
  <si>
    <t>Robert Gasser</t>
  </si>
  <si>
    <t>Jose Ferrer</t>
  </si>
  <si>
    <t>Kyle Stowers</t>
  </si>
  <si>
    <t>Marcell Ozuna</t>
  </si>
  <si>
    <t>Caleb Durbin</t>
  </si>
  <si>
    <t>Cam Schlittler</t>
  </si>
  <si>
    <t>Carson Whisenhunt</t>
  </si>
  <si>
    <t>Chase Dollander</t>
  </si>
  <si>
    <t>Dylan Beavers</t>
  </si>
  <si>
    <t>Edgardo Henriquez</t>
  </si>
  <si>
    <t>Emmet Sheehan</t>
  </si>
  <si>
    <t>Tyler Wells</t>
  </si>
  <si>
    <t>Abner Uribe</t>
  </si>
  <si>
    <t>Ernie Clement</t>
  </si>
  <si>
    <t>Jeremiah Estrada</t>
  </si>
  <si>
    <t>Joey Cantillo</t>
  </si>
  <si>
    <t>Keegan Akin</t>
  </si>
  <si>
    <t>Luis Gil</t>
  </si>
  <si>
    <t>Parker Messick</t>
  </si>
  <si>
    <t>Jared Koenig</t>
  </si>
  <si>
    <t>Edward Cabrera</t>
  </si>
  <si>
    <t>Joey Wentz</t>
  </si>
  <si>
    <t>Luis Morales</t>
  </si>
  <si>
    <t>Sal Frelick</t>
  </si>
  <si>
    <t>Alex Clemmey</t>
  </si>
  <si>
    <t>Boston Bateman</t>
  </si>
  <si>
    <t>Ching-Hsien Ko</t>
  </si>
  <si>
    <t>Daniel Espino</t>
  </si>
  <si>
    <t>Deyvison De Los Santos</t>
  </si>
  <si>
    <t>Eduardo Tait</t>
  </si>
  <si>
    <t>Elian Pena</t>
  </si>
  <si>
    <t>Felnin Celesten</t>
  </si>
  <si>
    <t>Jurrangelo Cijntje</t>
  </si>
  <si>
    <t>Kevin McGonigle</t>
  </si>
  <si>
    <t>Orelvis Martinez</t>
  </si>
  <si>
    <t>Sammy Stafura</t>
  </si>
  <si>
    <t>Wilfred Veras</t>
  </si>
  <si>
    <t>Aaron Ashby</t>
  </si>
  <si>
    <t>Abraham Toro</t>
  </si>
  <si>
    <t xml:space="preserve">Adael Amador </t>
  </si>
  <si>
    <t>Adam Ottavino</t>
  </si>
  <si>
    <t>Addison Barger</t>
  </si>
  <si>
    <t>Aidan Smith</t>
  </si>
  <si>
    <t>Alec Marsh</t>
  </si>
  <si>
    <t>Alejandro Kirk</t>
  </si>
  <si>
    <t>Alejandro Rosario</t>
  </si>
  <si>
    <t>Alek Manoah</t>
  </si>
  <si>
    <t>Alek Thomas</t>
  </si>
  <si>
    <t>Alex Kirilloff</t>
  </si>
  <si>
    <t>Alex Lange</t>
  </si>
  <si>
    <t>Alexis Diaz</t>
  </si>
  <si>
    <t>Allan Winans</t>
  </si>
  <si>
    <t>Andre Pallante</t>
  </si>
  <si>
    <t>Andrew Benetendi</t>
  </si>
  <si>
    <t>Andrew Heaney</t>
  </si>
  <si>
    <t>Andrew Kittredge</t>
  </si>
  <si>
    <t>Andrew McCutchen</t>
  </si>
  <si>
    <t>Andy Ibanez</t>
  </si>
  <si>
    <t>Angel Martinez</t>
  </si>
  <si>
    <t>Anthony Bender</t>
  </si>
  <si>
    <t>Anthony Rizzo</t>
  </si>
  <si>
    <t>Asbel Gonzalez</t>
  </si>
  <si>
    <t>Austin Adams</t>
  </si>
  <si>
    <t>Bailey Falter</t>
  </si>
  <si>
    <t>Bailey Ober</t>
  </si>
  <si>
    <t>Ben Brown</t>
  </si>
  <si>
    <t>Ben Lively</t>
  </si>
  <si>
    <t>Blake Perkins</t>
  </si>
  <si>
    <t>Bowden Francis</t>
  </si>
  <si>
    <t>Brailer Guerrero</t>
  </si>
  <si>
    <t>Brandon Drury</t>
  </si>
  <si>
    <t>Brandon Marsh</t>
  </si>
  <si>
    <t>Braxton Garrett</t>
  </si>
  <si>
    <t>Brice Mathews</t>
  </si>
  <si>
    <t>Brock Stewart</t>
  </si>
  <si>
    <t>Brooks Raley</t>
  </si>
  <si>
    <t>Brusdar Graterol</t>
  </si>
  <si>
    <t>Bryan Baker</t>
  </si>
  <si>
    <t>Bryce Elder</t>
  </si>
  <si>
    <t>Caden Dana</t>
  </si>
  <si>
    <t>Cal Quantril</t>
  </si>
  <si>
    <t>Caleb Ferguson</t>
  </si>
  <si>
    <t>Carlos Jorge</t>
  </si>
  <si>
    <t>Carson Kelly</t>
  </si>
  <si>
    <t>Chad Patrick</t>
  </si>
  <si>
    <t>Charlie Blackmon</t>
  </si>
  <si>
    <t>Charlie Morton</t>
  </si>
  <si>
    <t>Chas McCormick</t>
  </si>
  <si>
    <t>Chase Hampton</t>
  </si>
  <si>
    <t>Chase Petty</t>
  </si>
  <si>
    <t>Chayce McDermott</t>
  </si>
  <si>
    <t>Chris Paddack</t>
  </si>
  <si>
    <t>Christian Javier</t>
  </si>
  <si>
    <t>Christopher Morel</t>
  </si>
  <si>
    <t>Clayton Beeter</t>
  </si>
  <si>
    <t>Cole Irvin</t>
  </si>
  <si>
    <t>Colin Holderman</t>
  </si>
  <si>
    <t>Collin Poche</t>
  </si>
  <si>
    <t>Connor Joe</t>
  </si>
  <si>
    <t>Cooper Criswell</t>
  </si>
  <si>
    <t>Dane Dunning</t>
  </si>
  <si>
    <t>Daniel Hudson</t>
  </si>
  <si>
    <t>Daniel Palencia</t>
  </si>
  <si>
    <t>Danny Coulombe</t>
  </si>
  <si>
    <t>Danny Jansen</t>
  </si>
  <si>
    <t>David Fry</t>
  </si>
  <si>
    <t>David Hamilton</t>
  </si>
  <si>
    <t>David Robertson</t>
  </si>
  <si>
    <t>Davis Daniel</t>
  </si>
  <si>
    <t xml:space="preserve">Davis Schneider </t>
  </si>
  <si>
    <t>Derek Law</t>
  </si>
  <si>
    <t>Diego Cartaya</t>
  </si>
  <si>
    <t>Dillon Dingler</t>
  </si>
  <si>
    <t>DJ LeMahieu</t>
  </si>
  <si>
    <t>Dominic Keegan</t>
  </si>
  <si>
    <t>Drake Baldwin</t>
  </si>
  <si>
    <t>Dustin May</t>
  </si>
  <si>
    <t>Easton Lucas</t>
  </si>
  <si>
    <t>Edgar Quero</t>
  </si>
  <si>
    <t>Edward Olivares</t>
  </si>
  <si>
    <t>Elehuris Montero</t>
  </si>
  <si>
    <t>Elias Diaz</t>
  </si>
  <si>
    <t>Eloy Jimenez</t>
  </si>
  <si>
    <t>Emiliano Teodo</t>
  </si>
  <si>
    <t>Enmanuel Bonilla</t>
  </si>
  <si>
    <t>Enrique Bradfield</t>
  </si>
  <si>
    <t>Eric Lauer</t>
  </si>
  <si>
    <t>Eric Wagaman</t>
  </si>
  <si>
    <t>Evan Phillips</t>
  </si>
  <si>
    <t>Everson Pereira</t>
  </si>
  <si>
    <t>Ezequiel Duran</t>
  </si>
  <si>
    <t>Fernando Cruz</t>
  </si>
  <si>
    <t>Frankie Montas</t>
  </si>
  <si>
    <t>Freddy Fermin</t>
  </si>
  <si>
    <t>Garrett Mitchell</t>
  </si>
  <si>
    <t>Garrett Whitlock</t>
  </si>
  <si>
    <t>Gavin Sheets</t>
  </si>
  <si>
    <t>Gordon Graceffo</t>
  </si>
  <si>
    <t>Graham Ashcraft</t>
  </si>
  <si>
    <t>Graham Pauley</t>
  </si>
  <si>
    <t>Grant Holmes</t>
  </si>
  <si>
    <t>Gregory Soto</t>
  </si>
  <si>
    <t>Griffin Canning</t>
  </si>
  <si>
    <t>Harrison Bader</t>
  </si>
  <si>
    <t>Hayden Birdsong</t>
  </si>
  <si>
    <t>Hayden Wesneski</t>
  </si>
  <si>
    <t>Hector Neris</t>
  </si>
  <si>
    <t xml:space="preserve">Henry Davis </t>
  </si>
  <si>
    <t>Heston Kjerstad</t>
  </si>
  <si>
    <t>Hunter Harvey</t>
  </si>
  <si>
    <t>Ian Anderson</t>
  </si>
  <si>
    <t>Ian Hamilton</t>
  </si>
  <si>
    <t>Isaac Collins</t>
  </si>
  <si>
    <t>Isaiah Kiner-Falefa</t>
  </si>
  <si>
    <t>Jack Dreyer</t>
  </si>
  <si>
    <t>Jack Kochanowicz</t>
  </si>
  <si>
    <t>Jack Suwinski</t>
  </si>
  <si>
    <t>Jacob Amaya</t>
  </si>
  <si>
    <t>Jacob Lopez</t>
  </si>
  <si>
    <t>Jacob Young</t>
  </si>
  <si>
    <t>Jake Fraley</t>
  </si>
  <si>
    <t>Jake Gelof</t>
  </si>
  <si>
    <t>Jake Meyers</t>
  </si>
  <si>
    <t>Jakob Marsee</t>
  </si>
  <si>
    <t>James McArthur</t>
  </si>
  <si>
    <t>James Outman</t>
  </si>
  <si>
    <t>James Paxton</t>
  </si>
  <si>
    <t>James Triantos</t>
  </si>
  <si>
    <t>Jarred Kelenic</t>
  </si>
  <si>
    <t>Javier Assad</t>
  </si>
  <si>
    <t>Javier Baez</t>
  </si>
  <si>
    <t>JD Martinez</t>
  </si>
  <si>
    <t>Jeff Criswell</t>
  </si>
  <si>
    <t>Jesse Winker</t>
  </si>
  <si>
    <t>Jhonkensy Noel</t>
  </si>
  <si>
    <t>Jhony Brito</t>
  </si>
  <si>
    <t>Ji-Hwan Bae</t>
  </si>
  <si>
    <t>JJ Bleday</t>
  </si>
  <si>
    <t>Joel Payamps</t>
  </si>
  <si>
    <t>Joey Loperfido</t>
  </si>
  <si>
    <t>Joey Meneses</t>
  </si>
  <si>
    <t>Johan Rojas</t>
  </si>
  <si>
    <t>John Cruz</t>
  </si>
  <si>
    <t>John Means</t>
  </si>
  <si>
    <t>John Schreiber</t>
  </si>
  <si>
    <t>JoJo Romero</t>
  </si>
  <si>
    <t>Jon Berti</t>
  </si>
  <si>
    <t>Jon Gray</t>
  </si>
  <si>
    <t>Jonathan Loaisiga</t>
  </si>
  <si>
    <t>Jordan Hicks</t>
  </si>
  <si>
    <t>Jordan Montgomery</t>
  </si>
  <si>
    <t>Jordan Nwogu</t>
  </si>
  <si>
    <t xml:space="preserve">Jordan Walker </t>
  </si>
  <si>
    <t>Jordan Wicks</t>
  </si>
  <si>
    <t>Jose Abreu</t>
  </si>
  <si>
    <t>José Leclerc</t>
  </si>
  <si>
    <t>Jose Miranda</t>
  </si>
  <si>
    <t>Jose Quintana</t>
  </si>
  <si>
    <t>Jose Trevino</t>
  </si>
  <si>
    <t xml:space="preserve">Josh Lowe </t>
  </si>
  <si>
    <t>Josh Rojas</t>
  </si>
  <si>
    <t>Josh Smith</t>
  </si>
  <si>
    <t>Juan Morillo</t>
  </si>
  <si>
    <t>Julian Merryweather</t>
  </si>
  <si>
    <t>Juse Butto</t>
  </si>
  <si>
    <t>Justin Slaten</t>
  </si>
  <si>
    <t>Justyn-Henry Malloy</t>
  </si>
  <si>
    <t>Ke'Bryan Hayes</t>
  </si>
  <si>
    <t>Keaton Winn</t>
  </si>
  <si>
    <t>Keider Montero</t>
  </si>
  <si>
    <t>Kevin Ginkel</t>
  </si>
  <si>
    <t>Kevin Newman</t>
  </si>
  <si>
    <t>Kevin Pillar</t>
  </si>
  <si>
    <t>Kike Hernandez</t>
  </si>
  <si>
    <t>Kirby Yates</t>
  </si>
  <si>
    <t>Kody Clemens</t>
  </si>
  <si>
    <t>Kris Bryant</t>
  </si>
  <si>
    <t>Kutter Crawford</t>
  </si>
  <si>
    <t>Kyle Freeland</t>
  </si>
  <si>
    <t>Kyle Harrison</t>
  </si>
  <si>
    <t>Kyle Hendricks</t>
  </si>
  <si>
    <t>Kyle Hurt</t>
  </si>
  <si>
    <t>Kyren Paris</t>
  </si>
  <si>
    <t>LaMonte Wade Jr</t>
  </si>
  <si>
    <t>Lance McCullers Jr</t>
  </si>
  <si>
    <t>Landen Roupp</t>
  </si>
  <si>
    <t>Landon Knack</t>
  </si>
  <si>
    <t>Lenyn Sosa</t>
  </si>
  <si>
    <t>Logan O'Hoppe</t>
  </si>
  <si>
    <t>Luis Campusano</t>
  </si>
  <si>
    <t>Luis Garcia</t>
  </si>
  <si>
    <t>Luis Medina</t>
  </si>
  <si>
    <t>Luis Rengifo</t>
  </si>
  <si>
    <t>Luke Jackson</t>
  </si>
  <si>
    <t>Luke Little</t>
  </si>
  <si>
    <t>Luke Raley</t>
  </si>
  <si>
    <t>Marco Luciano</t>
  </si>
  <si>
    <t>Mark Canha</t>
  </si>
  <si>
    <t>Martin Perez</t>
  </si>
  <si>
    <t>Matt Vierling</t>
  </si>
  <si>
    <t>Matt Waldron</t>
  </si>
  <si>
    <t xml:space="preserve">Matt Wallner </t>
  </si>
  <si>
    <t>Matthew Liberatore</t>
  </si>
  <si>
    <t>Max Kepler</t>
  </si>
  <si>
    <t>Max Scherzer</t>
  </si>
  <si>
    <t>Michael Conforto</t>
  </si>
  <si>
    <t>Michael Kopech</t>
  </si>
  <si>
    <t>Michael Lorenzen</t>
  </si>
  <si>
    <t>Miguel Amaya</t>
  </si>
  <si>
    <t>Miguel Vargas</t>
  </si>
  <si>
    <t>Mike Soroka</t>
  </si>
  <si>
    <t>Mike Tauchman</t>
  </si>
  <si>
    <t>Mitch Garver</t>
  </si>
  <si>
    <t>Mitch Haniger</t>
  </si>
  <si>
    <t>Mitchell Parker</t>
  </si>
  <si>
    <t>MJ Melendez</t>
  </si>
  <si>
    <t>Nacho Alvarez</t>
  </si>
  <si>
    <t>Nazier Mule</t>
  </si>
  <si>
    <t>Nelson Velazquez</t>
  </si>
  <si>
    <t>Nick Gonzales</t>
  </si>
  <si>
    <t>Nick Loftin</t>
  </si>
  <si>
    <t>Nick Nastrini</t>
  </si>
  <si>
    <t>Orion Kerkering</t>
  </si>
  <si>
    <t>Oscar Colas</t>
  </si>
  <si>
    <t>Oswaldo Cabrera</t>
  </si>
  <si>
    <t>Patrick Bailey</t>
  </si>
  <si>
    <t>Patrick Corbin</t>
  </si>
  <si>
    <t>Patrick Sandoval</t>
  </si>
  <si>
    <t>Paul Blackburn</t>
  </si>
  <si>
    <t>Paul DeJong</t>
  </si>
  <si>
    <t>Payton Eeles</t>
  </si>
  <si>
    <t>Phil Maton</t>
  </si>
  <si>
    <t>Prelander Berroa</t>
  </si>
  <si>
    <t>Randy Rodriguez</t>
  </si>
  <si>
    <t>Randy Vazquez</t>
  </si>
  <si>
    <t>Reed Garrett</t>
  </si>
  <si>
    <t>Reid Detmers</t>
  </si>
  <si>
    <t>Richard Fitts</t>
  </si>
  <si>
    <t>Richie Palacios</t>
  </si>
  <si>
    <t>Roderick Arias</t>
  </si>
  <si>
    <t>Ronny Henriquez</t>
  </si>
  <si>
    <t>Royber Salinas</t>
  </si>
  <si>
    <t>Ryan Feltner</t>
  </si>
  <si>
    <t>Ryan Jeffers</t>
  </si>
  <si>
    <t>Ryan Noda</t>
  </si>
  <si>
    <t>Ryan Thompson</t>
  </si>
  <si>
    <t>Ryan Yarbough</t>
  </si>
  <si>
    <t>Ryne Nelson</t>
  </si>
  <si>
    <t>Ryne Stanek</t>
  </si>
  <si>
    <t>Santiago Espinal</t>
  </si>
  <si>
    <t>Scott Barlow</t>
  </si>
  <si>
    <t>Scott Effross</t>
  </si>
  <si>
    <t>Sean Burke</t>
  </si>
  <si>
    <t>Sean Murphy</t>
  </si>
  <si>
    <t>Seth Halverson</t>
  </si>
  <si>
    <t>Shane Smith</t>
  </si>
  <si>
    <t>Shinnosuke Ogasawara</t>
  </si>
  <si>
    <t>Simeon Woods-Richarson</t>
  </si>
  <si>
    <t>Slade Cecconi</t>
  </si>
  <si>
    <t>Spencer Horwitz</t>
  </si>
  <si>
    <t>Spencer Turnbull</t>
  </si>
  <si>
    <t>Sterlin Thompson</t>
  </si>
  <si>
    <t>Taijuan Walker</t>
  </si>
  <si>
    <t>Thairo Estrada</t>
  </si>
  <si>
    <t>Thayron Liranzo</t>
  </si>
  <si>
    <t>Tim Anderson</t>
  </si>
  <si>
    <t>TJ Friedl</t>
  </si>
  <si>
    <t xml:space="preserve">Tom Cosgrove </t>
  </si>
  <si>
    <t>Tommy Pham</t>
  </si>
  <si>
    <t>Tomoyuki Sugano</t>
  </si>
  <si>
    <t>Tony Gonsolin</t>
  </si>
  <si>
    <t>Tre' Morgan</t>
  </si>
  <si>
    <t>Trent Grisham</t>
  </si>
  <si>
    <t>Trevor Rodgers</t>
  </si>
  <si>
    <t>Trevor Williams</t>
  </si>
  <si>
    <t>Trey Lipscomb</t>
  </si>
  <si>
    <t>Tristan Beck</t>
  </si>
  <si>
    <t>Tyler Black</t>
  </si>
  <si>
    <t>Tyler Nevin</t>
  </si>
  <si>
    <t>Tyler Stephenson</t>
  </si>
  <si>
    <t>Tylor Megill</t>
  </si>
  <si>
    <t>Vaughn Grissom</t>
  </si>
  <si>
    <t>Victor Robles</t>
  </si>
  <si>
    <t>Wandy Peralta</t>
  </si>
  <si>
    <t>Wenceel Perez</t>
  </si>
  <si>
    <t>Wikelman Gonzalez</t>
  </si>
  <si>
    <t>Will Benson</t>
  </si>
  <si>
    <t>Will Smith (RP)</t>
  </si>
  <si>
    <t>Yanquiel Fernandez</t>
  </si>
  <si>
    <t>Yariel Rodriguez</t>
  </si>
  <si>
    <t>Yimi Garcia</t>
  </si>
  <si>
    <t>Zach Maxwell</t>
  </si>
  <si>
    <t>Emmanuel Clase</t>
  </si>
  <si>
    <t>Luis Ortiz</t>
  </si>
  <si>
    <t>Budget</t>
  </si>
  <si>
    <t>Notes</t>
  </si>
  <si>
    <t>Budget Adjustments</t>
  </si>
  <si>
    <t>Amnesty Drops</t>
  </si>
  <si>
    <t>Injured Salary Relief</t>
  </si>
  <si>
    <t>Active Roster</t>
  </si>
  <si>
    <t>Injured</t>
  </si>
  <si>
    <t>Total</t>
  </si>
  <si>
    <t>Dead Cap Amount</t>
  </si>
  <si>
    <t>Tyler Hart</t>
  </si>
  <si>
    <t>Sent the text - '26 Expansion</t>
  </si>
  <si>
    <t>- Sends $1.25MM (2025) and receives $500k (2024) to/ from Brenden in Trade #5
- Sends $500k (2025) to Ethan in Trade #9
- Receives $300k (2025) from JD in Trade #10
- Receives $2.5MM (2025) from Ross/ Jack in Trade #12
- Receives $1MM (2027) from Colin &amp; Greg in Trade #34
- Recieves $12MM (2027) from Max, Sam &amp; Jake in Trade #35</t>
  </si>
  <si>
    <t>- Sends $2.5MM (2025) to Tyler/ Dustin in Trade #12
- Sends $2MM (2027) to Max, Jake &amp; Sam in Trade #31</t>
  </si>
  <si>
    <t>- Receives $2MM (2025) &amp; $3MM (2026) from JD in Trade #3
- Receives $1.25MM (2025) and sends $500k (2024) from/ to Tyler in Trade #5</t>
  </si>
  <si>
    <t>Sent the text - post '26 expansion</t>
  </si>
  <si>
    <t>- Sends $2MM (2025) &amp; $3MM (2026) to Brenden in Trade #3
- Sends $300k (2025) to Tyler in Trade #10
- Sends $200k (2026) &amp; $200k (2027) to Jake/ Andrew in Trade #11</t>
  </si>
  <si>
    <t>2026 Amnesty Drop - Nolan Jones</t>
  </si>
  <si>
    <t>- Receives $200k (2026) &amp; $200k (2027) from JD in Trade #11</t>
  </si>
  <si>
    <t>Dustin Hart &amp; Max Wamp</t>
  </si>
  <si>
    <t>Sent the text - post '26 expansion
Epansion Token Used on Hunter Brown on 1/28/26</t>
  </si>
  <si>
    <t>- Receives $500k (2025) from Tyler in Trade #9
- Receives $6MM (2026) from Zack in Trade #32</t>
  </si>
  <si>
    <t>Sent the text - post '26 expansion
Hometown Discount used on Mason Miller in '25/ '26 offseason, available to use '28/ '29</t>
  </si>
  <si>
    <t>- Sends $7.5MM (2026) &amp; $5MM (2027) to Steve in Trade #24
- Sends $6MM (2026) to Ethan in Trade #32
- Sends $2MM (2026) to Colin &amp; Greg in Trade #39
- Sends $2.5MM (2026) to Kai in Trade #51</t>
  </si>
  <si>
    <t>2026 Amnesty Drop - Cody Bradford</t>
  </si>
  <si>
    <t>- Receives $7.5MM (2026) &amp; $5MM (2027) From Zack in Trade #24</t>
  </si>
  <si>
    <t>Pablo Lopez - declared 2/20</t>
  </si>
  <si>
    <t>Kai Nelson</t>
  </si>
  <si>
    <t>- Receives $2.5MM (2026) from Zack in Trade #51</t>
  </si>
  <si>
    <t>Randy Rodriguez - declared 2/19</t>
  </si>
  <si>
    <t>Colin Wilson &amp; Greg Holmes</t>
  </si>
  <si>
    <t>- Sends $1MM (2027) to Tyler in Trade #34
- Receives $2MM (2026) from Zack in Trade #39</t>
  </si>
  <si>
    <t>Max, Jake &amp; Sam</t>
  </si>
  <si>
    <t>- Receives $2MM (2027) from Ross &amp; Jack in Trade #31
- Sends $12MM (2027) to Tyler in Trade #35</t>
  </si>
  <si>
    <t>Ben Brody &amp; Aaron</t>
  </si>
  <si>
    <t>2026 Amensty Drop - Luis Castillo</t>
  </si>
  <si>
    <t>Committed Salaries</t>
  </si>
  <si>
    <t>Punishment Thresholds (Base Levels)</t>
  </si>
  <si>
    <t>Salary as % of Budget</t>
  </si>
  <si>
    <t>A.J. Ewing</t>
  </si>
  <si>
    <t>Braylon Payne</t>
  </si>
  <si>
    <t>Caden Scarborough</t>
  </si>
  <si>
    <t>Demetrio Crisantes</t>
  </si>
  <si>
    <t>Gage Stanifer</t>
  </si>
  <si>
    <t>Joe Mack</t>
  </si>
  <si>
    <t>Joshua Baez</t>
  </si>
  <si>
    <t>Justin Gonzales</t>
  </si>
  <si>
    <t>Michael Forret</t>
  </si>
  <si>
    <t>Ralphy Velazquez</t>
  </si>
  <si>
    <t>TJ Nichols</t>
  </si>
  <si>
    <t>Tyson Lewis</t>
  </si>
  <si>
    <t>Kazuma Okamoto</t>
  </si>
  <si>
    <t>Ethan Holliday</t>
  </si>
  <si>
    <t>Jamie Arnold</t>
  </si>
  <si>
    <t>Johnny King</t>
  </si>
  <si>
    <t>Max Anderson</t>
  </si>
  <si>
    <t>Max Muncy</t>
  </si>
  <si>
    <t>Billy Carlson</t>
  </si>
  <si>
    <t>Dominic Fritton</t>
  </si>
  <si>
    <t>Nick Becker</t>
  </si>
  <si>
    <t>Quentin Young</t>
  </si>
  <si>
    <t>Ryan Mitchell</t>
  </si>
  <si>
    <t>Tyler Bremner</t>
  </si>
  <si>
    <t>Xavier Neyens</t>
  </si>
  <si>
    <t>Zachary Root</t>
  </si>
  <si>
    <t>David Davalillo</t>
  </si>
  <si>
    <t>Eli Willits</t>
  </si>
  <si>
    <t>Esmerlyn Valdez</t>
  </si>
  <si>
    <t>Jake Bennett</t>
  </si>
  <si>
    <t>Juan Sanchez</t>
  </si>
  <si>
    <t>Kaelen Culpepper</t>
  </si>
  <si>
    <t>Kash Mayfield</t>
  </si>
  <si>
    <t>Khal Stephen</t>
  </si>
  <si>
    <t>Owen Murphy</t>
  </si>
  <si>
    <t>Roldy Brito</t>
  </si>
  <si>
    <t>Garrett Crochet</t>
  </si>
  <si>
    <t>Bo Davidson</t>
  </si>
  <si>
    <t>Deniel Ortiz</t>
  </si>
  <si>
    <t>Gavin Fien</t>
  </si>
  <si>
    <t>Ike Irish</t>
  </si>
  <si>
    <t>Kade Anderson</t>
  </si>
  <si>
    <t>Kala'i Rosario</t>
  </si>
  <si>
    <t>Shane Drohan</t>
  </si>
  <si>
    <t>Wandy Asigen</t>
  </si>
  <si>
    <t>Jackson Merrill</t>
  </si>
  <si>
    <t>Joel Hurtado</t>
  </si>
  <si>
    <t>Josh Kasevich</t>
  </si>
  <si>
    <t>Mitch Voit</t>
  </si>
  <si>
    <t>Will Watson</t>
  </si>
  <si>
    <t xml:space="preserve">Gavin Williams </t>
  </si>
  <si>
    <t>Andrew Abbott</t>
  </si>
  <si>
    <t>Andrew Fischer</t>
  </si>
  <si>
    <t>Caleb Bonemer</t>
  </si>
  <si>
    <t>Kruz Schoolcraft</t>
  </si>
  <si>
    <t>Luis Hernandez</t>
  </si>
  <si>
    <t>Shea Langeliers</t>
  </si>
  <si>
    <t>Seth Hernandez</t>
  </si>
  <si>
    <t>Theo Gillen</t>
  </si>
  <si>
    <t>A.J. Russell</t>
  </si>
  <si>
    <t>Alfredo Duno</t>
  </si>
  <si>
    <t>Cam Leiter</t>
  </si>
  <si>
    <t>Charles Davalan</t>
  </si>
  <si>
    <t>Dasan Hill</t>
  </si>
  <si>
    <t>David Hagaman</t>
  </si>
  <si>
    <t>Devin Taylor</t>
  </si>
  <si>
    <t>Ethan Conrad</t>
  </si>
  <si>
    <t>Gavin Kilen</t>
  </si>
  <si>
    <t>J.D. Thompson</t>
  </si>
  <si>
    <t>Slade Caldwell</t>
  </si>
  <si>
    <t>Slater de Brun</t>
  </si>
  <si>
    <t>Isaac Paredes</t>
  </si>
  <si>
    <t>Luis De Leon</t>
  </si>
  <si>
    <t>Brody Hopkins</t>
  </si>
  <si>
    <t>Connor Prielipp</t>
  </si>
  <si>
    <t>Cris Rodriguez</t>
  </si>
  <si>
    <t>Elmer Rodriguez-Cruz</t>
  </si>
  <si>
    <t>Jack Wenninger</t>
  </si>
  <si>
    <t>Johenssy Colome</t>
  </si>
  <si>
    <t>Kemp Alderman</t>
  </si>
  <si>
    <t>Liam Doyle</t>
  </si>
  <si>
    <t>Luis Perales</t>
  </si>
  <si>
    <t>Steele Hall</t>
  </si>
  <si>
    <t>Angel Genao</t>
  </si>
  <si>
    <t>Carlos LaGrange</t>
  </si>
  <si>
    <t>Jacob Reimer</t>
  </si>
  <si>
    <t>Josuar Gonzalez</t>
  </si>
  <si>
    <t>Kendry Chourio</t>
  </si>
  <si>
    <t>Mike Sirota</t>
  </si>
  <si>
    <t>Aiva Arquette</t>
  </si>
  <si>
    <t>Christian Oppor</t>
  </si>
  <si>
    <t>Gabriel Rincones Jr.</t>
  </si>
  <si>
    <t>Gage Wood</t>
  </si>
  <si>
    <t>Henry Baez</t>
  </si>
  <si>
    <t>Patrick Forbes</t>
  </si>
  <si>
    <t>Riley Quick</t>
  </si>
  <si>
    <t>Tanner McDougal</t>
  </si>
  <si>
    <t>TJ Rumfield</t>
  </si>
  <si>
    <t>Ty Johnson</t>
  </si>
  <si>
    <t>Tyson Neighbors</t>
  </si>
  <si>
    <t>Tatsuya Imai</t>
  </si>
  <si>
    <t>Dauri Fernandez</t>
  </si>
  <si>
    <t>Hau Yu Lee</t>
  </si>
  <si>
    <t>Nate George</t>
  </si>
  <si>
    <t>Sam Antonacci</t>
  </si>
  <si>
    <t>Bryan Woo</t>
  </si>
  <si>
    <t>Munetaka Murakami</t>
  </si>
  <si>
    <t>Adonys Guzman</t>
  </si>
  <si>
    <t>Anthony Eyanson</t>
  </si>
  <si>
    <t>Dax Kilby</t>
  </si>
  <si>
    <t>Ethan Frey</t>
  </si>
  <si>
    <t>Francisco Renteria</t>
  </si>
  <si>
    <t>Jace LaViolette</t>
  </si>
  <si>
    <t>Josh Hammond</t>
  </si>
  <si>
    <t>Kyson Witherspoon</t>
  </si>
  <si>
    <t>Wei-en Lin</t>
  </si>
  <si>
    <t xml:space="preserve">Brandon Pfaadt </t>
  </si>
  <si>
    <t>Keibert Ruiz</t>
  </si>
  <si>
    <t>Lars Nootbaar</t>
  </si>
  <si>
    <t>Miles Mikolas</t>
  </si>
  <si>
    <t>Nick Pivetta</t>
  </si>
  <si>
    <t>Robert Stephenson</t>
  </si>
  <si>
    <t xml:space="preserve">Triston Casas </t>
  </si>
  <si>
    <t>Dues Owed</t>
  </si>
  <si>
    <t>TBD</t>
  </si>
  <si>
    <t>N/A</t>
  </si>
  <si>
    <t>Michael Rubloff &amp; Andrew Slosberg</t>
  </si>
  <si>
    <t>Zach Semler</t>
  </si>
  <si>
    <t>Dues Paid</t>
  </si>
  <si>
    <t>Winnings</t>
  </si>
  <si>
    <t>Level/ Tier</t>
  </si>
  <si>
    <t>Contract Amount</t>
  </si>
  <si>
    <t>Draft Order</t>
  </si>
  <si>
    <t>Pick Limit (per team)</t>
  </si>
  <si>
    <t>A</t>
  </si>
  <si>
    <t>RFA Spots Used</t>
  </si>
  <si>
    <t>B</t>
  </si>
  <si>
    <t>Level</t>
  </si>
  <si>
    <t>Order</t>
  </si>
  <si>
    <t>Max, Sam &amp; Jake</t>
  </si>
  <si>
    <t>Ben &amp; Aaron</t>
  </si>
  <si>
    <t>Kai</t>
  </si>
  <si>
    <t>Brian</t>
  </si>
  <si>
    <t>Kyle Finnegan - RFA</t>
  </si>
  <si>
    <t>Brenden</t>
  </si>
  <si>
    <t>Pete Fairbanks - RFA</t>
  </si>
  <si>
    <t>Ezequiel Tovar - RFA</t>
  </si>
  <si>
    <t>Ozzie Albies (Ben &amp; Aaron) - RFA</t>
  </si>
  <si>
    <t>Josh Jung - RFA</t>
  </si>
  <si>
    <t>Trevor Megill - RFA</t>
  </si>
  <si>
    <t>Andrew Abbott - RFA</t>
  </si>
  <si>
    <t>Brandon Woodruff - RFA</t>
  </si>
  <si>
    <t>Steve</t>
  </si>
  <si>
    <t>Draft Orders</t>
  </si>
  <si>
    <t>Pick</t>
  </si>
  <si>
    <t>Draft order B is just the reverse of draft order A</t>
  </si>
  <si>
    <t>You may pass on a level at any given time and be eligible to participate in subsequent levels</t>
  </si>
  <si>
    <t>Once you pass on a level you cannot re-enter that level</t>
  </si>
  <si>
    <t>Draft order does not snake within level</t>
  </si>
  <si>
    <t>Brian &amp; Ben have swapped Level 1 slots</t>
  </si>
  <si>
    <t>Dustin &amp; Steve have swapped Level 3 slots</t>
  </si>
  <si>
    <t>Steve has sent his Level 2 slot to Ben</t>
  </si>
  <si>
    <t>Prospect ONLY Rounds</t>
  </si>
  <si>
    <t>Dustin &amp; Max</t>
  </si>
  <si>
    <t>Colin &amp; Greg</t>
  </si>
  <si>
    <t>Max, Jake, Sam</t>
  </si>
  <si>
    <t>Zack</t>
  </si>
  <si>
    <t>Ethan</t>
  </si>
  <si>
    <t>JD</t>
  </si>
  <si>
    <t>Jake &amp; Andrew</t>
  </si>
  <si>
    <t>Ross &amp; Jack</t>
  </si>
  <si>
    <t>Tyler</t>
  </si>
  <si>
    <t>Dax Kilby (Zack)</t>
  </si>
  <si>
    <t>Ethan Conrad (Kai)</t>
  </si>
  <si>
    <t>Jojo Parker (Dustin)</t>
  </si>
  <si>
    <t>Forfeited</t>
  </si>
  <si>
    <t>➡️</t>
  </si>
  <si>
    <t>Josh Hammond (Zack)</t>
  </si>
  <si>
    <t>Patrick Forbes (Steve)</t>
  </si>
  <si>
    <t>Jace LaViolette (Zack)</t>
  </si>
  <si>
    <t>Kyson Witherspoon (Zack)</t>
  </si>
  <si>
    <t>⬅️</t>
  </si>
  <si>
    <t>Joshua Baez (JD)</t>
  </si>
  <si>
    <t>Emmanuel Rodriguez (Tyler)</t>
  </si>
  <si>
    <t>Nate George (Tyler)</t>
  </si>
  <si>
    <t>A.J. Russell (Kai)</t>
  </si>
  <si>
    <t>AJ Ewing</t>
  </si>
  <si>
    <t>Charles Davalan (Kai)</t>
  </si>
  <si>
    <t>Pass</t>
  </si>
  <si>
    <t>J.D Thompson</t>
  </si>
  <si>
    <t>Tyson Lewis (Ben &amp; Aaron)</t>
  </si>
  <si>
    <t>Ty Johnson (Steve)</t>
  </si>
  <si>
    <t>TJ Nichols (Ben &amp; Aaron)</t>
  </si>
  <si>
    <t>Dauri Fernandez (Tyler)</t>
  </si>
  <si>
    <t>Quinn Matthews</t>
  </si>
  <si>
    <t>Gabriel Rincones Jr (Steve)</t>
  </si>
  <si>
    <t>Roc Riggio</t>
  </si>
  <si>
    <t>George Klassen</t>
  </si>
  <si>
    <t>Trade Number</t>
  </si>
  <si>
    <t>Date</t>
  </si>
  <si>
    <t>Asset</t>
  </si>
  <si>
    <t>From</t>
  </si>
  <si>
    <t>To</t>
  </si>
  <si>
    <t>2025 Round 1 - YP draft</t>
  </si>
  <si>
    <t>2025 Round 2 - YP Draft</t>
  </si>
  <si>
    <t>If pick is forfeited, converts to $2MM of 2025 salary cap budget</t>
  </si>
  <si>
    <t>2025 Cap - $2MM</t>
  </si>
  <si>
    <t>2026 Cap - $3MM</t>
  </si>
  <si>
    <t>2024 Cap - $500k</t>
  </si>
  <si>
    <t>2025 Cap - $1.25MM</t>
  </si>
  <si>
    <t>Jake Burger</t>
  </si>
  <si>
    <t>Jake McCarthy</t>
  </si>
  <si>
    <t>Jeremy Pena</t>
  </si>
  <si>
    <t>2025 Cap - $500k</t>
  </si>
  <si>
    <t>2025 Cap - $300k</t>
  </si>
  <si>
    <t>2026 Cap - $200k</t>
  </si>
  <si>
    <t>2027 Cap - $200k</t>
  </si>
  <si>
    <t>2025 Cap - $2.5MM</t>
  </si>
  <si>
    <t>2026 Round 3 - YP Draft</t>
  </si>
  <si>
    <t>Austin Wells</t>
  </si>
  <si>
    <t>Taj Bradley</t>
  </si>
  <si>
    <t>2026 Round 3 - YP Draft (JD pick)</t>
  </si>
  <si>
    <t>Tyler Rodgers</t>
  </si>
  <si>
    <t>Merrill Kelly</t>
  </si>
  <si>
    <t>Blocking Fernando Tatis Jr from Expansion</t>
  </si>
  <si>
    <t>Zhyir Hope</t>
  </si>
  <si>
    <t>Jazz Chisholm RFA Rights</t>
  </si>
  <si>
    <t>Casey Mize RFA Rights</t>
  </si>
  <si>
    <t xml:space="preserve">2026 Round 2 -  Farm Draft </t>
  </si>
  <si>
    <t>2026 Cap - $7.5MM</t>
  </si>
  <si>
    <t>2027 Cap - $5MM</t>
  </si>
  <si>
    <t>2026 Round 1 - Farm Draft</t>
  </si>
  <si>
    <t>2026 Round 1 - Farm Draft (Steve)</t>
  </si>
  <si>
    <t>2026 Round 3 - Farm Draft</t>
  </si>
  <si>
    <t>2026 Round 3 - Farm Draft (JD)</t>
  </si>
  <si>
    <t>2028 Round 1</t>
  </si>
  <si>
    <t>2026 Round 2 - Farm Draft</t>
  </si>
  <si>
    <t>George Lombard</t>
  </si>
  <si>
    <t>Removing Expansion Token Claim</t>
  </si>
  <si>
    <t>2027 Cap - $2MM</t>
  </si>
  <si>
    <t>2026 Cap - $6MM</t>
  </si>
  <si>
    <t>2026 Round 2 - Farm Draft (Dustin)</t>
  </si>
  <si>
    <t>2026 Round 3 - Farm Draft (Dustin)</t>
  </si>
  <si>
    <t>2027 Round 2 - Farm Draft</t>
  </si>
  <si>
    <t>2027 Cap - $1MM</t>
  </si>
  <si>
    <t>2027 Cap - $12MM</t>
  </si>
  <si>
    <t>Maikel Garcia RFA Rights</t>
  </si>
  <si>
    <t>Brandon Lowe RFA Rights</t>
  </si>
  <si>
    <t>2026 Round 6 - Farm Draft</t>
  </si>
  <si>
    <t>Jacob deGrom RFA Rights</t>
  </si>
  <si>
    <t>Joe Ryan RFA Rights</t>
  </si>
  <si>
    <t>Ceddane Rafaela</t>
  </si>
  <si>
    <t>2026 Cap - $2MM</t>
  </si>
  <si>
    <t>2026 RFO Draft - Level 3 Slot</t>
  </si>
  <si>
    <t>Zack Wheeler RFA Rights</t>
  </si>
  <si>
    <t>2026 Round 5 - Farm Draft</t>
  </si>
  <si>
    <t>2026 RFO Draft - Level 1 Slot</t>
  </si>
  <si>
    <t>Louis Varland RFA Rights</t>
  </si>
  <si>
    <t>Jesus Baez (Player to be named later)</t>
  </si>
  <si>
    <t>Brenden Donovan RFA rights</t>
  </si>
  <si>
    <t>Joe Musgrove RFA Rights</t>
  </si>
  <si>
    <t>Ozzie Albies RFA Rights</t>
  </si>
  <si>
    <t>2026 RFO draft - Level 2 Slot</t>
  </si>
  <si>
    <t>2026 Round 9 - Farm Draft</t>
  </si>
  <si>
    <t>Matt Boyd</t>
  </si>
  <si>
    <t>Trevor Megill RFA Rights</t>
  </si>
  <si>
    <t>2026 RFO Draft - Level 1, Round 2</t>
  </si>
  <si>
    <t>Conditional Compensation for Zac Veen Performance</t>
  </si>
  <si>
    <t>2026 Zac Veen Rookie of the Year Performance:
- ROY Winner: Brenden's 1st Round Farm Pick to JD
- ROY Runner Up: Brenden's 2nd Round Farm Pick to JD
- ROY 3rd place: Brenden's 3rd Round Farm Pick to JD</t>
  </si>
  <si>
    <t>2026 RFO Draft - Level 1, Rounds 2 &amp; 3</t>
  </si>
  <si>
    <t>2026 Cap - $2.5MM</t>
  </si>
  <si>
    <t>Late January &amp; February will consist of a blind Free Agent auction for the top Free Agents (measured by the previous year’s fWAR, international arrivals measured by projected fWAR).</t>
  </si>
  <si>
    <t>No later than January 15 will the auction schedule be released. Auctions will close at 9pm of their noted day, with the first days going towards the best players available.</t>
  </si>
  <si>
    <t>Winning bids are determined by total money spent vs AAV so a 5 year $55MM contract will win vs a 4 year $50MM contract despite the higher AAV. Minimum AAV rules are listed below for fairness.</t>
  </si>
  <si>
    <t>1 Year = no minimum</t>
  </si>
  <si>
    <t>4 Year = min $9MM AAV</t>
  </si>
  <si>
    <t>9+ Year = min $30MM AAV</t>
  </si>
  <si>
    <t>2 Year = min $2MM AAV</t>
  </si>
  <si>
    <t>5 Year = min $14MM AAV</t>
  </si>
  <si>
    <t>3 Year = min $5MM AAV</t>
  </si>
  <si>
    <t>6-8 Year = min $20MM AAV</t>
  </si>
  <si>
    <t>Auction Date</t>
  </si>
  <si>
    <t>Blind Auction?</t>
  </si>
  <si>
    <t>2025 Franchise</t>
  </si>
  <si>
    <t>Acquisition Date</t>
  </si>
  <si>
    <t>2024 fWAR</t>
  </si>
  <si>
    <t>2025 wRC+/ FIP-</t>
  </si>
  <si>
    <t>RFA?</t>
  </si>
  <si>
    <t>Hometown Discount Eligible</t>
  </si>
  <si>
    <t>Winning Franchise</t>
  </si>
  <si>
    <t>Winning Contract</t>
  </si>
  <si>
    <t>Other Bids</t>
  </si>
  <si>
    <t>Yes</t>
  </si>
  <si>
    <t>4 Years, $20,600,000 AAV</t>
  </si>
  <si>
    <t>Steve Cornish: 4 Years, $14,000,000 AAV
Jake Zuckman &amp; Andrew Meyers: 4 Years, $9,000,000 AAV
Brenden Freedman: 3 Years, $7,000,000 AAV
Kai Nelson: 2 Years, $9,500,000 AAV
Tyler Hart: 1 Years, $10,000,000 AAV
Brian Frederick: 2 Years, $4,000,000 AAV
JD Barnett: 2 Years, $3,600,000 AAV</t>
  </si>
  <si>
    <t>No</t>
  </si>
  <si>
    <t>3 Years, $28,800,000 AAV</t>
  </si>
  <si>
    <t>Steve Cornish: 3 Years, $10,000,000 AAV
Dustin Hart &amp; Max Wamp: 3 Years, $6,300,000 AAV
Ben Brody &amp; Aaron: 3 Years, $6,000,000 AAV
Tyler Hart: 1 Years, $5,000,000 AAV</t>
  </si>
  <si>
    <t>3 Years, $26,200,000 AAV</t>
  </si>
  <si>
    <t>Steve Cornish: 4 Years, $16,000,000 AAV
Kai Nelson: 3 Years, $12,900,000 AAV
Tyler Hart: 2 Years, $16,500,000 AAV
Ethan Gobetz: 3 Years, $9,000,000 AAV</t>
  </si>
  <si>
    <t>4 Years, $20,900,000 AAV (RFA)</t>
  </si>
  <si>
    <t>Max, Jake, Sam: 4 Years, $20,900,000 AAV
Tyler Hart: 3 Years, $17,600,000 AAV
Steve Cornish: 4 Years, $11,000,000 AAV
Ben Brody &amp; Aaron: 3 Years, $12,000,000 AAV
JD Barnett: 2 Years, $17,200,000 AAV
Ross &amp; Jack Kantor: 3 Years, $6,700,000 AAV
Jake Zuckman &amp; Andrew Meyers: 3 Years, $6,000,000 AAV
Ethan Gobetz: 2 Years, $9,000,000 AAV</t>
  </si>
  <si>
    <t>7 Years, $25,300,000 AAV</t>
  </si>
  <si>
    <t>Max, Jake, Sam: 5 Years, $15,100,000 AAV
Zack Semler: 4 Years, $11,700,000 AAV
Ben Brody &amp; Aaron: 3 Years, $8,000,000 AAV
Jake Zuckman &amp; Andrew Meyers: 3 Years, $6,000,000 AAV
Ross &amp; Jack Kantor: 3 Years, $5,300,000 AAV
JD Barnett: 2 Years, $4,200,000 AAV
Brenden Freedman: 2 Years, $3,000,000 AAV
Tyler Hart: 1 Years, $5,000,000 AAV</t>
  </si>
  <si>
    <t>5 Years, $22,300,000 AAV (RFA)</t>
  </si>
  <si>
    <t>Dustin Hart &amp; Max Wamp: 5 Years, $22,300,000 AAV
Kai Nelson: 4 Years, $23,500,000 AAV
Max, Jake, Sam: 4 Years, $19,400,000 AAV
Brian Frederick: 3 Years, $22,500,000 AAV
Ethan Gobetz: 5 Years, $12,000,000 AAV
JD Barnett: 4 Years, $13,200,000 AAV
Steve Cornish: 4 Years, $13,000,000 AAV
Jake Zuckman &amp; Andrew Meyers: 3 Years, $12,000,000 AAV
Tyler Hart: 1 Years, $5,000,000 AAV</t>
  </si>
  <si>
    <t>2 Years, $8,000,000 AAV</t>
  </si>
  <si>
    <t>Jake Zuckman &amp; Andrew Meyers: 2 Years, $7,000,000 AAV
Tyler Hart: 1 Years, $5,000,000 AAV</t>
  </si>
  <si>
    <t>15 Years, $36,500,000 AAV</t>
  </si>
  <si>
    <t>Steve Cornish: 8 Years, $27,000,000 AAV
Dustin Hart &amp; Max Wamp: 8 Years, $25,600,000 AAV
Kai Nelson: 8 Years, $22,500,000 AAV
Tyler Hart: 7 Years, $21,600,000 AAV
Ethan Gobetz: 4 Years, $23,000,000 AAV
Brian Frederick: 5 Years, $18,000,000 AAV
Ben Brody &amp; Aaron: 5 Years, $17,000,000 AAV
JD Barnett: 5 Years, $16,300,000 AAV
Ross &amp; Jack Kantor: 5 Years, $15,300,000 AAV
Max, Jake, Sam: 4 Years, $13,200,000 AAV
Jake Zuckman &amp; Andrew Meyers: 4 Years, $9,000,000 AAV
Brenden Freedman: 4 Years, $9,000,000 AAV</t>
  </si>
  <si>
    <t>20 Years, $30,000,000 AAV</t>
  </si>
  <si>
    <t>Zack Semler: 15 Years, $35,000,000 AAV
Tyler Hart: 10 Years, $34,400,000 AAV
Steve Cornish: 9 Years, $33,000,000 AAV
Kai Nelson: 9 Years, $30,000,000 AAV
Max, Jake, Sam: 8 Years, $20,100,000 AAV
Ross &amp; Jack Kantor: 5 Years, $15,300,000 AAV
Jake Zuckman &amp; Andrew Meyers: 4 Years, $9,000,000 AAV
JD Barnett: 5 Years, $21,200,000 AAV</t>
  </si>
  <si>
    <t>5 Years, $19,700,000 AAV</t>
  </si>
  <si>
    <t>Tyler Hart: 4 Years, $16,400,000 AAV
Ben Brody &amp; Aaron: 4 Years, $12,300,000 AAV
Ben Brody &amp; Aaron: 4 Years, $12,000,000 AAV
Ethan Gobetz: 4 Years, $12,000,000 AAV
Max, Jake, Sam: 4 Years, $9,600,000 AAV
Dustin Hart &amp; Max Wamp: 4 Years, $9,600,000 AAV
Jake Zuckman &amp; Andrew Meyers: 4 Years, $9,000,000 AAV
Steve Cornish: 3 Years, $9,000,000 AAV
Ross &amp; Jack Kantor: 3 Years, $7,200,000 AAV</t>
  </si>
  <si>
    <t>8 Years, $22,660,000 AAV (EXP)</t>
  </si>
  <si>
    <t>Tyler Hart: 7 Years, $22,300,000 AAV
Steve Cornish: 6 Years, $21,000,000 AAV
Kai Nelson: 5 Years, $18,000,000 AAV
Brenden Freedman: 5 Years, $18,000,000 AAV
Max, Jake, Sam: 5 Years, $15,000,000 AAV
Brian Frederick: 4 Years, $12,000,000 AAV
Jake Zuckman &amp; Andrew Meyers: 4 Years, $9,000,000 AAV
JD Barnett: 3 Years, $6,900,000 AAV</t>
  </si>
  <si>
    <t>Kai Nelson: 8 Years, $25,700,000 AAV
Steve Cornish: 6 Years, $21,000,000 AAV
Dustin Hart &amp; Max Wamp: 5 Years, $16,600,000 AAV
Tyler Hart: 5 Years, $16,400,000 AAV
Max, Jake, Sam: 5 Years, $15,000,000 AAV
Jake Zuckman &amp; Andrew Meyers: 4 Years, $9,000,000 AAV
Brenden Freedman: 4 Years, $9,000,000 AAV</t>
  </si>
  <si>
    <t>5 Years, $19,600,000 AAV</t>
  </si>
  <si>
    <t>Steve Cornish: 4 Years, $10,500,000 AAV
Dustin Hart &amp; Max Wamp: 3 Years, $7,600,000 AAV
JD Barnett: 3 Years, $7,200,000 AAV
Max, Jake, Sam: 3 Years, $5,400,000 AAV
Zack Semler: 2 Years, $7,900,000 AAV
Ross &amp; Jack Kantor: 2 Years, $6,200,000 AAV</t>
  </si>
  <si>
    <t>3 Years, $16,000,000 AAV</t>
  </si>
  <si>
    <t>Steve Cornish: 3 Years, $11,000,000 AAV
Ross &amp; Jack Kantor: 3 Years, $6,600,000 AAV
Tyler Hart: 2 Years, $6,800,000 AAV
JD Barnett: 2 Years, $3,800,000 AAV
Max, Jake, Sam: 1 Years, $4,000,000 AAV</t>
  </si>
  <si>
    <t>3 Years, $15,000,000 AAV</t>
  </si>
  <si>
    <t>Tyler Hart: 4 Years, $9,400,000 AAV
Ethan Gobetz: 2 Years, $9,000,000 AAV
Max, Jake, Sam: 3 Years, $5,100,000 AAV
Steve Cornish: 1 Years, $6,000,000 AAV
JD Barnett: 1 Years, $5,800,000 AAV</t>
  </si>
  <si>
    <t>6 Years, $22,500,000 AAV</t>
  </si>
  <si>
    <t>Max, Jake, Sam: 4 Years, $12,100,000 AAV
JD Barnett: 3 Years, $6,100,000 AAV
Colin Wilson &amp; Greg Holmes: 5 Years, $6,100,000 AAV (Invalid)</t>
  </si>
  <si>
    <t>8 Years, $23,000,000 AAV</t>
  </si>
  <si>
    <t>Jake Zuckman &amp; Andrew Meyers: 8 Years, $20,000,000 AAV
Max, Jake, Sam: 8 Years, $20,000,000 AAV
Kai Nelson: 3 Years, $5,000,000 AAV
Zack Semler: 1 Years, $4,200,000 AAV</t>
  </si>
  <si>
    <t>5 Years, $19,500,000 AAV</t>
  </si>
  <si>
    <t>Dustin Hart &amp; Max Wamp: 5 Years, $17,900,000 AAV
Max, Jake, Sam: 5 Years, $16,200,000 AAV
JD Barnett: 2 Years, $5,200,000 AAV
Zack Semler: 1 Years, $7,900,000 AAV</t>
  </si>
  <si>
    <t>3 Years, $12,000,000 AAV</t>
  </si>
  <si>
    <t>Ross &amp; Jack Kantor: 3 Years, $5,100,000 AAV
JD Barnett: 1 Years, $3,100,000 AAV</t>
  </si>
  <si>
    <t>4 Years, $10,900,000 AAV</t>
  </si>
  <si>
    <t>Steve Cornish: 3 Years, $12,000,000 AAV
Ben Brody &amp; Aaron: 3 Years, $5,500,000 AAV
Tyler Hart: 2 Years, $2,300,000 AAV
Ross &amp; Jack Kantor: 2 Years, $2,200,000 AAV
JD Barnett: 1 Years, $1,100,000 AAV</t>
  </si>
  <si>
    <t>6 Years, $20,100,000 AAV</t>
  </si>
  <si>
    <t>Steve Cornish: 4 Years, $13,000,000 AAV
JD Barnett: 1 Years, $1,100,000 AAV</t>
  </si>
  <si>
    <t>4 Years, $16,000,000 AAV</t>
  </si>
  <si>
    <t>Tyler Hart: 4 Years, $12,700,000 AAV
Max, Jake, Sam: 4 Years, $12,200,000 AAV
Steve Cornish: 4 Years, $12,000,000 AAV
Ross &amp; Jack Kantor: 4 Years, $9,600,000 AAV
JD Barnett: 1 Years, $10,100,000 AAV
Zack Semler: 1 Years, $7,900,000 AAV</t>
  </si>
  <si>
    <t>4 Years, $12,100,000 AAV</t>
  </si>
  <si>
    <t>Steve Cornish: 4 Years, $12,000,000 AAV
JD Barnett: 2 Years, $9,100,000 AAV
Ross &amp; Jack Kantor: 3 Years, $5,000,000 AAV
Brenden Freedman: 3 Years, $5,000,000 AAV
Tyler Hart: 2 Years, $6,400,000 AAV</t>
  </si>
  <si>
    <t>4 Years, $10,000,000 AAV</t>
  </si>
  <si>
    <t>Steve Cornish: 3 Years, $8,000,000 AAV
Dustin Hart &amp; Max Wamp: 3 Years, $6,900,000 AAV
Max, Jake, Sam: 3 Years, $5,900,000 AAV
Jake Zuckman &amp; Andrew Meyers: 3 Years, $5,000,000 AAV
Zack Semler: 2 Years, $3,600,000 AAV
JD Barnett: 2 Years, $3,600,000 AAV
Ross &amp; Jack Kantor: 2 Years, $3,500,000 AAV
Tyler Hart: 2 Years, $3,100,000 AAV</t>
  </si>
  <si>
    <t>4 Years, $12,000,000 AAV (RFA)</t>
  </si>
  <si>
    <t>Kai Nelson: 4 Years, $12,000,000 AAV
Max, Jake, Sam: 4 Years, $10,300,000 AAV
Colin Wilson &amp; Greg Holmes: 3 Years, $6,000,000 AAV
Dustin Hart &amp; Max Wamp: 2 Years, $2,900,000 AAV
JD Barnett: 2 Years, $2,000,000 AAV
Brenden Freedman: 6 Years, $15,000,000 AAV (invalid)</t>
  </si>
  <si>
    <t>Mason Miller</t>
  </si>
  <si>
    <t>7 Years, $18,400,000 AAV (Hometown)</t>
  </si>
  <si>
    <t>Max, Jake, Sam: 5 Years, $15,000,000 AAV
Tyler Hart: 5 Years, $14,700,000 AAV
Brian Frederick: 4 Years, $12,000,000 AAV
Brenden Freedman: 4 Years, $10,000,000 AAV</t>
  </si>
  <si>
    <t>4 Years, $10,000,000 AAV (RFA)</t>
  </si>
  <si>
    <t>Kai Nelson: 4 Years, $10,000,000 AAV
Dustin Hart &amp; Max Wamp: 3 Years, $7,900,000 AAV
JD Barnett: 2 Years, $8,200,000 AAV
Max, Jake, Sam: 2 Years, $2,500,000 AAV</t>
  </si>
  <si>
    <t>3 Years, $9,800,000 AAV (RFA)</t>
  </si>
  <si>
    <t>Max, Jake, Sam: 3 Years, $9,800,000 AAV
JD Barnett: 3 Years, $6,600,000 AAV
Dustin Hart &amp; Max Wamp: 2 Years, $3,900,000 AAV
Ross &amp; Jack Kantor: 1 Years, $2,300,000 AAV
Tyler Hart: 1 Years, $1,100,000 AAV</t>
  </si>
  <si>
    <t>4 Years, $8,000,000 AAV (RFA)</t>
  </si>
  <si>
    <t>Brian Frederick: 4 Years, $8,000,000 AAV 
Dustin Hart &amp; Max Wamp: 3 Years, $6,900,000 AAV
Tyler Hart: 3 Years, $6,400,000 AAV
JD Barnett: 2 Years, $6,500,000 AAV
Max, Jake, Sam: 2 Years, $2,000,000 AAV</t>
  </si>
  <si>
    <t>3 Years, $6,000,000 AAV</t>
  </si>
  <si>
    <t>Dustin Hart &amp; Max Wamp: 2 Years, $3,900,000 AAV
Max, Jake, Sam: 1 Years, $1,200,000 AAV
JD Barnett: 1 Years, $600,000 AAV</t>
  </si>
  <si>
    <t>1 Years, $10,000,000 AAV</t>
  </si>
  <si>
    <t>Tyler Hart: 1 Years, $4,500,000 AAV
JD Barnett: 1 Years, $3,200,000 AAV
Max, Jake, Sam: 1 Years, $750,000 AAV</t>
  </si>
  <si>
    <t>4 Years, $14,000,000 AAV</t>
  </si>
  <si>
    <t>Kai Nelson: 3 Years, $7,500,000 AAV
Dustin Hart &amp; Max Wamp: 3 Years, $6,900,000 AAV
JD Barnett: 2 Years, $2,600,000 AAV
Ross &amp; Jack Kantor: 2 Years, $2,200,000 AAV
Max, Jake, Sam: 1 Years, $500,000 AAV</t>
  </si>
  <si>
    <t>1 Years, $25,100,000 AAV</t>
  </si>
  <si>
    <t>Ben Brody &amp; Aaron: 2 Years, $12,500,000 AAV
Ross &amp; Jack Kantor: 2 Years, $9,100,000 AAV
Zack Semler: 1 Years, $7,700,000 AAV
JD Barnett: 1 Years, $4,800,000 AAV
Jake Zuckman &amp; Andrew Meyers: 1 Years, $1,000,000 AAV</t>
  </si>
  <si>
    <t>8 Years, $25,000,000 AAV</t>
  </si>
  <si>
    <t>Max, Jake, Sam: 8 Years, $23,200,000 AAV
Tyler Hart: 4 Years, $16,100,000 AAV
Brian Frederick: 3 Years, $7,000,000 AAV
Jake Zuckman &amp; Andrew Meyers: 3 Years, $5,000,000 AAV
Zack Semler: 1 Years, $14,700,000 AAV
JD Barnett: 2 Years, $2,600,000 AAV</t>
  </si>
  <si>
    <t>Zack Semler (Steve RFA Rights)</t>
  </si>
  <si>
    <t>10 Years, $31,500,000 AAV</t>
  </si>
  <si>
    <t>Max, Jake, Sam: 8 Years, $23,200,000 AAV
Dustin Hart &amp; Max Wamp: 8 Years, $22,700,000 AAV
Tyler Hart: 5 Years, $18,600,000 AAV
JD Barnett: 4 Years, $18,600,000 AAV
Zack Semler: 1 Years, $25,000,000 AAV</t>
  </si>
  <si>
    <t>6 Years, $24,000,000 AAV</t>
  </si>
  <si>
    <t>Dustin Hart &amp; Max Wamp: 5 Years, $17,700,000 AAV
Max, Jake, Sam: 5 Years, $15,600,000 AAV
Jake Zuckman &amp; Andrew Meyers: 5 Years, $14,000,000 AAV
Ben Brody &amp; Aaron: 5 Years, $13,000,000 AAV
Ross &amp; Jack Kantor: 3 Years, $5,000,000 AAV
JD Barnett: 2 Years, $6,600,000 AAV</t>
  </si>
  <si>
    <t>Ross &amp; Jack Kantor: 4 Years, $9,900,000 AAV
Max, Jake, Sam: 4 Years, $9,100,000 AAV
Ben Brody &amp; Aaron: 3 Years, $12,000,000 AAV
JD Barnett: 2 Years, $4,200,000 AAV
Jake Zuckman &amp; Andrew Meyers: 1 Years, $1,000,000 AAV</t>
  </si>
  <si>
    <t>8 Years, $26,500,000 AAV</t>
  </si>
  <si>
    <t>Max, Jake, Sam: 5 Years, $18,900,000 AAV
Jake Zuckman &amp; Andrew Meyers: 4 Years, $9,000,000 AAV
Tyler Hart: 3 Years, $7,400,000 AAV
Brian Frederick: 2 Years, $6,000,000 AAV
Ross &amp; Jack Kantor: 2 Years, $3,500,000 AAV
JD Barnett: 1 Years, $4,100,000 AAV</t>
  </si>
  <si>
    <t>Max, Jake, Sam: 1 Years, $30,000,000 AAV
Tyler Hart: 3 Years, $7,400,000 AAV
JD Barnett: 1 Years, $4,400,000 AAV</t>
  </si>
  <si>
    <t>Max, Jake, Sam: 5 Years, $15,200,000 AAV
Tyler Hart: 5 Years, $14,300,000 AAV
JD Barnett: 4 Years, $13,200,000 AAV
Brenden Freedman: 4 Years, $10,000,000 AAV</t>
  </si>
  <si>
    <t>3 Years, $7,000,000 AAV</t>
  </si>
  <si>
    <t>Brenden Freedman: 3 Years, $6,000,000 AAV
JD Barnett: 2 Years, $2,900,000 AAV</t>
  </si>
  <si>
    <t>6 Years, $21,200,000 AAV</t>
  </si>
  <si>
    <t>JD Barnett: 5 Years, $16,600,000 AAV
Ben Brody &amp; Aaron: 5 Years, $16,500,000 AAV
Ross &amp; Jack Kantor: 5 Years, $16,200,000 AAV
Jake Zuckman &amp; Andrew Meyers: 4 Years, $9,000,000 AAV
Tyler Hart: 3 Years, $7,300,000 AAV
Dustin Hart &amp; Max Wamp: 3 Years, $6,800,000 AAV</t>
  </si>
  <si>
    <t>5 Years, $17,500,000 AAV</t>
  </si>
  <si>
    <t>Dustin Hart &amp; Max Wamp: 5 Years, $15,800,000 AAV
Max, Jake, Sam: 5 Years, $15,000,000 AAV
Zack Semler: 3 Years, $18,700,000 AAV
JD Barnett: 4 Years, $11,200,000 AAV
Jake Zuckman &amp; Andrew Meyers: 4 Years, $9,000,000 AAV
Brenden Freedman: 3 Years, $6,000,000 AAV
Tyler Hart: 3 Years, $5,000,000 AAV</t>
  </si>
  <si>
    <t>3 Years, $11,000,000 AAV</t>
  </si>
  <si>
    <t>Zack Semler: 1 Years, $5,100,000 AAV
JD Barnett: 1 Years, $4,800,000 AAV</t>
  </si>
  <si>
    <t>5 Years, $16,100,000 AAV</t>
  </si>
  <si>
    <t>Brenden Freedman: 4 Years, $10,000,000 AAV
Zack Semler: 3 Years, $7,800,000 AAV
Max, Jake, Sam: 3 Years, $7,000,000 AAV
JD Barnett: 2 Years, $2,200,000 AAV
Ross &amp; Jack Kantor: 2 Years, $2,200,000 AAV
Jake Zuckman &amp; Andrew Meyers: 2 Years, $2,000,000 AAV
Colin Wilson &amp; Greg Holmes: 1 Years, $300,000 AAV</t>
  </si>
  <si>
    <t>3 Years, $6,100,000 AAV</t>
  </si>
  <si>
    <t>Dustin Hart &amp; Max Wamp: 2 Years, $5,800,000 AAV
Brenden Freedman: 2 Years, $5,000,000 AAV
Tyler Hart: 2 Years, $3,100,000 AAV</t>
  </si>
  <si>
    <t>1 Years, $8,300,000 AAV</t>
  </si>
  <si>
    <t>Tyler Hart: 2 Years, $3,100,000 AAV
Dustin Hart &amp; Max Wamp: 1 Years, $2,200,000 AAV</t>
  </si>
  <si>
    <t>5 Years, $14,200,000 AAV (RFA)</t>
  </si>
  <si>
    <t>Ross &amp; Jack Kantor: 5 Years, $14,200,000 AAV 
Max, Jake, Sam: 4 Years, $10,300,000 AAV
Tyler Hart: 3 Years, $5,000,000 AAV
Brenden Freedman: 3 Years, $5,000,000 AAV
Zack Semler: 1 Years, $5,100,000 AAV</t>
  </si>
  <si>
    <t>3 Years, $25,700,000 AAV</t>
  </si>
  <si>
    <t>JD Barnett: 2 Years, $22,200,000 AAV
Steve Cornish: 4 Years, $11,000,000 AAV
Tyler Hart: 2 Years, $13,200,000 AAV
Ross &amp; Jack Kantor: 1 Years, $8,200,000 AAV</t>
  </si>
  <si>
    <t>5 Years, $18,200,000 AAV</t>
  </si>
  <si>
    <t>Dustin Hart &amp; Max Wamp: 2 Years, $8,100,000 AAV
Steve Cornish: 2 Years, $7,000,000 AAV
JD Barnett: 2 Years, $6,600,000 AAV</t>
  </si>
  <si>
    <t>Ben Brody &amp; Aaron (Ethan RFA Rights)</t>
  </si>
  <si>
    <t>6 Years, $21,000,000 AAV</t>
  </si>
  <si>
    <t>Max, Jake, Sam: 6 Years, $20,300,000 AAV
Ben Brody &amp; Aaron: 4 Years, $15,100,000 AAV
JD Barnett: 2 Years, $18,800,000 AAV
Tyler Hart: 2 Years, $13,400,000 AAV
Steve Cornish: 2 Years, $8,000,000 AAV
Dustin Hart &amp; Max Wamp: 2 Years, $5,200,000 AAV
Ross &amp; Jack Kantor: 1 Years, $8,200,000 AAV</t>
  </si>
  <si>
    <t>4 Years, $11,100,000 AAV</t>
  </si>
  <si>
    <t>JD Barnett: 4 Years, $9,300,000 AAV
Ross &amp; Jack Kantor: 4 Years, $9,300,000 AAV
Max, Jake, Sam: 4 Years, $8,700,000 AAV
Tyler Hart: 3 Years, $7,400,000 AAV
Steve Cornish: 3 Years, $6,700,000 AAV
Brenden Freedman: 3 Years, $6,000,000 AAV
Ben Brody &amp; Aaron: 3 Years, $5,200,000 AAV</t>
  </si>
  <si>
    <t>4 Years, $11,800,000 AAV (RFA)</t>
  </si>
  <si>
    <t>Tyler Hart: 4 Years, $11,800,000 AAV
Dustin Hart &amp; Max Wamp: 4 Years, $11,100,000 AAV
JD Barnett: 3 Years, $12,800,000 AAV
Max, Jake, Sam: 4 Years, $9,200,000 AAV
Steve Cornish: 3 Years, $6,100,000 AAV
Ross &amp; Jack Kantor: 3 Years, $5,000,000 AAV</t>
  </si>
  <si>
    <t>Ethan Gobetz (Ben &amp; Aaron RFA Rights)</t>
  </si>
  <si>
    <t>5 Years, $16,600,000 AAV (RFA)</t>
  </si>
  <si>
    <t>JD Barnett: 5 Years, $16,600,000 AAV 
Max, Jake, Sam: 6 Years, $18,800,000 AAV (invalid)
Ben Brody &amp; Aaron: 4 Years, $12,600,000 AAV
Tyler Hart: 3 Years, $14,900,000 AAV
Ross &amp; Jack Kantor: 4 Years, $10,300,000 AAV
Brenden Freedman: 3 Years, $7,000,000 AAV
Dustin Hart &amp; Max Wamp: 3 Years, $6,100,000 AAV
Steve Cornish: 2 Years, $8,000,000 AAV
Zack Semler: 2 Years, $5,200,000 AAV</t>
  </si>
  <si>
    <t>2 Years, $8,200,000 AAV</t>
  </si>
  <si>
    <t>Tyler Hart: 2 Years, $6,400,000 AAV
Max, Jake, Sam: 2 Years, $5,300,000 AAV</t>
  </si>
  <si>
    <t>2 Years, $3,600,000 AAV</t>
  </si>
  <si>
    <t>Max, Jake, Sam: 1 Years, $1,200,000 AAV</t>
  </si>
  <si>
    <t>6 Years, $20,000,000 AAV (RFA)</t>
  </si>
  <si>
    <t>JD Barnett: 5 Years, $16,800,000 AAV
Ben Brody &amp; Aaron: 4 Years, $12,200,000 AAV
Zack Semler: 3 Years, $16,000,000 AAV
Max, Jake, Sam: 4 Years, $11,900,000 AAV
Ross &amp; Jack Kantor: 4 Years, $9,000,000 AAV</t>
  </si>
  <si>
    <t>3 Years, $6,300,000 AAV</t>
  </si>
  <si>
    <t>Max, Jake, Sam: 1 Years, $4,600,000 AAV</t>
  </si>
  <si>
    <t>4 Years, $12,000,000 AAV</t>
  </si>
  <si>
    <t>Dustin Hart &amp; Max Wamp: 4 Years, $11,600,000 AAV
Jake Zuckman &amp; Andrew Meyers: 3 Years, $6,000,000 AAV
JD Barnett: 3 Years, $4,200,000 AAV
Max, Jake, Sam: 1 Years, $4,600,000 AAV</t>
  </si>
  <si>
    <t>5 Years, $14,000,000 AAV</t>
  </si>
  <si>
    <t>Max, Jake, Sam: 4 Years, $11,900,000 AAV
Brenden Freedman: 4 Years, $10,000,000 AAV
Tyler Hart: 2 Years, $3,100,000 AAV</t>
  </si>
  <si>
    <t>2 Years, $6,100,000 AAV</t>
  </si>
  <si>
    <t>3 Years, $6,000,000 AAV (RFA)</t>
  </si>
  <si>
    <t>Jake Zuckman &amp; Andrew Meyers: 3 Years, $6,000,000 AAV
JD Barnett: 2 Years, $4,800,000 AAV
Max, Jake, Sam: 2 Years, $4,400,000 AAV
Dustin Hart &amp; Max Wamp: 2 Years, $4,300,000 AAV
Ross &amp; Jack Kantor: 2 Years, $2,000,000 AAV</t>
  </si>
  <si>
    <t>3 Years, $8,800,000 AAV (RFA)</t>
  </si>
  <si>
    <t>JD Barnett: 3 Years, $8,800,000 AAV
Dustin Hart &amp; Max Wamp: 3 Years, $8,600,000 AAV
Max, Jake, Sam: 2 Years, $4,500,000 AAV
Ross &amp; Jack Kantor: 1 Years, $5,200,000 AAV</t>
  </si>
  <si>
    <t>2 Years, $4,400,000 AAV</t>
  </si>
  <si>
    <t>Dustin Hart &amp; Max Wamp: 2 Years, $2,200,000 AAV
Ben Brody &amp; Aaron: 1 Years, $100,000 AAV</t>
  </si>
  <si>
    <t>Max, Jake, Sam: 3 Years, $9,300,000 AAV
Steve Cornish: 3 Years, $7,200,000 AAV
JD Barnett: 3 Years, $6,300,000 AAV
Dustin Hart &amp; Max Wamp: 3 Years, $5,400,000 AAV
Ross &amp; Jack Kantor: 2 Years, $3,600,000 AAV
Zack Semler: 1 Years, $2,000,000 AAV</t>
  </si>
  <si>
    <t>5 Years, $14,300,000 AAV</t>
  </si>
  <si>
    <t>Ben Brody &amp; Aaron: 4 Years, $9,500,000 AAV
JD Barnett: 4 Years, $9,200,000 AAV
Max, Jake, Sam: 3 Years, $9,100,000 AAV
Steve Cornish: 3 Years, $7,400,000 AAV
Brenden Freedman: 3 Years, $6,000,000 AAV
Dustin Hart &amp; Max Wamp: 3 Years, $5,400,000 AAV
Zack Semler: 2 Years, $3,500,000 AAV</t>
  </si>
  <si>
    <t>4 Years, $11,500,000 AAV</t>
  </si>
  <si>
    <t>Steve Cornish: 4 Years, $10,700,000 AAV
Max, Jake, Sam: 3 Years, $9,100,000 AAV
Dustin Hart &amp; Max Wamp: 3 Years, $6,700,000 AAV</t>
  </si>
  <si>
    <t>4 Years, $14,000,000 AAV (RFA)</t>
  </si>
  <si>
    <t>Steve Cornish: 4 Years, $14,000,000 AAV
Ben Brody &amp; Aaron: 2 Years, $11,300,000 AAV
Dustin Hart &amp; Max Wamp: 3 Years, $6,700,000 AAV
Tyler Hart: 1 Years, $18,700,000 AAV
Max, Jake, Sam: 2 Years, $7,500,000 AAV
JD Barnett: 1 Years, $8,200,000 AAV
Ross &amp; Jack Kantor: 1 Years, $3,600,000 AAV</t>
  </si>
  <si>
    <t>1 Years, $3,000,000 AAV (RFA)</t>
  </si>
  <si>
    <t>Max, Jake, Sam: 1 Years, $3,000,000 AAV</t>
  </si>
  <si>
    <t>5 Years, $16,000,000 AAV</t>
  </si>
  <si>
    <t>Ben Brody &amp; Aaron: 3 Years, $8,100,000 AAV
Max, Jake, Sam: 3 Years, $5,500,000 AAV
Steve Cornish: 2 Years, $7,900,000 AAV
Ross &amp; Jack Kantor: 2 Years, $3,600,000 AAV</t>
  </si>
  <si>
    <t>Ben Brody &amp; Aaron (Steve RFA Rights)</t>
  </si>
  <si>
    <t>3 Years, $21,200,000 AAV (RFA)</t>
  </si>
  <si>
    <t>JD Barnett: 3 Years, $21,200,000 AAV
Steve Cornish: 4 Years, $12,500,000 AAV
Dustin Hart &amp; Max Wamp: 3 Years, $6,700,000 AAV
Ross &amp; Jack Kantor: 1 Years, $3,600,000 AAV
Max, Jake, Sam: 1 Years, $1,500,000 AAV</t>
  </si>
  <si>
    <t>1 Years, $200,000 AAV</t>
  </si>
  <si>
    <t>4 Years, $11,000,000 AAV</t>
  </si>
  <si>
    <t>Jake Zuckman &amp; Andrew Meyers: 4 Years, $9,000,000 AAV
Tyler Hart: 3 Years, $7,400,000 AAV
JD Barnett: 3 Years, $5,800,000 AAV
Ben Brody &amp; Aaron: 2 Years, $2,600,000 AAV
Max, Jake, Sam: 1 Years, $3,500,000 AAV
Ross &amp; Jack Kantor: 1 Years, $600,000 AAV</t>
  </si>
  <si>
    <t>4 Years, $10,300,000 AAV</t>
  </si>
  <si>
    <t>Kai Nelson: 4 Years, $10,000,000 AAV
JD Barnett: 3 Years, $6,900,000 AAV
Dustin Hart &amp; Max Wamp: 3 Years, $5,800,000 AAV
Brenden Freedman: 2 Years, $3,400,000 AAV
Ross &amp; Jack Kantor: 2 Years, $3,200,000 AAV
Jake Zuckman &amp; Andrew Meyers: 2 Years, $2,000,000 AAV
Max, Jake, Sam: 1 Years, $1,000,000 AAV</t>
  </si>
  <si>
    <t>8 Years, $21,100,000 AAV</t>
  </si>
  <si>
    <t>Kai Nelson: 4 Years, $13,000,000 AAV
Dustin Hart &amp; Max Wamp: 4 Years, $11,800,000 AAV
JD Barnett: 3 Years, $13,200,000 AAV
Max, Jake, Sam: 3 Years, $9,000,000 AAV
Ross &amp; Jack Kantor: 3 Years, $5,300,000 AAV
Ben Brody &amp; Aaron: 3 Years, $5,300,000 AAV
Brenden Freedman: 3 Years, $5,000,000 AAV
Jake Zuckman &amp; Andrew Meyers: 2 Years, $2,000,000 AAV</t>
  </si>
  <si>
    <t>2 Years, $4,500,000 AAV</t>
  </si>
  <si>
    <t>Colin Wilson &amp; Greg Holmes: 1 Years, $200,000 AAV</t>
  </si>
  <si>
    <t>2 Years, $5,600,000 AAV</t>
  </si>
  <si>
    <t>JD Barnett: 1 Years, $6,300,000 AAV
Zack Semler: 1 Years, $5,500,000 AAV
Jake Zuckman &amp; Andrew Meyers: 1 Years, $3,000,000 AAV
Ross &amp; Jack Kantor: 1 Years, $2,300,000 AAV</t>
  </si>
  <si>
    <t>3 Years, $8,500,000 AAV</t>
  </si>
  <si>
    <t>Dustin Hart &amp; Max Wamp: 3 Years, $6,800,000 AAV
Ross &amp; Jack Kantor: 3 Years, $6,600,000 AAV
Brenden Freedman: 3 Years, $5,000,000 AAV
Max, Jake, Sam: 2 Years, $5,000,000 AAV
Jake Zuckman &amp; Andrew Meyers: 2 Years, $2,000,000 AAV
JD Barnett: 1 Years, $2,400,000 AAV</t>
  </si>
  <si>
    <t>7 Years, $20,000,000 AAV</t>
  </si>
  <si>
    <t>Dustin Hart &amp; Max Wamp: 6 Years, $20,000,000 AAV
Jake Zuckman &amp; Andrew Meyers: 5 Years, $15,000,000 AAV
Ben Brody &amp; Aaron: 4 Years, $12,600,000 AAV
Max, Jake, Sam: 4 Years, $12,000,000 AAV
Ross &amp; Jack Kantor: 4 Years, $10,200,000 AAV
Zack Semler: 2 Years, $5,500,000 AAV</t>
  </si>
  <si>
    <t>2 Years, $3,400,000 AAV</t>
  </si>
  <si>
    <t>JD Barnett: 2 Years, $2,200,000 AAV
Max, Jake, Sam: 1 Years, $2,000,000 AAV</t>
  </si>
  <si>
    <t>Dustin Hart &amp; Max Wamp: 2 Years, $2,400,000 AAV
JD Barnett: 1 Years, $1,100,000 AAV
Tyler Hart: 1 Years, $500,000 AAV</t>
  </si>
  <si>
    <t>2 Years, $2,300,000 AAV</t>
  </si>
  <si>
    <t>Jake Zuckman &amp; Andrew Meyers: 2 Years, $2,000,000 AAV
Max, Jake, Sam: 1 Years, $300,000 AAV</t>
  </si>
  <si>
    <t>3 Years, $7,500,000 AAV (RFA)</t>
  </si>
  <si>
    <t>JD Barnett: 3 Years, $7,500,000 AAV
Dustin Hart &amp; Max Wamp: 3 Years, $7,200,000 AAV
Jake Zuckman &amp; Andrew Meyers: 3 Years, $5,000,000 AAV
Max, Jake, Sam: 2 Years, $5,200,000 AAV
Tyler Hart: 2 Years, $2,800,000 AAV
Steve Cornish: 1 Years, $500,000 AAV</t>
  </si>
  <si>
    <t>4 Years, $9,000,000 AAV</t>
  </si>
  <si>
    <t>Max, Jake, Sam: 3 Years, $7,000,000 AAV
JD Barnett: 2 Years, $4,600,000 AAV
Tyler Hart: 2 Years, $3,500,000 AAV
Dustin Hart &amp; Max Wamp: 2 Years, $3,300,000 AAV</t>
  </si>
  <si>
    <t>4 Years, $10,100,000 AAV</t>
  </si>
  <si>
    <t>Jake Zuckman &amp; Andrew Meyers: 4 Years, $9,000,000 AAV
Dustin Hart &amp; Max Wamp: 3 Years, $8,200,000 AAV
JD Barnett: 3 Years, $5,500,000 AAV
Ross &amp; Jack Kantor: 3 Years, $5,000,000 AAV</t>
  </si>
  <si>
    <t>1 Years, $1,700,000 AAV</t>
  </si>
  <si>
    <t>Ross &amp; Jack Kantor: 1 Years, $600,000 AAV
Dustin Hart &amp; Max Wamp: 1 Years, $500,000 AAV
Ross &amp; Jack Kantor: 1 Years, $500,000 AAV
Max, Jake, Sam: 1 Years, $100,000 AAV</t>
  </si>
  <si>
    <t>7 Years, $22,000,000 AAV (RFA)</t>
  </si>
  <si>
    <t>Dustin Hart &amp; Max Wamp: 7 Years, $22,000,000 AAV
Zack Semler: 5 Years, $16,900,000 AAV
Ben Brody &amp; Aaron: 5 Years, $14,500,000 AAV
Max, Jake, Sam: 3 Years, $7,100,000 AAV
JD Barnett: 3 Years, $5,000,000 AAV</t>
  </si>
  <si>
    <t>3 Years, $8,000,000 AAV</t>
  </si>
  <si>
    <t>Ross &amp; Jack Kantor: 2 Years, $3,600,000 AAV
Brian Frederick: 3 Years, $2,000,000 AAV
JD Barnett: 1 Years, $4,300,000 AAV</t>
  </si>
  <si>
    <t>Max, Jake, Sam: 3 Years, $11,000,000 AAV
JD Barnett: 3 Years, $8,200,000 AAV
Kai Nelson: 3 Years, $8,000,000 AAV
Tyler Hart: 3 Years, $6,800,000 AAV
Jake Zuckman &amp; Andrew Meyers: 3 Years, $6,000,000 AAV
Dustin Hart &amp; Max Wamp: 3 Years, $5,200,000 AAV
Steve Cornish: 2 Years, $4,200,000 AAV
Ross &amp; Jack Kantor: 2 Years, $4,200,000 AAV</t>
  </si>
  <si>
    <t>2 Years, $8,100,000 AAV</t>
  </si>
  <si>
    <t>Max, Jake, Sam: 2 Years, $7,000,000 AAV
Steve Cornish: 2 Years, $4,200,000 AAV
JD Barnett: 1 Years, $6,600,000 AAV
Jake Zuckman &amp; Andrew Meyers: 1 Years, $4,000,000 AAV</t>
  </si>
  <si>
    <t>Steve Cornish: 2 Years, $3,500,000 AAV
Zack Semler: 1 Years, $5,000,000 AAV
Dustin Hart &amp; Max Wamp: 1 Years, $1,000,000 AAV</t>
  </si>
  <si>
    <t>2 Years, $5,100,000 AAV</t>
  </si>
  <si>
    <t>Steve Cornish: 2 Years, $2,900,000 AAV
Max, Jake, Sam: 1 Years, $1,000,000 AAV</t>
  </si>
  <si>
    <t>Steve Cornish: 2 Years, $3,400,000 AAV
Dustin Hart &amp; Max Wamp: 2 Years, $3,200,000 AAV
Zack Semler: 2 Years, $2,100,000 AAV
Max, Jake, Sam: 2 Years, $1,200,000 AAV
Ross &amp; Jack Kantor: 1 Years, $500,000 AAV</t>
  </si>
  <si>
    <t>2 Years, $13,600,000 AAV</t>
  </si>
  <si>
    <t>Kai Nelson: 3 Years, $6,000,000 AAV
Max, Jake, Sam: 3 Years, $5,500,000 AAV
Steve Cornish: 2 Years, $4,300,000 AAV
Ross &amp; Jack Kantor: 1 Years, $500,000 AAV</t>
  </si>
  <si>
    <t>2 Years, $5,200,000 AAV</t>
  </si>
  <si>
    <t>Max, Jake, Sam: 2 Years, $4,000,000 AAV
Dustin Hart &amp; Max Wamp: 2 Years, $3,200,000 AAV
Steve Cornish: 2 Years, $2,900,000 AAV</t>
  </si>
  <si>
    <t>5 Years, $14,100,000 AAV</t>
  </si>
  <si>
    <t>Jake Zuckman &amp; Andrew Meyers: 4 Years, $10,500,000 AAV
Ben Brody &amp; Aaron: 4 Years, $9,000,000 AAV
Brenden Freedman: 3 Years, $6,000,000 AAV</t>
  </si>
  <si>
    <t>Ben Brody &amp; Aaron (JD RFA Rights)</t>
  </si>
  <si>
    <t>4 Years, $11,100,000 AAV (RFA)</t>
  </si>
  <si>
    <t>Max, Jake, Sam: 4 Years, $11,100,000 AAV JD Barnett: 4 Years, $9,500,000 AAV
Dustin Hart &amp; Max Wamp: 3 Years, $7,100,000 AAV
Brenden Freedman: 3 Years, $6,000,000 AAV
Tyler Hart: 2 Years, $3,400,000 AAV
Ross &amp; Jack Kantor: 1 Years, $1,200,000 AAV</t>
  </si>
  <si>
    <t>3 Years, $7,300,000 AAV</t>
  </si>
  <si>
    <t>Max, Jake, Sam: 3 Years, $7,000,000 AAV
Jake Zuckman &amp; Andrew Meyers: 3 Years, $6,500,000 AAV</t>
  </si>
  <si>
    <t>JD Barnett: 2 Years, $6,800,000 AAV</t>
  </si>
  <si>
    <t>1 Years, $7,500,000 AAV</t>
  </si>
  <si>
    <t>Ben Brody &amp; Aaron: 2 Years, $3,000,000 AAV</t>
  </si>
  <si>
    <t>4 Years, $10,400,000 AAV</t>
  </si>
  <si>
    <t>Max, Jake, Sam: 3 Years, $8,500,000 AAV
Ross &amp; Jack Kantor: 3 Years, $6,700,000 AAV
Brenden Freedman: 3 Years, $6,000,000 AAV
Zack Semler: 1 Years, $5,100,000 AAV</t>
  </si>
  <si>
    <t>1 Years, $2,200,000 AAV (RFA)</t>
  </si>
  <si>
    <t>JD Barnett: 1 Years, $2,200,000 AAV</t>
  </si>
  <si>
    <t>Dustin Hart &amp; Max Wamp: 2 Years, $7,100,000 AAV
Tyler Hart: 2 Years, $3,400,000 AAV
JD Barnett: 1 Years, $4,200,000 AAV</t>
  </si>
  <si>
    <t>3 Years, $5,900,000 AAV (RFA)</t>
  </si>
  <si>
    <t>Max, Jake, Sam: 3 Years, $5,900,000 AAV
Jake Zuckman &amp; Andrew Meyers: 2 Years, $5,000,000 AAV
Steve Cornish: 1 Years, $500,000 AAV</t>
  </si>
  <si>
    <t>2 Years, $2,600,000 AAV</t>
  </si>
  <si>
    <t>Steve Cornish: 2 Years, $2,300,000 AAV
Dustin Hart &amp; Max Wamp: 1 Years, $500,000 AAV</t>
  </si>
  <si>
    <t>5 Years, $16,400,000 AAV</t>
  </si>
  <si>
    <t>Steve Cornish: 4 Years, $13,000,000 AAV
Jake Zuckman &amp; Andrew Meyers: 4 Years, $10,000,000 AAV
Colin Wilson &amp; Greg Holmes: 4 Years, $9,200,000 AAV
Brenden Freedman: 3 Years, $6,000,000 AAV
Max, Jake, Sam: 2 Years, $5,100,000 AAV
JD Barnett: 2 Years, $2,700,000 AAV
Ross &amp; Jack Kantor: 2 Years, $2,200,000 AAV</t>
  </si>
  <si>
    <t xml:space="preserve">5 Years, $14,100,000 AAV (RFA)
</t>
  </si>
  <si>
    <t>Ben Brody &amp; Aaron: 5 Years, $14,100,000 AAV
JD Barnett: 4 Years, $13,200,000 AAV
Max, Jake, Sam: 4 Years, $11,800,000 AAV
Brenden Freedman: 3 Years, $8,000,000 AAV
Tyler Hart: 3 Years, $5,300,000 AAV
Colin Wilson &amp; Greg Holmes: 3 Years, $5,100,000 AAV
Jake Zuckman &amp; Andrew Meyers: 2 Years, $5,000,000 AAV
Dustin Hart &amp; Max Wamp: 2 Years, $3,000,000 AAV</t>
  </si>
  <si>
    <t>Brenden Freedman: 3 Years, $6,000,000 AAV
Dustin Hart &amp; Max Wamp: 1 Years, $2,000,000 AAV</t>
  </si>
  <si>
    <t>Kai Nelson: 4 Years, $12,000,000 AAV
Zack Semler: 3 Years, $11,000,000 AAV
Max, Jake, Sam: 3 Years, $10,600,000 AAV
Steve Cornish: 3 Years, $9,000,000 AAV
Jake Zuckman &amp; Andrew Meyers: 3 Years, $8,500,000 AAV
Ross &amp; Jack Kantor: 3 Years, $6,300,000 AAV
Brenden Freedman: 3 Years, $6,000,000 AAV
Colin Wilson &amp; Greg Holmes: 3 Years, $5,100,000 AAV
Tyler Hart: 2 Years, $2,000,000 AAV
JD Barnett: 1 Years, $1,800,000 AAV</t>
  </si>
  <si>
    <t>2 Years, $5,500,000 AAV</t>
  </si>
  <si>
    <t>5 Years, $16,500,000 AAV</t>
  </si>
  <si>
    <t>Max, Jake, Sam: 4 Years, $12,500,000 AAV
Steve Cornish: 3 Years, $7,100,000 AAV
Colin Wilson &amp; Greg Holmes: 3 Years, $5,100,000 AAV
Dustin Hart &amp; Max Wamp: 2 Years, $3,000,000 AAV
JD Barnett: 1 Years, $2,200,000 AAV</t>
  </si>
  <si>
    <t>2 Years, $2,200,000 AAV</t>
  </si>
  <si>
    <t>No Other Bids</t>
  </si>
  <si>
    <t>Ben Brody &amp; Aaron (Tyler RFA rights)</t>
  </si>
  <si>
    <t>3 Years, $8,200,000 AAV (RFA)</t>
  </si>
  <si>
    <t>Max, Jake, Sam: 3 Years, $8,200,000 AAV
Tyler Hart: 3 Years, $5,000,000 AAV
JD Barnett: 2 Years, $3,500,000 AAV
Ross Kantor &amp; Jack Kantor: 2 Years, $2,200,000 AAV</t>
  </si>
  <si>
    <t>4 Years, $15,000,000 AAV</t>
  </si>
  <si>
    <t>Kai Nelson: 4 Years, $10,000,000 AAV
Brenden Freedman: 3 Years, $6,000,000 AAV
Colin &amp; Greg: 3 Years, $5,400,000 AAV
Ross &amp; Jack: 3 Years, $5,000,000 AAV</t>
  </si>
  <si>
    <t>1 Years, $2,000,000 AAV</t>
  </si>
  <si>
    <t>JD Barnett: 1 Years, $1,100,000 AAV</t>
  </si>
  <si>
    <t>4 Years, $9,500,000 AAV</t>
  </si>
  <si>
    <t>Max, Jake, Sam: 3 Years, $5,400,000 AAV
JD Barnett: 3 Years, $4,200,000 AAV
Dustin Hart &amp; Max Wamp: 2 Years, $2,700,000 AAV
Ross &amp; Jack Kantor: 2 Years, $2,200,000 AAV
Colin Wilson &amp; Greg Holmes: 1 Years, $300,000 AAV</t>
  </si>
  <si>
    <t>3 Years, $8,200,000 AAV</t>
  </si>
  <si>
    <t>Ross &amp; Jack Kantor: 3 Years, $5,600,000 AAV
Ben Brody &amp; Aaron: 2 Years, $4,800,000 AAV
JD Barnett: 1 Years, $3,600,000 AAV</t>
  </si>
  <si>
    <t>No Bids</t>
  </si>
  <si>
    <t>Tyler Hart: 2 Years, $3,700,000 AAV
Max, Jake, Sam: 1 Years, $3,600,000 AAV
Ross &amp; Jack Kantor: 1 Years, $1,200,000 AAV
Ross &amp; Jack Kantor: 1 Years, $1,200,000 AAV</t>
  </si>
  <si>
    <t>Ben Brody &amp; Aaron:</t>
  </si>
  <si>
    <t>8 Years, $26,100,000 AAV</t>
  </si>
  <si>
    <t>Kai Nelson: 8 Years, $23,000,000 AAV
JD Barnett: 8 Years, $22,200,000 AAV
Max, Jake, Sam: 7 Years, $22,700,000 AAV
Jake Zuckman &amp; Andrew Meyers: 6 Years, $20,000,000 AAV
Tyler Hart: 5 Years, $16,800,000 AAV
Dustin Hart &amp; Max Wamp: 3 Years, $5,200,000 AAV</t>
  </si>
  <si>
    <t>Andrew Benintendi</t>
  </si>
  <si>
    <t>Whit Merrifield</t>
  </si>
  <si>
    <t>End of Season</t>
  </si>
  <si>
    <t>Final Cap Number</t>
  </si>
  <si>
    <t>Salary Cap</t>
  </si>
  <si>
    <t>Final %</t>
  </si>
  <si>
    <t>Penalties</t>
  </si>
  <si>
    <t>2026 Draft Orders</t>
  </si>
  <si>
    <t>Back of Draft, Void first 5 Farm System Picks, 50% premium for 2026</t>
  </si>
  <si>
    <t>leaving post '25</t>
  </si>
  <si>
    <t>Back of Draft</t>
  </si>
  <si>
    <t>Back of Draft + 20% premium for 2026</t>
  </si>
  <si>
    <t>Final Standings</t>
  </si>
  <si>
    <t>R</t>
  </si>
  <si>
    <t>HR</t>
  </si>
  <si>
    <t>RBI</t>
  </si>
  <si>
    <t>SB</t>
  </si>
  <si>
    <t>AVG</t>
  </si>
  <si>
    <t>OBP</t>
  </si>
  <si>
    <t>SLG</t>
  </si>
  <si>
    <t>QS</t>
  </si>
  <si>
    <t>SV</t>
  </si>
  <si>
    <t>HLD</t>
  </si>
  <si>
    <t>BB/9</t>
  </si>
  <si>
    <t>K</t>
  </si>
  <si>
    <t>ERA</t>
  </si>
  <si>
    <t>H/IP</t>
  </si>
  <si>
    <t>5/31/24 Standings</t>
  </si>
  <si>
    <t>7/31/24 Standings</t>
  </si>
  <si>
    <t xml:space="preserve"> </t>
  </si>
  <si>
    <t>Rubloff &amp; Slos</t>
  </si>
  <si>
    <t>Nolan/ Andy</t>
  </si>
  <si>
    <t>Jake &amp; Johnny</t>
  </si>
  <si>
    <t>Tyler &amp; Dustin</t>
  </si>
  <si>
    <t>Nick &amp; Alex</t>
  </si>
  <si>
    <t>Chris Bassit</t>
  </si>
  <si>
    <t>Pass (thru L6)</t>
  </si>
  <si>
    <t>Pass (thru L4)</t>
  </si>
  <si>
    <t>Pass (thru L2)</t>
  </si>
  <si>
    <t>Joc Pedersen</t>
  </si>
  <si>
    <t>Spencer Arighetti</t>
  </si>
  <si>
    <t>Drew Rassmussen</t>
  </si>
  <si>
    <t>Will Castro</t>
  </si>
  <si>
    <t>Trevor McGill</t>
  </si>
  <si>
    <t>Ryan Pressly</t>
  </si>
  <si>
    <t>Josh Lowe</t>
  </si>
  <si>
    <t>Ke’Bryan Hayes</t>
  </si>
  <si>
    <t>Shane Langeliers</t>
  </si>
  <si>
    <t>Luis Ortiz (CLE)</t>
  </si>
  <si>
    <t>Nolan &amp; Andy</t>
  </si>
  <si>
    <t>David Petersen</t>
  </si>
  <si>
    <t>Travis d'Arnaud</t>
  </si>
  <si>
    <t>Spencer Horowitz</t>
  </si>
  <si>
    <t>Luis Garcia (DC)</t>
  </si>
  <si>
    <t>Bryan Bello</t>
  </si>
  <si>
    <t>Zach Littell</t>
  </si>
  <si>
    <t>Sent the text, partial block is now full</t>
  </si>
  <si>
    <t>Full Block</t>
  </si>
  <si>
    <t>Partial Block</t>
  </si>
  <si>
    <t>Max M</t>
  </si>
  <si>
    <t>Junior Caminero</t>
  </si>
  <si>
    <t>Riley Greene</t>
  </si>
  <si>
    <t>Leo De Vries</t>
  </si>
  <si>
    <t>Robbie Snelling</t>
  </si>
  <si>
    <t>Mackenzie Gore</t>
  </si>
  <si>
    <t>Konnor Griffing</t>
  </si>
  <si>
    <t>JJ Weatherholt</t>
  </si>
  <si>
    <t>Roman Anthony</t>
  </si>
  <si>
    <t>Blake Trienen</t>
  </si>
  <si>
    <t>Walker Jenkins</t>
  </si>
  <si>
    <t>Bobby Witt Jr</t>
  </si>
  <si>
    <t>James Wood</t>
  </si>
  <si>
    <t>Nolan</t>
  </si>
  <si>
    <t>Jordan Lawler</t>
  </si>
  <si>
    <t>Expansion Selections - Dustin &amp; Max W</t>
  </si>
  <si>
    <t>Expansion Selections - Colin &amp; Greg</t>
  </si>
  <si>
    <t>Conract Length</t>
  </si>
  <si>
    <t>Original Team</t>
  </si>
  <si>
    <t>Vinnie Paquantino</t>
  </si>
  <si>
    <t>Geroge Lombard</t>
  </si>
  <si>
    <t>Expansion Selections - Max Mastbaum &amp; co</t>
  </si>
  <si>
    <t>Expansion Selections - Kai</t>
  </si>
  <si>
    <t>AJ Smith Shawver</t>
  </si>
  <si>
    <t>Michael &amp; Andrew</t>
  </si>
  <si>
    <t>Andrew &amp; Jake</t>
  </si>
  <si>
    <t>Evan Carter</t>
  </si>
  <si>
    <t>Bobby Miller</t>
  </si>
  <si>
    <t>Bryson Scott</t>
  </si>
  <si>
    <t>Jordan Walker</t>
  </si>
  <si>
    <t>Josh Jung</t>
  </si>
  <si>
    <t>Colt Keith</t>
  </si>
  <si>
    <t>Luisangel Acuna</t>
  </si>
  <si>
    <t>Brandon Pfaadt</t>
  </si>
  <si>
    <t>Triston Casas</t>
  </si>
  <si>
    <t>Brett Baty</t>
  </si>
  <si>
    <t>Yennier Cano</t>
  </si>
  <si>
    <t>Shota Imanaga</t>
  </si>
  <si>
    <t>Henry Davis</t>
  </si>
  <si>
    <t>Gavin Williams</t>
  </si>
  <si>
    <t>DL Hall</t>
  </si>
  <si>
    <t>Davis Schneider</t>
  </si>
  <si>
    <t>Kyle Manzardo</t>
  </si>
  <si>
    <t>Adael Amador</t>
  </si>
  <si>
    <t>Matt Shaw</t>
  </si>
  <si>
    <t>Logan O'Happe</t>
  </si>
  <si>
    <t>Carson Williams</t>
  </si>
  <si>
    <t>Masyn Wind</t>
  </si>
  <si>
    <t>Quinn Priester</t>
  </si>
  <si>
    <t>Aiden Miller</t>
  </si>
  <si>
    <t>Temarr Johnson</t>
  </si>
  <si>
    <t>Ceddanne Refaela</t>
  </si>
  <si>
    <t>Anthony Solometo</t>
  </si>
  <si>
    <t>Brady House</t>
  </si>
  <si>
    <t>Kerry Carpenter</t>
  </si>
  <si>
    <t>Tom Cosgrove</t>
  </si>
  <si>
    <t>Sawyer Gibson-Long</t>
  </si>
  <si>
    <t>Henry Lalane</t>
  </si>
  <si>
    <t>Brock Porter</t>
  </si>
  <si>
    <t>Matt Wallner</t>
  </si>
  <si>
    <t>pass</t>
  </si>
  <si>
    <t>Justin Crawford</t>
  </si>
  <si>
    <t>Kyle Teel</t>
  </si>
  <si>
    <t>Alex Clemmy</t>
  </si>
  <si>
    <t>Jhancarlo Lara</t>
  </si>
  <si>
    <t>Roybar Salinas</t>
  </si>
  <si>
    <t>Rubloff/ Slosberg</t>
  </si>
  <si>
    <t>Brian F</t>
  </si>
  <si>
    <t>Cam caminiti</t>
  </si>
  <si>
    <t>Deyvison de los Santos</t>
  </si>
  <si>
    <t>2025 Draft Orders</t>
  </si>
  <si>
    <t>Back of Draft + 20% Premium on 2025</t>
  </si>
  <si>
    <t>None</t>
  </si>
  <si>
    <t>6+ Year = min $20MM AAV</t>
  </si>
  <si>
    <t>Season Start Date</t>
  </si>
  <si>
    <t>Auction Day</t>
  </si>
  <si>
    <t>2024 Franchise</t>
  </si>
  <si>
    <t>2024 wRC+/ FIP-</t>
  </si>
  <si>
    <t>11 Years, $20.1MM AAV</t>
  </si>
  <si>
    <t>Steve: 5 Years, $16MM AAV
JD: 5 Years, $24MM AAV</t>
  </si>
  <si>
    <t>4 Years, $18.4MM AAV (RFA)</t>
  </si>
  <si>
    <t>JD: 4 Years, $18.4MM AAV
Jake/ Andrew: 3 Years, $5.5MM AAV</t>
  </si>
  <si>
    <t>4 Years, $17MM AAV</t>
  </si>
  <si>
    <t>Jake/ Andrew: 3 Years, $5.5MM AAV
Ross/ Jack: 2 Years, $2MM AAV</t>
  </si>
  <si>
    <t>4 Years, $11MM AAV (RFA)</t>
  </si>
  <si>
    <t>Steve: 4 Years, $11MM AAV
Ross/ Jack: 4 Years, 9.2MM AAV
Ethan: 3 Years, $7MM AAV
Jake/ Andrew: 3 Years, $6MM AAV
JD: 3 Years, $5MM AAV</t>
  </si>
  <si>
    <t>5 Years, $14.6MM AAV (RFA)</t>
  </si>
  <si>
    <t>Ethan: 5 Years, $14.6MM AAV
Steve: 4 Years, $10MM AAV
Ross/ Jack: 3 Years, $7.2MM AAV
Jake/ Andrew: 3 Years, $5.3MM AAV
JD: 2 Years, $4MM AAV</t>
  </si>
  <si>
    <t>12 Years, $23MM AAV</t>
  </si>
  <si>
    <t>Jake/ Andrew: 4 Years, $11MM AAV</t>
  </si>
  <si>
    <t>3 Years, $5MM AAV (RFA)</t>
  </si>
  <si>
    <t>Jake/ Andrew: 3 Years, $5MM AAV</t>
  </si>
  <si>
    <t>3 Years, $6MM AAV (RFA)</t>
  </si>
  <si>
    <t>Steve: 3 Years, $6MM AAV
Jake/ Andrew: 3 Years, $5.5MM AAV</t>
  </si>
  <si>
    <t>2 Years, $5.2MM AAV (RFA)</t>
  </si>
  <si>
    <t>Ross/ Jack: 2 Years, $5.2MM AAV
Jake/ Andrew: 2 Years, $4MM AAV</t>
  </si>
  <si>
    <t>4 Years, $12MM AAV (RFA)</t>
  </si>
  <si>
    <t>Steve: 4 Years, $12MM AAV
JD: 4 Years, $9.3MM AAV
Jake/ Andrew: 3 Years, $5MM AAV</t>
  </si>
  <si>
    <t>2 Years, $4.7MM AAV (RFA)</t>
  </si>
  <si>
    <t>Ross/ Jack 2 Years, $4.7MM AAV</t>
  </si>
  <si>
    <t>2 Years, $2.2MM AAV (RFA)</t>
  </si>
  <si>
    <t>JD: 2 Years, $2.2MM AAV
Jake/ Andrew: 2 Years, $2MM AAV
Ross/ Jack: 1 Year, $100k AAV</t>
  </si>
  <si>
    <t>2 Years, $2.8MM AAV (RFA)</t>
  </si>
  <si>
    <t>Ross/ Jack: 2 Years, $2.8MM AAV</t>
  </si>
  <si>
    <t>3 Years, $5.3MM AAV (RFA)</t>
  </si>
  <si>
    <t>Ross/ Jack: 3 Years, $5.3MM AAV
JD: 2 Years, $2.8MM AAV
Jake/ Johnny: 5 Years, $8.3MM AAV (invalid)</t>
  </si>
  <si>
    <t>2 Years, $6MM AAV</t>
  </si>
  <si>
    <t>JD: 2 Years, $3.3MM AAV
Steve: 1 Year, $100k AAV</t>
  </si>
  <si>
    <t>2 Years, $4.4MM AAV</t>
  </si>
  <si>
    <t>Steve: 2 Years, $2.5MM AAV
JD: 2 Years, $2.2MM AAV
Ross/ Jack: 1 Year, $600k AAV
Jake/ Andrew: 1 Year, $500k AAV
Jake/ Johnny: 3 Years, $2MM AAV (invalid)</t>
  </si>
  <si>
    <t>2 Years, $2.4MM AAV (RFA)</t>
  </si>
  <si>
    <t>JD: 2 Years, $2.4MM AAV
Steve: 1 Year, $100k AAV</t>
  </si>
  <si>
    <t>3 Years, $6MM AAV</t>
  </si>
  <si>
    <t>Tyler/ Dustin: 2 Years, $5.5MM AAV
Steve: 2 Years, $3MM AAV
Jake/ Andrew: 2 Years, $2MM AAV
JD: 1 Year, $800k AAV</t>
  </si>
  <si>
    <t>Ross/Jack: 3 Years, $5.3MM AAV</t>
  </si>
  <si>
    <t>Tyler/ Dustin: 3 Years, $5.7MM AAV
Jake/ Johnny: 3 Years, $5.5MM AAV</t>
  </si>
  <si>
    <t>3 Years, $5MM AAV</t>
  </si>
  <si>
    <t>2 Years, $7MM AAV</t>
  </si>
  <si>
    <t>Ross/ Jack: 2 Years, $5.8MM AAV
Jake/ Andrew: 1 Year, $500k AAV</t>
  </si>
  <si>
    <t>3 Years, $6.1MM AAV</t>
  </si>
  <si>
    <t>Ross/ Jack: 3 Years, $5.2MM AAV
Jake/ Andrew: 2 Years, $2.5MM AAV</t>
  </si>
  <si>
    <t>2 Years, $2MM AAV (RFA)</t>
  </si>
  <si>
    <t>Ross/ Jack: 2 Years, $2MM AAV 
JD: 1 Year, $600k AAV
Jake/ Andrew: 1 Year, $500k AAV</t>
  </si>
  <si>
    <t>3 Years, $7.1MM AAV</t>
  </si>
  <si>
    <t>4 Years, $9.4MM AAV
(Hometown)</t>
  </si>
  <si>
    <t>4 Years, $11.1MM AAV</t>
  </si>
  <si>
    <t>3 Years, $6.3MM AAV</t>
  </si>
  <si>
    <t>JD: 3 Years, $5.5MM AAV
Tyler/ Dustin: 3 Years, $5.3MM AAV
Jake/ Johnny: 3 Years, $5MM AAV
Ross/ Jack: 2 Years, $2.6MM AAV</t>
  </si>
  <si>
    <t>3 Years, $7.3MM AAV</t>
  </si>
  <si>
    <t>JD: 3 Years, $5.8MM AAV
Brenden: 3 Years, $5MM AAV
Steve: 2 Years, $6MM AAV
Ross/ Jack: 2 Years, $3.2MM AAV</t>
  </si>
  <si>
    <t>2 Years, $4.2MM AAV (RFA)</t>
  </si>
  <si>
    <t>JD: 2 Years, $4.2MM AAV
Steve: 1 Year, $100k AAV</t>
  </si>
  <si>
    <t>1 Year, $100k AAV</t>
  </si>
  <si>
    <t>1 Year, $1MM AAV</t>
  </si>
  <si>
    <t>Jake/ Andrew: 1 Year, $500k AAV</t>
  </si>
  <si>
    <t>3 Years, $6.5MM AAV</t>
  </si>
  <si>
    <t>Ross/ Jack: 3 Years, $5.3MM AAV
JD: 3 Years, $5.2MM AAV
Jake/ Andrew: 1 Year, $500k AAV
Jake/ Johnny: 1 Year, $500k AAV</t>
  </si>
  <si>
    <t>2 Years, $3.7MM AAV (RFA)</t>
  </si>
  <si>
    <t>Tyler: 2 Years, $3.7MM AAV
Steve: 1 Year, $100k AAV</t>
  </si>
  <si>
    <t>1 Year, $500k AAV</t>
  </si>
  <si>
    <t>Ross/ Jack: 2 Years, $2.3MM AAV
Jake/ Andrew: 1 Year, $200k AAV</t>
  </si>
  <si>
    <t>1 Year, $1.1MM AAV</t>
  </si>
  <si>
    <t>4 Years, $12.5MM AAV</t>
  </si>
  <si>
    <t>Ross/ Jack: 4 Years, $10.4MM AAV
JD: 2 Years, $2.2MM AAV</t>
  </si>
  <si>
    <t>3 Years, $5.1MM AAV</t>
  </si>
  <si>
    <t>Ross/ Jack: 1 Year, $700k AAV</t>
  </si>
  <si>
    <t>3 Years, $8.5MM AAV (RFA)</t>
  </si>
  <si>
    <t>Jake/ Johnny: 3 Years, $8.5MM AAV
Ross/ Jack: 2 Years, $4.1MM AAV</t>
  </si>
  <si>
    <t>4 Years, $9.3MM AAV</t>
  </si>
  <si>
    <t>Brenden: 3 Years, $5MM AAV
Jake/ Johnny: 2 Years, $3MM AAV
Tyler/ Dustin: 2 Years, $2.7MM AAV
Ross/ Jack: 1 Year, $700k AAV</t>
  </si>
  <si>
    <t>JD: 2 Years, $3.9MM AAV
Ross/ Jack: 2 Years, $3.3MM AAV (Re-bid)
JD: 2 Years, $3.3MM AAV (Re-bid)
Tyler/ Dustin: 2 Years, $2.4MM AAV
Jake/ Johnny: 3 Years, $1.5MM AAV (invalid)
Jake/ Andrew: 1 Year, $1MM AAV</t>
  </si>
  <si>
    <t>Ross/ Jack: 2 Years, $3.7MM AAV
JD: 2 Years, $3.6MM AAV
Tyler/ Dustin: 2 Years, $2.4MM AAV
Jake/ Andrew: 1 Year, $1MM AAV</t>
  </si>
  <si>
    <t>3 Years, $6.7MM AAV</t>
  </si>
  <si>
    <t>Ross/ Jack: 2 Years, $3.7MM AAV
Jake/ Andrew: 1 Year, $1MM AAV
JD: 1 Year, $600k</t>
  </si>
  <si>
    <t>2 Years, $2.2MM AAV</t>
  </si>
  <si>
    <t>JD: 1 Year, $200k AAV</t>
  </si>
  <si>
    <t>1 Year, $800k AAV</t>
  </si>
  <si>
    <t>1 Year, $1.3MM AAV (RFA)</t>
  </si>
  <si>
    <t>Ross/ Jack: 1 Year, $1.3MM AAV</t>
  </si>
  <si>
    <t>3 Years, $5.5MM AAV</t>
  </si>
  <si>
    <t>Tyler/ Dustin: 2 Years, $3.8MM AAV
Ross/ Jack: 2 Years, $2.2MM AAV</t>
  </si>
  <si>
    <t>Done?</t>
  </si>
  <si>
    <t>Action Item</t>
  </si>
  <si>
    <t>Due Date</t>
  </si>
  <si>
    <t>Responsible Commissioner</t>
  </si>
  <si>
    <t>Dues &amp; Fees Poll</t>
  </si>
  <si>
    <t>Send out Rules Changes Survey</t>
  </si>
  <si>
    <t>Ross</t>
  </si>
  <si>
    <t>Determine Updated Rules Committee (if changing)</t>
  </si>
  <si>
    <t>Confirm any new Franchises</t>
  </si>
  <si>
    <t>Tyler, Ross, Brenden</t>
  </si>
  <si>
    <t>Determine Draft Order Penalties Based on Salary Checks</t>
  </si>
  <si>
    <t>Evaluate Rosters for Hometown Discount Players</t>
  </si>
  <si>
    <t>Evaluate Rosters for Restricted Free Agents</t>
  </si>
  <si>
    <t>Set Expansion Draft Date (if necessary)</t>
  </si>
  <si>
    <t>Set Farm System Draft Date</t>
  </si>
  <si>
    <t>Set Roster Fill-Out Draft Date</t>
  </si>
  <si>
    <t>Figure out Season Roll-over in Fantrax</t>
  </si>
  <si>
    <t>Set Off-Season Free Agency Schedule</t>
  </si>
  <si>
    <t>Remove all 2024/25 Free Agents</t>
  </si>
  <si>
    <t>Update Salary for YP guys (highlight anyone with questionable rookie status</t>
  </si>
  <si>
    <t>Johnny &amp; Jake</t>
  </si>
  <si>
    <t>Andrew &amp; Michael</t>
  </si>
  <si>
    <t>PASS</t>
  </si>
  <si>
    <t xml:space="preserve">Josh Naylor </t>
  </si>
  <si>
    <t xml:space="preserve">J.T. Realmuto </t>
  </si>
  <si>
    <t>Ahmed Rosario</t>
  </si>
  <si>
    <t>Kebryan Hayes</t>
  </si>
  <si>
    <t>Shane Beiber</t>
  </si>
  <si>
    <t>JP Crawford</t>
  </si>
  <si>
    <t>Andres Munoz</t>
  </si>
  <si>
    <t>Lourdes Gurriel</t>
  </si>
  <si>
    <t>J.D. Martinez</t>
  </si>
  <si>
    <t xml:space="preserve">Tommy Edman </t>
  </si>
  <si>
    <t>Jonah Heim</t>
  </si>
  <si>
    <t>Pete Fairbanks</t>
  </si>
  <si>
    <t>Eduardo Rodrizguez</t>
  </si>
  <si>
    <t>Garret Crochet</t>
  </si>
  <si>
    <t xml:space="preserve">Brent Rooker </t>
  </si>
  <si>
    <t xml:space="preserve">Max Kepler </t>
  </si>
  <si>
    <t xml:space="preserve">Marcus Stroman </t>
  </si>
  <si>
    <t>Eluhiris Montero</t>
  </si>
  <si>
    <t>Albert Alzolay</t>
  </si>
  <si>
    <t>Willson Contreres</t>
  </si>
  <si>
    <t>Jack Flarhety</t>
  </si>
  <si>
    <t>Joel Payampas</t>
  </si>
  <si>
    <t>Jared Kelenic</t>
  </si>
  <si>
    <t>Mark Cahna</t>
  </si>
  <si>
    <t>Dalton Vaursho</t>
  </si>
  <si>
    <t>David Robinson</t>
  </si>
  <si>
    <t>Brenden Rodgers</t>
  </si>
  <si>
    <t>A.J. Minter</t>
  </si>
  <si>
    <t>Brenden Donavan</t>
  </si>
  <si>
    <t>DJ Lamathieu</t>
  </si>
  <si>
    <t>Eric Swanson</t>
  </si>
  <si>
    <t>Tyler Oneill</t>
  </si>
  <si>
    <t xml:space="preserve">Jon Berti </t>
  </si>
  <si>
    <t>Jaemer Candelario</t>
  </si>
  <si>
    <t>Case Mize</t>
  </si>
  <si>
    <t xml:space="preserve">Andrew Vaughn </t>
  </si>
  <si>
    <t>Eric Fedde</t>
  </si>
  <si>
    <t>Leodys Taveres</t>
  </si>
  <si>
    <t>Jacob Degrom</t>
  </si>
  <si>
    <t xml:space="preserve">Andrew McCutchen </t>
  </si>
  <si>
    <t>Andrew Benitendi</t>
  </si>
  <si>
    <t>Jose Leclerc</t>
  </si>
  <si>
    <t>Colin Poche</t>
  </si>
  <si>
    <t>Will Smith</t>
  </si>
  <si>
    <t>Shae Langliers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</si>
</sst>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&quot;$&quot;* #,##0_);_(&quot;$&quot;* \(#,##0\);_(&quot;$&quot;* &quot;-&quot;??_);_(@_)"/>
    <numFmt numFmtId="165" formatCode="m/d/yy"/>
    <numFmt numFmtId="166" formatCode="m/d"/>
    <numFmt numFmtId="167" formatCode="&quot;$&quot;#,##0"/>
    <numFmt numFmtId="168" formatCode="M/d/yyyy"/>
    <numFmt numFmtId="169" formatCode="_(&quot;$&quot;* #,##0.00_);_(&quot;$&quot;* \(#,##0.00\);_(&quot;$&quot;* &quot;-&quot;??_);_(@_)"/>
    <numFmt numFmtId="170" formatCode="&quot;$&quot;#,##0.00"/>
  </numFmts>
  <fonts count="16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color theme="1"/>
      <name val="Arial"/>
    </font>
    <font>
      <sz val="11.0"/>
      <color theme="1"/>
      <name val="Arial"/>
    </font>
    <font>
      <sz val="11.0"/>
      <color theme="1"/>
      <name val="Arial"/>
      <scheme val="minor"/>
    </font>
    <font>
      <b/>
      <sz val="15.0"/>
      <color theme="1"/>
      <name val="Arial"/>
      <scheme val="minor"/>
    </font>
    <font>
      <b/>
      <color theme="1"/>
      <name val="Arial"/>
      <scheme val="minor"/>
    </font>
    <font>
      <color rgb="FF38761D"/>
      <name val="Arial"/>
      <scheme val="minor"/>
    </font>
    <font>
      <b/>
      <sz val="11.0"/>
      <color theme="1"/>
      <name val="Arial"/>
      <scheme val="minor"/>
    </font>
    <font>
      <sz val="10.0"/>
      <color theme="1"/>
      <name val="Arial"/>
      <scheme val="minor"/>
    </font>
    <font>
      <b/>
      <sz val="11.0"/>
      <color theme="1"/>
      <name val="Arial"/>
    </font>
    <font>
      <sz val="11.0"/>
      <color rgb="FF000000"/>
      <name val="Arial"/>
    </font>
    <font>
      <b/>
      <sz val="11.0"/>
      <color rgb="FF000000"/>
      <name val="Arial"/>
    </font>
    <font>
      <b/>
      <sz val="12.0"/>
      <color theme="1"/>
      <name val="Arial"/>
    </font>
    <font>
      <b/>
      <sz val="10.0"/>
      <color theme="1"/>
      <name val="Arial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  <fill>
      <patternFill patternType="solid">
        <fgColor rgb="FFB7E1CD"/>
        <bgColor rgb="FFB7E1CD"/>
      </patternFill>
    </fill>
    <fill>
      <patternFill patternType="solid">
        <fgColor rgb="FFD0E0E3"/>
        <bgColor rgb="FFD0E0E3"/>
      </patternFill>
    </fill>
    <fill>
      <patternFill patternType="solid">
        <fgColor rgb="FFFFE599"/>
        <bgColor rgb="FFFFE599"/>
      </patternFill>
    </fill>
    <fill>
      <patternFill patternType="solid">
        <fgColor rgb="FFEAD1DC"/>
        <bgColor rgb="FFEAD1DC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9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1" numFmtId="3" xfId="0" applyAlignment="1" applyFont="1" applyNumberFormat="1">
      <alignment readingOrder="0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1" numFmtId="0" xfId="0" applyAlignment="1" applyFont="1">
      <alignment readingOrder="0"/>
    </xf>
    <xf borderId="0" fillId="0" fontId="3" numFmtId="165" xfId="0" applyAlignment="1" applyFont="1" applyNumberFormat="1">
      <alignment horizontal="right" readingOrder="0" vertical="bottom"/>
    </xf>
    <xf borderId="0" fillId="0" fontId="3" numFmtId="164" xfId="0" applyAlignment="1" applyFont="1" applyNumberFormat="1">
      <alignment horizontal="right" readingOrder="0" vertical="bottom"/>
    </xf>
    <xf borderId="0" fillId="0" fontId="3" numFmtId="164" xfId="0" applyAlignment="1" applyFont="1" applyNumberFormat="1">
      <alignment horizontal="center" readingOrder="0" vertical="bottom"/>
    </xf>
    <xf borderId="0" fillId="0" fontId="1" numFmtId="0" xfId="0" applyAlignment="1" applyFont="1">
      <alignment horizontal="center" readingOrder="0"/>
    </xf>
    <xf borderId="0" fillId="2" fontId="1" numFmtId="0" xfId="0" applyFill="1" applyFont="1"/>
    <xf borderId="0" fillId="2" fontId="1" numFmtId="164" xfId="0" applyFont="1" applyNumberFormat="1"/>
    <xf borderId="0" fillId="0" fontId="1" numFmtId="164" xfId="0" applyAlignment="1" applyFont="1" applyNumberFormat="1">
      <alignment horizontal="center" readingOrder="0"/>
    </xf>
    <xf borderId="0" fillId="0" fontId="4" numFmtId="164" xfId="0" applyAlignment="1" applyFont="1" applyNumberFormat="1">
      <alignment horizontal="right" readingOrder="0" vertical="bottom"/>
    </xf>
    <xf borderId="0" fillId="0" fontId="5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0" fontId="5" numFmtId="164" xfId="0" applyAlignment="1" applyFont="1" applyNumberFormat="1">
      <alignment horizontal="center" readingOrder="0"/>
    </xf>
    <xf borderId="0" fillId="3" fontId="3" numFmtId="164" xfId="0" applyAlignment="1" applyFont="1" applyNumberFormat="1">
      <alignment horizontal="center" readingOrder="0" vertical="bottom"/>
    </xf>
    <xf borderId="0" fillId="0" fontId="3" numFmtId="0" xfId="0" applyAlignment="1" applyFont="1">
      <alignment horizontal="center" readingOrder="0" vertical="bottom"/>
    </xf>
    <xf borderId="0" fillId="0" fontId="4" numFmtId="0" xfId="0" applyAlignment="1" applyFont="1">
      <alignment horizontal="right" readingOrder="0" vertical="bottom"/>
    </xf>
    <xf borderId="0" fillId="0" fontId="3" numFmtId="166" xfId="0" applyAlignment="1" applyFont="1" applyNumberFormat="1">
      <alignment horizontal="right" readingOrder="0" vertical="bottom"/>
    </xf>
    <xf borderId="0" fillId="0" fontId="1" numFmtId="0" xfId="0" applyFont="1"/>
    <xf borderId="0" fillId="0" fontId="3" numFmtId="164" xfId="0" applyAlignment="1" applyFont="1" applyNumberFormat="1">
      <alignment horizontal="center" vertical="bottom"/>
    </xf>
    <xf borderId="0" fillId="0" fontId="4" numFmtId="165" xfId="0" applyAlignment="1" applyFont="1" applyNumberFormat="1">
      <alignment horizontal="right" readingOrder="0" vertical="bottom"/>
    </xf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horizontal="center" readingOrder="0"/>
    </xf>
    <xf borderId="0" fillId="4" fontId="7" numFmtId="0" xfId="0" applyAlignment="1" applyFill="1" applyFont="1">
      <alignment horizontal="right" readingOrder="0" vertical="center"/>
    </xf>
    <xf borderId="1" fillId="5" fontId="1" numFmtId="167" xfId="0" applyAlignment="1" applyBorder="1" applyFill="1" applyFont="1" applyNumberFormat="1">
      <alignment horizontal="center" readingOrder="0" vertical="center"/>
    </xf>
    <xf borderId="1" fillId="0" fontId="1" numFmtId="167" xfId="0" applyAlignment="1" applyBorder="1" applyFont="1" applyNumberFormat="1">
      <alignment horizontal="center" vertical="center"/>
    </xf>
    <xf borderId="1" fillId="0" fontId="1" numFmtId="167" xfId="0" applyAlignment="1" applyBorder="1" applyFont="1" applyNumberFormat="1">
      <alignment horizontal="center" readingOrder="0" vertical="center"/>
    </xf>
    <xf borderId="0" fillId="0" fontId="8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vertical="center"/>
    </xf>
    <xf borderId="1" fillId="0" fontId="1" numFmtId="3" xfId="0" applyAlignment="1" applyBorder="1" applyFont="1" applyNumberFormat="1">
      <alignment horizontal="center" readingOrder="0"/>
    </xf>
    <xf borderId="1" fillId="0" fontId="1" numFmtId="3" xfId="0" applyAlignment="1" applyBorder="1" applyFont="1" applyNumberFormat="1">
      <alignment horizontal="center"/>
    </xf>
    <xf borderId="1" fillId="0" fontId="1" numFmtId="167" xfId="0" applyAlignment="1" applyBorder="1" applyFont="1" applyNumberFormat="1">
      <alignment horizontal="center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vertical="center"/>
    </xf>
    <xf borderId="0" fillId="4" fontId="9" numFmtId="0" xfId="0" applyAlignment="1" applyFont="1">
      <alignment horizontal="right" readingOrder="0" vertical="center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4" fontId="1" numFmtId="0" xfId="0" applyFont="1"/>
    <xf borderId="0" fillId="0" fontId="7" numFmtId="0" xfId="0" applyAlignment="1" applyFont="1">
      <alignment horizontal="center"/>
    </xf>
    <xf borderId="1" fillId="5" fontId="1" numFmtId="167" xfId="0" applyAlignment="1" applyBorder="1" applyFont="1" applyNumberFormat="1">
      <alignment horizontal="center"/>
    </xf>
    <xf borderId="0" fillId="0" fontId="1" numFmtId="9" xfId="0" applyAlignment="1" applyFont="1" applyNumberFormat="1">
      <alignment readingOrder="0"/>
    </xf>
    <xf borderId="1" fillId="0" fontId="1" numFmtId="167" xfId="0" applyAlignment="1" applyBorder="1" applyFont="1" applyNumberFormat="1">
      <alignment horizontal="center" readingOrder="0"/>
    </xf>
    <xf borderId="1" fillId="5" fontId="1" numFmtId="10" xfId="0" applyAlignment="1" applyBorder="1" applyFont="1" applyNumberFormat="1">
      <alignment horizontal="center" readingOrder="0"/>
    </xf>
    <xf borderId="1" fillId="0" fontId="1" numFmtId="10" xfId="0" applyAlignment="1" applyBorder="1" applyFont="1" applyNumberFormat="1">
      <alignment horizontal="center" readingOrder="0"/>
    </xf>
    <xf borderId="0" fillId="0" fontId="9" numFmtId="0" xfId="0" applyAlignment="1" applyFont="1">
      <alignment horizontal="center" readingOrder="0"/>
    </xf>
    <xf borderId="0" fillId="0" fontId="9" numFmtId="164" xfId="0" applyAlignment="1" applyFont="1" applyNumberFormat="1">
      <alignment horizontal="center" readingOrder="0"/>
    </xf>
    <xf borderId="0" fillId="0" fontId="5" numFmtId="165" xfId="0" applyAlignment="1" applyFont="1" applyNumberFormat="1">
      <alignment horizontal="right" readingOrder="0" vertical="bottom"/>
    </xf>
    <xf borderId="0" fillId="0" fontId="5" numFmtId="164" xfId="0" applyAlignment="1" applyFont="1" applyNumberFormat="1">
      <alignment horizontal="right" readingOrder="0" vertical="bottom"/>
    </xf>
    <xf borderId="0" fillId="0" fontId="5" numFmtId="167" xfId="0" applyAlignment="1" applyFont="1" applyNumberFormat="1">
      <alignment horizontal="center" readingOrder="0" vertical="bottom"/>
    </xf>
    <xf borderId="0" fillId="0" fontId="5" numFmtId="0" xfId="0" applyAlignment="1" applyFont="1">
      <alignment horizontal="center" readingOrder="0"/>
    </xf>
    <xf borderId="0" fillId="2" fontId="5" numFmtId="0" xfId="0" applyFont="1"/>
    <xf borderId="0" fillId="2" fontId="5" numFmtId="164" xfId="0" applyFont="1" applyNumberFormat="1"/>
    <xf borderId="0" fillId="0" fontId="5" numFmtId="167" xfId="0" applyAlignment="1" applyFont="1" applyNumberFormat="1">
      <alignment horizontal="center" readingOrder="0"/>
    </xf>
    <xf borderId="0" fillId="3" fontId="5" numFmtId="167" xfId="0" applyAlignment="1" applyFont="1" applyNumberFormat="1">
      <alignment horizontal="center" readingOrder="0" vertical="bottom"/>
    </xf>
    <xf borderId="0" fillId="0" fontId="5" numFmtId="0" xfId="0" applyFont="1"/>
    <xf borderId="0" fillId="0" fontId="1" numFmtId="167" xfId="0" applyAlignment="1" applyFont="1" applyNumberFormat="1">
      <alignment horizontal="center" readingOrder="0"/>
    </xf>
    <xf borderId="0" fillId="2" fontId="10" numFmtId="0" xfId="0" applyFont="1"/>
    <xf borderId="0" fillId="2" fontId="10" numFmtId="164" xfId="0" applyFont="1" applyNumberFormat="1"/>
    <xf borderId="0" fillId="3" fontId="5" numFmtId="0" xfId="0" applyAlignment="1" applyFont="1">
      <alignment readingOrder="0"/>
    </xf>
    <xf borderId="0" fillId="6" fontId="5" numFmtId="167" xfId="0" applyAlignment="1" applyFill="1" applyFont="1" applyNumberFormat="1">
      <alignment horizontal="center" readingOrder="0" vertical="bottom"/>
    </xf>
    <xf borderId="0" fillId="6" fontId="5" numFmtId="0" xfId="0" applyAlignment="1" applyFont="1">
      <alignment horizontal="center" readingOrder="0"/>
    </xf>
    <xf borderId="0" fillId="6" fontId="5" numFmtId="167" xfId="0" applyAlignment="1" applyFont="1" applyNumberFormat="1">
      <alignment horizontal="center" readingOrder="0"/>
    </xf>
    <xf borderId="0" fillId="6" fontId="5" numFmtId="164" xfId="0" applyAlignment="1" applyFont="1" applyNumberFormat="1">
      <alignment horizontal="center" readingOrder="0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center"/>
    </xf>
    <xf borderId="0" fillId="0" fontId="5" numFmtId="167" xfId="0" applyAlignment="1" applyFont="1" applyNumberFormat="1">
      <alignment horizontal="center" vertical="bottom"/>
    </xf>
    <xf borderId="0" fillId="0" fontId="5" numFmtId="0" xfId="0" applyAlignment="1" applyFont="1">
      <alignment horizontal="center" readingOrder="0" vertical="bottom"/>
    </xf>
    <xf borderId="0" fillId="0" fontId="5" numFmtId="167" xfId="0" applyAlignment="1" applyFont="1" applyNumberFormat="1">
      <alignment horizontal="center"/>
    </xf>
    <xf borderId="0" fillId="0" fontId="1" numFmtId="167" xfId="0" applyAlignment="1" applyFont="1" applyNumberFormat="1">
      <alignment horizontal="center"/>
    </xf>
    <xf borderId="0" fillId="4" fontId="7" numFmtId="0" xfId="0" applyAlignment="1" applyFont="1">
      <alignment horizontal="right" readingOrder="0"/>
    </xf>
    <xf borderId="1" fillId="0" fontId="5" numFmtId="167" xfId="0" applyAlignment="1" applyBorder="1" applyFont="1" applyNumberFormat="1">
      <alignment horizontal="center" readingOrder="0"/>
    </xf>
    <xf borderId="0" fillId="0" fontId="1" numFmtId="167" xfId="0" applyFont="1" applyNumberFormat="1"/>
    <xf borderId="1" fillId="7" fontId="1" numFmtId="167" xfId="0" applyAlignment="1" applyBorder="1" applyFill="1" applyFont="1" applyNumberFormat="1">
      <alignment horizontal="center" readingOrder="0"/>
    </xf>
    <xf borderId="0" fillId="4" fontId="9" numFmtId="0" xfId="0" applyAlignment="1" applyFont="1">
      <alignment horizontal="right" readingOrder="0"/>
    </xf>
    <xf borderId="0" fillId="0" fontId="10" numFmtId="0" xfId="0" applyFont="1"/>
    <xf borderId="1" fillId="0" fontId="1" numFmtId="0" xfId="0" applyAlignment="1" applyBorder="1" applyFont="1">
      <alignment horizontal="center" readingOrder="0"/>
    </xf>
    <xf borderId="1" fillId="0" fontId="1" numFmtId="164" xfId="0" applyAlignment="1" applyBorder="1" applyFont="1" applyNumberFormat="1">
      <alignment readingOrder="0"/>
    </xf>
    <xf borderId="0" fillId="0" fontId="5" numFmtId="0" xfId="0" applyAlignment="1" applyFont="1">
      <alignment horizontal="right" readingOrder="0"/>
    </xf>
    <xf borderId="2" fillId="0" fontId="1" numFmtId="0" xfId="0" applyAlignment="1" applyBorder="1" applyFont="1">
      <alignment horizontal="center" readingOrder="0"/>
    </xf>
    <xf borderId="2" fillId="0" fontId="5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 readingOrder="0"/>
    </xf>
    <xf borderId="0" fillId="8" fontId="1" numFmtId="0" xfId="0" applyAlignment="1" applyFill="1" applyFont="1">
      <alignment horizontal="center" readingOrder="0"/>
    </xf>
    <xf borderId="1" fillId="0" fontId="5" numFmtId="0" xfId="0" applyAlignment="1" applyBorder="1" applyFont="1">
      <alignment horizontal="center" readingOrder="0"/>
    </xf>
    <xf borderId="1" fillId="9" fontId="5" numFmtId="0" xfId="0" applyAlignment="1" applyBorder="1" applyFill="1" applyFont="1">
      <alignment horizontal="center" readingOrder="0"/>
    </xf>
    <xf borderId="0" fillId="8" fontId="5" numFmtId="0" xfId="0" applyAlignment="1" applyFont="1">
      <alignment horizontal="center" readingOrder="0"/>
    </xf>
    <xf borderId="1" fillId="0" fontId="1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0" fillId="0" fontId="10" numFmtId="0" xfId="0" applyAlignment="1" applyFont="1">
      <alignment horizontal="center"/>
    </xf>
    <xf borderId="3" fillId="0" fontId="5" numFmtId="0" xfId="0" applyAlignment="1" applyBorder="1" applyFont="1">
      <alignment horizontal="center" readingOrder="0"/>
    </xf>
    <xf borderId="0" fillId="10" fontId="1" numFmtId="0" xfId="0" applyAlignment="1" applyFill="1" applyFont="1">
      <alignment horizontal="center" readingOrder="0"/>
    </xf>
    <xf borderId="1" fillId="9" fontId="1" numFmtId="0" xfId="0" applyAlignment="1" applyBorder="1" applyFont="1">
      <alignment readingOrder="0"/>
    </xf>
    <xf borderId="1" fillId="11" fontId="1" numFmtId="0" xfId="0" applyAlignment="1" applyBorder="1" applyFill="1" applyFont="1">
      <alignment horizontal="center" readingOrder="0"/>
    </xf>
    <xf borderId="1" fillId="11" fontId="5" numFmtId="0" xfId="0" applyAlignment="1" applyBorder="1" applyFont="1">
      <alignment readingOrder="0"/>
    </xf>
    <xf borderId="1" fillId="12" fontId="1" numFmtId="0" xfId="0" applyAlignment="1" applyBorder="1" applyFill="1" applyFont="1">
      <alignment readingOrder="0"/>
    </xf>
    <xf borderId="0" fillId="0" fontId="1" numFmtId="168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5" numFmtId="165" xfId="0" applyAlignment="1" applyFont="1" applyNumberFormat="1">
      <alignment readingOrder="0"/>
    </xf>
    <xf borderId="0" fillId="0" fontId="5" numFmtId="165" xfId="0" applyAlignment="1" applyFont="1" applyNumberFormat="1">
      <alignment readingOrder="0" vertical="center"/>
    </xf>
    <xf borderId="0" fillId="0" fontId="11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4" numFmtId="0" xfId="0" applyAlignment="1" applyFont="1">
      <alignment horizontal="center" vertical="bottom"/>
    </xf>
    <xf borderId="0" fillId="0" fontId="14" numFmtId="0" xfId="0" applyAlignment="1" applyFont="1">
      <alignment horizontal="center" readingOrder="0" vertical="bottom"/>
    </xf>
    <xf borderId="0" fillId="0" fontId="14" numFmtId="165" xfId="0" applyAlignment="1" applyFont="1" applyNumberFormat="1">
      <alignment horizontal="center" readingOrder="0" vertical="bottom"/>
    </xf>
    <xf borderId="0" fillId="0" fontId="14" numFmtId="0" xfId="0" applyAlignment="1" applyFont="1">
      <alignment horizontal="center" readingOrder="0" vertical="center"/>
    </xf>
    <xf borderId="0" fillId="0" fontId="14" numFmtId="0" xfId="0" applyAlignment="1" applyFont="1">
      <alignment horizontal="center" vertical="center"/>
    </xf>
    <xf borderId="1" fillId="4" fontId="10" numFmtId="166" xfId="0" applyAlignment="1" applyBorder="1" applyFont="1" applyNumberFormat="1">
      <alignment readingOrder="0" vertical="center"/>
    </xf>
    <xf borderId="1" fillId="4" fontId="10" numFmtId="0" xfId="0" applyAlignment="1" applyBorder="1" applyFont="1">
      <alignment readingOrder="0" vertical="center"/>
    </xf>
    <xf borderId="1" fillId="4" fontId="10" numFmtId="165" xfId="0" applyAlignment="1" applyBorder="1" applyFont="1" applyNumberFormat="1">
      <alignment readingOrder="0" vertical="center"/>
    </xf>
    <xf borderId="1" fillId="4" fontId="10" numFmtId="0" xfId="0" applyAlignment="1" applyBorder="1" applyFont="1">
      <alignment vertical="center"/>
    </xf>
    <xf borderId="1" fillId="4" fontId="10" numFmtId="0" xfId="0" applyAlignment="1" applyBorder="1" applyFont="1">
      <alignment horizontal="center" readingOrder="0" vertical="center"/>
    </xf>
    <xf borderId="1" fillId="4" fontId="4" numFmtId="0" xfId="0" applyAlignment="1" applyBorder="1" applyFont="1">
      <alignment readingOrder="0" vertical="center"/>
    </xf>
    <xf borderId="1" fillId="4" fontId="5" numFmtId="0" xfId="0" applyAlignment="1" applyBorder="1" applyFont="1">
      <alignment readingOrder="0" vertical="center"/>
    </xf>
    <xf borderId="1" fillId="4" fontId="1" numFmtId="0" xfId="0" applyAlignment="1" applyBorder="1" applyFont="1">
      <alignment readingOrder="0" vertical="center"/>
    </xf>
    <xf borderId="0" fillId="0" fontId="1" numFmtId="165" xfId="0" applyAlignment="1" applyFont="1" applyNumberFormat="1">
      <alignment readingOrder="0" vertical="center"/>
    </xf>
    <xf borderId="1" fillId="0" fontId="10" numFmtId="166" xfId="0" applyAlignment="1" applyBorder="1" applyFont="1" applyNumberFormat="1">
      <alignment readingOrder="0" vertical="center"/>
    </xf>
    <xf borderId="1" fillId="0" fontId="10" numFmtId="0" xfId="0" applyAlignment="1" applyBorder="1" applyFont="1">
      <alignment readingOrder="0" vertical="center"/>
    </xf>
    <xf borderId="1" fillId="0" fontId="10" numFmtId="165" xfId="0" applyAlignment="1" applyBorder="1" applyFont="1" applyNumberFormat="1">
      <alignment readingOrder="0" vertical="center"/>
    </xf>
    <xf borderId="1" fillId="0" fontId="10" numFmtId="0" xfId="0" applyAlignment="1" applyBorder="1" applyFont="1">
      <alignment vertical="center"/>
    </xf>
    <xf borderId="1" fillId="0" fontId="10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readingOrder="0" vertical="center"/>
    </xf>
    <xf borderId="1" fillId="0" fontId="1" numFmtId="0" xfId="0" applyAlignment="1" applyBorder="1" applyFont="1">
      <alignment readingOrder="0" vertical="center"/>
    </xf>
    <xf borderId="1" fillId="0" fontId="4" numFmtId="0" xfId="0" applyAlignment="1" applyBorder="1" applyFont="1">
      <alignment readingOrder="0" vertical="center"/>
    </xf>
    <xf borderId="1" fillId="0" fontId="3" numFmtId="0" xfId="0" applyAlignment="1" applyBorder="1" applyFont="1">
      <alignment readingOrder="0" vertical="center"/>
    </xf>
    <xf borderId="1" fillId="0" fontId="1" numFmtId="0" xfId="0" applyAlignment="1" applyBorder="1" applyFont="1">
      <alignment vertical="center"/>
    </xf>
    <xf borderId="1" fillId="4" fontId="3" numFmtId="0" xfId="0" applyAlignment="1" applyBorder="1" applyFont="1">
      <alignment readingOrder="0" vertical="center"/>
    </xf>
    <xf borderId="0" fillId="0" fontId="10" numFmtId="0" xfId="0" applyAlignment="1" applyFont="1">
      <alignment readingOrder="0"/>
    </xf>
    <xf borderId="0" fillId="0" fontId="10" numFmtId="0" xfId="0" applyAlignment="1" applyFont="1">
      <alignment horizontal="center" readingOrder="0"/>
    </xf>
    <xf borderId="0" fillId="0" fontId="10" numFmtId="0" xfId="0" applyAlignment="1" applyFont="1">
      <alignment readingOrder="0" vertical="center"/>
    </xf>
    <xf borderId="0" fillId="0" fontId="10" numFmtId="165" xfId="0" applyAlignment="1" applyFont="1" applyNumberFormat="1">
      <alignment readingOrder="0" vertical="center"/>
    </xf>
    <xf borderId="0" fillId="0" fontId="10" numFmtId="0" xfId="0" applyAlignment="1" applyFont="1">
      <alignment horizontal="center" readingOrder="0" vertical="center"/>
    </xf>
    <xf borderId="0" fillId="0" fontId="3" numFmtId="0" xfId="0" applyAlignment="1" applyFont="1">
      <alignment readingOrder="0" vertical="center"/>
    </xf>
    <xf borderId="0" fillId="0" fontId="10" numFmtId="0" xfId="0" applyAlignment="1" applyFont="1">
      <alignment vertical="bottom"/>
    </xf>
    <xf borderId="0" fillId="0" fontId="10" numFmtId="0" xfId="0" applyAlignment="1" applyFont="1">
      <alignment readingOrder="0" vertical="bottom"/>
    </xf>
    <xf borderId="0" fillId="0" fontId="10" numFmtId="165" xfId="0" applyAlignment="1" applyFont="1" applyNumberFormat="1">
      <alignment readingOrder="0"/>
    </xf>
    <xf borderId="0" fillId="12" fontId="10" numFmtId="0" xfId="0" applyAlignment="1" applyFont="1">
      <alignment horizontal="center"/>
    </xf>
    <xf borderId="0" fillId="0" fontId="10" numFmtId="0" xfId="0" applyAlignment="1" applyFont="1">
      <alignment vertical="center"/>
    </xf>
    <xf borderId="0" fillId="0" fontId="7" numFmtId="166" xfId="0" applyAlignment="1" applyFont="1" applyNumberFormat="1">
      <alignment horizontal="center" readingOrder="0"/>
    </xf>
    <xf borderId="1" fillId="0" fontId="1" numFmtId="167" xfId="0" applyBorder="1" applyFont="1" applyNumberFormat="1"/>
    <xf borderId="0" fillId="0" fontId="1" numFmtId="169" xfId="0" applyFont="1" applyNumberFormat="1"/>
    <xf borderId="0" fillId="0" fontId="1" numFmtId="9" xfId="0" applyFont="1" applyNumberFormat="1"/>
    <xf borderId="0" fillId="0" fontId="7" numFmtId="0" xfId="0" applyAlignment="1" applyFont="1">
      <alignment readingOrder="0"/>
    </xf>
    <xf borderId="0" fillId="0" fontId="6" numFmtId="0" xfId="0" applyAlignment="1" applyFont="1">
      <alignment horizontal="center"/>
    </xf>
    <xf borderId="1" fillId="0" fontId="15" numFmtId="0" xfId="0" applyAlignment="1" applyBorder="1" applyFont="1">
      <alignment horizontal="center" readingOrder="0"/>
    </xf>
    <xf borderId="1" fillId="13" fontId="5" numFmtId="0" xfId="0" applyAlignment="1" applyBorder="1" applyFill="1" applyFont="1">
      <alignment horizontal="center" readingOrder="0"/>
    </xf>
    <xf borderId="1" fillId="14" fontId="5" numFmtId="0" xfId="0" applyAlignment="1" applyBorder="1" applyFill="1" applyFont="1">
      <alignment horizontal="center" readingOrder="0"/>
    </xf>
    <xf borderId="0" fillId="15" fontId="1" numFmtId="0" xfId="0" applyAlignment="1" applyFill="1" applyFont="1">
      <alignment readingOrder="0"/>
    </xf>
    <xf borderId="1" fillId="15" fontId="1" numFmtId="0" xfId="0" applyAlignment="1" applyBorder="1" applyFont="1">
      <alignment readingOrder="0"/>
    </xf>
    <xf borderId="1" fillId="6" fontId="1" numFmtId="0" xfId="0" applyAlignment="1" applyBorder="1" applyFont="1">
      <alignment readingOrder="0"/>
    </xf>
    <xf borderId="0" fillId="16" fontId="5" numFmtId="0" xfId="0" applyAlignment="1" applyFill="1" applyFont="1">
      <alignment horizontal="center" readingOrder="0"/>
    </xf>
    <xf borderId="1" fillId="0" fontId="10" numFmtId="0" xfId="0" applyAlignment="1" applyBorder="1" applyFont="1">
      <alignment readingOrder="0"/>
    </xf>
    <xf borderId="1" fillId="0" fontId="10" numFmtId="167" xfId="0" applyBorder="1" applyFont="1" applyNumberFormat="1"/>
    <xf borderId="1" fillId="0" fontId="10" numFmtId="0" xfId="0" applyBorder="1" applyFont="1"/>
    <xf borderId="1" fillId="0" fontId="10" numFmtId="170" xfId="0" applyAlignment="1" applyBorder="1" applyFont="1" applyNumberFormat="1">
      <alignment readingOrder="0"/>
    </xf>
    <xf borderId="1" fillId="6" fontId="10" numFmtId="0" xfId="0" applyAlignment="1" applyBorder="1" applyFont="1">
      <alignment readingOrder="0"/>
    </xf>
    <xf borderId="1" fillId="6" fontId="10" numFmtId="167" xfId="0" applyAlignment="1" applyBorder="1" applyFont="1" applyNumberFormat="1">
      <alignment readingOrder="0"/>
    </xf>
    <xf borderId="1" fillId="6" fontId="10" numFmtId="170" xfId="0" applyAlignment="1" applyBorder="1" applyFont="1" applyNumberFormat="1">
      <alignment readingOrder="0"/>
    </xf>
    <xf borderId="1" fillId="0" fontId="10" numFmtId="167" xfId="0" applyAlignment="1" applyBorder="1" applyFont="1" applyNumberFormat="1">
      <alignment readingOrder="0"/>
    </xf>
    <xf borderId="1" fillId="10" fontId="1" numFmtId="0" xfId="0" applyAlignment="1" applyBorder="1" applyFont="1">
      <alignment readingOrder="0"/>
    </xf>
    <xf borderId="1" fillId="11" fontId="1" numFmtId="0" xfId="0" applyAlignment="1" applyBorder="1" applyFont="1">
      <alignment readingOrder="0"/>
    </xf>
    <xf borderId="1" fillId="0" fontId="1" numFmtId="169" xfId="0" applyAlignment="1" applyBorder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0" fontId="14" numFmtId="164" xfId="0" applyAlignment="1" applyFont="1" applyNumberFormat="1">
      <alignment horizontal="center" vertical="bottom"/>
    </xf>
    <xf borderId="0" fillId="15" fontId="3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1" numFmtId="165" xfId="0" applyAlignment="1" applyFont="1" applyNumberFormat="1">
      <alignment vertical="center"/>
    </xf>
    <xf borderId="0" fillId="15" fontId="1" numFmtId="0" xfId="0" applyAlignment="1" applyFont="1">
      <alignment readingOrder="0" vertical="center"/>
    </xf>
    <xf borderId="0" fillId="15" fontId="3" numFmtId="0" xfId="0" applyAlignment="1" applyFont="1">
      <alignment readingOrder="0" vertical="center"/>
    </xf>
    <xf borderId="0" fillId="0" fontId="5" numFmtId="0" xfId="0" applyAlignment="1" applyFont="1">
      <alignment readingOrder="0" vertical="center"/>
    </xf>
    <xf borderId="0" fillId="0" fontId="3" numFmtId="0" xfId="0" applyAlignment="1" applyFont="1">
      <alignment readingOrder="0" vertical="bottom"/>
    </xf>
    <xf borderId="0" fillId="0" fontId="1" numFmtId="165" xfId="0" applyFont="1" applyNumberFormat="1"/>
    <xf borderId="0" fillId="0" fontId="9" numFmtId="0" xfId="0" applyAlignment="1" applyFont="1">
      <alignment readingOrder="0"/>
    </xf>
    <xf borderId="1" fillId="0" fontId="1" numFmtId="0" xfId="0" applyBorder="1" applyFont="1"/>
    <xf borderId="1" fillId="0" fontId="7" numFmtId="0" xfId="0" applyAlignment="1" applyBorder="1" applyFont="1">
      <alignment horizontal="center" readingOrder="0"/>
    </xf>
    <xf borderId="0" fillId="8" fontId="3" numFmtId="0" xfId="0" applyAlignment="1" applyFont="1">
      <alignment horizontal="center" vertical="bottom"/>
    </xf>
    <xf borderId="4" fillId="8" fontId="3" numFmtId="0" xfId="0" applyAlignment="1" applyBorder="1" applyFont="1">
      <alignment horizontal="center" vertical="bottom"/>
    </xf>
    <xf borderId="1" fillId="11" fontId="3" numFmtId="0" xfId="0" applyAlignment="1" applyBorder="1" applyFont="1">
      <alignment horizontal="center" vertical="bottom"/>
    </xf>
    <xf borderId="5" fillId="11" fontId="3" numFmtId="0" xfId="0" applyAlignment="1" applyBorder="1" applyFont="1">
      <alignment horizontal="center" vertical="bottom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ocumenttasks/documenttask6.xml><?xml version="1.0" encoding="utf-8"?>
<Tasks xmlns="http://schemas.microsoft.com/office/tasks/2019/documenttasks"/>
</file>

<file path=xl/documenttasks/documenttask7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1</xdr:row>
      <xdr:rowOff>38100</xdr:rowOff>
    </xdr:from>
    <xdr:ext cx="1457325" cy="495300"/>
    <xdr:grpSp>
      <xdr:nvGrpSpPr>
        <xdr:cNvPr id="2" name="Shape 2" title="Drawing"/>
        <xdr:cNvGrpSpPr/>
      </xdr:nvGrpSpPr>
      <xdr:grpSpPr>
        <a:xfrm>
          <a:off x="3226925" y="2192200"/>
          <a:ext cx="1880700" cy="627000"/>
          <a:chOff x="3226925" y="2192200"/>
          <a:chExt cx="1880700" cy="627000"/>
        </a:xfrm>
      </xdr:grpSpPr>
      <xdr:sp>
        <xdr:nvSpPr>
          <xdr:cNvPr id="3" name="Shape 3"/>
          <xdr:cNvSpPr/>
        </xdr:nvSpPr>
        <xdr:spPr>
          <a:xfrm>
            <a:off x="3226925" y="2192200"/>
            <a:ext cx="1880700" cy="627000"/>
          </a:xfrm>
          <a:prstGeom prst="rect">
            <a:avLst/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 txBox="1"/>
        </xdr:nvSpPr>
        <xdr:spPr>
          <a:xfrm>
            <a:off x="3226925" y="2305600"/>
            <a:ext cx="18807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Sort by Franchise</a:t>
            </a:r>
            <a:endParaRPr sz="1400"/>
          </a:p>
        </xdr:txBody>
      </xdr:sp>
    </xdr:grpSp>
    <xdr:clientData fLocksWithSheet="0"/>
  </xdr:oneCellAnchor>
  <xdr:oneCellAnchor>
    <xdr:from>
      <xdr:col>1</xdr:col>
      <xdr:colOff>28575</xdr:colOff>
      <xdr:row>1</xdr:row>
      <xdr:rowOff>38100</xdr:rowOff>
    </xdr:from>
    <xdr:ext cx="1743075" cy="495300"/>
    <xdr:grpSp>
      <xdr:nvGrpSpPr>
        <xdr:cNvPr id="2" name="Shape 2" title="Drawing"/>
        <xdr:cNvGrpSpPr/>
      </xdr:nvGrpSpPr>
      <xdr:grpSpPr>
        <a:xfrm>
          <a:off x="2291625" y="1455825"/>
          <a:ext cx="1940400" cy="547200"/>
          <a:chOff x="2291625" y="1455825"/>
          <a:chExt cx="1940400" cy="547200"/>
        </a:xfrm>
      </xdr:grpSpPr>
      <xdr:sp>
        <xdr:nvSpPr>
          <xdr:cNvPr id="5" name="Shape 5"/>
          <xdr:cNvSpPr/>
        </xdr:nvSpPr>
        <xdr:spPr>
          <a:xfrm>
            <a:off x="2371125" y="1455825"/>
            <a:ext cx="1781400" cy="547200"/>
          </a:xfrm>
          <a:prstGeom prst="rect">
            <a:avLst/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" name="Shape 6"/>
          <xdr:cNvSpPr txBox="1"/>
        </xdr:nvSpPr>
        <xdr:spPr>
          <a:xfrm>
            <a:off x="2291625" y="1529325"/>
            <a:ext cx="19404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Sort Contract Length</a:t>
            </a:r>
            <a:endParaRPr sz="1400"/>
          </a:p>
        </xdr:txBody>
      </xdr: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1</xdr:row>
      <xdr:rowOff>38100</xdr:rowOff>
    </xdr:from>
    <xdr:ext cx="1457325" cy="495300"/>
    <xdr:grpSp>
      <xdr:nvGrpSpPr>
        <xdr:cNvPr id="2" name="Shape 2" title="Drawing"/>
        <xdr:cNvGrpSpPr/>
      </xdr:nvGrpSpPr>
      <xdr:grpSpPr>
        <a:xfrm>
          <a:off x="3226925" y="2192200"/>
          <a:ext cx="1880700" cy="627000"/>
          <a:chOff x="3226925" y="2192200"/>
          <a:chExt cx="1880700" cy="627000"/>
        </a:xfrm>
      </xdr:grpSpPr>
      <xdr:sp>
        <xdr:nvSpPr>
          <xdr:cNvPr id="3" name="Shape 3"/>
          <xdr:cNvSpPr/>
        </xdr:nvSpPr>
        <xdr:spPr>
          <a:xfrm>
            <a:off x="3226925" y="2192200"/>
            <a:ext cx="1880700" cy="627000"/>
          </a:xfrm>
          <a:prstGeom prst="rect">
            <a:avLst/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 txBox="1"/>
        </xdr:nvSpPr>
        <xdr:spPr>
          <a:xfrm>
            <a:off x="3226925" y="2305600"/>
            <a:ext cx="18807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Sort by Franchise</a:t>
            </a:r>
            <a:endParaRPr sz="1400"/>
          </a:p>
        </xdr:txBody>
      </xdr:sp>
    </xdr:grpSp>
    <xdr:clientData fLocksWithSheet="0"/>
  </xdr:oneCellAnchor>
  <xdr:oneCellAnchor>
    <xdr:from>
      <xdr:col>1</xdr:col>
      <xdr:colOff>28575</xdr:colOff>
      <xdr:row>1</xdr:row>
      <xdr:rowOff>38100</xdr:rowOff>
    </xdr:from>
    <xdr:ext cx="1743075" cy="495300"/>
    <xdr:grpSp>
      <xdr:nvGrpSpPr>
        <xdr:cNvPr id="2" name="Shape 2" title="Drawing"/>
        <xdr:cNvGrpSpPr/>
      </xdr:nvGrpSpPr>
      <xdr:grpSpPr>
        <a:xfrm>
          <a:off x="2291625" y="1455825"/>
          <a:ext cx="1940400" cy="547200"/>
          <a:chOff x="2291625" y="1455825"/>
          <a:chExt cx="1940400" cy="547200"/>
        </a:xfrm>
      </xdr:grpSpPr>
      <xdr:sp>
        <xdr:nvSpPr>
          <xdr:cNvPr id="5" name="Shape 5"/>
          <xdr:cNvSpPr/>
        </xdr:nvSpPr>
        <xdr:spPr>
          <a:xfrm>
            <a:off x="2371125" y="1455825"/>
            <a:ext cx="1781400" cy="547200"/>
          </a:xfrm>
          <a:prstGeom prst="rect">
            <a:avLst/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" name="Shape 6"/>
          <xdr:cNvSpPr txBox="1"/>
        </xdr:nvSpPr>
        <xdr:spPr>
          <a:xfrm>
            <a:off x="2291625" y="1529325"/>
            <a:ext cx="19404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Sort Contract Length</a:t>
            </a:r>
            <a:endParaRPr sz="1400"/>
          </a:p>
        </xdr:txBody>
      </xdr:sp>
    </xdr:grp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Ross Kantor" id="{396fe238-af3b-4eb6-878d-45f18259d3e1}" providerId="google-sheets"/>
  <x18tc:person displayName="Steven Cornish" id="{7daa6824-526c-4ded-bc68-4a31ac128791}" providerId="google-sheets"/>
  <x18tc:person displayName="Brenden Freedman" id="{2643e9e3-43f5-4fa3-a160-d3aaececffaf}" providerId="google-sheets"/>
  <x18tc:person displayName="Anonymous" id="{14edbbe2-d64b-4def-a6e8-6e89dab19662}" providerId="google-sheets"/>
  <x18tc:person displayName="Jake Zuckman" id="{c3036cc9-33c3-4f6b-b273-650dcf97f571}" providerId="google-sheets"/>
  <x18tc:person displayName="Tyler Hart" id="{5e09b2f5-213a-4c54-87c0-728606a4a268}" providerId="google-sheets"/>
  <x18tc:person displayName="Sam Elias" id="{3e50f446-e64f-4ef9-902c-a1c995ffaac3}" providerId="google-sheets"/>
  <x18tc:person displayName="Michael Rubloff" id="{cd8d59c2-4a91-4d23-9be4-0e183def5a7e}" providerId="google-sheets"/>
  <x18tc:person displayName="Nolan Chidester" id="{a8588b87-5910-43f3-99f0-e351dcff7547}" providerId="google-sheets"/>
  <x18tc:person displayName="Jake Levine" id="{ddc92d4c-2b57-4214-a7e0-2579bf8bda0d}" providerId="google-sheets"/>
  <x18tc:person displayName="Brian Frederick" id="{78bb6657-fa9d-4d85-a8f1-851adefbfc10}" providerId="google-sheets"/>
  <x18tc:person displayName="Michael Rubloff" id="{5ec9a900-4321-4dde-ac10-d9d0b8bbc30d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594" dT="2024-01-28T02:19:43.00" personId="{396fe238-af3b-4eb6-878d-45f18259d3e1}" id="{c1726e85-c622-4376-ad8b-b45df7d965a3}" done="1">
    <x18tc:text xml:space="preserve">we all fucked up here didnt we</x18tc:text>
  </x18tc:threadedComment>
  <x18tc:threadedComment ref="F594" dT="2024-01-28T02:25:53.00" personId="{5e09b2f5-213a-4c54-87c0-728606a4a268}" id="{c383af50-7922-4f39-af14-fcce0a43fb1d}" parentId="{c1726e85-c622-4376-ad8b-b45df7d965a3}">
    <x18tc:text xml:space="preserve">haha yea</x18tc:text>
  </x18tc:threadedComment>
  <x18tc:threadedComment ref="F594" dT="2024-01-28T02:30:52.00" personId="{2643e9e3-43f5-4fa3-a160-d3aaececffaf}" id="{b4fdb937-161e-43e0-acca-02284df4497a}" parentId="{c1726e85-c622-4376-ad8b-b45df7d965a3}">
    <x18tc:text xml:space="preserve">big time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4-02-22T01:17:06.00" personId="{7daa6824-526c-4ded-bc68-4a31ac128791}" id="{de480090-4cab-466f-bea2-f8129384f658}" done="1">
    <x18tc:text xml:space="preserve">Walker Jenkins</x18tc:text>
  </x18tc:threadedComment>
  <x18tc:threadedComment ref="A3" dT="2023-12-04T17:25:59.00" personId="{5e09b2f5-213a-4c54-87c0-728606a4a268}" id="{7145cc46-4980-4146-af0c-853008536c16}" done="0">
    <x18tc:text xml:space="preserve">Do not edit cells A3:A20, placeholders for up to 18 teams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5" dT="2026-02-17T02:38:41.00" personId="{3e50f446-e64f-4ef9-902c-a1c995ffaac3}" id="{07978e80-1cbc-4693-a394-783cc4c53930}" done="1">
    <x18tc:text xml:space="preserve">It's Zach Neto</x18tc:text>
  </x18tc:threadedComment>
  <x18tc:threadedComment ref="O4" dT="2026-01-15T21:01:31.00" personId="{5e09b2f5-213a-4c54-87c0-728606a4a268}" id="{0ab23eec-fbb9-4b2b-821d-fb07fc43449f}" done="1">
    <x18tc:text xml:space="preserve">fix contract end date issue</x18tc:text>
  </x18tc:threadedComment>
  <x18tc:threadedComment ref="A3" dT="2025-11-17T07:03:39.00" personId="{5e09b2f5-213a-4c54-87c0-728606a4a268}" id="{29892ff5-8261-430d-9358-7717831eeed3}" done="1">
    <x18tc:text xml:space="preserve">Turn into working sheet once FA transition is finalized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9" dT="2025-03-06T01:16:11.00" personId="{cd8d59c2-4a91-4d23-9be4-0e183def5a7e}" id="{609e974a-8e27-4720-9d16-ec0b0ed4dc7b}" done="1">
    <x18tc:text xml:space="preserve">Robbie Ray</x18tc:text>
  </x18tc:threadedComment>
  <x18tc:threadedComment ref="I9" dT="2025-03-06T01:16:50.00" personId="{396fe238-af3b-4eb6-878d-45f18259d3e1}" id="{d8da37c9-2d54-4633-b165-224067904e49}" parentId="{609e974a-8e27-4720-9d16-ec0b0ed4dc7b}">
    <x18tc:text xml:space="preserve">thx</x18tc:text>
  </x18tc:threadedComment>
  <x18tc:threadedComment ref="I9" dT="2025-03-06T01:17:13.00" personId="{5e09b2f5-213a-4c54-87c0-728606a4a268}" id="{57c86033-5b1f-4bbb-8e87-4843015beb86}" parentId="{609e974a-8e27-4720-9d16-ec0b0ed4dc7b}">
    <x18tc:text xml:space="preserve">anyone else at the level?</x18tc:text>
  </x18tc:threadedComment>
  <x18tc:threadedComment ref="I9" dT="2025-03-06T01:17:50.00" personId="{5e09b2f5-213a-4c54-87c0-728606a4a268}" id="{d98ff994-d81d-4949-8320-0d7b9f1c5c17}" parentId="{609e974a-8e27-4720-9d16-ec0b0ed4dc7b}">
    <x18tc:text xml:space="preserve">you're also up next at 3.5/ 2 level</x18tc:text>
  </x18tc:threadedComment>
  <x18tc:threadedComment ref="I5" dT="2025-03-06T00:56:30.00" personId="{cd8d59c2-4a91-4d23-9be4-0e183def5a7e}" id="{2ded9a07-8d07-40ee-a822-bc763799e6a3}" done="1">
    <x18tc:text xml:space="preserve">jeffrey springs</x18tc:text>
  </x18tc:threadedComment>
  <x18tc:threadedComment ref="I5" dT="2025-03-06T01:00:19.00" personId="{5e09b2f5-213a-4c54-87c0-728606a4a268}" id="{f15a4388-53f6-4e3e-ad85-8fe5002f747e}" parentId="{2ded9a07-8d07-40ee-a822-bc763799e6a3}">
    <x18tc:text xml:space="preserve">yours do you want another at this level?</x18tc:text>
  </x18tc:threadedComment>
  <x18tc:threadedComment ref="I5" dT="2025-03-06T01:01:20.00" personId="{cd8d59c2-4a91-4d23-9be4-0e183def5a7e}" id="{d48db042-d34e-4d87-a111-bd3a57fb6472}" parentId="{2ded9a07-8d07-40ee-a822-bc763799e6a3}">
    <x18tc:text xml:space="preserve">yes</x18tc:text>
  </x18tc:threadedComment>
  <x18tc:threadedComment ref="I5" dT="2025-03-06T01:01:24.00" personId="{cd8d59c2-4a91-4d23-9be4-0e183def5a7e}" id="{1c935de7-3b3d-4089-b077-fdf243616986}" parentId="{2ded9a07-8d07-40ee-a822-bc763799e6a3}">
    <x18tc:text xml:space="preserve">Drew Rasmussen</x18tc:text>
  </x18tc:threadedComment>
  <x18tc:threadedComment ref="I5" dT="2025-03-06T01:01:51.00" personId="{5e09b2f5-213a-4c54-87c0-728606a4a268}" id="{28e29046-a664-4b2e-bcae-8dbdc8594124}" parentId="{2ded9a07-8d07-40ee-a822-bc763799e6a3}">
    <x18tc:text xml:space="preserve">perfect, can take one more at this level if you want</x18tc:text>
  </x18tc:threadedComment>
  <x18tc:threadedComment ref="L3" dT="2025-03-06T00:41:44.00" personId="{5e09b2f5-213a-4c54-87c0-728606a4a268}" id="{43d1d670-6b67-4330-bc9d-4bcbd6247398}" done="1">
    <x18tc:text xml:space="preserve">Brian you can jump in</x18tc:text>
  </x18tc:threadedComment>
  <x18tc:threadedComment ref="K3" dT="2025-03-06T00:45:33.00" personId="{5e09b2f5-213a-4c54-87c0-728606a4a268}" id="{bf8b9e1b-1f6c-4200-a959-5414bf14edff}" done="1">
    <x18tc:text xml:space="preserve">Nolan/ Andy you can still pick</x18tc:text>
  </x18tc:threadedComment>
  <x18tc:threadedComment ref="I4" dT="2025-03-06T00:50:30.00" personId="{cd8d59c2-4a91-4d23-9be4-0e183def5a7e}" id="{03463f1c-f783-4e60-9fe4-40471e6a6e47}" done="1">
    <x18tc:text xml:space="preserve">Can i take Carlos Rodon and Cody Bradford</x18tc:text>
  </x18tc:threadedComment>
  <x18tc:threadedComment ref="I4" dT="2025-03-06T00:52:01.00" personId="{5e09b2f5-213a-4c54-87c0-728606a4a268}" id="{8104ecd4-c7a9-4894-ab1d-db82923c7fa7}" parentId="{03463f1c-f783-4e60-9fe4-40471e6a6e47}">
    <x18tc:text xml:space="preserve">yours</x18tc:text>
  </x18tc:threadedComment>
  <x18tc:threadedComment ref="M13" dT="2025-03-06T01:38:00.00" personId="{396fe238-af3b-4eb6-878d-45f18259d3e1}" id="{c7921cbb-fb02-457d-8944-6ba5737e5b0b}" done="1">
    <x18tc:text xml:space="preserve">you're up</x18tc:text>
  </x18tc:threadedComment>
  <x18tc:threadedComment ref="I6" dT="2025-03-06T01:01:56.00" personId="{cd8d59c2-4a91-4d23-9be4-0e183def5a7e}" id="{cba49509-9dc6-446d-b096-cfacab384687}" done="1">
    <x18tc:text xml:space="preserve">Drew Rasmussen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5" dT="2024-02-22T01:03:08.00" personId="{a8588b87-5910-43f3-99f0-e351dcff7547}" id="{d0013e75-7f22-4369-90d5-f19da5c9b9e4}" done="1">
    <x18tc:text xml:space="preserve">Colson Montgomery</x18tc:text>
  </x18tc:threadedComment>
  <x18tc:threadedComment ref="C10" dT="2024-02-22T02:11:52.00" personId="{7daa6824-526c-4ded-bc68-4a31ac128791}" id="{80f68d4b-cec8-41ed-9585-5992c36772fc}" done="1">
    <x18tc:text xml:space="preserve">matt shaw</x18tc:text>
  </x18tc:threadedComment>
  <x18tc:threadedComment ref="H6" dT="2024-02-22T01:13:57.00" personId="{a8588b87-5910-43f3-99f0-e351dcff7547}" id="{f6d785ad-4c9d-40e1-a13f-e6a4e5820ca4}" done="1">
    <x18tc:text xml:space="preserve">Jordan Lawler</x18tc:text>
  </x18tc:threadedComment>
  <x18tc:threadedComment ref="C5" dT="2024-02-22T00:58:52.00" personId="{7daa6824-526c-4ded-bc68-4a31ac128791}" id="{20d536fa-cbb6-435b-adfb-f321980f21c0}" done="1">
    <x18tc:text xml:space="preserve">Jhoan Duran</x18tc:text>
  </x18tc:threadedComment>
  <x18tc:threadedComment ref="G10" dT="2024-02-22T02:08:28.00" personId="{5ec9a900-4321-4dde-ac10-d9d0b8bbc30d}" id="{7c3982fc-6d90-4452-af53-50e9c869acde}" done="1">
    <x18tc:text xml:space="preserve">daniel espino</x18tc:text>
  </x18tc:threadedComment>
  <x18tc:threadedComment ref="K9" dT="2024-02-22T02:00:01.00" personId="{78bb6657-fa9d-4d85-a8f1-851adefbfc10}" id="{afe297cc-d260-4866-8fb9-ee09bc2c3b61}" done="1">
    <x18tc:text xml:space="preserve">Colton Cowser</x18tc:text>
  </x18tc:threadedComment>
  <x18tc:threadedComment ref="G5" dT="2024-02-22T01:02:30.00" personId="{5ec9a900-4321-4dde-ac10-d9d0b8bbc30d}" id="{771adc12-b8e3-4244-87f1-2ce97e31ad1a}" done="1">
    <x18tc:text xml:space="preserve">bryce miller</x18tc:text>
  </x18tc:threadedComment>
  <x18tc:threadedComment ref="K10" dT="2024-02-22T02:04:59.00" personId="{78bb6657-fa9d-4d85-a8f1-851adefbfc10}" id="{f3fd0c0f-defd-4462-89d4-963990e258f1}" done="1">
    <x18tc:text xml:space="preserve">Roman Anthony</x18tc:text>
  </x18tc:threadedComment>
  <x18tc:threadedComment ref="C9" dT="2024-02-22T01:48:52.00" personId="{7daa6824-526c-4ded-bc68-4a31ac128791}" id="{01f442ae-313b-45ca-8e29-b0cef7ff0d83}" done="1">
    <x18tc:text xml:space="preserve">Rhett Lowder</x18tc:text>
  </x18tc:threadedComment>
  <x18tc:threadedComment ref="C4" dT="2024-02-22T00:55:42.00" personId="{7daa6824-526c-4ded-bc68-4a31ac128791}" id="{c8b52e84-08ad-4ca2-8a04-3f07d1b19899}" done="1">
    <x18tc:text xml:space="preserve">Martian</x18tc:text>
  </x18tc:threadedComment>
  <x18tc:threadedComment ref="C12" dT="2024-02-22T02:32:56.00" personId="{7daa6824-526c-4ded-bc68-4a31ac128791}" id="{10982f5f-bd34-48c9-af39-b5dd8ab2c119}" done="1">
    <x18tc:text xml:space="preserve">Dylan lesko</x18tc:text>
  </x18tc:threadedComment>
  <x18tc:threadedComment ref="C6" dT="2024-02-22T01:17:18.00" personId="{7daa6824-526c-4ded-bc68-4a31ac128791}" id="{6e4ff98f-4bb1-4681-9819-2ec724ecfdc7}" done="1">
    <x18tc:text xml:space="preserve">Walker Jenkins
1 total reaction
Tyler Hart reacted with ♥️ at 2024-02-22 01:18 AM</x18tc:text>
  </x18tc:threadedComment>
  <x18tc:threadedComment ref="H8" dT="2024-02-22T01:40:41.00" personId="{a8588b87-5910-43f3-99f0-e351dcff7547}" id="{93381a2e-07fd-4b9a-a292-4c8f38cace71}" done="1">
    <x18tc:text xml:space="preserve">Camilo Doval</x18tc:text>
  </x18tc:threadedComment>
  <x18tc:threadedComment ref="H8" dT="2024-02-22T01:41:09.00" personId="{5e09b2f5-213a-4c54-87c0-728606a4a268}" id="{aee8a898-efd8-4c62-b514-ee4cee6d5f17}" parentId="{93381a2e-07fd-4b9a-a292-4c8f38cace71}">
    <x18tc:text xml:space="preserve">not eligible</x18tc:text>
  </x18tc:threadedComment>
  <x18tc:threadedComment ref="H8" dT="2024-02-22T01:42:03.00" personId="{a8588b87-5910-43f3-99f0-e351dcff7547}" id="{53e887b7-9c26-46b9-9e8f-b377ae5a39d0}" parentId="{93381a2e-07fd-4b9a-a292-4c8f38cace71}">
    <x18tc:text xml:space="preserve">Brooks Lee</x18tc:text>
  </x18tc:threadedComment>
  <x18tc:threadedComment ref="K7" dT="2024-02-22T01:28:38.00" personId="{78bb6657-fa9d-4d85-a8f1-851adefbfc10}" id="{2b609395-abe6-414c-870b-d7a1705dbd84}" done="1">
    <x18tc:text xml:space="preserve">DL Hall</x18tc:text>
  </x18tc:threadedComment>
  <x18tc:threadedComment ref="G3" dT="2024-02-22T00:33:37.00" personId="{5ec9a900-4321-4dde-ac10-d9d0b8bbc30d}" id="{ec1e54eb-eeae-42f9-be0f-6b72a134910c}" done="1">
    <x18tc:text xml:space="preserve">francisco alvarez</x18tc:text>
  </x18tc:threadedComment>
  <x18tc:threadedComment ref="G3" dT="2024-02-22T00:34:21.00" personId="{5e09b2f5-213a-4c54-87c0-728606a4a268}" id="{231f9159-7f9b-4f84-afe6-2d131cad71a3}" parentId="{ec1e54eb-eeae-42f9-be0f-6b72a134910c}">
    <x18tc:text xml:space="preserve">already picked
1 total reaction
Steven Cornish reacted with 😆 at 2024-02-22 00:35 AM</x18tc:text>
  </x18tc:threadedComment>
  <x18tc:threadedComment ref="G3" dT="2024-02-22T00:35:37.00" personId="{5ec9a900-4321-4dde-ac10-d9d0b8bbc30d}" id="{e1062148-7d38-4771-979c-f8ad559b2d76}" parentId="{ec1e54eb-eeae-42f9-be0f-6b72a134910c}">
    <x18tc:text xml:space="preserve">taj bradley</x18tc:text>
  </x18tc:threadedComment>
  <x18tc:threadedComment ref="G6" dT="2024-02-22T01:14:25.00" personId="{5ec9a900-4321-4dde-ac10-d9d0b8bbc30d}" id="{d6f409b3-c352-4a1c-9707-a7d1f6ef6097}" done="1">
    <x18tc:text xml:space="preserve">bryan woo</x18tc:text>
  </x18tc:threadedComment>
  <x18tc:threadedComment ref="C7" dT="2024-02-22T01:20:51.00" personId="{7daa6824-526c-4ded-bc68-4a31ac128791}" id="{03331411-e908-4357-984c-cc3ede34c144}" done="1">
    <x18tc:text xml:space="preserve">Jackson Jobe</x18tc:text>
  </x18tc:threadedComment>
  <x18tc:threadedComment ref="K18" dT="2024-02-22T16:40:03.00" personId="{78bb6657-fa9d-4d85-a8f1-851adefbfc10}" id="{1befcb4c-c53f-4256-8d93-73f6da8637f5}" done="1">
    <x18tc:text xml:space="preserve">Kevin Parada NYM</x18tc:text>
  </x18tc:threadedComment>
  <x18tc:threadedComment ref="K18" dT="2024-02-22T16:46:34.00" personId="{5e09b2f5-213a-4c54-87c0-728606a4a268}" id="{9858995b-d666-481c-b8b4-afe818e56f50}" parentId="{1befcb4c-c53f-4256-8d93-73f6da8637f5}">
    <x18tc:text xml:space="preserve">selected</x18tc:text>
  </x18tc:threadedComment>
  <x18tc:threadedComment ref="G7" dT="2024-02-22T01:24:40.00" personId="{5ec9a900-4321-4dde-ac10-d9d0b8bbc30d}" id="{e0155233-b8a3-4b3e-8f53-dad0023af1d8}" done="1">
    <x18tc:text xml:space="preserve">Henry davis</x18tc:text>
  </x18tc:threadedComment>
  <x18tc:threadedComment ref="K12" dT="2024-02-22T02:27:07.00" personId="{78bb6657-fa9d-4d85-a8f1-851adefbfc10}" id="{ccba39a3-079f-4b89-be10-ccbc1e265bd8}" done="1">
    <x18tc:text xml:space="preserve">Joey Ortiz</x18tc:text>
  </x18tc:threadedComment>
  <x18tc:threadedComment ref="J18" dT="2024-02-22T17:24:19.00" personId="{c3036cc9-33c3-4f6b-b273-650dcf97f571}" id="{cb4c621e-5778-4e3e-a7c7-65b8cdda1eda}" done="1">
    <x18tc:text xml:space="preserve">Prelander Berroa</x18tc:text>
  </x18tc:threadedComment>
  <x18tc:threadedComment ref="K11" dT="2024-02-22T02:21:16.00" personId="{78bb6657-fa9d-4d85-a8f1-851adefbfc10}" id="{7d7447d8-94e6-4e07-9e65-6bb1aca1bc67}" done="1">
    <x18tc:text xml:space="preserve">Carson Williams</x18tc:text>
  </x18tc:threadedComment>
  <x18tc:threadedComment ref="C8" dT="2024-02-22T01:46:30.00" personId="{7daa6824-526c-4ded-bc68-4a31ac128791}" id="{531ce8d1-e672-48d7-a0a2-ff097a6b9fe0}" done="1">
    <x18tc:text xml:space="preserve">Cade Horton</x18tc:text>
  </x18tc:threadedComment>
  <x18tc:threadedComment ref="K13" dT="2024-02-22T02:45:38.00" personId="{78bb6657-fa9d-4d85-a8f1-851adefbfc10}" id="{2cad791b-093b-4ad7-a952-5792407f6d87}" done="1">
    <x18tc:text xml:space="preserve">Mark Vientos</x18tc:text>
  </x18tc:threadedComment>
  <x18tc:threadedComment ref="H9" dT="2024-02-22T01:54:59.00" personId="{a8588b87-5910-43f3-99f0-e351dcff7547}" id="{64655d97-6e70-412e-992d-1f021789fa27}" done="1">
    <x18tc:text xml:space="preserve">Kyle Manzardo</x18tc:text>
  </x18tc:threadedComment>
  <x18tc:threadedComment ref="H9" dT="2024-02-22T01:55:25.00" personId="{5e09b2f5-213a-4c54-87c0-728606a4a268}" id="{b40f77f1-154d-4d39-8f6e-209e24dc3a79}" parentId="{64655d97-6e70-412e-992d-1f021789fa27}">
    <x18tc:text xml:space="preserve">need to get michael's pick first</x18tc:text>
  </x18tc:threadedComment>
  <x18tc:threadedComment ref="H9" dT="2024-02-22T01:56:26.00" personId="{2643e9e3-43f5-4fa3-a160-d3aaececffaf}" id="{ce81fa33-f7b9-43bd-b540-5080234ec00e}" parentId="{64655d97-6e70-412e-992d-1f021789fa27}">
    <x18tc:text xml:space="preserve">Marked as resolved</x18tc:text>
  </x18tc:threadedComment>
  <x18tc:threadedComment ref="H9" dT="2024-02-22T01:56:27.00" personId="{5e09b2f5-213a-4c54-87c0-728606a4a268}" id="{8e8934a0-a853-4062-88b3-df43751afb10}" parentId="{64655d97-6e70-412e-992d-1f021789fa27}">
    <x18tc:text xml:space="preserve">got him
Re-opened</x18tc:text>
  </x18tc:threadedComment>
  <x18tc:threadedComment ref="C13" dT="2024-02-22T02:35:14.00" personId="{7daa6824-526c-4ded-bc68-4a31ac128791}" id="{c873cbbe-033e-45c9-a56c-6666d2b978e7}" done="1">
    <x18tc:text xml:space="preserve">Tekoah Roby</x18tc:text>
  </x18tc:threadedComment>
  <x18tc:threadedComment ref="G11" dT="2024-02-22T02:18:05.00" personId="{5ec9a900-4321-4dde-ac10-d9d0b8bbc30d}" id="{6451282b-6fdc-4ab5-96a7-cad1916efd91}" done="1">
    <x18tc:text xml:space="preserve">robert gasser</x18tc:text>
  </x18tc:threadedComment>
  <x18tc:threadedComment ref="G8" dT="2024-02-22T01:42:33.00" personId="{5ec9a900-4321-4dde-ac10-d9d0b8bbc30d}" id="{5001288b-a380-47ce-92e9-94415c1a68e9}" done="1">
    <x18tc:text xml:space="preserve">mason miller</x18tc:text>
  </x18tc:threadedComment>
  <x18tc:threadedComment ref="G9" dT="2024-02-22T01:54:15.00" personId="{5ec9a900-4321-4dde-ac10-d9d0b8bbc30d}" id="{d7de49e9-58d9-404f-8871-8ec2114e79e4}" done="1">
    <x18tc:text xml:space="preserve">spencer jones</x18tc:text>
  </x18tc:threadedComment>
  <x18tc:threadedComment ref="G9" dT="2024-02-22T01:54:39.00" personId="{5e09b2f5-213a-4c54-87c0-728606a4a268}" id="{af5d8fbe-0cb0-41bb-b17d-eb2982c96ffc}" parentId="{d7de49e9-58d9-404f-8871-8ec2114e79e4}">
    <x18tc:text xml:space="preserve">taken</x18tc:text>
  </x18tc:threadedComment>
  <x18tc:threadedComment ref="G9" dT="2024-02-22T01:55:26.00" personId="{5ec9a900-4321-4dde-ac10-d9d0b8bbc30d}" id="{81d6f824-3b28-4fa4-850c-bf86fdd8b005}" parentId="{d7de49e9-58d9-404f-8871-8ec2114e79e4}">
    <x18tc:text xml:space="preserve">Michael busch</x18tc:text>
  </x18tc:threadedComment>
  <x18tc:threadedComment ref="G9" dT="2024-02-22T01:56:22.00" personId="{5e09b2f5-213a-4c54-87c0-728606a4a268}" id="{d76f9594-d25b-44ae-bec1-5794a5a6fd9e}" parentId="{d7de49e9-58d9-404f-8871-8ec2114e79e4}">
    <x18tc:text xml:space="preserve">Marked as resolved</x18tc:text>
  </x18tc:threadedComment>
  <x18tc:threadedComment ref="C12" dT="2024-02-22T02:34:47.00" personId="{7daa6824-526c-4ded-bc68-4a31ac128791}" id="{cb785fb0-c73d-45a8-add1-2a2c46f6e558}" done="1">
    <x18tc:text xml:space="preserve">Tekoah Roby</x18tc:text>
  </x18tc:threadedComment>
  <x18tc:threadedComment ref="K8" dT="2024-02-22T01:38:25.00" personId="{78bb6657-fa9d-4d85-a8f1-851adefbfc10}" id="{01c3f75e-bdb6-40ed-9ad3-d254ab430e4c}" done="1">
    <x18tc:text xml:space="preserve">Coby Mayo</x18tc:text>
  </x18tc:threadedComment>
  <x18tc:threadedComment ref="C11" dT="2024-02-22T02:12:58.00" personId="{7daa6824-526c-4ded-bc68-4a31ac128791}" id="{e44290fe-fbd8-401d-93ae-bfda068afee4}" done="1">
    <x18tc:text xml:space="preserve">Chase DeLauter</x18tc:text>
  </x18tc:threadedComment>
  <x18tc:threadedComment ref="C15" dT="2024-02-22T02:59:17.00" personId="{7daa6824-526c-4ded-bc68-4a31ac128791}" id="{e6283ce6-db61-45f0-aa43-b5c1b28ad2c7}" done="1">
    <x18tc:text xml:space="preserve">Ryan Pepiot</x18tc:text>
  </x18tc:threadedComment>
  <x18tc:threadedComment ref="C15" dT="2024-02-22T02:59:33.00" personId="{5e09b2f5-213a-4c54-87c0-728606a4a268}" id="{4aa32e26-60e7-444c-8fea-dc77a309da25}" parentId="{e6283ce6-db61-45f0-aa43-b5c1b28ad2c7}">
    <x18tc:text xml:space="preserve">taken in auction</x18tc:text>
  </x18tc:threadedComment>
  <x18tc:threadedComment ref="C15" dT="2024-02-22T02:59:51.00" personId="{7daa6824-526c-4ded-bc68-4a31ac128791}" id="{9c9c5932-11dc-4733-8acc-edf380773b51}" parentId="{e6283ce6-db61-45f0-aa43-b5c1b28ad2c7}">
    <x18tc:text xml:space="preserve">Brady House</x18tc:text>
  </x18tc:threadedComment>
  <x18tc:threadedComment ref="C17" dT="2024-02-22T03:21:50.00" personId="{7daa6824-526c-4ded-bc68-4a31ac128791}" id="{39055071-044a-41aa-808e-1d878381ae26}" done="1">
    <x18tc:text xml:space="preserve">Tyler Locklear</x18tc:text>
  </x18tc:threadedComment>
  <x18tc:threadedComment ref="C16" dT="2024-02-22T03:19:39.00" personId="{7daa6824-526c-4ded-bc68-4a31ac128791}" id="{1e79f217-ae3a-4334-b6a0-d6ffab82f017}" done="1">
    <x18tc:text xml:space="preserve">Bubba Chandler</x18tc:text>
  </x18tc:threadedComment>
  <x18tc:threadedComment ref="C14" dT="2024-02-22T02:55:34.00" personId="{7daa6824-526c-4ded-bc68-4a31ac128791}" id="{4e4f0921-9d99-4a50-9bd8-b99a7178e415}" done="1">
    <x18tc:text xml:space="preserve">Ceddanne Rafaela</x18tc:text>
  </x18tc:threadedComment>
  <x18tc:threadedComment ref="C14" dT="2024-02-22T02:56:33.00" personId="{5e09b2f5-213a-4c54-87c0-728606a4a268}" id="{ae6b72e5-8950-4a44-a143-cd4aae05b304}" parentId="{4e4f0921-9d99-4a50-9bd8-b99a7178e415}">
    <x18tc:text xml:space="preserve">Lee was taken in auction, pending johnny's pick</x18tc:text>
  </x18tc:threadedComment>
  <x18tc:threadedComment ref="K14" dT="2024-02-22T02:48:56.00" personId="{78bb6657-fa9d-4d85-a8f1-851adefbfc10}" id="{ca013691-9d96-4a3c-9808-93af762695a9}" done="1">
    <x18tc:text xml:space="preserve">Ryan Walker</x18tc:text>
  </x18tc:threadedComment>
  <x18tc:threadedComment ref="K14" dT="2024-02-22T02:49:35.00" personId="{5e09b2f5-213a-4c54-87c0-728606a4a268}" id="{12961764-2fc0-4e10-ac72-46612023c109}" parentId="{ca013691-9d96-4a3c-9808-93af762695a9}">
    <x18tc:text xml:space="preserve">sfg org right?&gt;</x18tc:text>
  </x18tc:threadedComment>
  <x18tc:threadedComment ref="K14" dT="2024-02-22T02:51:19.00" personId="{78bb6657-fa9d-4d85-a8f1-851adefbfc10}" id="{7922a75d-94e0-46c7-9c69-4298a3662134}" parentId="{ca013691-9d96-4a3c-9808-93af762695a9}">
    <x18tc:text xml:space="preserve">Yeah, SFG
1 total reaction
Tyler Hart reacted with 👍 at 2024-02-22 02:59 AM</x18tc:text>
  </x18tc:threadedComment>
  <x18tc:threadedComment ref="K16" dT="2024-02-22T03:12:49.00" personId="{78bb6657-fa9d-4d85-a8f1-851adefbfc10}" id="{7dd9dbf6-8721-4b0b-bedf-5f8bca4fae50}" done="1">
    <x18tc:text xml:space="preserve">Logan Allen</x18tc:text>
  </x18tc:threadedComment>
  <x18tc:threadedComment ref="K15" dT="2024-02-22T03:07:02.00" personId="{78bb6657-fa9d-4d85-a8f1-851adefbfc10}" id="{7e4f3f2d-3bc9-4c44-8ce3-ea463cc80b81}" done="1">
    <x18tc:text xml:space="preserve">Tyler Holton</x18tc:text>
  </x18tc:threadedComment>
  <x18tc:threadedComment ref="K17" dT="2024-02-22T03:29:01.00" personId="{78bb6657-fa9d-4d85-a8f1-851adefbfc10}" id="{72ecbd9e-4dc2-441d-abca-3b5018c26581}" done="1">
    <x18tc:text xml:space="preserve">Ryan Noda</x18tc:text>
  </x18tc:threadedComment>
  <x18tc:threadedComment ref="G4" dT="2024-02-22T00:52:21.00" personId="{5ec9a900-4321-4dde-ac10-d9d0b8bbc30d}" id="{19927610-5c7a-4b5f-9ce9-6e26dec58fe8}" done="1">
    <x18tc:text xml:space="preserve">josh jung</x18tc:text>
  </x18tc:threadedComment>
</x18tc:ThreadedComments>
</file>

<file path=xl/threadedComments/threadedComment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4" dT="2025-01-27T22:07:39.00" personId="{5e09b2f5-213a-4c54-87c0-728606a4a268}" id="{8812a23a-f4dc-4239-8c69-fc0bff2abdf3}" done="1">
    <x18tc:text xml:space="preserve">This pick is JD's per trade #2</x18tc:text>
  </x18tc:threadedComment>
  <x18tc:threadedComment ref="I3" dT="2025-01-27T22:07:25.00" personId="{5e09b2f5-213a-4c54-87c0-728606a4a268}" id="{dbfb5f57-0999-4295-8123-db2d68be5895}" done="1">
    <x18tc:text xml:space="preserve">This pick is Tyler's per Trade #2</x18tc:text>
  </x18tc:threadedComment>
</x18tc:ThreadedComments>
</file>

<file path=xl/threadedComments/threadedComment7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K53" dT="2024-03-06T02:59:16.00" personId="{ddc92d4c-2b57-4214-a7e0-2579bf8bda0d}" id="{fc268c36-17ae-450f-b499-39bf4ac36a5b}" done="1">
    <x18tc:text xml:space="preserve">poche - TB Rays</x18tc:text>
  </x18tc:threadedComment>
  <x18tc:threadedComment ref="J53" dT="2024-03-06T02:57:52.00" personId="{14edbbe2-d64b-4def-a6e8-6e89dab19662}" id="{01858a6b-2b4a-40b6-95f8-725f5fdb128c}" done="1">
    <x18tc:text xml:space="preserve">Done</x18tc:text>
  </x18tc:threadedComment>
  <x18tc:threadedComment ref="J33" dT="2024-03-06T02:16:19.00" personId="{14edbbe2-d64b-4def-a6e8-6e89dab19662}" id="{9380aff6-e3ed-4793-b716-0ed6f93995fb}" done="1">
    <x18tc:text xml:space="preserve">Jose Abreu</x18tc:text>
  </x18tc:threadedComment>
  <x18tc:threadedComment ref="K26" dT="2024-03-06T01:59:03.00" personId="{ddc92d4c-2b57-4214-a7e0-2579bf8bda0d}" id="{3963b014-9b7d-49a6-9c9d-1752c34bb949}" done="1">
    <x18tc:text xml:space="preserve">Pass</x18tc:text>
  </x18tc:threadedComment>
  <x18tc:threadedComment ref="K46" dT="2024-03-06T02:46:45.00" personId="{ddc92d4c-2b57-4214-a7e0-2579bf8bda0d}" id="{b65af45f-f01e-44dd-bcb1-72a0ab58c9e3}" done="1">
    <x18tc:text xml:space="preserve">No 13 or 14 level</x18tc:text>
  </x18tc:threadedComment>
  <x18tc:threadedComment ref="K45" dT="2024-03-06T02:37:02.00" personId="{ddc92d4c-2b57-4214-a7e0-2579bf8bda0d}" id="{06d13862-77b8-4350-874c-eba16fada45b}" done="1">
    <x18tc:text xml:space="preserve">No 13 and 14</x18tc:text>
  </x18tc:threadedComment>
  <x18tc:threadedComment ref="J34" dT="2024-03-06T02:18:57.00" personId="{14edbbe2-d64b-4def-a6e8-6e89dab19662}" id="{7d1b1560-57eb-4d65-8acc-6004d8080d5e}" done="1">
    <x18tc:text xml:space="preserve">Mark Canha</x18tc:text>
  </x18tc:threadedComment>
  <x18tc:threadedComment ref="J48" dT="2024-03-06T02:49:50.00" personId="{14edbbe2-d64b-4def-a6e8-6e89dab19662}" id="{19d4c297-1c4d-4fa4-a3e3-0af75ccf756d}" done="1">
    <x18tc:text xml:space="preserve">Taijuan Walker</x18tc:text>
  </x18tc:threadedComment>
  <x18tc:threadedComment ref="J48" dT="2024-03-06T02:51:25.00" personId="{5e09b2f5-213a-4c54-87c0-728606a4a268}" id="{809bfaf9-34af-493c-8003-332de2beea9c}" parentId="{19d4c297-1c4d-4fa4-a3e3-0af75ccf756d}">
    <x18tc:text xml:space="preserve">keep them coming if you want</x18tc:text>
  </x18tc:threadedComment>
  <x18tc:threadedComment ref="J48" dT="2024-03-06T02:52:43.00" personId="{14edbbe2-d64b-4def-a6e8-6e89dab19662}" id="{1033d5f9-2aa4-46b8-8dea-af472b986363}" parentId="{19d4c297-1c4d-4fa4-a3e3-0af75ccf756d}">
    <x18tc:text xml:space="preserve">Joey Menesses, Andrew Mccutchen, and Andrew Bennitendi</x18tc:text>
  </x18tc:threadedComment>
  <x18tc:threadedComment ref="J48" dT="2024-03-06T02:53:39.00" personId="{5e09b2f5-213a-4c54-87c0-728606a4a268}" id="{849b7579-1acd-46bb-86c2-4d1e3d4786a4}" parentId="{19d4c297-1c4d-4fa4-a3e3-0af75ccf756d}">
    <x18tc:text xml:space="preserve">up to you in 15</x18tc:text>
  </x18tc:threadedComment>
  <x18tc:threadedComment ref="J13" dT="2024-03-06T01:15:32.00" personId="{14edbbe2-d64b-4def-a6e8-6e89dab19662}" id="{9a217ae9-f9c1-46bd-bb3e-bc19117d8a92}" done="1">
    <x18tc:text xml:space="preserve">Miles Mikolas</x18tc:text>
  </x18tc:threadedComment>
  <x18tc:threadedComment ref="K48" dT="2024-03-06T02:49:49.00" personId="{ddc92d4c-2b57-4214-a7e0-2579bf8bda0d}" id="{43556a2d-ed5b-4c82-bbc0-983b26d1a13c}" done="1">
    <x18tc:text xml:space="preserve">I'll pick in 15</x18tc:text>
  </x18tc:threadedComment>
  <x18tc:threadedComment ref="K45" dT="2024-03-06T02:40:38.00" personId="{ddc92d4c-2b57-4214-a7e0-2579bf8bda0d}" id="{e5c8bf11-171f-4a59-9828-32e73b9480d4}" done="1">
    <x18tc:text xml:space="preserve">Frankie Montas</x18tc:text>
  </x18tc:threadedComment>
  <x18tc:threadedComment ref="O19" dT="2024-03-06T01:39:16.00" personId="{cd8d59c2-4a91-4d23-9be4-0e183def5a7e}" id="{2dd9a2d9-0f69-4288-b9d3-7a3b639a8f9b}" done="1">
    <x18tc:text xml:space="preserve">pass</x18tc:text>
  </x18tc:threadedComment>
  <x18tc:threadedComment ref="K39" dT="2024-03-06T02:28:32.00" personId="{ddc92d4c-2b57-4214-a7e0-2579bf8bda0d}" id="{9a13480b-6d6b-49ee-a2e4-c96d52c9dc44}" done="1">
    <x18tc:text xml:space="preserve">Pass</x18tc:text>
  </x18tc:threadedComment>
  <x18tc:threadedComment ref="K8" dT="2024-03-06T00:55:03.00" personId="{ddc92d4c-2b57-4214-a7e0-2579bf8bda0d}" id="{e63ace85-4515-441a-bd44-7ea6d6f991e0}" done="1">
    <x18tc:text xml:space="preserve">Pass</x18tc:text>
  </x18tc:threadedComment>
  <x18tc:threadedComment ref="K8" dT="2024-03-06T00:56:12.00" personId="{5e09b2f5-213a-4c54-87c0-728606a4a268}" id="{ae2d3cf4-9c35-4564-be23-e908709690f7}" parentId="{e63ace85-4515-441a-bd44-7ea6d6f991e0}">
    <x18tc:text xml:space="preserve">brian had 1 more pick but noted</x18tc:text>
  </x18tc:threadedComment>
  <x18tc:threadedComment ref="J32" dT="2024-03-06T02:12:33.00" personId="{14edbbe2-d64b-4def-a6e8-6e89dab19662}" id="{4a9d27ee-8f34-4d68-a8ca-bc93f123e932}" done="1">
    <x18tc:text xml:space="preserve">Jordan Hicks</x18tc:text>
  </x18tc:threadedComment>
  <x18tc:threadedComment ref="K24" dT="2024-03-06T01:45:19.00" personId="{ddc92d4c-2b57-4214-a7e0-2579bf8bda0d}" id="{2c6c275f-8cb1-490e-b025-be0e88b46829}" done="1">
    <x18tc:text xml:space="preserve">Pass sorry couldn't get anyone</x18tc:text>
  </x18tc:threadedComment>
  <x18tc:threadedComment ref="K5" dT="2024-03-06T00:46:52.00" personId="{ddc92d4c-2b57-4214-a7e0-2579bf8bda0d}" id="{83b044c6-c81c-4c0d-9a25-60bc3812c9fe}" done="1">
    <x18tc:text xml:space="preserve">Pass</x18tc:text>
  </x18tc:threadedComment>
  <x18tc:threadedComment ref="K33" dT="2024-03-06T02:15:35.00" personId="{ddc92d4c-2b57-4214-a7e0-2579bf8bda0d}" id="{da2ea41e-a439-46a9-be84-47619a6a9558}" done="1">
    <x18tc:text xml:space="preserve">Pass</x18tc:text>
  </x18tc:threadedComment>
  <x18tc:threadedComment ref="O24" dT="2024-03-06T01:46:28.00" personId="{cd8d59c2-4a91-4d23-9be4-0e183def5a7e}" id="{84eb3f7d-7241-4108-8f1c-9c15b62a4793}" done="1">
    <x18tc:text xml:space="preserve">pass</x18tc:text>
  </x18tc:threadedComment>
  <x18tc:threadedComment ref="J9" dT="2024-03-06T00:57:31.00" personId="{14edbbe2-d64b-4def-a6e8-6e89dab19662}" id="{4cc0b447-eb63-4c83-b8b5-99ffed1667ce}" done="1">
    <x18tc:text xml:space="preserve">Pass</x18tc:text>
  </x18tc:threadedComment>
  <x18tc:threadedComment ref="K30" dT="2024-03-06T02:05:47.00" personId="{ddc92d4c-2b57-4214-a7e0-2579bf8bda0d}" id="{f163520a-0dcb-4bdb-b495-9265fda07ca6}" done="1">
    <x18tc:text xml:space="preserve">We want to pick in Level 10</x18tc:text>
  </x18tc:threadedComment>
  <x18tc:threadedComment ref="J14" dT="2024-03-06T01:17:35.00" personId="{14edbbe2-d64b-4def-a6e8-6e89dab19662}" id="{40c18c09-1b09-483a-88de-5211cb396903}" done="1">
    <x18tc:text xml:space="preserve">Pass</x18tc:text>
  </x18tc:threadedComment>
  <x18tc:threadedComment ref="K9" dT="2024-03-06T00:58:14.00" personId="{ddc92d4c-2b57-4214-a7e0-2579bf8bda0d}" id="{b00c0fb5-6f33-428a-8330-53076ce3a435}" done="1">
    <x18tc:text xml:space="preserve">Pass</x18tc:text>
  </x18tc:threadedComment>
  <x18tc:threadedComment ref="K32" dT="2024-03-06T02:11:10.00" personId="{ddc92d4c-2b57-4214-a7e0-2579bf8bda0d}" id="{af045924-fb4d-42a6-8df3-c02a6a82f8a6}" done="1">
    <x18tc:text xml:space="preserve">Michael Wacha</x18tc:text>
  </x18tc:threadedComment>
  <x18tc:threadedComment ref="K38" dT="2024-03-06T02:27:25.00" personId="{ddc92d4c-2b57-4214-a7e0-2579bf8bda0d}" id="{2dbe173b-fdd3-479b-813b-922cf2007e59}" done="1">
    <x18tc:text xml:space="preserve">DJ Lemaheiau</x18tc:text>
  </x18tc:threadedComment>
  <x18tc:threadedComment ref="O14" dT="2024-03-06T01:17:51.00" personId="{cd8d59c2-4a91-4d23-9be4-0e183def5a7e}" id="{eb633b8e-77ca-41e7-8319-52386b314233}" done="1">
    <x18tc:text xml:space="preserve">Pass</x18tc:text>
  </x18tc:threadedComment>
  <x18tc:threadedComment ref="K11" dT="2024-03-06T01:04:25.00" personId="{ddc92d4c-2b57-4214-a7e0-2579bf8bda0d}" id="{4e3d4811-ac9d-4595-ab7e-3553fd751f2a}" done="1">
    <x18tc:text xml:space="preserve">Pass</x18tc:text>
  </x18tc:threadedComment>
  <x18tc:threadedComment ref="K14" dT="2024-03-06T01:17:57.00" personId="{ddc92d4c-2b57-4214-a7e0-2579bf8bda0d}" id="{a6df02de-5c2e-450f-a8cd-a4804880503b}" done="1">
    <x18tc:text xml:space="preserve">Pass</x18tc:text>
  </x18tc:threadedComment>
  <x18tc:threadedComment ref="K3" dT="2024-03-06T00:35:54.00" personId="{ddc92d4c-2b57-4214-a7e0-2579bf8bda0d}" id="{ea211563-4e80-4db8-afb7-54c5f7b383ab}" done="1">
    <x18tc:text xml:space="preserve">Chris Sale</x18tc:text>
  </x18tc:threadedComment>
  <x18tc:threadedComment ref="J3" dT="2024-03-06T00:35:21.00" personId="{14edbbe2-d64b-4def-a6e8-6e89dab19662}" id="{bd71e0fc-ad89-4d47-a9e2-d9b8bbb3f8ed}" done="1">
    <x18tc:text xml:space="preserve">Mitch Keller</x18tc:text>
  </x18tc:threadedComment>
  <x18tc:threadedComment ref="J12" dT="2024-03-06T01:11:12.00" personId="{14edbbe2-d64b-4def-a6e8-6e89dab19662}" id="{de206289-27d1-4c11-a3b8-f49cd131b067}" done="1">
    <x18tc:text xml:space="preserve">JP Crawford</x18tc:text>
  </x18tc:threadedComment>
  <x18tc:threadedComment ref="J6" dT="2024-03-06T00:50:33.00" personId="{14edbbe2-d64b-4def-a6e8-6e89dab19662}" id="{12dc577f-5e4f-47a6-be74-a47bf631fde7}" done="1">
    <x18tc:text xml:space="preserve">William Contreras</x18tc:text>
  </x18tc:threadedComment>
  <x18tc:threadedComment ref="K17" dT="2024-03-06T01:35:08.00" personId="{ddc92d4c-2b57-4214-a7e0-2579bf8bda0d}" id="{561892a9-f9f9-4d2e-960a-b0fde781f748}" done="1">
    <x18tc:text xml:space="preserve">Garrett Crochet</x18tc:text>
  </x18tc:threadedComment>
  <x18tc:threadedComment ref="K54" dT="2024-03-06T03:02:36.00" personId="{ddc92d4c-2b57-4214-a7e0-2579bf8bda0d}" id="{ae729cbf-9c28-4d2f-a846-13c64c411c68}" done="1">
    <x18tc:text xml:space="preserve">Joc Pederson</x18tc:text>
  </x18tc:threadedComment>
  <x18tc:threadedComment ref="K4" dT="2024-03-06T00:43:02.00" personId="{ddc92d4c-2b57-4214-a7e0-2579bf8bda0d}" id="{94a35057-8e80-4fac-94b9-cbcebb556097}" done="1">
    <x18tc:text xml:space="preserve">Pass</x18tc:text>
  </x18tc:threadedComment>
  <x18tc:threadedComment ref="J18" dT="2024-03-06T01:37:35.00" personId="{14edbbe2-d64b-4def-a6e8-6e89dab19662}" id="{7bc91c67-f7ef-477d-974b-65dfd25ccfbe}" done="1">
    <x18tc:text xml:space="preserve">Pass</x18tc:text>
  </x18tc:threadedComment>
  <x18tc:threadedComment ref="J5" dT="2024-03-06T00:47:44.00" personId="{14edbbe2-d64b-4def-a6e8-6e89dab19662}" id="{0e711265-6b6b-461a-ae6a-4ddcfdd7c1e3}" done="1">
    <x18tc:text xml:space="preserve">Jorge Soler</x18tc:text>
  </x18tc:threadedComment>
  <x18tc:threadedComment ref="O18" dT="2024-03-06T01:37:05.00" personId="{cd8d59c2-4a91-4d23-9be4-0e183def5a7e}" id="{4c5e6f06-aac4-4972-b845-c547cec9b409}" done="1">
    <x18tc:text xml:space="preserve">pass</x18tc:text>
  </x18tc:threadedComment>
  <x18tc:threadedComment ref="K57" dT="2024-03-06T03:05:29.00" personId="{ddc92d4c-2b57-4214-a7e0-2579bf8bda0d}" id="{c5432833-3266-4779-83fb-0541c6b2cb71}" done="1">
    <x18tc:text xml:space="preserve">Done</x18tc:text>
  </x18tc:threadedComment>
  <x18tc:threadedComment ref="J16" dT="2024-03-06T01:26:06.00" personId="{14edbbe2-d64b-4def-a6e8-6e89dab19662}" id="{43635d41-0091-4a5f-bfe5-3718a0024af0}" done="1">
    <x18tc:text xml:space="preserve">Kenta Maeda</x18tc:text>
  </x18tc:threadedComment>
  <x18tc:threadedComment ref="O4" dT="2024-03-06T00:44:50.00" personId="{cd8d59c2-4a91-4d23-9be4-0e183def5a7e}" id="{b2d3cbcf-6362-4888-a66e-2f0cdbc76df7}" done="1">
    <x18tc:text xml:space="preserve">pass</x18tc:text>
  </x18tc:threadedComment>
  <x18tc:threadedComment ref="K18" dT="2024-03-06T01:37:47.00" personId="{ddc92d4c-2b57-4214-a7e0-2579bf8bda0d}" id="{9f530106-4c52-4a00-b98b-d67d978b8971}" done="1">
    <x18tc:text xml:space="preserve">Tyler Rodgers</x18tc:text>
  </x18tc:threadedComment>
  <x18tc:threadedComment ref="J4" dT="2024-03-06T00:44:34.00" personId="{14edbbe2-d64b-4def-a6e8-6e89dab19662}" id="{cdaa351b-13a7-46dd-9b65-a3b1b348c5c7}" done="1">
    <x18tc:text xml:space="preserve">Lance Lynn</x18tc:text>
  </x18tc:threadedComment>
  <x18tc:threadedComment ref="K41" dT="2024-03-06T02:31:51.00" personId="{ddc92d4c-2b57-4214-a7e0-2579bf8bda0d}" id="{a2519f37-5a61-495d-ade2-0f789b0a0b3f}" done="1">
    <x18tc:text xml:space="preserve">Not picking during Level 12</x18tc:text>
  </x18tc:threadedComment>
  <x18tc:threadedComment ref="K19" dT="2024-03-06T01:39:10.00" personId="{ddc92d4c-2b57-4214-a7e0-2579bf8bda0d}" id="{17fbf7e7-0129-419c-bb4a-8e4c4b40c082}" done="1">
    <x18tc:text xml:space="preserve">Pass</x18tc:text>
  </x18tc:threadedComment>
  <x18tc:threadedComment ref="J37" dT="2024-03-06T02:23:52.00" personId="{14edbbe2-d64b-4def-a6e8-6e89dab19662}" id="{214bb5dc-d38d-4a32-9e4f-d036e7841c83}" done="1">
    <x18tc:text xml:space="preserve">Pass</x18tc:text>
  </x18tc:threadedComment>
  <x18tc:threadedComment ref="K44" dT="2024-03-06T02:34:09.00" personId="{ddc92d4c-2b57-4214-a7e0-2579bf8bda0d}" id="{2373e75b-8ab8-4465-b7d5-26d333d9bf13}" done="1">
    <x18tc:text xml:space="preserve">Ottavino</x18tc:text>
  </x18tc:threadedComment>
  <x18tc:threadedComment ref="K37" dT="2024-03-06T02:22:40.00" personId="{ddc92d4c-2b57-4214-a7e0-2579bf8bda0d}" id="{973f043b-2018-4426-aa00-b7313e59c8f6}" done="1">
    <x18tc:text xml:space="preserve">Brooks Raley</x18tc:text>
  </x18tc:threadedComment>
  <x18tc:threadedComment ref="J41" dT="2024-03-06T02:32:29.00" personId="{14edbbe2-d64b-4def-a6e8-6e89dab19662}" id="{261cdcc2-4dd1-4f8e-8210-2e23d7b258a2}" done="1">
    <x18tc:text xml:space="preserve">Pass</x18tc:text>
  </x18tc:threadedComment>
  <x18tc:threadedComment ref="J35" dT="2024-03-06T02:20:50.00" personId="{14edbbe2-d64b-4def-a6e8-6e89dab19662}" id="{2db77f93-e972-4c91-a712-881039aaccae}" done="1">
    <x18tc:text xml:space="preserve">Pass</x18tc:text>
  </x18tc:threadedComment>
  <x18tc:threadedComment ref="K16" dT="2024-03-06T01:27:06.00" personId="{ddc92d4c-2b57-4214-a7e0-2579bf8bda0d}" id="{2ed67136-0f10-473d-9b3e-b45e4c6d4d37}" done="1">
    <x18tc:text xml:space="preserve">Michael King</x18tc:text>
  </x18tc:threadedComment>
  <x18tc:threadedComment ref="J52" dT="2024-03-06T02:55:06.00" personId="{14edbbe2-d64b-4def-a6e8-6e89dab19662}" id="{78ad17c4-8fd1-43c8-be47-50e75e4698f1}" done="1">
    <x18tc:text xml:space="preserve">Trevor Williams</x18tc:text>
  </x18tc:threadedComment>
  <x18tc:threadedComment ref="K52" dT="2024-03-06T02:54:22.00" personId="{ddc92d4c-2b57-4214-a7e0-2579bf8bda0d}" id="{c8139149-61be-4f88-9654-d7fb86b92603}" done="1">
    <x18tc:text xml:space="preserve">Leclerc - Texas</x18tc:text>
  </x18tc:threadedComment>
  <x18tc:threadedComment ref="K45" dT="2024-03-06T02:42:45.00" personId="{ddc92d4c-2b57-4214-a7e0-2579bf8bda0d}" id="{df585a3a-ac1b-4430-900e-cefe11d6064b}" done="1">
    <x18tc:text xml:space="preserve">Can I switch to AJ Puk? If not I'll take him next round</x18tc:text>
  </x18tc:threadedComment>
  <x18tc:threadedComment ref="K45" dT="2024-03-06T02:43:37.00" personId="{5e09b2f5-213a-4c54-87c0-728606a4a268}" id="{52aa352b-81bb-445f-b429-cc7d0c1c6018}" parentId="{df585a3a-ac1b-4430-900e-cefe11d6064b}">
    <x18tc:text xml:space="preserve">sorry we already put montas, puk just got taken</x18tc:text>
  </x18tc:threadedComment>
  <x18tc:threadedComment ref="K45" dT="2024-03-06T02:42:27.00" personId="{ddc92d4c-2b57-4214-a7e0-2579bf8bda0d}" id="{6eaf49a9-77cd-4014-8cbe-1c63e057d680}" done="1">
    <x18tc:text xml:space="preserve">Can I switch to AJ Puk? sorry</x18tc:text>
  </x18tc:threadedComment>
  <x18tc:threadedComment ref="J14" dT="2024-03-06T01:21:29.00" personId="{14edbbe2-d64b-4def-a6e8-6e89dab19662}" id="{38c52187-a39c-4a4d-888b-96e14eb37355}" done="1">
    <x18tc:text xml:space="preserve">Jonathan India</x18tc:text>
  </x18tc:threadedComment>
  <x18tc:threadedComment ref="J17" dT="2024-03-06T01:34:27.00" personId="{14edbbe2-d64b-4def-a6e8-6e89dab19662}" id="{cb7a5b30-76a7-46c2-b157-d5aa49e87874}" done="1">
    <x18tc:text xml:space="preserve">Kyle Gibson</x18tc:text>
  </x18tc:threadedComment>
  <x18tc:threadedComment ref="J15" dT="2024-03-06T01:24:29.00" personId="{14edbbe2-d64b-4def-a6e8-6e89dab19662}" id="{ef570f5c-9713-4077-9373-47a02191701d}" done="1">
    <x18tc:text xml:space="preserve">Eloy Jimenez</x18tc:text>
  </x18tc:threadedComment>
  <x18tc:threadedComment ref="J15" dT="2024-03-06T01:25:05.00" personId="{5e09b2f5-213a-4c54-87c0-728606a4a268}" id="{0fcb002d-6b60-4296-adc5-ca96bd6ef45a}" parentId="{ef570f5c-9713-4077-9373-47a02191701d}">
    <x18tc:text xml:space="preserve">any more at this level?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10.xml"/><Relationship Id="rId5" Type="http://schemas.openxmlformats.org/officeDocument/2006/relationships/vmlDrawing" Target="../drawings/vmlDrawing4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drawing" Target="../drawings/drawing12.xml"/><Relationship Id="rId5" Type="http://schemas.openxmlformats.org/officeDocument/2006/relationships/vmlDrawing" Target="../drawings/vmlDrawing5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microsoft.com/office/2017/10/relationships/threadedComment" Target="../threadedComments/threadedComment6.xml"/><Relationship Id="rId3" Type="http://schemas.microsoft.com/office/2019/04/relationships/documenttask" Target="../documenttasks/documenttask6.xml"/><Relationship Id="rId4" Type="http://schemas.openxmlformats.org/officeDocument/2006/relationships/drawing" Target="../drawings/drawing13.xml"/><Relationship Id="rId5" Type="http://schemas.openxmlformats.org/officeDocument/2006/relationships/vmlDrawing" Target="../drawings/vmlDrawing6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microsoft.com/office/2017/10/relationships/threadedComment" Target="../threadedComments/threadedComment7.xml"/><Relationship Id="rId3" Type="http://schemas.microsoft.com/office/2019/04/relationships/documenttask" Target="../documenttasks/documenttask7.xml"/><Relationship Id="rId4" Type="http://schemas.openxmlformats.org/officeDocument/2006/relationships/drawing" Target="../drawings/drawing18.xml"/><Relationship Id="rId5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2" width="24.88"/>
    <col customWidth="1" min="3" max="3" width="13.88"/>
    <col customWidth="1" min="4" max="5" width="17.88"/>
    <col customWidth="1" min="6" max="6" width="15.13"/>
    <col customWidth="1" min="7" max="7" width="19.0"/>
    <col customWidth="1" min="8" max="8" width="18.0"/>
    <col customWidth="1" min="9" max="9" width="17.13"/>
    <col customWidth="1" hidden="1" min="10" max="10" width="18.38"/>
    <col customWidth="1" min="11" max="16" width="18.38"/>
  </cols>
  <sheetData>
    <row r="1" hidden="1">
      <c r="C1" s="1"/>
      <c r="D1" s="1"/>
      <c r="E1" s="1"/>
      <c r="F1" s="2"/>
      <c r="G1" s="3"/>
      <c r="J1" s="4">
        <v>2024.0</v>
      </c>
      <c r="K1" s="4">
        <v>2025.0</v>
      </c>
      <c r="L1" s="4">
        <v>2026.0</v>
      </c>
      <c r="M1" s="4">
        <v>2027.0</v>
      </c>
      <c r="N1" s="4">
        <v>2028.0</v>
      </c>
      <c r="O1" s="4">
        <v>2029.0</v>
      </c>
      <c r="P1" s="4">
        <v>2030.0</v>
      </c>
    </row>
    <row r="2" ht="48.75" customHeight="1">
      <c r="B2" s="5"/>
      <c r="C2" s="6"/>
      <c r="D2" s="6"/>
      <c r="E2" s="6"/>
      <c r="F2" s="6"/>
      <c r="G2" s="5"/>
      <c r="H2" s="5"/>
      <c r="I2" s="5"/>
      <c r="J2" s="6"/>
      <c r="K2" s="6"/>
      <c r="L2" s="6"/>
      <c r="M2" s="6"/>
      <c r="N2" s="6"/>
      <c r="O2" s="6"/>
      <c r="P2" s="6"/>
    </row>
    <row r="3">
      <c r="A3" s="5" t="s">
        <v>0</v>
      </c>
      <c r="B3" s="5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5" t="s">
        <v>6</v>
      </c>
      <c r="H3" s="5" t="s">
        <v>7</v>
      </c>
      <c r="I3" s="5" t="s">
        <v>8</v>
      </c>
      <c r="J3" s="6" t="s">
        <v>9</v>
      </c>
      <c r="K3" s="6" t="str">
        <f t="shared" ref="K3:P3" si="1">concatenate(K1, " Salary Hit")</f>
        <v>2025 Salary Hit</v>
      </c>
      <c r="L3" s="6" t="str">
        <f t="shared" si="1"/>
        <v>2026 Salary Hit</v>
      </c>
      <c r="M3" s="6" t="str">
        <f t="shared" si="1"/>
        <v>2027 Salary Hit</v>
      </c>
      <c r="N3" s="6" t="str">
        <f t="shared" si="1"/>
        <v>2028 Salary Hit</v>
      </c>
      <c r="O3" s="6" t="str">
        <f t="shared" si="1"/>
        <v>2029 Salary Hit</v>
      </c>
      <c r="P3" s="6" t="str">
        <f t="shared" si="1"/>
        <v>2030 Salary Hit</v>
      </c>
    </row>
    <row r="4">
      <c r="A4" s="7" t="s">
        <v>10</v>
      </c>
      <c r="B4" s="7" t="s">
        <v>11</v>
      </c>
      <c r="C4" s="8">
        <v>45318.0</v>
      </c>
      <c r="D4" s="8"/>
      <c r="E4" s="9" t="s">
        <v>12</v>
      </c>
      <c r="F4" s="10">
        <v>3.31E7</v>
      </c>
      <c r="G4" s="11">
        <v>5.0</v>
      </c>
      <c r="H4" s="7">
        <v>2024.0</v>
      </c>
      <c r="I4" s="12">
        <f t="shared" ref="I4:I752" si="3">if(H4="","",if(or($E4="FA Contract",$E4="Dropped"),$H4+$G4-1,if($E4="YP Contract",$H4+2,if(and($E4="Minors",$G4&lt;&gt;"YP"),$H4+$G4-1,if(and($E4="Minors",$G4="YP"),$H4+2,"")))))</f>
        <v>2028</v>
      </c>
      <c r="J4" s="13">
        <v>3.31E7</v>
      </c>
      <c r="K4" s="13">
        <f t="shared" ref="K4:P4" si="2">if($E4="","",if($E4="Dropped",if(and(K$1&lt;=$I4,K$1&gt;=$H4),if(Year($D4)=K$1,$F4*0.8,if((year($D4)+1)=K$1,$F4*0.6,$F4*0.4)) ,""),if($E4="Minors",0,if($E4="FA Contract",if(and(K$1&lt;=$I4,K$1&gt;=$H4),$F4,""),if($E4="YP Contract",if(K$1=$H4,500000,if(K$1=($H4+1),1000000,if(K$1=($H4+2),1500000,""))))))))</f>
        <v>33100000</v>
      </c>
      <c r="L4" s="13">
        <f t="shared" si="2"/>
        <v>33100000</v>
      </c>
      <c r="M4" s="13">
        <f t="shared" si="2"/>
        <v>33100000</v>
      </c>
      <c r="N4" s="13">
        <f t="shared" si="2"/>
        <v>33100000</v>
      </c>
      <c r="O4" s="13" t="str">
        <f t="shared" si="2"/>
        <v/>
      </c>
      <c r="P4" s="13" t="str">
        <f t="shared" si="2"/>
        <v/>
      </c>
    </row>
    <row r="5">
      <c r="A5" s="7" t="s">
        <v>13</v>
      </c>
      <c r="B5" s="7" t="s">
        <v>11</v>
      </c>
      <c r="C5" s="8">
        <v>45318.0</v>
      </c>
      <c r="D5" s="8"/>
      <c r="E5" s="9" t="s">
        <v>12</v>
      </c>
      <c r="F5" s="10">
        <v>2.38E7</v>
      </c>
      <c r="G5" s="11">
        <v>4.0</v>
      </c>
      <c r="H5" s="7">
        <v>2024.0</v>
      </c>
      <c r="I5" s="12">
        <f t="shared" si="3"/>
        <v>2027</v>
      </c>
      <c r="J5" s="13">
        <v>3.31E7</v>
      </c>
      <c r="K5" s="13">
        <f t="shared" ref="K5:P5" si="4">if($E5="","",if($E5="Dropped",if(and(K$1&lt;=$I5,K$1&gt;=$H5),if(Year($D5)=K$1,$F5*0.8,if((year($D5)+1)=K$1,$F5*0.6,$F5*0.4)) ,""),if($E5="Minors",0,if($E5="FA Contract",if(and(K$1&lt;=$I5,K$1&gt;=$H5),$F5,""),if($E5="YP Contract",if(K$1=$H5,500000,if(K$1=($H5+1),1000000,if(K$1=($H5+2),1500000,""))))))))</f>
        <v>23800000</v>
      </c>
      <c r="L5" s="13">
        <f t="shared" si="4"/>
        <v>23800000</v>
      </c>
      <c r="M5" s="13">
        <f t="shared" si="4"/>
        <v>23800000</v>
      </c>
      <c r="N5" s="13" t="str">
        <f t="shared" si="4"/>
        <v/>
      </c>
      <c r="O5" s="13" t="str">
        <f t="shared" si="4"/>
        <v/>
      </c>
      <c r="P5" s="13" t="str">
        <f t="shared" si="4"/>
        <v/>
      </c>
    </row>
    <row r="6">
      <c r="A6" s="7" t="s">
        <v>14</v>
      </c>
      <c r="B6" s="7" t="s">
        <v>11</v>
      </c>
      <c r="C6" s="8">
        <v>45318.0</v>
      </c>
      <c r="D6" s="8"/>
      <c r="E6" s="9" t="s">
        <v>12</v>
      </c>
      <c r="F6" s="10">
        <v>2.0E7</v>
      </c>
      <c r="G6" s="11">
        <v>4.0</v>
      </c>
      <c r="H6" s="7">
        <v>2024.0</v>
      </c>
      <c r="I6" s="12">
        <f t="shared" si="3"/>
        <v>2027</v>
      </c>
      <c r="J6" s="13">
        <v>3.31E7</v>
      </c>
      <c r="K6" s="13">
        <f t="shared" ref="K6:P6" si="5">if($E6="","",if($E6="Dropped",if(and(K$1&lt;=$I6,K$1&gt;=$H6),if(Year($D6)=K$1,$F6*0.8,if((year($D6)+1)=K$1,$F6*0.6,$F6*0.4)) ,""),if($E6="Minors",0,if($E6="FA Contract",if(and(K$1&lt;=$I6,K$1&gt;=$H6),$F6,""),if($E6="YP Contract",if(K$1=$H6,500000,if(K$1=($H6+1),1000000,if(K$1=($H6+2),1500000,""))))))))</f>
        <v>20000000</v>
      </c>
      <c r="L6" s="13">
        <f t="shared" si="5"/>
        <v>20000000</v>
      </c>
      <c r="M6" s="13">
        <f t="shared" si="5"/>
        <v>20000000</v>
      </c>
      <c r="N6" s="13" t="str">
        <f t="shared" si="5"/>
        <v/>
      </c>
      <c r="O6" s="13" t="str">
        <f t="shared" si="5"/>
        <v/>
      </c>
      <c r="P6" s="13" t="str">
        <f t="shared" si="5"/>
        <v/>
      </c>
    </row>
    <row r="7">
      <c r="A7" s="7" t="s">
        <v>15</v>
      </c>
      <c r="B7" s="7" t="s">
        <v>11</v>
      </c>
      <c r="C7" s="8">
        <v>45318.0</v>
      </c>
      <c r="D7" s="8"/>
      <c r="E7" s="9" t="s">
        <v>12</v>
      </c>
      <c r="F7" s="10">
        <v>1.09E7</v>
      </c>
      <c r="G7" s="11">
        <v>2.0</v>
      </c>
      <c r="H7" s="7">
        <v>2024.0</v>
      </c>
      <c r="I7" s="12">
        <f t="shared" si="3"/>
        <v>2025</v>
      </c>
      <c r="J7" s="13">
        <v>3.31E7</v>
      </c>
      <c r="K7" s="13">
        <f t="shared" ref="K7:P7" si="6">if($E7="","",if($E7="Dropped",if(and(K$1&lt;=$I7,K$1&gt;=$H7),if(Year($D7)=K$1,$F7*0.8,if((year($D7)+1)=K$1,$F7*0.6,$F7*0.4)) ,""),if($E7="Minors",0,if($E7="FA Contract",if(and(K$1&lt;=$I7,K$1&gt;=$H7),$F7,""),if($E7="YP Contract",if(K$1=$H7,500000,if(K$1=($H7+1),1000000,if(K$1=($H7+2),1500000,""))))))))</f>
        <v>10900000</v>
      </c>
      <c r="L7" s="13" t="str">
        <f t="shared" si="6"/>
        <v/>
      </c>
      <c r="M7" s="13" t="str">
        <f t="shared" si="6"/>
        <v/>
      </c>
      <c r="N7" s="13" t="str">
        <f t="shared" si="6"/>
        <v/>
      </c>
      <c r="O7" s="13" t="str">
        <f t="shared" si="6"/>
        <v/>
      </c>
      <c r="P7" s="13" t="str">
        <f t="shared" si="6"/>
        <v/>
      </c>
    </row>
    <row r="8">
      <c r="A8" s="7" t="s">
        <v>16</v>
      </c>
      <c r="B8" s="7" t="s">
        <v>11</v>
      </c>
      <c r="C8" s="8">
        <v>45691.0</v>
      </c>
      <c r="D8" s="8"/>
      <c r="E8" s="9" t="s">
        <v>12</v>
      </c>
      <c r="F8" s="10">
        <v>6000000.0</v>
      </c>
      <c r="G8" s="11">
        <v>3.0</v>
      </c>
      <c r="H8" s="7">
        <v>2025.0</v>
      </c>
      <c r="I8" s="12">
        <f t="shared" si="3"/>
        <v>2027</v>
      </c>
      <c r="J8" s="13">
        <v>3.31E7</v>
      </c>
      <c r="K8" s="13">
        <f t="shared" ref="K8:P8" si="7">if($E8="","",if($E8="Dropped",if(and(K$1&lt;=$I8,K$1&gt;=$H8),if(Year($D8)=K$1,$F8*0.8,if((year($D8)+1)=K$1,$F8*0.6,$F8*0.4)) ,""),if($E8="Minors",0,if($E8="FA Contract",if(and(K$1&lt;=$I8,K$1&gt;=$H8),$F8,""),if($E8="YP Contract",if(K$1=$H8,500000,if(K$1=($H8+1),1000000,if(K$1=($H8+2),1500000,""))))))))</f>
        <v>6000000</v>
      </c>
      <c r="L8" s="13">
        <f t="shared" si="7"/>
        <v>6000000</v>
      </c>
      <c r="M8" s="13">
        <f t="shared" si="7"/>
        <v>6000000</v>
      </c>
      <c r="N8" s="13" t="str">
        <f t="shared" si="7"/>
        <v/>
      </c>
      <c r="O8" s="13" t="str">
        <f t="shared" si="7"/>
        <v/>
      </c>
      <c r="P8" s="13" t="str">
        <f t="shared" si="7"/>
        <v/>
      </c>
    </row>
    <row r="9">
      <c r="A9" s="7" t="s">
        <v>17</v>
      </c>
      <c r="B9" s="7" t="s">
        <v>11</v>
      </c>
      <c r="C9" s="8">
        <v>45318.0</v>
      </c>
      <c r="D9" s="8"/>
      <c r="E9" s="9" t="s">
        <v>12</v>
      </c>
      <c r="F9" s="14">
        <v>5100000.0</v>
      </c>
      <c r="G9" s="11">
        <v>3.0</v>
      </c>
      <c r="H9" s="7">
        <v>2024.0</v>
      </c>
      <c r="I9" s="12">
        <f t="shared" si="3"/>
        <v>2026</v>
      </c>
      <c r="J9" s="13">
        <v>3.31E7</v>
      </c>
      <c r="K9" s="13">
        <f t="shared" ref="K9:P9" si="8">if($E9="","",if($E9="Dropped",if(and(K$1&lt;=$I9,K$1&gt;=$H9),if(Year($D9)=K$1,$F9*0.8,if((year($D9)+1)=K$1,$F9*0.6,$F9*0.4)) ,""),if($E9="Minors",0,if($E9="FA Contract",if(and(K$1&lt;=$I9,K$1&gt;=$H9),$F9,""),if($E9="YP Contract",if(K$1=$H9,500000,if(K$1=($H9+1),1000000,if(K$1=($H9+2),1500000,""))))))))</f>
        <v>5100000</v>
      </c>
      <c r="L9" s="13">
        <f t="shared" si="8"/>
        <v>5100000</v>
      </c>
      <c r="M9" s="13" t="str">
        <f t="shared" si="8"/>
        <v/>
      </c>
      <c r="N9" s="13" t="str">
        <f t="shared" si="8"/>
        <v/>
      </c>
      <c r="O9" s="13" t="str">
        <f t="shared" si="8"/>
        <v/>
      </c>
      <c r="P9" s="13" t="str">
        <f t="shared" si="8"/>
        <v/>
      </c>
    </row>
    <row r="10">
      <c r="A10" s="7" t="s">
        <v>18</v>
      </c>
      <c r="B10" s="7" t="s">
        <v>11</v>
      </c>
      <c r="C10" s="8">
        <v>45356.0</v>
      </c>
      <c r="D10" s="8"/>
      <c r="E10" s="9" t="s">
        <v>12</v>
      </c>
      <c r="F10" s="14">
        <v>5000000.0</v>
      </c>
      <c r="G10" s="11">
        <v>2.0</v>
      </c>
      <c r="H10" s="7">
        <v>2024.0</v>
      </c>
      <c r="I10" s="12">
        <f t="shared" si="3"/>
        <v>2025</v>
      </c>
      <c r="J10" s="13">
        <v>3.31E7</v>
      </c>
      <c r="K10" s="13">
        <f t="shared" ref="K10:P10" si="9">if($E10="","",if($E10="Dropped",if(and(K$1&lt;=$I10,K$1&gt;=$H10),if(Year($D10)=K$1,$F10*0.8,if((year($D10)+1)=K$1,$F10*0.6,$F10*0.4)) ,""),if($E10="Minors",0,if($E10="FA Contract",if(and(K$1&lt;=$I10,K$1&gt;=$H10),$F10,""),if($E10="YP Contract",if(K$1=$H10,500000,if(K$1=($H10+1),1000000,if(K$1=($H10+2),1500000,""))))))))</f>
        <v>5000000</v>
      </c>
      <c r="L10" s="13" t="str">
        <f t="shared" si="9"/>
        <v/>
      </c>
      <c r="M10" s="13" t="str">
        <f t="shared" si="9"/>
        <v/>
      </c>
      <c r="N10" s="13" t="str">
        <f t="shared" si="9"/>
        <v/>
      </c>
      <c r="O10" s="13" t="str">
        <f t="shared" si="9"/>
        <v/>
      </c>
      <c r="P10" s="13" t="str">
        <f t="shared" si="9"/>
        <v/>
      </c>
    </row>
    <row r="11">
      <c r="A11" s="7" t="s">
        <v>19</v>
      </c>
      <c r="B11" s="7" t="s">
        <v>11</v>
      </c>
      <c r="C11" s="8">
        <v>45356.0</v>
      </c>
      <c r="D11" s="8"/>
      <c r="E11" s="9" t="s">
        <v>12</v>
      </c>
      <c r="F11" s="14">
        <v>5000000.0</v>
      </c>
      <c r="G11" s="11">
        <v>2.0</v>
      </c>
      <c r="H11" s="7">
        <v>2024.0</v>
      </c>
      <c r="I11" s="12">
        <f t="shared" si="3"/>
        <v>2025</v>
      </c>
      <c r="J11" s="13">
        <v>3.31E7</v>
      </c>
      <c r="K11" s="13">
        <f t="shared" ref="K11:P11" si="10">if($E11="","",if($E11="Dropped",if(and(K$1&lt;=$I11,K$1&gt;=$H11),if(Year($D11)=K$1,$F11*0.8,if((year($D11)+1)=K$1,$F11*0.6,$F11*0.4)) ,""),if($E11="Minors",0,if($E11="FA Contract",if(and(K$1&lt;=$I11,K$1&gt;=$H11),$F11,""),if($E11="YP Contract",if(K$1=$H11,500000,if(K$1=($H11+1),1000000,if(K$1=($H11+2),1500000,""))))))))</f>
        <v>5000000</v>
      </c>
      <c r="L11" s="13" t="str">
        <f t="shared" si="10"/>
        <v/>
      </c>
      <c r="M11" s="13" t="str">
        <f t="shared" si="10"/>
        <v/>
      </c>
      <c r="N11" s="13" t="str">
        <f t="shared" si="10"/>
        <v/>
      </c>
      <c r="O11" s="13" t="str">
        <f t="shared" si="10"/>
        <v/>
      </c>
      <c r="P11" s="13" t="str">
        <f t="shared" si="10"/>
        <v/>
      </c>
    </row>
    <row r="12">
      <c r="A12" s="7" t="s">
        <v>20</v>
      </c>
      <c r="B12" s="7" t="s">
        <v>11</v>
      </c>
      <c r="C12" s="8">
        <v>45721.0</v>
      </c>
      <c r="D12" s="8"/>
      <c r="E12" s="9" t="s">
        <v>12</v>
      </c>
      <c r="F12" s="10">
        <v>5000000.0</v>
      </c>
      <c r="G12" s="11">
        <v>2.0</v>
      </c>
      <c r="H12" s="7">
        <v>2025.0</v>
      </c>
      <c r="I12" s="12">
        <f t="shared" si="3"/>
        <v>2026</v>
      </c>
      <c r="J12" s="13">
        <v>3.31E7</v>
      </c>
      <c r="K12" s="13">
        <f t="shared" ref="K12:P12" si="11">if($E12="","",if($E12="Dropped",if(and(K$1&lt;=$I12,K$1&gt;=$H12),if(Year($D12)=K$1,$F12*0.8,if((year($D12)+1)=K$1,$F12*0.6,$F12*0.4)) ,""),if($E12="Minors",0,if($E12="FA Contract",if(and(K$1&lt;=$I12,K$1&gt;=$H12),$F12,""),if($E12="YP Contract",if(K$1=$H12,500000,if(K$1=($H12+1),1000000,if(K$1=($H12+2),1500000,""))))))))</f>
        <v>5000000</v>
      </c>
      <c r="L12" s="13">
        <f t="shared" si="11"/>
        <v>5000000</v>
      </c>
      <c r="M12" s="13" t="str">
        <f t="shared" si="11"/>
        <v/>
      </c>
      <c r="N12" s="13" t="str">
        <f t="shared" si="11"/>
        <v/>
      </c>
      <c r="O12" s="13" t="str">
        <f t="shared" si="11"/>
        <v/>
      </c>
      <c r="P12" s="13" t="str">
        <f t="shared" si="11"/>
        <v/>
      </c>
    </row>
    <row r="13">
      <c r="A13" s="7" t="s">
        <v>21</v>
      </c>
      <c r="B13" s="7" t="s">
        <v>11</v>
      </c>
      <c r="C13" s="8">
        <v>45318.0</v>
      </c>
      <c r="D13" s="8"/>
      <c r="E13" s="9" t="s">
        <v>12</v>
      </c>
      <c r="F13" s="14">
        <v>4600000.0</v>
      </c>
      <c r="G13" s="11">
        <v>3.0</v>
      </c>
      <c r="H13" s="7">
        <v>2024.0</v>
      </c>
      <c r="I13" s="12">
        <f t="shared" si="3"/>
        <v>2026</v>
      </c>
      <c r="J13" s="13">
        <v>3.31E7</v>
      </c>
      <c r="K13" s="13">
        <f t="shared" ref="K13:P13" si="12">if($E13="","",if($E13="Dropped",if(and(K$1&lt;=$I13,K$1&gt;=$H13),if(Year($D13)=K$1,$F13*0.8,if((year($D13)+1)=K$1,$F13*0.6,$F13*0.4)) ,""),if($E13="Minors",0,if($E13="FA Contract",if(and(K$1&lt;=$I13,K$1&gt;=$H13),$F13,""),if($E13="YP Contract",if(K$1=$H13,500000,if(K$1=($H13+1),1000000,if(K$1=($H13+2),1500000,""))))))))</f>
        <v>4600000</v>
      </c>
      <c r="L13" s="13">
        <f t="shared" si="12"/>
        <v>4600000</v>
      </c>
      <c r="M13" s="13" t="str">
        <f t="shared" si="12"/>
        <v/>
      </c>
      <c r="N13" s="13" t="str">
        <f t="shared" si="12"/>
        <v/>
      </c>
      <c r="O13" s="13" t="str">
        <f t="shared" si="12"/>
        <v/>
      </c>
      <c r="P13" s="13" t="str">
        <f t="shared" si="12"/>
        <v/>
      </c>
    </row>
    <row r="14">
      <c r="A14" s="7" t="s">
        <v>22</v>
      </c>
      <c r="B14" s="7" t="s">
        <v>11</v>
      </c>
      <c r="C14" s="8">
        <v>45356.0</v>
      </c>
      <c r="D14" s="8"/>
      <c r="E14" s="9" t="s">
        <v>12</v>
      </c>
      <c r="F14" s="14">
        <v>4000000.0</v>
      </c>
      <c r="G14" s="11">
        <v>2.0</v>
      </c>
      <c r="H14" s="7">
        <v>2024.0</v>
      </c>
      <c r="I14" s="12">
        <f t="shared" si="3"/>
        <v>2025</v>
      </c>
      <c r="J14" s="13">
        <v>3.31E7</v>
      </c>
      <c r="K14" s="13">
        <f t="shared" ref="K14:P14" si="13">if($E14="","",if($E14="Dropped",if(and(K$1&lt;=$I14,K$1&gt;=$H14),if(Year($D14)=K$1,$F14*0.8,if((year($D14)+1)=K$1,$F14*0.6,$F14*0.4)) ,""),if($E14="Minors",0,if($E14="FA Contract",if(and(K$1&lt;=$I14,K$1&gt;=$H14),$F14,""),if($E14="YP Contract",if(K$1=$H14,500000,if(K$1=($H14+1),1000000,if(K$1=($H14+2),1500000,""))))))))</f>
        <v>4000000</v>
      </c>
      <c r="L14" s="13" t="str">
        <f t="shared" si="13"/>
        <v/>
      </c>
      <c r="M14" s="13" t="str">
        <f t="shared" si="13"/>
        <v/>
      </c>
      <c r="N14" s="13" t="str">
        <f t="shared" si="13"/>
        <v/>
      </c>
      <c r="O14" s="13" t="str">
        <f t="shared" si="13"/>
        <v/>
      </c>
      <c r="P14" s="13" t="str">
        <f t="shared" si="13"/>
        <v/>
      </c>
    </row>
    <row r="15">
      <c r="A15" s="7" t="s">
        <v>23</v>
      </c>
      <c r="B15" s="7" t="s">
        <v>11</v>
      </c>
      <c r="C15" s="8">
        <v>45356.0</v>
      </c>
      <c r="D15" s="8"/>
      <c r="E15" s="9" t="s">
        <v>12</v>
      </c>
      <c r="F15" s="14">
        <v>3000000.0</v>
      </c>
      <c r="G15" s="11">
        <v>2.0</v>
      </c>
      <c r="H15" s="7">
        <v>2024.0</v>
      </c>
      <c r="I15" s="12">
        <f t="shared" si="3"/>
        <v>2025</v>
      </c>
      <c r="J15" s="13">
        <v>3.31E7</v>
      </c>
      <c r="K15" s="13">
        <f t="shared" ref="K15:P15" si="14">if($E15="","",if($E15="Dropped",if(and(K$1&lt;=$I15,K$1&gt;=$H15),if(Year($D15)=K$1,$F15*0.8,if((year($D15)+1)=K$1,$F15*0.6,$F15*0.4)) ,""),if($E15="Minors",0,if($E15="FA Contract",if(and(K$1&lt;=$I15,K$1&gt;=$H15),$F15,""),if($E15="YP Contract",if(K$1=$H15,500000,if(K$1=($H15+1),1000000,if(K$1=($H15+2),1500000,""))))))))</f>
        <v>3000000</v>
      </c>
      <c r="L15" s="13" t="str">
        <f t="shared" si="14"/>
        <v/>
      </c>
      <c r="M15" s="13" t="str">
        <f t="shared" si="14"/>
        <v/>
      </c>
      <c r="N15" s="13" t="str">
        <f t="shared" si="14"/>
        <v/>
      </c>
      <c r="O15" s="13" t="str">
        <f t="shared" si="14"/>
        <v/>
      </c>
      <c r="P15" s="13" t="str">
        <f t="shared" si="14"/>
        <v/>
      </c>
    </row>
    <row r="16">
      <c r="A16" s="7" t="s">
        <v>24</v>
      </c>
      <c r="B16" s="7" t="s">
        <v>11</v>
      </c>
      <c r="C16" s="8">
        <v>45318.0</v>
      </c>
      <c r="D16" s="8"/>
      <c r="E16" s="9" t="s">
        <v>12</v>
      </c>
      <c r="F16" s="14">
        <v>2100000.0</v>
      </c>
      <c r="G16" s="11">
        <v>2.0</v>
      </c>
      <c r="H16" s="7">
        <v>2024.0</v>
      </c>
      <c r="I16" s="12">
        <f t="shared" si="3"/>
        <v>2025</v>
      </c>
      <c r="J16" s="13">
        <v>3.31E7</v>
      </c>
      <c r="K16" s="13">
        <f t="shared" ref="K16:P16" si="15">if($E16="","",if($E16="Dropped",if(and(K$1&lt;=$I16,K$1&gt;=$H16),if(Year($D16)=K$1,$F16*0.8,if((year($D16)+1)=K$1,$F16*0.6,$F16*0.4)) ,""),if($E16="Minors",0,if($E16="FA Contract",if(and(K$1&lt;=$I16,K$1&gt;=$H16),$F16,""),if($E16="YP Contract",if(K$1=$H16,500000,if(K$1=($H16+1),1000000,if(K$1=($H16+2),1500000,""))))))))</f>
        <v>2100000</v>
      </c>
      <c r="L16" s="13" t="str">
        <f t="shared" si="15"/>
        <v/>
      </c>
      <c r="M16" s="13" t="str">
        <f t="shared" si="15"/>
        <v/>
      </c>
      <c r="N16" s="13" t="str">
        <f t="shared" si="15"/>
        <v/>
      </c>
      <c r="O16" s="13" t="str">
        <f t="shared" si="15"/>
        <v/>
      </c>
      <c r="P16" s="13" t="str">
        <f t="shared" si="15"/>
        <v/>
      </c>
    </row>
    <row r="17">
      <c r="A17" s="7" t="s">
        <v>25</v>
      </c>
      <c r="B17" s="7" t="s">
        <v>11</v>
      </c>
      <c r="C17" s="8">
        <v>45356.0</v>
      </c>
      <c r="D17" s="8"/>
      <c r="E17" s="9" t="s">
        <v>12</v>
      </c>
      <c r="F17" s="14">
        <v>2000000.0</v>
      </c>
      <c r="G17" s="11">
        <v>2.0</v>
      </c>
      <c r="H17" s="7">
        <v>2024.0</v>
      </c>
      <c r="I17" s="12">
        <f t="shared" si="3"/>
        <v>2025</v>
      </c>
      <c r="J17" s="13">
        <v>3.31E7</v>
      </c>
      <c r="K17" s="13">
        <f t="shared" ref="K17:P17" si="16">if($E17="","",if($E17="Dropped",if(and(K$1&lt;=$I17,K$1&gt;=$H17),if(Year($D17)=K$1,$F17*0.8,if((year($D17)+1)=K$1,$F17*0.6,$F17*0.4)) ,""),if($E17="Minors",0,if($E17="FA Contract",if(and(K$1&lt;=$I17,K$1&gt;=$H17),$F17,""),if($E17="YP Contract",if(K$1=$H17,500000,if(K$1=($H17+1),1000000,if(K$1=($H17+2),1500000,""))))))))</f>
        <v>2000000</v>
      </c>
      <c r="L17" s="13" t="str">
        <f t="shared" si="16"/>
        <v/>
      </c>
      <c r="M17" s="13" t="str">
        <f t="shared" si="16"/>
        <v/>
      </c>
      <c r="N17" s="13" t="str">
        <f t="shared" si="16"/>
        <v/>
      </c>
      <c r="O17" s="13" t="str">
        <f t="shared" si="16"/>
        <v/>
      </c>
      <c r="P17" s="13" t="str">
        <f t="shared" si="16"/>
        <v/>
      </c>
    </row>
    <row r="18">
      <c r="A18" s="7" t="s">
        <v>26</v>
      </c>
      <c r="B18" s="7" t="s">
        <v>11</v>
      </c>
      <c r="C18" s="8">
        <v>45318.0</v>
      </c>
      <c r="D18" s="8"/>
      <c r="E18" s="9" t="s">
        <v>12</v>
      </c>
      <c r="F18" s="14">
        <v>2000000.0</v>
      </c>
      <c r="G18" s="11">
        <v>4.0</v>
      </c>
      <c r="H18" s="7">
        <v>2024.0</v>
      </c>
      <c r="I18" s="12">
        <f t="shared" si="3"/>
        <v>2027</v>
      </c>
      <c r="J18" s="13">
        <v>3.31E7</v>
      </c>
      <c r="K18" s="13">
        <f t="shared" ref="K18:P18" si="17">if($E18="","",if($E18="Dropped",if(and(K$1&lt;=$I18,K$1&gt;=$H18),if(Year($D18)=K$1,$F18*0.8,if((year($D18)+1)=K$1,$F18*0.6,$F18*0.4)) ,""),if($E18="Minors",0,if($E18="FA Contract",if(and(K$1&lt;=$I18,K$1&gt;=$H18),$F18,""),if($E18="YP Contract",if(K$1=$H18,500000,if(K$1=($H18+1),1000000,if(K$1=($H18+2),1500000,""))))))))</f>
        <v>2000000</v>
      </c>
      <c r="L18" s="13">
        <f t="shared" si="17"/>
        <v>2000000</v>
      </c>
      <c r="M18" s="13">
        <f t="shared" si="17"/>
        <v>2000000</v>
      </c>
      <c r="N18" s="13" t="str">
        <f t="shared" si="17"/>
        <v/>
      </c>
      <c r="O18" s="13" t="str">
        <f t="shared" si="17"/>
        <v/>
      </c>
      <c r="P18" s="13" t="str">
        <f t="shared" si="17"/>
        <v/>
      </c>
    </row>
    <row r="19">
      <c r="A19" s="7" t="s">
        <v>27</v>
      </c>
      <c r="B19" s="7" t="s">
        <v>11</v>
      </c>
      <c r="C19" s="8">
        <v>45356.0</v>
      </c>
      <c r="D19" s="8"/>
      <c r="E19" s="9" t="s">
        <v>12</v>
      </c>
      <c r="F19" s="14">
        <v>2000000.0</v>
      </c>
      <c r="G19" s="11">
        <v>2.0</v>
      </c>
      <c r="H19" s="7">
        <v>2024.0</v>
      </c>
      <c r="I19" s="12">
        <f t="shared" si="3"/>
        <v>2025</v>
      </c>
      <c r="J19" s="13">
        <v>3.31E7</v>
      </c>
      <c r="K19" s="13">
        <f t="shared" ref="K19:P19" si="18">if($E19="","",if($E19="Dropped",if(and(K$1&lt;=$I19,K$1&gt;=$H19),if(Year($D19)=K$1,$F19*0.8,if((year($D19)+1)=K$1,$F19*0.6,$F19*0.4)) ,""),if($E19="Minors",0,if($E19="FA Contract",if(and(K$1&lt;=$I19,K$1&gt;=$H19),$F19,""),if($E19="YP Contract",if(K$1=$H19,500000,if(K$1=($H19+1),1000000,if(K$1=($H19+2),1500000,""))))))))</f>
        <v>2000000</v>
      </c>
      <c r="L19" s="13" t="str">
        <f t="shared" si="18"/>
        <v/>
      </c>
      <c r="M19" s="13" t="str">
        <f t="shared" si="18"/>
        <v/>
      </c>
      <c r="N19" s="13" t="str">
        <f t="shared" si="18"/>
        <v/>
      </c>
      <c r="O19" s="13" t="str">
        <f t="shared" si="18"/>
        <v/>
      </c>
      <c r="P19" s="13" t="str">
        <f t="shared" si="18"/>
        <v/>
      </c>
    </row>
    <row r="20">
      <c r="A20" s="7" t="s">
        <v>28</v>
      </c>
      <c r="B20" s="7" t="s">
        <v>11</v>
      </c>
      <c r="C20" s="8">
        <v>45318.0</v>
      </c>
      <c r="D20" s="8"/>
      <c r="E20" s="9" t="s">
        <v>12</v>
      </c>
      <c r="F20" s="14">
        <v>2000000.0</v>
      </c>
      <c r="G20" s="11">
        <v>2.0</v>
      </c>
      <c r="H20" s="7">
        <v>2024.0</v>
      </c>
      <c r="I20" s="12">
        <f t="shared" si="3"/>
        <v>2025</v>
      </c>
      <c r="J20" s="13">
        <v>3.31E7</v>
      </c>
      <c r="K20" s="13">
        <f t="shared" ref="K20:P20" si="19">if($E20="","",if($E20="Dropped",if(and(K$1&lt;=$I20,K$1&gt;=$H20),if(Year($D20)=K$1,$F20*0.8,if((year($D20)+1)=K$1,$F20*0.6,$F20*0.4)) ,""),if($E20="Minors",0,if($E20="FA Contract",if(and(K$1&lt;=$I20,K$1&gt;=$H20),$F20,""),if($E20="YP Contract",if(K$1=$H20,500000,if(K$1=($H20+1),1000000,if(K$1=($H20+2),1500000,""))))))))</f>
        <v>2000000</v>
      </c>
      <c r="L20" s="13" t="str">
        <f t="shared" si="19"/>
        <v/>
      </c>
      <c r="M20" s="13" t="str">
        <f t="shared" si="19"/>
        <v/>
      </c>
      <c r="N20" s="13" t="str">
        <f t="shared" si="19"/>
        <v/>
      </c>
      <c r="O20" s="13" t="str">
        <f t="shared" si="19"/>
        <v/>
      </c>
      <c r="P20" s="13" t="str">
        <f t="shared" si="19"/>
        <v/>
      </c>
    </row>
    <row r="21">
      <c r="A21" s="7" t="s">
        <v>29</v>
      </c>
      <c r="B21" s="7" t="s">
        <v>11</v>
      </c>
      <c r="C21" s="8">
        <v>45356.0</v>
      </c>
      <c r="D21" s="8">
        <v>45761.0</v>
      </c>
      <c r="E21" s="9" t="s">
        <v>30</v>
      </c>
      <c r="F21" s="14">
        <v>2500000.0</v>
      </c>
      <c r="G21" s="11">
        <v>2.0</v>
      </c>
      <c r="H21" s="7">
        <v>2024.0</v>
      </c>
      <c r="I21" s="12">
        <f t="shared" si="3"/>
        <v>2025</v>
      </c>
      <c r="J21" s="13">
        <v>3.31E7</v>
      </c>
      <c r="K21" s="13">
        <f t="shared" ref="K21:P21" si="20">if($E21="","",if($E21="Dropped",if(and(K$1&lt;=$I21,K$1&gt;=$H21),if(Year($D21)=K$1,$F21*0.8,if((year($D21)+1)=K$1,$F21*0.6,$F21*0.4)) ,""),if($E21="Minors",0,if($E21="FA Contract",if(and(K$1&lt;=$I21,K$1&gt;=$H21),$F21,""),if($E21="YP Contract",if(K$1=$H21,500000,if(K$1=($H21+1),1000000,if(K$1=($H21+2),1500000,""))))))))</f>
        <v>2000000</v>
      </c>
      <c r="L21" s="13" t="str">
        <f t="shared" si="20"/>
        <v/>
      </c>
      <c r="M21" s="13" t="str">
        <f t="shared" si="20"/>
        <v/>
      </c>
      <c r="N21" s="13" t="str">
        <f t="shared" si="20"/>
        <v/>
      </c>
      <c r="O21" s="13" t="str">
        <f t="shared" si="20"/>
        <v/>
      </c>
      <c r="P21" s="13" t="str">
        <f t="shared" si="20"/>
        <v/>
      </c>
    </row>
    <row r="22">
      <c r="A22" s="7" t="s">
        <v>31</v>
      </c>
      <c r="B22" s="7" t="s">
        <v>11</v>
      </c>
      <c r="C22" s="8">
        <v>45356.0</v>
      </c>
      <c r="D22" s="8"/>
      <c r="E22" s="9" t="s">
        <v>12</v>
      </c>
      <c r="F22" s="14">
        <v>1500000.0</v>
      </c>
      <c r="G22" s="11">
        <v>2.0</v>
      </c>
      <c r="H22" s="7">
        <v>2024.0</v>
      </c>
      <c r="I22" s="12">
        <f t="shared" si="3"/>
        <v>2025</v>
      </c>
      <c r="J22" s="13">
        <v>3.31E7</v>
      </c>
      <c r="K22" s="13">
        <f t="shared" ref="K22:P22" si="21">if($E22="","",if($E22="Dropped",if(and(K$1&lt;=$I22,K$1&gt;=$H22),if(Year($D22)=K$1,$F22*0.8,if((year($D22)+1)=K$1,$F22*0.6,$F22*0.4)) ,""),if($E22="Minors",0,if($E22="FA Contract",if(and(K$1&lt;=$I22,K$1&gt;=$H22),$F22,""),if($E22="YP Contract",if(K$1=$H22,500000,if(K$1=($H22+1),1000000,if(K$1=($H22+2),1500000,""))))))))</f>
        <v>1500000</v>
      </c>
      <c r="L22" s="13" t="str">
        <f t="shared" si="21"/>
        <v/>
      </c>
      <c r="M22" s="13" t="str">
        <f t="shared" si="21"/>
        <v/>
      </c>
      <c r="N22" s="13" t="str">
        <f t="shared" si="21"/>
        <v/>
      </c>
      <c r="O22" s="13" t="str">
        <f t="shared" si="21"/>
        <v/>
      </c>
      <c r="P22" s="13" t="str">
        <f t="shared" si="21"/>
        <v/>
      </c>
    </row>
    <row r="23">
      <c r="A23" s="7" t="s">
        <v>32</v>
      </c>
      <c r="B23" s="7" t="s">
        <v>11</v>
      </c>
      <c r="C23" s="8">
        <v>45356.0</v>
      </c>
      <c r="D23" s="8"/>
      <c r="E23" s="9" t="s">
        <v>12</v>
      </c>
      <c r="F23" s="14">
        <v>1500000.0</v>
      </c>
      <c r="G23" s="11">
        <v>2.0</v>
      </c>
      <c r="H23" s="7">
        <v>2024.0</v>
      </c>
      <c r="I23" s="12">
        <f t="shared" si="3"/>
        <v>2025</v>
      </c>
      <c r="J23" s="13">
        <v>3.31E7</v>
      </c>
      <c r="K23" s="13">
        <f t="shared" ref="K23:P23" si="22">if($E23="","",if($E23="Dropped",if(and(K$1&lt;=$I23,K$1&gt;=$H23),if(Year($D23)=K$1,$F23*0.8,if((year($D23)+1)=K$1,$F23*0.6,$F23*0.4)) ,""),if($E23="Minors",0,if($E23="FA Contract",if(and(K$1&lt;=$I23,K$1&gt;=$H23),$F23,""),if($E23="YP Contract",if(K$1=$H23,500000,if(K$1=($H23+1),1000000,if(K$1=($H23+2),1500000,""))))))))</f>
        <v>1500000</v>
      </c>
      <c r="L23" s="13" t="str">
        <f t="shared" si="22"/>
        <v/>
      </c>
      <c r="M23" s="13" t="str">
        <f t="shared" si="22"/>
        <v/>
      </c>
      <c r="N23" s="13" t="str">
        <f t="shared" si="22"/>
        <v/>
      </c>
      <c r="O23" s="13" t="str">
        <f t="shared" si="22"/>
        <v/>
      </c>
      <c r="P23" s="13" t="str">
        <f t="shared" si="22"/>
        <v/>
      </c>
    </row>
    <row r="24">
      <c r="A24" s="7" t="s">
        <v>33</v>
      </c>
      <c r="B24" s="7" t="s">
        <v>11</v>
      </c>
      <c r="C24" s="8">
        <v>45343.0</v>
      </c>
      <c r="D24" s="8"/>
      <c r="E24" s="9" t="s">
        <v>34</v>
      </c>
      <c r="F24" s="14" t="s">
        <v>35</v>
      </c>
      <c r="G24" s="11" t="s">
        <v>35</v>
      </c>
      <c r="H24" s="7">
        <v>2023.0</v>
      </c>
      <c r="I24" s="12">
        <f t="shared" si="3"/>
        <v>2025</v>
      </c>
      <c r="J24" s="13">
        <v>3.31E7</v>
      </c>
      <c r="K24" s="13">
        <f t="shared" ref="K24:P24" si="23">if($E24="","",if($E24="Dropped",if(and(K$1&lt;=$I24,K$1&gt;=$H24),if(Year($D24)=K$1,$F24*0.8,if((year($D24)+1)=K$1,$F24*0.6,$F24*0.4)) ,""),if($E24="Minors",0,if($E24="FA Contract",if(and(K$1&lt;=$I24,K$1&gt;=$H24),$F24,""),if($E24="YP Contract",if(K$1=$H24,500000,if(K$1=($H24+1),1000000,if(K$1=($H24+2),1500000,""))))))))</f>
        <v>1500000</v>
      </c>
      <c r="L24" s="13" t="str">
        <f t="shared" si="23"/>
        <v/>
      </c>
      <c r="M24" s="13" t="str">
        <f t="shared" si="23"/>
        <v/>
      </c>
      <c r="N24" s="13" t="str">
        <f t="shared" si="23"/>
        <v/>
      </c>
      <c r="O24" s="13" t="str">
        <f t="shared" si="23"/>
        <v/>
      </c>
      <c r="P24" s="13" t="str">
        <f t="shared" si="23"/>
        <v/>
      </c>
    </row>
    <row r="25">
      <c r="A25" s="7" t="s">
        <v>36</v>
      </c>
      <c r="B25" s="7" t="s">
        <v>11</v>
      </c>
      <c r="C25" s="8">
        <v>45343.0</v>
      </c>
      <c r="D25" s="8"/>
      <c r="E25" s="9" t="s">
        <v>34</v>
      </c>
      <c r="F25" s="14" t="s">
        <v>35</v>
      </c>
      <c r="G25" s="11" t="s">
        <v>35</v>
      </c>
      <c r="H25" s="7">
        <v>2023.0</v>
      </c>
      <c r="I25" s="12">
        <f t="shared" si="3"/>
        <v>2025</v>
      </c>
      <c r="J25" s="13">
        <v>3.31E7</v>
      </c>
      <c r="K25" s="13">
        <f t="shared" ref="K25:P25" si="24">if($E25="","",if($E25="Dropped",if(and(K$1&lt;=$I25,K$1&gt;=$H25),if(Year($D25)=K$1,$F25*0.8,if((year($D25)+1)=K$1,$F25*0.6,$F25*0.4)) ,""),if($E25="Minors",0,if($E25="FA Contract",if(and(K$1&lt;=$I25,K$1&gt;=$H25),$F25,""),if($E25="YP Contract",if(K$1=$H25,500000,if(K$1=($H25+1),1000000,if(K$1=($H25+2),1500000,""))))))))</f>
        <v>1500000</v>
      </c>
      <c r="L25" s="13" t="str">
        <f t="shared" si="24"/>
        <v/>
      </c>
      <c r="M25" s="13" t="str">
        <f t="shared" si="24"/>
        <v/>
      </c>
      <c r="N25" s="13" t="str">
        <f t="shared" si="24"/>
        <v/>
      </c>
      <c r="O25" s="13" t="str">
        <f t="shared" si="24"/>
        <v/>
      </c>
      <c r="P25" s="13" t="str">
        <f t="shared" si="24"/>
        <v/>
      </c>
    </row>
    <row r="26">
      <c r="A26" s="7" t="s">
        <v>37</v>
      </c>
      <c r="B26" s="7" t="s">
        <v>11</v>
      </c>
      <c r="C26" s="8">
        <v>45343.0</v>
      </c>
      <c r="D26" s="8"/>
      <c r="E26" s="9" t="s">
        <v>34</v>
      </c>
      <c r="F26" s="14" t="s">
        <v>35</v>
      </c>
      <c r="G26" s="11" t="s">
        <v>35</v>
      </c>
      <c r="H26" s="7">
        <v>2023.0</v>
      </c>
      <c r="I26" s="12">
        <f t="shared" si="3"/>
        <v>2025</v>
      </c>
      <c r="J26" s="13">
        <v>3.31E7</v>
      </c>
      <c r="K26" s="13">
        <f t="shared" ref="K26:P26" si="25">if($E26="","",if($E26="Dropped",if(and(K$1&lt;=$I26,K$1&gt;=$H26),if(Year($D26)=K$1,$F26*0.8,if((year($D26)+1)=K$1,$F26*0.6,$F26*0.4)) ,""),if($E26="Minors",0,if($E26="FA Contract",if(and(K$1&lt;=$I26,K$1&gt;=$H26),$F26,""),if($E26="YP Contract",if(K$1=$H26,500000,if(K$1=($H26+1),1000000,if(K$1=($H26+2),1500000,""))))))))</f>
        <v>1500000</v>
      </c>
      <c r="L26" s="13" t="str">
        <f t="shared" si="25"/>
        <v/>
      </c>
      <c r="M26" s="13" t="str">
        <f t="shared" si="25"/>
        <v/>
      </c>
      <c r="N26" s="13" t="str">
        <f t="shared" si="25"/>
        <v/>
      </c>
      <c r="O26" s="13" t="str">
        <f t="shared" si="25"/>
        <v/>
      </c>
      <c r="P26" s="13" t="str">
        <f t="shared" si="25"/>
        <v/>
      </c>
    </row>
    <row r="27">
      <c r="A27" s="7" t="s">
        <v>38</v>
      </c>
      <c r="B27" s="7" t="s">
        <v>11</v>
      </c>
      <c r="C27" s="8">
        <v>45346.0</v>
      </c>
      <c r="D27" s="8"/>
      <c r="E27" s="9" t="s">
        <v>34</v>
      </c>
      <c r="F27" s="14" t="s">
        <v>35</v>
      </c>
      <c r="G27" s="14" t="s">
        <v>35</v>
      </c>
      <c r="H27" s="7">
        <v>2024.0</v>
      </c>
      <c r="I27" s="12">
        <f t="shared" si="3"/>
        <v>2026</v>
      </c>
      <c r="J27" s="13">
        <v>3.31E7</v>
      </c>
      <c r="K27" s="13">
        <f t="shared" ref="K27:P27" si="26">if($E27="","",if($E27="Dropped",if(and(K$1&lt;=$I27,K$1&gt;=$H27),if(Year($D27)=K$1,$F27*0.8,if((year($D27)+1)=K$1,$F27*0.6,$F27*0.4)) ,""),if($E27="Minors",0,if($E27="FA Contract",if(and(K$1&lt;=$I27,K$1&gt;=$H27),$F27,""),if($E27="YP Contract",if(K$1=$H27,500000,if(K$1=($H27+1),1000000,if(K$1=($H27+2),1500000,""))))))))</f>
        <v>1000000</v>
      </c>
      <c r="L27" s="13">
        <f t="shared" si="26"/>
        <v>1500000</v>
      </c>
      <c r="M27" s="13" t="str">
        <f t="shared" si="26"/>
        <v/>
      </c>
      <c r="N27" s="13" t="str">
        <f t="shared" si="26"/>
        <v/>
      </c>
      <c r="O27" s="13" t="str">
        <f t="shared" si="26"/>
        <v/>
      </c>
      <c r="P27" s="13" t="str">
        <f t="shared" si="26"/>
        <v/>
      </c>
    </row>
    <row r="28">
      <c r="A28" s="7" t="s">
        <v>39</v>
      </c>
      <c r="B28" s="7" t="s">
        <v>11</v>
      </c>
      <c r="C28" s="8">
        <v>45350.0</v>
      </c>
      <c r="D28" s="8"/>
      <c r="E28" s="9" t="s">
        <v>34</v>
      </c>
      <c r="F28" s="14" t="s">
        <v>35</v>
      </c>
      <c r="G28" s="14" t="s">
        <v>35</v>
      </c>
      <c r="H28" s="7">
        <v>2024.0</v>
      </c>
      <c r="I28" s="12">
        <f t="shared" si="3"/>
        <v>2026</v>
      </c>
      <c r="J28" s="13">
        <v>3.31E7</v>
      </c>
      <c r="K28" s="13">
        <f t="shared" ref="K28:P28" si="27">if($E28="","",if($E28="Dropped",if(and(K$1&lt;=$I28,K$1&gt;=$H28),if(Year($D28)=K$1,$F28*0.8,if((year($D28)+1)=K$1,$F28*0.6,$F28*0.4)) ,""),if($E28="Minors",0,if($E28="FA Contract",if(and(K$1&lt;=$I28,K$1&gt;=$H28),$F28,""),if($E28="YP Contract",if(K$1=$H28,500000,if(K$1=($H28+1),1000000,if(K$1=($H28+2),1500000,""))))))))</f>
        <v>1000000</v>
      </c>
      <c r="L28" s="13">
        <f t="shared" si="27"/>
        <v>1500000</v>
      </c>
      <c r="M28" s="13" t="str">
        <f t="shared" si="27"/>
        <v/>
      </c>
      <c r="N28" s="13" t="str">
        <f t="shared" si="27"/>
        <v/>
      </c>
      <c r="O28" s="13" t="str">
        <f t="shared" si="27"/>
        <v/>
      </c>
      <c r="P28" s="13" t="str">
        <f t="shared" si="27"/>
        <v/>
      </c>
    </row>
    <row r="29">
      <c r="A29" s="7" t="s">
        <v>40</v>
      </c>
      <c r="B29" s="7" t="s">
        <v>11</v>
      </c>
      <c r="C29" s="8">
        <v>45343.0</v>
      </c>
      <c r="D29" s="8"/>
      <c r="E29" s="9" t="s">
        <v>34</v>
      </c>
      <c r="F29" s="14" t="s">
        <v>35</v>
      </c>
      <c r="G29" s="11" t="s">
        <v>35</v>
      </c>
      <c r="H29" s="7">
        <v>2024.0</v>
      </c>
      <c r="I29" s="12">
        <f t="shared" si="3"/>
        <v>2026</v>
      </c>
      <c r="J29" s="13">
        <v>3.31E7</v>
      </c>
      <c r="K29" s="13">
        <f t="shared" ref="K29:P29" si="28">if($E29="","",if($E29="Dropped",if(and(K$1&lt;=$I29,K$1&gt;=$H29),if(Year($D29)=K$1,$F29*0.8,if((year($D29)+1)=K$1,$F29*0.6,$F29*0.4)) ,""),if($E29="Minors",0,if($E29="FA Contract",if(and(K$1&lt;=$I29,K$1&gt;=$H29),$F29,""),if($E29="YP Contract",if(K$1=$H29,500000,if(K$1=($H29+1),1000000,if(K$1=($H29+2),1500000,""))))))))</f>
        <v>1000000</v>
      </c>
      <c r="L29" s="13">
        <f t="shared" si="28"/>
        <v>1500000</v>
      </c>
      <c r="M29" s="13" t="str">
        <f t="shared" si="28"/>
        <v/>
      </c>
      <c r="N29" s="13" t="str">
        <f t="shared" si="28"/>
        <v/>
      </c>
      <c r="O29" s="13" t="str">
        <f t="shared" si="28"/>
        <v/>
      </c>
      <c r="P29" s="13" t="str">
        <f t="shared" si="28"/>
        <v/>
      </c>
    </row>
    <row r="30">
      <c r="A30" s="7" t="s">
        <v>41</v>
      </c>
      <c r="B30" s="7" t="s">
        <v>11</v>
      </c>
      <c r="C30" s="8">
        <v>45356.0</v>
      </c>
      <c r="D30" s="8"/>
      <c r="E30" s="9" t="s">
        <v>12</v>
      </c>
      <c r="F30" s="14">
        <v>1000000.0</v>
      </c>
      <c r="G30" s="11">
        <v>2.0</v>
      </c>
      <c r="H30" s="7">
        <v>2024.0</v>
      </c>
      <c r="I30" s="12">
        <f t="shared" si="3"/>
        <v>2025</v>
      </c>
      <c r="J30" s="13">
        <v>3.31E7</v>
      </c>
      <c r="K30" s="13">
        <f t="shared" ref="K30:P30" si="29">if($E30="","",if($E30="Dropped",if(and(K$1&lt;=$I30,K$1&gt;=$H30),if(Year($D30)=K$1,$F30*0.8,if((year($D30)+1)=K$1,$F30*0.6,$F30*0.4)) ,""),if($E30="Minors",0,if($E30="FA Contract",if(and(K$1&lt;=$I30,K$1&gt;=$H30),$F30,""),if($E30="YP Contract",if(K$1=$H30,500000,if(K$1=($H30+1),1000000,if(K$1=($H30+2),1500000,""))))))))</f>
        <v>1000000</v>
      </c>
      <c r="L30" s="13" t="str">
        <f t="shared" si="29"/>
        <v/>
      </c>
      <c r="M30" s="13" t="str">
        <f t="shared" si="29"/>
        <v/>
      </c>
      <c r="N30" s="13" t="str">
        <f t="shared" si="29"/>
        <v/>
      </c>
      <c r="O30" s="13" t="str">
        <f t="shared" si="29"/>
        <v/>
      </c>
      <c r="P30" s="13" t="str">
        <f t="shared" si="29"/>
        <v/>
      </c>
    </row>
    <row r="31">
      <c r="A31" s="7" t="s">
        <v>42</v>
      </c>
      <c r="B31" s="7" t="s">
        <v>11</v>
      </c>
      <c r="C31" s="8">
        <v>45356.0</v>
      </c>
      <c r="D31" s="8"/>
      <c r="E31" s="9" t="s">
        <v>12</v>
      </c>
      <c r="F31" s="14">
        <v>1000000.0</v>
      </c>
      <c r="G31" s="11">
        <v>2.0</v>
      </c>
      <c r="H31" s="7">
        <v>2024.0</v>
      </c>
      <c r="I31" s="12">
        <f t="shared" si="3"/>
        <v>2025</v>
      </c>
      <c r="J31" s="13">
        <v>3.31E7</v>
      </c>
      <c r="K31" s="13">
        <f t="shared" ref="K31:P31" si="30">if($E31="","",if($E31="Dropped",if(and(K$1&lt;=$I31,K$1&gt;=$H31),if(Year($D31)=K$1,$F31*0.8,if((year($D31)+1)=K$1,$F31*0.6,$F31*0.4)) ,""),if($E31="Minors",0,if($E31="FA Contract",if(and(K$1&lt;=$I31,K$1&gt;=$H31),$F31,""),if($E31="YP Contract",if(K$1=$H31,500000,if(K$1=($H31+1),1000000,if(K$1=($H31+2),1500000,""))))))))</f>
        <v>1000000</v>
      </c>
      <c r="L31" s="13" t="str">
        <f t="shared" si="30"/>
        <v/>
      </c>
      <c r="M31" s="13" t="str">
        <f t="shared" si="30"/>
        <v/>
      </c>
      <c r="N31" s="13" t="str">
        <f t="shared" si="30"/>
        <v/>
      </c>
      <c r="O31" s="13" t="str">
        <f t="shared" si="30"/>
        <v/>
      </c>
      <c r="P31" s="13" t="str">
        <f t="shared" si="30"/>
        <v/>
      </c>
    </row>
    <row r="32">
      <c r="A32" s="7" t="s">
        <v>43</v>
      </c>
      <c r="B32" s="7" t="s">
        <v>11</v>
      </c>
      <c r="C32" s="8">
        <v>45684.0</v>
      </c>
      <c r="D32" s="8"/>
      <c r="E32" s="9" t="s">
        <v>34</v>
      </c>
      <c r="F32" s="14" t="s">
        <v>35</v>
      </c>
      <c r="G32" s="14" t="s">
        <v>35</v>
      </c>
      <c r="H32" s="7">
        <v>2025.0</v>
      </c>
      <c r="I32" s="12">
        <f t="shared" si="3"/>
        <v>2027</v>
      </c>
      <c r="J32" s="13">
        <v>3.31E7</v>
      </c>
      <c r="K32" s="13">
        <f t="shared" ref="K32:P32" si="31">if($E32="","",if($E32="Dropped",if(and(K$1&lt;=$I32,K$1&gt;=$H32),if(Year($D32)=K$1,$F32*0.8,if((year($D32)+1)=K$1,$F32*0.6,$F32*0.4)) ,""),if($E32="Minors",0,if($E32="FA Contract",if(and(K$1&lt;=$I32,K$1&gt;=$H32),$F32,""),if($E32="YP Contract",if(K$1=$H32,500000,if(K$1=($H32+1),1000000,if(K$1=($H32+2),1500000,""))))))))</f>
        <v>500000</v>
      </c>
      <c r="L32" s="13">
        <f t="shared" si="31"/>
        <v>1000000</v>
      </c>
      <c r="M32" s="13">
        <f t="shared" si="31"/>
        <v>1500000</v>
      </c>
      <c r="N32" s="13" t="str">
        <f t="shared" si="31"/>
        <v/>
      </c>
      <c r="O32" s="13" t="str">
        <f t="shared" si="31"/>
        <v/>
      </c>
      <c r="P32" s="13" t="str">
        <f t="shared" si="31"/>
        <v/>
      </c>
    </row>
    <row r="33">
      <c r="A33" s="7" t="s">
        <v>44</v>
      </c>
      <c r="B33" s="7" t="s">
        <v>11</v>
      </c>
      <c r="C33" s="8">
        <v>45698.0</v>
      </c>
      <c r="D33" s="8"/>
      <c r="E33" s="9" t="s">
        <v>34</v>
      </c>
      <c r="F33" s="14" t="s">
        <v>35</v>
      </c>
      <c r="G33" s="11" t="s">
        <v>35</v>
      </c>
      <c r="H33" s="7">
        <v>2025.0</v>
      </c>
      <c r="I33" s="12">
        <f t="shared" si="3"/>
        <v>2027</v>
      </c>
      <c r="J33" s="13">
        <v>3.31E7</v>
      </c>
      <c r="K33" s="13">
        <f t="shared" ref="K33:P33" si="32">if($E33="","",if($E33="Dropped",if(and(K$1&lt;=$I33,K$1&gt;=$H33),if(Year($D33)=K$1,$F33*0.8,if((year($D33)+1)=K$1,$F33*0.6,$F33*0.4)) ,""),if($E33="Minors",0,if($E33="FA Contract",if(and(K$1&lt;=$I33,K$1&gt;=$H33),$F33,""),if($E33="YP Contract",if(K$1=$H33,500000,if(K$1=($H33+1),1000000,if(K$1=($H33+2),1500000,""))))))))</f>
        <v>500000</v>
      </c>
      <c r="L33" s="13">
        <f t="shared" si="32"/>
        <v>1000000</v>
      </c>
      <c r="M33" s="13">
        <f t="shared" si="32"/>
        <v>1500000</v>
      </c>
      <c r="N33" s="13" t="str">
        <f t="shared" si="32"/>
        <v/>
      </c>
      <c r="O33" s="13" t="str">
        <f t="shared" si="32"/>
        <v/>
      </c>
      <c r="P33" s="13" t="str">
        <f t="shared" si="32"/>
        <v/>
      </c>
    </row>
    <row r="34">
      <c r="A34" s="7" t="s">
        <v>45</v>
      </c>
      <c r="B34" s="7" t="s">
        <v>11</v>
      </c>
      <c r="C34" s="8">
        <v>45343.0</v>
      </c>
      <c r="D34" s="8"/>
      <c r="E34" s="15" t="s">
        <v>34</v>
      </c>
      <c r="F34" s="14" t="s">
        <v>35</v>
      </c>
      <c r="G34" s="11" t="s">
        <v>35</v>
      </c>
      <c r="H34" s="16">
        <v>2025.0</v>
      </c>
      <c r="I34" s="12">
        <f t="shared" si="3"/>
        <v>2027</v>
      </c>
      <c r="J34" s="13">
        <v>3.31E7</v>
      </c>
      <c r="K34" s="13">
        <f t="shared" ref="K34:P34" si="33">if($E34="","",if($E34="Dropped",if(and(K$1&lt;=$I34,K$1&gt;=$H34),if(Year($D34)=K$1,$F34*0.8,if((year($D34)+1)=K$1,$F34*0.6,$F34*0.4)) ,""),if($E34="Minors",0,if($E34="FA Contract",if(and(K$1&lt;=$I34,K$1&gt;=$H34),$F34,""),if($E34="YP Contract",if(K$1=$H34,500000,if(K$1=($H34+1),1000000,if(K$1=($H34+2),1500000,""))))))))</f>
        <v>500000</v>
      </c>
      <c r="L34" s="13">
        <f t="shared" si="33"/>
        <v>1000000</v>
      </c>
      <c r="M34" s="13">
        <f t="shared" si="33"/>
        <v>1500000</v>
      </c>
      <c r="N34" s="13" t="str">
        <f t="shared" si="33"/>
        <v/>
      </c>
      <c r="O34" s="13" t="str">
        <f t="shared" si="33"/>
        <v/>
      </c>
      <c r="P34" s="13" t="str">
        <f t="shared" si="33"/>
        <v/>
      </c>
    </row>
    <row r="35">
      <c r="A35" s="7" t="s">
        <v>46</v>
      </c>
      <c r="B35" s="7" t="s">
        <v>11</v>
      </c>
      <c r="C35" s="8">
        <v>45343.0</v>
      </c>
      <c r="D35" s="8"/>
      <c r="E35" s="9" t="s">
        <v>34</v>
      </c>
      <c r="F35" s="14" t="s">
        <v>35</v>
      </c>
      <c r="G35" s="11" t="s">
        <v>35</v>
      </c>
      <c r="H35" s="7">
        <v>2025.0</v>
      </c>
      <c r="I35" s="12">
        <f t="shared" si="3"/>
        <v>2027</v>
      </c>
      <c r="J35" s="13">
        <v>3.31E7</v>
      </c>
      <c r="K35" s="13">
        <f t="shared" ref="K35:P35" si="34">if($E35="","",if($E35="Dropped",if(and(K$1&lt;=$I35,K$1&gt;=$H35),if(Year($D35)=K$1,$F35*0.8,if((year($D35)+1)=K$1,$F35*0.6,$F35*0.4)) ,""),if($E35="Minors",0,if($E35="FA Contract",if(and(K$1&lt;=$I35,K$1&gt;=$H35),$F35,""),if($E35="YP Contract",if(K$1=$H35,500000,if(K$1=($H35+1),1000000,if(K$1=($H35+2),1500000,""))))))))</f>
        <v>500000</v>
      </c>
      <c r="L35" s="13">
        <f t="shared" si="34"/>
        <v>1000000</v>
      </c>
      <c r="M35" s="13">
        <f t="shared" si="34"/>
        <v>1500000</v>
      </c>
      <c r="N35" s="13" t="str">
        <f t="shared" si="34"/>
        <v/>
      </c>
      <c r="O35" s="13" t="str">
        <f t="shared" si="34"/>
        <v/>
      </c>
      <c r="P35" s="13" t="str">
        <f t="shared" si="34"/>
        <v/>
      </c>
    </row>
    <row r="36">
      <c r="A36" s="7" t="s">
        <v>47</v>
      </c>
      <c r="B36" s="7" t="s">
        <v>11</v>
      </c>
      <c r="C36" s="8">
        <v>45343.0</v>
      </c>
      <c r="D36" s="8"/>
      <c r="E36" s="9" t="s">
        <v>34</v>
      </c>
      <c r="F36" s="14" t="s">
        <v>35</v>
      </c>
      <c r="G36" s="11" t="s">
        <v>35</v>
      </c>
      <c r="H36" s="7">
        <v>2025.0</v>
      </c>
      <c r="I36" s="12">
        <f t="shared" si="3"/>
        <v>2027</v>
      </c>
      <c r="J36" s="13">
        <v>3.31E7</v>
      </c>
      <c r="K36" s="13">
        <f t="shared" ref="K36:P36" si="35">if($E36="","",if($E36="Dropped",if(and(K$1&lt;=$I36,K$1&gt;=$H36),if(Year($D36)=K$1,$F36*0.8,if((year($D36)+1)=K$1,$F36*0.6,$F36*0.4)) ,""),if($E36="Minors",0,if($E36="FA Contract",if(and(K$1&lt;=$I36,K$1&gt;=$H36),$F36,""),if($E36="YP Contract",if(K$1=$H36,500000,if(K$1=($H36+1),1000000,if(K$1=($H36+2),1500000,""))))))))</f>
        <v>500000</v>
      </c>
      <c r="L36" s="13">
        <f t="shared" si="35"/>
        <v>1000000</v>
      </c>
      <c r="M36" s="13">
        <f t="shared" si="35"/>
        <v>1500000</v>
      </c>
      <c r="N36" s="13" t="str">
        <f t="shared" si="35"/>
        <v/>
      </c>
      <c r="O36" s="13" t="str">
        <f t="shared" si="35"/>
        <v/>
      </c>
      <c r="P36" s="13" t="str">
        <f t="shared" si="35"/>
        <v/>
      </c>
    </row>
    <row r="37">
      <c r="A37" s="7" t="s">
        <v>48</v>
      </c>
      <c r="B37" s="7" t="s">
        <v>11</v>
      </c>
      <c r="C37" s="8">
        <v>45350.0</v>
      </c>
      <c r="D37" s="8"/>
      <c r="E37" s="9" t="s">
        <v>34</v>
      </c>
      <c r="F37" s="14" t="s">
        <v>35</v>
      </c>
      <c r="G37" s="14" t="s">
        <v>35</v>
      </c>
      <c r="H37" s="7">
        <v>2025.0</v>
      </c>
      <c r="I37" s="12">
        <f t="shared" si="3"/>
        <v>2027</v>
      </c>
      <c r="J37" s="13">
        <v>3.31E7</v>
      </c>
      <c r="K37" s="13">
        <f t="shared" ref="K37:P37" si="36">if($E37="","",if($E37="Dropped",if(and(K$1&lt;=$I37,K$1&gt;=$H37),if(Year($D37)=K$1,$F37*0.8,if((year($D37)+1)=K$1,$F37*0.6,$F37*0.4)) ,""),if($E37="Minors",0,if($E37="FA Contract",if(and(K$1&lt;=$I37,K$1&gt;=$H37),$F37,""),if($E37="YP Contract",if(K$1=$H37,500000,if(K$1=($H37+1),1000000,if(K$1=($H37+2),1500000,""))))))))</f>
        <v>500000</v>
      </c>
      <c r="L37" s="13">
        <f t="shared" si="36"/>
        <v>1000000</v>
      </c>
      <c r="M37" s="13">
        <f t="shared" si="36"/>
        <v>1500000</v>
      </c>
      <c r="N37" s="13" t="str">
        <f t="shared" si="36"/>
        <v/>
      </c>
      <c r="O37" s="13" t="str">
        <f t="shared" si="36"/>
        <v/>
      </c>
      <c r="P37" s="13" t="str">
        <f t="shared" si="36"/>
        <v/>
      </c>
    </row>
    <row r="38">
      <c r="A38" s="7" t="s">
        <v>49</v>
      </c>
      <c r="B38" s="7" t="s">
        <v>11</v>
      </c>
      <c r="C38" s="8">
        <v>45721.0</v>
      </c>
      <c r="D38" s="8"/>
      <c r="E38" s="9" t="s">
        <v>12</v>
      </c>
      <c r="F38" s="14">
        <v>500000.0</v>
      </c>
      <c r="G38" s="11">
        <v>1.0</v>
      </c>
      <c r="H38" s="7">
        <v>2025.0</v>
      </c>
      <c r="I38" s="12">
        <f t="shared" si="3"/>
        <v>2025</v>
      </c>
      <c r="J38" s="13">
        <v>3.31E7</v>
      </c>
      <c r="K38" s="13">
        <f t="shared" ref="K38:P38" si="37">if($E38="","",if($E38="Dropped",if(and(K$1&lt;=$I38,K$1&gt;=$H38),if(Year($D38)=K$1,$F38*0.8,if((year($D38)+1)=K$1,$F38*0.6,$F38*0.4)) ,""),if($E38="Minors",0,if($E38="FA Contract",if(and(K$1&lt;=$I38,K$1&gt;=$H38),$F38,""),if($E38="YP Contract",if(K$1=$H38,500000,if(K$1=($H38+1),1000000,if(K$1=($H38+2),1500000,""))))))))</f>
        <v>500000</v>
      </c>
      <c r="L38" s="13" t="str">
        <f t="shared" si="37"/>
        <v/>
      </c>
      <c r="M38" s="13" t="str">
        <f t="shared" si="37"/>
        <v/>
      </c>
      <c r="N38" s="13" t="str">
        <f t="shared" si="37"/>
        <v/>
      </c>
      <c r="O38" s="13" t="str">
        <f t="shared" si="37"/>
        <v/>
      </c>
      <c r="P38" s="13" t="str">
        <f t="shared" si="37"/>
        <v/>
      </c>
    </row>
    <row r="39">
      <c r="A39" s="7" t="s">
        <v>50</v>
      </c>
      <c r="B39" s="7" t="s">
        <v>11</v>
      </c>
      <c r="C39" s="8">
        <v>45721.0</v>
      </c>
      <c r="D39" s="8"/>
      <c r="E39" s="9" t="s">
        <v>12</v>
      </c>
      <c r="F39" s="10">
        <v>500000.0</v>
      </c>
      <c r="G39" s="11">
        <v>1.0</v>
      </c>
      <c r="H39" s="7">
        <v>2025.0</v>
      </c>
      <c r="I39" s="12">
        <f t="shared" si="3"/>
        <v>2025</v>
      </c>
      <c r="J39" s="13">
        <v>3.31E7</v>
      </c>
      <c r="K39" s="13">
        <f t="shared" ref="K39:P39" si="38">if($E39="","",if($E39="Dropped",if(and(K$1&lt;=$I39,K$1&gt;=$H39),if(Year($D39)=K$1,$F39*0.8,if((year($D39)+1)=K$1,$F39*0.6,$F39*0.4)) ,""),if($E39="Minors",0,if($E39="FA Contract",if(and(K$1&lt;=$I39,K$1&gt;=$H39),$F39,""),if($E39="YP Contract",if(K$1=$H39,500000,if(K$1=($H39+1),1000000,if(K$1=($H39+2),1500000,""))))))))</f>
        <v>500000</v>
      </c>
      <c r="L39" s="13" t="str">
        <f t="shared" si="38"/>
        <v/>
      </c>
      <c r="M39" s="13" t="str">
        <f t="shared" si="38"/>
        <v/>
      </c>
      <c r="N39" s="13" t="str">
        <f t="shared" si="38"/>
        <v/>
      </c>
      <c r="O39" s="13" t="str">
        <f t="shared" si="38"/>
        <v/>
      </c>
      <c r="P39" s="13" t="str">
        <f t="shared" si="38"/>
        <v/>
      </c>
    </row>
    <row r="40">
      <c r="A40" s="7" t="s">
        <v>51</v>
      </c>
      <c r="B40" s="7" t="s">
        <v>11</v>
      </c>
      <c r="C40" s="8">
        <v>45343.0</v>
      </c>
      <c r="D40" s="8"/>
      <c r="E40" s="9" t="s">
        <v>52</v>
      </c>
      <c r="F40" s="14" t="s">
        <v>35</v>
      </c>
      <c r="G40" s="11" t="s">
        <v>35</v>
      </c>
      <c r="I40" s="12" t="str">
        <f t="shared" si="3"/>
        <v/>
      </c>
      <c r="J40" s="13">
        <v>3.31E7</v>
      </c>
      <c r="K40" s="13">
        <f t="shared" ref="K40:P40" si="39">if($E40="","",if($E40="Dropped",if(and(K$1&lt;=$I40,K$1&gt;=$H40),if(Year($D40)=K$1,$F40*0.8,if((year($D40)+1)=K$1,$F40*0.6,$F40*0.4)) ,""),if($E40="Minors",0,if($E40="FA Contract",if(and(K$1&lt;=$I40,K$1&gt;=$H40),$F40,""),if($E40="YP Contract",if(K$1=$H40,500000,if(K$1=($H40+1),1000000,if(K$1=($H40+2),1500000,""))))))))</f>
        <v>0</v>
      </c>
      <c r="L40" s="13">
        <f t="shared" si="39"/>
        <v>0</v>
      </c>
      <c r="M40" s="13">
        <f t="shared" si="39"/>
        <v>0</v>
      </c>
      <c r="N40" s="13">
        <f t="shared" si="39"/>
        <v>0</v>
      </c>
      <c r="O40" s="13">
        <f t="shared" si="39"/>
        <v>0</v>
      </c>
      <c r="P40" s="13">
        <f t="shared" si="39"/>
        <v>0</v>
      </c>
    </row>
    <row r="41">
      <c r="A41" s="7" t="s">
        <v>53</v>
      </c>
      <c r="B41" s="7" t="s">
        <v>11</v>
      </c>
      <c r="C41" s="8">
        <v>45354.0</v>
      </c>
      <c r="D41" s="8"/>
      <c r="E41" s="9" t="s">
        <v>52</v>
      </c>
      <c r="F41" s="14" t="s">
        <v>35</v>
      </c>
      <c r="G41" s="14" t="s">
        <v>35</v>
      </c>
      <c r="I41" s="12" t="str">
        <f t="shared" si="3"/>
        <v/>
      </c>
      <c r="J41" s="13">
        <v>3.31E7</v>
      </c>
      <c r="K41" s="13">
        <f t="shared" ref="K41:P41" si="40">if($E41="","",if($E41="Dropped",if(and(K$1&lt;=$I41,K$1&gt;=$H41),if(Year($D41)=K$1,$F41*0.8,if((year($D41)+1)=K$1,$F41*0.6,$F41*0.4)) ,""),if($E41="Minors",0,if($E41="FA Contract",if(and(K$1&lt;=$I41,K$1&gt;=$H41),$F41,""),if($E41="YP Contract",if(K$1=$H41,500000,if(K$1=($H41+1),1000000,if(K$1=($H41+2),1500000,""))))))))</f>
        <v>0</v>
      </c>
      <c r="L41" s="13">
        <f t="shared" si="40"/>
        <v>0</v>
      </c>
      <c r="M41" s="13">
        <f t="shared" si="40"/>
        <v>0</v>
      </c>
      <c r="N41" s="13">
        <f t="shared" si="40"/>
        <v>0</v>
      </c>
      <c r="O41" s="13">
        <f t="shared" si="40"/>
        <v>0</v>
      </c>
      <c r="P41" s="13">
        <f t="shared" si="40"/>
        <v>0</v>
      </c>
    </row>
    <row r="42">
      <c r="A42" s="7" t="s">
        <v>54</v>
      </c>
      <c r="B42" s="7" t="s">
        <v>11</v>
      </c>
      <c r="C42" s="8">
        <v>45346.0</v>
      </c>
      <c r="D42" s="8"/>
      <c r="E42" s="9" t="s">
        <v>52</v>
      </c>
      <c r="F42" s="14" t="s">
        <v>35</v>
      </c>
      <c r="G42" s="14" t="s">
        <v>35</v>
      </c>
      <c r="I42" s="12" t="str">
        <f t="shared" si="3"/>
        <v/>
      </c>
      <c r="J42" s="13">
        <v>3.31E7</v>
      </c>
      <c r="K42" s="13">
        <f t="shared" ref="K42:P42" si="41">if($E42="","",if($E42="Dropped",if(and(K$1&lt;=$I42,K$1&gt;=$H42),if(Year($D42)=K$1,$F42*0.8,if((year($D42)+1)=K$1,$F42*0.6,$F42*0.4)) ,""),if($E42="Minors",0,if($E42="FA Contract",if(and(K$1&lt;=$I42,K$1&gt;=$H42),$F42,""),if($E42="YP Contract",if(K$1=$H42,500000,if(K$1=($H42+1),1000000,if(K$1=($H42+2),1500000,""))))))))</f>
        <v>0</v>
      </c>
      <c r="L42" s="13">
        <f t="shared" si="41"/>
        <v>0</v>
      </c>
      <c r="M42" s="13">
        <f t="shared" si="41"/>
        <v>0</v>
      </c>
      <c r="N42" s="13">
        <f t="shared" si="41"/>
        <v>0</v>
      </c>
      <c r="O42" s="13">
        <f t="shared" si="41"/>
        <v>0</v>
      </c>
      <c r="P42" s="13">
        <f t="shared" si="41"/>
        <v>0</v>
      </c>
    </row>
    <row r="43">
      <c r="A43" s="7" t="s">
        <v>55</v>
      </c>
      <c r="B43" s="7" t="s">
        <v>11</v>
      </c>
      <c r="C43" s="8">
        <v>45343.0</v>
      </c>
      <c r="D43" s="8"/>
      <c r="E43" s="9" t="s">
        <v>52</v>
      </c>
      <c r="F43" s="14" t="s">
        <v>35</v>
      </c>
      <c r="G43" s="11" t="s">
        <v>35</v>
      </c>
      <c r="I43" s="12" t="str">
        <f t="shared" si="3"/>
        <v/>
      </c>
      <c r="J43" s="13">
        <v>3.31E7</v>
      </c>
      <c r="K43" s="13">
        <f t="shared" ref="K43:P43" si="42">if($E43="","",if($E43="Dropped",if(and(K$1&lt;=$I43,K$1&gt;=$H43),if(Year($D43)=K$1,$F43*0.8,if((year($D43)+1)=K$1,$F43*0.6,$F43*0.4)) ,""),if($E43="Minors",0,if($E43="FA Contract",if(and(K$1&lt;=$I43,K$1&gt;=$H43),$F43,""),if($E43="YP Contract",if(K$1=$H43,500000,if(K$1=($H43+1),1000000,if(K$1=($H43+2),1500000,""))))))))</f>
        <v>0</v>
      </c>
      <c r="L43" s="13">
        <f t="shared" si="42"/>
        <v>0</v>
      </c>
      <c r="M43" s="13">
        <f t="shared" si="42"/>
        <v>0</v>
      </c>
      <c r="N43" s="13">
        <f t="shared" si="42"/>
        <v>0</v>
      </c>
      <c r="O43" s="13">
        <f t="shared" si="42"/>
        <v>0</v>
      </c>
      <c r="P43" s="13">
        <f t="shared" si="42"/>
        <v>0</v>
      </c>
    </row>
    <row r="44">
      <c r="A44" s="7" t="s">
        <v>56</v>
      </c>
      <c r="B44" s="7" t="s">
        <v>11</v>
      </c>
      <c r="C44" s="8">
        <v>45356.0</v>
      </c>
      <c r="D44" s="8"/>
      <c r="E44" s="15" t="s">
        <v>52</v>
      </c>
      <c r="F44" s="14">
        <v>1500000.0</v>
      </c>
      <c r="G44" s="11">
        <v>2.0</v>
      </c>
      <c r="H44" s="7">
        <v>2024.0</v>
      </c>
      <c r="I44" s="12">
        <f t="shared" si="3"/>
        <v>2025</v>
      </c>
      <c r="J44" s="13">
        <v>3.31E7</v>
      </c>
      <c r="K44" s="13">
        <f t="shared" ref="K44:P44" si="43">if($E44="","",if($E44="Dropped",if(and(K$1&lt;=$I44,K$1&gt;=$H44),if(Year($D44)=K$1,$F44*0.8,if((year($D44)+1)=K$1,$F44*0.6,$F44*0.4)) ,""),if($E44="Minors",0,if($E44="FA Contract",if(and(K$1&lt;=$I44,K$1&gt;=$H44),$F44,""),if($E44="YP Contract",if(K$1=$H44,500000,if(K$1=($H44+1),1000000,if(K$1=($H44+2),1500000,""))))))))</f>
        <v>0</v>
      </c>
      <c r="L44" s="13">
        <f t="shared" si="43"/>
        <v>0</v>
      </c>
      <c r="M44" s="13">
        <f t="shared" si="43"/>
        <v>0</v>
      </c>
      <c r="N44" s="13">
        <f t="shared" si="43"/>
        <v>0</v>
      </c>
      <c r="O44" s="13">
        <f t="shared" si="43"/>
        <v>0</v>
      </c>
      <c r="P44" s="13">
        <f t="shared" si="43"/>
        <v>0</v>
      </c>
    </row>
    <row r="45">
      <c r="A45" s="7" t="s">
        <v>57</v>
      </c>
      <c r="B45" s="7" t="s">
        <v>11</v>
      </c>
      <c r="C45" s="8">
        <v>45495.0</v>
      </c>
      <c r="D45" s="8"/>
      <c r="E45" s="9" t="s">
        <v>52</v>
      </c>
      <c r="F45" s="14" t="s">
        <v>35</v>
      </c>
      <c r="G45" s="11" t="s">
        <v>35</v>
      </c>
      <c r="I45" s="12" t="str">
        <f t="shared" si="3"/>
        <v/>
      </c>
      <c r="J45" s="13">
        <v>3.31E7</v>
      </c>
      <c r="K45" s="13">
        <f t="shared" ref="K45:P45" si="44">if($E45="","",if($E45="Dropped",if(and(K$1&lt;=$I45,K$1&gt;=$H45),if(Year($D45)=K$1,$F45*0.8,if((year($D45)+1)=K$1,$F45*0.6,$F45*0.4)) ,""),if($E45="Minors",0,if($E45="FA Contract",if(and(K$1&lt;=$I45,K$1&gt;=$H45),$F45,""),if($E45="YP Contract",if(K$1=$H45,500000,if(K$1=($H45+1),1000000,if(K$1=($H45+2),1500000,""))))))))</f>
        <v>0</v>
      </c>
      <c r="L45" s="13">
        <f t="shared" si="44"/>
        <v>0</v>
      </c>
      <c r="M45" s="13">
        <f t="shared" si="44"/>
        <v>0</v>
      </c>
      <c r="N45" s="13">
        <f t="shared" si="44"/>
        <v>0</v>
      </c>
      <c r="O45" s="13">
        <f t="shared" si="44"/>
        <v>0</v>
      </c>
      <c r="P45" s="13">
        <f t="shared" si="44"/>
        <v>0</v>
      </c>
    </row>
    <row r="46">
      <c r="A46" s="7" t="s">
        <v>58</v>
      </c>
      <c r="B46" s="7" t="s">
        <v>11</v>
      </c>
      <c r="C46" s="8">
        <v>45356.0</v>
      </c>
      <c r="D46" s="8"/>
      <c r="E46" s="9" t="s">
        <v>52</v>
      </c>
      <c r="F46" s="14">
        <v>1500000.0</v>
      </c>
      <c r="G46" s="11">
        <v>2.0</v>
      </c>
      <c r="H46" s="7">
        <v>2024.0</v>
      </c>
      <c r="I46" s="12">
        <f t="shared" si="3"/>
        <v>2025</v>
      </c>
      <c r="J46" s="13">
        <v>3.31E7</v>
      </c>
      <c r="K46" s="13">
        <f t="shared" ref="K46:P46" si="45">if($E46="","",if($E46="Dropped",if(and(K$1&lt;=$I46,K$1&gt;=$H46),if(Year($D46)=K$1,$F46*0.8,if((year($D46)+1)=K$1,$F46*0.6,$F46*0.4)) ,""),if($E46="Minors",0,if($E46="FA Contract",if(and(K$1&lt;=$I46,K$1&gt;=$H46),$F46,""),if($E46="YP Contract",if(K$1=$H46,500000,if(K$1=($H46+1),1000000,if(K$1=($H46+2),1500000,""))))))))</f>
        <v>0</v>
      </c>
      <c r="L46" s="13">
        <f t="shared" si="45"/>
        <v>0</v>
      </c>
      <c r="M46" s="13">
        <f t="shared" si="45"/>
        <v>0</v>
      </c>
      <c r="N46" s="13">
        <f t="shared" si="45"/>
        <v>0</v>
      </c>
      <c r="O46" s="13">
        <f t="shared" si="45"/>
        <v>0</v>
      </c>
      <c r="P46" s="13">
        <f t="shared" si="45"/>
        <v>0</v>
      </c>
    </row>
    <row r="47">
      <c r="A47" s="7" t="s">
        <v>59</v>
      </c>
      <c r="B47" s="7" t="s">
        <v>11</v>
      </c>
      <c r="C47" s="8">
        <v>45767.0</v>
      </c>
      <c r="D47" s="8"/>
      <c r="E47" s="9" t="s">
        <v>52</v>
      </c>
      <c r="F47" s="14" t="s">
        <v>35</v>
      </c>
      <c r="G47" s="11" t="s">
        <v>35</v>
      </c>
      <c r="I47" s="12" t="str">
        <f t="shared" si="3"/>
        <v/>
      </c>
      <c r="J47" s="13">
        <v>3.31E7</v>
      </c>
      <c r="K47" s="13">
        <f t="shared" ref="K47:P47" si="46">if($E47="","",if($E47="Dropped",if(and(K$1&lt;=$I47,K$1&gt;=$H47),if(Year($D47)=K$1,$F47*0.8,if((year($D47)+1)=K$1,$F47*0.6,$F47*0.4)) ,""),if($E47="Minors",0,if($E47="FA Contract",if(and(K$1&lt;=$I47,K$1&gt;=$H47),$F47,""),if($E47="YP Contract",if(K$1=$H47,500000,if(K$1=($H47+1),1000000,if(K$1=($H47+2),1500000,""))))))))</f>
        <v>0</v>
      </c>
      <c r="L47" s="13">
        <f t="shared" si="46"/>
        <v>0</v>
      </c>
      <c r="M47" s="13">
        <f t="shared" si="46"/>
        <v>0</v>
      </c>
      <c r="N47" s="13">
        <f t="shared" si="46"/>
        <v>0</v>
      </c>
      <c r="O47" s="13">
        <f t="shared" si="46"/>
        <v>0</v>
      </c>
      <c r="P47" s="13">
        <f t="shared" si="46"/>
        <v>0</v>
      </c>
    </row>
    <row r="48">
      <c r="A48" s="7" t="s">
        <v>60</v>
      </c>
      <c r="B48" s="7" t="s">
        <v>11</v>
      </c>
      <c r="C48" s="8">
        <v>45350.0</v>
      </c>
      <c r="D48" s="8"/>
      <c r="E48" s="9" t="s">
        <v>52</v>
      </c>
      <c r="F48" s="14" t="s">
        <v>35</v>
      </c>
      <c r="G48" s="14" t="s">
        <v>35</v>
      </c>
      <c r="I48" s="12" t="str">
        <f t="shared" si="3"/>
        <v/>
      </c>
      <c r="J48" s="13">
        <v>3.31E7</v>
      </c>
      <c r="K48" s="13">
        <f t="shared" ref="K48:P48" si="47">if($E48="","",if($E48="Dropped",if(and(K$1&lt;=$I48,K$1&gt;=$H48),if(Year($D48)=K$1,$F48*0.8,if((year($D48)+1)=K$1,$F48*0.6,$F48*0.4)) ,""),if($E48="Minors",0,if($E48="FA Contract",if(and(K$1&lt;=$I48,K$1&gt;=$H48),$F48,""),if($E48="YP Contract",if(K$1=$H48,500000,if(K$1=($H48+1),1000000,if(K$1=($H48+2),1500000,""))))))))</f>
        <v>0</v>
      </c>
      <c r="L48" s="13">
        <f t="shared" si="47"/>
        <v>0</v>
      </c>
      <c r="M48" s="13">
        <f t="shared" si="47"/>
        <v>0</v>
      </c>
      <c r="N48" s="13">
        <f t="shared" si="47"/>
        <v>0</v>
      </c>
      <c r="O48" s="13">
        <f t="shared" si="47"/>
        <v>0</v>
      </c>
      <c r="P48" s="13">
        <f t="shared" si="47"/>
        <v>0</v>
      </c>
    </row>
    <row r="49">
      <c r="A49" s="7" t="s">
        <v>61</v>
      </c>
      <c r="B49" s="7" t="s">
        <v>11</v>
      </c>
      <c r="C49" s="8">
        <v>45343.0</v>
      </c>
      <c r="D49" s="8"/>
      <c r="E49" s="9" t="s">
        <v>52</v>
      </c>
      <c r="F49" s="14" t="s">
        <v>35</v>
      </c>
      <c r="G49" s="11" t="s">
        <v>35</v>
      </c>
      <c r="H49" s="7"/>
      <c r="I49" s="12" t="str">
        <f t="shared" si="3"/>
        <v/>
      </c>
      <c r="J49" s="13">
        <v>3.31E7</v>
      </c>
      <c r="K49" s="13">
        <f t="shared" ref="K49:P49" si="48">if($E49="","",if($E49="Dropped",if(and(K$1&lt;=$I49,K$1&gt;=$H49),if(Year($D49)=K$1,$F49*0.8,if((year($D49)+1)=K$1,$F49*0.6,$F49*0.4)) ,""),if($E49="Minors",0,if($E49="FA Contract",if(and(K$1&lt;=$I49,K$1&gt;=$H49),$F49,""),if($E49="YP Contract",if(K$1=$H49,500000,if(K$1=($H49+1),1000000,if(K$1=($H49+2),1500000,""))))))))</f>
        <v>0</v>
      </c>
      <c r="L49" s="13">
        <f t="shared" si="48"/>
        <v>0</v>
      </c>
      <c r="M49" s="13">
        <f t="shared" si="48"/>
        <v>0</v>
      </c>
      <c r="N49" s="13">
        <f t="shared" si="48"/>
        <v>0</v>
      </c>
      <c r="O49" s="13">
        <f t="shared" si="48"/>
        <v>0</v>
      </c>
      <c r="P49" s="13">
        <f t="shared" si="48"/>
        <v>0</v>
      </c>
    </row>
    <row r="50">
      <c r="A50" s="7" t="s">
        <v>62</v>
      </c>
      <c r="B50" s="7" t="s">
        <v>11</v>
      </c>
      <c r="C50" s="8">
        <v>45343.0</v>
      </c>
      <c r="D50" s="8"/>
      <c r="E50" s="9" t="s">
        <v>52</v>
      </c>
      <c r="F50" s="14" t="s">
        <v>35</v>
      </c>
      <c r="G50" s="11" t="s">
        <v>35</v>
      </c>
      <c r="I50" s="12" t="str">
        <f t="shared" si="3"/>
        <v/>
      </c>
      <c r="J50" s="13">
        <v>3.31E7</v>
      </c>
      <c r="K50" s="13">
        <f t="shared" ref="K50:P50" si="49">if($E50="","",if($E50="Dropped",if(and(K$1&lt;=$I50,K$1&gt;=$H50),if(Year($D50)=K$1,$F50*0.8,if((year($D50)+1)=K$1,$F50*0.6,$F50*0.4)) ,""),if($E50="Minors",0,if($E50="FA Contract",if(and(K$1&lt;=$I50,K$1&gt;=$H50),$F50,""),if($E50="YP Contract",if(K$1=$H50,500000,if(K$1=($H50+1),1000000,if(K$1=($H50+2),1500000,""))))))))</f>
        <v>0</v>
      </c>
      <c r="L50" s="13">
        <f t="shared" si="49"/>
        <v>0</v>
      </c>
      <c r="M50" s="13">
        <f t="shared" si="49"/>
        <v>0</v>
      </c>
      <c r="N50" s="13">
        <f t="shared" si="49"/>
        <v>0</v>
      </c>
      <c r="O50" s="13">
        <f t="shared" si="49"/>
        <v>0</v>
      </c>
      <c r="P50" s="13">
        <f t="shared" si="49"/>
        <v>0</v>
      </c>
    </row>
    <row r="51">
      <c r="A51" s="7" t="s">
        <v>63</v>
      </c>
      <c r="B51" s="7" t="s">
        <v>11</v>
      </c>
      <c r="C51" s="8">
        <v>45358.0</v>
      </c>
      <c r="D51" s="8"/>
      <c r="E51" s="9" t="s">
        <v>52</v>
      </c>
      <c r="F51" s="14" t="s">
        <v>35</v>
      </c>
      <c r="G51" s="11" t="s">
        <v>35</v>
      </c>
      <c r="I51" s="12" t="str">
        <f t="shared" si="3"/>
        <v/>
      </c>
      <c r="J51" s="13">
        <v>3.31E7</v>
      </c>
      <c r="K51" s="13">
        <f t="shared" ref="K51:P51" si="50">if($E51="","",if($E51="Dropped",if(and(K$1&lt;=$I51,K$1&gt;=$H51),if(Year($D51)=K$1,$F51*0.8,if((year($D51)+1)=K$1,$F51*0.6,$F51*0.4)) ,""),if($E51="Minors",0,if($E51="FA Contract",if(and(K$1&lt;=$I51,K$1&gt;=$H51),$F51,""),if($E51="YP Contract",if(K$1=$H51,500000,if(K$1=($H51+1),1000000,if(K$1=($H51+2),1500000,""))))))))</f>
        <v>0</v>
      </c>
      <c r="L51" s="13">
        <f t="shared" si="50"/>
        <v>0</v>
      </c>
      <c r="M51" s="13">
        <f t="shared" si="50"/>
        <v>0</v>
      </c>
      <c r="N51" s="13">
        <f t="shared" si="50"/>
        <v>0</v>
      </c>
      <c r="O51" s="13">
        <f t="shared" si="50"/>
        <v>0</v>
      </c>
      <c r="P51" s="13">
        <f t="shared" si="50"/>
        <v>0</v>
      </c>
    </row>
    <row r="52">
      <c r="A52" s="7" t="s">
        <v>64</v>
      </c>
      <c r="B52" s="7" t="s">
        <v>11</v>
      </c>
      <c r="C52" s="8">
        <v>45343.0</v>
      </c>
      <c r="D52" s="8"/>
      <c r="E52" s="9" t="s">
        <v>52</v>
      </c>
      <c r="F52" s="14" t="s">
        <v>35</v>
      </c>
      <c r="G52" s="11" t="s">
        <v>35</v>
      </c>
      <c r="I52" s="12" t="str">
        <f t="shared" si="3"/>
        <v/>
      </c>
      <c r="J52" s="13">
        <v>3.31E7</v>
      </c>
      <c r="K52" s="13">
        <f t="shared" ref="K52:P52" si="51">if($E52="","",if($E52="Dropped",if(and(K$1&lt;=$I52,K$1&gt;=$H52),if(Year($D52)=K$1,$F52*0.8,if((year($D52)+1)=K$1,$F52*0.6,$F52*0.4)) ,""),if($E52="Minors",0,if($E52="FA Contract",if(and(K$1&lt;=$I52,K$1&gt;=$H52),$F52,""),if($E52="YP Contract",if(K$1=$H52,500000,if(K$1=($H52+1),1000000,if(K$1=($H52+2),1500000,""))))))))</f>
        <v>0</v>
      </c>
      <c r="L52" s="13">
        <f t="shared" si="51"/>
        <v>0</v>
      </c>
      <c r="M52" s="13">
        <f t="shared" si="51"/>
        <v>0</v>
      </c>
      <c r="N52" s="13">
        <f t="shared" si="51"/>
        <v>0</v>
      </c>
      <c r="O52" s="13">
        <f t="shared" si="51"/>
        <v>0</v>
      </c>
      <c r="P52" s="13">
        <f t="shared" si="51"/>
        <v>0</v>
      </c>
    </row>
    <row r="53">
      <c r="A53" s="7" t="s">
        <v>65</v>
      </c>
      <c r="B53" s="7" t="s">
        <v>11</v>
      </c>
      <c r="C53" s="8">
        <v>45883.0</v>
      </c>
      <c r="D53" s="8"/>
      <c r="E53" s="9" t="s">
        <v>52</v>
      </c>
      <c r="F53" s="14" t="s">
        <v>35</v>
      </c>
      <c r="G53" s="14" t="s">
        <v>35</v>
      </c>
      <c r="I53" s="12" t="str">
        <f t="shared" si="3"/>
        <v/>
      </c>
      <c r="J53" s="13">
        <v>3.31E7</v>
      </c>
      <c r="K53" s="13">
        <f t="shared" ref="K53:P53" si="52">if($E53="","",if($E53="Dropped",if(and(K$1&lt;=$I53,K$1&gt;=$H53),if(Year($D53)=K$1,$F53*0.8,if((year($D53)+1)=K$1,$F53*0.6,$F53*0.4)) ,""),if($E53="Minors",0,if($E53="FA Contract",if(and(K$1&lt;=$I53,K$1&gt;=$H53),$F53,""),if($E53="YP Contract",if(K$1=$H53,500000,if(K$1=($H53+1),1000000,if(K$1=($H53+2),1500000,""))))))))</f>
        <v>0</v>
      </c>
      <c r="L53" s="13">
        <f t="shared" si="52"/>
        <v>0</v>
      </c>
      <c r="M53" s="13">
        <f t="shared" si="52"/>
        <v>0</v>
      </c>
      <c r="N53" s="13">
        <f t="shared" si="52"/>
        <v>0</v>
      </c>
      <c r="O53" s="13">
        <f t="shared" si="52"/>
        <v>0</v>
      </c>
      <c r="P53" s="13">
        <f t="shared" si="52"/>
        <v>0</v>
      </c>
    </row>
    <row r="54">
      <c r="A54" s="7" t="s">
        <v>66</v>
      </c>
      <c r="B54" s="7" t="s">
        <v>11</v>
      </c>
      <c r="C54" s="8">
        <v>45689.0</v>
      </c>
      <c r="D54" s="8"/>
      <c r="E54" s="9" t="s">
        <v>52</v>
      </c>
      <c r="F54" s="14" t="s">
        <v>35</v>
      </c>
      <c r="G54" s="11" t="s">
        <v>35</v>
      </c>
      <c r="I54" s="12" t="str">
        <f t="shared" si="3"/>
        <v/>
      </c>
      <c r="J54" s="13">
        <v>3.31E7</v>
      </c>
      <c r="K54" s="13">
        <f t="shared" ref="K54:P54" si="53">if($E54="","",if($E54="Dropped",if(and(K$1&lt;=$I54,K$1&gt;=$H54),if(Year($D54)=K$1,$F54*0.8,if((year($D54)+1)=K$1,$F54*0.6,$F54*0.4)) ,""),if($E54="Minors",0,if($E54="FA Contract",if(and(K$1&lt;=$I54,K$1&gt;=$H54),$F54,""),if($E54="YP Contract",if(K$1=$H54,500000,if(K$1=($H54+1),1000000,if(K$1=($H54+2),1500000,""))))))))</f>
        <v>0</v>
      </c>
      <c r="L54" s="13">
        <f t="shared" si="53"/>
        <v>0</v>
      </c>
      <c r="M54" s="13">
        <f t="shared" si="53"/>
        <v>0</v>
      </c>
      <c r="N54" s="13">
        <f t="shared" si="53"/>
        <v>0</v>
      </c>
      <c r="O54" s="13">
        <f t="shared" si="53"/>
        <v>0</v>
      </c>
      <c r="P54" s="13">
        <f t="shared" si="53"/>
        <v>0</v>
      </c>
    </row>
    <row r="55">
      <c r="A55" s="7" t="s">
        <v>67</v>
      </c>
      <c r="B55" s="7" t="s">
        <v>68</v>
      </c>
      <c r="C55" s="8">
        <v>45318.0</v>
      </c>
      <c r="D55" s="8"/>
      <c r="E55" s="9" t="s">
        <v>12</v>
      </c>
      <c r="F55" s="10">
        <v>3.24E7</v>
      </c>
      <c r="G55" s="11">
        <v>5.0</v>
      </c>
      <c r="H55" s="7">
        <v>2024.0</v>
      </c>
      <c r="I55" s="12">
        <f t="shared" si="3"/>
        <v>2028</v>
      </c>
      <c r="J55" s="13">
        <v>3.31E7</v>
      </c>
      <c r="K55" s="13">
        <f t="shared" ref="K55:P55" si="54">if($E55="","",if($E55="Dropped",if(and(K$1&lt;=$I55,K$1&gt;=$H55),if(Year($D55)=K$1,$F55*0.8,if((year($D55)+1)=K$1,$F55*0.6,$F55*0.4)) ,""),if($E55="Minors",0,if($E55="FA Contract",if(and(K$1&lt;=$I55,K$1&gt;=$H55),$F55,""),if($E55="YP Contract",if(K$1=$H55,500000,if(K$1=($H55+1),1000000,if(K$1=($H55+2),1500000,""))))))))</f>
        <v>32400000</v>
      </c>
      <c r="L55" s="13">
        <f t="shared" si="54"/>
        <v>32400000</v>
      </c>
      <c r="M55" s="13">
        <f t="shared" si="54"/>
        <v>32400000</v>
      </c>
      <c r="N55" s="13">
        <f t="shared" si="54"/>
        <v>32400000</v>
      </c>
      <c r="O55" s="13" t="str">
        <f t="shared" si="54"/>
        <v/>
      </c>
      <c r="P55" s="13" t="str">
        <f t="shared" si="54"/>
        <v/>
      </c>
    </row>
    <row r="56">
      <c r="A56" s="7" t="s">
        <v>69</v>
      </c>
      <c r="B56" s="7" t="s">
        <v>68</v>
      </c>
      <c r="C56" s="8">
        <v>45318.0</v>
      </c>
      <c r="D56" s="8"/>
      <c r="E56" s="9" t="s">
        <v>12</v>
      </c>
      <c r="F56" s="10">
        <v>3.0E7</v>
      </c>
      <c r="G56" s="11">
        <v>3.0</v>
      </c>
      <c r="H56" s="7">
        <v>2024.0</v>
      </c>
      <c r="I56" s="12">
        <f t="shared" si="3"/>
        <v>2026</v>
      </c>
      <c r="J56" s="13">
        <v>3.31E7</v>
      </c>
      <c r="K56" s="13">
        <f t="shared" ref="K56:P56" si="55">if($E56="","",if($E56="Dropped",if(and(K$1&lt;=$I56,K$1&gt;=$H56),if(Year($D56)=K$1,$F56*0.8,if((year($D56)+1)=K$1,$F56*0.6,$F56*0.4)) ,""),if($E56="Minors",0,if($E56="FA Contract",if(and(K$1&lt;=$I56,K$1&gt;=$H56),$F56,""),if($E56="YP Contract",if(K$1=$H56,500000,if(K$1=($H56+1),1000000,if(K$1=($H56+2),1500000,""))))))))</f>
        <v>30000000</v>
      </c>
      <c r="L56" s="13">
        <f t="shared" si="55"/>
        <v>30000000</v>
      </c>
      <c r="M56" s="13" t="str">
        <f t="shared" si="55"/>
        <v/>
      </c>
      <c r="N56" s="13" t="str">
        <f t="shared" si="55"/>
        <v/>
      </c>
      <c r="O56" s="13" t="str">
        <f t="shared" si="55"/>
        <v/>
      </c>
      <c r="P56" s="13" t="str">
        <f t="shared" si="55"/>
        <v/>
      </c>
    </row>
    <row r="57">
      <c r="A57" s="7" t="s">
        <v>70</v>
      </c>
      <c r="B57" s="7" t="s">
        <v>68</v>
      </c>
      <c r="C57" s="8">
        <v>45687.0</v>
      </c>
      <c r="D57" s="8"/>
      <c r="E57" s="9" t="s">
        <v>12</v>
      </c>
      <c r="F57" s="10">
        <v>1.2E7</v>
      </c>
      <c r="G57" s="11">
        <v>4.0</v>
      </c>
      <c r="H57" s="7">
        <v>2025.0</v>
      </c>
      <c r="I57" s="12">
        <f t="shared" si="3"/>
        <v>2028</v>
      </c>
      <c r="J57" s="13">
        <v>3.31E7</v>
      </c>
      <c r="K57" s="13">
        <f t="shared" ref="K57:P57" si="56">if($E57="","",if($E57="Dropped",if(and(K$1&lt;=$I57,K$1&gt;=$H57),if(Year($D57)=K$1,$F57*0.8,if((year($D57)+1)=K$1,$F57*0.6,$F57*0.4)) ,""),if($E57="Minors",0,if($E57="FA Contract",if(and(K$1&lt;=$I57,K$1&gt;=$H57),$F57,""),if($E57="YP Contract",if(K$1=$H57,500000,if(K$1=($H57+1),1000000,if(K$1=($H57+2),1500000,""))))))))</f>
        <v>12000000</v>
      </c>
      <c r="L57" s="13">
        <f t="shared" si="56"/>
        <v>12000000</v>
      </c>
      <c r="M57" s="13">
        <f t="shared" si="56"/>
        <v>12000000</v>
      </c>
      <c r="N57" s="13">
        <f t="shared" si="56"/>
        <v>12000000</v>
      </c>
      <c r="O57" s="13" t="str">
        <f t="shared" si="56"/>
        <v/>
      </c>
      <c r="P57" s="13" t="str">
        <f t="shared" si="56"/>
        <v/>
      </c>
    </row>
    <row r="58">
      <c r="A58" s="7" t="s">
        <v>71</v>
      </c>
      <c r="B58" s="7" t="s">
        <v>68</v>
      </c>
      <c r="C58" s="8">
        <v>45356.0</v>
      </c>
      <c r="D58" s="8"/>
      <c r="E58" s="9" t="s">
        <v>12</v>
      </c>
      <c r="F58" s="14">
        <v>5000000.0</v>
      </c>
      <c r="G58" s="11">
        <v>2.0</v>
      </c>
      <c r="H58" s="7">
        <v>2024.0</v>
      </c>
      <c r="I58" s="12">
        <f t="shared" si="3"/>
        <v>2025</v>
      </c>
      <c r="J58" s="13">
        <v>3.31E7</v>
      </c>
      <c r="K58" s="13">
        <f t="shared" ref="K58:P58" si="57">if($E58="","",if($E58="Dropped",if(and(K$1&lt;=$I58,K$1&gt;=$H58),if(Year($D58)=K$1,$F58*0.8,if((year($D58)+1)=K$1,$F58*0.6,$F58*0.4)) ,""),if($E58="Minors",0,if($E58="FA Contract",if(and(K$1&lt;=$I58,K$1&gt;=$H58),$F58,""),if($E58="YP Contract",if(K$1=$H58,500000,if(K$1=($H58+1),1000000,if(K$1=($H58+2),1500000,""))))))))</f>
        <v>5000000</v>
      </c>
      <c r="L58" s="13" t="str">
        <f t="shared" si="57"/>
        <v/>
      </c>
      <c r="M58" s="13" t="str">
        <f t="shared" si="57"/>
        <v/>
      </c>
      <c r="N58" s="13" t="str">
        <f t="shared" si="57"/>
        <v/>
      </c>
      <c r="O58" s="13" t="str">
        <f t="shared" si="57"/>
        <v/>
      </c>
      <c r="P58" s="13" t="str">
        <f t="shared" si="57"/>
        <v/>
      </c>
    </row>
    <row r="59">
      <c r="A59" s="7" t="s">
        <v>72</v>
      </c>
      <c r="B59" s="7" t="s">
        <v>68</v>
      </c>
      <c r="C59" s="8">
        <v>45721.0</v>
      </c>
      <c r="D59" s="8"/>
      <c r="E59" s="9" t="s">
        <v>12</v>
      </c>
      <c r="F59" s="10">
        <v>5000000.0</v>
      </c>
      <c r="G59" s="11">
        <v>2.0</v>
      </c>
      <c r="H59" s="7">
        <v>2025.0</v>
      </c>
      <c r="I59" s="12">
        <f t="shared" si="3"/>
        <v>2026</v>
      </c>
      <c r="J59" s="13">
        <v>3.31E7</v>
      </c>
      <c r="K59" s="13">
        <f t="shared" ref="K59:P59" si="58">if($E59="","",if($E59="Dropped",if(and(K$1&lt;=$I59,K$1&gt;=$H59),if(Year($D59)=K$1,$F59*0.8,if((year($D59)+1)=K$1,$F59*0.6,$F59*0.4)) ,""),if($E59="Minors",0,if($E59="FA Contract",if(and(K$1&lt;=$I59,K$1&gt;=$H59),$F59,""),if($E59="YP Contract",if(K$1=$H59,500000,if(K$1=($H59+1),1000000,if(K$1=($H59+2),1500000,""))))))))</f>
        <v>5000000</v>
      </c>
      <c r="L59" s="13">
        <f t="shared" si="58"/>
        <v>5000000</v>
      </c>
      <c r="M59" s="13" t="str">
        <f t="shared" si="58"/>
        <v/>
      </c>
      <c r="N59" s="13" t="str">
        <f t="shared" si="58"/>
        <v/>
      </c>
      <c r="O59" s="13" t="str">
        <f t="shared" si="58"/>
        <v/>
      </c>
      <c r="P59" s="13" t="str">
        <f t="shared" si="58"/>
        <v/>
      </c>
    </row>
    <row r="60">
      <c r="A60" s="7" t="s">
        <v>73</v>
      </c>
      <c r="B60" s="7" t="s">
        <v>68</v>
      </c>
      <c r="C60" s="8">
        <v>45721.0</v>
      </c>
      <c r="D60" s="8"/>
      <c r="E60" s="9" t="s">
        <v>12</v>
      </c>
      <c r="F60" s="10">
        <v>5000000.0</v>
      </c>
      <c r="G60" s="11">
        <v>2.0</v>
      </c>
      <c r="H60" s="7">
        <v>2025.0</v>
      </c>
      <c r="I60" s="12">
        <f t="shared" si="3"/>
        <v>2026</v>
      </c>
      <c r="J60" s="13">
        <v>3.31E7</v>
      </c>
      <c r="K60" s="13">
        <f t="shared" ref="K60:P60" si="59">if($E60="","",if($E60="Dropped",if(and(K$1&lt;=$I60,K$1&gt;=$H60),if(Year($D60)=K$1,$F60*0.8,if((year($D60)+1)=K$1,$F60*0.6,$F60*0.4)) ,""),if($E60="Minors",0,if($E60="FA Contract",if(and(K$1&lt;=$I60,K$1&gt;=$H60),$F60,""),if($E60="YP Contract",if(K$1=$H60,500000,if(K$1=($H60+1),1000000,if(K$1=($H60+2),1500000,""))))))))</f>
        <v>5000000</v>
      </c>
      <c r="L60" s="13">
        <f t="shared" si="59"/>
        <v>5000000</v>
      </c>
      <c r="M60" s="13" t="str">
        <f t="shared" si="59"/>
        <v/>
      </c>
      <c r="N60" s="13" t="str">
        <f t="shared" si="59"/>
        <v/>
      </c>
      <c r="O60" s="13" t="str">
        <f t="shared" si="59"/>
        <v/>
      </c>
      <c r="P60" s="13" t="str">
        <f t="shared" si="59"/>
        <v/>
      </c>
    </row>
    <row r="61">
      <c r="A61" s="7" t="s">
        <v>74</v>
      </c>
      <c r="B61" s="7" t="s">
        <v>68</v>
      </c>
      <c r="C61" s="8">
        <v>45356.0</v>
      </c>
      <c r="D61" s="8"/>
      <c r="E61" s="9" t="s">
        <v>12</v>
      </c>
      <c r="F61" s="14">
        <v>5000000.0</v>
      </c>
      <c r="G61" s="11">
        <v>2.0</v>
      </c>
      <c r="H61" s="7">
        <v>2024.0</v>
      </c>
      <c r="I61" s="12">
        <f t="shared" si="3"/>
        <v>2025</v>
      </c>
      <c r="J61" s="13">
        <v>3.31E7</v>
      </c>
      <c r="K61" s="13">
        <f t="shared" ref="K61:P61" si="60">if($E61="","",if($E61="Dropped",if(and(K$1&lt;=$I61,K$1&gt;=$H61),if(Year($D61)=K$1,$F61*0.8,if((year($D61)+1)=K$1,$F61*0.6,$F61*0.4)) ,""),if($E61="Minors",0,if($E61="FA Contract",if(and(K$1&lt;=$I61,K$1&gt;=$H61),$F61,""),if($E61="YP Contract",if(K$1=$H61,500000,if(K$1=($H61+1),1000000,if(K$1=($H61+2),1500000,""))))))))</f>
        <v>5000000</v>
      </c>
      <c r="L61" s="13" t="str">
        <f t="shared" si="60"/>
        <v/>
      </c>
      <c r="M61" s="13" t="str">
        <f t="shared" si="60"/>
        <v/>
      </c>
      <c r="N61" s="13" t="str">
        <f t="shared" si="60"/>
        <v/>
      </c>
      <c r="O61" s="13" t="str">
        <f t="shared" si="60"/>
        <v/>
      </c>
      <c r="P61" s="13" t="str">
        <f t="shared" si="60"/>
        <v/>
      </c>
    </row>
    <row r="62">
      <c r="A62" s="7" t="s">
        <v>75</v>
      </c>
      <c r="B62" s="7" t="s">
        <v>68</v>
      </c>
      <c r="C62" s="8">
        <v>45356.0</v>
      </c>
      <c r="D62" s="8"/>
      <c r="E62" s="9" t="s">
        <v>12</v>
      </c>
      <c r="F62" s="14">
        <v>5000000.0</v>
      </c>
      <c r="G62" s="11">
        <v>2.0</v>
      </c>
      <c r="H62" s="7">
        <v>2024.0</v>
      </c>
      <c r="I62" s="12">
        <f t="shared" si="3"/>
        <v>2025</v>
      </c>
      <c r="J62" s="13">
        <v>3.31E7</v>
      </c>
      <c r="K62" s="13">
        <f t="shared" ref="K62:P62" si="61">if($E62="","",if($E62="Dropped",if(and(K$1&lt;=$I62,K$1&gt;=$H62),if(Year($D62)=K$1,$F62*0.8,if((year($D62)+1)=K$1,$F62*0.6,$F62*0.4)) ,""),if($E62="Minors",0,if($E62="FA Contract",if(and(K$1&lt;=$I62,K$1&gt;=$H62),$F62,""),if($E62="YP Contract",if(K$1=$H62,500000,if(K$1=($H62+1),1000000,if(K$1=($H62+2),1500000,""))))))))</f>
        <v>5000000</v>
      </c>
      <c r="L62" s="13" t="str">
        <f t="shared" si="61"/>
        <v/>
      </c>
      <c r="M62" s="13" t="str">
        <f t="shared" si="61"/>
        <v/>
      </c>
      <c r="N62" s="13" t="str">
        <f t="shared" si="61"/>
        <v/>
      </c>
      <c r="O62" s="13" t="str">
        <f t="shared" si="61"/>
        <v/>
      </c>
      <c r="P62" s="13" t="str">
        <f t="shared" si="61"/>
        <v/>
      </c>
    </row>
    <row r="63">
      <c r="A63" s="7" t="s">
        <v>76</v>
      </c>
      <c r="B63" s="7" t="s">
        <v>68</v>
      </c>
      <c r="C63" s="8">
        <v>45356.0</v>
      </c>
      <c r="D63" s="8"/>
      <c r="E63" s="9" t="s">
        <v>12</v>
      </c>
      <c r="F63" s="14">
        <v>5000000.0</v>
      </c>
      <c r="G63" s="11">
        <v>2.0</v>
      </c>
      <c r="H63" s="7">
        <v>2024.0</v>
      </c>
      <c r="I63" s="12">
        <f t="shared" si="3"/>
        <v>2025</v>
      </c>
      <c r="J63" s="13">
        <v>3.31E7</v>
      </c>
      <c r="K63" s="13">
        <f t="shared" ref="K63:P63" si="62">if($E63="","",if($E63="Dropped",if(and(K$1&lt;=$I63,K$1&gt;=$H63),if(Year($D63)=K$1,$F63*0.8,if((year($D63)+1)=K$1,$F63*0.6,$F63*0.4)) ,""),if($E63="Minors",0,if($E63="FA Contract",if(and(K$1&lt;=$I63,K$1&gt;=$H63),$F63,""),if($E63="YP Contract",if(K$1=$H63,500000,if(K$1=($H63+1),1000000,if(K$1=($H63+2),1500000,""))))))))</f>
        <v>5000000</v>
      </c>
      <c r="L63" s="13" t="str">
        <f t="shared" si="62"/>
        <v/>
      </c>
      <c r="M63" s="13" t="str">
        <f t="shared" si="62"/>
        <v/>
      </c>
      <c r="N63" s="13" t="str">
        <f t="shared" si="62"/>
        <v/>
      </c>
      <c r="O63" s="13" t="str">
        <f t="shared" si="62"/>
        <v/>
      </c>
      <c r="P63" s="13" t="str">
        <f t="shared" si="62"/>
        <v/>
      </c>
    </row>
    <row r="64">
      <c r="A64" s="7" t="s">
        <v>77</v>
      </c>
      <c r="B64" s="7" t="s">
        <v>68</v>
      </c>
      <c r="C64" s="8">
        <v>45356.0</v>
      </c>
      <c r="D64" s="8"/>
      <c r="E64" s="9" t="s">
        <v>12</v>
      </c>
      <c r="F64" s="14">
        <v>5000000.0</v>
      </c>
      <c r="G64" s="11">
        <v>2.0</v>
      </c>
      <c r="H64" s="7">
        <v>2024.0</v>
      </c>
      <c r="I64" s="12">
        <f t="shared" si="3"/>
        <v>2025</v>
      </c>
      <c r="J64" s="13">
        <v>3.31E7</v>
      </c>
      <c r="K64" s="13">
        <f t="shared" ref="K64:P64" si="63">if($E64="","",if($E64="Dropped",if(and(K$1&lt;=$I64,K$1&gt;=$H64),if(Year($D64)=K$1,$F64*0.8,if((year($D64)+1)=K$1,$F64*0.6,$F64*0.4)) ,""),if($E64="Minors",0,if($E64="FA Contract",if(and(K$1&lt;=$I64,K$1&gt;=$H64),$F64,""),if($E64="YP Contract",if(K$1=$H64,500000,if(K$1=($H64+1),1000000,if(K$1=($H64+2),1500000,""))))))))</f>
        <v>5000000</v>
      </c>
      <c r="L64" s="13" t="str">
        <f t="shared" si="63"/>
        <v/>
      </c>
      <c r="M64" s="13" t="str">
        <f t="shared" si="63"/>
        <v/>
      </c>
      <c r="N64" s="13" t="str">
        <f t="shared" si="63"/>
        <v/>
      </c>
      <c r="O64" s="13" t="str">
        <f t="shared" si="63"/>
        <v/>
      </c>
      <c r="P64" s="13" t="str">
        <f t="shared" si="63"/>
        <v/>
      </c>
    </row>
    <row r="65">
      <c r="A65" s="7" t="s">
        <v>78</v>
      </c>
      <c r="B65" s="7" t="s">
        <v>68</v>
      </c>
      <c r="C65" s="8">
        <v>45356.0</v>
      </c>
      <c r="D65" s="8"/>
      <c r="E65" s="9" t="s">
        <v>12</v>
      </c>
      <c r="F65" s="14">
        <v>5000000.0</v>
      </c>
      <c r="G65" s="11">
        <v>2.0</v>
      </c>
      <c r="H65" s="7">
        <v>2024.0</v>
      </c>
      <c r="I65" s="12">
        <f t="shared" si="3"/>
        <v>2025</v>
      </c>
      <c r="J65" s="13">
        <v>3.31E7</v>
      </c>
      <c r="K65" s="13">
        <f t="shared" ref="K65:P65" si="64">if($E65="","",if($E65="Dropped",if(and(K$1&lt;=$I65,K$1&gt;=$H65),if(Year($D65)=K$1,$F65*0.8,if((year($D65)+1)=K$1,$F65*0.6,$F65*0.4)) ,""),if($E65="Minors",0,if($E65="FA Contract",if(and(K$1&lt;=$I65,K$1&gt;=$H65),$F65,""),if($E65="YP Contract",if(K$1=$H65,500000,if(K$1=($H65+1),1000000,if(K$1=($H65+2),1500000,""))))))))</f>
        <v>5000000</v>
      </c>
      <c r="L65" s="13" t="str">
        <f t="shared" si="64"/>
        <v/>
      </c>
      <c r="M65" s="13" t="str">
        <f t="shared" si="64"/>
        <v/>
      </c>
      <c r="N65" s="13" t="str">
        <f t="shared" si="64"/>
        <v/>
      </c>
      <c r="O65" s="13" t="str">
        <f t="shared" si="64"/>
        <v/>
      </c>
      <c r="P65" s="13" t="str">
        <f t="shared" si="64"/>
        <v/>
      </c>
    </row>
    <row r="66">
      <c r="A66" s="7" t="s">
        <v>79</v>
      </c>
      <c r="B66" s="7" t="s">
        <v>68</v>
      </c>
      <c r="C66" s="8">
        <v>45356.0</v>
      </c>
      <c r="D66" s="8"/>
      <c r="E66" s="9" t="s">
        <v>12</v>
      </c>
      <c r="F66" s="14">
        <v>4000000.0</v>
      </c>
      <c r="G66" s="11">
        <v>2.0</v>
      </c>
      <c r="H66" s="7">
        <v>2024.0</v>
      </c>
      <c r="I66" s="12">
        <f t="shared" si="3"/>
        <v>2025</v>
      </c>
      <c r="J66" s="13">
        <v>3.31E7</v>
      </c>
      <c r="K66" s="13">
        <f t="shared" ref="K66:P66" si="65">if($E66="","",if($E66="Dropped",if(and(K$1&lt;=$I66,K$1&gt;=$H66),if(Year($D66)=K$1,$F66*0.8,if((year($D66)+1)=K$1,$F66*0.6,$F66*0.4)) ,""),if($E66="Minors",0,if($E66="FA Contract",if(and(K$1&lt;=$I66,K$1&gt;=$H66),$F66,""),if($E66="YP Contract",if(K$1=$H66,500000,if(K$1=($H66+1),1000000,if(K$1=($H66+2),1500000,""))))))))</f>
        <v>4000000</v>
      </c>
      <c r="L66" s="13" t="str">
        <f t="shared" si="65"/>
        <v/>
      </c>
      <c r="M66" s="13" t="str">
        <f t="shared" si="65"/>
        <v/>
      </c>
      <c r="N66" s="13" t="str">
        <f t="shared" si="65"/>
        <v/>
      </c>
      <c r="O66" s="13" t="str">
        <f t="shared" si="65"/>
        <v/>
      </c>
      <c r="P66" s="13" t="str">
        <f t="shared" si="65"/>
        <v/>
      </c>
    </row>
    <row r="67">
      <c r="A67" s="7" t="s">
        <v>80</v>
      </c>
      <c r="B67" s="7" t="s">
        <v>68</v>
      </c>
      <c r="C67" s="8">
        <v>45356.0</v>
      </c>
      <c r="D67" s="8"/>
      <c r="E67" s="9" t="s">
        <v>12</v>
      </c>
      <c r="F67" s="14">
        <v>4000000.0</v>
      </c>
      <c r="G67" s="11">
        <v>2.0</v>
      </c>
      <c r="H67" s="7">
        <v>2024.0</v>
      </c>
      <c r="I67" s="12">
        <f t="shared" si="3"/>
        <v>2025</v>
      </c>
      <c r="J67" s="13">
        <v>3.31E7</v>
      </c>
      <c r="K67" s="13">
        <f t="shared" ref="K67:P67" si="66">if($E67="","",if($E67="Dropped",if(and(K$1&lt;=$I67,K$1&gt;=$H67),if(Year($D67)=K$1,$F67*0.8,if((year($D67)+1)=K$1,$F67*0.6,$F67*0.4)) ,""),if($E67="Minors",0,if($E67="FA Contract",if(and(K$1&lt;=$I67,K$1&gt;=$H67),$F67,""),if($E67="YP Contract",if(K$1=$H67,500000,if(K$1=($H67+1),1000000,if(K$1=($H67+2),1500000,""))))))))</f>
        <v>4000000</v>
      </c>
      <c r="L67" s="13" t="str">
        <f t="shared" si="66"/>
        <v/>
      </c>
      <c r="M67" s="13" t="str">
        <f t="shared" si="66"/>
        <v/>
      </c>
      <c r="N67" s="13" t="str">
        <f t="shared" si="66"/>
        <v/>
      </c>
      <c r="O67" s="13" t="str">
        <f t="shared" si="66"/>
        <v/>
      </c>
      <c r="P67" s="13" t="str">
        <f t="shared" si="66"/>
        <v/>
      </c>
    </row>
    <row r="68">
      <c r="A68" s="7" t="s">
        <v>81</v>
      </c>
      <c r="B68" s="7" t="s">
        <v>68</v>
      </c>
      <c r="C68" s="8">
        <v>45721.0</v>
      </c>
      <c r="D68" s="8"/>
      <c r="E68" s="9" t="s">
        <v>12</v>
      </c>
      <c r="F68" s="14">
        <v>3000000.0</v>
      </c>
      <c r="G68" s="11">
        <v>2.0</v>
      </c>
      <c r="H68" s="7">
        <v>2025.0</v>
      </c>
      <c r="I68" s="12">
        <f t="shared" si="3"/>
        <v>2026</v>
      </c>
      <c r="J68" s="13">
        <v>3.31E7</v>
      </c>
      <c r="K68" s="13">
        <f t="shared" ref="K68:P68" si="67">if($E68="","",if($E68="Dropped",if(and(K$1&lt;=$I68,K$1&gt;=$H68),if(Year($D68)=K$1,$F68*0.8,if((year($D68)+1)=K$1,$F68*0.6,$F68*0.4)) ,""),if($E68="Minors",0,if($E68="FA Contract",if(and(K$1&lt;=$I68,K$1&gt;=$H68),$F68,""),if($E68="YP Contract",if(K$1=$H68,500000,if(K$1=($H68+1),1000000,if(K$1=($H68+2),1500000,""))))))))</f>
        <v>3000000</v>
      </c>
      <c r="L68" s="13">
        <f t="shared" si="67"/>
        <v>3000000</v>
      </c>
      <c r="M68" s="13" t="str">
        <f t="shared" si="67"/>
        <v/>
      </c>
      <c r="N68" s="13" t="str">
        <f t="shared" si="67"/>
        <v/>
      </c>
      <c r="O68" s="13" t="str">
        <f t="shared" si="67"/>
        <v/>
      </c>
      <c r="P68" s="13" t="str">
        <f t="shared" si="67"/>
        <v/>
      </c>
    </row>
    <row r="69">
      <c r="A69" s="7" t="s">
        <v>82</v>
      </c>
      <c r="B69" s="7" t="s">
        <v>68</v>
      </c>
      <c r="C69" s="8">
        <v>45863.0</v>
      </c>
      <c r="D69" s="8"/>
      <c r="E69" s="9" t="s">
        <v>12</v>
      </c>
      <c r="F69" s="10">
        <v>3000000.0</v>
      </c>
      <c r="G69" s="11">
        <v>2.0</v>
      </c>
      <c r="H69" s="7">
        <v>2025.0</v>
      </c>
      <c r="I69" s="12">
        <f t="shared" si="3"/>
        <v>2026</v>
      </c>
      <c r="J69" s="13">
        <v>3.31E7</v>
      </c>
      <c r="K69" s="13">
        <f t="shared" ref="K69:P69" si="68">if($E69="","",if($E69="Dropped",if(and(K$1&lt;=$I69,K$1&gt;=$H69),if(Year($D69)=K$1,$F69*0.8,if((year($D69)+1)=K$1,$F69*0.6,$F69*0.4)) ,""),if($E69="Minors",0,if($E69="FA Contract",if(and(K$1&lt;=$I69,K$1&gt;=$H69),$F69,""),if($E69="YP Contract",if(K$1=$H69,500000,if(K$1=($H69+1),1000000,if(K$1=($H69+2),1500000,""))))))))</f>
        <v>3000000</v>
      </c>
      <c r="L69" s="13">
        <f t="shared" si="68"/>
        <v>3000000</v>
      </c>
      <c r="M69" s="13" t="str">
        <f t="shared" si="68"/>
        <v/>
      </c>
      <c r="N69" s="13" t="str">
        <f t="shared" si="68"/>
        <v/>
      </c>
      <c r="O69" s="13" t="str">
        <f t="shared" si="68"/>
        <v/>
      </c>
      <c r="P69" s="13" t="str">
        <f t="shared" si="68"/>
        <v/>
      </c>
    </row>
    <row r="70">
      <c r="A70" s="7" t="s">
        <v>83</v>
      </c>
      <c r="B70" s="7" t="s">
        <v>68</v>
      </c>
      <c r="C70" s="8">
        <v>45788.0</v>
      </c>
      <c r="D70" s="8"/>
      <c r="E70" s="9" t="s">
        <v>12</v>
      </c>
      <c r="F70" s="10">
        <v>3000000.0</v>
      </c>
      <c r="G70" s="11">
        <v>1.0</v>
      </c>
      <c r="H70" s="7">
        <v>2025.0</v>
      </c>
      <c r="I70" s="12">
        <f t="shared" si="3"/>
        <v>2025</v>
      </c>
      <c r="J70" s="13">
        <v>3.31E7</v>
      </c>
      <c r="K70" s="13">
        <f t="shared" ref="K70:P70" si="69">if($E70="","",if($E70="Dropped",if(and(K$1&lt;=$I70,K$1&gt;=$H70),if(Year($D70)=K$1,$F70*0.8,if((year($D70)+1)=K$1,$F70*0.6,$F70*0.4)) ,""),if($E70="Minors",0,if($E70="FA Contract",if(and(K$1&lt;=$I70,K$1&gt;=$H70),$F70,""),if($E70="YP Contract",if(K$1=$H70,500000,if(K$1=($H70+1),1000000,if(K$1=($H70+2),1500000,""))))))))</f>
        <v>3000000</v>
      </c>
      <c r="L70" s="13" t="str">
        <f t="shared" si="69"/>
        <v/>
      </c>
      <c r="M70" s="13" t="str">
        <f t="shared" si="69"/>
        <v/>
      </c>
      <c r="N70" s="13" t="str">
        <f t="shared" si="69"/>
        <v/>
      </c>
      <c r="O70" s="13" t="str">
        <f t="shared" si="69"/>
        <v/>
      </c>
      <c r="P70" s="13" t="str">
        <f t="shared" si="69"/>
        <v/>
      </c>
    </row>
    <row r="71">
      <c r="A71" s="7" t="s">
        <v>84</v>
      </c>
      <c r="B71" s="7" t="s">
        <v>68</v>
      </c>
      <c r="C71" s="8">
        <v>45356.0</v>
      </c>
      <c r="D71" s="8"/>
      <c r="E71" s="9" t="s">
        <v>12</v>
      </c>
      <c r="F71" s="14">
        <v>3000000.0</v>
      </c>
      <c r="G71" s="11">
        <v>2.0</v>
      </c>
      <c r="H71" s="7">
        <v>2024.0</v>
      </c>
      <c r="I71" s="12">
        <f t="shared" si="3"/>
        <v>2025</v>
      </c>
      <c r="J71" s="13">
        <v>3.31E7</v>
      </c>
      <c r="K71" s="13">
        <f t="shared" ref="K71:P71" si="70">if($E71="","",if($E71="Dropped",if(and(K$1&lt;=$I71,K$1&gt;=$H71),if(Year($D71)=K$1,$F71*0.8,if((year($D71)+1)=K$1,$F71*0.6,$F71*0.4)) ,""),if($E71="Minors",0,if($E71="FA Contract",if(and(K$1&lt;=$I71,K$1&gt;=$H71),$F71,""),if($E71="YP Contract",if(K$1=$H71,500000,if(K$1=($H71+1),1000000,if(K$1=($H71+2),1500000,""))))))))</f>
        <v>3000000</v>
      </c>
      <c r="L71" s="13" t="str">
        <f t="shared" si="70"/>
        <v/>
      </c>
      <c r="M71" s="13" t="str">
        <f t="shared" si="70"/>
        <v/>
      </c>
      <c r="N71" s="13" t="str">
        <f t="shared" si="70"/>
        <v/>
      </c>
      <c r="O71" s="13" t="str">
        <f t="shared" si="70"/>
        <v/>
      </c>
      <c r="P71" s="13" t="str">
        <f t="shared" si="70"/>
        <v/>
      </c>
    </row>
    <row r="72">
      <c r="A72" s="7" t="s">
        <v>85</v>
      </c>
      <c r="B72" s="7" t="s">
        <v>68</v>
      </c>
      <c r="C72" s="8">
        <v>45356.0</v>
      </c>
      <c r="D72" s="8"/>
      <c r="E72" s="9" t="s">
        <v>12</v>
      </c>
      <c r="F72" s="14">
        <v>3000000.0</v>
      </c>
      <c r="G72" s="11">
        <v>2.0</v>
      </c>
      <c r="H72" s="7">
        <v>2024.0</v>
      </c>
      <c r="I72" s="12">
        <f t="shared" si="3"/>
        <v>2025</v>
      </c>
      <c r="J72" s="13">
        <v>3.31E7</v>
      </c>
      <c r="K72" s="13">
        <f t="shared" ref="K72:P72" si="71">if($E72="","",if($E72="Dropped",if(and(K$1&lt;=$I72,K$1&gt;=$H72),if(Year($D72)=K$1,$F72*0.8,if((year($D72)+1)=K$1,$F72*0.6,$F72*0.4)) ,""),if($E72="Minors",0,if($E72="FA Contract",if(and(K$1&lt;=$I72,K$1&gt;=$H72),$F72,""),if($E72="YP Contract",if(K$1=$H72,500000,if(K$1=($H72+1),1000000,if(K$1=($H72+2),1500000,""))))))))</f>
        <v>3000000</v>
      </c>
      <c r="L72" s="13" t="str">
        <f t="shared" si="71"/>
        <v/>
      </c>
      <c r="M72" s="13" t="str">
        <f t="shared" si="71"/>
        <v/>
      </c>
      <c r="N72" s="13" t="str">
        <f t="shared" si="71"/>
        <v/>
      </c>
      <c r="O72" s="13" t="str">
        <f t="shared" si="71"/>
        <v/>
      </c>
      <c r="P72" s="13" t="str">
        <f t="shared" si="71"/>
        <v/>
      </c>
    </row>
    <row r="73">
      <c r="A73" s="7" t="s">
        <v>86</v>
      </c>
      <c r="B73" s="7" t="s">
        <v>68</v>
      </c>
      <c r="C73" s="8">
        <v>45721.0</v>
      </c>
      <c r="D73" s="8"/>
      <c r="E73" s="9" t="s">
        <v>12</v>
      </c>
      <c r="F73" s="10">
        <v>2800000.0</v>
      </c>
      <c r="G73" s="11">
        <v>2.0</v>
      </c>
      <c r="H73" s="7">
        <v>2025.0</v>
      </c>
      <c r="I73" s="12">
        <f t="shared" si="3"/>
        <v>2026</v>
      </c>
      <c r="J73" s="13">
        <v>3.31E7</v>
      </c>
      <c r="K73" s="13">
        <f t="shared" ref="K73:P73" si="72">if($E73="","",if($E73="Dropped",if(and(K$1&lt;=$I73,K$1&gt;=$H73),if(Year($D73)=K$1,$F73*0.8,if((year($D73)+1)=K$1,$F73*0.6,$F73*0.4)) ,""),if($E73="Minors",0,if($E73="FA Contract",if(and(K$1&lt;=$I73,K$1&gt;=$H73),$F73,""),if($E73="YP Contract",if(K$1=$H73,500000,if(K$1=($H73+1),1000000,if(K$1=($H73+2),1500000,""))))))))</f>
        <v>2800000</v>
      </c>
      <c r="L73" s="13">
        <f t="shared" si="72"/>
        <v>2800000</v>
      </c>
      <c r="M73" s="13" t="str">
        <f t="shared" si="72"/>
        <v/>
      </c>
      <c r="N73" s="13" t="str">
        <f t="shared" si="72"/>
        <v/>
      </c>
      <c r="O73" s="13" t="str">
        <f t="shared" si="72"/>
        <v/>
      </c>
      <c r="P73" s="13" t="str">
        <f t="shared" si="72"/>
        <v/>
      </c>
    </row>
    <row r="74">
      <c r="A74" s="7" t="s">
        <v>87</v>
      </c>
      <c r="B74" s="7" t="s">
        <v>68</v>
      </c>
      <c r="C74" s="8">
        <v>45343.0</v>
      </c>
      <c r="D74" s="8"/>
      <c r="E74" s="9" t="s">
        <v>34</v>
      </c>
      <c r="F74" s="14" t="s">
        <v>35</v>
      </c>
      <c r="G74" s="11" t="s">
        <v>35</v>
      </c>
      <c r="H74" s="7">
        <v>2023.0</v>
      </c>
      <c r="I74" s="12">
        <f t="shared" si="3"/>
        <v>2025</v>
      </c>
      <c r="J74" s="13">
        <v>3.31E7</v>
      </c>
      <c r="K74" s="13">
        <f t="shared" ref="K74:P74" si="73">if($E74="","",if($E74="Dropped",if(and(K$1&lt;=$I74,K$1&gt;=$H74),if(Year($D74)=K$1,$F74*0.8,if((year($D74)+1)=K$1,$F74*0.6,$F74*0.4)) ,""),if($E74="Minors",0,if($E74="FA Contract",if(and(K$1&lt;=$I74,K$1&gt;=$H74),$F74,""),if($E74="YP Contract",if(K$1=$H74,500000,if(K$1=($H74+1),1000000,if(K$1=($H74+2),1500000,""))))))))</f>
        <v>1500000</v>
      </c>
      <c r="L74" s="13" t="str">
        <f t="shared" si="73"/>
        <v/>
      </c>
      <c r="M74" s="13" t="str">
        <f t="shared" si="73"/>
        <v/>
      </c>
      <c r="N74" s="13" t="str">
        <f t="shared" si="73"/>
        <v/>
      </c>
      <c r="O74" s="13" t="str">
        <f t="shared" si="73"/>
        <v/>
      </c>
      <c r="P74" s="13" t="str">
        <f t="shared" si="73"/>
        <v/>
      </c>
    </row>
    <row r="75">
      <c r="A75" s="7" t="s">
        <v>88</v>
      </c>
      <c r="B75" s="7" t="s">
        <v>68</v>
      </c>
      <c r="C75" s="8">
        <v>45343.0</v>
      </c>
      <c r="D75" s="8"/>
      <c r="E75" s="9" t="s">
        <v>34</v>
      </c>
      <c r="F75" s="14" t="s">
        <v>35</v>
      </c>
      <c r="G75" s="11" t="s">
        <v>35</v>
      </c>
      <c r="H75" s="7">
        <v>2023.0</v>
      </c>
      <c r="I75" s="12">
        <f t="shared" si="3"/>
        <v>2025</v>
      </c>
      <c r="J75" s="13">
        <v>3.31E7</v>
      </c>
      <c r="K75" s="13">
        <f t="shared" ref="K75:P75" si="74">if($E75="","",if($E75="Dropped",if(and(K$1&lt;=$I75,K$1&gt;=$H75),if(Year($D75)=K$1,$F75*0.8,if((year($D75)+1)=K$1,$F75*0.6,$F75*0.4)) ,""),if($E75="Minors",0,if($E75="FA Contract",if(and(K$1&lt;=$I75,K$1&gt;=$H75),$F75,""),if($E75="YP Contract",if(K$1=$H75,500000,if(K$1=($H75+1),1000000,if(K$1=($H75+2),1500000,""))))))))</f>
        <v>1500000</v>
      </c>
      <c r="L75" s="13" t="str">
        <f t="shared" si="74"/>
        <v/>
      </c>
      <c r="M75" s="13" t="str">
        <f t="shared" si="74"/>
        <v/>
      </c>
      <c r="N75" s="13" t="str">
        <f t="shared" si="74"/>
        <v/>
      </c>
      <c r="O75" s="13" t="str">
        <f t="shared" si="74"/>
        <v/>
      </c>
      <c r="P75" s="13" t="str">
        <f t="shared" si="74"/>
        <v/>
      </c>
    </row>
    <row r="76">
      <c r="A76" s="7" t="s">
        <v>89</v>
      </c>
      <c r="B76" s="7" t="s">
        <v>68</v>
      </c>
      <c r="C76" s="8">
        <v>45343.0</v>
      </c>
      <c r="D76" s="8"/>
      <c r="E76" s="9" t="s">
        <v>34</v>
      </c>
      <c r="F76" s="14" t="s">
        <v>35</v>
      </c>
      <c r="G76" s="11" t="s">
        <v>35</v>
      </c>
      <c r="H76" s="7">
        <v>2023.0</v>
      </c>
      <c r="I76" s="12">
        <f t="shared" si="3"/>
        <v>2025</v>
      </c>
      <c r="J76" s="13">
        <v>3.31E7</v>
      </c>
      <c r="K76" s="13">
        <f t="shared" ref="K76:P76" si="75">if($E76="","",if($E76="Dropped",if(and(K$1&lt;=$I76,K$1&gt;=$H76),if(Year($D76)=K$1,$F76*0.8,if((year($D76)+1)=K$1,$F76*0.6,$F76*0.4)) ,""),if($E76="Minors",0,if($E76="FA Contract",if(and(K$1&lt;=$I76,K$1&gt;=$H76),$F76,""),if($E76="YP Contract",if(K$1=$H76,500000,if(K$1=($H76+1),1000000,if(K$1=($H76+2),1500000,""))))))))</f>
        <v>1500000</v>
      </c>
      <c r="L76" s="13" t="str">
        <f t="shared" si="75"/>
        <v/>
      </c>
      <c r="M76" s="13" t="str">
        <f t="shared" si="75"/>
        <v/>
      </c>
      <c r="N76" s="13" t="str">
        <f t="shared" si="75"/>
        <v/>
      </c>
      <c r="O76" s="13" t="str">
        <f t="shared" si="75"/>
        <v/>
      </c>
      <c r="P76" s="13" t="str">
        <f t="shared" si="75"/>
        <v/>
      </c>
    </row>
    <row r="77">
      <c r="A77" s="7" t="s">
        <v>90</v>
      </c>
      <c r="B77" s="7" t="s">
        <v>68</v>
      </c>
      <c r="C77" s="8">
        <v>45343.0</v>
      </c>
      <c r="D77" s="8"/>
      <c r="E77" s="9" t="s">
        <v>34</v>
      </c>
      <c r="F77" s="14" t="s">
        <v>35</v>
      </c>
      <c r="G77" s="11" t="s">
        <v>35</v>
      </c>
      <c r="H77" s="7">
        <v>2023.0</v>
      </c>
      <c r="I77" s="12">
        <f t="shared" si="3"/>
        <v>2025</v>
      </c>
      <c r="J77" s="13">
        <v>3.31E7</v>
      </c>
      <c r="K77" s="13">
        <f t="shared" ref="K77:P77" si="76">if($E77="","",if($E77="Dropped",if(and(K$1&lt;=$I77,K$1&gt;=$H77),if(Year($D77)=K$1,$F77*0.8,if((year($D77)+1)=K$1,$F77*0.6,$F77*0.4)) ,""),if($E77="Minors",0,if($E77="FA Contract",if(and(K$1&lt;=$I77,K$1&gt;=$H77),$F77,""),if($E77="YP Contract",if(K$1=$H77,500000,if(K$1=($H77+1),1000000,if(K$1=($H77+2),1500000,""))))))))</f>
        <v>1500000</v>
      </c>
      <c r="L77" s="13" t="str">
        <f t="shared" si="76"/>
        <v/>
      </c>
      <c r="M77" s="13" t="str">
        <f t="shared" si="76"/>
        <v/>
      </c>
      <c r="N77" s="13" t="str">
        <f t="shared" si="76"/>
        <v/>
      </c>
      <c r="O77" s="13" t="str">
        <f t="shared" si="76"/>
        <v/>
      </c>
      <c r="P77" s="13" t="str">
        <f t="shared" si="76"/>
        <v/>
      </c>
    </row>
    <row r="78">
      <c r="A78" s="7" t="s">
        <v>91</v>
      </c>
      <c r="B78" s="7" t="s">
        <v>68</v>
      </c>
      <c r="C78" s="8">
        <v>45343.0</v>
      </c>
      <c r="D78" s="8"/>
      <c r="E78" s="9" t="s">
        <v>34</v>
      </c>
      <c r="F78" s="14" t="s">
        <v>35</v>
      </c>
      <c r="G78" s="11" t="s">
        <v>35</v>
      </c>
      <c r="H78" s="7">
        <v>2023.0</v>
      </c>
      <c r="I78" s="12">
        <f t="shared" si="3"/>
        <v>2025</v>
      </c>
      <c r="J78" s="13">
        <v>3.31E7</v>
      </c>
      <c r="K78" s="13">
        <f t="shared" ref="K78:P78" si="77">if($E78="","",if($E78="Dropped",if(and(K$1&lt;=$I78,K$1&gt;=$H78),if(Year($D78)=K$1,$F78*0.8,if((year($D78)+1)=K$1,$F78*0.6,$F78*0.4)) ,""),if($E78="Minors",0,if($E78="FA Contract",if(and(K$1&lt;=$I78,K$1&gt;=$H78),$F78,""),if($E78="YP Contract",if(K$1=$H78,500000,if(K$1=($H78+1),1000000,if(K$1=($H78+2),1500000,""))))))))</f>
        <v>1500000</v>
      </c>
      <c r="L78" s="13" t="str">
        <f t="shared" si="77"/>
        <v/>
      </c>
      <c r="M78" s="13" t="str">
        <f t="shared" si="77"/>
        <v/>
      </c>
      <c r="N78" s="13" t="str">
        <f t="shared" si="77"/>
        <v/>
      </c>
      <c r="O78" s="13" t="str">
        <f t="shared" si="77"/>
        <v/>
      </c>
      <c r="P78" s="13" t="str">
        <f t="shared" si="77"/>
        <v/>
      </c>
    </row>
    <row r="79">
      <c r="A79" s="7" t="s">
        <v>92</v>
      </c>
      <c r="B79" s="7" t="s">
        <v>68</v>
      </c>
      <c r="C79" s="8">
        <v>45721.0</v>
      </c>
      <c r="D79" s="8"/>
      <c r="E79" s="9" t="s">
        <v>12</v>
      </c>
      <c r="F79" s="10">
        <v>1100000.0</v>
      </c>
      <c r="G79" s="11">
        <v>1.0</v>
      </c>
      <c r="H79" s="7">
        <v>2025.0</v>
      </c>
      <c r="I79" s="12">
        <f t="shared" si="3"/>
        <v>2025</v>
      </c>
      <c r="J79" s="13">
        <v>3.31E7</v>
      </c>
      <c r="K79" s="13">
        <f t="shared" ref="K79:P79" si="78">if($E79="","",if($E79="Dropped",if(and(K$1&lt;=$I79,K$1&gt;=$H79),if(Year($D79)=K$1,$F79*0.8,if((year($D79)+1)=K$1,$F79*0.6,$F79*0.4)) ,""),if($E79="Minors",0,if($E79="FA Contract",if(and(K$1&lt;=$I79,K$1&gt;=$H79),$F79,""),if($E79="YP Contract",if(K$1=$H79,500000,if(K$1=($H79+1),1000000,if(K$1=($H79+2),1500000,""))))))))</f>
        <v>1100000</v>
      </c>
      <c r="L79" s="13" t="str">
        <f t="shared" si="78"/>
        <v/>
      </c>
      <c r="M79" s="13" t="str">
        <f t="shared" si="78"/>
        <v/>
      </c>
      <c r="N79" s="13" t="str">
        <f t="shared" si="78"/>
        <v/>
      </c>
      <c r="O79" s="13" t="str">
        <f t="shared" si="78"/>
        <v/>
      </c>
      <c r="P79" s="13" t="str">
        <f t="shared" si="78"/>
        <v/>
      </c>
    </row>
    <row r="80">
      <c r="A80" s="7" t="s">
        <v>93</v>
      </c>
      <c r="B80" s="7" t="s">
        <v>68</v>
      </c>
      <c r="C80" s="8">
        <v>45823.0</v>
      </c>
      <c r="D80" s="8"/>
      <c r="E80" s="9" t="s">
        <v>12</v>
      </c>
      <c r="F80" s="14">
        <v>1000000.0</v>
      </c>
      <c r="G80" s="11">
        <v>1.0</v>
      </c>
      <c r="H80" s="7">
        <v>2025.0</v>
      </c>
      <c r="I80" s="12">
        <f t="shared" si="3"/>
        <v>2025</v>
      </c>
      <c r="J80" s="13">
        <v>3.31E7</v>
      </c>
      <c r="K80" s="13">
        <f t="shared" ref="K80:P80" si="79">if($E80="","",if($E80="Dropped",if(and(K$1&lt;=$I80,K$1&gt;=$H80),if(Year($D80)=K$1,$F80*0.8,if((year($D80)+1)=K$1,$F80*0.6,$F80*0.4)) ,""),if($E80="Minors",0,if($E80="FA Contract",if(and(K$1&lt;=$I80,K$1&gt;=$H80),$F80,""),if($E80="YP Contract",if(K$1=$H80,500000,if(K$1=($H80+1),1000000,if(K$1=($H80+2),1500000,""))))))))</f>
        <v>1000000</v>
      </c>
      <c r="L80" s="13" t="str">
        <f t="shared" si="79"/>
        <v/>
      </c>
      <c r="M80" s="13" t="str">
        <f t="shared" si="79"/>
        <v/>
      </c>
      <c r="N80" s="13" t="str">
        <f t="shared" si="79"/>
        <v/>
      </c>
      <c r="O80" s="13" t="str">
        <f t="shared" si="79"/>
        <v/>
      </c>
      <c r="P80" s="13" t="str">
        <f t="shared" si="79"/>
        <v/>
      </c>
    </row>
    <row r="81">
      <c r="A81" s="7" t="s">
        <v>94</v>
      </c>
      <c r="B81" s="7" t="s">
        <v>68</v>
      </c>
      <c r="C81" s="8">
        <v>45343.0</v>
      </c>
      <c r="D81" s="8"/>
      <c r="E81" s="9" t="s">
        <v>34</v>
      </c>
      <c r="F81" s="14" t="s">
        <v>35</v>
      </c>
      <c r="G81" s="11" t="s">
        <v>35</v>
      </c>
      <c r="H81" s="7">
        <v>2024.0</v>
      </c>
      <c r="I81" s="12">
        <f t="shared" si="3"/>
        <v>2026</v>
      </c>
      <c r="J81" s="13">
        <v>3.31E7</v>
      </c>
      <c r="K81" s="13">
        <f t="shared" ref="K81:P81" si="80">if($E81="","",if($E81="Dropped",if(and(K$1&lt;=$I81,K$1&gt;=$H81),if(Year($D81)=K$1,$F81*0.8,if((year($D81)+1)=K$1,$F81*0.6,$F81*0.4)) ,""),if($E81="Minors",0,if($E81="FA Contract",if(and(K$1&lt;=$I81,K$1&gt;=$H81),$F81,""),if($E81="YP Contract",if(K$1=$H81,500000,if(K$1=($H81+1),1000000,if(K$1=($H81+2),1500000,""))))))))</f>
        <v>1000000</v>
      </c>
      <c r="L81" s="13">
        <f t="shared" si="80"/>
        <v>1500000</v>
      </c>
      <c r="M81" s="13" t="str">
        <f t="shared" si="80"/>
        <v/>
      </c>
      <c r="N81" s="13" t="str">
        <f t="shared" si="80"/>
        <v/>
      </c>
      <c r="O81" s="13" t="str">
        <f t="shared" si="80"/>
        <v/>
      </c>
      <c r="P81" s="13" t="str">
        <f t="shared" si="80"/>
        <v/>
      </c>
    </row>
    <row r="82">
      <c r="A82" s="7" t="s">
        <v>95</v>
      </c>
      <c r="B82" s="7" t="s">
        <v>68</v>
      </c>
      <c r="C82" s="8">
        <v>45343.0</v>
      </c>
      <c r="D82" s="8"/>
      <c r="E82" s="9" t="s">
        <v>34</v>
      </c>
      <c r="F82" s="14" t="s">
        <v>35</v>
      </c>
      <c r="G82" s="11" t="s">
        <v>35</v>
      </c>
      <c r="H82" s="7">
        <v>2024.0</v>
      </c>
      <c r="I82" s="12">
        <f t="shared" si="3"/>
        <v>2026</v>
      </c>
      <c r="J82" s="13">
        <v>3.31E7</v>
      </c>
      <c r="K82" s="13">
        <f t="shared" ref="K82:P82" si="81">if($E82="","",if($E82="Dropped",if(and(K$1&lt;=$I82,K$1&gt;=$H82),if(Year($D82)=K$1,$F82*0.8,if((year($D82)+1)=K$1,$F82*0.6,$F82*0.4)) ,""),if($E82="Minors",0,if($E82="FA Contract",if(and(K$1&lt;=$I82,K$1&gt;=$H82),$F82,""),if($E82="YP Contract",if(K$1=$H82,500000,if(K$1=($H82+1),1000000,if(K$1=($H82+2),1500000,""))))))))</f>
        <v>1000000</v>
      </c>
      <c r="L82" s="13">
        <f t="shared" si="81"/>
        <v>1500000</v>
      </c>
      <c r="M82" s="13" t="str">
        <f t="shared" si="81"/>
        <v/>
      </c>
      <c r="N82" s="13" t="str">
        <f t="shared" si="81"/>
        <v/>
      </c>
      <c r="O82" s="13" t="str">
        <f t="shared" si="81"/>
        <v/>
      </c>
      <c r="P82" s="13" t="str">
        <f t="shared" si="81"/>
        <v/>
      </c>
    </row>
    <row r="83">
      <c r="A83" s="7" t="s">
        <v>96</v>
      </c>
      <c r="B83" s="7" t="s">
        <v>68</v>
      </c>
      <c r="C83" s="8">
        <v>45343.0</v>
      </c>
      <c r="D83" s="8"/>
      <c r="E83" s="9" t="s">
        <v>34</v>
      </c>
      <c r="F83" s="14" t="s">
        <v>35</v>
      </c>
      <c r="G83" s="11" t="s">
        <v>35</v>
      </c>
      <c r="H83" s="7">
        <v>2024.0</v>
      </c>
      <c r="I83" s="12">
        <f t="shared" si="3"/>
        <v>2026</v>
      </c>
      <c r="J83" s="13">
        <v>3.31E7</v>
      </c>
      <c r="K83" s="13">
        <f t="shared" ref="K83:P83" si="82">if($E83="","",if($E83="Dropped",if(and(K$1&lt;=$I83,K$1&gt;=$H83),if(Year($D83)=K$1,$F83*0.8,if((year($D83)+1)=K$1,$F83*0.6,$F83*0.4)) ,""),if($E83="Minors",0,if($E83="FA Contract",if(and(K$1&lt;=$I83,K$1&gt;=$H83),$F83,""),if($E83="YP Contract",if(K$1=$H83,500000,if(K$1=($H83+1),1000000,if(K$1=($H83+2),1500000,""))))))))</f>
        <v>1000000</v>
      </c>
      <c r="L83" s="13">
        <f t="shared" si="82"/>
        <v>1500000</v>
      </c>
      <c r="M83" s="13" t="str">
        <f t="shared" si="82"/>
        <v/>
      </c>
      <c r="N83" s="13" t="str">
        <f t="shared" si="82"/>
        <v/>
      </c>
      <c r="O83" s="13" t="str">
        <f t="shared" si="82"/>
        <v/>
      </c>
      <c r="P83" s="13" t="str">
        <f t="shared" si="82"/>
        <v/>
      </c>
    </row>
    <row r="84">
      <c r="A84" s="7" t="s">
        <v>97</v>
      </c>
      <c r="B84" s="7" t="s">
        <v>68</v>
      </c>
      <c r="C84" s="8">
        <v>45343.0</v>
      </c>
      <c r="D84" s="8"/>
      <c r="E84" s="9" t="s">
        <v>34</v>
      </c>
      <c r="F84" s="14" t="s">
        <v>35</v>
      </c>
      <c r="G84" s="11" t="s">
        <v>35</v>
      </c>
      <c r="H84" s="7">
        <v>2024.0</v>
      </c>
      <c r="I84" s="12">
        <f t="shared" si="3"/>
        <v>2026</v>
      </c>
      <c r="J84" s="13">
        <v>3.31E7</v>
      </c>
      <c r="K84" s="13">
        <f t="shared" ref="K84:P84" si="83">if($E84="","",if($E84="Dropped",if(and(K$1&lt;=$I84,K$1&gt;=$H84),if(Year($D84)=K$1,$F84*0.8,if((year($D84)+1)=K$1,$F84*0.6,$F84*0.4)) ,""),if($E84="Minors",0,if($E84="FA Contract",if(and(K$1&lt;=$I84,K$1&gt;=$H84),$F84,""),if($E84="YP Contract",if(K$1=$H84,500000,if(K$1=($H84+1),1000000,if(K$1=($H84+2),1500000,""))))))))</f>
        <v>1000000</v>
      </c>
      <c r="L84" s="13">
        <f t="shared" si="83"/>
        <v>1500000</v>
      </c>
      <c r="M84" s="13" t="str">
        <f t="shared" si="83"/>
        <v/>
      </c>
      <c r="N84" s="13" t="str">
        <f t="shared" si="83"/>
        <v/>
      </c>
      <c r="O84" s="13" t="str">
        <f t="shared" si="83"/>
        <v/>
      </c>
      <c r="P84" s="13" t="str">
        <f t="shared" si="83"/>
        <v/>
      </c>
    </row>
    <row r="85">
      <c r="A85" s="7" t="s">
        <v>98</v>
      </c>
      <c r="B85" s="7" t="s">
        <v>68</v>
      </c>
      <c r="C85" s="8">
        <v>45343.0</v>
      </c>
      <c r="D85" s="8"/>
      <c r="E85" s="9" t="s">
        <v>34</v>
      </c>
      <c r="F85" s="14" t="s">
        <v>35</v>
      </c>
      <c r="G85" s="11" t="s">
        <v>35</v>
      </c>
      <c r="H85" s="7">
        <v>2024.0</v>
      </c>
      <c r="I85" s="12">
        <f t="shared" si="3"/>
        <v>2026</v>
      </c>
      <c r="J85" s="13">
        <v>3.31E7</v>
      </c>
      <c r="K85" s="13">
        <f t="shared" ref="K85:P85" si="84">if($E85="","",if($E85="Dropped",if(and(K$1&lt;=$I85,K$1&gt;=$H85),if(Year($D85)=K$1,$F85*0.8,if((year($D85)+1)=K$1,$F85*0.6,$F85*0.4)) ,""),if($E85="Minors",0,if($E85="FA Contract",if(and(K$1&lt;=$I85,K$1&gt;=$H85),$F85,""),if($E85="YP Contract",if(K$1=$H85,500000,if(K$1=($H85+1),1000000,if(K$1=($H85+2),1500000,""))))))))</f>
        <v>1000000</v>
      </c>
      <c r="L85" s="13">
        <f t="shared" si="84"/>
        <v>1500000</v>
      </c>
      <c r="M85" s="13" t="str">
        <f t="shared" si="84"/>
        <v/>
      </c>
      <c r="N85" s="13" t="str">
        <f t="shared" si="84"/>
        <v/>
      </c>
      <c r="O85" s="13" t="str">
        <f t="shared" si="84"/>
        <v/>
      </c>
      <c r="P85" s="13" t="str">
        <f t="shared" si="84"/>
        <v/>
      </c>
    </row>
    <row r="86">
      <c r="A86" s="7" t="s">
        <v>99</v>
      </c>
      <c r="B86" s="7" t="s">
        <v>68</v>
      </c>
      <c r="C86" s="8">
        <v>45343.0</v>
      </c>
      <c r="D86" s="8"/>
      <c r="E86" s="9" t="s">
        <v>34</v>
      </c>
      <c r="F86" s="14" t="s">
        <v>35</v>
      </c>
      <c r="G86" s="11" t="s">
        <v>35</v>
      </c>
      <c r="H86" s="7">
        <v>2025.0</v>
      </c>
      <c r="I86" s="12">
        <f t="shared" si="3"/>
        <v>2027</v>
      </c>
      <c r="J86" s="13">
        <v>3.31E7</v>
      </c>
      <c r="K86" s="13">
        <f t="shared" ref="K86:P86" si="85">if($E86="","",if($E86="Dropped",if(and(K$1&lt;=$I86,K$1&gt;=$H86),if(Year($D86)=K$1,$F86*0.8,if((year($D86)+1)=K$1,$F86*0.6,$F86*0.4)) ,""),if($E86="Minors",0,if($E86="FA Contract",if(and(K$1&lt;=$I86,K$1&gt;=$H86),$F86,""),if($E86="YP Contract",if(K$1=$H86,500000,if(K$1=($H86+1),1000000,if(K$1=($H86+2),1500000,""))))))))</f>
        <v>500000</v>
      </c>
      <c r="L86" s="13">
        <f t="shared" si="85"/>
        <v>1000000</v>
      </c>
      <c r="M86" s="13">
        <f t="shared" si="85"/>
        <v>1500000</v>
      </c>
      <c r="N86" s="13" t="str">
        <f t="shared" si="85"/>
        <v/>
      </c>
      <c r="O86" s="13" t="str">
        <f t="shared" si="85"/>
        <v/>
      </c>
      <c r="P86" s="13" t="str">
        <f t="shared" si="85"/>
        <v/>
      </c>
    </row>
    <row r="87">
      <c r="A87" s="7" t="s">
        <v>100</v>
      </c>
      <c r="B87" s="7" t="s">
        <v>68</v>
      </c>
      <c r="C87" s="8">
        <v>45343.0</v>
      </c>
      <c r="D87" s="8"/>
      <c r="E87" s="9" t="s">
        <v>34</v>
      </c>
      <c r="F87" s="14" t="s">
        <v>35</v>
      </c>
      <c r="G87" s="11" t="s">
        <v>35</v>
      </c>
      <c r="H87" s="16">
        <v>2025.0</v>
      </c>
      <c r="I87" s="12">
        <f t="shared" si="3"/>
        <v>2027</v>
      </c>
      <c r="J87" s="13">
        <v>3.31E7</v>
      </c>
      <c r="K87" s="13">
        <f t="shared" ref="K87:P87" si="86">if($E87="","",if($E87="Dropped",if(and(K$1&lt;=$I87,K$1&gt;=$H87),if(Year($D87)=K$1,$F87*0.8,if((year($D87)+1)=K$1,$F87*0.6,$F87*0.4)) ,""),if($E87="Minors",0,if($E87="FA Contract",if(and(K$1&lt;=$I87,K$1&gt;=$H87),$F87,""),if($E87="YP Contract",if(K$1=$H87,500000,if(K$1=($H87+1),1000000,if(K$1=($H87+2),1500000,""))))))))</f>
        <v>500000</v>
      </c>
      <c r="L87" s="13">
        <f t="shared" si="86"/>
        <v>1000000</v>
      </c>
      <c r="M87" s="13">
        <f t="shared" si="86"/>
        <v>1500000</v>
      </c>
      <c r="N87" s="13" t="str">
        <f t="shared" si="86"/>
        <v/>
      </c>
      <c r="O87" s="13" t="str">
        <f t="shared" si="86"/>
        <v/>
      </c>
      <c r="P87" s="13" t="str">
        <f t="shared" si="86"/>
        <v/>
      </c>
    </row>
    <row r="88">
      <c r="A88" s="7" t="s">
        <v>101</v>
      </c>
      <c r="B88" s="17" t="s">
        <v>68</v>
      </c>
      <c r="C88" s="8">
        <v>45721.0</v>
      </c>
      <c r="D88" s="8"/>
      <c r="E88" s="9" t="s">
        <v>12</v>
      </c>
      <c r="F88" s="10">
        <v>500000.0</v>
      </c>
      <c r="G88" s="11">
        <v>1.0</v>
      </c>
      <c r="H88" s="7">
        <v>2025.0</v>
      </c>
      <c r="I88" s="12">
        <f t="shared" si="3"/>
        <v>2025</v>
      </c>
      <c r="J88" s="13">
        <v>3.31E7</v>
      </c>
      <c r="K88" s="13">
        <f t="shared" ref="K88:P88" si="87">if($E88="","",if($E88="Dropped",if(and(K$1&lt;=$I88,K$1&gt;=$H88),if(Year($D88)=K$1,$F88*0.8,if((year($D88)+1)=K$1,$F88*0.6,$F88*0.4)) ,""),if($E88="Minors",0,if($E88="FA Contract",if(and(K$1&lt;=$I88,K$1&gt;=$H88),$F88,""),if($E88="YP Contract",if(K$1=$H88,500000,if(K$1=($H88+1),1000000,if(K$1=($H88+2),1500000,""))))))))</f>
        <v>500000</v>
      </c>
      <c r="L88" s="13" t="str">
        <f t="shared" si="87"/>
        <v/>
      </c>
      <c r="M88" s="13" t="str">
        <f t="shared" si="87"/>
        <v/>
      </c>
      <c r="N88" s="13" t="str">
        <f t="shared" si="87"/>
        <v/>
      </c>
      <c r="O88" s="13" t="str">
        <f t="shared" si="87"/>
        <v/>
      </c>
      <c r="P88" s="13" t="str">
        <f t="shared" si="87"/>
        <v/>
      </c>
    </row>
    <row r="89">
      <c r="A89" s="7" t="s">
        <v>102</v>
      </c>
      <c r="B89" s="7" t="s">
        <v>68</v>
      </c>
      <c r="C89" s="8">
        <v>45343.0</v>
      </c>
      <c r="D89" s="8"/>
      <c r="E89" s="9" t="s">
        <v>34</v>
      </c>
      <c r="F89" s="14" t="s">
        <v>35</v>
      </c>
      <c r="G89" s="11" t="s">
        <v>35</v>
      </c>
      <c r="H89" s="7">
        <v>2025.0</v>
      </c>
      <c r="I89" s="12">
        <f t="shared" si="3"/>
        <v>2027</v>
      </c>
      <c r="J89" s="13">
        <v>3.31E7</v>
      </c>
      <c r="K89" s="13">
        <f t="shared" ref="K89:P89" si="88">if($E89="","",if($E89="Dropped",if(and(K$1&lt;=$I89,K$1&gt;=$H89),if(Year($D89)=K$1,$F89*0.8,if((year($D89)+1)=K$1,$F89*0.6,$F89*0.4)) ,""),if($E89="Minors",0,if($E89="FA Contract",if(and(K$1&lt;=$I89,K$1&gt;=$H89),$F89,""),if($E89="YP Contract",if(K$1=$H89,500000,if(K$1=($H89+1),1000000,if(K$1=($H89+2),1500000,""))))))))</f>
        <v>500000</v>
      </c>
      <c r="L89" s="13">
        <f t="shared" si="88"/>
        <v>1000000</v>
      </c>
      <c r="M89" s="13">
        <f t="shared" si="88"/>
        <v>1500000</v>
      </c>
      <c r="N89" s="13" t="str">
        <f t="shared" si="88"/>
        <v/>
      </c>
      <c r="O89" s="13" t="str">
        <f t="shared" si="88"/>
        <v/>
      </c>
      <c r="P89" s="13" t="str">
        <f t="shared" si="88"/>
        <v/>
      </c>
    </row>
    <row r="90">
      <c r="A90" s="7" t="s">
        <v>103</v>
      </c>
      <c r="B90" s="7" t="s">
        <v>68</v>
      </c>
      <c r="C90" s="8">
        <v>45760.0</v>
      </c>
      <c r="D90" s="8"/>
      <c r="E90" s="9" t="s">
        <v>12</v>
      </c>
      <c r="F90" s="14">
        <v>500000.0</v>
      </c>
      <c r="G90" s="11">
        <v>1.0</v>
      </c>
      <c r="H90" s="7">
        <v>2025.0</v>
      </c>
      <c r="I90" s="12">
        <f t="shared" si="3"/>
        <v>2025</v>
      </c>
      <c r="J90" s="13">
        <v>3.31E7</v>
      </c>
      <c r="K90" s="13">
        <f t="shared" ref="K90:P90" si="89">if($E90="","",if($E90="Dropped",if(and(K$1&lt;=$I90,K$1&gt;=$H90),if(Year($D90)=K$1,$F90*0.8,if((year($D90)+1)=K$1,$F90*0.6,$F90*0.4)) ,""),if($E90="Minors",0,if($E90="FA Contract",if(and(K$1&lt;=$I90,K$1&gt;=$H90),$F90,""),if($E90="YP Contract",if(K$1=$H90,500000,if(K$1=($H90+1),1000000,if(K$1=($H90+2),1500000,""))))))))</f>
        <v>500000</v>
      </c>
      <c r="L90" s="13" t="str">
        <f t="shared" si="89"/>
        <v/>
      </c>
      <c r="M90" s="13" t="str">
        <f t="shared" si="89"/>
        <v/>
      </c>
      <c r="N90" s="13" t="str">
        <f t="shared" si="89"/>
        <v/>
      </c>
      <c r="O90" s="13" t="str">
        <f t="shared" si="89"/>
        <v/>
      </c>
      <c r="P90" s="13" t="str">
        <f t="shared" si="89"/>
        <v/>
      </c>
    </row>
    <row r="91">
      <c r="A91" s="7" t="s">
        <v>104</v>
      </c>
      <c r="B91" s="7" t="s">
        <v>68</v>
      </c>
      <c r="C91" s="8">
        <v>45721.0</v>
      </c>
      <c r="D91" s="8"/>
      <c r="E91" s="9" t="s">
        <v>12</v>
      </c>
      <c r="F91" s="14">
        <v>500000.0</v>
      </c>
      <c r="G91" s="11">
        <v>1.0</v>
      </c>
      <c r="H91" s="7">
        <v>2025.0</v>
      </c>
      <c r="I91" s="12">
        <f t="shared" si="3"/>
        <v>2025</v>
      </c>
      <c r="J91" s="13">
        <v>3.31E7</v>
      </c>
      <c r="K91" s="13">
        <f t="shared" ref="K91:P91" si="90">if($E91="","",if($E91="Dropped",if(and(K$1&lt;=$I91,K$1&gt;=$H91),if(Year($D91)=K$1,$F91*0.8,if((year($D91)+1)=K$1,$F91*0.6,$F91*0.4)) ,""),if($E91="Minors",0,if($E91="FA Contract",if(and(K$1&lt;=$I91,K$1&gt;=$H91),$F91,""),if($E91="YP Contract",if(K$1=$H91,500000,if(K$1=($H91+1),1000000,if(K$1=($H91+2),1500000,""))))))))</f>
        <v>500000</v>
      </c>
      <c r="L91" s="13" t="str">
        <f t="shared" si="90"/>
        <v/>
      </c>
      <c r="M91" s="13" t="str">
        <f t="shared" si="90"/>
        <v/>
      </c>
      <c r="N91" s="13" t="str">
        <f t="shared" si="90"/>
        <v/>
      </c>
      <c r="O91" s="13" t="str">
        <f t="shared" si="90"/>
        <v/>
      </c>
      <c r="P91" s="13" t="str">
        <f t="shared" si="90"/>
        <v/>
      </c>
    </row>
    <row r="92">
      <c r="A92" s="7" t="s">
        <v>105</v>
      </c>
      <c r="B92" s="7" t="s">
        <v>68</v>
      </c>
      <c r="C92" s="8">
        <v>45837.0</v>
      </c>
      <c r="D92" s="8"/>
      <c r="E92" s="9" t="s">
        <v>12</v>
      </c>
      <c r="F92" s="14">
        <v>100000.0</v>
      </c>
      <c r="G92" s="11">
        <v>1.0</v>
      </c>
      <c r="H92" s="7">
        <v>2025.0</v>
      </c>
      <c r="I92" s="12">
        <f t="shared" si="3"/>
        <v>2025</v>
      </c>
      <c r="J92" s="13">
        <v>3.31E7</v>
      </c>
      <c r="K92" s="13">
        <f t="shared" ref="K92:P92" si="91">if($E92="","",if($E92="Dropped",if(and(K$1&lt;=$I92,K$1&gt;=$H92),if(Year($D92)=K$1,$F92*0.8,if((year($D92)+1)=K$1,$F92*0.6,$F92*0.4)) ,""),if($E92="Minors",0,if($E92="FA Contract",if(and(K$1&lt;=$I92,K$1&gt;=$H92),$F92,""),if($E92="YP Contract",if(K$1=$H92,500000,if(K$1=($H92+1),1000000,if(K$1=($H92+2),1500000,""))))))))</f>
        <v>100000</v>
      </c>
      <c r="L92" s="13" t="str">
        <f t="shared" si="91"/>
        <v/>
      </c>
      <c r="M92" s="13" t="str">
        <f t="shared" si="91"/>
        <v/>
      </c>
      <c r="N92" s="13" t="str">
        <f t="shared" si="91"/>
        <v/>
      </c>
      <c r="O92" s="13" t="str">
        <f t="shared" si="91"/>
        <v/>
      </c>
      <c r="P92" s="13" t="str">
        <f t="shared" si="91"/>
        <v/>
      </c>
    </row>
    <row r="93">
      <c r="A93" s="7" t="s">
        <v>106</v>
      </c>
      <c r="B93" s="7" t="s">
        <v>68</v>
      </c>
      <c r="C93" s="8">
        <v>45863.0</v>
      </c>
      <c r="D93" s="8"/>
      <c r="E93" s="9" t="s">
        <v>12</v>
      </c>
      <c r="F93" s="14">
        <v>100000.0</v>
      </c>
      <c r="G93" s="11">
        <v>1.0</v>
      </c>
      <c r="H93" s="7">
        <v>2025.0</v>
      </c>
      <c r="I93" s="12">
        <f t="shared" si="3"/>
        <v>2025</v>
      </c>
      <c r="J93" s="13">
        <v>3.31E7</v>
      </c>
      <c r="K93" s="13">
        <f t="shared" ref="K93:P93" si="92">if($E93="","",if($E93="Dropped",if(and(K$1&lt;=$I93,K$1&gt;=$H93),if(Year($D93)=K$1,$F93*0.8,if((year($D93)+1)=K$1,$F93*0.6,$F93*0.4)) ,""),if($E93="Minors",0,if($E93="FA Contract",if(and(K$1&lt;=$I93,K$1&gt;=$H93),$F93,""),if($E93="YP Contract",if(K$1=$H93,500000,if(K$1=($H93+1),1000000,if(K$1=($H93+2),1500000,""))))))))</f>
        <v>100000</v>
      </c>
      <c r="L93" s="13" t="str">
        <f t="shared" si="92"/>
        <v/>
      </c>
      <c r="M93" s="13" t="str">
        <f t="shared" si="92"/>
        <v/>
      </c>
      <c r="N93" s="13" t="str">
        <f t="shared" si="92"/>
        <v/>
      </c>
      <c r="O93" s="13" t="str">
        <f t="shared" si="92"/>
        <v/>
      </c>
      <c r="P93" s="13" t="str">
        <f t="shared" si="92"/>
        <v/>
      </c>
    </row>
    <row r="94">
      <c r="A94" s="7" t="s">
        <v>107</v>
      </c>
      <c r="B94" s="7" t="s">
        <v>68</v>
      </c>
      <c r="C94" s="8">
        <v>45694.0</v>
      </c>
      <c r="D94" s="8"/>
      <c r="E94" s="9" t="s">
        <v>52</v>
      </c>
      <c r="F94" s="14" t="s">
        <v>35</v>
      </c>
      <c r="G94" s="11" t="s">
        <v>35</v>
      </c>
      <c r="I94" s="12" t="str">
        <f t="shared" si="3"/>
        <v/>
      </c>
      <c r="J94" s="13">
        <v>3.31E7</v>
      </c>
      <c r="K94" s="13">
        <f t="shared" ref="K94:P94" si="93">if($E94="","",if($E94="Dropped",if(and(K$1&lt;=$I94,K$1&gt;=$H94),if(Year($D94)=K$1,$F94*0.8,if((year($D94)+1)=K$1,$F94*0.6,$F94*0.4)) ,""),if($E94="Minors",0,if($E94="FA Contract",if(and(K$1&lt;=$I94,K$1&gt;=$H94),$F94,""),if($E94="YP Contract",if(K$1=$H94,500000,if(K$1=($H94+1),1000000,if(K$1=($H94+2),1500000,""))))))))</f>
        <v>0</v>
      </c>
      <c r="L94" s="13">
        <f t="shared" si="93"/>
        <v>0</v>
      </c>
      <c r="M94" s="13">
        <f t="shared" si="93"/>
        <v>0</v>
      </c>
      <c r="N94" s="13">
        <f t="shared" si="93"/>
        <v>0</v>
      </c>
      <c r="O94" s="13">
        <f t="shared" si="93"/>
        <v>0</v>
      </c>
      <c r="P94" s="13">
        <f t="shared" si="93"/>
        <v>0</v>
      </c>
    </row>
    <row r="95">
      <c r="A95" s="7" t="s">
        <v>108</v>
      </c>
      <c r="B95" s="7" t="s">
        <v>68</v>
      </c>
      <c r="C95" s="8">
        <v>45343.0</v>
      </c>
      <c r="D95" s="8"/>
      <c r="E95" s="9" t="s">
        <v>52</v>
      </c>
      <c r="F95" s="14" t="s">
        <v>35</v>
      </c>
      <c r="G95" s="11" t="s">
        <v>35</v>
      </c>
      <c r="H95" s="7"/>
      <c r="I95" s="12" t="str">
        <f t="shared" si="3"/>
        <v/>
      </c>
      <c r="J95" s="13">
        <v>3.31E7</v>
      </c>
      <c r="K95" s="13">
        <f t="shared" ref="K95:P95" si="94">if($E95="","",if($E95="Dropped",if(and(K$1&lt;=$I95,K$1&gt;=$H95),if(Year($D95)=K$1,$F95*0.8,if((year($D95)+1)=K$1,$F95*0.6,$F95*0.4)) ,""),if($E95="Minors",0,if($E95="FA Contract",if(and(K$1&lt;=$I95,K$1&gt;=$H95),$F95,""),if($E95="YP Contract",if(K$1=$H95,500000,if(K$1=($H95+1),1000000,if(K$1=($H95+2),1500000,""))))))))</f>
        <v>0</v>
      </c>
      <c r="L95" s="13">
        <f t="shared" si="94"/>
        <v>0</v>
      </c>
      <c r="M95" s="13">
        <f t="shared" si="94"/>
        <v>0</v>
      </c>
      <c r="N95" s="13">
        <f t="shared" si="94"/>
        <v>0</v>
      </c>
      <c r="O95" s="13">
        <f t="shared" si="94"/>
        <v>0</v>
      </c>
      <c r="P95" s="13">
        <f t="shared" si="94"/>
        <v>0</v>
      </c>
    </row>
    <row r="96">
      <c r="A96" s="7" t="s">
        <v>109</v>
      </c>
      <c r="B96" s="7" t="s">
        <v>68</v>
      </c>
      <c r="C96" s="8">
        <v>45774.0</v>
      </c>
      <c r="D96" s="8"/>
      <c r="E96" s="9" t="s">
        <v>52</v>
      </c>
      <c r="F96" s="14">
        <v>5000000.0</v>
      </c>
      <c r="G96" s="11">
        <v>1.0</v>
      </c>
      <c r="H96" s="7">
        <v>2025.0</v>
      </c>
      <c r="I96" s="12">
        <f t="shared" si="3"/>
        <v>2025</v>
      </c>
      <c r="J96" s="13">
        <v>3.31E7</v>
      </c>
      <c r="K96" s="13">
        <f t="shared" ref="K96:P96" si="95">if($E96="","",if($E96="Dropped",if(and(K$1&lt;=$I96,K$1&gt;=$H96),if(Year($D96)=K$1,$F96*0.8,if((year($D96)+1)=K$1,$F96*0.6,$F96*0.4)) ,""),if($E96="Minors",0,if($E96="FA Contract",if(and(K$1&lt;=$I96,K$1&gt;=$H96),$F96,""),if($E96="YP Contract",if(K$1=$H96,500000,if(K$1=($H96+1),1000000,if(K$1=($H96+2),1500000,""))))))))</f>
        <v>0</v>
      </c>
      <c r="L96" s="13">
        <f t="shared" si="95"/>
        <v>0</v>
      </c>
      <c r="M96" s="13">
        <f t="shared" si="95"/>
        <v>0</v>
      </c>
      <c r="N96" s="13">
        <f t="shared" si="95"/>
        <v>0</v>
      </c>
      <c r="O96" s="13">
        <f t="shared" si="95"/>
        <v>0</v>
      </c>
      <c r="P96" s="13">
        <f t="shared" si="95"/>
        <v>0</v>
      </c>
    </row>
    <row r="97">
      <c r="A97" s="7" t="s">
        <v>110</v>
      </c>
      <c r="B97" s="7" t="s">
        <v>68</v>
      </c>
      <c r="C97" s="8">
        <v>45344.0</v>
      </c>
      <c r="D97" s="8"/>
      <c r="E97" s="9" t="s">
        <v>52</v>
      </c>
      <c r="F97" s="14" t="s">
        <v>35</v>
      </c>
      <c r="G97" s="11" t="s">
        <v>35</v>
      </c>
      <c r="I97" s="12" t="str">
        <f t="shared" si="3"/>
        <v/>
      </c>
      <c r="J97" s="13">
        <v>3.31E7</v>
      </c>
      <c r="K97" s="13">
        <f t="shared" ref="K97:P97" si="96">if($E97="","",if($E97="Dropped",if(and(K$1&lt;=$I97,K$1&gt;=$H97),if(Year($D97)=K$1,$F97*0.8,if((year($D97)+1)=K$1,$F97*0.6,$F97*0.4)) ,""),if($E97="Minors",0,if($E97="FA Contract",if(and(K$1&lt;=$I97,K$1&gt;=$H97),$F97,""),if($E97="YP Contract",if(K$1=$H97,500000,if(K$1=($H97+1),1000000,if(K$1=($H97+2),1500000,""))))))))</f>
        <v>0</v>
      </c>
      <c r="L97" s="13">
        <f t="shared" si="96"/>
        <v>0</v>
      </c>
      <c r="M97" s="13">
        <f t="shared" si="96"/>
        <v>0</v>
      </c>
      <c r="N97" s="13">
        <f t="shared" si="96"/>
        <v>0</v>
      </c>
      <c r="O97" s="13">
        <f t="shared" si="96"/>
        <v>0</v>
      </c>
      <c r="P97" s="13">
        <f t="shared" si="96"/>
        <v>0</v>
      </c>
    </row>
    <row r="98">
      <c r="A98" s="7" t="s">
        <v>111</v>
      </c>
      <c r="B98" s="7" t="s">
        <v>68</v>
      </c>
      <c r="C98" s="8">
        <v>45694.0</v>
      </c>
      <c r="D98" s="8"/>
      <c r="E98" s="9" t="s">
        <v>52</v>
      </c>
      <c r="F98" s="14" t="s">
        <v>35</v>
      </c>
      <c r="G98" s="11" t="s">
        <v>35</v>
      </c>
      <c r="I98" s="12" t="str">
        <f t="shared" si="3"/>
        <v/>
      </c>
      <c r="J98" s="13">
        <v>3.31E7</v>
      </c>
      <c r="K98" s="13">
        <f t="shared" ref="K98:P98" si="97">if($E98="","",if($E98="Dropped",if(and(K$1&lt;=$I98,K$1&gt;=$H98),if(Year($D98)=K$1,$F98*0.8,if((year($D98)+1)=K$1,$F98*0.6,$F98*0.4)) ,""),if($E98="Minors",0,if($E98="FA Contract",if(and(K$1&lt;=$I98,K$1&gt;=$H98),$F98,""),if($E98="YP Contract",if(K$1=$H98,500000,if(K$1=($H98+1),1000000,if(K$1=($H98+2),1500000,""))))))))</f>
        <v>0</v>
      </c>
      <c r="L98" s="13">
        <f t="shared" si="97"/>
        <v>0</v>
      </c>
      <c r="M98" s="13">
        <f t="shared" si="97"/>
        <v>0</v>
      </c>
      <c r="N98" s="13">
        <f t="shared" si="97"/>
        <v>0</v>
      </c>
      <c r="O98" s="13">
        <f t="shared" si="97"/>
        <v>0</v>
      </c>
      <c r="P98" s="13">
        <f t="shared" si="97"/>
        <v>0</v>
      </c>
    </row>
    <row r="99">
      <c r="A99" s="7" t="s">
        <v>112</v>
      </c>
      <c r="B99" s="7" t="s">
        <v>68</v>
      </c>
      <c r="C99" s="8">
        <v>45685.0</v>
      </c>
      <c r="D99" s="8"/>
      <c r="E99" s="9" t="s">
        <v>52</v>
      </c>
      <c r="F99" s="14" t="s">
        <v>35</v>
      </c>
      <c r="G99" s="11" t="s">
        <v>35</v>
      </c>
      <c r="I99" s="12" t="str">
        <f t="shared" si="3"/>
        <v/>
      </c>
      <c r="J99" s="13">
        <v>3.31E7</v>
      </c>
      <c r="K99" s="13">
        <f t="shared" ref="K99:P99" si="98">if($E99="","",if($E99="Dropped",if(and(K$1&lt;=$I99,K$1&gt;=$H99),if(Year($D99)=K$1,$F99*0.8,if((year($D99)+1)=K$1,$F99*0.6,$F99*0.4)) ,""),if($E99="Minors",0,if($E99="FA Contract",if(and(K$1&lt;=$I99,K$1&gt;=$H99),$F99,""),if($E99="YP Contract",if(K$1=$H99,500000,if(K$1=($H99+1),1000000,if(K$1=($H99+2),1500000,""))))))))</f>
        <v>0</v>
      </c>
      <c r="L99" s="13">
        <f t="shared" si="98"/>
        <v>0</v>
      </c>
      <c r="M99" s="13">
        <f t="shared" si="98"/>
        <v>0</v>
      </c>
      <c r="N99" s="13">
        <f t="shared" si="98"/>
        <v>0</v>
      </c>
      <c r="O99" s="13">
        <f t="shared" si="98"/>
        <v>0</v>
      </c>
      <c r="P99" s="13">
        <f t="shared" si="98"/>
        <v>0</v>
      </c>
    </row>
    <row r="100">
      <c r="A100" s="7" t="s">
        <v>113</v>
      </c>
      <c r="B100" s="7" t="s">
        <v>114</v>
      </c>
      <c r="C100" s="8">
        <v>45318.0</v>
      </c>
      <c r="D100" s="8"/>
      <c r="E100" s="9" t="s">
        <v>12</v>
      </c>
      <c r="F100" s="10">
        <v>2.51E7</v>
      </c>
      <c r="G100" s="11">
        <v>5.0</v>
      </c>
      <c r="H100" s="7">
        <v>2024.0</v>
      </c>
      <c r="I100" s="12">
        <f t="shared" si="3"/>
        <v>2028</v>
      </c>
      <c r="J100" s="13">
        <v>3.31E7</v>
      </c>
      <c r="K100" s="13">
        <f t="shared" ref="K100:P100" si="99">if($E100="","",if($E100="Dropped",if(and(K$1&lt;=$I100,K$1&gt;=$H100),if(Year($D100)=K$1,$F100*0.8,if((year($D100)+1)=K$1,$F100*0.6,$F100*0.4)) ,""),if($E100="Minors",0,if($E100="FA Contract",if(and(K$1&lt;=$I100,K$1&gt;=$H100),$F100,""),if($E100="YP Contract",if(K$1=$H100,500000,if(K$1=($H100+1),1000000,if(K$1=($H100+2),1500000,""))))))))</f>
        <v>25100000</v>
      </c>
      <c r="L100" s="13">
        <f t="shared" si="99"/>
        <v>25100000</v>
      </c>
      <c r="M100" s="13">
        <f t="shared" si="99"/>
        <v>25100000</v>
      </c>
      <c r="N100" s="13">
        <f t="shared" si="99"/>
        <v>25100000</v>
      </c>
      <c r="O100" s="13" t="str">
        <f t="shared" si="99"/>
        <v/>
      </c>
      <c r="P100" s="13" t="str">
        <f t="shared" si="99"/>
        <v/>
      </c>
    </row>
    <row r="101">
      <c r="A101" s="7" t="s">
        <v>115</v>
      </c>
      <c r="B101" s="7" t="s">
        <v>114</v>
      </c>
      <c r="C101" s="8">
        <v>45318.0</v>
      </c>
      <c r="D101" s="8"/>
      <c r="E101" s="9" t="s">
        <v>12</v>
      </c>
      <c r="F101" s="10">
        <v>2.0E7</v>
      </c>
      <c r="G101" s="11">
        <v>2.0</v>
      </c>
      <c r="H101" s="7">
        <v>2024.0</v>
      </c>
      <c r="I101" s="12">
        <f t="shared" si="3"/>
        <v>2025</v>
      </c>
      <c r="J101" s="13">
        <v>3.31E7</v>
      </c>
      <c r="K101" s="13">
        <f t="shared" ref="K101:P101" si="100">if($E101="","",if($E101="Dropped",if(and(K$1&lt;=$I101,K$1&gt;=$H101),if(Year($D101)=K$1,$F101*0.8,if((year($D101)+1)=K$1,$F101*0.6,$F101*0.4)) ,""),if($E101="Minors",0,if($E101="FA Contract",if(and(K$1&lt;=$I101,K$1&gt;=$H101),$F101,""),if($E101="YP Contract",if(K$1=$H101,500000,if(K$1=($H101+1),1000000,if(K$1=($H101+2),1500000,""))))))))</f>
        <v>20000000</v>
      </c>
      <c r="L101" s="13" t="str">
        <f t="shared" si="100"/>
        <v/>
      </c>
      <c r="M101" s="13" t="str">
        <f t="shared" si="100"/>
        <v/>
      </c>
      <c r="N101" s="13" t="str">
        <f t="shared" si="100"/>
        <v/>
      </c>
      <c r="O101" s="13" t="str">
        <f t="shared" si="100"/>
        <v/>
      </c>
      <c r="P101" s="13" t="str">
        <f t="shared" si="100"/>
        <v/>
      </c>
    </row>
    <row r="102">
      <c r="A102" s="7" t="s">
        <v>116</v>
      </c>
      <c r="B102" s="7" t="s">
        <v>114</v>
      </c>
      <c r="C102" s="8">
        <v>45318.0</v>
      </c>
      <c r="D102" s="8"/>
      <c r="E102" s="9" t="s">
        <v>12</v>
      </c>
      <c r="F102" s="10">
        <v>1.28E7</v>
      </c>
      <c r="G102" s="11">
        <v>4.0</v>
      </c>
      <c r="H102" s="7">
        <v>2024.0</v>
      </c>
      <c r="I102" s="12">
        <f t="shared" si="3"/>
        <v>2027</v>
      </c>
      <c r="J102" s="13">
        <v>3.31E7</v>
      </c>
      <c r="K102" s="13">
        <f t="shared" ref="K102:P102" si="101">if($E102="","",if($E102="Dropped",if(and(K$1&lt;=$I102,K$1&gt;=$H102),if(Year($D102)=K$1,$F102*0.8,if((year($D102)+1)=K$1,$F102*0.6,$F102*0.4)) ,""),if($E102="Minors",0,if($E102="FA Contract",if(and(K$1&lt;=$I102,K$1&gt;=$H102),$F102,""),if($E102="YP Contract",if(K$1=$H102,500000,if(K$1=($H102+1),1000000,if(K$1=($H102+2),1500000,""))))))))</f>
        <v>12800000</v>
      </c>
      <c r="L102" s="13">
        <f t="shared" si="101"/>
        <v>12800000</v>
      </c>
      <c r="M102" s="13">
        <f t="shared" si="101"/>
        <v>12800000</v>
      </c>
      <c r="N102" s="13" t="str">
        <f t="shared" si="101"/>
        <v/>
      </c>
      <c r="O102" s="13" t="str">
        <f t="shared" si="101"/>
        <v/>
      </c>
      <c r="P102" s="13" t="str">
        <f t="shared" si="101"/>
        <v/>
      </c>
    </row>
    <row r="103">
      <c r="A103" s="7" t="s">
        <v>117</v>
      </c>
      <c r="B103" s="17" t="s">
        <v>114</v>
      </c>
      <c r="C103" s="8">
        <v>45700.0</v>
      </c>
      <c r="D103" s="8"/>
      <c r="E103" s="9" t="s">
        <v>12</v>
      </c>
      <c r="F103" s="10">
        <v>8500000.0</v>
      </c>
      <c r="G103" s="11">
        <v>3.0</v>
      </c>
      <c r="H103" s="7">
        <v>2025.0</v>
      </c>
      <c r="I103" s="12">
        <f t="shared" si="3"/>
        <v>2027</v>
      </c>
      <c r="J103" s="13">
        <v>3.31E7</v>
      </c>
      <c r="K103" s="13">
        <f t="shared" ref="K103:P103" si="102">if($E103="","",if($E103="Dropped",if(and(K$1&lt;=$I103,K$1&gt;=$H103),if(Year($D103)=K$1,$F103*0.8,if((year($D103)+1)=K$1,$F103*0.6,$F103*0.4)) ,""),if($E103="Minors",0,if($E103="FA Contract",if(and(K$1&lt;=$I103,K$1&gt;=$H103),$F103,""),if($E103="YP Contract",if(K$1=$H103,500000,if(K$1=($H103+1),1000000,if(K$1=($H103+2),1500000,""))))))))</f>
        <v>8500000</v>
      </c>
      <c r="L103" s="13">
        <f t="shared" si="102"/>
        <v>8500000</v>
      </c>
      <c r="M103" s="13">
        <f t="shared" si="102"/>
        <v>8500000</v>
      </c>
      <c r="N103" s="13" t="str">
        <f t="shared" si="102"/>
        <v/>
      </c>
      <c r="O103" s="13" t="str">
        <f t="shared" si="102"/>
        <v/>
      </c>
      <c r="P103" s="13" t="str">
        <f t="shared" si="102"/>
        <v/>
      </c>
    </row>
    <row r="104">
      <c r="A104" s="7" t="s">
        <v>118</v>
      </c>
      <c r="B104" s="7" t="s">
        <v>114</v>
      </c>
      <c r="C104" s="8">
        <v>45377.0</v>
      </c>
      <c r="D104" s="8"/>
      <c r="E104" s="9" t="s">
        <v>12</v>
      </c>
      <c r="F104" s="14">
        <v>7900000.0</v>
      </c>
      <c r="G104" s="11">
        <v>3.0</v>
      </c>
      <c r="H104" s="7">
        <v>2024.0</v>
      </c>
      <c r="I104" s="12">
        <f t="shared" si="3"/>
        <v>2026</v>
      </c>
      <c r="J104" s="13">
        <v>3.31E7</v>
      </c>
      <c r="K104" s="13">
        <f t="shared" ref="K104:P104" si="103">if($E104="","",if($E104="Dropped",if(and(K$1&lt;=$I104,K$1&gt;=$H104),if(Year($D104)=K$1,$F104*0.8,if((year($D104)+1)=K$1,$F104*0.6,$F104*0.4)) ,""),if($E104="Minors",0,if($E104="FA Contract",if(and(K$1&lt;=$I104,K$1&gt;=$H104),$F104,""),if($E104="YP Contract",if(K$1=$H104,500000,if(K$1=($H104+1),1000000,if(K$1=($H104+2),1500000,""))))))))</f>
        <v>7900000</v>
      </c>
      <c r="L104" s="13">
        <f t="shared" si="103"/>
        <v>7900000</v>
      </c>
      <c r="M104" s="13" t="str">
        <f t="shared" si="103"/>
        <v/>
      </c>
      <c r="N104" s="13" t="str">
        <f t="shared" si="103"/>
        <v/>
      </c>
      <c r="O104" s="13" t="str">
        <f t="shared" si="103"/>
        <v/>
      </c>
      <c r="P104" s="13" t="str">
        <f t="shared" si="103"/>
        <v/>
      </c>
    </row>
    <row r="105">
      <c r="A105" s="7" t="s">
        <v>119</v>
      </c>
      <c r="B105" s="7" t="s">
        <v>114</v>
      </c>
      <c r="C105" s="8">
        <v>45318.0</v>
      </c>
      <c r="D105" s="8"/>
      <c r="E105" s="9" t="s">
        <v>12</v>
      </c>
      <c r="F105" s="14">
        <v>6800000.0</v>
      </c>
      <c r="G105" s="11">
        <v>2.0</v>
      </c>
      <c r="H105" s="7">
        <v>2024.0</v>
      </c>
      <c r="I105" s="12">
        <f t="shared" si="3"/>
        <v>2025</v>
      </c>
      <c r="J105" s="13">
        <v>3.31E7</v>
      </c>
      <c r="K105" s="13">
        <f t="shared" ref="K105:P105" si="104">if($E105="","",if($E105="Dropped",if(and(K$1&lt;=$I105,K$1&gt;=$H105),if(Year($D105)=K$1,$F105*0.8,if((year($D105)+1)=K$1,$F105*0.6,$F105*0.4)) ,""),if($E105="Minors",0,if($E105="FA Contract",if(and(K$1&lt;=$I105,K$1&gt;=$H105),$F105,""),if($E105="YP Contract",if(K$1=$H105,500000,if(K$1=($H105+1),1000000,if(K$1=($H105+2),1500000,""))))))))</f>
        <v>6800000</v>
      </c>
      <c r="L105" s="13" t="str">
        <f t="shared" si="104"/>
        <v/>
      </c>
      <c r="M105" s="13" t="str">
        <f t="shared" si="104"/>
        <v/>
      </c>
      <c r="N105" s="13" t="str">
        <f t="shared" si="104"/>
        <v/>
      </c>
      <c r="O105" s="13" t="str">
        <f t="shared" si="104"/>
        <v/>
      </c>
      <c r="P105" s="13" t="str">
        <f t="shared" si="104"/>
        <v/>
      </c>
    </row>
    <row r="106">
      <c r="A106" s="7" t="s">
        <v>120</v>
      </c>
      <c r="B106" s="7" t="s">
        <v>114</v>
      </c>
      <c r="C106" s="8">
        <v>45318.0</v>
      </c>
      <c r="D106" s="8"/>
      <c r="E106" s="9" t="s">
        <v>12</v>
      </c>
      <c r="F106" s="14">
        <v>6300000.0</v>
      </c>
      <c r="G106" s="11">
        <v>2.0</v>
      </c>
      <c r="H106" s="7">
        <v>2024.0</v>
      </c>
      <c r="I106" s="12">
        <f t="shared" si="3"/>
        <v>2025</v>
      </c>
      <c r="J106" s="13">
        <v>3.31E7</v>
      </c>
      <c r="K106" s="13">
        <f t="shared" ref="K106:P106" si="105">if($E106="","",if($E106="Dropped",if(and(K$1&lt;=$I106,K$1&gt;=$H106),if(Year($D106)=K$1,$F106*0.8,if((year($D106)+1)=K$1,$F106*0.6,$F106*0.4)) ,""),if($E106="Minors",0,if($E106="FA Contract",if(and(K$1&lt;=$I106,K$1&gt;=$H106),$F106,""),if($E106="YP Contract",if(K$1=$H106,500000,if(K$1=($H106+1),1000000,if(K$1=($H106+2),1500000,""))))))))</f>
        <v>6300000</v>
      </c>
      <c r="L106" s="13" t="str">
        <f t="shared" si="105"/>
        <v/>
      </c>
      <c r="M106" s="13" t="str">
        <f t="shared" si="105"/>
        <v/>
      </c>
      <c r="N106" s="13" t="str">
        <f t="shared" si="105"/>
        <v/>
      </c>
      <c r="O106" s="13" t="str">
        <f t="shared" si="105"/>
        <v/>
      </c>
      <c r="P106" s="13" t="str">
        <f t="shared" si="105"/>
        <v/>
      </c>
    </row>
    <row r="107">
      <c r="A107" s="7" t="s">
        <v>121</v>
      </c>
      <c r="B107" s="7" t="s">
        <v>114</v>
      </c>
      <c r="C107" s="8">
        <v>45356.0</v>
      </c>
      <c r="D107" s="8"/>
      <c r="E107" s="9" t="s">
        <v>12</v>
      </c>
      <c r="F107" s="14">
        <v>5000000.0</v>
      </c>
      <c r="G107" s="11">
        <v>2.0</v>
      </c>
      <c r="H107" s="7">
        <v>2024.0</v>
      </c>
      <c r="I107" s="12">
        <f t="shared" si="3"/>
        <v>2025</v>
      </c>
      <c r="J107" s="13">
        <v>3.31E7</v>
      </c>
      <c r="K107" s="13">
        <f t="shared" ref="K107:P107" si="106">if($E107="","",if($E107="Dropped",if(and(K$1&lt;=$I107,K$1&gt;=$H107),if(Year($D107)=K$1,$F107*0.8,if((year($D107)+1)=K$1,$F107*0.6,$F107*0.4)) ,""),if($E107="Minors",0,if($E107="FA Contract",if(and(K$1&lt;=$I107,K$1&gt;=$H107),$F107,""),if($E107="YP Contract",if(K$1=$H107,500000,if(K$1=($H107+1),1000000,if(K$1=($H107+2),1500000,""))))))))</f>
        <v>5000000</v>
      </c>
      <c r="L107" s="13" t="str">
        <f t="shared" si="106"/>
        <v/>
      </c>
      <c r="M107" s="13" t="str">
        <f t="shared" si="106"/>
        <v/>
      </c>
      <c r="N107" s="13" t="str">
        <f t="shared" si="106"/>
        <v/>
      </c>
      <c r="O107" s="13" t="str">
        <f t="shared" si="106"/>
        <v/>
      </c>
      <c r="P107" s="13" t="str">
        <f t="shared" si="106"/>
        <v/>
      </c>
    </row>
    <row r="108">
      <c r="A108" s="7" t="s">
        <v>122</v>
      </c>
      <c r="B108" s="7" t="s">
        <v>114</v>
      </c>
      <c r="C108" s="8">
        <v>45356.0</v>
      </c>
      <c r="D108" s="8"/>
      <c r="E108" s="9" t="s">
        <v>12</v>
      </c>
      <c r="F108" s="14">
        <v>5000000.0</v>
      </c>
      <c r="G108" s="11">
        <v>2.0</v>
      </c>
      <c r="H108" s="7">
        <v>2024.0</v>
      </c>
      <c r="I108" s="12">
        <f t="shared" si="3"/>
        <v>2025</v>
      </c>
      <c r="J108" s="13">
        <v>3.31E7</v>
      </c>
      <c r="K108" s="13">
        <f t="shared" ref="K108:P108" si="107">if($E108="","",if($E108="Dropped",if(and(K$1&lt;=$I108,K$1&gt;=$H108),if(Year($D108)=K$1,$F108*0.8,if((year($D108)+1)=K$1,$F108*0.6,$F108*0.4)) ,""),if($E108="Minors",0,if($E108="FA Contract",if(and(K$1&lt;=$I108,K$1&gt;=$H108),$F108,""),if($E108="YP Contract",if(K$1=$H108,500000,if(K$1=($H108+1),1000000,if(K$1=($H108+2),1500000,""))))))))</f>
        <v>5000000</v>
      </c>
      <c r="L108" s="13" t="str">
        <f t="shared" si="107"/>
        <v/>
      </c>
      <c r="M108" s="13" t="str">
        <f t="shared" si="107"/>
        <v/>
      </c>
      <c r="N108" s="13" t="str">
        <f t="shared" si="107"/>
        <v/>
      </c>
      <c r="O108" s="13" t="str">
        <f t="shared" si="107"/>
        <v/>
      </c>
      <c r="P108" s="13" t="str">
        <f t="shared" si="107"/>
        <v/>
      </c>
    </row>
    <row r="109">
      <c r="A109" s="7" t="s">
        <v>123</v>
      </c>
      <c r="B109" s="17" t="s">
        <v>114</v>
      </c>
      <c r="C109" s="8">
        <v>45686.0</v>
      </c>
      <c r="D109" s="8"/>
      <c r="E109" s="9" t="s">
        <v>12</v>
      </c>
      <c r="F109" s="10">
        <v>5000000.0</v>
      </c>
      <c r="G109" s="11">
        <v>3.0</v>
      </c>
      <c r="H109" s="7">
        <v>2025.0</v>
      </c>
      <c r="I109" s="12">
        <f t="shared" si="3"/>
        <v>2027</v>
      </c>
      <c r="J109" s="13">
        <v>3.31E7</v>
      </c>
      <c r="K109" s="13">
        <f t="shared" ref="K109:P109" si="108">if($E109="","",if($E109="Dropped",if(and(K$1&lt;=$I109,K$1&gt;=$H109),if(Year($D109)=K$1,$F109*0.8,if((year($D109)+1)=K$1,$F109*0.6,$F109*0.4)) ,""),if($E109="Minors",0,if($E109="FA Contract",if(and(K$1&lt;=$I109,K$1&gt;=$H109),$F109,""),if($E109="YP Contract",if(K$1=$H109,500000,if(K$1=($H109+1),1000000,if(K$1=($H109+2),1500000,""))))))))</f>
        <v>5000000</v>
      </c>
      <c r="L109" s="13">
        <f t="shared" si="108"/>
        <v>5000000</v>
      </c>
      <c r="M109" s="13">
        <f t="shared" si="108"/>
        <v>5000000</v>
      </c>
      <c r="N109" s="13" t="str">
        <f t="shared" si="108"/>
        <v/>
      </c>
      <c r="O109" s="13" t="str">
        <f t="shared" si="108"/>
        <v/>
      </c>
      <c r="P109" s="13" t="str">
        <f t="shared" si="108"/>
        <v/>
      </c>
    </row>
    <row r="110">
      <c r="A110" s="7" t="s">
        <v>124</v>
      </c>
      <c r="B110" s="7" t="s">
        <v>114</v>
      </c>
      <c r="C110" s="8">
        <v>45356.0</v>
      </c>
      <c r="D110" s="8"/>
      <c r="E110" s="9" t="s">
        <v>12</v>
      </c>
      <c r="F110" s="14">
        <v>5000000.0</v>
      </c>
      <c r="G110" s="11">
        <v>2.0</v>
      </c>
      <c r="H110" s="7">
        <v>2024.0</v>
      </c>
      <c r="I110" s="12">
        <f t="shared" si="3"/>
        <v>2025</v>
      </c>
      <c r="J110" s="13">
        <v>3.31E7</v>
      </c>
      <c r="K110" s="13">
        <f t="shared" ref="K110:P110" si="109">if($E110="","",if($E110="Dropped",if(and(K$1&lt;=$I110,K$1&gt;=$H110),if(Year($D110)=K$1,$F110*0.8,if((year($D110)+1)=K$1,$F110*0.6,$F110*0.4)) ,""),if($E110="Minors",0,if($E110="FA Contract",if(and(K$1&lt;=$I110,K$1&gt;=$H110),$F110,""),if($E110="YP Contract",if(K$1=$H110,500000,if(K$1=($H110+1),1000000,if(K$1=($H110+2),1500000,""))))))))</f>
        <v>5000000</v>
      </c>
      <c r="L110" s="13" t="str">
        <f t="shared" si="109"/>
        <v/>
      </c>
      <c r="M110" s="13" t="str">
        <f t="shared" si="109"/>
        <v/>
      </c>
      <c r="N110" s="13" t="str">
        <f t="shared" si="109"/>
        <v/>
      </c>
      <c r="O110" s="13" t="str">
        <f t="shared" si="109"/>
        <v/>
      </c>
      <c r="P110" s="13" t="str">
        <f t="shared" si="109"/>
        <v/>
      </c>
    </row>
    <row r="111">
      <c r="A111" s="7" t="s">
        <v>125</v>
      </c>
      <c r="B111" s="7" t="s">
        <v>114</v>
      </c>
      <c r="C111" s="8">
        <v>45356.0</v>
      </c>
      <c r="D111" s="8"/>
      <c r="E111" s="9" t="s">
        <v>12</v>
      </c>
      <c r="F111" s="14">
        <v>5000000.0</v>
      </c>
      <c r="G111" s="11">
        <v>2.0</v>
      </c>
      <c r="H111" s="7">
        <v>2024.0</v>
      </c>
      <c r="I111" s="12">
        <f t="shared" si="3"/>
        <v>2025</v>
      </c>
      <c r="J111" s="13">
        <v>3.31E7</v>
      </c>
      <c r="K111" s="13">
        <f t="shared" ref="K111:P111" si="110">if($E111="","",if($E111="Dropped",if(and(K$1&lt;=$I111,K$1&gt;=$H111),if(Year($D111)=K$1,$F111*0.8,if((year($D111)+1)=K$1,$F111*0.6,$F111*0.4)) ,""),if($E111="Minors",0,if($E111="FA Contract",if(and(K$1&lt;=$I111,K$1&gt;=$H111),$F111,""),if($E111="YP Contract",if(K$1=$H111,500000,if(K$1=($H111+1),1000000,if(K$1=($H111+2),1500000,""))))))))</f>
        <v>5000000</v>
      </c>
      <c r="L111" s="13" t="str">
        <f t="shared" si="110"/>
        <v/>
      </c>
      <c r="M111" s="13" t="str">
        <f t="shared" si="110"/>
        <v/>
      </c>
      <c r="N111" s="13" t="str">
        <f t="shared" si="110"/>
        <v/>
      </c>
      <c r="O111" s="13" t="str">
        <f t="shared" si="110"/>
        <v/>
      </c>
      <c r="P111" s="13" t="str">
        <f t="shared" si="110"/>
        <v/>
      </c>
    </row>
    <row r="112">
      <c r="A112" s="7" t="s">
        <v>126</v>
      </c>
      <c r="B112" s="7" t="s">
        <v>114</v>
      </c>
      <c r="C112" s="8">
        <v>45721.0</v>
      </c>
      <c r="D112" s="8"/>
      <c r="E112" s="9" t="s">
        <v>12</v>
      </c>
      <c r="F112" s="10">
        <v>5000000.0</v>
      </c>
      <c r="G112" s="11">
        <v>1.0</v>
      </c>
      <c r="H112" s="7">
        <v>2025.0</v>
      </c>
      <c r="I112" s="12">
        <f t="shared" si="3"/>
        <v>2025</v>
      </c>
      <c r="J112" s="13">
        <v>3.31E7</v>
      </c>
      <c r="K112" s="13">
        <f t="shared" ref="K112:P112" si="111">if($E112="","",if($E112="Dropped",if(and(K$1&lt;=$I112,K$1&gt;=$H112),if(Year($D112)=K$1,$F112*0.8,if((year($D112)+1)=K$1,$F112*0.6,$F112*0.4)) ,""),if($E112="Minors",0,if($E112="FA Contract",if(and(K$1&lt;=$I112,K$1&gt;=$H112),$F112,""),if($E112="YP Contract",if(K$1=$H112,500000,if(K$1=($H112+1),1000000,if(K$1=($H112+2),1500000,""))))))))</f>
        <v>5000000</v>
      </c>
      <c r="L112" s="13" t="str">
        <f t="shared" si="111"/>
        <v/>
      </c>
      <c r="M112" s="13" t="str">
        <f t="shared" si="111"/>
        <v/>
      </c>
      <c r="N112" s="13" t="str">
        <f t="shared" si="111"/>
        <v/>
      </c>
      <c r="O112" s="13" t="str">
        <f t="shared" si="111"/>
        <v/>
      </c>
      <c r="P112" s="13" t="str">
        <f t="shared" si="111"/>
        <v/>
      </c>
    </row>
    <row r="113">
      <c r="A113" s="7" t="s">
        <v>127</v>
      </c>
      <c r="B113" s="7" t="s">
        <v>114</v>
      </c>
      <c r="C113" s="8">
        <v>45356.0</v>
      </c>
      <c r="D113" s="8"/>
      <c r="E113" s="9" t="s">
        <v>12</v>
      </c>
      <c r="F113" s="14">
        <v>5000000.0</v>
      </c>
      <c r="G113" s="11">
        <v>2.0</v>
      </c>
      <c r="H113" s="7">
        <v>2024.0</v>
      </c>
      <c r="I113" s="12">
        <f t="shared" si="3"/>
        <v>2025</v>
      </c>
      <c r="J113" s="13">
        <v>3.31E7</v>
      </c>
      <c r="K113" s="13">
        <f t="shared" ref="K113:P113" si="112">if($E113="","",if($E113="Dropped",if(and(K$1&lt;=$I113,K$1&gt;=$H113),if(Year($D113)=K$1,$F113*0.8,if((year($D113)+1)=K$1,$F113*0.6,$F113*0.4)) ,""),if($E113="Minors",0,if($E113="FA Contract",if(and(K$1&lt;=$I113,K$1&gt;=$H113),$F113,""),if($E113="YP Contract",if(K$1=$H113,500000,if(K$1=($H113+1),1000000,if(K$1=($H113+2),1500000,""))))))))</f>
        <v>5000000</v>
      </c>
      <c r="L113" s="13" t="str">
        <f t="shared" si="112"/>
        <v/>
      </c>
      <c r="M113" s="13" t="str">
        <f t="shared" si="112"/>
        <v/>
      </c>
      <c r="N113" s="13" t="str">
        <f t="shared" si="112"/>
        <v/>
      </c>
      <c r="O113" s="13" t="str">
        <f t="shared" si="112"/>
        <v/>
      </c>
      <c r="P113" s="13" t="str">
        <f t="shared" si="112"/>
        <v/>
      </c>
    </row>
    <row r="114">
      <c r="A114" s="7" t="s">
        <v>128</v>
      </c>
      <c r="B114" s="7" t="s">
        <v>114</v>
      </c>
      <c r="C114" s="8">
        <v>45721.0</v>
      </c>
      <c r="D114" s="8"/>
      <c r="E114" s="9" t="s">
        <v>12</v>
      </c>
      <c r="F114" s="10">
        <v>5000000.0</v>
      </c>
      <c r="G114" s="11">
        <v>2.0</v>
      </c>
      <c r="H114" s="7">
        <v>2025.0</v>
      </c>
      <c r="I114" s="12">
        <f t="shared" si="3"/>
        <v>2026</v>
      </c>
      <c r="J114" s="13">
        <v>3.31E7</v>
      </c>
      <c r="K114" s="13">
        <f t="shared" ref="K114:P114" si="113">if($E114="","",if($E114="Dropped",if(and(K$1&lt;=$I114,K$1&gt;=$H114),if(Year($D114)=K$1,$F114*0.8,if((year($D114)+1)=K$1,$F114*0.6,$F114*0.4)) ,""),if($E114="Minors",0,if($E114="FA Contract",if(and(K$1&lt;=$I114,K$1&gt;=$H114),$F114,""),if($E114="YP Contract",if(K$1=$H114,500000,if(K$1=($H114+1),1000000,if(K$1=($H114+2),1500000,""))))))))</f>
        <v>5000000</v>
      </c>
      <c r="L114" s="13">
        <f t="shared" si="113"/>
        <v>5000000</v>
      </c>
      <c r="M114" s="13" t="str">
        <f t="shared" si="113"/>
        <v/>
      </c>
      <c r="N114" s="13" t="str">
        <f t="shared" si="113"/>
        <v/>
      </c>
      <c r="O114" s="13" t="str">
        <f t="shared" si="113"/>
        <v/>
      </c>
      <c r="P114" s="13" t="str">
        <f t="shared" si="113"/>
        <v/>
      </c>
    </row>
    <row r="115">
      <c r="A115" s="7" t="s">
        <v>129</v>
      </c>
      <c r="B115" s="7" t="s">
        <v>114</v>
      </c>
      <c r="C115" s="8">
        <v>45318.0</v>
      </c>
      <c r="D115" s="8"/>
      <c r="E115" s="9" t="s">
        <v>12</v>
      </c>
      <c r="F115" s="14">
        <v>4100000.0</v>
      </c>
      <c r="G115" s="11">
        <v>2.0</v>
      </c>
      <c r="H115" s="7">
        <v>2024.0</v>
      </c>
      <c r="I115" s="12">
        <f t="shared" si="3"/>
        <v>2025</v>
      </c>
      <c r="J115" s="13">
        <v>3.31E7</v>
      </c>
      <c r="K115" s="13">
        <f t="shared" ref="K115:P115" si="114">if($E115="","",if($E115="Dropped",if(and(K$1&lt;=$I115,K$1&gt;=$H115),if(Year($D115)=K$1,$F115*0.8,if((year($D115)+1)=K$1,$F115*0.6,$F115*0.4)) ,""),if($E115="Minors",0,if($E115="FA Contract",if(and(K$1&lt;=$I115,K$1&gt;=$H115),$F115,""),if($E115="YP Contract",if(K$1=$H115,500000,if(K$1=($H115+1),1000000,if(K$1=($H115+2),1500000,""))))))))</f>
        <v>4100000</v>
      </c>
      <c r="L115" s="13" t="str">
        <f t="shared" si="114"/>
        <v/>
      </c>
      <c r="M115" s="13" t="str">
        <f t="shared" si="114"/>
        <v/>
      </c>
      <c r="N115" s="13" t="str">
        <f t="shared" si="114"/>
        <v/>
      </c>
      <c r="O115" s="13" t="str">
        <f t="shared" si="114"/>
        <v/>
      </c>
      <c r="P115" s="13" t="str">
        <f t="shared" si="114"/>
        <v/>
      </c>
    </row>
    <row r="116">
      <c r="A116" s="7" t="s">
        <v>130</v>
      </c>
      <c r="B116" s="7" t="s">
        <v>114</v>
      </c>
      <c r="C116" s="8">
        <v>45318.0</v>
      </c>
      <c r="D116" s="8"/>
      <c r="E116" s="9" t="s">
        <v>12</v>
      </c>
      <c r="F116" s="14">
        <v>4100000.0</v>
      </c>
      <c r="G116" s="11">
        <v>2.0</v>
      </c>
      <c r="H116" s="7">
        <v>2024.0</v>
      </c>
      <c r="I116" s="12">
        <f t="shared" si="3"/>
        <v>2025</v>
      </c>
      <c r="J116" s="13">
        <v>3.31E7</v>
      </c>
      <c r="K116" s="13">
        <f t="shared" ref="K116:P116" si="115">if($E116="","",if($E116="Dropped",if(and(K$1&lt;=$I116,K$1&gt;=$H116),if(Year($D116)=K$1,$F116*0.8,if((year($D116)+1)=K$1,$F116*0.6,$F116*0.4)) ,""),if($E116="Minors",0,if($E116="FA Contract",if(and(K$1&lt;=$I116,K$1&gt;=$H116),$F116,""),if($E116="YP Contract",if(K$1=$H116,500000,if(K$1=($H116+1),1000000,if(K$1=($H116+2),1500000,""))))))))</f>
        <v>4100000</v>
      </c>
      <c r="L116" s="13" t="str">
        <f t="shared" si="115"/>
        <v/>
      </c>
      <c r="M116" s="13" t="str">
        <f t="shared" si="115"/>
        <v/>
      </c>
      <c r="N116" s="13" t="str">
        <f t="shared" si="115"/>
        <v/>
      </c>
      <c r="O116" s="13" t="str">
        <f t="shared" si="115"/>
        <v/>
      </c>
      <c r="P116" s="13" t="str">
        <f t="shared" si="115"/>
        <v/>
      </c>
    </row>
    <row r="117">
      <c r="A117" s="7" t="s">
        <v>131</v>
      </c>
      <c r="B117" s="7" t="s">
        <v>114</v>
      </c>
      <c r="C117" s="8">
        <v>45721.0</v>
      </c>
      <c r="D117" s="8"/>
      <c r="E117" s="9" t="s">
        <v>12</v>
      </c>
      <c r="F117" s="10">
        <v>4000000.0</v>
      </c>
      <c r="G117" s="11">
        <v>2.0</v>
      </c>
      <c r="H117" s="7">
        <v>2025.0</v>
      </c>
      <c r="I117" s="12">
        <f t="shared" si="3"/>
        <v>2026</v>
      </c>
      <c r="J117" s="13">
        <v>3.31E7</v>
      </c>
      <c r="K117" s="13">
        <f t="shared" ref="K117:P117" si="116">if($E117="","",if($E117="Dropped",if(and(K$1&lt;=$I117,K$1&gt;=$H117),if(Year($D117)=K$1,$F117*0.8,if((year($D117)+1)=K$1,$F117*0.6,$F117*0.4)) ,""),if($E117="Minors",0,if($E117="FA Contract",if(and(K$1&lt;=$I117,K$1&gt;=$H117),$F117,""),if($E117="YP Contract",if(K$1=$H117,500000,if(K$1=($H117+1),1000000,if(K$1=($H117+2),1500000,""))))))))</f>
        <v>4000000</v>
      </c>
      <c r="L117" s="13">
        <f t="shared" si="116"/>
        <v>4000000</v>
      </c>
      <c r="M117" s="13" t="str">
        <f t="shared" si="116"/>
        <v/>
      </c>
      <c r="N117" s="13" t="str">
        <f t="shared" si="116"/>
        <v/>
      </c>
      <c r="O117" s="13" t="str">
        <f t="shared" si="116"/>
        <v/>
      </c>
      <c r="P117" s="13" t="str">
        <f t="shared" si="116"/>
        <v/>
      </c>
    </row>
    <row r="118">
      <c r="A118" s="7" t="s">
        <v>132</v>
      </c>
      <c r="B118" s="7" t="s">
        <v>114</v>
      </c>
      <c r="C118" s="8">
        <v>45721.0</v>
      </c>
      <c r="D118" s="8"/>
      <c r="E118" s="9" t="s">
        <v>12</v>
      </c>
      <c r="F118" s="10">
        <v>4000000.0</v>
      </c>
      <c r="G118" s="11">
        <v>1.0</v>
      </c>
      <c r="H118" s="7">
        <v>2025.0</v>
      </c>
      <c r="I118" s="12">
        <f t="shared" si="3"/>
        <v>2025</v>
      </c>
      <c r="J118" s="13">
        <v>3.31E7</v>
      </c>
      <c r="K118" s="13">
        <f t="shared" ref="K118:P118" si="117">if($E118="","",if($E118="Dropped",if(and(K$1&lt;=$I118,K$1&gt;=$H118),if(Year($D118)=K$1,$F118*0.8,if((year($D118)+1)=K$1,$F118*0.6,$F118*0.4)) ,""),if($E118="Minors",0,if($E118="FA Contract",if(and(K$1&lt;=$I118,K$1&gt;=$H118),$F118,""),if($E118="YP Contract",if(K$1=$H118,500000,if(K$1=($H118+1),1000000,if(K$1=($H118+2),1500000,""))))))))</f>
        <v>4000000</v>
      </c>
      <c r="L118" s="13" t="str">
        <f t="shared" si="117"/>
        <v/>
      </c>
      <c r="M118" s="13" t="str">
        <f t="shared" si="117"/>
        <v/>
      </c>
      <c r="N118" s="13" t="str">
        <f t="shared" si="117"/>
        <v/>
      </c>
      <c r="O118" s="13" t="str">
        <f t="shared" si="117"/>
        <v/>
      </c>
      <c r="P118" s="13" t="str">
        <f t="shared" si="117"/>
        <v/>
      </c>
    </row>
    <row r="119">
      <c r="A119" s="7" t="s">
        <v>133</v>
      </c>
      <c r="B119" s="7" t="s">
        <v>114</v>
      </c>
      <c r="C119" s="8">
        <v>45721.0</v>
      </c>
      <c r="D119" s="8"/>
      <c r="E119" s="9" t="s">
        <v>12</v>
      </c>
      <c r="F119" s="10">
        <v>3000000.0</v>
      </c>
      <c r="G119" s="11">
        <v>2.0</v>
      </c>
      <c r="H119" s="7">
        <v>2025.0</v>
      </c>
      <c r="I119" s="12">
        <f t="shared" si="3"/>
        <v>2026</v>
      </c>
      <c r="J119" s="13">
        <v>3.31E7</v>
      </c>
      <c r="K119" s="13">
        <f t="shared" ref="K119:P119" si="118">if($E119="","",if($E119="Dropped",if(and(K$1&lt;=$I119,K$1&gt;=$H119),if(Year($D119)=K$1,$F119*0.8,if((year($D119)+1)=K$1,$F119*0.6,$F119*0.4)) ,""),if($E119="Minors",0,if($E119="FA Contract",if(and(K$1&lt;=$I119,K$1&gt;=$H119),$F119,""),if($E119="YP Contract",if(K$1=$H119,500000,if(K$1=($H119+1),1000000,if(K$1=($H119+2),1500000,""))))))))</f>
        <v>3000000</v>
      </c>
      <c r="L119" s="13">
        <f t="shared" si="118"/>
        <v>3000000</v>
      </c>
      <c r="M119" s="13" t="str">
        <f t="shared" si="118"/>
        <v/>
      </c>
      <c r="N119" s="13" t="str">
        <f t="shared" si="118"/>
        <v/>
      </c>
      <c r="O119" s="13" t="str">
        <f t="shared" si="118"/>
        <v/>
      </c>
      <c r="P119" s="13" t="str">
        <f t="shared" si="118"/>
        <v/>
      </c>
    </row>
    <row r="120">
      <c r="A120" s="7" t="s">
        <v>134</v>
      </c>
      <c r="B120" s="7" t="s">
        <v>114</v>
      </c>
      <c r="C120" s="8">
        <v>45721.0</v>
      </c>
      <c r="D120" s="8"/>
      <c r="E120" s="9" t="s">
        <v>12</v>
      </c>
      <c r="F120" s="10">
        <v>3000000.0</v>
      </c>
      <c r="G120" s="11">
        <v>1.0</v>
      </c>
      <c r="H120" s="7">
        <v>2025.0</v>
      </c>
      <c r="I120" s="12">
        <f t="shared" si="3"/>
        <v>2025</v>
      </c>
      <c r="J120" s="13">
        <v>3.31E7</v>
      </c>
      <c r="K120" s="13">
        <f t="shared" ref="K120:P120" si="119">if($E120="","",if($E120="Dropped",if(and(K$1&lt;=$I120,K$1&gt;=$H120),if(Year($D120)=K$1,$F120*0.8,if((year($D120)+1)=K$1,$F120*0.6,$F120*0.4)) ,""),if($E120="Minors",0,if($E120="FA Contract",if(and(K$1&lt;=$I120,K$1&gt;=$H120),$F120,""),if($E120="YP Contract",if(K$1=$H120,500000,if(K$1=($H120+1),1000000,if(K$1=($H120+2),1500000,""))))))))</f>
        <v>3000000</v>
      </c>
      <c r="L120" s="13" t="str">
        <f t="shared" si="119"/>
        <v/>
      </c>
      <c r="M120" s="13" t="str">
        <f t="shared" si="119"/>
        <v/>
      </c>
      <c r="N120" s="13" t="str">
        <f t="shared" si="119"/>
        <v/>
      </c>
      <c r="O120" s="13" t="str">
        <f t="shared" si="119"/>
        <v/>
      </c>
      <c r="P120" s="13" t="str">
        <f t="shared" si="119"/>
        <v/>
      </c>
    </row>
    <row r="121">
      <c r="A121" s="7" t="s">
        <v>135</v>
      </c>
      <c r="B121" s="7" t="s">
        <v>114</v>
      </c>
      <c r="C121" s="8">
        <v>45356.0</v>
      </c>
      <c r="D121" s="8"/>
      <c r="E121" s="9" t="s">
        <v>12</v>
      </c>
      <c r="F121" s="14">
        <v>3000000.0</v>
      </c>
      <c r="G121" s="11">
        <v>2.0</v>
      </c>
      <c r="H121" s="7">
        <v>2024.0</v>
      </c>
      <c r="I121" s="12">
        <f t="shared" si="3"/>
        <v>2025</v>
      </c>
      <c r="J121" s="13">
        <v>3.31E7</v>
      </c>
      <c r="K121" s="13">
        <f t="shared" ref="K121:P121" si="120">if($E121="","",if($E121="Dropped",if(and(K$1&lt;=$I121,K$1&gt;=$H121),if(Year($D121)=K$1,$F121*0.8,if((year($D121)+1)=K$1,$F121*0.6,$F121*0.4)) ,""),if($E121="Minors",0,if($E121="FA Contract",if(and(K$1&lt;=$I121,K$1&gt;=$H121),$F121,""),if($E121="YP Contract",if(K$1=$H121,500000,if(K$1=($H121+1),1000000,if(K$1=($H121+2),1500000,""))))))))</f>
        <v>3000000</v>
      </c>
      <c r="L121" s="13" t="str">
        <f t="shared" si="120"/>
        <v/>
      </c>
      <c r="M121" s="13" t="str">
        <f t="shared" si="120"/>
        <v/>
      </c>
      <c r="N121" s="13" t="str">
        <f t="shared" si="120"/>
        <v/>
      </c>
      <c r="O121" s="13" t="str">
        <f t="shared" si="120"/>
        <v/>
      </c>
      <c r="P121" s="13" t="str">
        <f t="shared" si="120"/>
        <v/>
      </c>
    </row>
    <row r="122">
      <c r="A122" s="7" t="s">
        <v>136</v>
      </c>
      <c r="B122" s="7" t="s">
        <v>114</v>
      </c>
      <c r="C122" s="8">
        <v>45356.0</v>
      </c>
      <c r="D122" s="8"/>
      <c r="E122" s="9" t="s">
        <v>12</v>
      </c>
      <c r="F122" s="14">
        <v>2500000.0</v>
      </c>
      <c r="G122" s="11">
        <v>2.0</v>
      </c>
      <c r="H122" s="7">
        <v>2024.0</v>
      </c>
      <c r="I122" s="12">
        <f t="shared" si="3"/>
        <v>2025</v>
      </c>
      <c r="J122" s="13">
        <v>3.31E7</v>
      </c>
      <c r="K122" s="13">
        <f t="shared" ref="K122:P122" si="121">if($E122="","",if($E122="Dropped",if(and(K$1&lt;=$I122,K$1&gt;=$H122),if(Year($D122)=K$1,$F122*0.8,if((year($D122)+1)=K$1,$F122*0.6,$F122*0.4)) ,""),if($E122="Minors",0,if($E122="FA Contract",if(and(K$1&lt;=$I122,K$1&gt;=$H122),$F122,""),if($E122="YP Contract",if(K$1=$H122,500000,if(K$1=($H122+1),1000000,if(K$1=($H122+2),1500000,""))))))))</f>
        <v>2500000</v>
      </c>
      <c r="L122" s="13" t="str">
        <f t="shared" si="121"/>
        <v/>
      </c>
      <c r="M122" s="13" t="str">
        <f t="shared" si="121"/>
        <v/>
      </c>
      <c r="N122" s="13" t="str">
        <f t="shared" si="121"/>
        <v/>
      </c>
      <c r="O122" s="13" t="str">
        <f t="shared" si="121"/>
        <v/>
      </c>
      <c r="P122" s="13" t="str">
        <f t="shared" si="121"/>
        <v/>
      </c>
    </row>
    <row r="123">
      <c r="A123" s="7" t="s">
        <v>137</v>
      </c>
      <c r="B123" s="7" t="s">
        <v>114</v>
      </c>
      <c r="C123" s="8">
        <v>45343.0</v>
      </c>
      <c r="D123" s="8"/>
      <c r="E123" s="9" t="s">
        <v>34</v>
      </c>
      <c r="F123" s="14" t="s">
        <v>35</v>
      </c>
      <c r="G123" s="11" t="s">
        <v>35</v>
      </c>
      <c r="H123" s="7">
        <v>2023.0</v>
      </c>
      <c r="I123" s="12">
        <f t="shared" si="3"/>
        <v>2025</v>
      </c>
      <c r="J123" s="13">
        <v>3.31E7</v>
      </c>
      <c r="K123" s="13">
        <f t="shared" ref="K123:P123" si="122">if($E123="","",if($E123="Dropped",if(and(K$1&lt;=$I123,K$1&gt;=$H123),if(Year($D123)=K$1,$F123*0.8,if((year($D123)+1)=K$1,$F123*0.6,$F123*0.4)) ,""),if($E123="Minors",0,if($E123="FA Contract",if(and(K$1&lt;=$I123,K$1&gt;=$H123),$F123,""),if($E123="YP Contract",if(K$1=$H123,500000,if(K$1=($H123+1),1000000,if(K$1=($H123+2),1500000,""))))))))</f>
        <v>1500000</v>
      </c>
      <c r="L123" s="13" t="str">
        <f t="shared" si="122"/>
        <v/>
      </c>
      <c r="M123" s="13" t="str">
        <f t="shared" si="122"/>
        <v/>
      </c>
      <c r="N123" s="13" t="str">
        <f t="shared" si="122"/>
        <v/>
      </c>
      <c r="O123" s="13" t="str">
        <f t="shared" si="122"/>
        <v/>
      </c>
      <c r="P123" s="13" t="str">
        <f t="shared" si="122"/>
        <v/>
      </c>
    </row>
    <row r="124">
      <c r="A124" s="7" t="s">
        <v>138</v>
      </c>
      <c r="B124" s="7" t="s">
        <v>114</v>
      </c>
      <c r="C124" s="8">
        <v>45343.0</v>
      </c>
      <c r="D124" s="8"/>
      <c r="E124" s="9" t="s">
        <v>34</v>
      </c>
      <c r="F124" s="14" t="s">
        <v>35</v>
      </c>
      <c r="G124" s="11" t="s">
        <v>35</v>
      </c>
      <c r="H124" s="7">
        <v>2023.0</v>
      </c>
      <c r="I124" s="12">
        <f t="shared" si="3"/>
        <v>2025</v>
      </c>
      <c r="J124" s="13">
        <v>3.31E7</v>
      </c>
      <c r="K124" s="13">
        <f t="shared" ref="K124:P124" si="123">if($E124="","",if($E124="Dropped",if(and(K$1&lt;=$I124,K$1&gt;=$H124),if(Year($D124)=K$1,$F124*0.8,if((year($D124)+1)=K$1,$F124*0.6,$F124*0.4)) ,""),if($E124="Minors",0,if($E124="FA Contract",if(and(K$1&lt;=$I124,K$1&gt;=$H124),$F124,""),if($E124="YP Contract",if(K$1=$H124,500000,if(K$1=($H124+1),1000000,if(K$1=($H124+2),1500000,""))))))))</f>
        <v>1500000</v>
      </c>
      <c r="L124" s="13" t="str">
        <f t="shared" si="123"/>
        <v/>
      </c>
      <c r="M124" s="13" t="str">
        <f t="shared" si="123"/>
        <v/>
      </c>
      <c r="N124" s="13" t="str">
        <f t="shared" si="123"/>
        <v/>
      </c>
      <c r="O124" s="13" t="str">
        <f t="shared" si="123"/>
        <v/>
      </c>
      <c r="P124" s="13" t="str">
        <f t="shared" si="123"/>
        <v/>
      </c>
    </row>
    <row r="125">
      <c r="A125" s="7" t="s">
        <v>139</v>
      </c>
      <c r="B125" s="7" t="s">
        <v>114</v>
      </c>
      <c r="C125" s="8">
        <v>45343.0</v>
      </c>
      <c r="D125" s="8"/>
      <c r="E125" s="9" t="s">
        <v>34</v>
      </c>
      <c r="F125" s="14" t="s">
        <v>35</v>
      </c>
      <c r="G125" s="11" t="s">
        <v>35</v>
      </c>
      <c r="H125" s="7">
        <v>2023.0</v>
      </c>
      <c r="I125" s="12">
        <f t="shared" si="3"/>
        <v>2025</v>
      </c>
      <c r="J125" s="13">
        <v>3.31E7</v>
      </c>
      <c r="K125" s="13">
        <f t="shared" ref="K125:P125" si="124">if($E125="","",if($E125="Dropped",if(and(K$1&lt;=$I125,K$1&gt;=$H125),if(Year($D125)=K$1,$F125*0.8,if((year($D125)+1)=K$1,$F125*0.6,$F125*0.4)) ,""),if($E125="Minors",0,if($E125="FA Contract",if(and(K$1&lt;=$I125,K$1&gt;=$H125),$F125,""),if($E125="YP Contract",if(K$1=$H125,500000,if(K$1=($H125+1),1000000,if(K$1=($H125+2),1500000,""))))))))</f>
        <v>1500000</v>
      </c>
      <c r="L125" s="13" t="str">
        <f t="shared" si="124"/>
        <v/>
      </c>
      <c r="M125" s="13" t="str">
        <f t="shared" si="124"/>
        <v/>
      </c>
      <c r="N125" s="13" t="str">
        <f t="shared" si="124"/>
        <v/>
      </c>
      <c r="O125" s="13" t="str">
        <f t="shared" si="124"/>
        <v/>
      </c>
      <c r="P125" s="13" t="str">
        <f t="shared" si="124"/>
        <v/>
      </c>
    </row>
    <row r="126">
      <c r="A126" s="7" t="s">
        <v>140</v>
      </c>
      <c r="B126" s="7" t="s">
        <v>114</v>
      </c>
      <c r="C126" s="8">
        <v>45518.0</v>
      </c>
      <c r="D126" s="8"/>
      <c r="E126" s="9" t="s">
        <v>34</v>
      </c>
      <c r="F126" s="14" t="s">
        <v>35</v>
      </c>
      <c r="G126" s="11" t="s">
        <v>35</v>
      </c>
      <c r="H126" s="7">
        <v>2023.0</v>
      </c>
      <c r="I126" s="12">
        <f t="shared" si="3"/>
        <v>2025</v>
      </c>
      <c r="J126" s="13">
        <v>3.31E7</v>
      </c>
      <c r="K126" s="13">
        <f t="shared" ref="K126:P126" si="125">if($E126="","",if($E126="Dropped",if(and(K$1&lt;=$I126,K$1&gt;=$H126),if(Year($D126)=K$1,$F126*0.8,if((year($D126)+1)=K$1,$F126*0.6,$F126*0.4)) ,""),if($E126="Minors",0,if($E126="FA Contract",if(and(K$1&lt;=$I126,K$1&gt;=$H126),$F126,""),if($E126="YP Contract",if(K$1=$H126,500000,if(K$1=($H126+1),1000000,if(K$1=($H126+2),1500000,""))))))))</f>
        <v>1500000</v>
      </c>
      <c r="L126" s="13" t="str">
        <f t="shared" si="125"/>
        <v/>
      </c>
      <c r="M126" s="13" t="str">
        <f t="shared" si="125"/>
        <v/>
      </c>
      <c r="N126" s="13" t="str">
        <f t="shared" si="125"/>
        <v/>
      </c>
      <c r="O126" s="13" t="str">
        <f t="shared" si="125"/>
        <v/>
      </c>
      <c r="P126" s="13" t="str">
        <f t="shared" si="125"/>
        <v/>
      </c>
    </row>
    <row r="127">
      <c r="A127" s="7" t="s">
        <v>141</v>
      </c>
      <c r="B127" s="7" t="s">
        <v>114</v>
      </c>
      <c r="C127" s="8">
        <v>45344.0</v>
      </c>
      <c r="D127" s="8"/>
      <c r="E127" s="9" t="s">
        <v>34</v>
      </c>
      <c r="F127" s="14" t="s">
        <v>35</v>
      </c>
      <c r="G127" s="11" t="s">
        <v>35</v>
      </c>
      <c r="H127" s="7">
        <v>2023.0</v>
      </c>
      <c r="I127" s="12">
        <f t="shared" si="3"/>
        <v>2025</v>
      </c>
      <c r="J127" s="13">
        <v>3.31E7</v>
      </c>
      <c r="K127" s="13">
        <f t="shared" ref="K127:P127" si="126">if($E127="","",if($E127="Dropped",if(and(K$1&lt;=$I127,K$1&gt;=$H127),if(Year($D127)=K$1,$F127*0.8,if((year($D127)+1)=K$1,$F127*0.6,$F127*0.4)) ,""),if($E127="Minors",0,if($E127="FA Contract",if(and(K$1&lt;=$I127,K$1&gt;=$H127),$F127,""),if($E127="YP Contract",if(K$1=$H127,500000,if(K$1=($H127+1),1000000,if(K$1=($H127+2),1500000,""))))))))</f>
        <v>1500000</v>
      </c>
      <c r="L127" s="13" t="str">
        <f t="shared" si="126"/>
        <v/>
      </c>
      <c r="M127" s="13" t="str">
        <f t="shared" si="126"/>
        <v/>
      </c>
      <c r="N127" s="13" t="str">
        <f t="shared" si="126"/>
        <v/>
      </c>
      <c r="O127" s="13" t="str">
        <f t="shared" si="126"/>
        <v/>
      </c>
      <c r="P127" s="13" t="str">
        <f t="shared" si="126"/>
        <v/>
      </c>
    </row>
    <row r="128">
      <c r="A128" s="7" t="s">
        <v>142</v>
      </c>
      <c r="B128" s="7" t="s">
        <v>114</v>
      </c>
      <c r="C128" s="8">
        <v>45343.0</v>
      </c>
      <c r="D128" s="8"/>
      <c r="E128" s="9" t="s">
        <v>34</v>
      </c>
      <c r="F128" s="14" t="s">
        <v>35</v>
      </c>
      <c r="G128" s="11" t="s">
        <v>35</v>
      </c>
      <c r="H128" s="7">
        <v>2023.0</v>
      </c>
      <c r="I128" s="12">
        <f t="shared" si="3"/>
        <v>2025</v>
      </c>
      <c r="J128" s="13">
        <v>3.31E7</v>
      </c>
      <c r="K128" s="13">
        <f t="shared" ref="K128:P128" si="127">if($E128="","",if($E128="Dropped",if(and(K$1&lt;=$I128,K$1&gt;=$H128),if(Year($D128)=K$1,$F128*0.8,if((year($D128)+1)=K$1,$F128*0.6,$F128*0.4)) ,""),if($E128="Minors",0,if($E128="FA Contract",if(and(K$1&lt;=$I128,K$1&gt;=$H128),$F128,""),if($E128="YP Contract",if(K$1=$H128,500000,if(K$1=($H128+1),1000000,if(K$1=($H128+2),1500000,""))))))))</f>
        <v>1500000</v>
      </c>
      <c r="L128" s="13" t="str">
        <f t="shared" si="127"/>
        <v/>
      </c>
      <c r="M128" s="13" t="str">
        <f t="shared" si="127"/>
        <v/>
      </c>
      <c r="N128" s="13" t="str">
        <f t="shared" si="127"/>
        <v/>
      </c>
      <c r="O128" s="13" t="str">
        <f t="shared" si="127"/>
        <v/>
      </c>
      <c r="P128" s="13" t="str">
        <f t="shared" si="127"/>
        <v/>
      </c>
    </row>
    <row r="129">
      <c r="A129" s="7" t="s">
        <v>143</v>
      </c>
      <c r="B129" s="7" t="s">
        <v>114</v>
      </c>
      <c r="C129" s="8">
        <v>45351.0</v>
      </c>
      <c r="D129" s="8"/>
      <c r="E129" s="9" t="s">
        <v>34</v>
      </c>
      <c r="F129" s="14" t="s">
        <v>35</v>
      </c>
      <c r="G129" s="14" t="s">
        <v>35</v>
      </c>
      <c r="H129" s="7">
        <v>2023.0</v>
      </c>
      <c r="I129" s="12">
        <f t="shared" si="3"/>
        <v>2025</v>
      </c>
      <c r="J129" s="13">
        <v>3.31E7</v>
      </c>
      <c r="K129" s="13">
        <f t="shared" ref="K129:P129" si="128">if($E129="","",if($E129="Dropped",if(and(K$1&lt;=$I129,K$1&gt;=$H129),if(Year($D129)=K$1,$F129*0.8,if((year($D129)+1)=K$1,$F129*0.6,$F129*0.4)) ,""),if($E129="Minors",0,if($E129="FA Contract",if(and(K$1&lt;=$I129,K$1&gt;=$H129),$F129,""),if($E129="YP Contract",if(K$1=$H129,500000,if(K$1=($H129+1),1000000,if(K$1=($H129+2),1500000,""))))))))</f>
        <v>1500000</v>
      </c>
      <c r="L129" s="13" t="str">
        <f t="shared" si="128"/>
        <v/>
      </c>
      <c r="M129" s="13" t="str">
        <f t="shared" si="128"/>
        <v/>
      </c>
      <c r="N129" s="13" t="str">
        <f t="shared" si="128"/>
        <v/>
      </c>
      <c r="O129" s="13" t="str">
        <f t="shared" si="128"/>
        <v/>
      </c>
      <c r="P129" s="13" t="str">
        <f t="shared" si="128"/>
        <v/>
      </c>
    </row>
    <row r="130">
      <c r="A130" s="7" t="s">
        <v>144</v>
      </c>
      <c r="B130" s="7" t="s">
        <v>114</v>
      </c>
      <c r="C130" s="8">
        <v>45343.0</v>
      </c>
      <c r="D130" s="8"/>
      <c r="E130" s="9" t="s">
        <v>34</v>
      </c>
      <c r="F130" s="14" t="s">
        <v>35</v>
      </c>
      <c r="G130" s="11" t="s">
        <v>35</v>
      </c>
      <c r="H130" s="7">
        <v>2024.0</v>
      </c>
      <c r="I130" s="12">
        <f t="shared" si="3"/>
        <v>2026</v>
      </c>
      <c r="J130" s="13">
        <v>3.31E7</v>
      </c>
      <c r="K130" s="13">
        <f t="shared" ref="K130:P130" si="129">if($E130="","",if($E130="Dropped",if(and(K$1&lt;=$I130,K$1&gt;=$H130),if(Year($D130)=K$1,$F130*0.8,if((year($D130)+1)=K$1,$F130*0.6,$F130*0.4)) ,""),if($E130="Minors",0,if($E130="FA Contract",if(and(K$1&lt;=$I130,K$1&gt;=$H130),$F130,""),if($E130="YP Contract",if(K$1=$H130,500000,if(K$1=($H130+1),1000000,if(K$1=($H130+2),1500000,""))))))))</f>
        <v>1000000</v>
      </c>
      <c r="L130" s="13">
        <f t="shared" si="129"/>
        <v>1500000</v>
      </c>
      <c r="M130" s="13" t="str">
        <f t="shared" si="129"/>
        <v/>
      </c>
      <c r="N130" s="13" t="str">
        <f t="shared" si="129"/>
        <v/>
      </c>
      <c r="O130" s="13" t="str">
        <f t="shared" si="129"/>
        <v/>
      </c>
      <c r="P130" s="13" t="str">
        <f t="shared" si="129"/>
        <v/>
      </c>
    </row>
    <row r="131">
      <c r="A131" s="7" t="s">
        <v>145</v>
      </c>
      <c r="B131" s="7" t="s">
        <v>114</v>
      </c>
      <c r="C131" s="8">
        <v>45721.0</v>
      </c>
      <c r="D131" s="8"/>
      <c r="E131" s="9" t="s">
        <v>12</v>
      </c>
      <c r="F131" s="10">
        <v>1000000.0</v>
      </c>
      <c r="G131" s="11">
        <v>1.0</v>
      </c>
      <c r="H131" s="7">
        <v>2025.0</v>
      </c>
      <c r="I131" s="12">
        <f t="shared" si="3"/>
        <v>2025</v>
      </c>
      <c r="J131" s="13">
        <v>3.31E7</v>
      </c>
      <c r="K131" s="13">
        <f t="shared" ref="K131:P131" si="130">if($E131="","",if($E131="Dropped",if(and(K$1&lt;=$I131,K$1&gt;=$H131),if(Year($D131)=K$1,$F131*0.8,if((year($D131)+1)=K$1,$F131*0.6,$F131*0.4)) ,""),if($E131="Minors",0,if($E131="FA Contract",if(and(K$1&lt;=$I131,K$1&gt;=$H131),$F131,""),if($E131="YP Contract",if(K$1=$H131,500000,if(K$1=($H131+1),1000000,if(K$1=($H131+2),1500000,""))))))))</f>
        <v>1000000</v>
      </c>
      <c r="L131" s="13" t="str">
        <f t="shared" si="130"/>
        <v/>
      </c>
      <c r="M131" s="13" t="str">
        <f t="shared" si="130"/>
        <v/>
      </c>
      <c r="N131" s="13" t="str">
        <f t="shared" si="130"/>
        <v/>
      </c>
      <c r="O131" s="13" t="str">
        <f t="shared" si="130"/>
        <v/>
      </c>
      <c r="P131" s="13" t="str">
        <f t="shared" si="130"/>
        <v/>
      </c>
    </row>
    <row r="132">
      <c r="A132" s="7" t="s">
        <v>146</v>
      </c>
      <c r="B132" s="7" t="s">
        <v>114</v>
      </c>
      <c r="C132" s="8">
        <v>45343.0</v>
      </c>
      <c r="D132" s="8"/>
      <c r="E132" s="9" t="s">
        <v>34</v>
      </c>
      <c r="F132" s="14" t="s">
        <v>35</v>
      </c>
      <c r="G132" s="11" t="s">
        <v>35</v>
      </c>
      <c r="H132" s="7">
        <v>2024.0</v>
      </c>
      <c r="I132" s="12">
        <f t="shared" si="3"/>
        <v>2026</v>
      </c>
      <c r="J132" s="13">
        <v>3.31E7</v>
      </c>
      <c r="K132" s="13">
        <f t="shared" ref="K132:P132" si="131">if($E132="","",if($E132="Dropped",if(and(K$1&lt;=$I132,K$1&gt;=$H132),if(Year($D132)=K$1,$F132*0.8,if((year($D132)+1)=K$1,$F132*0.6,$F132*0.4)) ,""),if($E132="Minors",0,if($E132="FA Contract",if(and(K$1&lt;=$I132,K$1&gt;=$H132),$F132,""),if($E132="YP Contract",if(K$1=$H132,500000,if(K$1=($H132+1),1000000,if(K$1=($H132+2),1500000,""))))))))</f>
        <v>1000000</v>
      </c>
      <c r="L132" s="13">
        <f t="shared" si="131"/>
        <v>1500000</v>
      </c>
      <c r="M132" s="13" t="str">
        <f t="shared" si="131"/>
        <v/>
      </c>
      <c r="N132" s="13" t="str">
        <f t="shared" si="131"/>
        <v/>
      </c>
      <c r="O132" s="13" t="str">
        <f t="shared" si="131"/>
        <v/>
      </c>
      <c r="P132" s="13" t="str">
        <f t="shared" si="131"/>
        <v/>
      </c>
    </row>
    <row r="133">
      <c r="A133" s="7" t="s">
        <v>147</v>
      </c>
      <c r="B133" s="7" t="s">
        <v>114</v>
      </c>
      <c r="C133" s="8">
        <v>45377.0</v>
      </c>
      <c r="D133" s="8"/>
      <c r="E133" s="9" t="s">
        <v>34</v>
      </c>
      <c r="F133" s="14" t="s">
        <v>35</v>
      </c>
      <c r="G133" s="14" t="s">
        <v>35</v>
      </c>
      <c r="H133" s="7">
        <v>2024.0</v>
      </c>
      <c r="I133" s="12">
        <f t="shared" si="3"/>
        <v>2026</v>
      </c>
      <c r="J133" s="13">
        <v>3.31E7</v>
      </c>
      <c r="K133" s="13">
        <f t="shared" ref="K133:P133" si="132">if($E133="","",if($E133="Dropped",if(and(K$1&lt;=$I133,K$1&gt;=$H133),if(Year($D133)=K$1,$F133*0.8,if((year($D133)+1)=K$1,$F133*0.6,$F133*0.4)) ,""),if($E133="Minors",0,if($E133="FA Contract",if(and(K$1&lt;=$I133,K$1&gt;=$H133),$F133,""),if($E133="YP Contract",if(K$1=$H133,500000,if(K$1=($H133+1),1000000,if(K$1=($H133+2),1500000,""))))))))</f>
        <v>1000000</v>
      </c>
      <c r="L133" s="13">
        <f t="shared" si="132"/>
        <v>1500000</v>
      </c>
      <c r="M133" s="13" t="str">
        <f t="shared" si="132"/>
        <v/>
      </c>
      <c r="N133" s="13" t="str">
        <f t="shared" si="132"/>
        <v/>
      </c>
      <c r="O133" s="13" t="str">
        <f t="shared" si="132"/>
        <v/>
      </c>
      <c r="P133" s="13" t="str">
        <f t="shared" si="132"/>
        <v/>
      </c>
    </row>
    <row r="134">
      <c r="A134" s="7" t="s">
        <v>148</v>
      </c>
      <c r="B134" s="7" t="s">
        <v>114</v>
      </c>
      <c r="C134" s="8">
        <v>45343.0</v>
      </c>
      <c r="D134" s="8"/>
      <c r="E134" s="9" t="s">
        <v>34</v>
      </c>
      <c r="F134" s="14" t="s">
        <v>35</v>
      </c>
      <c r="G134" s="11" t="s">
        <v>35</v>
      </c>
      <c r="H134" s="7">
        <v>2024.0</v>
      </c>
      <c r="I134" s="12">
        <f t="shared" si="3"/>
        <v>2026</v>
      </c>
      <c r="J134" s="13">
        <v>3.31E7</v>
      </c>
      <c r="K134" s="13">
        <f t="shared" ref="K134:P134" si="133">if($E134="","",if($E134="Dropped",if(and(K$1&lt;=$I134,K$1&gt;=$H134),if(Year($D134)=K$1,$F134*0.8,if((year($D134)+1)=K$1,$F134*0.6,$F134*0.4)) ,""),if($E134="Minors",0,if($E134="FA Contract",if(and(K$1&lt;=$I134,K$1&gt;=$H134),$F134,""),if($E134="YP Contract",if(K$1=$H134,500000,if(K$1=($H134+1),1000000,if(K$1=($H134+2),1500000,""))))))))</f>
        <v>1000000</v>
      </c>
      <c r="L134" s="13">
        <f t="shared" si="133"/>
        <v>1500000</v>
      </c>
      <c r="M134" s="13" t="str">
        <f t="shared" si="133"/>
        <v/>
      </c>
      <c r="N134" s="13" t="str">
        <f t="shared" si="133"/>
        <v/>
      </c>
      <c r="O134" s="13" t="str">
        <f t="shared" si="133"/>
        <v/>
      </c>
      <c r="P134" s="13" t="str">
        <f t="shared" si="133"/>
        <v/>
      </c>
    </row>
    <row r="135">
      <c r="A135" s="7" t="s">
        <v>149</v>
      </c>
      <c r="B135" s="7" t="s">
        <v>114</v>
      </c>
      <c r="C135" s="8">
        <v>45721.0</v>
      </c>
      <c r="D135" s="8"/>
      <c r="E135" s="9" t="s">
        <v>12</v>
      </c>
      <c r="F135" s="14">
        <v>1000000.0</v>
      </c>
      <c r="G135" s="11">
        <v>1.0</v>
      </c>
      <c r="H135" s="7">
        <v>2025.0</v>
      </c>
      <c r="I135" s="12">
        <f t="shared" si="3"/>
        <v>2025</v>
      </c>
      <c r="J135" s="13">
        <v>3.31E7</v>
      </c>
      <c r="K135" s="13">
        <f t="shared" ref="K135:P135" si="134">if($E135="","",if($E135="Dropped",if(and(K$1&lt;=$I135,K$1&gt;=$H135),if(Year($D135)=K$1,$F135*0.8,if((year($D135)+1)=K$1,$F135*0.6,$F135*0.4)) ,""),if($E135="Minors",0,if($E135="FA Contract",if(and(K$1&lt;=$I135,K$1&gt;=$H135),$F135,""),if($E135="YP Contract",if(K$1=$H135,500000,if(K$1=($H135+1),1000000,if(K$1=($H135+2),1500000,""))))))))</f>
        <v>1000000</v>
      </c>
      <c r="L135" s="13" t="str">
        <f t="shared" si="134"/>
        <v/>
      </c>
      <c r="M135" s="13" t="str">
        <f t="shared" si="134"/>
        <v/>
      </c>
      <c r="N135" s="13" t="str">
        <f t="shared" si="134"/>
        <v/>
      </c>
      <c r="O135" s="13" t="str">
        <f t="shared" si="134"/>
        <v/>
      </c>
      <c r="P135" s="13" t="str">
        <f t="shared" si="134"/>
        <v/>
      </c>
    </row>
    <row r="136">
      <c r="A136" s="7" t="s">
        <v>150</v>
      </c>
      <c r="B136" s="7" t="s">
        <v>114</v>
      </c>
      <c r="C136" s="8">
        <v>45721.0</v>
      </c>
      <c r="D136" s="8"/>
      <c r="E136" s="9" t="s">
        <v>12</v>
      </c>
      <c r="F136" s="10">
        <v>1000000.0</v>
      </c>
      <c r="G136" s="11">
        <v>1.0</v>
      </c>
      <c r="H136" s="7">
        <v>2025.0</v>
      </c>
      <c r="I136" s="12">
        <f t="shared" si="3"/>
        <v>2025</v>
      </c>
      <c r="J136" s="13">
        <v>3.31E7</v>
      </c>
      <c r="K136" s="13">
        <f t="shared" ref="K136:P136" si="135">if($E136="","",if($E136="Dropped",if(and(K$1&lt;=$I136,K$1&gt;=$H136),if(Year($D136)=K$1,$F136*0.8,if((year($D136)+1)=K$1,$F136*0.6,$F136*0.4)) ,""),if($E136="Minors",0,if($E136="FA Contract",if(and(K$1&lt;=$I136,K$1&gt;=$H136),$F136,""),if($E136="YP Contract",if(K$1=$H136,500000,if(K$1=($H136+1),1000000,if(K$1=($H136+2),1500000,""))))))))</f>
        <v>1000000</v>
      </c>
      <c r="L136" s="13" t="str">
        <f t="shared" si="135"/>
        <v/>
      </c>
      <c r="M136" s="13" t="str">
        <f t="shared" si="135"/>
        <v/>
      </c>
      <c r="N136" s="13" t="str">
        <f t="shared" si="135"/>
        <v/>
      </c>
      <c r="O136" s="13" t="str">
        <f t="shared" si="135"/>
        <v/>
      </c>
      <c r="P136" s="13" t="str">
        <f t="shared" si="135"/>
        <v/>
      </c>
    </row>
    <row r="137">
      <c r="A137" s="7" t="s">
        <v>151</v>
      </c>
      <c r="B137" s="7" t="s">
        <v>114</v>
      </c>
      <c r="C137" s="8">
        <v>45355.0</v>
      </c>
      <c r="D137" s="8"/>
      <c r="E137" s="9" t="s">
        <v>34</v>
      </c>
      <c r="F137" s="14" t="s">
        <v>35</v>
      </c>
      <c r="G137" s="14" t="s">
        <v>35</v>
      </c>
      <c r="H137" s="7">
        <v>2025.0</v>
      </c>
      <c r="I137" s="12">
        <f t="shared" si="3"/>
        <v>2027</v>
      </c>
      <c r="J137" s="13">
        <v>3.31E7</v>
      </c>
      <c r="K137" s="13">
        <f t="shared" ref="K137:P137" si="136">if($E137="","",if($E137="Dropped",if(and(K$1&lt;=$I137,K$1&gt;=$H137),if(Year($D137)=K$1,$F137*0.8,if((year($D137)+1)=K$1,$F137*0.6,$F137*0.4)) ,""),if($E137="Minors",0,if($E137="FA Contract",if(and(K$1&lt;=$I137,K$1&gt;=$H137),$F137,""),if($E137="YP Contract",if(K$1=$H137,500000,if(K$1=($H137+1),1000000,if(K$1=($H137+2),1500000,""))))))))</f>
        <v>500000</v>
      </c>
      <c r="L137" s="13">
        <f t="shared" si="136"/>
        <v>1000000</v>
      </c>
      <c r="M137" s="13">
        <f t="shared" si="136"/>
        <v>1500000</v>
      </c>
      <c r="N137" s="13" t="str">
        <f t="shared" si="136"/>
        <v/>
      </c>
      <c r="O137" s="13" t="str">
        <f t="shared" si="136"/>
        <v/>
      </c>
      <c r="P137" s="13" t="str">
        <f t="shared" si="136"/>
        <v/>
      </c>
    </row>
    <row r="138">
      <c r="A138" s="7" t="s">
        <v>152</v>
      </c>
      <c r="B138" s="7" t="s">
        <v>114</v>
      </c>
      <c r="C138" s="8">
        <v>45347.0</v>
      </c>
      <c r="D138" s="8"/>
      <c r="E138" s="9" t="s">
        <v>34</v>
      </c>
      <c r="F138" s="14" t="s">
        <v>35</v>
      </c>
      <c r="G138" s="14" t="s">
        <v>35</v>
      </c>
      <c r="H138" s="7">
        <v>2025.0</v>
      </c>
      <c r="I138" s="12">
        <f t="shared" si="3"/>
        <v>2027</v>
      </c>
      <c r="J138" s="13">
        <v>3.31E7</v>
      </c>
      <c r="K138" s="13">
        <f t="shared" ref="K138:P138" si="137">if($E138="","",if($E138="Dropped",if(and(K$1&lt;=$I138,K$1&gt;=$H138),if(Year($D138)=K$1,$F138*0.8,if((year($D138)+1)=K$1,$F138*0.6,$F138*0.4)) ,""),if($E138="Minors",0,if($E138="FA Contract",if(and(K$1&lt;=$I138,K$1&gt;=$H138),$F138,""),if($E138="YP Contract",if(K$1=$H138,500000,if(K$1=($H138+1),1000000,if(K$1=($H138+2),1500000,""))))))))</f>
        <v>500000</v>
      </c>
      <c r="L138" s="13">
        <f t="shared" si="137"/>
        <v>1000000</v>
      </c>
      <c r="M138" s="13">
        <f t="shared" si="137"/>
        <v>1500000</v>
      </c>
      <c r="N138" s="13" t="str">
        <f t="shared" si="137"/>
        <v/>
      </c>
      <c r="O138" s="13" t="str">
        <f t="shared" si="137"/>
        <v/>
      </c>
      <c r="P138" s="13" t="str">
        <f t="shared" si="137"/>
        <v/>
      </c>
    </row>
    <row r="139">
      <c r="A139" s="7" t="s">
        <v>153</v>
      </c>
      <c r="B139" s="7" t="s">
        <v>114</v>
      </c>
      <c r="C139" s="8">
        <v>45343.0</v>
      </c>
      <c r="D139" s="8"/>
      <c r="E139" s="9" t="s">
        <v>34</v>
      </c>
      <c r="F139" s="14" t="s">
        <v>35</v>
      </c>
      <c r="G139" s="11" t="s">
        <v>35</v>
      </c>
      <c r="H139" s="16">
        <v>2025.0</v>
      </c>
      <c r="I139" s="12">
        <f t="shared" si="3"/>
        <v>2027</v>
      </c>
      <c r="J139" s="13">
        <v>3.31E7</v>
      </c>
      <c r="K139" s="13">
        <f t="shared" ref="K139:P139" si="138">if($E139="","",if($E139="Dropped",if(and(K$1&lt;=$I139,K$1&gt;=$H139),if(Year($D139)=K$1,$F139*0.8,if((year($D139)+1)=K$1,$F139*0.6,$F139*0.4)) ,""),if($E139="Minors",0,if($E139="FA Contract",if(and(K$1&lt;=$I139,K$1&gt;=$H139),$F139,""),if($E139="YP Contract",if(K$1=$H139,500000,if(K$1=($H139+1),1000000,if(K$1=($H139+2),1500000,""))))))))</f>
        <v>500000</v>
      </c>
      <c r="L139" s="13">
        <f t="shared" si="138"/>
        <v>1000000</v>
      </c>
      <c r="M139" s="13">
        <f t="shared" si="138"/>
        <v>1500000</v>
      </c>
      <c r="N139" s="13" t="str">
        <f t="shared" si="138"/>
        <v/>
      </c>
      <c r="O139" s="13" t="str">
        <f t="shared" si="138"/>
        <v/>
      </c>
      <c r="P139" s="13" t="str">
        <f t="shared" si="138"/>
        <v/>
      </c>
    </row>
    <row r="140">
      <c r="A140" s="7" t="s">
        <v>154</v>
      </c>
      <c r="B140" s="7" t="s">
        <v>114</v>
      </c>
      <c r="C140" s="8">
        <v>45760.0</v>
      </c>
      <c r="D140" s="8"/>
      <c r="E140" s="9" t="s">
        <v>12</v>
      </c>
      <c r="F140" s="14">
        <v>100000.0</v>
      </c>
      <c r="G140" s="11">
        <v>1.0</v>
      </c>
      <c r="H140" s="7">
        <v>2025.0</v>
      </c>
      <c r="I140" s="12">
        <f t="shared" si="3"/>
        <v>2025</v>
      </c>
      <c r="J140" s="13">
        <v>3.31E7</v>
      </c>
      <c r="K140" s="13">
        <f t="shared" ref="K140:P140" si="139">if($E140="","",if($E140="Dropped",if(and(K$1&lt;=$I140,K$1&gt;=$H140),if(Year($D140)=K$1,$F140*0.8,if((year($D140)+1)=K$1,$F140*0.6,$F140*0.4)) ,""),if($E140="Minors",0,if($E140="FA Contract",if(and(K$1&lt;=$I140,K$1&gt;=$H140),$F140,""),if($E140="YP Contract",if(K$1=$H140,500000,if(K$1=($H140+1),1000000,if(K$1=($H140+2),1500000,""))))))))</f>
        <v>100000</v>
      </c>
      <c r="L140" s="13" t="str">
        <f t="shared" si="139"/>
        <v/>
      </c>
      <c r="M140" s="13" t="str">
        <f t="shared" si="139"/>
        <v/>
      </c>
      <c r="N140" s="13" t="str">
        <f t="shared" si="139"/>
        <v/>
      </c>
      <c r="O140" s="13" t="str">
        <f t="shared" si="139"/>
        <v/>
      </c>
      <c r="P140" s="13" t="str">
        <f t="shared" si="139"/>
        <v/>
      </c>
    </row>
    <row r="141">
      <c r="A141" s="7" t="s">
        <v>155</v>
      </c>
      <c r="B141" s="7" t="s">
        <v>114</v>
      </c>
      <c r="C141" s="8">
        <v>45689.0</v>
      </c>
      <c r="D141" s="8"/>
      <c r="E141" s="9" t="s">
        <v>52</v>
      </c>
      <c r="F141" s="14" t="s">
        <v>35</v>
      </c>
      <c r="G141" s="11" t="s">
        <v>35</v>
      </c>
      <c r="I141" s="12" t="str">
        <f t="shared" si="3"/>
        <v/>
      </c>
      <c r="J141" s="13">
        <v>3.31E7</v>
      </c>
      <c r="K141" s="13">
        <f t="shared" ref="K141:P141" si="140">if($E141="","",if($E141="Dropped",if(and(K$1&lt;=$I141,K$1&gt;=$H141),if(Year($D141)=K$1,$F141*0.8,if((year($D141)+1)=K$1,$F141*0.6,$F141*0.4)) ,""),if($E141="Minors",0,if($E141="FA Contract",if(and(K$1&lt;=$I141,K$1&gt;=$H141),$F141,""),if($E141="YP Contract",if(K$1=$H141,500000,if(K$1=($H141+1),1000000,if(K$1=($H141+2),1500000,""))))))))</f>
        <v>0</v>
      </c>
      <c r="L141" s="13">
        <f t="shared" si="140"/>
        <v>0</v>
      </c>
      <c r="M141" s="13">
        <f t="shared" si="140"/>
        <v>0</v>
      </c>
      <c r="N141" s="13">
        <f t="shared" si="140"/>
        <v>0</v>
      </c>
      <c r="O141" s="13">
        <f t="shared" si="140"/>
        <v>0</v>
      </c>
      <c r="P141" s="13">
        <f t="shared" si="140"/>
        <v>0</v>
      </c>
    </row>
    <row r="142">
      <c r="A142" s="7" t="s">
        <v>156</v>
      </c>
      <c r="B142" s="7" t="s">
        <v>114</v>
      </c>
      <c r="C142" s="8">
        <v>45356.0</v>
      </c>
      <c r="D142" s="8"/>
      <c r="E142" s="9" t="s">
        <v>52</v>
      </c>
      <c r="F142" s="14" t="s">
        <v>35</v>
      </c>
      <c r="G142" s="14" t="s">
        <v>35</v>
      </c>
      <c r="I142" s="12" t="str">
        <f t="shared" si="3"/>
        <v/>
      </c>
      <c r="J142" s="13">
        <v>3.31E7</v>
      </c>
      <c r="K142" s="13">
        <f t="shared" ref="K142:P142" si="141">if($E142="","",if($E142="Dropped",if(and(K$1&lt;=$I142,K$1&gt;=$H142),if(Year($D142)=K$1,$F142*0.8,if((year($D142)+1)=K$1,$F142*0.6,$F142*0.4)) ,""),if($E142="Minors",0,if($E142="FA Contract",if(and(K$1&lt;=$I142,K$1&gt;=$H142),$F142,""),if($E142="YP Contract",if(K$1=$H142,500000,if(K$1=($H142+1),1000000,if(K$1=($H142+2),1500000,""))))))))</f>
        <v>0</v>
      </c>
      <c r="L142" s="13">
        <f t="shared" si="141"/>
        <v>0</v>
      </c>
      <c r="M142" s="13">
        <f t="shared" si="141"/>
        <v>0</v>
      </c>
      <c r="N142" s="13">
        <f t="shared" si="141"/>
        <v>0</v>
      </c>
      <c r="O142" s="13">
        <f t="shared" si="141"/>
        <v>0</v>
      </c>
      <c r="P142" s="13">
        <f t="shared" si="141"/>
        <v>0</v>
      </c>
    </row>
    <row r="143">
      <c r="A143" s="7" t="s">
        <v>157</v>
      </c>
      <c r="B143" s="7" t="s">
        <v>114</v>
      </c>
      <c r="C143" s="8">
        <v>45359.0</v>
      </c>
      <c r="D143" s="8"/>
      <c r="E143" s="9" t="s">
        <v>52</v>
      </c>
      <c r="F143" s="14" t="s">
        <v>35</v>
      </c>
      <c r="G143" s="11" t="s">
        <v>35</v>
      </c>
      <c r="I143" s="12" t="str">
        <f t="shared" si="3"/>
        <v/>
      </c>
      <c r="J143" s="13">
        <v>3.31E7</v>
      </c>
      <c r="K143" s="13">
        <f t="shared" ref="K143:P143" si="142">if($E143="","",if($E143="Dropped",if(and(K$1&lt;=$I143,K$1&gt;=$H143),if(Year($D143)=K$1,$F143*0.8,if((year($D143)+1)=K$1,$F143*0.6,$F143*0.4)) ,""),if($E143="Minors",0,if($E143="FA Contract",if(and(K$1&lt;=$I143,K$1&gt;=$H143),$F143,""),if($E143="YP Contract",if(K$1=$H143,500000,if(K$1=($H143+1),1000000,if(K$1=($H143+2),1500000,""))))))))</f>
        <v>0</v>
      </c>
      <c r="L143" s="13">
        <f t="shared" si="142"/>
        <v>0</v>
      </c>
      <c r="M143" s="13">
        <f t="shared" si="142"/>
        <v>0</v>
      </c>
      <c r="N143" s="13">
        <f t="shared" si="142"/>
        <v>0</v>
      </c>
      <c r="O143" s="13">
        <f t="shared" si="142"/>
        <v>0</v>
      </c>
      <c r="P143" s="13">
        <f t="shared" si="142"/>
        <v>0</v>
      </c>
    </row>
    <row r="144">
      <c r="A144" s="7" t="s">
        <v>158</v>
      </c>
      <c r="B144" s="7" t="s">
        <v>114</v>
      </c>
      <c r="C144" s="8">
        <v>45359.0</v>
      </c>
      <c r="D144" s="8"/>
      <c r="E144" s="9" t="s">
        <v>52</v>
      </c>
      <c r="F144" s="14" t="s">
        <v>35</v>
      </c>
      <c r="G144" s="11" t="s">
        <v>35</v>
      </c>
      <c r="I144" s="12" t="str">
        <f t="shared" si="3"/>
        <v/>
      </c>
      <c r="J144" s="13">
        <v>3.31E7</v>
      </c>
      <c r="K144" s="13">
        <f t="shared" ref="K144:P144" si="143">if($E144="","",if($E144="Dropped",if(and(K$1&lt;=$I144,K$1&gt;=$H144),if(Year($D144)=K$1,$F144*0.8,if((year($D144)+1)=K$1,$F144*0.6,$F144*0.4)) ,""),if($E144="Minors",0,if($E144="FA Contract",if(and(K$1&lt;=$I144,K$1&gt;=$H144),$F144,""),if($E144="YP Contract",if(K$1=$H144,500000,if(K$1=($H144+1),1000000,if(K$1=($H144+2),1500000,""))))))))</f>
        <v>0</v>
      </c>
      <c r="L144" s="13">
        <f t="shared" si="143"/>
        <v>0</v>
      </c>
      <c r="M144" s="13">
        <f t="shared" si="143"/>
        <v>0</v>
      </c>
      <c r="N144" s="13">
        <f t="shared" si="143"/>
        <v>0</v>
      </c>
      <c r="O144" s="13">
        <f t="shared" si="143"/>
        <v>0</v>
      </c>
      <c r="P144" s="13">
        <f t="shared" si="143"/>
        <v>0</v>
      </c>
    </row>
    <row r="145">
      <c r="A145" s="7" t="s">
        <v>159</v>
      </c>
      <c r="B145" s="7" t="s">
        <v>114</v>
      </c>
      <c r="C145" s="8">
        <v>45686.0</v>
      </c>
      <c r="D145" s="8"/>
      <c r="E145" s="9" t="s">
        <v>52</v>
      </c>
      <c r="F145" s="14" t="s">
        <v>35</v>
      </c>
      <c r="G145" s="11" t="s">
        <v>35</v>
      </c>
      <c r="I145" s="12" t="str">
        <f t="shared" si="3"/>
        <v/>
      </c>
      <c r="J145" s="13">
        <v>3.31E7</v>
      </c>
      <c r="K145" s="13">
        <f t="shared" ref="K145:P145" si="144">if($E145="","",if($E145="Dropped",if(and(K$1&lt;=$I145,K$1&gt;=$H145),if(Year($D145)=K$1,$F145*0.8,if((year($D145)+1)=K$1,$F145*0.6,$F145*0.4)) ,""),if($E145="Minors",0,if($E145="FA Contract",if(and(K$1&lt;=$I145,K$1&gt;=$H145),$F145,""),if($E145="YP Contract",if(K$1=$H145,500000,if(K$1=($H145+1),1000000,if(K$1=($H145+2),1500000,""))))))))</f>
        <v>0</v>
      </c>
      <c r="L145" s="13">
        <f t="shared" si="144"/>
        <v>0</v>
      </c>
      <c r="M145" s="13">
        <f t="shared" si="144"/>
        <v>0</v>
      </c>
      <c r="N145" s="13">
        <f t="shared" si="144"/>
        <v>0</v>
      </c>
      <c r="O145" s="13">
        <f t="shared" si="144"/>
        <v>0</v>
      </c>
      <c r="P145" s="13">
        <f t="shared" si="144"/>
        <v>0</v>
      </c>
    </row>
    <row r="146">
      <c r="A146" s="7" t="s">
        <v>160</v>
      </c>
      <c r="B146" s="7" t="s">
        <v>114</v>
      </c>
      <c r="C146" s="8">
        <v>45351.0</v>
      </c>
      <c r="D146" s="8"/>
      <c r="E146" s="9" t="s">
        <v>52</v>
      </c>
      <c r="F146" s="14" t="s">
        <v>35</v>
      </c>
      <c r="G146" s="14" t="s">
        <v>35</v>
      </c>
      <c r="I146" s="12" t="str">
        <f t="shared" si="3"/>
        <v/>
      </c>
      <c r="J146" s="13">
        <v>3.31E7</v>
      </c>
      <c r="K146" s="13">
        <f t="shared" ref="K146:P146" si="145">if($E146="","",if($E146="Dropped",if(and(K$1&lt;=$I146,K$1&gt;=$H146),if(Year($D146)=K$1,$F146*0.8,if((year($D146)+1)=K$1,$F146*0.6,$F146*0.4)) ,""),if($E146="Minors",0,if($E146="FA Contract",if(and(K$1&lt;=$I146,K$1&gt;=$H146),$F146,""),if($E146="YP Contract",if(K$1=$H146,500000,if(K$1=($H146+1),1000000,if(K$1=($H146+2),1500000,""))))))))</f>
        <v>0</v>
      </c>
      <c r="L146" s="13">
        <f t="shared" si="145"/>
        <v>0</v>
      </c>
      <c r="M146" s="13">
        <f t="shared" si="145"/>
        <v>0</v>
      </c>
      <c r="N146" s="13">
        <f t="shared" si="145"/>
        <v>0</v>
      </c>
      <c r="O146" s="13">
        <f t="shared" si="145"/>
        <v>0</v>
      </c>
      <c r="P146" s="13">
        <f t="shared" si="145"/>
        <v>0</v>
      </c>
    </row>
    <row r="147">
      <c r="A147" s="7" t="s">
        <v>161</v>
      </c>
      <c r="B147" s="7" t="s">
        <v>114</v>
      </c>
      <c r="C147" s="8">
        <v>45349.0</v>
      </c>
      <c r="D147" s="8"/>
      <c r="E147" s="9" t="s">
        <v>52</v>
      </c>
      <c r="F147" s="14" t="s">
        <v>35</v>
      </c>
      <c r="G147" s="14" t="s">
        <v>35</v>
      </c>
      <c r="I147" s="12" t="str">
        <f t="shared" si="3"/>
        <v/>
      </c>
      <c r="J147" s="13">
        <v>3.31E7</v>
      </c>
      <c r="K147" s="13">
        <f t="shared" ref="K147:P147" si="146">if($E147="","",if($E147="Dropped",if(and(K$1&lt;=$I147,K$1&gt;=$H147),if(Year($D147)=K$1,$F147*0.8,if((year($D147)+1)=K$1,$F147*0.6,$F147*0.4)) ,""),if($E147="Minors",0,if($E147="FA Contract",if(and(K$1&lt;=$I147,K$1&gt;=$H147),$F147,""),if($E147="YP Contract",if(K$1=$H147,500000,if(K$1=($H147+1),1000000,if(K$1=($H147+2),1500000,""))))))))</f>
        <v>0</v>
      </c>
      <c r="L147" s="13">
        <f t="shared" si="146"/>
        <v>0</v>
      </c>
      <c r="M147" s="13">
        <f t="shared" si="146"/>
        <v>0</v>
      </c>
      <c r="N147" s="13">
        <f t="shared" si="146"/>
        <v>0</v>
      </c>
      <c r="O147" s="13">
        <f t="shared" si="146"/>
        <v>0</v>
      </c>
      <c r="P147" s="13">
        <f t="shared" si="146"/>
        <v>0</v>
      </c>
    </row>
    <row r="148">
      <c r="A148" s="7" t="s">
        <v>162</v>
      </c>
      <c r="B148" s="7" t="s">
        <v>163</v>
      </c>
      <c r="C148" s="8">
        <v>45318.0</v>
      </c>
      <c r="D148" s="8"/>
      <c r="E148" s="9" t="s">
        <v>12</v>
      </c>
      <c r="F148" s="10">
        <v>3.3E7</v>
      </c>
      <c r="G148" s="11">
        <v>5.0</v>
      </c>
      <c r="H148" s="7">
        <v>2024.0</v>
      </c>
      <c r="I148" s="12">
        <f t="shared" si="3"/>
        <v>2028</v>
      </c>
      <c r="J148" s="13">
        <v>3.31E7</v>
      </c>
      <c r="K148" s="13">
        <f t="shared" ref="K148:P148" si="147">if($E148="","",if($E148="Dropped",if(and(K$1&lt;=$I148,K$1&gt;=$H148),if(Year($D148)=K$1,$F148*0.8,if((year($D148)+1)=K$1,$F148*0.6,$F148*0.4)) ,""),if($E148="Minors",0,if($E148="FA Contract",if(and(K$1&lt;=$I148,K$1&gt;=$H148),$F148,""),if($E148="YP Contract",if(K$1=$H148,500000,if(K$1=($H148+1),1000000,if(K$1=($H148+2),1500000,""))))))))</f>
        <v>33000000</v>
      </c>
      <c r="L148" s="13">
        <f t="shared" si="147"/>
        <v>33000000</v>
      </c>
      <c r="M148" s="13">
        <f t="shared" si="147"/>
        <v>33000000</v>
      </c>
      <c r="N148" s="13">
        <f t="shared" si="147"/>
        <v>33000000</v>
      </c>
      <c r="O148" s="13" t="str">
        <f t="shared" si="147"/>
        <v/>
      </c>
      <c r="P148" s="13" t="str">
        <f t="shared" si="147"/>
        <v/>
      </c>
    </row>
    <row r="149">
      <c r="A149" s="7" t="s">
        <v>164</v>
      </c>
      <c r="B149" s="7" t="s">
        <v>163</v>
      </c>
      <c r="C149" s="8">
        <v>45318.0</v>
      </c>
      <c r="D149" s="8"/>
      <c r="E149" s="9" t="s">
        <v>12</v>
      </c>
      <c r="F149" s="10">
        <v>2.44E7</v>
      </c>
      <c r="G149" s="11">
        <v>4.0</v>
      </c>
      <c r="H149" s="7">
        <v>2024.0</v>
      </c>
      <c r="I149" s="12">
        <f t="shared" si="3"/>
        <v>2027</v>
      </c>
      <c r="J149" s="13">
        <v>3.31E7</v>
      </c>
      <c r="K149" s="13">
        <f t="shared" ref="K149:P149" si="148">if($E149="","",if($E149="Dropped",if(and(K$1&lt;=$I149,K$1&gt;=$H149),if(Year($D149)=K$1,$F149*0.8,if((year($D149)+1)=K$1,$F149*0.6,$F149*0.4)) ,""),if($E149="Minors",0,if($E149="FA Contract",if(and(K$1&lt;=$I149,K$1&gt;=$H149),$F149,""),if($E149="YP Contract",if(K$1=$H149,500000,if(K$1=($H149+1),1000000,if(K$1=($H149+2),1500000,""))))))))</f>
        <v>24400000</v>
      </c>
      <c r="L149" s="13">
        <f t="shared" si="148"/>
        <v>24400000</v>
      </c>
      <c r="M149" s="13">
        <f t="shared" si="148"/>
        <v>24400000</v>
      </c>
      <c r="N149" s="13" t="str">
        <f t="shared" si="148"/>
        <v/>
      </c>
      <c r="O149" s="13" t="str">
        <f t="shared" si="148"/>
        <v/>
      </c>
      <c r="P149" s="13" t="str">
        <f t="shared" si="148"/>
        <v/>
      </c>
    </row>
    <row r="150">
      <c r="A150" s="7" t="s">
        <v>165</v>
      </c>
      <c r="B150" s="7" t="s">
        <v>163</v>
      </c>
      <c r="C150" s="8">
        <v>45318.0</v>
      </c>
      <c r="D150" s="8"/>
      <c r="E150" s="9" t="s">
        <v>12</v>
      </c>
      <c r="F150" s="10">
        <v>2.39E7</v>
      </c>
      <c r="G150" s="11">
        <v>3.0</v>
      </c>
      <c r="H150" s="7">
        <v>2024.0</v>
      </c>
      <c r="I150" s="12">
        <f t="shared" si="3"/>
        <v>2026</v>
      </c>
      <c r="J150" s="13">
        <v>3.31E7</v>
      </c>
      <c r="K150" s="13">
        <f t="shared" ref="K150:P150" si="149">if($E150="","",if($E150="Dropped",if(and(K$1&lt;=$I150,K$1&gt;=$H150),if(Year($D150)=K$1,$F150*0.8,if((year($D150)+1)=K$1,$F150*0.6,$F150*0.4)) ,""),if($E150="Minors",0,if($E150="FA Contract",if(and(K$1&lt;=$I150,K$1&gt;=$H150),$F150,""),if($E150="YP Contract",if(K$1=$H150,500000,if(K$1=($H150+1),1000000,if(K$1=($H150+2),1500000,""))))))))</f>
        <v>23900000</v>
      </c>
      <c r="L150" s="13">
        <f t="shared" si="149"/>
        <v>23900000</v>
      </c>
      <c r="M150" s="13" t="str">
        <f t="shared" si="149"/>
        <v/>
      </c>
      <c r="N150" s="13" t="str">
        <f t="shared" si="149"/>
        <v/>
      </c>
      <c r="O150" s="13" t="str">
        <f t="shared" si="149"/>
        <v/>
      </c>
      <c r="P150" s="13" t="str">
        <f t="shared" si="149"/>
        <v/>
      </c>
    </row>
    <row r="151">
      <c r="A151" s="7" t="s">
        <v>166</v>
      </c>
      <c r="B151" s="7" t="s">
        <v>163</v>
      </c>
      <c r="C151" s="8">
        <v>45318.0</v>
      </c>
      <c r="D151" s="8"/>
      <c r="E151" s="9" t="s">
        <v>12</v>
      </c>
      <c r="F151" s="10">
        <v>9600000.0</v>
      </c>
      <c r="G151" s="11">
        <v>2.0</v>
      </c>
      <c r="H151" s="7">
        <v>2024.0</v>
      </c>
      <c r="I151" s="12">
        <f t="shared" si="3"/>
        <v>2025</v>
      </c>
      <c r="J151" s="13">
        <v>3.31E7</v>
      </c>
      <c r="K151" s="13">
        <f t="shared" ref="K151:P151" si="150">if($E151="","",if($E151="Dropped",if(and(K$1&lt;=$I151,K$1&gt;=$H151),if(Year($D151)=K$1,$F151*0.8,if((year($D151)+1)=K$1,$F151*0.6,$F151*0.4)) ,""),if($E151="Minors",0,if($E151="FA Contract",if(and(K$1&lt;=$I151,K$1&gt;=$H151),$F151,""),if($E151="YP Contract",if(K$1=$H151,500000,if(K$1=($H151+1),1000000,if(K$1=($H151+2),1500000,""))))))))</f>
        <v>9600000</v>
      </c>
      <c r="L151" s="13" t="str">
        <f t="shared" si="150"/>
        <v/>
      </c>
      <c r="M151" s="13" t="str">
        <f t="shared" si="150"/>
        <v/>
      </c>
      <c r="N151" s="13" t="str">
        <f t="shared" si="150"/>
        <v/>
      </c>
      <c r="O151" s="13" t="str">
        <f t="shared" si="150"/>
        <v/>
      </c>
      <c r="P151" s="13" t="str">
        <f t="shared" si="150"/>
        <v/>
      </c>
    </row>
    <row r="152">
      <c r="A152" s="7" t="s">
        <v>167</v>
      </c>
      <c r="B152" s="7" t="s">
        <v>163</v>
      </c>
      <c r="C152" s="8">
        <v>45694.0</v>
      </c>
      <c r="D152" s="8"/>
      <c r="E152" s="9" t="s">
        <v>12</v>
      </c>
      <c r="F152" s="10">
        <v>9400000.0</v>
      </c>
      <c r="G152" s="11">
        <v>2025.0</v>
      </c>
      <c r="H152" s="7">
        <v>4.0</v>
      </c>
      <c r="I152" s="12">
        <f t="shared" si="3"/>
        <v>2028</v>
      </c>
      <c r="J152" s="13">
        <v>3.31E7</v>
      </c>
      <c r="K152" s="13">
        <f t="shared" ref="K152:P152" si="151">if($E152="","",if($E152="Dropped",if(and(K$1&lt;=$I152,K$1&gt;=$H152),if(Year($D152)=K$1,$F152*0.8,if((year($D152)+1)=K$1,$F152*0.6,$F152*0.4)) ,""),if($E152="Minors",0,if($E152="FA Contract",if(and(K$1&lt;=$I152,K$1&gt;=$H152),$F152,""),if($E152="YP Contract",if(K$1=$H152,500000,if(K$1=($H152+1),1000000,if(K$1=($H152+2),1500000,""))))))))</f>
        <v>9400000</v>
      </c>
      <c r="L152" s="13">
        <f t="shared" si="151"/>
        <v>9400000</v>
      </c>
      <c r="M152" s="13">
        <f t="shared" si="151"/>
        <v>9400000</v>
      </c>
      <c r="N152" s="13">
        <f t="shared" si="151"/>
        <v>9400000</v>
      </c>
      <c r="O152" s="13" t="str">
        <f t="shared" si="151"/>
        <v/>
      </c>
      <c r="P152" s="13" t="str">
        <f t="shared" si="151"/>
        <v/>
      </c>
    </row>
    <row r="153">
      <c r="A153" s="7" t="s">
        <v>168</v>
      </c>
      <c r="B153" s="17" t="s">
        <v>163</v>
      </c>
      <c r="C153" s="8">
        <v>45695.0</v>
      </c>
      <c r="D153" s="8"/>
      <c r="E153" s="9" t="s">
        <v>12</v>
      </c>
      <c r="F153" s="10">
        <v>7100000.0</v>
      </c>
      <c r="G153" s="11">
        <v>3.0</v>
      </c>
      <c r="H153" s="7">
        <v>2025.0</v>
      </c>
      <c r="I153" s="12">
        <f t="shared" si="3"/>
        <v>2027</v>
      </c>
      <c r="J153" s="13">
        <v>3.31E7</v>
      </c>
      <c r="K153" s="13">
        <f t="shared" ref="K153:P153" si="152">if($E153="","",if($E153="Dropped",if(and(K$1&lt;=$I153,K$1&gt;=$H153),if(Year($D153)=K$1,$F153*0.8,if((year($D153)+1)=K$1,$F153*0.6,$F153*0.4)) ,""),if($E153="Minors",0,if($E153="FA Contract",if(and(K$1&lt;=$I153,K$1&gt;=$H153),$F153,""),if($E153="YP Contract",if(K$1=$H153,500000,if(K$1=($H153+1),1000000,if(K$1=($H153+2),1500000,""))))))))</f>
        <v>7100000</v>
      </c>
      <c r="L153" s="13">
        <f t="shared" si="152"/>
        <v>7100000</v>
      </c>
      <c r="M153" s="13">
        <f t="shared" si="152"/>
        <v>7100000</v>
      </c>
      <c r="N153" s="13" t="str">
        <f t="shared" si="152"/>
        <v/>
      </c>
      <c r="O153" s="13" t="str">
        <f t="shared" si="152"/>
        <v/>
      </c>
      <c r="P153" s="13" t="str">
        <f t="shared" si="152"/>
        <v/>
      </c>
    </row>
    <row r="154">
      <c r="A154" s="7" t="s">
        <v>169</v>
      </c>
      <c r="B154" s="7" t="s">
        <v>163</v>
      </c>
      <c r="C154" s="8">
        <v>45689.0</v>
      </c>
      <c r="D154" s="8"/>
      <c r="E154" s="9" t="s">
        <v>12</v>
      </c>
      <c r="F154" s="10">
        <v>6000000.0</v>
      </c>
      <c r="G154" s="11">
        <v>2.0</v>
      </c>
      <c r="H154" s="7">
        <v>2025.0</v>
      </c>
      <c r="I154" s="12">
        <f t="shared" si="3"/>
        <v>2026</v>
      </c>
      <c r="J154" s="13">
        <v>3.31E7</v>
      </c>
      <c r="K154" s="13">
        <f t="shared" ref="K154:P154" si="153">if($E154="","",if($E154="Dropped",if(and(K$1&lt;=$I154,K$1&gt;=$H154),if(Year($D154)=K$1,$F154*0.8,if((year($D154)+1)=K$1,$F154*0.6,$F154*0.4)) ,""),if($E154="Minors",0,if($E154="FA Contract",if(and(K$1&lt;=$I154,K$1&gt;=$H154),$F154,""),if($E154="YP Contract",if(K$1=$H154,500000,if(K$1=($H154+1),1000000,if(K$1=($H154+2),1500000,""))))))))</f>
        <v>6000000</v>
      </c>
      <c r="L154" s="13">
        <f t="shared" si="153"/>
        <v>6000000</v>
      </c>
      <c r="M154" s="13" t="str">
        <f t="shared" si="153"/>
        <v/>
      </c>
      <c r="N154" s="13" t="str">
        <f t="shared" si="153"/>
        <v/>
      </c>
      <c r="O154" s="13" t="str">
        <f t="shared" si="153"/>
        <v/>
      </c>
      <c r="P154" s="13" t="str">
        <f t="shared" si="153"/>
        <v/>
      </c>
    </row>
    <row r="155">
      <c r="A155" s="7" t="s">
        <v>170</v>
      </c>
      <c r="B155" s="7" t="s">
        <v>163</v>
      </c>
      <c r="C155" s="8">
        <v>45318.0</v>
      </c>
      <c r="D155" s="8"/>
      <c r="E155" s="9" t="s">
        <v>12</v>
      </c>
      <c r="F155" s="14">
        <v>6000000.0</v>
      </c>
      <c r="G155" s="11">
        <v>3.0</v>
      </c>
      <c r="H155" s="7">
        <v>2024.0</v>
      </c>
      <c r="I155" s="12">
        <f t="shared" si="3"/>
        <v>2026</v>
      </c>
      <c r="J155" s="13">
        <v>3.31E7</v>
      </c>
      <c r="K155" s="13">
        <f t="shared" ref="K155:P155" si="154">if($E155="","",if($E155="Dropped",if(and(K$1&lt;=$I155,K$1&gt;=$H155),if(Year($D155)=K$1,$F155*0.8,if((year($D155)+1)=K$1,$F155*0.6,$F155*0.4)) ,""),if($E155="Minors",0,if($E155="FA Contract",if(and(K$1&lt;=$I155,K$1&gt;=$H155),$F155,""),if($E155="YP Contract",if(K$1=$H155,500000,if(K$1=($H155+1),1000000,if(K$1=($H155+2),1500000,""))))))))</f>
        <v>6000000</v>
      </c>
      <c r="L155" s="13">
        <f t="shared" si="154"/>
        <v>6000000</v>
      </c>
      <c r="M155" s="13" t="str">
        <f t="shared" si="154"/>
        <v/>
      </c>
      <c r="N155" s="13" t="str">
        <f t="shared" si="154"/>
        <v/>
      </c>
      <c r="O155" s="13" t="str">
        <f t="shared" si="154"/>
        <v/>
      </c>
      <c r="P155" s="13" t="str">
        <f t="shared" si="154"/>
        <v/>
      </c>
    </row>
    <row r="156">
      <c r="A156" s="7" t="s">
        <v>171</v>
      </c>
      <c r="B156" s="7" t="s">
        <v>163</v>
      </c>
      <c r="C156" s="8">
        <v>45318.0</v>
      </c>
      <c r="D156" s="8"/>
      <c r="E156" s="9" t="s">
        <v>12</v>
      </c>
      <c r="F156" s="14">
        <v>5100000.0</v>
      </c>
      <c r="G156" s="11">
        <v>4.0</v>
      </c>
      <c r="H156" s="7">
        <v>2024.0</v>
      </c>
      <c r="I156" s="12">
        <f t="shared" si="3"/>
        <v>2027</v>
      </c>
      <c r="J156" s="13">
        <v>3.31E7</v>
      </c>
      <c r="K156" s="13">
        <f t="shared" ref="K156:P156" si="155">if($E156="","",if($E156="Dropped",if(and(K$1&lt;=$I156,K$1&gt;=$H156),if(Year($D156)=K$1,$F156*0.8,if((year($D156)+1)=K$1,$F156*0.6,$F156*0.4)) ,""),if($E156="Minors",0,if($E156="FA Contract",if(and(K$1&lt;=$I156,K$1&gt;=$H156),$F156,""),if($E156="YP Contract",if(K$1=$H156,500000,if(K$1=($H156+1),1000000,if(K$1=($H156+2),1500000,""))))))))</f>
        <v>5100000</v>
      </c>
      <c r="L156" s="13">
        <f t="shared" si="155"/>
        <v>5100000</v>
      </c>
      <c r="M156" s="13">
        <f t="shared" si="155"/>
        <v>5100000</v>
      </c>
      <c r="N156" s="13" t="str">
        <f t="shared" si="155"/>
        <v/>
      </c>
      <c r="O156" s="13" t="str">
        <f t="shared" si="155"/>
        <v/>
      </c>
      <c r="P156" s="13" t="str">
        <f t="shared" si="155"/>
        <v/>
      </c>
    </row>
    <row r="157">
      <c r="A157" s="7" t="s">
        <v>172</v>
      </c>
      <c r="B157" s="7" t="s">
        <v>163</v>
      </c>
      <c r="C157" s="8">
        <v>45356.0</v>
      </c>
      <c r="D157" s="8"/>
      <c r="E157" s="9" t="s">
        <v>12</v>
      </c>
      <c r="F157" s="14">
        <v>5000000.0</v>
      </c>
      <c r="G157" s="11">
        <v>2.0</v>
      </c>
      <c r="H157" s="7">
        <v>2024.0</v>
      </c>
      <c r="I157" s="12">
        <f t="shared" si="3"/>
        <v>2025</v>
      </c>
      <c r="J157" s="13">
        <v>3.31E7</v>
      </c>
      <c r="K157" s="13">
        <f t="shared" ref="K157:P157" si="156">if($E157="","",if($E157="Dropped",if(and(K$1&lt;=$I157,K$1&gt;=$H157),if(Year($D157)=K$1,$F157*0.8,if((year($D157)+1)=K$1,$F157*0.6,$F157*0.4)) ,""),if($E157="Minors",0,if($E157="FA Contract",if(and(K$1&lt;=$I157,K$1&gt;=$H157),$F157,""),if($E157="YP Contract",if(K$1=$H157,500000,if(K$1=($H157+1),1000000,if(K$1=($H157+2),1500000,""))))))))</f>
        <v>5000000</v>
      </c>
      <c r="L157" s="13" t="str">
        <f t="shared" si="156"/>
        <v/>
      </c>
      <c r="M157" s="13" t="str">
        <f t="shared" si="156"/>
        <v/>
      </c>
      <c r="N157" s="13" t="str">
        <f t="shared" si="156"/>
        <v/>
      </c>
      <c r="O157" s="13" t="str">
        <f t="shared" si="156"/>
        <v/>
      </c>
      <c r="P157" s="13" t="str">
        <f t="shared" si="156"/>
        <v/>
      </c>
    </row>
    <row r="158">
      <c r="A158" s="7" t="s">
        <v>173</v>
      </c>
      <c r="B158" s="7" t="s">
        <v>163</v>
      </c>
      <c r="C158" s="8">
        <v>45318.0</v>
      </c>
      <c r="D158" s="8"/>
      <c r="E158" s="9" t="s">
        <v>12</v>
      </c>
      <c r="F158" s="14">
        <v>4000000.0</v>
      </c>
      <c r="G158" s="11">
        <v>3.0</v>
      </c>
      <c r="H158" s="7">
        <v>2024.0</v>
      </c>
      <c r="I158" s="12">
        <f t="shared" si="3"/>
        <v>2026</v>
      </c>
      <c r="J158" s="13">
        <v>3.31E7</v>
      </c>
      <c r="K158" s="13">
        <f t="shared" ref="K158:P158" si="157">if($E158="","",if($E158="Dropped",if(and(K$1&lt;=$I158,K$1&gt;=$H158),if(Year($D158)=K$1,$F158*0.8,if((year($D158)+1)=K$1,$F158*0.6,$F158*0.4)) ,""),if($E158="Minors",0,if($E158="FA Contract",if(and(K$1&lt;=$I158,K$1&gt;=$H158),$F158,""),if($E158="YP Contract",if(K$1=$H158,500000,if(K$1=($H158+1),1000000,if(K$1=($H158+2),1500000,""))))))))</f>
        <v>4000000</v>
      </c>
      <c r="L158" s="13">
        <f t="shared" si="157"/>
        <v>4000000</v>
      </c>
      <c r="M158" s="13" t="str">
        <f t="shared" si="157"/>
        <v/>
      </c>
      <c r="N158" s="13" t="str">
        <f t="shared" si="157"/>
        <v/>
      </c>
      <c r="O158" s="13" t="str">
        <f t="shared" si="157"/>
        <v/>
      </c>
      <c r="P158" s="13" t="str">
        <f t="shared" si="157"/>
        <v/>
      </c>
    </row>
    <row r="159">
      <c r="A159" s="7" t="s">
        <v>174</v>
      </c>
      <c r="B159" s="7" t="s">
        <v>163</v>
      </c>
      <c r="C159" s="8">
        <v>45318.0</v>
      </c>
      <c r="D159" s="8"/>
      <c r="E159" s="9" t="s">
        <v>12</v>
      </c>
      <c r="F159" s="10">
        <v>3200000.0</v>
      </c>
      <c r="G159" s="11">
        <v>3.0</v>
      </c>
      <c r="H159" s="7">
        <v>2024.0</v>
      </c>
      <c r="I159" s="12">
        <f t="shared" si="3"/>
        <v>2026</v>
      </c>
      <c r="J159" s="13">
        <v>3.31E7</v>
      </c>
      <c r="K159" s="13">
        <f t="shared" ref="K159:P159" si="158">if($E159="","",if($E159="Dropped",if(and(K$1&lt;=$I159,K$1&gt;=$H159),if(Year($D159)=K$1,$F159*0.8,if((year($D159)+1)=K$1,$F159*0.6,$F159*0.4)) ,""),if($E159="Minors",0,if($E159="FA Contract",if(and(K$1&lt;=$I159,K$1&gt;=$H159),$F159,""),if($E159="YP Contract",if(K$1=$H159,500000,if(K$1=($H159+1),1000000,if(K$1=($H159+2),1500000,""))))))))</f>
        <v>3200000</v>
      </c>
      <c r="L159" s="13">
        <f t="shared" si="158"/>
        <v>3200000</v>
      </c>
      <c r="M159" s="13" t="str">
        <f t="shared" si="158"/>
        <v/>
      </c>
      <c r="N159" s="13" t="str">
        <f t="shared" si="158"/>
        <v/>
      </c>
      <c r="O159" s="13" t="str">
        <f t="shared" si="158"/>
        <v/>
      </c>
      <c r="P159" s="13" t="str">
        <f t="shared" si="158"/>
        <v/>
      </c>
    </row>
    <row r="160" ht="17.25" customHeight="1">
      <c r="A160" s="7" t="s">
        <v>175</v>
      </c>
      <c r="B160" s="7" t="s">
        <v>163</v>
      </c>
      <c r="C160" s="8">
        <v>45356.0</v>
      </c>
      <c r="D160" s="8"/>
      <c r="E160" s="9" t="s">
        <v>12</v>
      </c>
      <c r="F160" s="14">
        <v>3000000.0</v>
      </c>
      <c r="G160" s="11">
        <v>2.0</v>
      </c>
      <c r="H160" s="7">
        <v>2024.0</v>
      </c>
      <c r="I160" s="12">
        <f t="shared" si="3"/>
        <v>2025</v>
      </c>
      <c r="J160" s="13">
        <v>3.31E7</v>
      </c>
      <c r="K160" s="13">
        <f t="shared" ref="K160:P160" si="159">if($E160="","",if($E160="Dropped",if(and(K$1&lt;=$I160,K$1&gt;=$H160),if(Year($D160)=K$1,$F160*0.8,if((year($D160)+1)=K$1,$F160*0.6,$F160*0.4)) ,""),if($E160="Minors",0,if($E160="FA Contract",if(and(K$1&lt;=$I160,K$1&gt;=$H160),$F160,""),if($E160="YP Contract",if(K$1=$H160,500000,if(K$1=($H160+1),1000000,if(K$1=($H160+2),1500000,""))))))))</f>
        <v>3000000</v>
      </c>
      <c r="L160" s="13" t="str">
        <f t="shared" si="159"/>
        <v/>
      </c>
      <c r="M160" s="13" t="str">
        <f t="shared" si="159"/>
        <v/>
      </c>
      <c r="N160" s="13" t="str">
        <f t="shared" si="159"/>
        <v/>
      </c>
      <c r="O160" s="13" t="str">
        <f t="shared" si="159"/>
        <v/>
      </c>
      <c r="P160" s="13" t="str">
        <f t="shared" si="159"/>
        <v/>
      </c>
    </row>
    <row r="161">
      <c r="A161" s="7" t="s">
        <v>176</v>
      </c>
      <c r="B161" s="7" t="s">
        <v>163</v>
      </c>
      <c r="C161" s="8">
        <v>45356.0</v>
      </c>
      <c r="D161" s="8"/>
      <c r="E161" s="9" t="s">
        <v>12</v>
      </c>
      <c r="F161" s="14">
        <v>3000000.0</v>
      </c>
      <c r="G161" s="11">
        <v>2.0</v>
      </c>
      <c r="H161" s="7">
        <v>2024.0</v>
      </c>
      <c r="I161" s="12">
        <f t="shared" si="3"/>
        <v>2025</v>
      </c>
      <c r="J161" s="13">
        <v>3.31E7</v>
      </c>
      <c r="K161" s="13">
        <f t="shared" ref="K161:P161" si="160">if($E161="","",if($E161="Dropped",if(and(K$1&lt;=$I161,K$1&gt;=$H161),if(Year($D161)=K$1,$F161*0.8,if((year($D161)+1)=K$1,$F161*0.6,$F161*0.4)) ,""),if($E161="Minors",0,if($E161="FA Contract",if(and(K$1&lt;=$I161,K$1&gt;=$H161),$F161,""),if($E161="YP Contract",if(K$1=$H161,500000,if(K$1=($H161+1),1000000,if(K$1=($H161+2),1500000,""))))))))</f>
        <v>3000000</v>
      </c>
      <c r="L161" s="13" t="str">
        <f t="shared" si="160"/>
        <v/>
      </c>
      <c r="M161" s="13" t="str">
        <f t="shared" si="160"/>
        <v/>
      </c>
      <c r="N161" s="13" t="str">
        <f t="shared" si="160"/>
        <v/>
      </c>
      <c r="O161" s="13" t="str">
        <f t="shared" si="160"/>
        <v/>
      </c>
      <c r="P161" s="13" t="str">
        <f t="shared" si="160"/>
        <v/>
      </c>
    </row>
    <row r="162">
      <c r="A162" s="7" t="s">
        <v>177</v>
      </c>
      <c r="B162" s="7" t="s">
        <v>163</v>
      </c>
      <c r="C162" s="8">
        <v>45721.0</v>
      </c>
      <c r="D162" s="8"/>
      <c r="E162" s="9" t="s">
        <v>12</v>
      </c>
      <c r="F162" s="10">
        <v>3000000.0</v>
      </c>
      <c r="G162" s="11">
        <v>2.0</v>
      </c>
      <c r="H162" s="7">
        <v>2025.0</v>
      </c>
      <c r="I162" s="12">
        <f t="shared" si="3"/>
        <v>2026</v>
      </c>
      <c r="J162" s="13">
        <v>3.31E7</v>
      </c>
      <c r="K162" s="13">
        <f t="shared" ref="K162:P162" si="161">if($E162="","",if($E162="Dropped",if(and(K$1&lt;=$I162,K$1&gt;=$H162),if(Year($D162)=K$1,$F162*0.8,if((year($D162)+1)=K$1,$F162*0.6,$F162*0.4)) ,""),if($E162="Minors",0,if($E162="FA Contract",if(and(K$1&lt;=$I162,K$1&gt;=$H162),$F162,""),if($E162="YP Contract",if(K$1=$H162,500000,if(K$1=($H162+1),1000000,if(K$1=($H162+2),1500000,""))))))))</f>
        <v>3000000</v>
      </c>
      <c r="L162" s="13">
        <f t="shared" si="161"/>
        <v>3000000</v>
      </c>
      <c r="M162" s="13" t="str">
        <f t="shared" si="161"/>
        <v/>
      </c>
      <c r="N162" s="13" t="str">
        <f t="shared" si="161"/>
        <v/>
      </c>
      <c r="O162" s="13" t="str">
        <f t="shared" si="161"/>
        <v/>
      </c>
      <c r="P162" s="13" t="str">
        <f t="shared" si="161"/>
        <v/>
      </c>
    </row>
    <row r="163">
      <c r="A163" s="7" t="s">
        <v>178</v>
      </c>
      <c r="B163" s="7" t="s">
        <v>163</v>
      </c>
      <c r="C163" s="8">
        <v>45721.0</v>
      </c>
      <c r="D163" s="8"/>
      <c r="E163" s="9" t="s">
        <v>12</v>
      </c>
      <c r="F163" s="10">
        <v>3000000.0</v>
      </c>
      <c r="G163" s="11">
        <v>2.0</v>
      </c>
      <c r="H163" s="7">
        <v>2025.0</v>
      </c>
      <c r="I163" s="12">
        <f t="shared" si="3"/>
        <v>2026</v>
      </c>
      <c r="J163" s="13">
        <v>3.31E7</v>
      </c>
      <c r="K163" s="13">
        <f t="shared" ref="K163:P163" si="162">if($E163="","",if($E163="Dropped",if(and(K$1&lt;=$I163,K$1&gt;=$H163),if(Year($D163)=K$1,$F163*0.8,if((year($D163)+1)=K$1,$F163*0.6,$F163*0.4)) ,""),if($E163="Minors",0,if($E163="FA Contract",if(and(K$1&lt;=$I163,K$1&gt;=$H163),$F163,""),if($E163="YP Contract",if(K$1=$H163,500000,if(K$1=($H163+1),1000000,if(K$1=($H163+2),1500000,""))))))))</f>
        <v>3000000</v>
      </c>
      <c r="L163" s="13">
        <f t="shared" si="162"/>
        <v>3000000</v>
      </c>
      <c r="M163" s="13" t="str">
        <f t="shared" si="162"/>
        <v/>
      </c>
      <c r="N163" s="13" t="str">
        <f t="shared" si="162"/>
        <v/>
      </c>
      <c r="O163" s="13" t="str">
        <f t="shared" si="162"/>
        <v/>
      </c>
      <c r="P163" s="13" t="str">
        <f t="shared" si="162"/>
        <v/>
      </c>
    </row>
    <row r="164">
      <c r="A164" s="7" t="s">
        <v>179</v>
      </c>
      <c r="B164" s="7" t="s">
        <v>163</v>
      </c>
      <c r="C164" s="8">
        <v>45721.0</v>
      </c>
      <c r="D164" s="8"/>
      <c r="E164" s="9" t="s">
        <v>12</v>
      </c>
      <c r="F164" s="10">
        <v>2500000.0</v>
      </c>
      <c r="G164" s="11">
        <v>1.0</v>
      </c>
      <c r="H164" s="7">
        <v>2025.0</v>
      </c>
      <c r="I164" s="12">
        <f t="shared" si="3"/>
        <v>2025</v>
      </c>
      <c r="J164" s="13">
        <v>3.31E7</v>
      </c>
      <c r="K164" s="13">
        <f t="shared" ref="K164:P164" si="163">if($E164="","",if($E164="Dropped",if(and(K$1&lt;=$I164,K$1&gt;=$H164),if(Year($D164)=K$1,$F164*0.8,if((year($D164)+1)=K$1,$F164*0.6,$F164*0.4)) ,""),if($E164="Minors",0,if($E164="FA Contract",if(and(K$1&lt;=$I164,K$1&gt;=$H164),$F164,""),if($E164="YP Contract",if(K$1=$H164,500000,if(K$1=($H164+1),1000000,if(K$1=($H164+2),1500000,""))))))))</f>
        <v>2500000</v>
      </c>
      <c r="L164" s="13" t="str">
        <f t="shared" si="163"/>
        <v/>
      </c>
      <c r="M164" s="13" t="str">
        <f t="shared" si="163"/>
        <v/>
      </c>
      <c r="N164" s="13" t="str">
        <f t="shared" si="163"/>
        <v/>
      </c>
      <c r="O164" s="13" t="str">
        <f t="shared" si="163"/>
        <v/>
      </c>
      <c r="P164" s="13" t="str">
        <f t="shared" si="163"/>
        <v/>
      </c>
    </row>
    <row r="165">
      <c r="A165" s="7" t="s">
        <v>180</v>
      </c>
      <c r="B165" s="7" t="s">
        <v>163</v>
      </c>
      <c r="C165" s="8">
        <v>45721.0</v>
      </c>
      <c r="D165" s="8"/>
      <c r="E165" s="9" t="s">
        <v>12</v>
      </c>
      <c r="F165" s="10">
        <v>1500000.0</v>
      </c>
      <c r="G165" s="11">
        <v>1.0</v>
      </c>
      <c r="H165" s="7">
        <v>2025.0</v>
      </c>
      <c r="I165" s="12">
        <f t="shared" si="3"/>
        <v>2025</v>
      </c>
      <c r="J165" s="13">
        <v>3.31E7</v>
      </c>
      <c r="K165" s="13">
        <f t="shared" ref="K165:P165" si="164">if($E165="","",if($E165="Dropped",if(and(K$1&lt;=$I165,K$1&gt;=$H165),if(Year($D165)=K$1,$F165*0.8,if((year($D165)+1)=K$1,$F165*0.6,$F165*0.4)) ,""),if($E165="Minors",0,if($E165="FA Contract",if(and(K$1&lt;=$I165,K$1&gt;=$H165),$F165,""),if($E165="YP Contract",if(K$1=$H165,500000,if(K$1=($H165+1),1000000,if(K$1=($H165+2),1500000,""))))))))</f>
        <v>1500000</v>
      </c>
      <c r="L165" s="13" t="str">
        <f t="shared" si="164"/>
        <v/>
      </c>
      <c r="M165" s="13" t="str">
        <f t="shared" si="164"/>
        <v/>
      </c>
      <c r="N165" s="13" t="str">
        <f t="shared" si="164"/>
        <v/>
      </c>
      <c r="O165" s="13" t="str">
        <f t="shared" si="164"/>
        <v/>
      </c>
      <c r="P165" s="13" t="str">
        <f t="shared" si="164"/>
        <v/>
      </c>
    </row>
    <row r="166">
      <c r="A166" s="7" t="s">
        <v>181</v>
      </c>
      <c r="B166" s="7" t="s">
        <v>163</v>
      </c>
      <c r="C166" s="8">
        <v>45880.0</v>
      </c>
      <c r="D166" s="8"/>
      <c r="E166" s="9" t="s">
        <v>34</v>
      </c>
      <c r="F166" s="14" t="s">
        <v>35</v>
      </c>
      <c r="G166" s="11" t="s">
        <v>35</v>
      </c>
      <c r="H166" s="7">
        <v>2023.0</v>
      </c>
      <c r="I166" s="12">
        <f t="shared" si="3"/>
        <v>2025</v>
      </c>
      <c r="J166" s="13">
        <v>3.31E7</v>
      </c>
      <c r="K166" s="13">
        <f t="shared" ref="K166:P166" si="165">if($E166="","",if($E166="Dropped",if(and(K$1&lt;=$I166,K$1&gt;=$H166),if(Year($D166)=K$1,$F166*0.8,if((year($D166)+1)=K$1,$F166*0.6,$F166*0.4)) ,""),if($E166="Minors",0,if($E166="FA Contract",if(and(K$1&lt;=$I166,K$1&gt;=$H166),$F166,""),if($E166="YP Contract",if(K$1=$H166,500000,if(K$1=($H166+1),1000000,if(K$1=($H166+2),1500000,""))))))))</f>
        <v>1500000</v>
      </c>
      <c r="L166" s="13" t="str">
        <f t="shared" si="165"/>
        <v/>
      </c>
      <c r="M166" s="13" t="str">
        <f t="shared" si="165"/>
        <v/>
      </c>
      <c r="N166" s="13" t="str">
        <f t="shared" si="165"/>
        <v/>
      </c>
      <c r="O166" s="13" t="str">
        <f t="shared" si="165"/>
        <v/>
      </c>
      <c r="P166" s="13" t="str">
        <f t="shared" si="165"/>
        <v/>
      </c>
    </row>
    <row r="167">
      <c r="A167" s="7" t="s">
        <v>182</v>
      </c>
      <c r="B167" s="7" t="s">
        <v>163</v>
      </c>
      <c r="C167" s="8">
        <v>45785.0</v>
      </c>
      <c r="D167" s="8"/>
      <c r="E167" s="9" t="s">
        <v>34</v>
      </c>
      <c r="F167" s="14" t="s">
        <v>35</v>
      </c>
      <c r="G167" s="14" t="s">
        <v>35</v>
      </c>
      <c r="H167" s="7">
        <v>2024.0</v>
      </c>
      <c r="I167" s="12">
        <f t="shared" si="3"/>
        <v>2026</v>
      </c>
      <c r="J167" s="13">
        <v>3.31E7</v>
      </c>
      <c r="K167" s="13">
        <f t="shared" ref="K167:P167" si="166">if($E167="","",if($E167="Dropped",if(and(K$1&lt;=$I167,K$1&gt;=$H167),if(Year($D167)=K$1,$F167*0.8,if((year($D167)+1)=K$1,$F167*0.6,$F167*0.4)) ,""),if($E167="Minors",0,if($E167="FA Contract",if(and(K$1&lt;=$I167,K$1&gt;=$H167),$F167,""),if($E167="YP Contract",if(K$1=$H167,500000,if(K$1=($H167+1),1000000,if(K$1=($H167+2),1500000,""))))))))</f>
        <v>1000000</v>
      </c>
      <c r="L167" s="13">
        <f t="shared" si="166"/>
        <v>1500000</v>
      </c>
      <c r="M167" s="13" t="str">
        <f t="shared" si="166"/>
        <v/>
      </c>
      <c r="N167" s="13" t="str">
        <f t="shared" si="166"/>
        <v/>
      </c>
      <c r="O167" s="13" t="str">
        <f t="shared" si="166"/>
        <v/>
      </c>
      <c r="P167" s="13" t="str">
        <f t="shared" si="166"/>
        <v/>
      </c>
    </row>
    <row r="168">
      <c r="A168" s="7" t="s">
        <v>183</v>
      </c>
      <c r="B168" s="7" t="s">
        <v>163</v>
      </c>
      <c r="C168" s="8">
        <v>45698.0</v>
      </c>
      <c r="D168" s="8"/>
      <c r="E168" s="9" t="s">
        <v>12</v>
      </c>
      <c r="F168" s="10">
        <v>1000000.0</v>
      </c>
      <c r="G168" s="11">
        <v>1.0</v>
      </c>
      <c r="H168" s="7">
        <v>2025.0</v>
      </c>
      <c r="I168" s="12">
        <f t="shared" si="3"/>
        <v>2025</v>
      </c>
      <c r="J168" s="13">
        <v>3.31E7</v>
      </c>
      <c r="K168" s="13">
        <f t="shared" ref="K168:P168" si="167">if($E168="","",if($E168="Dropped",if(and(K$1&lt;=$I168,K$1&gt;=$H168),if(Year($D168)=K$1,$F168*0.8,if((year($D168)+1)=K$1,$F168*0.6,$F168*0.4)) ,""),if($E168="Minors",0,if($E168="FA Contract",if(and(K$1&lt;=$I168,K$1&gt;=$H168),$F168,""),if($E168="YP Contract",if(K$1=$H168,500000,if(K$1=($H168+1),1000000,if(K$1=($H168+2),1500000,""))))))))</f>
        <v>1000000</v>
      </c>
      <c r="L168" s="13" t="str">
        <f t="shared" si="167"/>
        <v/>
      </c>
      <c r="M168" s="13" t="str">
        <f t="shared" si="167"/>
        <v/>
      </c>
      <c r="N168" s="13" t="str">
        <f t="shared" si="167"/>
        <v/>
      </c>
      <c r="O168" s="13" t="str">
        <f t="shared" si="167"/>
        <v/>
      </c>
      <c r="P168" s="13" t="str">
        <f t="shared" si="167"/>
        <v/>
      </c>
    </row>
    <row r="169">
      <c r="A169" s="7" t="s">
        <v>184</v>
      </c>
      <c r="B169" s="7" t="s">
        <v>163</v>
      </c>
      <c r="C169" s="8">
        <v>45343.0</v>
      </c>
      <c r="D169" s="8"/>
      <c r="E169" s="9" t="s">
        <v>34</v>
      </c>
      <c r="F169" s="14" t="s">
        <v>35</v>
      </c>
      <c r="G169" s="11" t="s">
        <v>35</v>
      </c>
      <c r="H169" s="16">
        <v>2025.0</v>
      </c>
      <c r="I169" s="12">
        <f t="shared" si="3"/>
        <v>2027</v>
      </c>
      <c r="J169" s="13">
        <v>3.31E7</v>
      </c>
      <c r="K169" s="13">
        <f t="shared" ref="K169:P169" si="168">if($E169="","",if($E169="Dropped",if(and(K$1&lt;=$I169,K$1&gt;=$H169),if(Year($D169)=K$1,$F169*0.8,if((year($D169)+1)=K$1,$F169*0.6,$F169*0.4)) ,""),if($E169="Minors",0,if($E169="FA Contract",if(and(K$1&lt;=$I169,K$1&gt;=$H169),$F169,""),if($E169="YP Contract",if(K$1=$H169,500000,if(K$1=($H169+1),1000000,if(K$1=($H169+2),1500000,""))))))))</f>
        <v>500000</v>
      </c>
      <c r="L169" s="13">
        <f t="shared" si="168"/>
        <v>1000000</v>
      </c>
      <c r="M169" s="13">
        <f t="shared" si="168"/>
        <v>1500000</v>
      </c>
      <c r="N169" s="13" t="str">
        <f t="shared" si="168"/>
        <v/>
      </c>
      <c r="O169" s="13" t="str">
        <f t="shared" si="168"/>
        <v/>
      </c>
      <c r="P169" s="13" t="str">
        <f t="shared" si="168"/>
        <v/>
      </c>
    </row>
    <row r="170">
      <c r="A170" s="7" t="s">
        <v>185</v>
      </c>
      <c r="B170" s="7" t="s">
        <v>163</v>
      </c>
      <c r="C170" s="8">
        <v>45880.0</v>
      </c>
      <c r="D170" s="8"/>
      <c r="E170" s="9" t="s">
        <v>34</v>
      </c>
      <c r="F170" s="14" t="s">
        <v>35</v>
      </c>
      <c r="G170" s="11" t="s">
        <v>35</v>
      </c>
      <c r="H170" s="7">
        <v>2025.0</v>
      </c>
      <c r="I170" s="12">
        <f t="shared" si="3"/>
        <v>2027</v>
      </c>
      <c r="J170" s="13">
        <v>3.31E7</v>
      </c>
      <c r="K170" s="13">
        <f t="shared" ref="K170:P170" si="169">if($E170="","",if($E170="Dropped",if(and(K$1&lt;=$I170,K$1&gt;=$H170),if(Year($D170)=K$1,$F170*0.8,if((year($D170)+1)=K$1,$F170*0.6,$F170*0.4)) ,""),if($E170="Minors",0,if($E170="FA Contract",if(and(K$1&lt;=$I170,K$1&gt;=$H170),$F170,""),if($E170="YP Contract",if(K$1=$H170,500000,if(K$1=($H170+1),1000000,if(K$1=($H170+2),1500000,""))))))))</f>
        <v>500000</v>
      </c>
      <c r="L170" s="13">
        <f t="shared" si="169"/>
        <v>1000000</v>
      </c>
      <c r="M170" s="13">
        <f t="shared" si="169"/>
        <v>1500000</v>
      </c>
      <c r="N170" s="13" t="str">
        <f t="shared" si="169"/>
        <v/>
      </c>
      <c r="O170" s="13" t="str">
        <f t="shared" si="169"/>
        <v/>
      </c>
      <c r="P170" s="13" t="str">
        <f t="shared" si="169"/>
        <v/>
      </c>
    </row>
    <row r="171">
      <c r="A171" s="7" t="s">
        <v>186</v>
      </c>
      <c r="B171" s="7" t="s">
        <v>163</v>
      </c>
      <c r="C171" s="8">
        <v>45809.0</v>
      </c>
      <c r="D171" s="8"/>
      <c r="E171" s="9" t="s">
        <v>12</v>
      </c>
      <c r="F171" s="14">
        <v>500000.0</v>
      </c>
      <c r="G171" s="11">
        <v>1.0</v>
      </c>
      <c r="H171" s="7">
        <v>2025.0</v>
      </c>
      <c r="I171" s="12">
        <f t="shared" si="3"/>
        <v>2025</v>
      </c>
      <c r="J171" s="13">
        <v>3.31E7</v>
      </c>
      <c r="K171" s="13">
        <f t="shared" ref="K171:P171" si="170">if($E171="","",if($E171="Dropped",if(and(K$1&lt;=$I171,K$1&gt;=$H171),if(Year($D171)=K$1,$F171*0.8,if((year($D171)+1)=K$1,$F171*0.6,$F171*0.4)) ,""),if($E171="Minors",0,if($E171="FA Contract",if(and(K$1&lt;=$I171,K$1&gt;=$H171),$F171,""),if($E171="YP Contract",if(K$1=$H171,500000,if(K$1=($H171+1),1000000,if(K$1=($H171+2),1500000,""))))))))</f>
        <v>500000</v>
      </c>
      <c r="L171" s="13" t="str">
        <f t="shared" si="170"/>
        <v/>
      </c>
      <c r="M171" s="13" t="str">
        <f t="shared" si="170"/>
        <v/>
      </c>
      <c r="N171" s="13" t="str">
        <f t="shared" si="170"/>
        <v/>
      </c>
      <c r="O171" s="13" t="str">
        <f t="shared" si="170"/>
        <v/>
      </c>
      <c r="P171" s="13" t="str">
        <f t="shared" si="170"/>
        <v/>
      </c>
    </row>
    <row r="172">
      <c r="A172" s="7" t="s">
        <v>187</v>
      </c>
      <c r="B172" s="7" t="s">
        <v>163</v>
      </c>
      <c r="C172" s="8">
        <v>45774.0</v>
      </c>
      <c r="D172" s="8"/>
      <c r="E172" s="9" t="s">
        <v>12</v>
      </c>
      <c r="F172" s="14">
        <v>300000.0</v>
      </c>
      <c r="G172" s="11">
        <v>1.0</v>
      </c>
      <c r="H172" s="7">
        <v>2025.0</v>
      </c>
      <c r="I172" s="12">
        <f t="shared" si="3"/>
        <v>2025</v>
      </c>
      <c r="J172" s="13">
        <v>3.31E7</v>
      </c>
      <c r="K172" s="13">
        <f t="shared" ref="K172:P172" si="171">if($E172="","",if($E172="Dropped",if(and(K$1&lt;=$I172,K$1&gt;=$H172),if(Year($D172)=K$1,$F172*0.8,if((year($D172)+1)=K$1,$F172*0.6,$F172*0.4)) ,""),if($E172="Minors",0,if($E172="FA Contract",if(and(K$1&lt;=$I172,K$1&gt;=$H172),$F172,""),if($E172="YP Contract",if(K$1=$H172,500000,if(K$1=($H172+1),1000000,if(K$1=($H172+2),1500000,""))))))))</f>
        <v>300000</v>
      </c>
      <c r="L172" s="13" t="str">
        <f t="shared" si="171"/>
        <v/>
      </c>
      <c r="M172" s="13" t="str">
        <f t="shared" si="171"/>
        <v/>
      </c>
      <c r="N172" s="13" t="str">
        <f t="shared" si="171"/>
        <v/>
      </c>
      <c r="O172" s="13" t="str">
        <f t="shared" si="171"/>
        <v/>
      </c>
      <c r="P172" s="13" t="str">
        <f t="shared" si="171"/>
        <v/>
      </c>
    </row>
    <row r="173">
      <c r="A173" s="7" t="s">
        <v>188</v>
      </c>
      <c r="B173" s="7" t="s">
        <v>163</v>
      </c>
      <c r="C173" s="8">
        <v>45880.0</v>
      </c>
      <c r="D173" s="8"/>
      <c r="E173" s="9" t="s">
        <v>12</v>
      </c>
      <c r="F173" s="14">
        <v>200000.0</v>
      </c>
      <c r="G173" s="11">
        <v>1.0</v>
      </c>
      <c r="H173" s="7">
        <v>2025.0</v>
      </c>
      <c r="I173" s="12">
        <f t="shared" si="3"/>
        <v>2025</v>
      </c>
      <c r="J173" s="13">
        <v>3.31E7</v>
      </c>
      <c r="K173" s="13">
        <f t="shared" ref="K173:P173" si="172">if($E173="","",if($E173="Dropped",if(and(K$1&lt;=$I173,K$1&gt;=$H173),if(Year($D173)=K$1,$F173*0.8,if((year($D173)+1)=K$1,$F173*0.6,$F173*0.4)) ,""),if($E173="Minors",0,if($E173="FA Contract",if(and(K$1&lt;=$I173,K$1&gt;=$H173),$F173,""),if($E173="YP Contract",if(K$1=$H173,500000,if(K$1=($H173+1),1000000,if(K$1=($H173+2),1500000,""))))))))</f>
        <v>200000</v>
      </c>
      <c r="L173" s="13" t="str">
        <f t="shared" si="172"/>
        <v/>
      </c>
      <c r="M173" s="13" t="str">
        <f t="shared" si="172"/>
        <v/>
      </c>
      <c r="N173" s="13" t="str">
        <f t="shared" si="172"/>
        <v/>
      </c>
      <c r="O173" s="13" t="str">
        <f t="shared" si="172"/>
        <v/>
      </c>
      <c r="P173" s="13" t="str">
        <f t="shared" si="172"/>
        <v/>
      </c>
    </row>
    <row r="174">
      <c r="A174" s="7" t="s">
        <v>189</v>
      </c>
      <c r="B174" s="7" t="s">
        <v>163</v>
      </c>
      <c r="C174" s="8">
        <v>45739.0</v>
      </c>
      <c r="D174" s="8"/>
      <c r="E174" s="9" t="s">
        <v>12</v>
      </c>
      <c r="F174" s="14">
        <v>100000.0</v>
      </c>
      <c r="G174" s="11">
        <v>1.0</v>
      </c>
      <c r="H174" s="7">
        <v>2025.0</v>
      </c>
      <c r="I174" s="12">
        <f t="shared" si="3"/>
        <v>2025</v>
      </c>
      <c r="J174" s="13">
        <v>3.31E7</v>
      </c>
      <c r="K174" s="13">
        <f t="shared" ref="K174:P174" si="173">if($E174="","",if($E174="Dropped",if(and(K$1&lt;=$I174,K$1&gt;=$H174),if(Year($D174)=K$1,$F174*0.8,if((year($D174)+1)=K$1,$F174*0.6,$F174*0.4)) ,""),if($E174="Minors",0,if($E174="FA Contract",if(and(K$1&lt;=$I174,K$1&gt;=$H174),$F174,""),if($E174="YP Contract",if(K$1=$H174,500000,if(K$1=($H174+1),1000000,if(K$1=($H174+2),1500000,""))))))))</f>
        <v>100000</v>
      </c>
      <c r="L174" s="13" t="str">
        <f t="shared" si="173"/>
        <v/>
      </c>
      <c r="M174" s="13" t="str">
        <f t="shared" si="173"/>
        <v/>
      </c>
      <c r="N174" s="13" t="str">
        <f t="shared" si="173"/>
        <v/>
      </c>
      <c r="O174" s="13" t="str">
        <f t="shared" si="173"/>
        <v/>
      </c>
      <c r="P174" s="13" t="str">
        <f t="shared" si="173"/>
        <v/>
      </c>
    </row>
    <row r="175">
      <c r="A175" s="7" t="s">
        <v>190</v>
      </c>
      <c r="B175" s="7" t="s">
        <v>163</v>
      </c>
      <c r="C175" s="8">
        <v>45886.0</v>
      </c>
      <c r="D175" s="8"/>
      <c r="E175" s="9" t="s">
        <v>12</v>
      </c>
      <c r="F175" s="10">
        <v>100000.0</v>
      </c>
      <c r="G175" s="11">
        <v>1.0</v>
      </c>
      <c r="H175" s="7">
        <v>2025.0</v>
      </c>
      <c r="I175" s="12">
        <f t="shared" si="3"/>
        <v>2025</v>
      </c>
      <c r="J175" s="13">
        <v>3.31E7</v>
      </c>
      <c r="K175" s="13">
        <f t="shared" ref="K175:P175" si="174">if($E175="","",if($E175="Dropped",if(and(K$1&lt;=$I175,K$1&gt;=$H175),if(Year($D175)=K$1,$F175*0.8,if((year($D175)+1)=K$1,$F175*0.6,$F175*0.4)) ,""),if($E175="Minors",0,if($E175="FA Contract",if(and(K$1&lt;=$I175,K$1&gt;=$H175),$F175,""),if($E175="YP Contract",if(K$1=$H175,500000,if(K$1=($H175+1),1000000,if(K$1=($H175+2),1500000,""))))))))</f>
        <v>100000</v>
      </c>
      <c r="L175" s="13" t="str">
        <f t="shared" si="174"/>
        <v/>
      </c>
      <c r="M175" s="13" t="str">
        <f t="shared" si="174"/>
        <v/>
      </c>
      <c r="N175" s="13" t="str">
        <f t="shared" si="174"/>
        <v/>
      </c>
      <c r="O175" s="13" t="str">
        <f t="shared" si="174"/>
        <v/>
      </c>
      <c r="P175" s="13" t="str">
        <f t="shared" si="174"/>
        <v/>
      </c>
    </row>
    <row r="176">
      <c r="A176" s="7" t="s">
        <v>191</v>
      </c>
      <c r="B176" s="7" t="s">
        <v>163</v>
      </c>
      <c r="C176" s="8">
        <v>45781.0</v>
      </c>
      <c r="D176" s="8"/>
      <c r="E176" s="9" t="s">
        <v>12</v>
      </c>
      <c r="F176" s="14">
        <v>100000.0</v>
      </c>
      <c r="G176" s="11">
        <v>1.0</v>
      </c>
      <c r="H176" s="7">
        <v>2025.0</v>
      </c>
      <c r="I176" s="12">
        <f t="shared" si="3"/>
        <v>2025</v>
      </c>
      <c r="J176" s="13">
        <v>3.31E7</v>
      </c>
      <c r="K176" s="13">
        <f t="shared" ref="K176:P176" si="175">if($E176="","",if($E176="Dropped",if(and(K$1&lt;=$I176,K$1&gt;=$H176),if(Year($D176)=K$1,$F176*0.8,if((year($D176)+1)=K$1,$F176*0.6,$F176*0.4)) ,""),if($E176="Minors",0,if($E176="FA Contract",if(and(K$1&lt;=$I176,K$1&gt;=$H176),$F176,""),if($E176="YP Contract",if(K$1=$H176,500000,if(K$1=($H176+1),1000000,if(K$1=($H176+2),1500000,""))))))))</f>
        <v>100000</v>
      </c>
      <c r="L176" s="13" t="str">
        <f t="shared" si="175"/>
        <v/>
      </c>
      <c r="M176" s="13" t="str">
        <f t="shared" si="175"/>
        <v/>
      </c>
      <c r="N176" s="13" t="str">
        <f t="shared" si="175"/>
        <v/>
      </c>
      <c r="O176" s="13" t="str">
        <f t="shared" si="175"/>
        <v/>
      </c>
      <c r="P176" s="13" t="str">
        <f t="shared" si="175"/>
        <v/>
      </c>
    </row>
    <row r="177">
      <c r="A177" s="7" t="s">
        <v>192</v>
      </c>
      <c r="B177" s="7" t="s">
        <v>163</v>
      </c>
      <c r="C177" s="8">
        <v>45767.0</v>
      </c>
      <c r="D177" s="8"/>
      <c r="E177" s="9" t="s">
        <v>12</v>
      </c>
      <c r="F177" s="14">
        <v>100000.0</v>
      </c>
      <c r="G177" s="11">
        <v>1.0</v>
      </c>
      <c r="H177" s="7">
        <v>2025.0</v>
      </c>
      <c r="I177" s="12">
        <f t="shared" si="3"/>
        <v>2025</v>
      </c>
      <c r="J177" s="13">
        <v>3.31E7</v>
      </c>
      <c r="K177" s="13">
        <f t="shared" ref="K177:P177" si="176">if($E177="","",if($E177="Dropped",if(and(K$1&lt;=$I177,K$1&gt;=$H177),if(Year($D177)=K$1,$F177*0.8,if((year($D177)+1)=K$1,$F177*0.6,$F177*0.4)) ,""),if($E177="Minors",0,if($E177="FA Contract",if(and(K$1&lt;=$I177,K$1&gt;=$H177),$F177,""),if($E177="YP Contract",if(K$1=$H177,500000,if(K$1=($H177+1),1000000,if(K$1=($H177+2),1500000,""))))))))</f>
        <v>100000</v>
      </c>
      <c r="L177" s="13" t="str">
        <f t="shared" si="176"/>
        <v/>
      </c>
      <c r="M177" s="13" t="str">
        <f t="shared" si="176"/>
        <v/>
      </c>
      <c r="N177" s="13" t="str">
        <f t="shared" si="176"/>
        <v/>
      </c>
      <c r="O177" s="13" t="str">
        <f t="shared" si="176"/>
        <v/>
      </c>
      <c r="P177" s="13" t="str">
        <f t="shared" si="176"/>
        <v/>
      </c>
    </row>
    <row r="178">
      <c r="A178" s="7" t="s">
        <v>193</v>
      </c>
      <c r="B178" s="7" t="s">
        <v>163</v>
      </c>
      <c r="C178" s="8">
        <v>45767.0</v>
      </c>
      <c r="D178" s="8"/>
      <c r="E178" s="9" t="s">
        <v>12</v>
      </c>
      <c r="F178" s="14">
        <v>100000.0</v>
      </c>
      <c r="G178" s="11">
        <v>1.0</v>
      </c>
      <c r="H178" s="7">
        <v>2025.0</v>
      </c>
      <c r="I178" s="12">
        <f t="shared" si="3"/>
        <v>2025</v>
      </c>
      <c r="J178" s="13">
        <v>3.31E7</v>
      </c>
      <c r="K178" s="13">
        <f t="shared" ref="K178:P178" si="177">if($E178="","",if($E178="Dropped",if(and(K$1&lt;=$I178,K$1&gt;=$H178),if(Year($D178)=K$1,$F178*0.8,if((year($D178)+1)=K$1,$F178*0.6,$F178*0.4)) ,""),if($E178="Minors",0,if($E178="FA Contract",if(and(K$1&lt;=$I178,K$1&gt;=$H178),$F178,""),if($E178="YP Contract",if(K$1=$H178,500000,if(K$1=($H178+1),1000000,if(K$1=($H178+2),1500000,""))))))))</f>
        <v>100000</v>
      </c>
      <c r="L178" s="13" t="str">
        <f t="shared" si="177"/>
        <v/>
      </c>
      <c r="M178" s="13" t="str">
        <f t="shared" si="177"/>
        <v/>
      </c>
      <c r="N178" s="13" t="str">
        <f t="shared" si="177"/>
        <v/>
      </c>
      <c r="O178" s="13" t="str">
        <f t="shared" si="177"/>
        <v/>
      </c>
      <c r="P178" s="13" t="str">
        <f t="shared" si="177"/>
        <v/>
      </c>
    </row>
    <row r="179">
      <c r="A179" s="7" t="s">
        <v>194</v>
      </c>
      <c r="B179" s="7" t="s">
        <v>163</v>
      </c>
      <c r="C179" s="8">
        <v>45732.0</v>
      </c>
      <c r="D179" s="8"/>
      <c r="E179" s="9" t="s">
        <v>12</v>
      </c>
      <c r="F179" s="10">
        <v>100000.0</v>
      </c>
      <c r="G179" s="11">
        <v>1.0</v>
      </c>
      <c r="H179" s="7">
        <v>2025.0</v>
      </c>
      <c r="I179" s="12">
        <f t="shared" si="3"/>
        <v>2025</v>
      </c>
      <c r="J179" s="13">
        <v>3.31E7</v>
      </c>
      <c r="K179" s="13">
        <f t="shared" ref="K179:P179" si="178">if($E179="","",if($E179="Dropped",if(and(K$1&lt;=$I179,K$1&gt;=$H179),if(Year($D179)=K$1,$F179*0.8,if((year($D179)+1)=K$1,$F179*0.6,$F179*0.4)) ,""),if($E179="Minors",0,if($E179="FA Contract",if(and(K$1&lt;=$I179,K$1&gt;=$H179),$F179,""),if($E179="YP Contract",if(K$1=$H179,500000,if(K$1=($H179+1),1000000,if(K$1=($H179+2),1500000,""))))))))</f>
        <v>100000</v>
      </c>
      <c r="L179" s="13" t="str">
        <f t="shared" si="178"/>
        <v/>
      </c>
      <c r="M179" s="13" t="str">
        <f t="shared" si="178"/>
        <v/>
      </c>
      <c r="N179" s="13" t="str">
        <f t="shared" si="178"/>
        <v/>
      </c>
      <c r="O179" s="13" t="str">
        <f t="shared" si="178"/>
        <v/>
      </c>
      <c r="P179" s="13" t="str">
        <f t="shared" si="178"/>
        <v/>
      </c>
    </row>
    <row r="180">
      <c r="A180" s="7" t="s">
        <v>195</v>
      </c>
      <c r="B180" s="7" t="s">
        <v>163</v>
      </c>
      <c r="C180" s="8">
        <v>45767.0</v>
      </c>
      <c r="D180" s="8"/>
      <c r="E180" s="9" t="s">
        <v>12</v>
      </c>
      <c r="F180" s="14">
        <v>100000.0</v>
      </c>
      <c r="G180" s="11">
        <v>1.0</v>
      </c>
      <c r="H180" s="7">
        <v>2025.0</v>
      </c>
      <c r="I180" s="12">
        <f t="shared" si="3"/>
        <v>2025</v>
      </c>
      <c r="J180" s="13">
        <v>3.31E7</v>
      </c>
      <c r="K180" s="13">
        <f t="shared" ref="K180:P180" si="179">if($E180="","",if($E180="Dropped",if(and(K$1&lt;=$I180,K$1&gt;=$H180),if(Year($D180)=K$1,$F180*0.8,if((year($D180)+1)=K$1,$F180*0.6,$F180*0.4)) ,""),if($E180="Minors",0,if($E180="FA Contract",if(and(K$1&lt;=$I180,K$1&gt;=$H180),$F180,""),if($E180="YP Contract",if(K$1=$H180,500000,if(K$1=($H180+1),1000000,if(K$1=($H180+2),1500000,""))))))))</f>
        <v>100000</v>
      </c>
      <c r="L180" s="13" t="str">
        <f t="shared" si="179"/>
        <v/>
      </c>
      <c r="M180" s="13" t="str">
        <f t="shared" si="179"/>
        <v/>
      </c>
      <c r="N180" s="13" t="str">
        <f t="shared" si="179"/>
        <v/>
      </c>
      <c r="O180" s="13" t="str">
        <f t="shared" si="179"/>
        <v/>
      </c>
      <c r="P180" s="13" t="str">
        <f t="shared" si="179"/>
        <v/>
      </c>
    </row>
    <row r="181">
      <c r="A181" s="7" t="s">
        <v>196</v>
      </c>
      <c r="B181" s="7" t="s">
        <v>163</v>
      </c>
      <c r="C181" s="8">
        <v>45732.0</v>
      </c>
      <c r="D181" s="8"/>
      <c r="E181" s="9" t="s">
        <v>12</v>
      </c>
      <c r="F181" s="14">
        <v>100000.0</v>
      </c>
      <c r="G181" s="14">
        <v>1.0</v>
      </c>
      <c r="H181" s="7">
        <v>2025.0</v>
      </c>
      <c r="I181" s="13">
        <f t="shared" si="3"/>
        <v>2025</v>
      </c>
      <c r="J181" s="13">
        <v>3.31E7</v>
      </c>
      <c r="K181" s="13">
        <f t="shared" ref="K181:P181" si="180">if($E181="","",if($E181="Dropped",if(and(K$1&lt;=$I181,K$1&gt;=$H181),if(Year($D181)=K$1,$F181*0.8,if((year($D181)+1)=K$1,$F181*0.6,$F181*0.4)) ,""),if($E181="Minors",0,if($E181="FA Contract",if(and(K$1&lt;=$I181,K$1&gt;=$H181),$F181,""),if($E181="YP Contract",if(K$1=$H181,500000,if(K$1=($H181+1),1000000,if(K$1=($H181+2),1500000,""))))))))</f>
        <v>100000</v>
      </c>
      <c r="L181" s="13" t="str">
        <f t="shared" si="180"/>
        <v/>
      </c>
      <c r="M181" s="13" t="str">
        <f t="shared" si="180"/>
        <v/>
      </c>
      <c r="N181" s="13" t="str">
        <f t="shared" si="180"/>
        <v/>
      </c>
      <c r="O181" s="13" t="str">
        <f t="shared" si="180"/>
        <v/>
      </c>
      <c r="P181" s="13" t="str">
        <f t="shared" si="180"/>
        <v/>
      </c>
    </row>
    <row r="182">
      <c r="A182" s="7" t="s">
        <v>197</v>
      </c>
      <c r="B182" s="7" t="s">
        <v>163</v>
      </c>
      <c r="C182" s="8">
        <v>45886.0</v>
      </c>
      <c r="D182" s="8"/>
      <c r="E182" s="9" t="s">
        <v>12</v>
      </c>
      <c r="F182" s="14">
        <v>100000.0</v>
      </c>
      <c r="G182" s="11">
        <v>1.0</v>
      </c>
      <c r="H182" s="7">
        <v>2025.0</v>
      </c>
      <c r="I182" s="12">
        <f t="shared" si="3"/>
        <v>2025</v>
      </c>
      <c r="J182" s="13">
        <v>3.31E7</v>
      </c>
      <c r="K182" s="13">
        <f t="shared" ref="K182:P182" si="181">if($E182="","",if($E182="Dropped",if(and(K$1&lt;=$I182,K$1&gt;=$H182),if(Year($D182)=K$1,$F182*0.8,if((year($D182)+1)=K$1,$F182*0.6,$F182*0.4)) ,""),if($E182="Minors",0,if($E182="FA Contract",if(and(K$1&lt;=$I182,K$1&gt;=$H182),$F182,""),if($E182="YP Contract",if(K$1=$H182,500000,if(K$1=($H182+1),1000000,if(K$1=($H182+2),1500000,""))))))))</f>
        <v>100000</v>
      </c>
      <c r="L182" s="13" t="str">
        <f t="shared" si="181"/>
        <v/>
      </c>
      <c r="M182" s="13" t="str">
        <f t="shared" si="181"/>
        <v/>
      </c>
      <c r="N182" s="13" t="str">
        <f t="shared" si="181"/>
        <v/>
      </c>
      <c r="O182" s="13" t="str">
        <f t="shared" si="181"/>
        <v/>
      </c>
      <c r="P182" s="13" t="str">
        <f t="shared" si="181"/>
        <v/>
      </c>
    </row>
    <row r="183">
      <c r="A183" s="7" t="s">
        <v>198</v>
      </c>
      <c r="B183" s="7" t="s">
        <v>163</v>
      </c>
      <c r="C183" s="8">
        <v>45695.0</v>
      </c>
      <c r="D183" s="8"/>
      <c r="E183" s="9" t="s">
        <v>52</v>
      </c>
      <c r="F183" s="14" t="s">
        <v>35</v>
      </c>
      <c r="G183" s="11" t="s">
        <v>35</v>
      </c>
      <c r="I183" s="12" t="str">
        <f t="shared" si="3"/>
        <v/>
      </c>
      <c r="J183" s="13">
        <v>3.31E7</v>
      </c>
      <c r="K183" s="13">
        <f t="shared" ref="K183:P183" si="182">if($E183="","",if($E183="Dropped",if(and(K$1&lt;=$I183,K$1&gt;=$H183),if(Year($D183)=K$1,$F183*0.8,if((year($D183)+1)=K$1,$F183*0.6,$F183*0.4)) ,""),if($E183="Minors",0,if($E183="FA Contract",if(and(K$1&lt;=$I183,K$1&gt;=$H183),$F183,""),if($E183="YP Contract",if(K$1=$H183,500000,if(K$1=($H183+1),1000000,if(K$1=($H183+2),1500000,""))))))))</f>
        <v>0</v>
      </c>
      <c r="L183" s="13">
        <f t="shared" si="182"/>
        <v>0</v>
      </c>
      <c r="M183" s="13">
        <f t="shared" si="182"/>
        <v>0</v>
      </c>
      <c r="N183" s="13">
        <f t="shared" si="182"/>
        <v>0</v>
      </c>
      <c r="O183" s="13">
        <f t="shared" si="182"/>
        <v>0</v>
      </c>
      <c r="P183" s="13">
        <f t="shared" si="182"/>
        <v>0</v>
      </c>
    </row>
    <row r="184">
      <c r="A184" s="7" t="s">
        <v>199</v>
      </c>
      <c r="B184" s="7" t="s">
        <v>163</v>
      </c>
      <c r="C184" s="8">
        <v>45686.0</v>
      </c>
      <c r="D184" s="8"/>
      <c r="E184" s="9" t="s">
        <v>52</v>
      </c>
      <c r="F184" s="14" t="s">
        <v>35</v>
      </c>
      <c r="G184" s="11" t="s">
        <v>35</v>
      </c>
      <c r="I184" s="12" t="str">
        <f t="shared" si="3"/>
        <v/>
      </c>
      <c r="J184" s="13">
        <v>3.31E7</v>
      </c>
      <c r="K184" s="13">
        <f t="shared" ref="K184:P184" si="183">if($E184="","",if($E184="Dropped",if(and(K$1&lt;=$I184,K$1&gt;=$H184),if(Year($D184)=K$1,$F184*0.8,if((year($D184)+1)=K$1,$F184*0.6,$F184*0.4)) ,""),if($E184="Minors",0,if($E184="FA Contract",if(and(K$1&lt;=$I184,K$1&gt;=$H184),$F184,""),if($E184="YP Contract",if(K$1=$H184,500000,if(K$1=($H184+1),1000000,if(K$1=($H184+2),1500000,""))))))))</f>
        <v>0</v>
      </c>
      <c r="L184" s="13">
        <f t="shared" si="183"/>
        <v>0</v>
      </c>
      <c r="M184" s="13">
        <f t="shared" si="183"/>
        <v>0</v>
      </c>
      <c r="N184" s="13">
        <f t="shared" si="183"/>
        <v>0</v>
      </c>
      <c r="O184" s="13">
        <f t="shared" si="183"/>
        <v>0</v>
      </c>
      <c r="P184" s="13">
        <f t="shared" si="183"/>
        <v>0</v>
      </c>
    </row>
    <row r="185">
      <c r="A185" s="7" t="s">
        <v>200</v>
      </c>
      <c r="B185" s="7" t="s">
        <v>163</v>
      </c>
      <c r="C185" s="8">
        <v>45880.0</v>
      </c>
      <c r="D185" s="8"/>
      <c r="E185" s="9" t="s">
        <v>52</v>
      </c>
      <c r="F185" s="14" t="s">
        <v>35</v>
      </c>
      <c r="G185" s="11" t="s">
        <v>35</v>
      </c>
      <c r="I185" s="12" t="str">
        <f t="shared" si="3"/>
        <v/>
      </c>
      <c r="J185" s="13">
        <v>3.31E7</v>
      </c>
      <c r="K185" s="13">
        <f t="shared" ref="K185:P185" si="184">if($E185="","",if($E185="Dropped",if(and(K$1&lt;=$I185,K$1&gt;=$H185),if(Year($D185)=K$1,$F185*0.8,if((year($D185)+1)=K$1,$F185*0.6,$F185*0.4)) ,""),if($E185="Minors",0,if($E185="FA Contract",if(and(K$1&lt;=$I185,K$1&gt;=$H185),$F185,""),if($E185="YP Contract",if(K$1=$H185,500000,if(K$1=($H185+1),1000000,if(K$1=($H185+2),1500000,""))))))))</f>
        <v>0</v>
      </c>
      <c r="L185" s="13">
        <f t="shared" si="184"/>
        <v>0</v>
      </c>
      <c r="M185" s="13">
        <f t="shared" si="184"/>
        <v>0</v>
      </c>
      <c r="N185" s="13">
        <f t="shared" si="184"/>
        <v>0</v>
      </c>
      <c r="O185" s="13">
        <f t="shared" si="184"/>
        <v>0</v>
      </c>
      <c r="P185" s="13">
        <f t="shared" si="184"/>
        <v>0</v>
      </c>
    </row>
    <row r="186">
      <c r="A186" s="7" t="s">
        <v>201</v>
      </c>
      <c r="B186" s="7" t="s">
        <v>163</v>
      </c>
      <c r="C186" s="8">
        <v>45343.0</v>
      </c>
      <c r="D186" s="8"/>
      <c r="E186" s="9" t="s">
        <v>52</v>
      </c>
      <c r="F186" s="14" t="s">
        <v>35</v>
      </c>
      <c r="G186" s="11" t="s">
        <v>35</v>
      </c>
      <c r="H186" s="7">
        <v>2024.0</v>
      </c>
      <c r="I186" s="12">
        <f t="shared" si="3"/>
        <v>2026</v>
      </c>
      <c r="J186" s="13">
        <v>3.31E7</v>
      </c>
      <c r="K186" s="13">
        <f t="shared" ref="K186:P186" si="185">if($E186="","",if($E186="Dropped",if(and(K$1&lt;=$I186,K$1&gt;=$H186),if(Year($D186)=K$1,$F186*0.8,if((year($D186)+1)=K$1,$F186*0.6,$F186*0.4)) ,""),if($E186="Minors",0,if($E186="FA Contract",if(and(K$1&lt;=$I186,K$1&gt;=$H186),$F186,""),if($E186="YP Contract",if(K$1=$H186,500000,if(K$1=($H186+1),1000000,if(K$1=($H186+2),1500000,""))))))))</f>
        <v>0</v>
      </c>
      <c r="L186" s="13">
        <f t="shared" si="185"/>
        <v>0</v>
      </c>
      <c r="M186" s="13">
        <f t="shared" si="185"/>
        <v>0</v>
      </c>
      <c r="N186" s="13">
        <f t="shared" si="185"/>
        <v>0</v>
      </c>
      <c r="O186" s="13">
        <f t="shared" si="185"/>
        <v>0</v>
      </c>
      <c r="P186" s="13">
        <f t="shared" si="185"/>
        <v>0</v>
      </c>
    </row>
    <row r="187">
      <c r="A187" s="7" t="s">
        <v>202</v>
      </c>
      <c r="B187" s="7" t="s">
        <v>163</v>
      </c>
      <c r="C187" s="8">
        <v>45343.0</v>
      </c>
      <c r="D187" s="8"/>
      <c r="E187" s="9" t="s">
        <v>52</v>
      </c>
      <c r="F187" s="14" t="s">
        <v>35</v>
      </c>
      <c r="G187" s="11" t="s">
        <v>35</v>
      </c>
      <c r="I187" s="12" t="str">
        <f t="shared" si="3"/>
        <v/>
      </c>
      <c r="J187" s="13">
        <v>3.31E7</v>
      </c>
      <c r="K187" s="13">
        <f t="shared" ref="K187:P187" si="186">if($E187="","",if($E187="Dropped",if(and(K$1&lt;=$I187,K$1&gt;=$H187),if(Year($D187)=K$1,$F187*0.8,if((year($D187)+1)=K$1,$F187*0.6,$F187*0.4)) ,""),if($E187="Minors",0,if($E187="FA Contract",if(and(K$1&lt;=$I187,K$1&gt;=$H187),$F187,""),if($E187="YP Contract",if(K$1=$H187,500000,if(K$1=($H187+1),1000000,if(K$1=($H187+2),1500000,""))))))))</f>
        <v>0</v>
      </c>
      <c r="L187" s="13">
        <f t="shared" si="186"/>
        <v>0</v>
      </c>
      <c r="M187" s="13">
        <f t="shared" si="186"/>
        <v>0</v>
      </c>
      <c r="N187" s="13">
        <f t="shared" si="186"/>
        <v>0</v>
      </c>
      <c r="O187" s="13">
        <f t="shared" si="186"/>
        <v>0</v>
      </c>
      <c r="P187" s="13">
        <f t="shared" si="186"/>
        <v>0</v>
      </c>
    </row>
    <row r="188">
      <c r="A188" s="7" t="s">
        <v>203</v>
      </c>
      <c r="B188" s="7" t="s">
        <v>204</v>
      </c>
      <c r="C188" s="8">
        <v>45318.0</v>
      </c>
      <c r="D188" s="8"/>
      <c r="E188" s="9" t="s">
        <v>12</v>
      </c>
      <c r="F188" s="10">
        <v>2.3E7</v>
      </c>
      <c r="G188" s="11">
        <v>3.0</v>
      </c>
      <c r="H188" s="7">
        <v>2024.0</v>
      </c>
      <c r="I188" s="12">
        <f t="shared" si="3"/>
        <v>2026</v>
      </c>
      <c r="J188" s="13">
        <v>3.31E7</v>
      </c>
      <c r="K188" s="13">
        <f t="shared" ref="K188:P188" si="187">if($E188="","",if($E188="Dropped",if(and(K$1&lt;=$I188,K$1&gt;=$H188),if(Year($D188)=K$1,$F188*0.8,if((year($D188)+1)=K$1,$F188*0.6,$F188*0.4)) ,""),if($E188="Minors",0,if($E188="FA Contract",if(and(K$1&lt;=$I188,K$1&gt;=$H188),$F188,""),if($E188="YP Contract",if(K$1=$H188,500000,if(K$1=($H188+1),1000000,if(K$1=($H188+2),1500000,""))))))))</f>
        <v>23000000</v>
      </c>
      <c r="L188" s="13">
        <f t="shared" si="187"/>
        <v>23000000</v>
      </c>
      <c r="M188" s="13" t="str">
        <f t="shared" si="187"/>
        <v/>
      </c>
      <c r="N188" s="13" t="str">
        <f t="shared" si="187"/>
        <v/>
      </c>
      <c r="O188" s="13" t="str">
        <f t="shared" si="187"/>
        <v/>
      </c>
      <c r="P188" s="13" t="str">
        <f t="shared" si="187"/>
        <v/>
      </c>
    </row>
    <row r="189">
      <c r="A189" s="7" t="s">
        <v>205</v>
      </c>
      <c r="B189" s="7" t="s">
        <v>204</v>
      </c>
      <c r="C189" s="8">
        <v>45684.0</v>
      </c>
      <c r="D189" s="8"/>
      <c r="E189" s="9" t="s">
        <v>12</v>
      </c>
      <c r="F189" s="10">
        <v>2.01E7</v>
      </c>
      <c r="G189" s="11">
        <v>11.0</v>
      </c>
      <c r="H189" s="7">
        <v>2025.0</v>
      </c>
      <c r="I189" s="12">
        <f t="shared" si="3"/>
        <v>2035</v>
      </c>
      <c r="J189" s="13">
        <v>3.31E7</v>
      </c>
      <c r="K189" s="13">
        <f t="shared" ref="K189:P189" si="188">if($E189="","",if($E189="Dropped",if(and(K$1&lt;=$I189,K$1&gt;=$H189),if(Year($D189)=K$1,$F189*0.8,if((year($D189)+1)=K$1,$F189*0.6,$F189*0.4)) ,""),if($E189="Minors",0,if($E189="FA Contract",if(and(K$1&lt;=$I189,K$1&gt;=$H189),$F189,""),if($E189="YP Contract",if(K$1=$H189,500000,if(K$1=($H189+1),1000000,if(K$1=($H189+2),1500000,""))))))))</f>
        <v>20100000</v>
      </c>
      <c r="L189" s="13">
        <f t="shared" si="188"/>
        <v>20100000</v>
      </c>
      <c r="M189" s="13">
        <f t="shared" si="188"/>
        <v>20100000</v>
      </c>
      <c r="N189" s="13">
        <f t="shared" si="188"/>
        <v>20100000</v>
      </c>
      <c r="O189" s="13">
        <f t="shared" si="188"/>
        <v>20100000</v>
      </c>
      <c r="P189" s="13">
        <f t="shared" si="188"/>
        <v>20100000</v>
      </c>
    </row>
    <row r="190">
      <c r="A190" s="7" t="s">
        <v>206</v>
      </c>
      <c r="B190" s="7" t="s">
        <v>204</v>
      </c>
      <c r="C190" s="8">
        <v>45318.0</v>
      </c>
      <c r="D190" s="8"/>
      <c r="E190" s="9" t="s">
        <v>12</v>
      </c>
      <c r="F190" s="10">
        <v>1.66E7</v>
      </c>
      <c r="G190" s="11">
        <v>3.0</v>
      </c>
      <c r="H190" s="7">
        <v>2024.0</v>
      </c>
      <c r="I190" s="12">
        <f t="shared" si="3"/>
        <v>2026</v>
      </c>
      <c r="J190" s="13">
        <v>3.31E7</v>
      </c>
      <c r="K190" s="13">
        <f t="shared" ref="K190:P190" si="189">if($E190="","",if($E190="Dropped",if(and(K$1&lt;=$I190,K$1&gt;=$H190),if(Year($D190)=K$1,$F190*0.8,if((year($D190)+1)=K$1,$F190*0.6,$F190*0.4)) ,""),if($E190="Minors",0,if($E190="FA Contract",if(and(K$1&lt;=$I190,K$1&gt;=$H190),$F190,""),if($E190="YP Contract",if(K$1=$H190,500000,if(K$1=($H190+1),1000000,if(K$1=($H190+2),1500000,""))))))))</f>
        <v>16600000</v>
      </c>
      <c r="L190" s="13">
        <f t="shared" si="189"/>
        <v>16600000</v>
      </c>
      <c r="M190" s="13" t="str">
        <f t="shared" si="189"/>
        <v/>
      </c>
      <c r="N190" s="13" t="str">
        <f t="shared" si="189"/>
        <v/>
      </c>
      <c r="O190" s="13" t="str">
        <f t="shared" si="189"/>
        <v/>
      </c>
      <c r="P190" s="13" t="str">
        <f t="shared" si="189"/>
        <v/>
      </c>
    </row>
    <row r="191">
      <c r="A191" s="7" t="s">
        <v>207</v>
      </c>
      <c r="B191" s="7" t="s">
        <v>204</v>
      </c>
      <c r="C191" s="8">
        <v>45318.0</v>
      </c>
      <c r="D191" s="8"/>
      <c r="E191" s="9" t="s">
        <v>12</v>
      </c>
      <c r="F191" s="10">
        <v>1.45E7</v>
      </c>
      <c r="G191" s="11">
        <v>2.0</v>
      </c>
      <c r="H191" s="7">
        <v>2024.0</v>
      </c>
      <c r="I191" s="12">
        <f t="shared" si="3"/>
        <v>2025</v>
      </c>
      <c r="J191" s="13">
        <v>3.31E7</v>
      </c>
      <c r="K191" s="13">
        <f t="shared" ref="K191:P191" si="190">if($E191="","",if($E191="Dropped",if(and(K$1&lt;=$I191,K$1&gt;=$H191),if(Year($D191)=K$1,$F191*0.8,if((year($D191)+1)=K$1,$F191*0.6,$F191*0.4)) ,""),if($E191="Minors",0,if($E191="FA Contract",if(and(K$1&lt;=$I191,K$1&gt;=$H191),$F191,""),if($E191="YP Contract",if(K$1=$H191,500000,if(K$1=($H191+1),1000000,if(K$1=($H191+2),1500000,""))))))))</f>
        <v>14500000</v>
      </c>
      <c r="L191" s="13" t="str">
        <f t="shared" si="190"/>
        <v/>
      </c>
      <c r="M191" s="13" t="str">
        <f t="shared" si="190"/>
        <v/>
      </c>
      <c r="N191" s="13" t="str">
        <f t="shared" si="190"/>
        <v/>
      </c>
      <c r="O191" s="13" t="str">
        <f t="shared" si="190"/>
        <v/>
      </c>
      <c r="P191" s="13" t="str">
        <f t="shared" si="190"/>
        <v/>
      </c>
    </row>
    <row r="192">
      <c r="A192" s="7" t="s">
        <v>208</v>
      </c>
      <c r="B192" s="7" t="s">
        <v>204</v>
      </c>
      <c r="C192" s="8">
        <v>45318.0</v>
      </c>
      <c r="D192" s="8"/>
      <c r="E192" s="9" t="s">
        <v>12</v>
      </c>
      <c r="F192" s="14">
        <v>1.15E7</v>
      </c>
      <c r="G192" s="11">
        <v>5.0</v>
      </c>
      <c r="H192" s="7">
        <v>2024.0</v>
      </c>
      <c r="I192" s="12">
        <f t="shared" si="3"/>
        <v>2028</v>
      </c>
      <c r="J192" s="13">
        <v>3.31E7</v>
      </c>
      <c r="K192" s="13">
        <f t="shared" ref="K192:P192" si="191">if($E192="","",if($E192="Dropped",if(and(K$1&lt;=$I192,K$1&gt;=$H192),if(Year($D192)=K$1,$F192*0.8,if((year($D192)+1)=K$1,$F192*0.6,$F192*0.4)) ,""),if($E192="Minors",0,if($E192="FA Contract",if(and(K$1&lt;=$I192,K$1&gt;=$H192),$F192,""),if($E192="YP Contract",if(K$1=$H192,500000,if(K$1=($H192+1),1000000,if(K$1=($H192+2),1500000,""))))))))</f>
        <v>11500000</v>
      </c>
      <c r="L192" s="13">
        <f t="shared" si="191"/>
        <v>11500000</v>
      </c>
      <c r="M192" s="13">
        <f t="shared" si="191"/>
        <v>11500000</v>
      </c>
      <c r="N192" s="13">
        <f t="shared" si="191"/>
        <v>11500000</v>
      </c>
      <c r="O192" s="13" t="str">
        <f t="shared" si="191"/>
        <v/>
      </c>
      <c r="P192" s="13" t="str">
        <f t="shared" si="191"/>
        <v/>
      </c>
    </row>
    <row r="193">
      <c r="A193" s="7" t="s">
        <v>209</v>
      </c>
      <c r="B193" s="7" t="s">
        <v>204</v>
      </c>
      <c r="C193" s="8">
        <v>45318.0</v>
      </c>
      <c r="D193" s="8"/>
      <c r="E193" s="9" t="s">
        <v>12</v>
      </c>
      <c r="F193" s="14">
        <v>7400000.0</v>
      </c>
      <c r="G193" s="11">
        <v>4.0</v>
      </c>
      <c r="H193" s="7">
        <v>2024.0</v>
      </c>
      <c r="I193" s="12">
        <f t="shared" si="3"/>
        <v>2027</v>
      </c>
      <c r="J193" s="13">
        <v>3.31E7</v>
      </c>
      <c r="K193" s="13">
        <f t="shared" ref="K193:P193" si="192">if($E193="","",if($E193="Dropped",if(and(K$1&lt;=$I193,K$1&gt;=$H193),if(Year($D193)=K$1,$F193*0.8,if((year($D193)+1)=K$1,$F193*0.6,$F193*0.4)) ,""),if($E193="Minors",0,if($E193="FA Contract",if(and(K$1&lt;=$I193,K$1&gt;=$H193),$F193,""),if($E193="YP Contract",if(K$1=$H193,500000,if(K$1=($H193+1),1000000,if(K$1=($H193+2),1500000,""))))))))</f>
        <v>7400000</v>
      </c>
      <c r="L193" s="13">
        <f t="shared" si="192"/>
        <v>7400000</v>
      </c>
      <c r="M193" s="13">
        <f t="shared" si="192"/>
        <v>7400000</v>
      </c>
      <c r="N193" s="13" t="str">
        <f t="shared" si="192"/>
        <v/>
      </c>
      <c r="O193" s="13" t="str">
        <f t="shared" si="192"/>
        <v/>
      </c>
      <c r="P193" s="13" t="str">
        <f t="shared" si="192"/>
        <v/>
      </c>
    </row>
    <row r="194">
      <c r="A194" s="7" t="s">
        <v>210</v>
      </c>
      <c r="B194" s="7" t="s">
        <v>204</v>
      </c>
      <c r="C194" s="8">
        <v>45693.0</v>
      </c>
      <c r="D194" s="8"/>
      <c r="E194" s="9" t="s">
        <v>12</v>
      </c>
      <c r="F194" s="10">
        <v>6000000.0</v>
      </c>
      <c r="G194" s="11">
        <v>3.0</v>
      </c>
      <c r="H194" s="7">
        <v>2025.0</v>
      </c>
      <c r="I194" s="12">
        <f t="shared" si="3"/>
        <v>2027</v>
      </c>
      <c r="J194" s="13">
        <v>3.31E7</v>
      </c>
      <c r="K194" s="13">
        <f t="shared" ref="K194:P194" si="193">if($E194="","",if($E194="Dropped",if(and(K$1&lt;=$I194,K$1&gt;=$H194),if(Year($D194)=K$1,$F194*0.8,if((year($D194)+1)=K$1,$F194*0.6,$F194*0.4)) ,""),if($E194="Minors",0,if($E194="FA Contract",if(and(K$1&lt;=$I194,K$1&gt;=$H194),$F194,""),if($E194="YP Contract",if(K$1=$H194,500000,if(K$1=($H194+1),1000000,if(K$1=($H194+2),1500000,""))))))))</f>
        <v>6000000</v>
      </c>
      <c r="L194" s="13">
        <f t="shared" si="193"/>
        <v>6000000</v>
      </c>
      <c r="M194" s="13">
        <f t="shared" si="193"/>
        <v>6000000</v>
      </c>
      <c r="N194" s="13" t="str">
        <f t="shared" si="193"/>
        <v/>
      </c>
      <c r="O194" s="13" t="str">
        <f t="shared" si="193"/>
        <v/>
      </c>
      <c r="P194" s="13" t="str">
        <f t="shared" si="193"/>
        <v/>
      </c>
    </row>
    <row r="195">
      <c r="A195" s="7" t="s">
        <v>211</v>
      </c>
      <c r="B195" s="7" t="s">
        <v>204</v>
      </c>
      <c r="C195" s="8">
        <v>45686.0</v>
      </c>
      <c r="D195" s="8"/>
      <c r="E195" s="9" t="s">
        <v>12</v>
      </c>
      <c r="F195" s="10">
        <v>6000000.0</v>
      </c>
      <c r="G195" s="11">
        <v>3.0</v>
      </c>
      <c r="H195" s="7">
        <v>2025.0</v>
      </c>
      <c r="I195" s="12">
        <f t="shared" si="3"/>
        <v>2027</v>
      </c>
      <c r="J195" s="13">
        <v>3.31E7</v>
      </c>
      <c r="K195" s="13">
        <f t="shared" ref="K195:P195" si="194">if($E195="","",if($E195="Dropped",if(and(K$1&lt;=$I195,K$1&gt;=$H195),if(Year($D195)=K$1,$F195*0.8,if((year($D195)+1)=K$1,$F195*0.6,$F195*0.4)) ,""),if($E195="Minors",0,if($E195="FA Contract",if(and(K$1&lt;=$I195,K$1&gt;=$H195),$F195,""),if($E195="YP Contract",if(K$1=$H195,500000,if(K$1=($H195+1),1000000,if(K$1=($H195+2),1500000,""))))))))</f>
        <v>6000000</v>
      </c>
      <c r="L195" s="13">
        <f t="shared" si="194"/>
        <v>6000000</v>
      </c>
      <c r="M195" s="13">
        <f t="shared" si="194"/>
        <v>6000000</v>
      </c>
      <c r="N195" s="13" t="str">
        <f t="shared" si="194"/>
        <v/>
      </c>
      <c r="O195" s="13" t="str">
        <f t="shared" si="194"/>
        <v/>
      </c>
      <c r="P195" s="13" t="str">
        <f t="shared" si="194"/>
        <v/>
      </c>
    </row>
    <row r="196">
      <c r="A196" s="7" t="s">
        <v>212</v>
      </c>
      <c r="B196" s="7" t="s">
        <v>204</v>
      </c>
      <c r="C196" s="8">
        <v>45693.0</v>
      </c>
      <c r="D196" s="8"/>
      <c r="E196" s="9" t="s">
        <v>12</v>
      </c>
      <c r="F196" s="10">
        <v>6000000.0</v>
      </c>
      <c r="G196" s="11">
        <v>3.0</v>
      </c>
      <c r="H196" s="7">
        <v>2025.0</v>
      </c>
      <c r="I196" s="12">
        <f t="shared" si="3"/>
        <v>2027</v>
      </c>
      <c r="J196" s="13">
        <v>3.31E7</v>
      </c>
      <c r="K196" s="13">
        <f t="shared" ref="K196:P196" si="195">if($E196="","",if($E196="Dropped",if(and(K$1&lt;=$I196,K$1&gt;=$H196),if(Year($D196)=K$1,$F196*0.8,if((year($D196)+1)=K$1,$F196*0.6,$F196*0.4)) ,""),if($E196="Minors",0,if($E196="FA Contract",if(and(K$1&lt;=$I196,K$1&gt;=$H196),$F196,""),if($E196="YP Contract",if(K$1=$H196,500000,if(K$1=($H196+1),1000000,if(K$1=($H196+2),1500000,""))))))))</f>
        <v>6000000</v>
      </c>
      <c r="L196" s="13">
        <f t="shared" si="195"/>
        <v>6000000</v>
      </c>
      <c r="M196" s="13">
        <f t="shared" si="195"/>
        <v>6000000</v>
      </c>
      <c r="N196" s="13" t="str">
        <f t="shared" si="195"/>
        <v/>
      </c>
      <c r="O196" s="13" t="str">
        <f t="shared" si="195"/>
        <v/>
      </c>
      <c r="P196" s="13" t="str">
        <f t="shared" si="195"/>
        <v/>
      </c>
    </row>
    <row r="197">
      <c r="A197" s="7" t="s">
        <v>213</v>
      </c>
      <c r="B197" s="7" t="s">
        <v>204</v>
      </c>
      <c r="C197" s="8">
        <v>45694.0</v>
      </c>
      <c r="D197" s="8"/>
      <c r="E197" s="9" t="s">
        <v>12</v>
      </c>
      <c r="F197" s="10">
        <v>6000000.0</v>
      </c>
      <c r="G197" s="11">
        <v>3.0</v>
      </c>
      <c r="H197" s="7">
        <v>2025.0</v>
      </c>
      <c r="I197" s="12">
        <f t="shared" si="3"/>
        <v>2027</v>
      </c>
      <c r="J197" s="13">
        <v>3.31E7</v>
      </c>
      <c r="K197" s="13">
        <f t="shared" ref="K197:P197" si="196">if($E197="","",if($E197="Dropped",if(and(K$1&lt;=$I197,K$1&gt;=$H197),if(Year($D197)=K$1,$F197*0.8,if((year($D197)+1)=K$1,$F197*0.6,$F197*0.4)) ,""),if($E197="Minors",0,if($E197="FA Contract",if(and(K$1&lt;=$I197,K$1&gt;=$H197),$F197,""),if($E197="YP Contract",if(K$1=$H197,500000,if(K$1=($H197+1),1000000,if(K$1=($H197+2),1500000,""))))))))</f>
        <v>6000000</v>
      </c>
      <c r="L197" s="13">
        <f t="shared" si="196"/>
        <v>6000000</v>
      </c>
      <c r="M197" s="13">
        <f t="shared" si="196"/>
        <v>6000000</v>
      </c>
      <c r="N197" s="13" t="str">
        <f t="shared" si="196"/>
        <v/>
      </c>
      <c r="O197" s="13" t="str">
        <f t="shared" si="196"/>
        <v/>
      </c>
      <c r="P197" s="13" t="str">
        <f t="shared" si="196"/>
        <v/>
      </c>
    </row>
    <row r="198">
      <c r="A198" s="7" t="s">
        <v>214</v>
      </c>
      <c r="B198" s="7" t="s">
        <v>204</v>
      </c>
      <c r="C198" s="8">
        <v>45356.0</v>
      </c>
      <c r="D198" s="8"/>
      <c r="E198" s="9" t="s">
        <v>12</v>
      </c>
      <c r="F198" s="14">
        <v>5000000.0</v>
      </c>
      <c r="G198" s="11">
        <v>2.0</v>
      </c>
      <c r="H198" s="7">
        <v>2024.0</v>
      </c>
      <c r="I198" s="12">
        <f t="shared" si="3"/>
        <v>2025</v>
      </c>
      <c r="J198" s="13">
        <v>3.31E7</v>
      </c>
      <c r="K198" s="13">
        <f t="shared" ref="K198:P198" si="197">if($E198="","",if($E198="Dropped",if(and(K$1&lt;=$I198,K$1&gt;=$H198),if(Year($D198)=K$1,$F198*0.8,if((year($D198)+1)=K$1,$F198*0.6,$F198*0.4)) ,""),if($E198="Minors",0,if($E198="FA Contract",if(and(K$1&lt;=$I198,K$1&gt;=$H198),$F198,""),if($E198="YP Contract",if(K$1=$H198,500000,if(K$1=($H198+1),1000000,if(K$1=($H198+2),1500000,""))))))))</f>
        <v>5000000</v>
      </c>
      <c r="L198" s="13" t="str">
        <f t="shared" si="197"/>
        <v/>
      </c>
      <c r="M198" s="13" t="str">
        <f t="shared" si="197"/>
        <v/>
      </c>
      <c r="N198" s="13" t="str">
        <f t="shared" si="197"/>
        <v/>
      </c>
      <c r="O198" s="13" t="str">
        <f t="shared" si="197"/>
        <v/>
      </c>
      <c r="P198" s="13" t="str">
        <f t="shared" si="197"/>
        <v/>
      </c>
    </row>
    <row r="199">
      <c r="A199" s="7" t="s">
        <v>215</v>
      </c>
      <c r="B199" s="7" t="s">
        <v>204</v>
      </c>
      <c r="C199" s="8">
        <v>45356.0</v>
      </c>
      <c r="D199" s="8"/>
      <c r="E199" s="9" t="s">
        <v>12</v>
      </c>
      <c r="F199" s="10">
        <v>5000000.0</v>
      </c>
      <c r="G199" s="11">
        <v>2.0</v>
      </c>
      <c r="H199" s="7">
        <v>2025.0</v>
      </c>
      <c r="I199" s="12">
        <f t="shared" si="3"/>
        <v>2026</v>
      </c>
      <c r="J199" s="13">
        <v>3.31E7</v>
      </c>
      <c r="K199" s="13">
        <f t="shared" ref="K199:P199" si="198">if($E199="","",if($E199="Dropped",if(and(K$1&lt;=$I199,K$1&gt;=$H199),if(Year($D199)=K$1,$F199*0.8,if((year($D199)+1)=K$1,$F199*0.6,$F199*0.4)) ,""),if($E199="Minors",0,if($E199="FA Contract",if(and(K$1&lt;=$I199,K$1&gt;=$H199),$F199,""),if($E199="YP Contract",if(K$1=$H199,500000,if(K$1=($H199+1),1000000,if(K$1=($H199+2),1500000,""))))))))</f>
        <v>5000000</v>
      </c>
      <c r="L199" s="13">
        <f t="shared" si="198"/>
        <v>5000000</v>
      </c>
      <c r="M199" s="13" t="str">
        <f t="shared" si="198"/>
        <v/>
      </c>
      <c r="N199" s="13" t="str">
        <f t="shared" si="198"/>
        <v/>
      </c>
      <c r="O199" s="13" t="str">
        <f t="shared" si="198"/>
        <v/>
      </c>
      <c r="P199" s="13" t="str">
        <f t="shared" si="198"/>
        <v/>
      </c>
    </row>
    <row r="200">
      <c r="A200" s="7" t="s">
        <v>216</v>
      </c>
      <c r="B200" s="7" t="s">
        <v>204</v>
      </c>
      <c r="C200" s="8">
        <v>45693.0</v>
      </c>
      <c r="D200" s="8"/>
      <c r="E200" s="9" t="s">
        <v>12</v>
      </c>
      <c r="F200" s="10">
        <v>5000000.0</v>
      </c>
      <c r="G200" s="11">
        <v>3.0</v>
      </c>
      <c r="H200" s="7">
        <v>2025.0</v>
      </c>
      <c r="I200" s="12">
        <f t="shared" si="3"/>
        <v>2027</v>
      </c>
      <c r="J200" s="13">
        <v>3.31E7</v>
      </c>
      <c r="K200" s="13">
        <f t="shared" ref="K200:P200" si="199">if($E200="","",if($E200="Dropped",if(and(K$1&lt;=$I200,K$1&gt;=$H200),if(Year($D200)=K$1,$F200*0.8,if((year($D200)+1)=K$1,$F200*0.6,$F200*0.4)) ,""),if($E200="Minors",0,if($E200="FA Contract",if(and(K$1&lt;=$I200,K$1&gt;=$H200),$F200,""),if($E200="YP Contract",if(K$1=$H200,500000,if(K$1=($H200+1),1000000,if(K$1=($H200+2),1500000,""))))))))</f>
        <v>5000000</v>
      </c>
      <c r="L200" s="13">
        <f t="shared" si="199"/>
        <v>5000000</v>
      </c>
      <c r="M200" s="13">
        <f t="shared" si="199"/>
        <v>5000000</v>
      </c>
      <c r="N200" s="13" t="str">
        <f t="shared" si="199"/>
        <v/>
      </c>
      <c r="O200" s="13" t="str">
        <f t="shared" si="199"/>
        <v/>
      </c>
      <c r="P200" s="13" t="str">
        <f t="shared" si="199"/>
        <v/>
      </c>
    </row>
    <row r="201">
      <c r="A201" s="7" t="s">
        <v>217</v>
      </c>
      <c r="B201" s="7" t="s">
        <v>204</v>
      </c>
      <c r="C201" s="8">
        <v>45721.0</v>
      </c>
      <c r="D201" s="8"/>
      <c r="E201" s="9" t="s">
        <v>12</v>
      </c>
      <c r="F201" s="10">
        <v>5000000.0</v>
      </c>
      <c r="G201" s="11">
        <v>2.0</v>
      </c>
      <c r="H201" s="7">
        <v>2025.0</v>
      </c>
      <c r="I201" s="12">
        <f t="shared" si="3"/>
        <v>2026</v>
      </c>
      <c r="J201" s="13">
        <v>3.31E7</v>
      </c>
      <c r="K201" s="13">
        <f t="shared" ref="K201:P201" si="200">if($E201="","",if($E201="Dropped",if(and(K$1&lt;=$I201,K$1&gt;=$H201),if(Year($D201)=K$1,$F201*0.8,if((year($D201)+1)=K$1,$F201*0.6,$F201*0.4)) ,""),if($E201="Minors",0,if($E201="FA Contract",if(and(K$1&lt;=$I201,K$1&gt;=$H201),$F201,""),if($E201="YP Contract",if(K$1=$H201,500000,if(K$1=($H201+1),1000000,if(K$1=($H201+2),1500000,""))))))))</f>
        <v>5000000</v>
      </c>
      <c r="L201" s="13">
        <f t="shared" si="200"/>
        <v>5000000</v>
      </c>
      <c r="M201" s="13" t="str">
        <f t="shared" si="200"/>
        <v/>
      </c>
      <c r="N201" s="13" t="str">
        <f t="shared" si="200"/>
        <v/>
      </c>
      <c r="O201" s="13" t="str">
        <f t="shared" si="200"/>
        <v/>
      </c>
      <c r="P201" s="13" t="str">
        <f t="shared" si="200"/>
        <v/>
      </c>
    </row>
    <row r="202">
      <c r="A202" s="7" t="s">
        <v>218</v>
      </c>
      <c r="B202" s="7" t="s">
        <v>204</v>
      </c>
      <c r="C202" s="8">
        <v>45356.0</v>
      </c>
      <c r="D202" s="8"/>
      <c r="E202" s="9" t="s">
        <v>12</v>
      </c>
      <c r="F202" s="14">
        <v>5000000.0</v>
      </c>
      <c r="G202" s="11">
        <v>2.0</v>
      </c>
      <c r="H202" s="7">
        <v>2024.0</v>
      </c>
      <c r="I202" s="12">
        <f t="shared" si="3"/>
        <v>2025</v>
      </c>
      <c r="J202" s="13">
        <v>3.31E7</v>
      </c>
      <c r="K202" s="13">
        <f t="shared" ref="K202:P202" si="201">if($E202="","",if($E202="Dropped",if(and(K$1&lt;=$I202,K$1&gt;=$H202),if(Year($D202)=K$1,$F202*0.8,if((year($D202)+1)=K$1,$F202*0.6,$F202*0.4)) ,""),if($E202="Minors",0,if($E202="FA Contract",if(and(K$1&lt;=$I202,K$1&gt;=$H202),$F202,""),if($E202="YP Contract",if(K$1=$H202,500000,if(K$1=($H202+1),1000000,if(K$1=($H202+2),1500000,""))))))))</f>
        <v>5000000</v>
      </c>
      <c r="L202" s="13" t="str">
        <f t="shared" si="201"/>
        <v/>
      </c>
      <c r="M202" s="13" t="str">
        <f t="shared" si="201"/>
        <v/>
      </c>
      <c r="N202" s="13" t="str">
        <f t="shared" si="201"/>
        <v/>
      </c>
      <c r="O202" s="13" t="str">
        <f t="shared" si="201"/>
        <v/>
      </c>
      <c r="P202" s="13" t="str">
        <f t="shared" si="201"/>
        <v/>
      </c>
    </row>
    <row r="203">
      <c r="A203" s="7" t="s">
        <v>219</v>
      </c>
      <c r="B203" s="7" t="s">
        <v>204</v>
      </c>
      <c r="C203" s="8">
        <v>45356.0</v>
      </c>
      <c r="D203" s="8"/>
      <c r="E203" s="9" t="s">
        <v>12</v>
      </c>
      <c r="F203" s="14">
        <v>5000000.0</v>
      </c>
      <c r="G203" s="11">
        <v>2.0</v>
      </c>
      <c r="H203" s="7">
        <v>2024.0</v>
      </c>
      <c r="I203" s="12">
        <f t="shared" si="3"/>
        <v>2025</v>
      </c>
      <c r="J203" s="13">
        <v>3.31E7</v>
      </c>
      <c r="K203" s="13">
        <f t="shared" ref="K203:P203" si="202">if($E203="","",if($E203="Dropped",if(and(K$1&lt;=$I203,K$1&gt;=$H203),if(Year($D203)=K$1,$F203*0.8,if((year($D203)+1)=K$1,$F203*0.6,$F203*0.4)) ,""),if($E203="Minors",0,if($E203="FA Contract",if(and(K$1&lt;=$I203,K$1&gt;=$H203),$F203,""),if($E203="YP Contract",if(K$1=$H203,500000,if(K$1=($H203+1),1000000,if(K$1=($H203+2),1500000,""))))))))</f>
        <v>5000000</v>
      </c>
      <c r="L203" s="13" t="str">
        <f t="shared" si="202"/>
        <v/>
      </c>
      <c r="M203" s="13" t="str">
        <f t="shared" si="202"/>
        <v/>
      </c>
      <c r="N203" s="13" t="str">
        <f t="shared" si="202"/>
        <v/>
      </c>
      <c r="O203" s="13" t="str">
        <f t="shared" si="202"/>
        <v/>
      </c>
      <c r="P203" s="13" t="str">
        <f t="shared" si="202"/>
        <v/>
      </c>
    </row>
    <row r="204">
      <c r="A204" s="7" t="s">
        <v>220</v>
      </c>
      <c r="B204" s="7" t="s">
        <v>204</v>
      </c>
      <c r="C204" s="8">
        <v>45318.0</v>
      </c>
      <c r="D204" s="8"/>
      <c r="E204" s="9" t="s">
        <v>12</v>
      </c>
      <c r="F204" s="14">
        <v>4900000.0</v>
      </c>
      <c r="G204" s="11">
        <v>2.0</v>
      </c>
      <c r="H204" s="7">
        <v>2024.0</v>
      </c>
      <c r="I204" s="12">
        <f t="shared" si="3"/>
        <v>2025</v>
      </c>
      <c r="J204" s="13">
        <v>3.31E7</v>
      </c>
      <c r="K204" s="13">
        <f t="shared" ref="K204:P204" si="203">if($E204="","",if($E204="Dropped",if(and(K$1&lt;=$I204,K$1&gt;=$H204),if(Year($D204)=K$1,$F204*0.8,if((year($D204)+1)=K$1,$F204*0.6,$F204*0.4)) ,""),if($E204="Minors",0,if($E204="FA Contract",if(and(K$1&lt;=$I204,K$1&gt;=$H204),$F204,""),if($E204="YP Contract",if(K$1=$H204,500000,if(K$1=($H204+1),1000000,if(K$1=($H204+2),1500000,""))))))))</f>
        <v>4900000</v>
      </c>
      <c r="L204" s="13" t="str">
        <f t="shared" si="203"/>
        <v/>
      </c>
      <c r="M204" s="13" t="str">
        <f t="shared" si="203"/>
        <v/>
      </c>
      <c r="N204" s="13" t="str">
        <f t="shared" si="203"/>
        <v/>
      </c>
      <c r="O204" s="13" t="str">
        <f t="shared" si="203"/>
        <v/>
      </c>
      <c r="P204" s="13" t="str">
        <f t="shared" si="203"/>
        <v/>
      </c>
    </row>
    <row r="205">
      <c r="A205" s="7" t="s">
        <v>221</v>
      </c>
      <c r="B205" s="7" t="s">
        <v>204</v>
      </c>
      <c r="C205" s="8">
        <v>45356.0</v>
      </c>
      <c r="D205" s="8"/>
      <c r="E205" s="9" t="s">
        <v>12</v>
      </c>
      <c r="F205" s="14">
        <v>4000000.0</v>
      </c>
      <c r="G205" s="11">
        <v>2.0</v>
      </c>
      <c r="H205" s="7">
        <v>2024.0</v>
      </c>
      <c r="I205" s="12">
        <f t="shared" si="3"/>
        <v>2025</v>
      </c>
      <c r="J205" s="13">
        <v>3.31E7</v>
      </c>
      <c r="K205" s="13">
        <f t="shared" ref="K205:P205" si="204">if($E205="","",if($E205="Dropped",if(and(K$1&lt;=$I205,K$1&gt;=$H205),if(Year($D205)=K$1,$F205*0.8,if((year($D205)+1)=K$1,$F205*0.6,$F205*0.4)) ,""),if($E205="Minors",0,if($E205="FA Contract",if(and(K$1&lt;=$I205,K$1&gt;=$H205),$F205,""),if($E205="YP Contract",if(K$1=$H205,500000,if(K$1=($H205+1),1000000,if(K$1=($H205+2),1500000,""))))))))</f>
        <v>4000000</v>
      </c>
      <c r="L205" s="13" t="str">
        <f t="shared" si="204"/>
        <v/>
      </c>
      <c r="M205" s="13" t="str">
        <f t="shared" si="204"/>
        <v/>
      </c>
      <c r="N205" s="13" t="str">
        <f t="shared" si="204"/>
        <v/>
      </c>
      <c r="O205" s="13" t="str">
        <f t="shared" si="204"/>
        <v/>
      </c>
      <c r="P205" s="13" t="str">
        <f t="shared" si="204"/>
        <v/>
      </c>
    </row>
    <row r="206">
      <c r="A206" s="7" t="s">
        <v>222</v>
      </c>
      <c r="B206" s="7" t="s">
        <v>204</v>
      </c>
      <c r="C206" s="8">
        <v>45721.0</v>
      </c>
      <c r="D206" s="8"/>
      <c r="E206" s="9" t="s">
        <v>12</v>
      </c>
      <c r="F206" s="14">
        <v>4000000.0</v>
      </c>
      <c r="G206" s="11">
        <v>2.0</v>
      </c>
      <c r="H206" s="7">
        <v>2025.0</v>
      </c>
      <c r="I206" s="12">
        <f t="shared" si="3"/>
        <v>2026</v>
      </c>
      <c r="J206" s="13">
        <v>3.31E7</v>
      </c>
      <c r="K206" s="13">
        <f t="shared" ref="K206:P206" si="205">if($E206="","",if($E206="Dropped",if(and(K$1&lt;=$I206,K$1&gt;=$H206),if(Year($D206)=K$1,$F206*0.8,if((year($D206)+1)=K$1,$F206*0.6,$F206*0.4)) ,""),if($E206="Minors",0,if($E206="FA Contract",if(and(K$1&lt;=$I206,K$1&gt;=$H206),$F206,""),if($E206="YP Contract",if(K$1=$H206,500000,if(K$1=($H206+1),1000000,if(K$1=($H206+2),1500000,""))))))))</f>
        <v>4000000</v>
      </c>
      <c r="L206" s="13">
        <f t="shared" si="205"/>
        <v>4000000</v>
      </c>
      <c r="M206" s="13" t="str">
        <f t="shared" si="205"/>
        <v/>
      </c>
      <c r="N206" s="13" t="str">
        <f t="shared" si="205"/>
        <v/>
      </c>
      <c r="O206" s="13" t="str">
        <f t="shared" si="205"/>
        <v/>
      </c>
      <c r="P206" s="13" t="str">
        <f t="shared" si="205"/>
        <v/>
      </c>
    </row>
    <row r="207">
      <c r="A207" s="7" t="s">
        <v>223</v>
      </c>
      <c r="B207" s="7" t="s">
        <v>204</v>
      </c>
      <c r="C207" s="8">
        <v>45318.0</v>
      </c>
      <c r="D207" s="8"/>
      <c r="E207" s="9" t="s">
        <v>12</v>
      </c>
      <c r="F207" s="14">
        <v>3900000.0</v>
      </c>
      <c r="G207" s="11">
        <v>4.0</v>
      </c>
      <c r="H207" s="7">
        <v>2024.0</v>
      </c>
      <c r="I207" s="12">
        <f t="shared" si="3"/>
        <v>2027</v>
      </c>
      <c r="J207" s="13">
        <v>3.31E7</v>
      </c>
      <c r="K207" s="13">
        <f t="shared" ref="K207:P207" si="206">if($E207="","",if($E207="Dropped",if(and(K$1&lt;=$I207,K$1&gt;=$H207),if(Year($D207)=K$1,$F207*0.8,if((year($D207)+1)=K$1,$F207*0.6,$F207*0.4)) ,""),if($E207="Minors",0,if($E207="FA Contract",if(and(K$1&lt;=$I207,K$1&gt;=$H207),$F207,""),if($E207="YP Contract",if(K$1=$H207,500000,if(K$1=($H207+1),1000000,if(K$1=($H207+2),1500000,""))))))))</f>
        <v>3900000</v>
      </c>
      <c r="L207" s="13">
        <f t="shared" si="206"/>
        <v>3900000</v>
      </c>
      <c r="M207" s="13">
        <f t="shared" si="206"/>
        <v>3900000</v>
      </c>
      <c r="N207" s="13" t="str">
        <f t="shared" si="206"/>
        <v/>
      </c>
      <c r="O207" s="13" t="str">
        <f t="shared" si="206"/>
        <v/>
      </c>
      <c r="P207" s="13" t="str">
        <f t="shared" si="206"/>
        <v/>
      </c>
    </row>
    <row r="208">
      <c r="A208" s="7" t="s">
        <v>224</v>
      </c>
      <c r="B208" s="7" t="s">
        <v>204</v>
      </c>
      <c r="C208" s="8">
        <v>45356.0</v>
      </c>
      <c r="D208" s="8">
        <v>45830.0</v>
      </c>
      <c r="E208" s="9" t="s">
        <v>30</v>
      </c>
      <c r="F208" s="14">
        <v>4000000.0</v>
      </c>
      <c r="G208" s="11">
        <v>2.0</v>
      </c>
      <c r="H208" s="7">
        <v>2024.0</v>
      </c>
      <c r="I208" s="12">
        <f t="shared" si="3"/>
        <v>2025</v>
      </c>
      <c r="J208" s="13">
        <v>3.31E7</v>
      </c>
      <c r="K208" s="13">
        <f t="shared" ref="K208:P208" si="207">if($E208="","",if($E208="Dropped",if(and(K$1&lt;=$I208,K$1&gt;=$H208),if(Year($D208)=K$1,$F208*0.8,if((year($D208)+1)=K$1,$F208*0.6,$F208*0.4)) ,""),if($E208="Minors",0,if($E208="FA Contract",if(and(K$1&lt;=$I208,K$1&gt;=$H208),$F208,""),if($E208="YP Contract",if(K$1=$H208,500000,if(K$1=($H208+1),1000000,if(K$1=($H208+2),1500000,""))))))))</f>
        <v>3200000</v>
      </c>
      <c r="L208" s="13" t="str">
        <f t="shared" si="207"/>
        <v/>
      </c>
      <c r="M208" s="13" t="str">
        <f t="shared" si="207"/>
        <v/>
      </c>
      <c r="N208" s="13" t="str">
        <f t="shared" si="207"/>
        <v/>
      </c>
      <c r="O208" s="13" t="str">
        <f t="shared" si="207"/>
        <v/>
      </c>
      <c r="P208" s="13" t="str">
        <f t="shared" si="207"/>
        <v/>
      </c>
    </row>
    <row r="209">
      <c r="A209" s="7" t="s">
        <v>225</v>
      </c>
      <c r="B209" s="7" t="s">
        <v>204</v>
      </c>
      <c r="C209" s="8">
        <v>45721.0</v>
      </c>
      <c r="D209" s="8"/>
      <c r="E209" s="9" t="s">
        <v>12</v>
      </c>
      <c r="F209" s="10">
        <v>3000000.0</v>
      </c>
      <c r="G209" s="11">
        <v>2.0</v>
      </c>
      <c r="H209" s="7">
        <v>2025.0</v>
      </c>
      <c r="I209" s="12">
        <f t="shared" si="3"/>
        <v>2026</v>
      </c>
      <c r="J209" s="13">
        <v>3.31E7</v>
      </c>
      <c r="K209" s="13">
        <f t="shared" ref="K209:P209" si="208">if($E209="","",if($E209="Dropped",if(and(K$1&lt;=$I209,K$1&gt;=$H209),if(Year($D209)=K$1,$F209*0.8,if((year($D209)+1)=K$1,$F209*0.6,$F209*0.4)) ,""),if($E209="Minors",0,if($E209="FA Contract",if(and(K$1&lt;=$I209,K$1&gt;=$H209),$F209,""),if($E209="YP Contract",if(K$1=$H209,500000,if(K$1=($H209+1),1000000,if(K$1=($H209+2),1500000,""))))))))</f>
        <v>3000000</v>
      </c>
      <c r="L209" s="13">
        <f t="shared" si="208"/>
        <v>3000000</v>
      </c>
      <c r="M209" s="13" t="str">
        <f t="shared" si="208"/>
        <v/>
      </c>
      <c r="N209" s="13" t="str">
        <f t="shared" si="208"/>
        <v/>
      </c>
      <c r="O209" s="13" t="str">
        <f t="shared" si="208"/>
        <v/>
      </c>
      <c r="P209" s="13" t="str">
        <f t="shared" si="208"/>
        <v/>
      </c>
    </row>
    <row r="210">
      <c r="A210" s="7" t="s">
        <v>226</v>
      </c>
      <c r="B210" s="7" t="s">
        <v>204</v>
      </c>
      <c r="C210" s="8">
        <v>45721.0</v>
      </c>
      <c r="D210" s="8"/>
      <c r="E210" s="9" t="s">
        <v>12</v>
      </c>
      <c r="F210" s="14">
        <v>3000000.0</v>
      </c>
      <c r="G210" s="11">
        <v>2.0</v>
      </c>
      <c r="H210" s="7">
        <v>2025.0</v>
      </c>
      <c r="I210" s="12">
        <f t="shared" si="3"/>
        <v>2026</v>
      </c>
      <c r="J210" s="13">
        <v>3.31E7</v>
      </c>
      <c r="K210" s="13">
        <f t="shared" ref="K210:P210" si="209">if($E210="","",if($E210="Dropped",if(and(K$1&lt;=$I210,K$1&gt;=$H210),if(Year($D210)=K$1,$F210*0.8,if((year($D210)+1)=K$1,$F210*0.6,$F210*0.4)) ,""),if($E210="Minors",0,if($E210="FA Contract",if(and(K$1&lt;=$I210,K$1&gt;=$H210),$F210,""),if($E210="YP Contract",if(K$1=$H210,500000,if(K$1=($H210+1),1000000,if(K$1=($H210+2),1500000,""))))))))</f>
        <v>3000000</v>
      </c>
      <c r="L210" s="13">
        <f t="shared" si="209"/>
        <v>3000000</v>
      </c>
      <c r="M210" s="13" t="str">
        <f t="shared" si="209"/>
        <v/>
      </c>
      <c r="N210" s="13" t="str">
        <f t="shared" si="209"/>
        <v/>
      </c>
      <c r="O210" s="13" t="str">
        <f t="shared" si="209"/>
        <v/>
      </c>
      <c r="P210" s="13" t="str">
        <f t="shared" si="209"/>
        <v/>
      </c>
    </row>
    <row r="211">
      <c r="A211" s="7" t="s">
        <v>227</v>
      </c>
      <c r="B211" s="7" t="s">
        <v>204</v>
      </c>
      <c r="C211" s="8">
        <v>45356.0</v>
      </c>
      <c r="D211" s="8">
        <v>45814.0</v>
      </c>
      <c r="E211" s="9" t="s">
        <v>30</v>
      </c>
      <c r="F211" s="14">
        <v>3000000.0</v>
      </c>
      <c r="G211" s="11">
        <v>2.0</v>
      </c>
      <c r="H211" s="7">
        <v>2024.0</v>
      </c>
      <c r="I211" s="12">
        <f t="shared" si="3"/>
        <v>2025</v>
      </c>
      <c r="J211" s="13">
        <v>3.31E7</v>
      </c>
      <c r="K211" s="13">
        <f t="shared" ref="K211:P211" si="210">if($E211="","",if($E211="Dropped",if(and(K$1&lt;=$I211,K$1&gt;=$H211),if(Year($D211)=K$1,$F211*0.8,if((year($D211)+1)=K$1,$F211*0.6,$F211*0.4)) ,""),if($E211="Minors",0,if($E211="FA Contract",if(and(K$1&lt;=$I211,K$1&gt;=$H211),$F211,""),if($E211="YP Contract",if(K$1=$H211,500000,if(K$1=($H211+1),1000000,if(K$1=($H211+2),1500000,""))))))))</f>
        <v>2400000</v>
      </c>
      <c r="L211" s="13" t="str">
        <f t="shared" si="210"/>
        <v/>
      </c>
      <c r="M211" s="13" t="str">
        <f t="shared" si="210"/>
        <v/>
      </c>
      <c r="N211" s="13" t="str">
        <f t="shared" si="210"/>
        <v/>
      </c>
      <c r="O211" s="13" t="str">
        <f t="shared" si="210"/>
        <v/>
      </c>
      <c r="P211" s="13" t="str">
        <f t="shared" si="210"/>
        <v/>
      </c>
    </row>
    <row r="212">
      <c r="A212" s="7" t="s">
        <v>228</v>
      </c>
      <c r="B212" s="7" t="s">
        <v>204</v>
      </c>
      <c r="C212" s="8">
        <v>45356.0</v>
      </c>
      <c r="D212" s="8">
        <v>45814.0</v>
      </c>
      <c r="E212" s="9" t="s">
        <v>30</v>
      </c>
      <c r="F212" s="14">
        <v>2500000.0</v>
      </c>
      <c r="G212" s="11">
        <v>2.0</v>
      </c>
      <c r="H212" s="7">
        <v>2024.0</v>
      </c>
      <c r="I212" s="12">
        <f t="shared" si="3"/>
        <v>2025</v>
      </c>
      <c r="J212" s="13">
        <v>3.31E7</v>
      </c>
      <c r="K212" s="13">
        <f t="shared" ref="K212:P212" si="211">if($E212="","",if($E212="Dropped",if(and(K$1&lt;=$I212,K$1&gt;=$H212),if(Year($D212)=K$1,$F212*0.8,if((year($D212)+1)=K$1,$F212*0.6,$F212*0.4)) ,""),if($E212="Minors",0,if($E212="FA Contract",if(and(K$1&lt;=$I212,K$1&gt;=$H212),$F212,""),if($E212="YP Contract",if(K$1=$H212,500000,if(K$1=($H212+1),1000000,if(K$1=($H212+2),1500000,""))))))))</f>
        <v>2000000</v>
      </c>
      <c r="L212" s="13" t="str">
        <f t="shared" si="211"/>
        <v/>
      </c>
      <c r="M212" s="13" t="str">
        <f t="shared" si="211"/>
        <v/>
      </c>
      <c r="N212" s="13" t="str">
        <f t="shared" si="211"/>
        <v/>
      </c>
      <c r="O212" s="13" t="str">
        <f t="shared" si="211"/>
        <v/>
      </c>
      <c r="P212" s="13" t="str">
        <f t="shared" si="211"/>
        <v/>
      </c>
    </row>
    <row r="213">
      <c r="A213" s="7" t="s">
        <v>229</v>
      </c>
      <c r="B213" s="7" t="s">
        <v>204</v>
      </c>
      <c r="C213" s="8">
        <v>45343.0</v>
      </c>
      <c r="D213" s="8"/>
      <c r="E213" s="9" t="s">
        <v>34</v>
      </c>
      <c r="F213" s="14" t="s">
        <v>35</v>
      </c>
      <c r="G213" s="11" t="s">
        <v>35</v>
      </c>
      <c r="H213" s="7">
        <v>2023.0</v>
      </c>
      <c r="I213" s="12">
        <f t="shared" si="3"/>
        <v>2025</v>
      </c>
      <c r="J213" s="13">
        <v>3.31E7</v>
      </c>
      <c r="K213" s="13">
        <f t="shared" ref="K213:P213" si="212">if($E213="","",if($E213="Dropped",if(and(K$1&lt;=$I213,K$1&gt;=$H213),if(Year($D213)=K$1,$F213*0.8,if((year($D213)+1)=K$1,$F213*0.6,$F213*0.4)) ,""),if($E213="Minors",0,if($E213="FA Contract",if(and(K$1&lt;=$I213,K$1&gt;=$H213),$F213,""),if($E213="YP Contract",if(K$1=$H213,500000,if(K$1=($H213+1),1000000,if(K$1=($H213+2),1500000,""))))))))</f>
        <v>1500000</v>
      </c>
      <c r="L213" s="13" t="str">
        <f t="shared" si="212"/>
        <v/>
      </c>
      <c r="M213" s="13" t="str">
        <f t="shared" si="212"/>
        <v/>
      </c>
      <c r="N213" s="13" t="str">
        <f t="shared" si="212"/>
        <v/>
      </c>
      <c r="O213" s="13" t="str">
        <f t="shared" si="212"/>
        <v/>
      </c>
      <c r="P213" s="13" t="str">
        <f t="shared" si="212"/>
        <v/>
      </c>
    </row>
    <row r="214">
      <c r="A214" s="7" t="s">
        <v>230</v>
      </c>
      <c r="B214" s="7" t="s">
        <v>204</v>
      </c>
      <c r="C214" s="8">
        <v>45351.0</v>
      </c>
      <c r="D214" s="8"/>
      <c r="E214" s="9" t="s">
        <v>34</v>
      </c>
      <c r="F214" s="14" t="s">
        <v>35</v>
      </c>
      <c r="G214" s="14" t="s">
        <v>35</v>
      </c>
      <c r="H214" s="7">
        <v>2024.0</v>
      </c>
      <c r="I214" s="12">
        <f t="shared" si="3"/>
        <v>2026</v>
      </c>
      <c r="J214" s="13">
        <v>3.31E7</v>
      </c>
      <c r="K214" s="13">
        <f t="shared" ref="K214:P214" si="213">if($E214="","",if($E214="Dropped",if(and(K$1&lt;=$I214,K$1&gt;=$H214),if(Year($D214)=K$1,$F214*0.8,if((year($D214)+1)=K$1,$F214*0.6,$F214*0.4)) ,""),if($E214="Minors",0,if($E214="FA Contract",if(and(K$1&lt;=$I214,K$1&gt;=$H214),$F214,""),if($E214="YP Contract",if(K$1=$H214,500000,if(K$1=($H214+1),1000000,if(K$1=($H214+2),1500000,""))))))))</f>
        <v>1000000</v>
      </c>
      <c r="L214" s="13">
        <f t="shared" si="213"/>
        <v>1500000</v>
      </c>
      <c r="M214" s="13" t="str">
        <f t="shared" si="213"/>
        <v/>
      </c>
      <c r="N214" s="13" t="str">
        <f t="shared" si="213"/>
        <v/>
      </c>
      <c r="O214" s="13" t="str">
        <f t="shared" si="213"/>
        <v/>
      </c>
      <c r="P214" s="13" t="str">
        <f t="shared" si="213"/>
        <v/>
      </c>
    </row>
    <row r="215">
      <c r="A215" s="7" t="s">
        <v>231</v>
      </c>
      <c r="B215" s="7" t="s">
        <v>204</v>
      </c>
      <c r="C215" s="8">
        <v>45356.0</v>
      </c>
      <c r="D215" s="8">
        <v>45732.0</v>
      </c>
      <c r="E215" s="9" t="s">
        <v>30</v>
      </c>
      <c r="F215" s="14">
        <v>1000000.0</v>
      </c>
      <c r="G215" s="11">
        <v>2.0</v>
      </c>
      <c r="H215" s="7">
        <v>2024.0</v>
      </c>
      <c r="I215" s="12">
        <f t="shared" si="3"/>
        <v>2025</v>
      </c>
      <c r="J215" s="13">
        <v>3.31E7</v>
      </c>
      <c r="K215" s="13">
        <f t="shared" ref="K215:P215" si="214">if($E215="","",if($E215="Dropped",if(and(K$1&lt;=$I215,K$1&gt;=$H215),if(Year($D215)=K$1,$F215*0.8,if((year($D215)+1)=K$1,$F215*0.6,$F215*0.4)) ,""),if($E215="Minors",0,if($E215="FA Contract",if(and(K$1&lt;=$I215,K$1&gt;=$H215),$F215,""),if($E215="YP Contract",if(K$1=$H215,500000,if(K$1=($H215+1),1000000,if(K$1=($H215+2),1500000,""))))))))</f>
        <v>800000</v>
      </c>
      <c r="L215" s="13" t="str">
        <f t="shared" si="214"/>
        <v/>
      </c>
      <c r="M215" s="13" t="str">
        <f t="shared" si="214"/>
        <v/>
      </c>
      <c r="N215" s="13" t="str">
        <f t="shared" si="214"/>
        <v/>
      </c>
      <c r="O215" s="13" t="str">
        <f t="shared" si="214"/>
        <v/>
      </c>
      <c r="P215" s="13" t="str">
        <f t="shared" si="214"/>
        <v/>
      </c>
    </row>
    <row r="216">
      <c r="A216" s="7" t="s">
        <v>232</v>
      </c>
      <c r="B216" s="7" t="s">
        <v>204</v>
      </c>
      <c r="C216" s="8">
        <v>45356.0</v>
      </c>
      <c r="D216" s="8">
        <v>45802.0</v>
      </c>
      <c r="E216" s="9" t="s">
        <v>30</v>
      </c>
      <c r="F216" s="14">
        <v>1000000.0</v>
      </c>
      <c r="G216" s="11">
        <v>2.0</v>
      </c>
      <c r="H216" s="7">
        <v>2024.0</v>
      </c>
      <c r="I216" s="12">
        <f t="shared" si="3"/>
        <v>2025</v>
      </c>
      <c r="J216" s="13">
        <v>3.31E7</v>
      </c>
      <c r="K216" s="13">
        <f t="shared" ref="K216:P216" si="215">if($E216="","",if($E216="Dropped",if(and(K$1&lt;=$I216,K$1&gt;=$H216),if(Year($D216)=K$1,$F216*0.8,if((year($D216)+1)=K$1,$F216*0.6,$F216*0.4)) ,""),if($E216="Minors",0,if($E216="FA Contract",if(and(K$1&lt;=$I216,K$1&gt;=$H216),$F216,""),if($E216="YP Contract",if(K$1=$H216,500000,if(K$1=($H216+1),1000000,if(K$1=($H216+2),1500000,""))))))))</f>
        <v>800000</v>
      </c>
      <c r="L216" s="13" t="str">
        <f t="shared" si="215"/>
        <v/>
      </c>
      <c r="M216" s="13" t="str">
        <f t="shared" si="215"/>
        <v/>
      </c>
      <c r="N216" s="13" t="str">
        <f t="shared" si="215"/>
        <v/>
      </c>
      <c r="O216" s="13" t="str">
        <f t="shared" si="215"/>
        <v/>
      </c>
      <c r="P216" s="13" t="str">
        <f t="shared" si="215"/>
        <v/>
      </c>
    </row>
    <row r="217">
      <c r="A217" s="7" t="s">
        <v>233</v>
      </c>
      <c r="B217" s="7" t="s">
        <v>204</v>
      </c>
      <c r="C217" s="8">
        <v>45343.0</v>
      </c>
      <c r="D217" s="8"/>
      <c r="E217" s="9" t="s">
        <v>34</v>
      </c>
      <c r="F217" s="14" t="s">
        <v>35</v>
      </c>
      <c r="G217" s="11" t="s">
        <v>35</v>
      </c>
      <c r="H217" s="7">
        <v>2025.0</v>
      </c>
      <c r="I217" s="12">
        <f t="shared" si="3"/>
        <v>2027</v>
      </c>
      <c r="J217" s="13">
        <v>3.31E7</v>
      </c>
      <c r="K217" s="13">
        <f t="shared" ref="K217:P217" si="216">if($E217="","",if($E217="Dropped",if(and(K$1&lt;=$I217,K$1&gt;=$H217),if(Year($D217)=K$1,$F217*0.8,if((year($D217)+1)=K$1,$F217*0.6,$F217*0.4)) ,""),if($E217="Minors",0,if($E217="FA Contract",if(and(K$1&lt;=$I217,K$1&gt;=$H217),$F217,""),if($E217="YP Contract",if(K$1=$H217,500000,if(K$1=($H217+1),1000000,if(K$1=($H217+2),1500000,""))))))))</f>
        <v>500000</v>
      </c>
      <c r="L217" s="13">
        <f t="shared" si="216"/>
        <v>1000000</v>
      </c>
      <c r="M217" s="13">
        <f t="shared" si="216"/>
        <v>1500000</v>
      </c>
      <c r="N217" s="13" t="str">
        <f t="shared" si="216"/>
        <v/>
      </c>
      <c r="O217" s="13" t="str">
        <f t="shared" si="216"/>
        <v/>
      </c>
      <c r="P217" s="13" t="str">
        <f t="shared" si="216"/>
        <v/>
      </c>
    </row>
    <row r="218">
      <c r="A218" s="7" t="s">
        <v>234</v>
      </c>
      <c r="B218" s="7" t="s">
        <v>204</v>
      </c>
      <c r="C218" s="8">
        <v>45686.0</v>
      </c>
      <c r="D218" s="8"/>
      <c r="E218" s="9" t="s">
        <v>34</v>
      </c>
      <c r="F218" s="14" t="s">
        <v>35</v>
      </c>
      <c r="G218" s="11" t="s">
        <v>35</v>
      </c>
      <c r="H218" s="7">
        <v>2025.0</v>
      </c>
      <c r="I218" s="12">
        <f t="shared" si="3"/>
        <v>2027</v>
      </c>
      <c r="J218" s="13">
        <v>3.31E7</v>
      </c>
      <c r="K218" s="13">
        <f t="shared" ref="K218:P218" si="217">if($E218="","",if($E218="Dropped",if(and(K$1&lt;=$I218,K$1&gt;=$H218),if(Year($D218)=K$1,$F218*0.8,if((year($D218)+1)=K$1,$F218*0.6,$F218*0.4)) ,""),if($E218="Minors",0,if($E218="FA Contract",if(and(K$1&lt;=$I218,K$1&gt;=$H218),$F218,""),if($E218="YP Contract",if(K$1=$H218,500000,if(K$1=($H218+1),1000000,if(K$1=($H218+2),1500000,""))))))))</f>
        <v>500000</v>
      </c>
      <c r="L218" s="13">
        <f t="shared" si="217"/>
        <v>1000000</v>
      </c>
      <c r="M218" s="13">
        <f t="shared" si="217"/>
        <v>1500000</v>
      </c>
      <c r="N218" s="13" t="str">
        <f t="shared" si="217"/>
        <v/>
      </c>
      <c r="O218" s="13" t="str">
        <f t="shared" si="217"/>
        <v/>
      </c>
      <c r="P218" s="13" t="str">
        <f t="shared" si="217"/>
        <v/>
      </c>
    </row>
    <row r="219">
      <c r="A219" s="7" t="s">
        <v>235</v>
      </c>
      <c r="B219" s="7" t="s">
        <v>204</v>
      </c>
      <c r="C219" s="8">
        <v>45343.0</v>
      </c>
      <c r="D219" s="8"/>
      <c r="E219" s="15" t="s">
        <v>34</v>
      </c>
      <c r="F219" s="14" t="s">
        <v>35</v>
      </c>
      <c r="G219" s="11" t="s">
        <v>35</v>
      </c>
      <c r="H219" s="16">
        <v>2025.0</v>
      </c>
      <c r="I219" s="12">
        <f t="shared" si="3"/>
        <v>2027</v>
      </c>
      <c r="J219" s="13">
        <v>3.31E7</v>
      </c>
      <c r="K219" s="13">
        <f t="shared" ref="K219:P219" si="218">if($E219="","",if($E219="Dropped",if(and(K$1&lt;=$I219,K$1&gt;=$H219),if(Year($D219)=K$1,$F219*0.8,if((year($D219)+1)=K$1,$F219*0.6,$F219*0.4)) ,""),if($E219="Minors",0,if($E219="FA Contract",if(and(K$1&lt;=$I219,K$1&gt;=$H219),$F219,""),if($E219="YP Contract",if(K$1=$H219,500000,if(K$1=($H219+1),1000000,if(K$1=($H219+2),1500000,""))))))))</f>
        <v>500000</v>
      </c>
      <c r="L219" s="13">
        <f t="shared" si="218"/>
        <v>1000000</v>
      </c>
      <c r="M219" s="13">
        <f t="shared" si="218"/>
        <v>1500000</v>
      </c>
      <c r="N219" s="13" t="str">
        <f t="shared" si="218"/>
        <v/>
      </c>
      <c r="O219" s="13" t="str">
        <f t="shared" si="218"/>
        <v/>
      </c>
      <c r="P219" s="13" t="str">
        <f t="shared" si="218"/>
        <v/>
      </c>
    </row>
    <row r="220">
      <c r="A220" s="7" t="s">
        <v>236</v>
      </c>
      <c r="B220" s="7" t="s">
        <v>204</v>
      </c>
      <c r="C220" s="8">
        <v>45830.0</v>
      </c>
      <c r="D220" s="8"/>
      <c r="E220" s="9" t="s">
        <v>12</v>
      </c>
      <c r="F220" s="14">
        <v>300000.0</v>
      </c>
      <c r="G220" s="11">
        <v>1.0</v>
      </c>
      <c r="H220" s="7">
        <v>2025.0</v>
      </c>
      <c r="I220" s="12">
        <f t="shared" si="3"/>
        <v>2025</v>
      </c>
      <c r="J220" s="13">
        <v>3.31E7</v>
      </c>
      <c r="K220" s="13">
        <f t="shared" ref="K220:P220" si="219">if($E220="","",if($E220="Dropped",if(and(K$1&lt;=$I220,K$1&gt;=$H220),if(Year($D220)=K$1,$F220*0.8,if((year($D220)+1)=K$1,$F220*0.6,$F220*0.4)) ,""),if($E220="Minors",0,if($E220="FA Contract",if(and(K$1&lt;=$I220,K$1&gt;=$H220),$F220,""),if($E220="YP Contract",if(K$1=$H220,500000,if(K$1=($H220+1),1000000,if(K$1=($H220+2),1500000,""))))))))</f>
        <v>300000</v>
      </c>
      <c r="L220" s="13" t="str">
        <f t="shared" si="219"/>
        <v/>
      </c>
      <c r="M220" s="13" t="str">
        <f t="shared" si="219"/>
        <v/>
      </c>
      <c r="N220" s="13" t="str">
        <f t="shared" si="219"/>
        <v/>
      </c>
      <c r="O220" s="13" t="str">
        <f t="shared" si="219"/>
        <v/>
      </c>
      <c r="P220" s="13" t="str">
        <f t="shared" si="219"/>
        <v/>
      </c>
    </row>
    <row r="221">
      <c r="A221" s="7" t="s">
        <v>237</v>
      </c>
      <c r="B221" s="7" t="s">
        <v>204</v>
      </c>
      <c r="C221" s="8">
        <v>45781.0</v>
      </c>
      <c r="D221" s="8"/>
      <c r="E221" s="9" t="s">
        <v>12</v>
      </c>
      <c r="F221" s="14">
        <v>300000.0</v>
      </c>
      <c r="G221" s="11">
        <v>1.0</v>
      </c>
      <c r="H221" s="7">
        <v>2025.0</v>
      </c>
      <c r="I221" s="12">
        <f t="shared" si="3"/>
        <v>2025</v>
      </c>
      <c r="J221" s="13">
        <v>3.31E7</v>
      </c>
      <c r="K221" s="13">
        <f t="shared" ref="K221:P221" si="220">if($E221="","",if($E221="Dropped",if(and(K$1&lt;=$I221,K$1&gt;=$H221),if(Year($D221)=K$1,$F221*0.8,if((year($D221)+1)=K$1,$F221*0.6,$F221*0.4)) ,""),if($E221="Minors",0,if($E221="FA Contract",if(and(K$1&lt;=$I221,K$1&gt;=$H221),$F221,""),if($E221="YP Contract",if(K$1=$H221,500000,if(K$1=($H221+1),1000000,if(K$1=($H221+2),1500000,""))))))))</f>
        <v>300000</v>
      </c>
      <c r="L221" s="13" t="str">
        <f t="shared" si="220"/>
        <v/>
      </c>
      <c r="M221" s="13" t="str">
        <f t="shared" si="220"/>
        <v/>
      </c>
      <c r="N221" s="13" t="str">
        <f t="shared" si="220"/>
        <v/>
      </c>
      <c r="O221" s="13" t="str">
        <f t="shared" si="220"/>
        <v/>
      </c>
      <c r="P221" s="13" t="str">
        <f t="shared" si="220"/>
        <v/>
      </c>
    </row>
    <row r="222">
      <c r="A222" s="7" t="s">
        <v>238</v>
      </c>
      <c r="B222" s="7" t="s">
        <v>204</v>
      </c>
      <c r="C222" s="8">
        <v>45830.0</v>
      </c>
      <c r="D222" s="8"/>
      <c r="E222" s="9" t="s">
        <v>12</v>
      </c>
      <c r="F222" s="14">
        <v>300000.0</v>
      </c>
      <c r="G222" s="11">
        <v>1.0</v>
      </c>
      <c r="H222" s="7">
        <v>2025.0</v>
      </c>
      <c r="I222" s="12">
        <f t="shared" si="3"/>
        <v>2025</v>
      </c>
      <c r="J222" s="13">
        <v>3.31E7</v>
      </c>
      <c r="K222" s="13">
        <f t="shared" ref="K222:P222" si="221">if($E222="","",if($E222="Dropped",if(and(K$1&lt;=$I222,K$1&gt;=$H222),if(Year($D222)=K$1,$F222*0.8,if((year($D222)+1)=K$1,$F222*0.6,$F222*0.4)) ,""),if($E222="Minors",0,if($E222="FA Contract",if(and(K$1&lt;=$I222,K$1&gt;=$H222),$F222,""),if($E222="YP Contract",if(K$1=$H222,500000,if(K$1=($H222+1),1000000,if(K$1=($H222+2),1500000,""))))))))</f>
        <v>300000</v>
      </c>
      <c r="L222" s="13" t="str">
        <f t="shared" si="221"/>
        <v/>
      </c>
      <c r="M222" s="13" t="str">
        <f t="shared" si="221"/>
        <v/>
      </c>
      <c r="N222" s="13" t="str">
        <f t="shared" si="221"/>
        <v/>
      </c>
      <c r="O222" s="13" t="str">
        <f t="shared" si="221"/>
        <v/>
      </c>
      <c r="P222" s="13" t="str">
        <f t="shared" si="221"/>
        <v/>
      </c>
    </row>
    <row r="223">
      <c r="A223" s="7" t="s">
        <v>239</v>
      </c>
      <c r="B223" s="7" t="s">
        <v>204</v>
      </c>
      <c r="C223" s="8">
        <v>45844.0</v>
      </c>
      <c r="D223" s="8"/>
      <c r="E223" s="9" t="s">
        <v>12</v>
      </c>
      <c r="F223" s="14">
        <v>300000.0</v>
      </c>
      <c r="G223" s="11">
        <v>1.0</v>
      </c>
      <c r="H223" s="7">
        <v>2025.0</v>
      </c>
      <c r="I223" s="12">
        <f t="shared" si="3"/>
        <v>2025</v>
      </c>
      <c r="J223" s="13">
        <v>3.31E7</v>
      </c>
      <c r="K223" s="13">
        <f t="shared" ref="K223:P223" si="222">if($E223="","",if($E223="Dropped",if(and(K$1&lt;=$I223,K$1&gt;=$H223),if(Year($D223)=K$1,$F223*0.8,if((year($D223)+1)=K$1,$F223*0.6,$F223*0.4)) ,""),if($E223="Minors",0,if($E223="FA Contract",if(and(K$1&lt;=$I223,K$1&gt;=$H223),$F223,""),if($E223="YP Contract",if(K$1=$H223,500000,if(K$1=($H223+1),1000000,if(K$1=($H223+2),1500000,""))))))))</f>
        <v>300000</v>
      </c>
      <c r="L223" s="13" t="str">
        <f t="shared" si="222"/>
        <v/>
      </c>
      <c r="M223" s="13" t="str">
        <f t="shared" si="222"/>
        <v/>
      </c>
      <c r="N223" s="13" t="str">
        <f t="shared" si="222"/>
        <v/>
      </c>
      <c r="O223" s="13" t="str">
        <f t="shared" si="222"/>
        <v/>
      </c>
      <c r="P223" s="13" t="str">
        <f t="shared" si="222"/>
        <v/>
      </c>
    </row>
    <row r="224">
      <c r="A224" s="7" t="s">
        <v>240</v>
      </c>
      <c r="B224" s="7" t="s">
        <v>204</v>
      </c>
      <c r="C224" s="8">
        <v>45795.0</v>
      </c>
      <c r="D224" s="8"/>
      <c r="E224" s="9" t="s">
        <v>12</v>
      </c>
      <c r="F224" s="14">
        <v>300000.0</v>
      </c>
      <c r="G224" s="11">
        <v>1.0</v>
      </c>
      <c r="H224" s="7">
        <v>2025.0</v>
      </c>
      <c r="I224" s="12">
        <f t="shared" si="3"/>
        <v>2025</v>
      </c>
      <c r="J224" s="13">
        <v>3.31E7</v>
      </c>
      <c r="K224" s="13">
        <f t="shared" ref="K224:P224" si="223">if($E224="","",if($E224="Dropped",if(and(K$1&lt;=$I224,K$1&gt;=$H224),if(Year($D224)=K$1,$F224*0.8,if((year($D224)+1)=K$1,$F224*0.6,$F224*0.4)) ,""),if($E224="Minors",0,if($E224="FA Contract",if(and(K$1&lt;=$I224,K$1&gt;=$H224),$F224,""),if($E224="YP Contract",if(K$1=$H224,500000,if(K$1=($H224+1),1000000,if(K$1=($H224+2),1500000,""))))))))</f>
        <v>300000</v>
      </c>
      <c r="L224" s="13" t="str">
        <f t="shared" si="223"/>
        <v/>
      </c>
      <c r="M224" s="13" t="str">
        <f t="shared" si="223"/>
        <v/>
      </c>
      <c r="N224" s="13" t="str">
        <f t="shared" si="223"/>
        <v/>
      </c>
      <c r="O224" s="13" t="str">
        <f t="shared" si="223"/>
        <v/>
      </c>
      <c r="P224" s="13" t="str">
        <f t="shared" si="223"/>
        <v/>
      </c>
    </row>
    <row r="225">
      <c r="A225" s="7" t="s">
        <v>241</v>
      </c>
      <c r="B225" s="7" t="s">
        <v>204</v>
      </c>
      <c r="C225" s="8">
        <v>45830.0</v>
      </c>
      <c r="E225" s="9" t="s">
        <v>12</v>
      </c>
      <c r="F225" s="14">
        <v>300000.0</v>
      </c>
      <c r="G225" s="11">
        <v>1.0</v>
      </c>
      <c r="H225" s="7">
        <v>2025.0</v>
      </c>
      <c r="I225" s="12">
        <f t="shared" si="3"/>
        <v>2025</v>
      </c>
      <c r="J225" s="13">
        <v>3.31E7</v>
      </c>
      <c r="K225" s="13">
        <f t="shared" ref="K225:P225" si="224">if($E225="","",if($E225="Dropped",if(and(K$1&lt;=$I225,K$1&gt;=$H225),if(Year($C225)=K$1,$F225*0.8,if((year($C225)+1)=K$1,$F225*0.6,$F225*0.4)) ,""),if($E225="Minors",0,if($E225="FA Contract",if(and(K$1&lt;=$I225,K$1&gt;=$H225),$F225,""),if($E225="YP Contract",if(K$1=$H225,500000,if(K$1=($H225+1),1000000,if(K$1=($H225+2),1500000,""))))))))</f>
        <v>300000</v>
      </c>
      <c r="L225" s="13" t="str">
        <f t="shared" si="224"/>
        <v/>
      </c>
      <c r="M225" s="13" t="str">
        <f t="shared" si="224"/>
        <v/>
      </c>
      <c r="N225" s="13" t="str">
        <f t="shared" si="224"/>
        <v/>
      </c>
      <c r="O225" s="13" t="str">
        <f t="shared" si="224"/>
        <v/>
      </c>
      <c r="P225" s="13" t="str">
        <f t="shared" si="224"/>
        <v/>
      </c>
    </row>
    <row r="226">
      <c r="A226" s="7" t="s">
        <v>242</v>
      </c>
      <c r="B226" s="7" t="s">
        <v>204</v>
      </c>
      <c r="C226" s="8">
        <v>45844.0</v>
      </c>
      <c r="D226" s="8"/>
      <c r="E226" s="9" t="s">
        <v>12</v>
      </c>
      <c r="F226" s="10">
        <v>300000.0</v>
      </c>
      <c r="G226" s="11">
        <v>1.0</v>
      </c>
      <c r="H226" s="7">
        <v>2025.0</v>
      </c>
      <c r="I226" s="12">
        <f t="shared" si="3"/>
        <v>2025</v>
      </c>
      <c r="J226" s="13">
        <v>3.31E7</v>
      </c>
      <c r="K226" s="13">
        <f t="shared" ref="K226:P226" si="225">if($E226="","",if($E226="Dropped",if(and(K$1&lt;=$I226,K$1&gt;=$H226),if(Year($D226)=K$1,$F226*0.8,if((year($D226)+1)=K$1,$F226*0.6,$F226*0.4)) ,""),if($E226="Minors",0,if($E226="FA Contract",if(and(K$1&lt;=$I226,K$1&gt;=$H226),$F226,""),if($E226="YP Contract",if(K$1=$H226,500000,if(K$1=($H226+1),1000000,if(K$1=($H226+2),1500000,""))))))))</f>
        <v>300000</v>
      </c>
      <c r="L226" s="13" t="str">
        <f t="shared" si="225"/>
        <v/>
      </c>
      <c r="M226" s="13" t="str">
        <f t="shared" si="225"/>
        <v/>
      </c>
      <c r="N226" s="13" t="str">
        <f t="shared" si="225"/>
        <v/>
      </c>
      <c r="O226" s="13" t="str">
        <f t="shared" si="225"/>
        <v/>
      </c>
      <c r="P226" s="13" t="str">
        <f t="shared" si="225"/>
        <v/>
      </c>
    </row>
    <row r="227">
      <c r="A227" s="7" t="s">
        <v>243</v>
      </c>
      <c r="B227" s="7" t="s">
        <v>204</v>
      </c>
      <c r="C227" s="8">
        <v>45781.0</v>
      </c>
      <c r="D227" s="8"/>
      <c r="E227" s="9" t="s">
        <v>12</v>
      </c>
      <c r="F227" s="14">
        <v>300000.0</v>
      </c>
      <c r="G227" s="11">
        <v>1.0</v>
      </c>
      <c r="H227" s="7">
        <v>2025.0</v>
      </c>
      <c r="I227" s="12">
        <f t="shared" si="3"/>
        <v>2025</v>
      </c>
      <c r="J227" s="13">
        <v>3.31E7</v>
      </c>
      <c r="K227" s="13">
        <f t="shared" ref="K227:P227" si="226">if($E227="","",if($E227="Dropped",if(and(K$1&lt;=$I227,K$1&gt;=$H227),if(Year($D227)=K$1,$F227*0.8,if((year($D227)+1)=K$1,$F227*0.6,$F227*0.4)) ,""),if($E227="Minors",0,if($E227="FA Contract",if(and(K$1&lt;=$I227,K$1&gt;=$H227),$F227,""),if($E227="YP Contract",if(K$1=$H227,500000,if(K$1=($H227+1),1000000,if(K$1=($H227+2),1500000,""))))))))</f>
        <v>300000</v>
      </c>
      <c r="L227" s="13" t="str">
        <f t="shared" si="226"/>
        <v/>
      </c>
      <c r="M227" s="13" t="str">
        <f t="shared" si="226"/>
        <v/>
      </c>
      <c r="N227" s="13" t="str">
        <f t="shared" si="226"/>
        <v/>
      </c>
      <c r="O227" s="13" t="str">
        <f t="shared" si="226"/>
        <v/>
      </c>
      <c r="P227" s="13" t="str">
        <f t="shared" si="226"/>
        <v/>
      </c>
    </row>
    <row r="228">
      <c r="A228" s="7" t="s">
        <v>244</v>
      </c>
      <c r="B228" s="7" t="s">
        <v>204</v>
      </c>
      <c r="C228" s="8">
        <v>45844.0</v>
      </c>
      <c r="D228" s="8"/>
      <c r="E228" s="9" t="s">
        <v>12</v>
      </c>
      <c r="F228" s="10">
        <v>300000.0</v>
      </c>
      <c r="G228" s="11">
        <v>1.0</v>
      </c>
      <c r="H228" s="7">
        <v>2025.0</v>
      </c>
      <c r="I228" s="12">
        <f t="shared" si="3"/>
        <v>2025</v>
      </c>
      <c r="J228" s="13">
        <v>3.31E7</v>
      </c>
      <c r="K228" s="13">
        <f t="shared" ref="K228:P228" si="227">if($E228="","",if($E228="Dropped",if(and(K$1&lt;=$I228,K$1&gt;=$H228),if(Year($D228)=K$1,$F228*0.8,if((year($D228)+1)=K$1,$F228*0.6,$F228*0.4)) ,""),if($E228="Minors",0,if($E228="FA Contract",if(and(K$1&lt;=$I228,K$1&gt;=$H228),$F228,""),if($E228="YP Contract",if(K$1=$H228,500000,if(K$1=($H228+1),1000000,if(K$1=($H228+2),1500000,""))))))))</f>
        <v>300000</v>
      </c>
      <c r="L228" s="13" t="str">
        <f t="shared" si="227"/>
        <v/>
      </c>
      <c r="M228" s="13" t="str">
        <f t="shared" si="227"/>
        <v/>
      </c>
      <c r="N228" s="13" t="str">
        <f t="shared" si="227"/>
        <v/>
      </c>
      <c r="O228" s="13" t="str">
        <f t="shared" si="227"/>
        <v/>
      </c>
      <c r="P228" s="13" t="str">
        <f t="shared" si="227"/>
        <v/>
      </c>
    </row>
    <row r="229">
      <c r="A229" s="7" t="s">
        <v>245</v>
      </c>
      <c r="B229" s="7" t="s">
        <v>204</v>
      </c>
      <c r="C229" s="8">
        <v>45802.0</v>
      </c>
      <c r="D229" s="8"/>
      <c r="E229" s="9" t="s">
        <v>12</v>
      </c>
      <c r="F229" s="18">
        <v>200000.0</v>
      </c>
      <c r="G229" s="11">
        <v>1.0</v>
      </c>
      <c r="H229" s="7">
        <v>2025.0</v>
      </c>
      <c r="I229" s="12">
        <f t="shared" si="3"/>
        <v>2025</v>
      </c>
      <c r="J229" s="13">
        <v>3.31E7</v>
      </c>
      <c r="K229" s="13">
        <f t="shared" ref="K229:P229" si="228">if($E229="","",if($E229="Dropped",if(and(K$1&lt;=$I229,K$1&gt;=$H229),if(Year($D229)=K$1,$F229*0.8,if((year($D229)+1)=K$1,$F229*0.6,$F229*0.4)) ,""),if($E229="Minors",0,if($E229="FA Contract",if(and(K$1&lt;=$I229,K$1&gt;=$H229),$F229,""),if($E229="YP Contract",if(K$1=$H229,500000,if(K$1=($H229+1),1000000,if(K$1=($H229+2),1500000,""))))))))</f>
        <v>200000</v>
      </c>
      <c r="L229" s="13" t="str">
        <f t="shared" si="228"/>
        <v/>
      </c>
      <c r="M229" s="13" t="str">
        <f t="shared" si="228"/>
        <v/>
      </c>
      <c r="N229" s="13" t="str">
        <f t="shared" si="228"/>
        <v/>
      </c>
      <c r="O229" s="13" t="str">
        <f t="shared" si="228"/>
        <v/>
      </c>
      <c r="P229" s="13" t="str">
        <f t="shared" si="228"/>
        <v/>
      </c>
    </row>
    <row r="230">
      <c r="A230" s="7" t="s">
        <v>246</v>
      </c>
      <c r="B230" s="7" t="s">
        <v>204</v>
      </c>
      <c r="C230" s="8">
        <v>45823.0</v>
      </c>
      <c r="D230" s="8"/>
      <c r="E230" s="9" t="s">
        <v>12</v>
      </c>
      <c r="F230" s="14">
        <v>100000.0</v>
      </c>
      <c r="G230" s="11">
        <v>1.0</v>
      </c>
      <c r="H230" s="7">
        <v>2025.0</v>
      </c>
      <c r="I230" s="12">
        <f t="shared" si="3"/>
        <v>2025</v>
      </c>
      <c r="J230" s="13">
        <v>3.31E7</v>
      </c>
      <c r="K230" s="13">
        <f t="shared" ref="K230:P230" si="229">if($E230="","",if($E230="Dropped",if(and(K$1&lt;=$I230,K$1&gt;=$H230),if(Year($D230)=K$1,$F230*0.8,if((year($D230)+1)=K$1,$F230*0.6,$F230*0.4)) ,""),if($E230="Minors",0,if($E230="FA Contract",if(and(K$1&lt;=$I230,K$1&gt;=$H230),$F230,""),if($E230="YP Contract",if(K$1=$H230,500000,if(K$1=($H230+1),1000000,if(K$1=($H230+2),1500000,""))))))))</f>
        <v>100000</v>
      </c>
      <c r="L230" s="13" t="str">
        <f t="shared" si="229"/>
        <v/>
      </c>
      <c r="M230" s="13" t="str">
        <f t="shared" si="229"/>
        <v/>
      </c>
      <c r="N230" s="13" t="str">
        <f t="shared" si="229"/>
        <v/>
      </c>
      <c r="O230" s="13" t="str">
        <f t="shared" si="229"/>
        <v/>
      </c>
      <c r="P230" s="13" t="str">
        <f t="shared" si="229"/>
        <v/>
      </c>
    </row>
    <row r="231">
      <c r="A231" s="7" t="s">
        <v>247</v>
      </c>
      <c r="B231" s="7" t="s">
        <v>204</v>
      </c>
      <c r="C231" s="8">
        <v>45788.0</v>
      </c>
      <c r="D231" s="8"/>
      <c r="E231" s="9" t="s">
        <v>12</v>
      </c>
      <c r="F231" s="14">
        <v>100000.0</v>
      </c>
      <c r="G231" s="11">
        <v>1.0</v>
      </c>
      <c r="H231" s="7">
        <v>2025.0</v>
      </c>
      <c r="I231" s="12">
        <f t="shared" si="3"/>
        <v>2025</v>
      </c>
      <c r="J231" s="13">
        <v>3.31E7</v>
      </c>
      <c r="K231" s="13">
        <f t="shared" ref="K231:P231" si="230">if($E231="","",if($E231="Dropped",if(and(K$1&lt;=$I231,K$1&gt;=$H231),if(Year($D231)=K$1,$F231*0.8,if((year($D231)+1)=K$1,$F231*0.6,$F231*0.4)) ,""),if($E231="Minors",0,if($E231="FA Contract",if(and(K$1&lt;=$I231,K$1&gt;=$H231),$F231,""),if($E231="YP Contract",if(K$1=$H231,500000,if(K$1=($H231+1),1000000,if(K$1=($H231+2),1500000,""))))))))</f>
        <v>100000</v>
      </c>
      <c r="L231" s="13" t="str">
        <f t="shared" si="230"/>
        <v/>
      </c>
      <c r="M231" s="13" t="str">
        <f t="shared" si="230"/>
        <v/>
      </c>
      <c r="N231" s="13" t="str">
        <f t="shared" si="230"/>
        <v/>
      </c>
      <c r="O231" s="13" t="str">
        <f t="shared" si="230"/>
        <v/>
      </c>
      <c r="P231" s="13" t="str">
        <f t="shared" si="230"/>
        <v/>
      </c>
    </row>
    <row r="232">
      <c r="A232" s="7" t="s">
        <v>248</v>
      </c>
      <c r="B232" s="7" t="s">
        <v>204</v>
      </c>
      <c r="C232" s="8">
        <v>45343.0</v>
      </c>
      <c r="D232" s="8"/>
      <c r="E232" s="9" t="s">
        <v>52</v>
      </c>
      <c r="F232" s="14" t="s">
        <v>35</v>
      </c>
      <c r="G232" s="11" t="s">
        <v>35</v>
      </c>
      <c r="I232" s="12" t="str">
        <f t="shared" si="3"/>
        <v/>
      </c>
      <c r="J232" s="13">
        <v>3.31E7</v>
      </c>
      <c r="K232" s="13">
        <f t="shared" ref="K232:P232" si="231">if($E232="","",if($E232="Dropped",if(and(K$1&lt;=$I232,K$1&gt;=$H232),if(Year($D232)=K$1,$F232*0.8,if((year($D232)+1)=K$1,$F232*0.6,$F232*0.4)) ,""),if($E232="Minors",0,if($E232="FA Contract",if(and(K$1&lt;=$I232,K$1&gt;=$H232),$F232,""),if($E232="YP Contract",if(K$1=$H232,500000,if(K$1=($H232+1),1000000,if(K$1=($H232+2),1500000,""))))))))</f>
        <v>0</v>
      </c>
      <c r="L232" s="13">
        <f t="shared" si="231"/>
        <v>0</v>
      </c>
      <c r="M232" s="13">
        <f t="shared" si="231"/>
        <v>0</v>
      </c>
      <c r="N232" s="13">
        <f t="shared" si="231"/>
        <v>0</v>
      </c>
      <c r="O232" s="13">
        <f t="shared" si="231"/>
        <v>0</v>
      </c>
      <c r="P232" s="13">
        <f t="shared" si="231"/>
        <v>0</v>
      </c>
    </row>
    <row r="233">
      <c r="A233" s="7" t="s">
        <v>249</v>
      </c>
      <c r="B233" s="7" t="s">
        <v>204</v>
      </c>
      <c r="C233" s="8">
        <v>45343.0</v>
      </c>
      <c r="D233" s="8"/>
      <c r="E233" s="9" t="s">
        <v>52</v>
      </c>
      <c r="F233" s="14" t="s">
        <v>35</v>
      </c>
      <c r="G233" s="11" t="s">
        <v>35</v>
      </c>
      <c r="I233" s="12" t="str">
        <f t="shared" si="3"/>
        <v/>
      </c>
      <c r="J233" s="13">
        <v>3.31E7</v>
      </c>
      <c r="K233" s="13">
        <f t="shared" ref="K233:P233" si="232">if($E233="","",if($E233="Dropped",if(and(K$1&lt;=$I233,K$1&gt;=$H233),if(Year($D233)=K$1,$F233*0.8,if((year($D233)+1)=K$1,$F233*0.6,$F233*0.4)) ,""),if($E233="Minors",0,if($E233="FA Contract",if(and(K$1&lt;=$I233,K$1&gt;=$H233),$F233,""),if($E233="YP Contract",if(K$1=$H233,500000,if(K$1=($H233+1),1000000,if(K$1=($H233+2),1500000,""))))))))</f>
        <v>0</v>
      </c>
      <c r="L233" s="13">
        <f t="shared" si="232"/>
        <v>0</v>
      </c>
      <c r="M233" s="13">
        <f t="shared" si="232"/>
        <v>0</v>
      </c>
      <c r="N233" s="13">
        <f t="shared" si="232"/>
        <v>0</v>
      </c>
      <c r="O233" s="13">
        <f t="shared" si="232"/>
        <v>0</v>
      </c>
      <c r="P233" s="13">
        <f t="shared" si="232"/>
        <v>0</v>
      </c>
    </row>
    <row r="234">
      <c r="A234" s="7" t="s">
        <v>250</v>
      </c>
      <c r="B234" s="7" t="s">
        <v>204</v>
      </c>
      <c r="C234" s="8">
        <v>45698.0</v>
      </c>
      <c r="D234" s="8"/>
      <c r="E234" s="9" t="s">
        <v>52</v>
      </c>
      <c r="F234" s="14" t="s">
        <v>35</v>
      </c>
      <c r="G234" s="11" t="s">
        <v>35</v>
      </c>
      <c r="I234" s="12" t="str">
        <f t="shared" si="3"/>
        <v/>
      </c>
      <c r="J234" s="13">
        <v>3.31E7</v>
      </c>
      <c r="K234" s="13">
        <f t="shared" ref="K234:P234" si="233">if($E234="","",if($E234="Dropped",if(and(K$1&lt;=$I234,K$1&gt;=$H234),if(Year($D234)=K$1,$F234*0.8,if((year($D234)+1)=K$1,$F234*0.6,$F234*0.4)) ,""),if($E234="Minors",0,if($E234="FA Contract",if(and(K$1&lt;=$I234,K$1&gt;=$H234),$F234,""),if($E234="YP Contract",if(K$1=$H234,500000,if(K$1=($H234+1),1000000,if(K$1=($H234+2),1500000,""))))))))</f>
        <v>0</v>
      </c>
      <c r="L234" s="13">
        <f t="shared" si="233"/>
        <v>0</v>
      </c>
      <c r="M234" s="13">
        <f t="shared" si="233"/>
        <v>0</v>
      </c>
      <c r="N234" s="13">
        <f t="shared" si="233"/>
        <v>0</v>
      </c>
      <c r="O234" s="13">
        <f t="shared" si="233"/>
        <v>0</v>
      </c>
      <c r="P234" s="13">
        <f t="shared" si="233"/>
        <v>0</v>
      </c>
    </row>
    <row r="235">
      <c r="A235" s="7" t="s">
        <v>251</v>
      </c>
      <c r="B235" s="7" t="s">
        <v>204</v>
      </c>
      <c r="C235" s="8">
        <v>45921.0</v>
      </c>
      <c r="D235" s="8"/>
      <c r="E235" s="9" t="s">
        <v>52</v>
      </c>
      <c r="F235" s="14" t="s">
        <v>35</v>
      </c>
      <c r="G235" s="11" t="s">
        <v>35</v>
      </c>
      <c r="I235" s="12" t="str">
        <f t="shared" si="3"/>
        <v/>
      </c>
      <c r="J235" s="13">
        <v>3.31E7</v>
      </c>
      <c r="K235" s="13">
        <f t="shared" ref="K235:P235" si="234">if($E235="","",if($E235="Dropped",if(and(K$1&lt;=$I235,K$1&gt;=$H235),if(Year($D235)=K$1,$F235*0.8,if((year($D235)+1)=K$1,$F235*0.6,$F235*0.4)) ,""),if($E235="Minors",0,if($E235="FA Contract",if(and(K$1&lt;=$I235,K$1&gt;=$H235),$F235,""),if($E235="YP Contract",if(K$1=$H235,500000,if(K$1=($H235+1),1000000,if(K$1=($H235+2),1500000,""))))))))</f>
        <v>0</v>
      </c>
      <c r="L235" s="13">
        <f t="shared" si="234"/>
        <v>0</v>
      </c>
      <c r="M235" s="13">
        <f t="shared" si="234"/>
        <v>0</v>
      </c>
      <c r="N235" s="13">
        <f t="shared" si="234"/>
        <v>0</v>
      </c>
      <c r="O235" s="13">
        <f t="shared" si="234"/>
        <v>0</v>
      </c>
      <c r="P235" s="13">
        <f t="shared" si="234"/>
        <v>0</v>
      </c>
    </row>
    <row r="236">
      <c r="A236" s="7" t="s">
        <v>252</v>
      </c>
      <c r="B236" s="7" t="s">
        <v>204</v>
      </c>
      <c r="C236" s="8">
        <v>45343.0</v>
      </c>
      <c r="D236" s="8"/>
      <c r="E236" s="9" t="s">
        <v>52</v>
      </c>
      <c r="F236" s="14" t="s">
        <v>35</v>
      </c>
      <c r="G236" s="11" t="s">
        <v>35</v>
      </c>
      <c r="I236" s="12" t="str">
        <f t="shared" si="3"/>
        <v/>
      </c>
      <c r="J236" s="13">
        <v>3.31E7</v>
      </c>
      <c r="K236" s="13">
        <f t="shared" ref="K236:P236" si="235">if($E236="","",if($E236="Dropped",if(and(K$1&lt;=$I236,K$1&gt;=$H236),if(Year($D236)=K$1,$F236*0.8,if((year($D236)+1)=K$1,$F236*0.6,$F236*0.4)) ,""),if($E236="Minors",0,if($E236="FA Contract",if(and(K$1&lt;=$I236,K$1&gt;=$H236),$F236,""),if($E236="YP Contract",if(K$1=$H236,500000,if(K$1=($H236+1),1000000,if(K$1=($H236+2),1500000,""))))))))</f>
        <v>0</v>
      </c>
      <c r="L236" s="13">
        <f t="shared" si="235"/>
        <v>0</v>
      </c>
      <c r="M236" s="13">
        <f t="shared" si="235"/>
        <v>0</v>
      </c>
      <c r="N236" s="13">
        <f t="shared" si="235"/>
        <v>0</v>
      </c>
      <c r="O236" s="13">
        <f t="shared" si="235"/>
        <v>0</v>
      </c>
      <c r="P236" s="13">
        <f t="shared" si="235"/>
        <v>0</v>
      </c>
    </row>
    <row r="237">
      <c r="A237" s="7" t="s">
        <v>253</v>
      </c>
      <c r="B237" s="7" t="s">
        <v>204</v>
      </c>
      <c r="C237" s="8">
        <v>45816.0</v>
      </c>
      <c r="D237" s="8"/>
      <c r="E237" s="9" t="s">
        <v>52</v>
      </c>
      <c r="F237" s="14" t="s">
        <v>35</v>
      </c>
      <c r="G237" s="14" t="s">
        <v>35</v>
      </c>
      <c r="I237" s="12" t="str">
        <f t="shared" si="3"/>
        <v/>
      </c>
      <c r="J237" s="13">
        <v>3.31E7</v>
      </c>
      <c r="K237" s="13">
        <f t="shared" ref="K237:P237" si="236">if($E237="","",if($E237="Dropped",if(and(K$1&lt;=$I237,K$1&gt;=$H237),if(Year($D237)=K$1,$F237*0.8,if((year($D237)+1)=K$1,$F237*0.6,$F237*0.4)) ,""),if($E237="Minors",0,if($E237="FA Contract",if(and(K$1&lt;=$I237,K$1&gt;=$H237),$F237,""),if($E237="YP Contract",if(K$1=$H237,500000,if(K$1=($H237+1),1000000,if(K$1=($H237+2),1500000,""))))))))</f>
        <v>0</v>
      </c>
      <c r="L237" s="13">
        <f t="shared" si="236"/>
        <v>0</v>
      </c>
      <c r="M237" s="13">
        <f t="shared" si="236"/>
        <v>0</v>
      </c>
      <c r="N237" s="13">
        <f t="shared" si="236"/>
        <v>0</v>
      </c>
      <c r="O237" s="13">
        <f t="shared" si="236"/>
        <v>0</v>
      </c>
      <c r="P237" s="13">
        <f t="shared" si="236"/>
        <v>0</v>
      </c>
    </row>
    <row r="238">
      <c r="A238" s="7" t="s">
        <v>254</v>
      </c>
      <c r="B238" s="7" t="s">
        <v>204</v>
      </c>
      <c r="C238" s="8">
        <v>45343.0</v>
      </c>
      <c r="D238" s="8"/>
      <c r="E238" s="9" t="s">
        <v>52</v>
      </c>
      <c r="F238" s="14" t="s">
        <v>35</v>
      </c>
      <c r="G238" s="11" t="s">
        <v>35</v>
      </c>
      <c r="I238" s="12" t="str">
        <f t="shared" si="3"/>
        <v/>
      </c>
      <c r="J238" s="13">
        <v>3.31E7</v>
      </c>
      <c r="K238" s="13">
        <f t="shared" ref="K238:P238" si="237">if($E238="","",if($E238="Dropped",if(and(K$1&lt;=$I238,K$1&gt;=$H238),if(Year($D238)=K$1,$F238*0.8,if((year($D238)+1)=K$1,$F238*0.6,$F238*0.4)) ,""),if($E238="Minors",0,if($E238="FA Contract",if(and(K$1&lt;=$I238,K$1&gt;=$H238),$F238,""),if($E238="YP Contract",if(K$1=$H238,500000,if(K$1=($H238+1),1000000,if(K$1=($H238+2),1500000,""))))))))</f>
        <v>0</v>
      </c>
      <c r="L238" s="13">
        <f t="shared" si="237"/>
        <v>0</v>
      </c>
      <c r="M238" s="13">
        <f t="shared" si="237"/>
        <v>0</v>
      </c>
      <c r="N238" s="13">
        <f t="shared" si="237"/>
        <v>0</v>
      </c>
      <c r="O238" s="13">
        <f t="shared" si="237"/>
        <v>0</v>
      </c>
      <c r="P238" s="13">
        <f t="shared" si="237"/>
        <v>0</v>
      </c>
    </row>
    <row r="239">
      <c r="A239" s="7" t="s">
        <v>255</v>
      </c>
      <c r="B239" s="7" t="s">
        <v>204</v>
      </c>
      <c r="C239" s="8">
        <v>45823.0</v>
      </c>
      <c r="D239" s="8"/>
      <c r="E239" s="9" t="s">
        <v>52</v>
      </c>
      <c r="F239" s="14" t="s">
        <v>35</v>
      </c>
      <c r="G239" s="11" t="s">
        <v>35</v>
      </c>
      <c r="I239" s="12" t="str">
        <f t="shared" si="3"/>
        <v/>
      </c>
      <c r="J239" s="13">
        <v>3.31E7</v>
      </c>
      <c r="K239" s="13">
        <f t="shared" ref="K239:P239" si="238">if($E239="","",if($E239="Dropped",if(and(K$1&lt;=$I239,K$1&gt;=$H239),if(Year($D239)=K$1,$F239*0.8,if((year($D239)+1)=K$1,$F239*0.6,$F239*0.4)) ,""),if($E239="Minors",0,if($E239="FA Contract",if(and(K$1&lt;=$I239,K$1&gt;=$H239),$F239,""),if($E239="YP Contract",if(K$1=$H239,500000,if(K$1=($H239+1),1000000,if(K$1=($H239+2),1500000,""))))))))</f>
        <v>0</v>
      </c>
      <c r="L239" s="13">
        <f t="shared" si="238"/>
        <v>0</v>
      </c>
      <c r="M239" s="13">
        <f t="shared" si="238"/>
        <v>0</v>
      </c>
      <c r="N239" s="13">
        <f t="shared" si="238"/>
        <v>0</v>
      </c>
      <c r="O239" s="13">
        <f t="shared" si="238"/>
        <v>0</v>
      </c>
      <c r="P239" s="13">
        <f t="shared" si="238"/>
        <v>0</v>
      </c>
    </row>
    <row r="240">
      <c r="A240" s="7" t="s">
        <v>256</v>
      </c>
      <c r="B240" s="7" t="s">
        <v>204</v>
      </c>
      <c r="C240" s="8">
        <v>45816.0</v>
      </c>
      <c r="D240" s="8"/>
      <c r="E240" s="9" t="s">
        <v>52</v>
      </c>
      <c r="F240" s="14" t="s">
        <v>35</v>
      </c>
      <c r="G240" s="14" t="s">
        <v>35</v>
      </c>
      <c r="I240" s="12" t="str">
        <f t="shared" si="3"/>
        <v/>
      </c>
      <c r="J240" s="13">
        <v>3.31E7</v>
      </c>
      <c r="K240" s="13">
        <f t="shared" ref="K240:P240" si="239">if($E240="","",if($E240="Dropped",if(and(K$1&lt;=$I240,K$1&gt;=$H240),if(Year($D240)=K$1,$F240*0.8,if((year($D240)+1)=K$1,$F240*0.6,$F240*0.4)) ,""),if($E240="Minors",0,if($E240="FA Contract",if(and(K$1&lt;=$I240,K$1&gt;=$H240),$F240,""),if($E240="YP Contract",if(K$1=$H240,500000,if(K$1=($H240+1),1000000,if(K$1=($H240+2),1500000,""))))))))</f>
        <v>0</v>
      </c>
      <c r="L240" s="13">
        <f t="shared" si="239"/>
        <v>0</v>
      </c>
      <c r="M240" s="13">
        <f t="shared" si="239"/>
        <v>0</v>
      </c>
      <c r="N240" s="13">
        <f t="shared" si="239"/>
        <v>0</v>
      </c>
      <c r="O240" s="13">
        <f t="shared" si="239"/>
        <v>0</v>
      </c>
      <c r="P240" s="13">
        <f t="shared" si="239"/>
        <v>0</v>
      </c>
    </row>
    <row r="241">
      <c r="A241" s="7" t="s">
        <v>257</v>
      </c>
      <c r="B241" s="7" t="s">
        <v>204</v>
      </c>
      <c r="C241" s="8">
        <v>45687.0</v>
      </c>
      <c r="D241" s="8"/>
      <c r="E241" s="9" t="s">
        <v>52</v>
      </c>
      <c r="F241" s="14" t="s">
        <v>35</v>
      </c>
      <c r="G241" s="11" t="s">
        <v>35</v>
      </c>
      <c r="I241" s="12" t="str">
        <f t="shared" si="3"/>
        <v/>
      </c>
      <c r="J241" s="13">
        <v>3.31E7</v>
      </c>
      <c r="K241" s="13">
        <f t="shared" ref="K241:P241" si="240">if($E241="","",if($E241="Dropped",if(and(K$1&lt;=$I241,K$1&gt;=$H241),if(Year($D241)=K$1,$F241*0.8,if((year($D241)+1)=K$1,$F241*0.6,$F241*0.4)) ,""),if($E241="Minors",0,if($E241="FA Contract",if(and(K$1&lt;=$I241,K$1&gt;=$H241),$F241,""),if($E241="YP Contract",if(K$1=$H241,500000,if(K$1=($H241+1),1000000,if(K$1=($H241+2),1500000,""))))))))</f>
        <v>0</v>
      </c>
      <c r="L241" s="13">
        <f t="shared" si="240"/>
        <v>0</v>
      </c>
      <c r="M241" s="13">
        <f t="shared" si="240"/>
        <v>0</v>
      </c>
      <c r="N241" s="13">
        <f t="shared" si="240"/>
        <v>0</v>
      </c>
      <c r="O241" s="13">
        <f t="shared" si="240"/>
        <v>0</v>
      </c>
      <c r="P241" s="13">
        <f t="shared" si="240"/>
        <v>0</v>
      </c>
    </row>
    <row r="242">
      <c r="A242" s="7" t="s">
        <v>258</v>
      </c>
      <c r="B242" s="7" t="s">
        <v>204</v>
      </c>
      <c r="C242" s="8">
        <v>45809.0</v>
      </c>
      <c r="D242" s="8"/>
      <c r="E242" s="9" t="s">
        <v>52</v>
      </c>
      <c r="F242" s="14" t="s">
        <v>35</v>
      </c>
      <c r="G242" s="11" t="s">
        <v>35</v>
      </c>
      <c r="I242" s="12" t="str">
        <f t="shared" si="3"/>
        <v/>
      </c>
      <c r="J242" s="13">
        <v>3.31E7</v>
      </c>
      <c r="K242" s="13">
        <f t="shared" ref="K242:P242" si="241">if($E242="","",if($E242="Dropped",if(and(K$1&lt;=$I242,K$1&gt;=$H242),if(Year($D242)=K$1,$F242*0.8,if((year($D242)+1)=K$1,$F242*0.6,$F242*0.4)) ,""),if($E242="Minors",0,if($E242="FA Contract",if(and(K$1&lt;=$I242,K$1&gt;=$H242),$F242,""),if($E242="YP Contract",if(K$1=$H242,500000,if(K$1=($H242+1),1000000,if(K$1=($H242+2),1500000,""))))))))</f>
        <v>0</v>
      </c>
      <c r="L242" s="13">
        <f t="shared" si="241"/>
        <v>0</v>
      </c>
      <c r="M242" s="13">
        <f t="shared" si="241"/>
        <v>0</v>
      </c>
      <c r="N242" s="13">
        <f t="shared" si="241"/>
        <v>0</v>
      </c>
      <c r="O242" s="13">
        <f t="shared" si="241"/>
        <v>0</v>
      </c>
      <c r="P242" s="13">
        <f t="shared" si="241"/>
        <v>0</v>
      </c>
    </row>
    <row r="243">
      <c r="A243" s="7" t="s">
        <v>259</v>
      </c>
      <c r="B243" s="7" t="s">
        <v>204</v>
      </c>
      <c r="C243" s="8">
        <v>45695.0</v>
      </c>
      <c r="D243" s="8"/>
      <c r="E243" s="9" t="s">
        <v>52</v>
      </c>
      <c r="F243" s="14" t="s">
        <v>35</v>
      </c>
      <c r="G243" s="11" t="s">
        <v>35</v>
      </c>
      <c r="I243" s="12" t="str">
        <f t="shared" si="3"/>
        <v/>
      </c>
      <c r="J243" s="13">
        <v>3.31E7</v>
      </c>
      <c r="K243" s="13">
        <f t="shared" ref="K243:P243" si="242">if($E243="","",if($E243="Dropped",if(and(K$1&lt;=$I243,K$1&gt;=$H243),if(Year($D243)=K$1,$F243*0.8,if((year($D243)+1)=K$1,$F243*0.6,$F243*0.4)) ,""),if($E243="Minors",0,if($E243="FA Contract",if(and(K$1&lt;=$I243,K$1&gt;=$H243),$F243,""),if($E243="YP Contract",if(K$1=$H243,500000,if(K$1=($H243+1),1000000,if(K$1=($H243+2),1500000,""))))))))</f>
        <v>0</v>
      </c>
      <c r="L243" s="13">
        <f t="shared" si="242"/>
        <v>0</v>
      </c>
      <c r="M243" s="13">
        <f t="shared" si="242"/>
        <v>0</v>
      </c>
      <c r="N243" s="13">
        <f t="shared" si="242"/>
        <v>0</v>
      </c>
      <c r="O243" s="13">
        <f t="shared" si="242"/>
        <v>0</v>
      </c>
      <c r="P243" s="13">
        <f t="shared" si="242"/>
        <v>0</v>
      </c>
    </row>
    <row r="244">
      <c r="A244" s="7" t="s">
        <v>260</v>
      </c>
      <c r="B244" s="7" t="s">
        <v>204</v>
      </c>
      <c r="C244" s="8">
        <v>45809.0</v>
      </c>
      <c r="D244" s="8"/>
      <c r="E244" s="9" t="s">
        <v>52</v>
      </c>
      <c r="F244" s="14" t="s">
        <v>35</v>
      </c>
      <c r="G244" s="11" t="s">
        <v>35</v>
      </c>
      <c r="I244" s="12" t="str">
        <f t="shared" si="3"/>
        <v/>
      </c>
      <c r="J244" s="13">
        <v>3.31E7</v>
      </c>
      <c r="K244" s="13">
        <f t="shared" ref="K244:P244" si="243">if($E244="","",if($E244="Dropped",if(and(K$1&lt;=$I244,K$1&gt;=$H244),if(Year($D244)=K$1,$F244*0.8,if((year($D244)+1)=K$1,$F244*0.6,$F244*0.4)) ,""),if($E244="Minors",0,if($E244="FA Contract",if(and(K$1&lt;=$I244,K$1&gt;=$H244),$F244,""),if($E244="YP Contract",if(K$1=$H244,500000,if(K$1=($H244+1),1000000,if(K$1=($H244+2),1500000,""))))))))</f>
        <v>0</v>
      </c>
      <c r="L244" s="13">
        <f t="shared" si="243"/>
        <v>0</v>
      </c>
      <c r="M244" s="13">
        <f t="shared" si="243"/>
        <v>0</v>
      </c>
      <c r="N244" s="13">
        <f t="shared" si="243"/>
        <v>0</v>
      </c>
      <c r="O244" s="13">
        <f t="shared" si="243"/>
        <v>0</v>
      </c>
      <c r="P244" s="13">
        <f t="shared" si="243"/>
        <v>0</v>
      </c>
    </row>
    <row r="245">
      <c r="A245" s="7" t="s">
        <v>261</v>
      </c>
      <c r="B245" s="7" t="s">
        <v>204</v>
      </c>
      <c r="C245" s="8">
        <v>45809.0</v>
      </c>
      <c r="D245" s="8"/>
      <c r="E245" s="9" t="s">
        <v>52</v>
      </c>
      <c r="F245" s="14" t="s">
        <v>35</v>
      </c>
      <c r="G245" s="11" t="s">
        <v>35</v>
      </c>
      <c r="I245" s="12" t="str">
        <f t="shared" si="3"/>
        <v/>
      </c>
      <c r="J245" s="13">
        <v>3.31E7</v>
      </c>
      <c r="K245" s="13">
        <f t="shared" ref="K245:P245" si="244">if($E245="","",if($E245="Dropped",if(and(K$1&lt;=$I245,K$1&gt;=$H245),if(Year($D245)=K$1,$F245*0.8,if((year($D245)+1)=K$1,$F245*0.6,$F245*0.4)) ,""),if($E245="Minors",0,if($E245="FA Contract",if(and(K$1&lt;=$I245,K$1&gt;=$H245),$F245,""),if($E245="YP Contract",if(K$1=$H245,500000,if(K$1=($H245+1),1000000,if(K$1=($H245+2),1500000,""))))))))</f>
        <v>0</v>
      </c>
      <c r="L245" s="13">
        <f t="shared" si="244"/>
        <v>0</v>
      </c>
      <c r="M245" s="13">
        <f t="shared" si="244"/>
        <v>0</v>
      </c>
      <c r="N245" s="13">
        <f t="shared" si="244"/>
        <v>0</v>
      </c>
      <c r="O245" s="13">
        <f t="shared" si="244"/>
        <v>0</v>
      </c>
      <c r="P245" s="13">
        <f t="shared" si="244"/>
        <v>0</v>
      </c>
    </row>
    <row r="246">
      <c r="A246" s="7" t="s">
        <v>262</v>
      </c>
      <c r="B246" s="7" t="s">
        <v>204</v>
      </c>
      <c r="C246" s="8">
        <v>45343.0</v>
      </c>
      <c r="D246" s="8"/>
      <c r="E246" s="9" t="s">
        <v>52</v>
      </c>
      <c r="F246" s="14" t="s">
        <v>35</v>
      </c>
      <c r="G246" s="11" t="s">
        <v>35</v>
      </c>
      <c r="I246" s="12" t="str">
        <f t="shared" si="3"/>
        <v/>
      </c>
      <c r="J246" s="13">
        <v>3.31E7</v>
      </c>
      <c r="K246" s="13">
        <f t="shared" ref="K246:P246" si="245">if($E246="","",if($E246="Dropped",if(and(K$1&lt;=$I246,K$1&gt;=$H246),if(Year($D246)=K$1,$F246*0.8,if((year($D246)+1)=K$1,$F246*0.6,$F246*0.4)) ,""),if($E246="Minors",0,if($E246="FA Contract",if(and(K$1&lt;=$I246,K$1&gt;=$H246),$F246,""),if($E246="YP Contract",if(K$1=$H246,500000,if(K$1=($H246+1),1000000,if(K$1=($H246+2),1500000,""))))))))</f>
        <v>0</v>
      </c>
      <c r="L246" s="13">
        <f t="shared" si="245"/>
        <v>0</v>
      </c>
      <c r="M246" s="13">
        <f t="shared" si="245"/>
        <v>0</v>
      </c>
      <c r="N246" s="13">
        <f t="shared" si="245"/>
        <v>0</v>
      </c>
      <c r="O246" s="13">
        <f t="shared" si="245"/>
        <v>0</v>
      </c>
      <c r="P246" s="13">
        <f t="shared" si="245"/>
        <v>0</v>
      </c>
    </row>
    <row r="247">
      <c r="A247" s="7" t="s">
        <v>263</v>
      </c>
      <c r="B247" s="7" t="s">
        <v>264</v>
      </c>
      <c r="C247" s="8">
        <v>45318.0</v>
      </c>
      <c r="D247" s="8"/>
      <c r="E247" s="9" t="s">
        <v>12</v>
      </c>
      <c r="F247" s="10">
        <v>2.68E7</v>
      </c>
      <c r="G247" s="11">
        <v>5.0</v>
      </c>
      <c r="H247" s="7">
        <v>2024.0</v>
      </c>
      <c r="I247" s="12">
        <f t="shared" si="3"/>
        <v>2028</v>
      </c>
      <c r="J247" s="13">
        <v>3.31E7</v>
      </c>
      <c r="K247" s="13">
        <f t="shared" ref="K247:P247" si="246">if($E247="","",if($E247="Dropped",if(and(K$1&lt;=$I247,K$1&gt;=$H247),if(Year($D247)=K$1,$F247*0.8,if((year($D247)+1)=K$1,$F247*0.6,$F247*0.4)) ,""),if($E247="Minors",0,if($E247="FA Contract",if(and(K$1&lt;=$I247,K$1&gt;=$H247),$F247,""),if($E247="YP Contract",if(K$1=$H247,500000,if(K$1=($H247+1),1000000,if(K$1=($H247+2),1500000,""))))))))</f>
        <v>26800000</v>
      </c>
      <c r="L247" s="13">
        <f t="shared" si="246"/>
        <v>26800000</v>
      </c>
      <c r="M247" s="13">
        <f t="shared" si="246"/>
        <v>26800000</v>
      </c>
      <c r="N247" s="13">
        <f t="shared" si="246"/>
        <v>26800000</v>
      </c>
      <c r="O247" s="13" t="str">
        <f t="shared" si="246"/>
        <v/>
      </c>
      <c r="P247" s="13" t="str">
        <f t="shared" si="246"/>
        <v/>
      </c>
    </row>
    <row r="248">
      <c r="A248" s="7" t="s">
        <v>265</v>
      </c>
      <c r="B248" s="7" t="s">
        <v>264</v>
      </c>
      <c r="C248" s="8">
        <v>45318.0</v>
      </c>
      <c r="D248" s="8"/>
      <c r="E248" s="9" t="s">
        <v>12</v>
      </c>
      <c r="F248" s="10">
        <v>1.57E7</v>
      </c>
      <c r="G248" s="11">
        <v>4.0</v>
      </c>
      <c r="H248" s="7">
        <v>2024.0</v>
      </c>
      <c r="I248" s="12">
        <f t="shared" si="3"/>
        <v>2027</v>
      </c>
      <c r="J248" s="13">
        <v>3.31E7</v>
      </c>
      <c r="K248" s="13">
        <f t="shared" ref="K248:P248" si="247">if($E248="","",if($E248="Dropped",if(and(K$1&lt;=$I248,K$1&gt;=$H248),if(Year($D248)=K$1,$F248*0.8,if((year($D248)+1)=K$1,$F248*0.6,$F248*0.4)) ,""),if($E248="Minors",0,if($E248="FA Contract",if(and(K$1&lt;=$I248,K$1&gt;=$H248),$F248,""),if($E248="YP Contract",if(K$1=$H248,500000,if(K$1=($H248+1),1000000,if(K$1=($H248+2),1500000,""))))))))</f>
        <v>15700000</v>
      </c>
      <c r="L248" s="13">
        <f t="shared" si="247"/>
        <v>15700000</v>
      </c>
      <c r="M248" s="13">
        <f t="shared" si="247"/>
        <v>15700000</v>
      </c>
      <c r="N248" s="13" t="str">
        <f t="shared" si="247"/>
        <v/>
      </c>
      <c r="O248" s="13" t="str">
        <f t="shared" si="247"/>
        <v/>
      </c>
      <c r="P248" s="13" t="str">
        <f t="shared" si="247"/>
        <v/>
      </c>
    </row>
    <row r="249">
      <c r="A249" s="7" t="s">
        <v>266</v>
      </c>
      <c r="B249" s="7" t="s">
        <v>264</v>
      </c>
      <c r="C249" s="8">
        <v>45318.0</v>
      </c>
      <c r="D249" s="8"/>
      <c r="E249" s="9" t="s">
        <v>12</v>
      </c>
      <c r="F249" s="10">
        <v>1.42E7</v>
      </c>
      <c r="G249" s="11">
        <v>2.0</v>
      </c>
      <c r="H249" s="7">
        <v>2024.0</v>
      </c>
      <c r="I249" s="12">
        <f t="shared" si="3"/>
        <v>2025</v>
      </c>
      <c r="J249" s="13">
        <v>3.31E7</v>
      </c>
      <c r="K249" s="13">
        <f t="shared" ref="K249:P249" si="248">if($E249="","",if($E249="Dropped",if(and(K$1&lt;=$I249,K$1&gt;=$H249),if(Year($D249)=K$1,$F249*0.8,if((year($D249)+1)=K$1,$F249*0.6,$F249*0.4)) ,""),if($E249="Minors",0,if($E249="FA Contract",if(and(K$1&lt;=$I249,K$1&gt;=$H249),$F249,""),if($E249="YP Contract",if(K$1=$H249,500000,if(K$1=($H249+1),1000000,if(K$1=($H249+2),1500000,""))))))))</f>
        <v>14200000</v>
      </c>
      <c r="L249" s="13" t="str">
        <f t="shared" si="248"/>
        <v/>
      </c>
      <c r="M249" s="13" t="str">
        <f t="shared" si="248"/>
        <v/>
      </c>
      <c r="N249" s="13" t="str">
        <f t="shared" si="248"/>
        <v/>
      </c>
      <c r="O249" s="13" t="str">
        <f t="shared" si="248"/>
        <v/>
      </c>
      <c r="P249" s="13" t="str">
        <f t="shared" si="248"/>
        <v/>
      </c>
    </row>
    <row r="250">
      <c r="A250" s="7" t="s">
        <v>267</v>
      </c>
      <c r="B250" s="7" t="s">
        <v>264</v>
      </c>
      <c r="C250" s="8">
        <v>45318.0</v>
      </c>
      <c r="D250" s="8"/>
      <c r="E250" s="9" t="s">
        <v>12</v>
      </c>
      <c r="F250" s="14">
        <v>1.11E7</v>
      </c>
      <c r="G250" s="11">
        <v>5.0</v>
      </c>
      <c r="H250" s="7">
        <v>2024.0</v>
      </c>
      <c r="I250" s="12">
        <f t="shared" si="3"/>
        <v>2028</v>
      </c>
      <c r="J250" s="13">
        <v>3.31E7</v>
      </c>
      <c r="K250" s="13">
        <f t="shared" ref="K250:P250" si="249">if($E250="","",if($E250="Dropped",if(and(K$1&lt;=$I250,K$1&gt;=$H250),if(Year($D250)=K$1,$F250*0.8,if((year($D250)+1)=K$1,$F250*0.6,$F250*0.4)) ,""),if($E250="Minors",0,if($E250="FA Contract",if(and(K$1&lt;=$I250,K$1&gt;=$H250),$F250,""),if($E250="YP Contract",if(K$1=$H250,500000,if(K$1=($H250+1),1000000,if(K$1=($H250+2),1500000,""))))))))</f>
        <v>11100000</v>
      </c>
      <c r="L250" s="13">
        <f t="shared" si="249"/>
        <v>11100000</v>
      </c>
      <c r="M250" s="13">
        <f t="shared" si="249"/>
        <v>11100000</v>
      </c>
      <c r="N250" s="13">
        <f t="shared" si="249"/>
        <v>11100000</v>
      </c>
      <c r="O250" s="13" t="str">
        <f t="shared" si="249"/>
        <v/>
      </c>
      <c r="P250" s="13" t="str">
        <f t="shared" si="249"/>
        <v/>
      </c>
    </row>
    <row r="251">
      <c r="A251" s="7" t="s">
        <v>268</v>
      </c>
      <c r="B251" s="7" t="s">
        <v>264</v>
      </c>
      <c r="C251" s="8">
        <v>45686.0</v>
      </c>
      <c r="D251" s="8"/>
      <c r="E251" s="9" t="s">
        <v>12</v>
      </c>
      <c r="F251" s="10">
        <v>1.1E7</v>
      </c>
      <c r="G251" s="11">
        <v>4.0</v>
      </c>
      <c r="H251" s="7">
        <v>2025.0</v>
      </c>
      <c r="I251" s="12">
        <f t="shared" si="3"/>
        <v>2028</v>
      </c>
      <c r="J251" s="13">
        <v>3.31E7</v>
      </c>
      <c r="K251" s="13">
        <f t="shared" ref="K251:P251" si="250">if($E251="","",if($E251="Dropped",if(and(K$1&lt;=$I251,K$1&gt;=$H251),if(Year($D251)=K$1,$F251*0.8,if((year($D251)+1)=K$1,$F251*0.6,$F251*0.4)) ,""),if($E251="Minors",0,if($E251="FA Contract",if(and(K$1&lt;=$I251,K$1&gt;=$H251),$F251,""),if($E251="YP Contract",if(K$1=$H251,500000,if(K$1=($H251+1),1000000,if(K$1=($H251+2),1500000,""))))))))</f>
        <v>11000000</v>
      </c>
      <c r="L251" s="13">
        <f t="shared" si="250"/>
        <v>11000000</v>
      </c>
      <c r="M251" s="13">
        <f t="shared" si="250"/>
        <v>11000000</v>
      </c>
      <c r="N251" s="13">
        <f t="shared" si="250"/>
        <v>11000000</v>
      </c>
      <c r="O251" s="13" t="str">
        <f t="shared" si="250"/>
        <v/>
      </c>
      <c r="P251" s="13" t="str">
        <f t="shared" si="250"/>
        <v/>
      </c>
    </row>
    <row r="252">
      <c r="A252" s="7" t="s">
        <v>269</v>
      </c>
      <c r="B252" s="7" t="s">
        <v>264</v>
      </c>
      <c r="C252" s="8">
        <v>45318.0</v>
      </c>
      <c r="D252" s="8"/>
      <c r="E252" s="9" t="s">
        <v>12</v>
      </c>
      <c r="F252" s="14">
        <v>1.01E7</v>
      </c>
      <c r="G252" s="11">
        <v>5.0</v>
      </c>
      <c r="H252" s="7">
        <v>2024.0</v>
      </c>
      <c r="I252" s="12">
        <f t="shared" si="3"/>
        <v>2028</v>
      </c>
      <c r="J252" s="13">
        <v>3.31E7</v>
      </c>
      <c r="K252" s="13">
        <f t="shared" ref="K252:P252" si="251">if($E252="","",if($E252="Dropped",if(and(K$1&lt;=$I252,K$1&gt;=$H252),if(Year($D252)=K$1,$F252*0.8,if((year($D252)+1)=K$1,$F252*0.6,$F252*0.4)) ,""),if($E252="Minors",0,if($E252="FA Contract",if(and(K$1&lt;=$I252,K$1&gt;=$H252),$F252,""),if($E252="YP Contract",if(K$1=$H252,500000,if(K$1=($H252+1),1000000,if(K$1=($H252+2),1500000,""))))))))</f>
        <v>10100000</v>
      </c>
      <c r="L252" s="13">
        <f t="shared" si="251"/>
        <v>10100000</v>
      </c>
      <c r="M252" s="13">
        <f t="shared" si="251"/>
        <v>10100000</v>
      </c>
      <c r="N252" s="13">
        <f t="shared" si="251"/>
        <v>10100000</v>
      </c>
      <c r="O252" s="13" t="str">
        <f t="shared" si="251"/>
        <v/>
      </c>
      <c r="P252" s="13" t="str">
        <f t="shared" si="251"/>
        <v/>
      </c>
    </row>
    <row r="253">
      <c r="A253" s="7" t="s">
        <v>270</v>
      </c>
      <c r="B253" s="7" t="s">
        <v>264</v>
      </c>
      <c r="C253" s="8">
        <v>45700.0</v>
      </c>
      <c r="D253" s="8"/>
      <c r="E253" s="9" t="s">
        <v>12</v>
      </c>
      <c r="F253" s="10">
        <v>9300000.0</v>
      </c>
      <c r="G253" s="11">
        <v>4.0</v>
      </c>
      <c r="H253" s="7">
        <v>2025.0</v>
      </c>
      <c r="I253" s="12">
        <f t="shared" si="3"/>
        <v>2028</v>
      </c>
      <c r="J253" s="13">
        <v>3.31E7</v>
      </c>
      <c r="K253" s="13">
        <f t="shared" ref="K253:P253" si="252">if($E253="","",if($E253="Dropped",if(and(K$1&lt;=$I253,K$1&gt;=$H253),if(Year($D253)=K$1,$F253*0.8,if((year($D253)+1)=K$1,$F253*0.6,$F253*0.4)) ,""),if($E253="Minors",0,if($E253="FA Contract",if(and(K$1&lt;=$I253,K$1&gt;=$H253),$F253,""),if($E253="YP Contract",if(K$1=$H253,500000,if(K$1=($H253+1),1000000,if(K$1=($H253+2),1500000,""))))))))</f>
        <v>9300000</v>
      </c>
      <c r="L253" s="13">
        <f t="shared" si="252"/>
        <v>9300000</v>
      </c>
      <c r="M253" s="13">
        <f t="shared" si="252"/>
        <v>9300000</v>
      </c>
      <c r="N253" s="13">
        <f t="shared" si="252"/>
        <v>9300000</v>
      </c>
      <c r="O253" s="13" t="str">
        <f t="shared" si="252"/>
        <v/>
      </c>
      <c r="P253" s="13" t="str">
        <f t="shared" si="252"/>
        <v/>
      </c>
    </row>
    <row r="254">
      <c r="A254" s="7" t="s">
        <v>271</v>
      </c>
      <c r="B254" s="7" t="s">
        <v>264</v>
      </c>
      <c r="C254" s="8">
        <v>45318.0</v>
      </c>
      <c r="D254" s="8"/>
      <c r="E254" s="9" t="s">
        <v>12</v>
      </c>
      <c r="F254" s="14">
        <v>6900000.0</v>
      </c>
      <c r="G254" s="11">
        <v>5.0</v>
      </c>
      <c r="H254" s="7">
        <v>2024.0</v>
      </c>
      <c r="I254" s="12">
        <f t="shared" si="3"/>
        <v>2028</v>
      </c>
      <c r="J254" s="13">
        <v>3.31E7</v>
      </c>
      <c r="K254" s="13">
        <f t="shared" ref="K254:P254" si="253">if($E254="","",if($E254="Dropped",if(and(K$1&lt;=$I254,K$1&gt;=$H254),if(Year($D254)=K$1,$F254*0.8,if((year($D254)+1)=K$1,$F254*0.6,$F254*0.4)) ,""),if($E254="Minors",0,if($E254="FA Contract",if(and(K$1&lt;=$I254,K$1&gt;=$H254),$F254,""),if($E254="YP Contract",if(K$1=$H254,500000,if(K$1=($H254+1),1000000,if(K$1=($H254+2),1500000,""))))))))</f>
        <v>6900000</v>
      </c>
      <c r="L254" s="13">
        <f t="shared" si="253"/>
        <v>6900000</v>
      </c>
      <c r="M254" s="13">
        <f t="shared" si="253"/>
        <v>6900000</v>
      </c>
      <c r="N254" s="13">
        <f t="shared" si="253"/>
        <v>6900000</v>
      </c>
      <c r="O254" s="13" t="str">
        <f t="shared" si="253"/>
        <v/>
      </c>
      <c r="P254" s="13" t="str">
        <f t="shared" si="253"/>
        <v/>
      </c>
    </row>
    <row r="255">
      <c r="A255" s="7" t="s">
        <v>272</v>
      </c>
      <c r="B255" s="7" t="s">
        <v>264</v>
      </c>
      <c r="C255" s="8">
        <v>45318.0</v>
      </c>
      <c r="D255" s="8"/>
      <c r="E255" s="9" t="s">
        <v>12</v>
      </c>
      <c r="F255" s="14">
        <v>6600000.0</v>
      </c>
      <c r="G255" s="11">
        <v>3.0</v>
      </c>
      <c r="H255" s="7">
        <v>2024.0</v>
      </c>
      <c r="I255" s="12">
        <f t="shared" si="3"/>
        <v>2026</v>
      </c>
      <c r="J255" s="13">
        <v>3.31E7</v>
      </c>
      <c r="K255" s="13">
        <f t="shared" ref="K255:P255" si="254">if($E255="","",if($E255="Dropped",if(and(K$1&lt;=$I255,K$1&gt;=$H255),if(Year($D255)=K$1,$F255*0.8,if((year($D255)+1)=K$1,$F255*0.6,$F255*0.4)) ,""),if($E255="Minors",0,if($E255="FA Contract",if(and(K$1&lt;=$I255,K$1&gt;=$H255),$F255,""),if($E255="YP Contract",if(K$1=$H255,500000,if(K$1=($H255+1),1000000,if(K$1=($H255+2),1500000,""))))))))</f>
        <v>6600000</v>
      </c>
      <c r="L255" s="13">
        <f t="shared" si="254"/>
        <v>6600000</v>
      </c>
      <c r="M255" s="13" t="str">
        <f t="shared" si="254"/>
        <v/>
      </c>
      <c r="N255" s="13" t="str">
        <f t="shared" si="254"/>
        <v/>
      </c>
      <c r="O255" s="13" t="str">
        <f t="shared" si="254"/>
        <v/>
      </c>
      <c r="P255" s="13" t="str">
        <f t="shared" si="254"/>
        <v/>
      </c>
    </row>
    <row r="256">
      <c r="A256" s="7" t="s">
        <v>273</v>
      </c>
      <c r="B256" s="7" t="s">
        <v>264</v>
      </c>
      <c r="C256" s="8">
        <v>45318.0</v>
      </c>
      <c r="D256" s="8"/>
      <c r="E256" s="9" t="s">
        <v>12</v>
      </c>
      <c r="F256" s="14">
        <v>5700000.0</v>
      </c>
      <c r="G256" s="11">
        <v>3.0</v>
      </c>
      <c r="H256" s="7">
        <v>2024.0</v>
      </c>
      <c r="I256" s="12">
        <f t="shared" si="3"/>
        <v>2026</v>
      </c>
      <c r="J256" s="13">
        <v>3.31E7</v>
      </c>
      <c r="K256" s="13">
        <f t="shared" ref="K256:P256" si="255">if($E256="","",if($E256="Dropped",if(and(K$1&lt;=$I256,K$1&gt;=$H256),if(Year($D256)=K$1,$F256*0.8,if((year($D256)+1)=K$1,$F256*0.6,$F256*0.4)) ,""),if($E256="Minors",0,if($E256="FA Contract",if(and(K$1&lt;=$I256,K$1&gt;=$H256),$F256,""),if($E256="YP Contract",if(K$1=$H256,500000,if(K$1=($H256+1),1000000,if(K$1=($H256+2),1500000,""))))))))</f>
        <v>5700000</v>
      </c>
      <c r="L256" s="13">
        <f t="shared" si="255"/>
        <v>5700000</v>
      </c>
      <c r="M256" s="13" t="str">
        <f t="shared" si="255"/>
        <v/>
      </c>
      <c r="N256" s="13" t="str">
        <f t="shared" si="255"/>
        <v/>
      </c>
      <c r="O256" s="13" t="str">
        <f t="shared" si="255"/>
        <v/>
      </c>
      <c r="P256" s="13" t="str">
        <f t="shared" si="255"/>
        <v/>
      </c>
    </row>
    <row r="257">
      <c r="A257" s="7" t="s">
        <v>274</v>
      </c>
      <c r="B257" s="7" t="s">
        <v>264</v>
      </c>
      <c r="C257" s="8">
        <v>45318.0</v>
      </c>
      <c r="D257" s="8"/>
      <c r="E257" s="9" t="s">
        <v>12</v>
      </c>
      <c r="F257" s="14">
        <v>5500000.0</v>
      </c>
      <c r="G257" s="11">
        <v>5.0</v>
      </c>
      <c r="H257" s="7">
        <v>2024.0</v>
      </c>
      <c r="I257" s="12">
        <f t="shared" si="3"/>
        <v>2028</v>
      </c>
      <c r="J257" s="13">
        <v>3.31E7</v>
      </c>
      <c r="K257" s="13">
        <f t="shared" ref="K257:P257" si="256">if($E257="","",if($E257="Dropped",if(and(K$1&lt;=$I257,K$1&gt;=$H257),if(Year($D257)=K$1,$F257*0.8,if((year($D257)+1)=K$1,$F257*0.6,$F257*0.4)) ,""),if($E257="Minors",0,if($E257="FA Contract",if(and(K$1&lt;=$I257,K$1&gt;=$H257),$F257,""),if($E257="YP Contract",if(K$1=$H257,500000,if(K$1=($H257+1),1000000,if(K$1=($H257+2),1500000,""))))))))</f>
        <v>5500000</v>
      </c>
      <c r="L257" s="13">
        <f t="shared" si="256"/>
        <v>5500000</v>
      </c>
      <c r="M257" s="13">
        <f t="shared" si="256"/>
        <v>5500000</v>
      </c>
      <c r="N257" s="13">
        <f t="shared" si="256"/>
        <v>5500000</v>
      </c>
      <c r="O257" s="13" t="str">
        <f t="shared" si="256"/>
        <v/>
      </c>
      <c r="P257" s="13" t="str">
        <f t="shared" si="256"/>
        <v/>
      </c>
    </row>
    <row r="258">
      <c r="A258" s="7" t="s">
        <v>275</v>
      </c>
      <c r="B258" s="7" t="s">
        <v>264</v>
      </c>
      <c r="C258" s="8">
        <v>45703.0</v>
      </c>
      <c r="D258" s="8"/>
      <c r="E258" s="9" t="s">
        <v>12</v>
      </c>
      <c r="F258" s="10">
        <v>5500000.0</v>
      </c>
      <c r="G258" s="11">
        <v>3.0</v>
      </c>
      <c r="H258" s="7">
        <v>2025.0</v>
      </c>
      <c r="I258" s="12">
        <f t="shared" si="3"/>
        <v>2027</v>
      </c>
      <c r="J258" s="13">
        <v>3.31E7</v>
      </c>
      <c r="K258" s="13">
        <f t="shared" ref="K258:P258" si="257">if($E258="","",if($E258="Dropped",if(and(K$1&lt;=$I258,K$1&gt;=$H258),if(Year($D258)=K$1,$F258*0.8,if((year($D258)+1)=K$1,$F258*0.6,$F258*0.4)) ,""),if($E258="Minors",0,if($E258="FA Contract",if(and(K$1&lt;=$I258,K$1&gt;=$H258),$F258,""),if($E258="YP Contract",if(K$1=$H258,500000,if(K$1=($H258+1),1000000,if(K$1=($H258+2),1500000,""))))))))</f>
        <v>5500000</v>
      </c>
      <c r="L258" s="13">
        <f t="shared" si="257"/>
        <v>5500000</v>
      </c>
      <c r="M258" s="13">
        <f t="shared" si="257"/>
        <v>5500000</v>
      </c>
      <c r="N258" s="13" t="str">
        <f t="shared" si="257"/>
        <v/>
      </c>
      <c r="O258" s="13" t="str">
        <f t="shared" si="257"/>
        <v/>
      </c>
      <c r="P258" s="13" t="str">
        <f t="shared" si="257"/>
        <v/>
      </c>
    </row>
    <row r="259">
      <c r="A259" s="7" t="s">
        <v>276</v>
      </c>
      <c r="B259" s="7" t="s">
        <v>264</v>
      </c>
      <c r="C259" s="8">
        <v>45686.0</v>
      </c>
      <c r="D259" s="8"/>
      <c r="E259" s="9" t="s">
        <v>12</v>
      </c>
      <c r="F259" s="10">
        <v>5200000.0</v>
      </c>
      <c r="G259" s="11">
        <v>2.0</v>
      </c>
      <c r="H259" s="7">
        <v>2025.0</v>
      </c>
      <c r="I259" s="12">
        <f t="shared" si="3"/>
        <v>2026</v>
      </c>
      <c r="J259" s="13">
        <v>3.31E7</v>
      </c>
      <c r="K259" s="13">
        <f t="shared" ref="K259:P259" si="258">if($E259="","",if($E259="Dropped",if(and(K$1&lt;=$I259,K$1&gt;=$H259),if(Year($D259)=K$1,$F259*0.8,if((year($D259)+1)=K$1,$F259*0.6,$F259*0.4)) ,""),if($E259="Minors",0,if($E259="FA Contract",if(and(K$1&lt;=$I259,K$1&gt;=$H259),$F259,""),if($E259="YP Contract",if(K$1=$H259,500000,if(K$1=($H259+1),1000000,if(K$1=($H259+2),1500000,""))))))))</f>
        <v>5200000</v>
      </c>
      <c r="L259" s="13">
        <f t="shared" si="258"/>
        <v>5200000</v>
      </c>
      <c r="M259" s="13" t="str">
        <f t="shared" si="258"/>
        <v/>
      </c>
      <c r="N259" s="13" t="str">
        <f t="shared" si="258"/>
        <v/>
      </c>
      <c r="O259" s="13" t="str">
        <f t="shared" si="258"/>
        <v/>
      </c>
      <c r="P259" s="13" t="str">
        <f t="shared" si="258"/>
        <v/>
      </c>
    </row>
    <row r="260">
      <c r="A260" s="7" t="s">
        <v>277</v>
      </c>
      <c r="B260" s="7" t="s">
        <v>264</v>
      </c>
      <c r="C260" s="8">
        <v>45356.0</v>
      </c>
      <c r="D260" s="8"/>
      <c r="E260" s="9" t="s">
        <v>12</v>
      </c>
      <c r="F260" s="14">
        <v>5000000.0</v>
      </c>
      <c r="G260" s="11">
        <v>2.0</v>
      </c>
      <c r="H260" s="7">
        <v>2024.0</v>
      </c>
      <c r="I260" s="12">
        <f t="shared" si="3"/>
        <v>2025</v>
      </c>
      <c r="J260" s="13">
        <v>3.31E7</v>
      </c>
      <c r="K260" s="13">
        <f t="shared" ref="K260:P260" si="259">if($E260="","",if($E260="Dropped",if(and(K$1&lt;=$I260,K$1&gt;=$H260),if(Year($D260)=K$1,$F260*0.8,if((year($D260)+1)=K$1,$F260*0.6,$F260*0.4)) ,""),if($E260="Minors",0,if($E260="FA Contract",if(and(K$1&lt;=$I260,K$1&gt;=$H260),$F260,""),if($E260="YP Contract",if(K$1=$H260,500000,if(K$1=($H260+1),1000000,if(K$1=($H260+2),1500000,""))))))))</f>
        <v>5000000</v>
      </c>
      <c r="L260" s="13" t="str">
        <f t="shared" si="259"/>
        <v/>
      </c>
      <c r="M260" s="13" t="str">
        <f t="shared" si="259"/>
        <v/>
      </c>
      <c r="N260" s="13" t="str">
        <f t="shared" si="259"/>
        <v/>
      </c>
      <c r="O260" s="13" t="str">
        <f t="shared" si="259"/>
        <v/>
      </c>
      <c r="P260" s="13" t="str">
        <f t="shared" si="259"/>
        <v/>
      </c>
    </row>
    <row r="261">
      <c r="A261" s="7" t="s">
        <v>278</v>
      </c>
      <c r="B261" s="7" t="s">
        <v>264</v>
      </c>
      <c r="C261" s="8">
        <v>45880.0</v>
      </c>
      <c r="D261" s="8"/>
      <c r="E261" s="9" t="s">
        <v>12</v>
      </c>
      <c r="F261" s="10">
        <v>5000000.0</v>
      </c>
      <c r="G261" s="11">
        <v>3.0</v>
      </c>
      <c r="H261" s="7">
        <v>2025.0</v>
      </c>
      <c r="I261" s="12">
        <f t="shared" si="3"/>
        <v>2027</v>
      </c>
      <c r="J261" s="13">
        <v>3.31E7</v>
      </c>
      <c r="K261" s="13">
        <f t="shared" ref="K261:P261" si="260">if($E261="","",if($E261="Dropped",if(and(K$1&lt;=$I261,K$1&gt;=$H261),if(Year($D261)=K$1,$F261*0.8,if((year($D261)+1)=K$1,$F261*0.6,$F261*0.4)) ,""),if($E261="Minors",0,if($E261="FA Contract",if(and(K$1&lt;=$I261,K$1&gt;=$H261),$F261,""),if($E261="YP Contract",if(K$1=$H261,500000,if(K$1=($H261+1),1000000,if(K$1=($H261+2),1500000,""))))))))</f>
        <v>5000000</v>
      </c>
      <c r="L261" s="13">
        <f t="shared" si="260"/>
        <v>5000000</v>
      </c>
      <c r="M261" s="13">
        <f t="shared" si="260"/>
        <v>5000000</v>
      </c>
      <c r="N261" s="13" t="str">
        <f t="shared" si="260"/>
        <v/>
      </c>
      <c r="O261" s="13" t="str">
        <f t="shared" si="260"/>
        <v/>
      </c>
      <c r="P261" s="13" t="str">
        <f t="shared" si="260"/>
        <v/>
      </c>
    </row>
    <row r="262">
      <c r="A262" s="7" t="s">
        <v>279</v>
      </c>
      <c r="B262" s="7" t="s">
        <v>264</v>
      </c>
      <c r="C262" s="8">
        <v>45688.0</v>
      </c>
      <c r="D262" s="8"/>
      <c r="E262" s="9" t="s">
        <v>12</v>
      </c>
      <c r="F262" s="10">
        <v>4700000.0</v>
      </c>
      <c r="G262" s="11">
        <v>2.0</v>
      </c>
      <c r="H262" s="7">
        <v>2025.0</v>
      </c>
      <c r="I262" s="12">
        <f t="shared" si="3"/>
        <v>2026</v>
      </c>
      <c r="J262" s="13">
        <v>3.31E7</v>
      </c>
      <c r="K262" s="13">
        <f t="shared" ref="K262:P262" si="261">if($E262="","",if($E262="Dropped",if(and(K$1&lt;=$I262,K$1&gt;=$H262),if(Year($D262)=K$1,$F262*0.8,if((year($D262)+1)=K$1,$F262*0.6,$F262*0.4)) ,""),if($E262="Minors",0,if($E262="FA Contract",if(and(K$1&lt;=$I262,K$1&gt;=$H262),$F262,""),if($E262="YP Contract",if(K$1=$H262,500000,if(K$1=($H262+1),1000000,if(K$1=($H262+2),1500000,""))))))))</f>
        <v>4700000</v>
      </c>
      <c r="L262" s="13">
        <f t="shared" si="261"/>
        <v>4700000</v>
      </c>
      <c r="M262" s="13" t="str">
        <f t="shared" si="261"/>
        <v/>
      </c>
      <c r="N262" s="13" t="str">
        <f t="shared" si="261"/>
        <v/>
      </c>
      <c r="O262" s="13" t="str">
        <f t="shared" si="261"/>
        <v/>
      </c>
      <c r="P262" s="13" t="str">
        <f t="shared" si="261"/>
        <v/>
      </c>
    </row>
    <row r="263">
      <c r="A263" s="7" t="s">
        <v>280</v>
      </c>
      <c r="B263" s="7" t="s">
        <v>264</v>
      </c>
      <c r="C263" s="8">
        <v>45356.0</v>
      </c>
      <c r="D263" s="8"/>
      <c r="E263" s="9" t="s">
        <v>12</v>
      </c>
      <c r="F263" s="14">
        <v>4000000.0</v>
      </c>
      <c r="G263" s="11">
        <v>2.0</v>
      </c>
      <c r="H263" s="7">
        <v>2024.0</v>
      </c>
      <c r="I263" s="12">
        <f t="shared" si="3"/>
        <v>2025</v>
      </c>
      <c r="J263" s="13">
        <v>3.31E7</v>
      </c>
      <c r="K263" s="13">
        <f t="shared" ref="K263:P263" si="262">if($E263="","",if($E263="Dropped",if(and(K$1&lt;=$I263,K$1&gt;=$H263),if(Year($D263)=K$1,$F263*0.8,if((year($D263)+1)=K$1,$F263*0.6,$F263*0.4)) ,""),if($E263="Minors",0,if($E263="FA Contract",if(and(K$1&lt;=$I263,K$1&gt;=$H263),$F263,""),if($E263="YP Contract",if(K$1=$H263,500000,if(K$1=($H263+1),1000000,if(K$1=($H263+2),1500000,""))))))))</f>
        <v>4000000</v>
      </c>
      <c r="L263" s="13" t="str">
        <f t="shared" si="262"/>
        <v/>
      </c>
      <c r="M263" s="13" t="str">
        <f t="shared" si="262"/>
        <v/>
      </c>
      <c r="N263" s="13" t="str">
        <f t="shared" si="262"/>
        <v/>
      </c>
      <c r="O263" s="13" t="str">
        <f t="shared" si="262"/>
        <v/>
      </c>
      <c r="P263" s="13" t="str">
        <f t="shared" si="262"/>
        <v/>
      </c>
    </row>
    <row r="264">
      <c r="A264" s="7" t="s">
        <v>281</v>
      </c>
      <c r="B264" s="7" t="s">
        <v>264</v>
      </c>
      <c r="C264" s="8">
        <v>45721.0</v>
      </c>
      <c r="D264" s="8"/>
      <c r="E264" s="9" t="s">
        <v>12</v>
      </c>
      <c r="F264" s="10">
        <v>3000000.0</v>
      </c>
      <c r="G264" s="11">
        <v>2.0</v>
      </c>
      <c r="H264" s="7">
        <v>2025.0</v>
      </c>
      <c r="I264" s="12">
        <f t="shared" si="3"/>
        <v>2026</v>
      </c>
      <c r="J264" s="13">
        <v>3.31E7</v>
      </c>
      <c r="K264" s="13">
        <f t="shared" ref="K264:P264" si="263">if($E264="","",if($E264="Dropped",if(and(K$1&lt;=$I264,K$1&gt;=$H264),if(Year($D264)=K$1,$F264*0.8,if((year($D264)+1)=K$1,$F264*0.6,$F264*0.4)) ,""),if($E264="Minors",0,if($E264="FA Contract",if(and(K$1&lt;=$I264,K$1&gt;=$H264),$F264,""),if($E264="YP Contract",if(K$1=$H264,500000,if(K$1=($H264+1),1000000,if(K$1=($H264+2),1500000,""))))))))</f>
        <v>3000000</v>
      </c>
      <c r="L264" s="13">
        <f t="shared" si="263"/>
        <v>3000000</v>
      </c>
      <c r="M264" s="13" t="str">
        <f t="shared" si="263"/>
        <v/>
      </c>
      <c r="N264" s="13" t="str">
        <f t="shared" si="263"/>
        <v/>
      </c>
      <c r="O264" s="13" t="str">
        <f t="shared" si="263"/>
        <v/>
      </c>
      <c r="P264" s="13" t="str">
        <f t="shared" si="263"/>
        <v/>
      </c>
    </row>
    <row r="265">
      <c r="A265" s="7" t="s">
        <v>282</v>
      </c>
      <c r="B265" s="7" t="s">
        <v>264</v>
      </c>
      <c r="C265" s="8">
        <v>45356.0</v>
      </c>
      <c r="D265" s="8"/>
      <c r="E265" s="9" t="s">
        <v>12</v>
      </c>
      <c r="F265" s="14">
        <v>3000000.0</v>
      </c>
      <c r="G265" s="11">
        <v>2.0</v>
      </c>
      <c r="H265" s="7">
        <v>2024.0</v>
      </c>
      <c r="I265" s="12">
        <f t="shared" si="3"/>
        <v>2025</v>
      </c>
      <c r="J265" s="13">
        <v>3.31E7</v>
      </c>
      <c r="K265" s="13">
        <f t="shared" ref="K265:P265" si="264">if($E265="","",if($E265="Dropped",if(and(K$1&lt;=$I265,K$1&gt;=$H265),if(Year($D265)=K$1,$F265*0.8,if((year($D265)+1)=K$1,$F265*0.6,$F265*0.4)) ,""),if($E265="Minors",0,if($E265="FA Contract",if(and(K$1&lt;=$I265,K$1&gt;=$H265),$F265,""),if($E265="YP Contract",if(K$1=$H265,500000,if(K$1=($H265+1),1000000,if(K$1=($H265+2),1500000,""))))))))</f>
        <v>3000000</v>
      </c>
      <c r="L265" s="13" t="str">
        <f t="shared" si="264"/>
        <v/>
      </c>
      <c r="M265" s="13" t="str">
        <f t="shared" si="264"/>
        <v/>
      </c>
      <c r="N265" s="13" t="str">
        <f t="shared" si="264"/>
        <v/>
      </c>
      <c r="O265" s="13" t="str">
        <f t="shared" si="264"/>
        <v/>
      </c>
      <c r="P265" s="13" t="str">
        <f t="shared" si="264"/>
        <v/>
      </c>
    </row>
    <row r="266">
      <c r="A266" s="7" t="s">
        <v>283</v>
      </c>
      <c r="B266" s="7" t="s">
        <v>264</v>
      </c>
      <c r="C266" s="8">
        <v>45880.0</v>
      </c>
      <c r="D266" s="8"/>
      <c r="E266" s="9" t="s">
        <v>12</v>
      </c>
      <c r="F266" s="14">
        <v>3000000.0</v>
      </c>
      <c r="G266" s="11">
        <v>2.0</v>
      </c>
      <c r="H266" s="7">
        <v>2024.0</v>
      </c>
      <c r="I266" s="12">
        <f t="shared" si="3"/>
        <v>2025</v>
      </c>
      <c r="J266" s="13">
        <v>3.31E7</v>
      </c>
      <c r="K266" s="13">
        <f t="shared" ref="K266:P266" si="265">if($E266="","",if($E266="Dropped",if(and(K$1&lt;=$I266,K$1&gt;=$H266),if(Year($D266)=K$1,$F266*0.8,if((year($D266)+1)=K$1,$F266*0.6,$F266*0.4)) ,""),if($E266="Minors",0,if($E266="FA Contract",if(and(K$1&lt;=$I266,K$1&gt;=$H266),$F266,""),if($E266="YP Contract",if(K$1=$H266,500000,if(K$1=($H266+1),1000000,if(K$1=($H266+2),1500000,""))))))))</f>
        <v>3000000</v>
      </c>
      <c r="L266" s="13" t="str">
        <f t="shared" si="265"/>
        <v/>
      </c>
      <c r="M266" s="13" t="str">
        <f t="shared" si="265"/>
        <v/>
      </c>
      <c r="N266" s="13" t="str">
        <f t="shared" si="265"/>
        <v/>
      </c>
      <c r="O266" s="13" t="str">
        <f t="shared" si="265"/>
        <v/>
      </c>
      <c r="P266" s="13" t="str">
        <f t="shared" si="265"/>
        <v/>
      </c>
    </row>
    <row r="267">
      <c r="A267" s="7" t="s">
        <v>284</v>
      </c>
      <c r="B267" s="7" t="s">
        <v>264</v>
      </c>
      <c r="C267" s="8">
        <v>45721.0</v>
      </c>
      <c r="D267" s="8"/>
      <c r="E267" s="9" t="s">
        <v>12</v>
      </c>
      <c r="F267" s="10">
        <v>2500000.0</v>
      </c>
      <c r="G267" s="11">
        <v>1.0</v>
      </c>
      <c r="H267" s="7">
        <v>2025.0</v>
      </c>
      <c r="I267" s="12">
        <f t="shared" si="3"/>
        <v>2025</v>
      </c>
      <c r="J267" s="13">
        <v>3.31E7</v>
      </c>
      <c r="K267" s="13">
        <f t="shared" ref="K267:P267" si="266">if($E267="","",if($E267="Dropped",if(and(K$1&lt;=$I267,K$1&gt;=$H267),if(Year($D267)=K$1,$F267*0.8,if((year($D267)+1)=K$1,$F267*0.6,$F267*0.4)) ,""),if($E267="Minors",0,if($E267="FA Contract",if(and(K$1&lt;=$I267,K$1&gt;=$H267),$F267,""),if($E267="YP Contract",if(K$1=$H267,500000,if(K$1=($H267+1),1000000,if(K$1=($H267+2),1500000,""))))))))</f>
        <v>2500000</v>
      </c>
      <c r="L267" s="13" t="str">
        <f t="shared" si="266"/>
        <v/>
      </c>
      <c r="M267" s="13" t="str">
        <f t="shared" si="266"/>
        <v/>
      </c>
      <c r="N267" s="13" t="str">
        <f t="shared" si="266"/>
        <v/>
      </c>
      <c r="O267" s="13" t="str">
        <f t="shared" si="266"/>
        <v/>
      </c>
      <c r="P267" s="13" t="str">
        <f t="shared" si="266"/>
        <v/>
      </c>
    </row>
    <row r="268">
      <c r="A268" s="7" t="s">
        <v>285</v>
      </c>
      <c r="B268" s="7" t="s">
        <v>264</v>
      </c>
      <c r="C268" s="8">
        <v>45356.0</v>
      </c>
      <c r="D268" s="8">
        <v>45849.0</v>
      </c>
      <c r="E268" s="9" t="s">
        <v>30</v>
      </c>
      <c r="F268" s="14">
        <v>3000000.0</v>
      </c>
      <c r="G268" s="11">
        <v>2.0</v>
      </c>
      <c r="H268" s="7">
        <v>2024.0</v>
      </c>
      <c r="I268" s="12">
        <f t="shared" si="3"/>
        <v>2025</v>
      </c>
      <c r="J268" s="13">
        <v>3.31E7</v>
      </c>
      <c r="K268" s="13">
        <f t="shared" ref="K268:P268" si="267">if($E268="","",if($E268="Dropped",if(and(K$1&lt;=$I268,K$1&gt;=$H268),if(Year($D268)=K$1,$F268*0.8,if((year($D268)+1)=K$1,$F268*0.6,$F268*0.4)) ,""),if($E268="Minors",0,if($E268="FA Contract",if(and(K$1&lt;=$I268,K$1&gt;=$H268),$F268,""),if($E268="YP Contract",if(K$1=$H268,500000,if(K$1=($H268+1),1000000,if(K$1=($H268+2),1500000,""))))))))</f>
        <v>2400000</v>
      </c>
      <c r="L268" s="13" t="str">
        <f t="shared" si="267"/>
        <v/>
      </c>
      <c r="M268" s="13" t="str">
        <f t="shared" si="267"/>
        <v/>
      </c>
      <c r="N268" s="13" t="str">
        <f t="shared" si="267"/>
        <v/>
      </c>
      <c r="O268" s="13" t="str">
        <f t="shared" si="267"/>
        <v/>
      </c>
      <c r="P268" s="13" t="str">
        <f t="shared" si="267"/>
        <v/>
      </c>
    </row>
    <row r="269">
      <c r="A269" s="7" t="s">
        <v>286</v>
      </c>
      <c r="B269" s="7" t="s">
        <v>264</v>
      </c>
      <c r="C269" s="8">
        <v>45693.0</v>
      </c>
      <c r="D269" s="8"/>
      <c r="E269" s="9" t="s">
        <v>12</v>
      </c>
      <c r="F269" s="10">
        <v>2000000.0</v>
      </c>
      <c r="G269" s="11">
        <v>2.0</v>
      </c>
      <c r="H269" s="7">
        <v>2025.0</v>
      </c>
      <c r="I269" s="12">
        <f t="shared" si="3"/>
        <v>2026</v>
      </c>
      <c r="J269" s="13">
        <v>3.31E7</v>
      </c>
      <c r="K269" s="13">
        <f t="shared" ref="K269:P269" si="268">if($E269="","",if($E269="Dropped",if(and(K$1&lt;=$I269,K$1&gt;=$H269),if(Year($D269)=K$1,$F269*0.8,if((year($D269)+1)=K$1,$F269*0.6,$F269*0.4)) ,""),if($E269="Minors",0,if($E269="FA Contract",if(and(K$1&lt;=$I269,K$1&gt;=$H269),$F269,""),if($E269="YP Contract",if(K$1=$H269,500000,if(K$1=($H269+1),1000000,if(K$1=($H269+2),1500000,""))))))))</f>
        <v>2000000</v>
      </c>
      <c r="L269" s="13">
        <f t="shared" si="268"/>
        <v>2000000</v>
      </c>
      <c r="M269" s="13" t="str">
        <f t="shared" si="268"/>
        <v/>
      </c>
      <c r="N269" s="13" t="str">
        <f t="shared" si="268"/>
        <v/>
      </c>
      <c r="O269" s="13" t="str">
        <f t="shared" si="268"/>
        <v/>
      </c>
      <c r="P269" s="13" t="str">
        <f t="shared" si="268"/>
        <v/>
      </c>
    </row>
    <row r="270">
      <c r="A270" s="7" t="s">
        <v>287</v>
      </c>
      <c r="B270" s="7" t="s">
        <v>264</v>
      </c>
      <c r="C270" s="8">
        <v>45356.0</v>
      </c>
      <c r="D270" s="8"/>
      <c r="E270" s="9" t="s">
        <v>12</v>
      </c>
      <c r="F270" s="14">
        <v>2000000.0</v>
      </c>
      <c r="G270" s="11">
        <v>2.0</v>
      </c>
      <c r="H270" s="7">
        <v>2024.0</v>
      </c>
      <c r="I270" s="12">
        <f t="shared" si="3"/>
        <v>2025</v>
      </c>
      <c r="J270" s="13">
        <v>3.31E7</v>
      </c>
      <c r="K270" s="13">
        <f t="shared" ref="K270:P270" si="269">if($E270="","",if($E270="Dropped",if(and(K$1&lt;=$I270,K$1&gt;=$H270),if(Year($D270)=K$1,$F270*0.8,if((year($D270)+1)=K$1,$F270*0.6,$F270*0.4)) ,""),if($E270="Minors",0,if($E270="FA Contract",if(and(K$1&lt;=$I270,K$1&gt;=$H270),$F270,""),if($E270="YP Contract",if(K$1=$H270,500000,if(K$1=($H270+1),1000000,if(K$1=($H270+2),1500000,""))))))))</f>
        <v>2000000</v>
      </c>
      <c r="L270" s="13" t="str">
        <f t="shared" si="269"/>
        <v/>
      </c>
      <c r="M270" s="13" t="str">
        <f t="shared" si="269"/>
        <v/>
      </c>
      <c r="N270" s="13" t="str">
        <f t="shared" si="269"/>
        <v/>
      </c>
      <c r="O270" s="13" t="str">
        <f t="shared" si="269"/>
        <v/>
      </c>
      <c r="P270" s="13" t="str">
        <f t="shared" si="269"/>
        <v/>
      </c>
    </row>
    <row r="271">
      <c r="A271" s="7" t="s">
        <v>288</v>
      </c>
      <c r="B271" s="7" t="s">
        <v>264</v>
      </c>
      <c r="C271" s="8">
        <v>45721.0</v>
      </c>
      <c r="D271" s="8"/>
      <c r="E271" s="9" t="s">
        <v>12</v>
      </c>
      <c r="F271" s="14">
        <v>2000000.0</v>
      </c>
      <c r="G271" s="11">
        <v>1.0</v>
      </c>
      <c r="H271" s="7">
        <v>2025.0</v>
      </c>
      <c r="I271" s="12">
        <f t="shared" si="3"/>
        <v>2025</v>
      </c>
      <c r="J271" s="13">
        <v>3.31E7</v>
      </c>
      <c r="K271" s="13">
        <f t="shared" ref="K271:P271" si="270">if($E271="","",if($E271="Dropped",if(and(K$1&lt;=$I271,K$1&gt;=$H271),if(Year($D271)=K$1,$F271*0.8,if((year($D271)+1)=K$1,$F271*0.6,$F271*0.4)) ,""),if($E271="Minors",0,if($E271="FA Contract",if(and(K$1&lt;=$I271,K$1&gt;=$H271),$F271,""),if($E271="YP Contract",if(K$1=$H271,500000,if(K$1=($H271+1),1000000,if(K$1=($H271+2),1500000,""))))))))</f>
        <v>2000000</v>
      </c>
      <c r="L271" s="13" t="str">
        <f t="shared" si="270"/>
        <v/>
      </c>
      <c r="M271" s="13" t="str">
        <f t="shared" si="270"/>
        <v/>
      </c>
      <c r="N271" s="13" t="str">
        <f t="shared" si="270"/>
        <v/>
      </c>
      <c r="O271" s="13" t="str">
        <f t="shared" si="270"/>
        <v/>
      </c>
      <c r="P271" s="13" t="str">
        <f t="shared" si="270"/>
        <v/>
      </c>
    </row>
    <row r="272">
      <c r="A272" s="7" t="s">
        <v>289</v>
      </c>
      <c r="B272" s="7" t="s">
        <v>264</v>
      </c>
      <c r="C272" s="8">
        <v>45343.0</v>
      </c>
      <c r="D272" s="8"/>
      <c r="E272" s="9" t="s">
        <v>34</v>
      </c>
      <c r="F272" s="14" t="s">
        <v>35</v>
      </c>
      <c r="G272" s="11" t="s">
        <v>35</v>
      </c>
      <c r="H272" s="7">
        <v>2023.0</v>
      </c>
      <c r="I272" s="12">
        <f t="shared" si="3"/>
        <v>2025</v>
      </c>
      <c r="J272" s="13">
        <v>3.31E7</v>
      </c>
      <c r="K272" s="13">
        <f t="shared" ref="K272:P272" si="271">if($E272="","",if($E272="Dropped",if(and(K$1&lt;=$I272,K$1&gt;=$H272),if(Year($D272)=K$1,$F272*0.8,if((year($D272)+1)=K$1,$F272*0.6,$F272*0.4)) ,""),if($E272="Minors",0,if($E272="FA Contract",if(and(K$1&lt;=$I272,K$1&gt;=$H272),$F272,""),if($E272="YP Contract",if(K$1=$H272,500000,if(K$1=($H272+1),1000000,if(K$1=($H272+2),1500000,""))))))))</f>
        <v>1500000</v>
      </c>
      <c r="L272" s="13" t="str">
        <f t="shared" si="271"/>
        <v/>
      </c>
      <c r="M272" s="13" t="str">
        <f t="shared" si="271"/>
        <v/>
      </c>
      <c r="N272" s="13" t="str">
        <f t="shared" si="271"/>
        <v/>
      </c>
      <c r="O272" s="13" t="str">
        <f t="shared" si="271"/>
        <v/>
      </c>
      <c r="P272" s="13" t="str">
        <f t="shared" si="271"/>
        <v/>
      </c>
    </row>
    <row r="273">
      <c r="A273" s="7" t="s">
        <v>290</v>
      </c>
      <c r="B273" s="7" t="s">
        <v>264</v>
      </c>
      <c r="C273" s="8">
        <v>45343.0</v>
      </c>
      <c r="D273" s="8"/>
      <c r="E273" s="9" t="s">
        <v>34</v>
      </c>
      <c r="F273" s="14" t="s">
        <v>35</v>
      </c>
      <c r="G273" s="14" t="s">
        <v>35</v>
      </c>
      <c r="H273" s="7">
        <v>2023.0</v>
      </c>
      <c r="I273" s="12">
        <f t="shared" si="3"/>
        <v>2025</v>
      </c>
      <c r="J273" s="13">
        <v>3.31E7</v>
      </c>
      <c r="K273" s="13">
        <f t="shared" ref="K273:P273" si="272">if($E273="","",if($E273="Dropped",if(and(K$1&lt;=$I273,K$1&gt;=$H273),if(Year($D273)=K$1,$F273*0.8,if((year($D273)+1)=K$1,$F273*0.6,$F273*0.4)) ,""),if($E273="Minors",0,if($E273="FA Contract",if(and(K$1&lt;=$I273,K$1&gt;=$H273),$F273,""),if($E273="YP Contract",if(K$1=$H273,500000,if(K$1=($H273+1),1000000,if(K$1=($H273+2),1500000,""))))))))</f>
        <v>1500000</v>
      </c>
      <c r="L273" s="13" t="str">
        <f t="shared" si="272"/>
        <v/>
      </c>
      <c r="M273" s="13" t="str">
        <f t="shared" si="272"/>
        <v/>
      </c>
      <c r="N273" s="13" t="str">
        <f t="shared" si="272"/>
        <v/>
      </c>
      <c r="O273" s="13" t="str">
        <f t="shared" si="272"/>
        <v/>
      </c>
      <c r="P273" s="13" t="str">
        <f t="shared" si="272"/>
        <v/>
      </c>
    </row>
    <row r="274">
      <c r="A274" s="7" t="s">
        <v>291</v>
      </c>
      <c r="B274" s="7" t="s">
        <v>264</v>
      </c>
      <c r="C274" s="8">
        <v>45343.0</v>
      </c>
      <c r="D274" s="8"/>
      <c r="E274" s="9" t="s">
        <v>34</v>
      </c>
      <c r="F274" s="14" t="s">
        <v>35</v>
      </c>
      <c r="G274" s="11" t="s">
        <v>35</v>
      </c>
      <c r="H274" s="7">
        <v>2023.0</v>
      </c>
      <c r="I274" s="12">
        <f t="shared" si="3"/>
        <v>2025</v>
      </c>
      <c r="J274" s="13">
        <v>3.31E7</v>
      </c>
      <c r="K274" s="13">
        <f t="shared" ref="K274:P274" si="273">if($E274="","",if($E274="Dropped",if(and(K$1&lt;=$I274,K$1&gt;=$H274),if(Year($D274)=K$1,$F274*0.8,if((year($D274)+1)=K$1,$F274*0.6,$F274*0.4)) ,""),if($E274="Minors",0,if($E274="FA Contract",if(and(K$1&lt;=$I274,K$1&gt;=$H274),$F274,""),if($E274="YP Contract",if(K$1=$H274,500000,if(K$1=($H274+1),1000000,if(K$1=($H274+2),1500000,""))))))))</f>
        <v>1500000</v>
      </c>
      <c r="L274" s="13" t="str">
        <f t="shared" si="273"/>
        <v/>
      </c>
      <c r="M274" s="13" t="str">
        <f t="shared" si="273"/>
        <v/>
      </c>
      <c r="N274" s="13" t="str">
        <f t="shared" si="273"/>
        <v/>
      </c>
      <c r="O274" s="13" t="str">
        <f t="shared" si="273"/>
        <v/>
      </c>
      <c r="P274" s="13" t="str">
        <f t="shared" si="273"/>
        <v/>
      </c>
    </row>
    <row r="275">
      <c r="A275" s="7" t="s">
        <v>292</v>
      </c>
      <c r="B275" s="7" t="s">
        <v>264</v>
      </c>
      <c r="C275" s="8">
        <v>45356.0</v>
      </c>
      <c r="D275" s="8"/>
      <c r="E275" s="9" t="s">
        <v>12</v>
      </c>
      <c r="F275" s="14">
        <v>1000000.0</v>
      </c>
      <c r="G275" s="11">
        <v>2.0</v>
      </c>
      <c r="H275" s="7">
        <v>2024.0</v>
      </c>
      <c r="I275" s="12">
        <f t="shared" si="3"/>
        <v>2025</v>
      </c>
      <c r="J275" s="13">
        <v>3.31E7</v>
      </c>
      <c r="K275" s="13">
        <f t="shared" ref="K275:P275" si="274">if($E275="","",if($E275="Dropped",if(and(K$1&lt;=$I275,K$1&gt;=$H275),if(Year($D275)=K$1,$F275*0.8,if((year($D275)+1)=K$1,$F275*0.6,$F275*0.4)) ,""),if($E275="Minors",0,if($E275="FA Contract",if(and(K$1&lt;=$I275,K$1&gt;=$H275),$F275,""),if($E275="YP Contract",if(K$1=$H275,500000,if(K$1=($H275+1),1000000,if(K$1=($H275+2),1500000,""))))))))</f>
        <v>1000000</v>
      </c>
      <c r="L275" s="13" t="str">
        <f t="shared" si="274"/>
        <v/>
      </c>
      <c r="M275" s="13" t="str">
        <f t="shared" si="274"/>
        <v/>
      </c>
      <c r="N275" s="13" t="str">
        <f t="shared" si="274"/>
        <v/>
      </c>
      <c r="O275" s="13" t="str">
        <f t="shared" si="274"/>
        <v/>
      </c>
      <c r="P275" s="13" t="str">
        <f t="shared" si="274"/>
        <v/>
      </c>
    </row>
    <row r="276">
      <c r="A276" s="7" t="s">
        <v>293</v>
      </c>
      <c r="B276" s="7" t="s">
        <v>264</v>
      </c>
      <c r="C276" s="8">
        <v>45343.0</v>
      </c>
      <c r="D276" s="8"/>
      <c r="E276" s="9" t="s">
        <v>34</v>
      </c>
      <c r="F276" s="14" t="s">
        <v>35</v>
      </c>
      <c r="G276" s="11" t="s">
        <v>35</v>
      </c>
      <c r="H276" s="7">
        <v>2024.0</v>
      </c>
      <c r="I276" s="12">
        <f t="shared" si="3"/>
        <v>2026</v>
      </c>
      <c r="J276" s="13">
        <v>3.31E7</v>
      </c>
      <c r="K276" s="13">
        <f t="shared" ref="K276:P276" si="275">if($E276="","",if($E276="Dropped",if(and(K$1&lt;=$I276,K$1&gt;=$H276),if(Year($D276)=K$1,$F276*0.8,if((year($D276)+1)=K$1,$F276*0.6,$F276*0.4)) ,""),if($E276="Minors",0,if($E276="FA Contract",if(and(K$1&lt;=$I276,K$1&gt;=$H276),$F276,""),if($E276="YP Contract",if(K$1=$H276,500000,if(K$1=($H276+1),1000000,if(K$1=($H276+2),1500000,""))))))))</f>
        <v>1000000</v>
      </c>
      <c r="L276" s="13">
        <f t="shared" si="275"/>
        <v>1500000</v>
      </c>
      <c r="M276" s="13" t="str">
        <f t="shared" si="275"/>
        <v/>
      </c>
      <c r="N276" s="13" t="str">
        <f t="shared" si="275"/>
        <v/>
      </c>
      <c r="O276" s="13" t="str">
        <f t="shared" si="275"/>
        <v/>
      </c>
      <c r="P276" s="13" t="str">
        <f t="shared" si="275"/>
        <v/>
      </c>
    </row>
    <row r="277">
      <c r="A277" s="7" t="s">
        <v>294</v>
      </c>
      <c r="B277" s="7" t="s">
        <v>264</v>
      </c>
      <c r="C277" s="8">
        <v>45356.0</v>
      </c>
      <c r="D277" s="8"/>
      <c r="E277" s="9" t="s">
        <v>12</v>
      </c>
      <c r="F277" s="10">
        <v>1000000.0</v>
      </c>
      <c r="G277" s="11">
        <v>1.0</v>
      </c>
      <c r="H277" s="7">
        <v>2025.0</v>
      </c>
      <c r="I277" s="12">
        <f t="shared" si="3"/>
        <v>2025</v>
      </c>
      <c r="J277" s="13">
        <v>3.31E7</v>
      </c>
      <c r="K277" s="13">
        <f t="shared" ref="K277:P277" si="276">if($E277="","",if($E277="Dropped",if(and(K$1&lt;=$I277,K$1&gt;=$H277),if(Year($D277)=K$1,$F277*0.8,if((year($D277)+1)=K$1,$F277*0.6,$F277*0.4)) ,""),if($E277="Minors",0,if($E277="FA Contract",if(and(K$1&lt;=$I277,K$1&gt;=$H277),$F277,""),if($E277="YP Contract",if(K$1=$H277,500000,if(K$1=($H277+1),1000000,if(K$1=($H277+2),1500000,""))))))))</f>
        <v>1000000</v>
      </c>
      <c r="L277" s="13" t="str">
        <f t="shared" si="276"/>
        <v/>
      </c>
      <c r="M277" s="13" t="str">
        <f t="shared" si="276"/>
        <v/>
      </c>
      <c r="N277" s="13" t="str">
        <f t="shared" si="276"/>
        <v/>
      </c>
      <c r="O277" s="13" t="str">
        <f t="shared" si="276"/>
        <v/>
      </c>
      <c r="P277" s="13" t="str">
        <f t="shared" si="276"/>
        <v/>
      </c>
    </row>
    <row r="278">
      <c r="A278" s="7" t="s">
        <v>295</v>
      </c>
      <c r="B278" s="7" t="s">
        <v>264</v>
      </c>
      <c r="C278" s="8">
        <v>45518.0</v>
      </c>
      <c r="D278" s="8"/>
      <c r="E278" s="9" t="s">
        <v>12</v>
      </c>
      <c r="F278" s="14">
        <v>1000000.0</v>
      </c>
      <c r="G278" s="11">
        <v>2.0</v>
      </c>
      <c r="H278" s="7">
        <v>2024.0</v>
      </c>
      <c r="I278" s="12">
        <f t="shared" si="3"/>
        <v>2025</v>
      </c>
      <c r="J278" s="13">
        <v>3.31E7</v>
      </c>
      <c r="K278" s="13">
        <f t="shared" ref="K278:P278" si="277">if($E278="","",if($E278="Dropped",if(and(K$1&lt;=$I278,K$1&gt;=$H278),if(Year($D278)=K$1,$F278*0.8,if((year($D278)+1)=K$1,$F278*0.6,$F278*0.4)) ,""),if($E278="Minors",0,if($E278="FA Contract",if(and(K$1&lt;=$I278,K$1&gt;=$H278),$F278,""),if($E278="YP Contract",if(K$1=$H278,500000,if(K$1=($H278+1),1000000,if(K$1=($H278+2),1500000,""))))))))</f>
        <v>1000000</v>
      </c>
      <c r="L278" s="13" t="str">
        <f t="shared" si="277"/>
        <v/>
      </c>
      <c r="M278" s="13" t="str">
        <f t="shared" si="277"/>
        <v/>
      </c>
      <c r="N278" s="13" t="str">
        <f t="shared" si="277"/>
        <v/>
      </c>
      <c r="O278" s="13" t="str">
        <f t="shared" si="277"/>
        <v/>
      </c>
      <c r="P278" s="13" t="str">
        <f t="shared" si="277"/>
        <v/>
      </c>
    </row>
    <row r="279">
      <c r="A279" s="7" t="s">
        <v>296</v>
      </c>
      <c r="B279" s="7" t="s">
        <v>264</v>
      </c>
      <c r="C279" s="8">
        <v>45767.0</v>
      </c>
      <c r="D279" s="8"/>
      <c r="E279" s="9" t="s">
        <v>12</v>
      </c>
      <c r="F279" s="10">
        <v>600000.0</v>
      </c>
      <c r="G279" s="11">
        <v>1.0</v>
      </c>
      <c r="H279" s="7">
        <v>2025.0</v>
      </c>
      <c r="I279" s="12">
        <f t="shared" si="3"/>
        <v>2025</v>
      </c>
      <c r="J279" s="13">
        <v>3.31E7</v>
      </c>
      <c r="K279" s="13">
        <f t="shared" ref="K279:P279" si="278">if($E279="","",if($E279="Dropped",if(and(K$1&lt;=$I279,K$1&gt;=$H279),if(Year($D279)=K$1,$F279*0.8,if((year($D279)+1)=K$1,$F279*0.6,$F279*0.4)) ,""),if($E279="Minors",0,if($E279="FA Contract",if(and(K$1&lt;=$I279,K$1&gt;=$H279),$F279,""),if($E279="YP Contract",if(K$1=$H279,500000,if(K$1=($H279+1),1000000,if(K$1=($H279+2),1500000,""))))))))</f>
        <v>600000</v>
      </c>
      <c r="L279" s="13" t="str">
        <f t="shared" si="278"/>
        <v/>
      </c>
      <c r="M279" s="13" t="str">
        <f t="shared" si="278"/>
        <v/>
      </c>
      <c r="N279" s="13" t="str">
        <f t="shared" si="278"/>
        <v/>
      </c>
      <c r="O279" s="13" t="str">
        <f t="shared" si="278"/>
        <v/>
      </c>
      <c r="P279" s="13" t="str">
        <f t="shared" si="278"/>
        <v/>
      </c>
    </row>
    <row r="280">
      <c r="A280" s="7" t="s">
        <v>297</v>
      </c>
      <c r="B280" s="7" t="s">
        <v>264</v>
      </c>
      <c r="C280" s="8">
        <v>45687.0</v>
      </c>
      <c r="D280" s="8"/>
      <c r="E280" s="15" t="s">
        <v>34</v>
      </c>
      <c r="F280" s="14" t="s">
        <v>35</v>
      </c>
      <c r="G280" s="11" t="s">
        <v>35</v>
      </c>
      <c r="H280" s="16">
        <v>2025.0</v>
      </c>
      <c r="I280" s="12">
        <f t="shared" si="3"/>
        <v>2027</v>
      </c>
      <c r="J280" s="13">
        <v>3.31E7</v>
      </c>
      <c r="K280" s="13">
        <f t="shared" ref="K280:P280" si="279">if($E280="","",if($E280="Dropped",if(and(K$1&lt;=$I280,K$1&gt;=$H280),if(Year($D280)=K$1,$F280*0.8,if((year($D280)+1)=K$1,$F280*0.6,$F280*0.4)) ,""),if($E280="Minors",0,if($E280="FA Contract",if(and(K$1&lt;=$I280,K$1&gt;=$H280),$F280,""),if($E280="YP Contract",if(K$1=$H280,500000,if(K$1=($H280+1),1000000,if(K$1=($H280+2),1500000,""))))))))</f>
        <v>500000</v>
      </c>
      <c r="L280" s="13">
        <f t="shared" si="279"/>
        <v>1000000</v>
      </c>
      <c r="M280" s="13">
        <f t="shared" si="279"/>
        <v>1500000</v>
      </c>
      <c r="N280" s="13" t="str">
        <f t="shared" si="279"/>
        <v/>
      </c>
      <c r="O280" s="13" t="str">
        <f t="shared" si="279"/>
        <v/>
      </c>
      <c r="P280" s="13" t="str">
        <f t="shared" si="279"/>
        <v/>
      </c>
    </row>
    <row r="281">
      <c r="A281" s="7" t="s">
        <v>298</v>
      </c>
      <c r="B281" s="7" t="s">
        <v>264</v>
      </c>
      <c r="C281" s="8">
        <v>45721.0</v>
      </c>
      <c r="D281" s="8"/>
      <c r="E281" s="9" t="s">
        <v>12</v>
      </c>
      <c r="F281" s="14">
        <v>500000.0</v>
      </c>
      <c r="G281" s="11">
        <v>1.0</v>
      </c>
      <c r="H281" s="7">
        <v>2025.0</v>
      </c>
      <c r="I281" s="12">
        <f t="shared" si="3"/>
        <v>2025</v>
      </c>
      <c r="J281" s="13">
        <v>3.31E7</v>
      </c>
      <c r="K281" s="13">
        <f t="shared" ref="K281:P281" si="280">if($E281="","",if($E281="Dropped",if(and(K$1&lt;=$I281,K$1&gt;=$H281),if(Year($D281)=K$1,$F281*0.8,if((year($D281)+1)=K$1,$F281*0.6,$F281*0.4)) ,""),if($E281="Minors",0,if($E281="FA Contract",if(and(K$1&lt;=$I281,K$1&gt;=$H281),$F281,""),if($E281="YP Contract",if(K$1=$H281,500000,if(K$1=($H281+1),1000000,if(K$1=($H281+2),1500000,""))))))))</f>
        <v>500000</v>
      </c>
      <c r="L281" s="13" t="str">
        <f t="shared" si="280"/>
        <v/>
      </c>
      <c r="M281" s="13" t="str">
        <f t="shared" si="280"/>
        <v/>
      </c>
      <c r="N281" s="13" t="str">
        <f t="shared" si="280"/>
        <v/>
      </c>
      <c r="O281" s="13" t="str">
        <f t="shared" si="280"/>
        <v/>
      </c>
      <c r="P281" s="13" t="str">
        <f t="shared" si="280"/>
        <v/>
      </c>
    </row>
    <row r="282">
      <c r="A282" s="7" t="s">
        <v>299</v>
      </c>
      <c r="B282" s="7" t="s">
        <v>264</v>
      </c>
      <c r="C282" s="8">
        <v>45760.0</v>
      </c>
      <c r="D282" s="8"/>
      <c r="E282" s="9" t="s">
        <v>34</v>
      </c>
      <c r="F282" s="14" t="s">
        <v>35</v>
      </c>
      <c r="G282" s="11" t="s">
        <v>35</v>
      </c>
      <c r="H282" s="7">
        <v>2025.0</v>
      </c>
      <c r="I282" s="12">
        <f t="shared" si="3"/>
        <v>2027</v>
      </c>
      <c r="J282" s="13">
        <v>3.31E7</v>
      </c>
      <c r="K282" s="13">
        <f t="shared" ref="K282:P282" si="281">if($E282="","",if($E282="Dropped",if(and(K$1&lt;=$I282,K$1&gt;=$H282),if(Year($D282)=K$1,$F282*0.8,if((year($D282)+1)=K$1,$F282*0.6,$F282*0.4)) ,""),if($E282="Minors",0,if($E282="FA Contract",if(and(K$1&lt;=$I282,K$1&gt;=$H282),$F282,""),if($E282="YP Contract",if(K$1=$H282,500000,if(K$1=($H282+1),1000000,if(K$1=($H282+2),1500000,""))))))))</f>
        <v>500000</v>
      </c>
      <c r="L282" s="13">
        <f t="shared" si="281"/>
        <v>1000000</v>
      </c>
      <c r="M282" s="13">
        <f t="shared" si="281"/>
        <v>1500000</v>
      </c>
      <c r="N282" s="13" t="str">
        <f t="shared" si="281"/>
        <v/>
      </c>
      <c r="O282" s="13" t="str">
        <f t="shared" si="281"/>
        <v/>
      </c>
      <c r="P282" s="13" t="str">
        <f t="shared" si="281"/>
        <v/>
      </c>
    </row>
    <row r="283">
      <c r="A283" s="7" t="s">
        <v>300</v>
      </c>
      <c r="B283" s="7" t="s">
        <v>264</v>
      </c>
      <c r="C283" s="8">
        <v>45753.0</v>
      </c>
      <c r="D283" s="8"/>
      <c r="E283" s="9" t="s">
        <v>12</v>
      </c>
      <c r="F283" s="14">
        <v>300000.0</v>
      </c>
      <c r="G283" s="11">
        <v>1.0</v>
      </c>
      <c r="H283" s="7">
        <v>2025.0</v>
      </c>
      <c r="I283" s="12">
        <f t="shared" si="3"/>
        <v>2025</v>
      </c>
      <c r="J283" s="13">
        <v>3.31E7</v>
      </c>
      <c r="K283" s="13">
        <f t="shared" ref="K283:P283" si="282">if($E283="","",if($E283="Dropped",if(and(K$1&lt;=$I283,K$1&gt;=$H283),if(Year($D283)=K$1,$F283*0.8,if((year($D283)+1)=K$1,$F283*0.6,$F283*0.4)) ,""),if($E283="Minors",0,if($E283="FA Contract",if(and(K$1&lt;=$I283,K$1&gt;=$H283),$F283,""),if($E283="YP Contract",if(K$1=$H283,500000,if(K$1=($H283+1),1000000,if(K$1=($H283+2),1500000,""))))))))</f>
        <v>300000</v>
      </c>
      <c r="L283" s="13" t="str">
        <f t="shared" si="282"/>
        <v/>
      </c>
      <c r="M283" s="13" t="str">
        <f t="shared" si="282"/>
        <v/>
      </c>
      <c r="N283" s="13" t="str">
        <f t="shared" si="282"/>
        <v/>
      </c>
      <c r="O283" s="13" t="str">
        <f t="shared" si="282"/>
        <v/>
      </c>
      <c r="P283" s="13" t="str">
        <f t="shared" si="282"/>
        <v/>
      </c>
    </row>
    <row r="284">
      <c r="A284" s="7" t="s">
        <v>301</v>
      </c>
      <c r="B284" s="7" t="s">
        <v>264</v>
      </c>
      <c r="C284" s="8">
        <v>45851.0</v>
      </c>
      <c r="D284" s="8"/>
      <c r="E284" s="9" t="s">
        <v>12</v>
      </c>
      <c r="F284" s="14">
        <v>300000.0</v>
      </c>
      <c r="G284" s="11">
        <v>1.0</v>
      </c>
      <c r="H284" s="7">
        <v>2025.0</v>
      </c>
      <c r="I284" s="12">
        <f t="shared" si="3"/>
        <v>2025</v>
      </c>
      <c r="J284" s="13">
        <v>3.31E7</v>
      </c>
      <c r="K284" s="13">
        <f t="shared" ref="K284:P284" si="283">if($E284="","",if($E284="Dropped",if(and(K$1&lt;=$I284,K$1&gt;=$H284),if(Year($D284)=K$1,$F284*0.8,if((year($D284)+1)=K$1,$F284*0.6,$F284*0.4)) ,""),if($E284="Minors",0,if($E284="FA Contract",if(and(K$1&lt;=$I284,K$1&gt;=$H284),$F284,""),if($E284="YP Contract",if(K$1=$H284,500000,if(K$1=($H284+1),1000000,if(K$1=($H284+2),1500000,""))))))))</f>
        <v>300000</v>
      </c>
      <c r="L284" s="13" t="str">
        <f t="shared" si="283"/>
        <v/>
      </c>
      <c r="M284" s="13" t="str">
        <f t="shared" si="283"/>
        <v/>
      </c>
      <c r="N284" s="13" t="str">
        <f t="shared" si="283"/>
        <v/>
      </c>
      <c r="O284" s="13" t="str">
        <f t="shared" si="283"/>
        <v/>
      </c>
      <c r="P284" s="13" t="str">
        <f t="shared" si="283"/>
        <v/>
      </c>
    </row>
    <row r="285">
      <c r="A285" s="7" t="s">
        <v>302</v>
      </c>
      <c r="B285" s="7" t="s">
        <v>264</v>
      </c>
      <c r="C285" s="8">
        <v>45879.0</v>
      </c>
      <c r="D285" s="8"/>
      <c r="E285" s="9" t="s">
        <v>12</v>
      </c>
      <c r="F285" s="14">
        <v>200000.0</v>
      </c>
      <c r="G285" s="11">
        <v>1.0</v>
      </c>
      <c r="H285" s="7">
        <v>2025.0</v>
      </c>
      <c r="I285" s="12">
        <f t="shared" si="3"/>
        <v>2025</v>
      </c>
      <c r="J285" s="13">
        <v>3.31E7</v>
      </c>
      <c r="K285" s="13">
        <f t="shared" ref="K285:P285" si="284">if($E285="","",if($E285="Dropped",if(and(K$1&lt;=$I285,K$1&gt;=$H285),if(Year($D285)=K$1,$F285*0.8,if((year($D285)+1)=K$1,$F285*0.6,$F285*0.4)) ,""),if($E285="Minors",0,if($E285="FA Contract",if(and(K$1&lt;=$I285,K$1&gt;=$H285),$F285,""),if($E285="YP Contract",if(K$1=$H285,500000,if(K$1=($H285+1),1000000,if(K$1=($H285+2),1500000,""))))))))</f>
        <v>200000</v>
      </c>
      <c r="L285" s="13" t="str">
        <f t="shared" si="284"/>
        <v/>
      </c>
      <c r="M285" s="13" t="str">
        <f t="shared" si="284"/>
        <v/>
      </c>
      <c r="N285" s="13" t="str">
        <f t="shared" si="284"/>
        <v/>
      </c>
      <c r="O285" s="13" t="str">
        <f t="shared" si="284"/>
        <v/>
      </c>
      <c r="P285" s="13" t="str">
        <f t="shared" si="284"/>
        <v/>
      </c>
    </row>
    <row r="286">
      <c r="A286" s="7" t="s">
        <v>303</v>
      </c>
      <c r="B286" s="7" t="s">
        <v>264</v>
      </c>
      <c r="C286" s="8">
        <v>45880.0</v>
      </c>
      <c r="D286" s="8"/>
      <c r="E286" s="9" t="s">
        <v>12</v>
      </c>
      <c r="F286" s="10">
        <v>100000.0</v>
      </c>
      <c r="G286" s="11">
        <v>1.0</v>
      </c>
      <c r="H286" s="7">
        <v>2025.0</v>
      </c>
      <c r="I286" s="12">
        <f t="shared" si="3"/>
        <v>2025</v>
      </c>
      <c r="J286" s="13">
        <v>3.31E7</v>
      </c>
      <c r="K286" s="13">
        <f t="shared" ref="K286:P286" si="285">if($E286="","",if($E286="Dropped",if(and(K$1&lt;=$I286,K$1&gt;=$H286),if(Year($D286)=K$1,$F286*0.8,if((year($D286)+1)=K$1,$F286*0.6,$F286*0.4)) ,""),if($E286="Minors",0,if($E286="FA Contract",if(and(K$1&lt;=$I286,K$1&gt;=$H286),$F286,""),if($E286="YP Contract",if(K$1=$H286,500000,if(K$1=($H286+1),1000000,if(K$1=($H286+2),1500000,""))))))))</f>
        <v>100000</v>
      </c>
      <c r="L286" s="13" t="str">
        <f t="shared" si="285"/>
        <v/>
      </c>
      <c r="M286" s="13" t="str">
        <f t="shared" si="285"/>
        <v/>
      </c>
      <c r="N286" s="13" t="str">
        <f t="shared" si="285"/>
        <v/>
      </c>
      <c r="O286" s="13" t="str">
        <f t="shared" si="285"/>
        <v/>
      </c>
      <c r="P286" s="13" t="str">
        <f t="shared" si="285"/>
        <v/>
      </c>
    </row>
    <row r="287">
      <c r="A287" s="7" t="s">
        <v>304</v>
      </c>
      <c r="B287" s="7" t="s">
        <v>264</v>
      </c>
      <c r="C287" s="8">
        <v>45880.0</v>
      </c>
      <c r="D287" s="8"/>
      <c r="E287" s="9" t="s">
        <v>12</v>
      </c>
      <c r="F287" s="14">
        <v>100000.0</v>
      </c>
      <c r="G287" s="11">
        <v>1.0</v>
      </c>
      <c r="H287" s="7">
        <v>2025.0</v>
      </c>
      <c r="I287" s="12">
        <f t="shared" si="3"/>
        <v>2025</v>
      </c>
      <c r="J287" s="13">
        <v>3.31E7</v>
      </c>
      <c r="K287" s="13">
        <f t="shared" ref="K287:P287" si="286">if($E287="","",if($E287="Dropped",if(and(K$1&lt;=$I287,K$1&gt;=$H287),if(Year($D287)=K$1,$F287*0.8,if((year($D287)+1)=K$1,$F287*0.6,$F287*0.4)) ,""),if($E287="Minors",0,if($E287="FA Contract",if(and(K$1&lt;=$I287,K$1&gt;=$H287),$F287,""),if($E287="YP Contract",if(K$1=$H287,500000,if(K$1=($H287+1),1000000,if(K$1=($H287+2),1500000,""))))))))</f>
        <v>100000</v>
      </c>
      <c r="L287" s="13" t="str">
        <f t="shared" si="286"/>
        <v/>
      </c>
      <c r="M287" s="13" t="str">
        <f t="shared" si="286"/>
        <v/>
      </c>
      <c r="N287" s="13" t="str">
        <f t="shared" si="286"/>
        <v/>
      </c>
      <c r="O287" s="13" t="str">
        <f t="shared" si="286"/>
        <v/>
      </c>
      <c r="P287" s="13" t="str">
        <f t="shared" si="286"/>
        <v/>
      </c>
    </row>
    <row r="288">
      <c r="A288" s="7" t="s">
        <v>305</v>
      </c>
      <c r="B288" s="7" t="s">
        <v>264</v>
      </c>
      <c r="C288" s="8">
        <v>45865.0</v>
      </c>
      <c r="D288" s="8"/>
      <c r="E288" s="9" t="s">
        <v>12</v>
      </c>
      <c r="F288" s="14">
        <v>100000.0</v>
      </c>
      <c r="G288" s="11">
        <v>1.0</v>
      </c>
      <c r="H288" s="7">
        <v>2025.0</v>
      </c>
      <c r="I288" s="12">
        <f t="shared" si="3"/>
        <v>2025</v>
      </c>
      <c r="J288" s="13">
        <v>3.31E7</v>
      </c>
      <c r="K288" s="13">
        <f t="shared" ref="K288:P288" si="287">if($E288="","",if($E288="Dropped",if(and(K$1&lt;=$I288,K$1&gt;=$H288),if(Year($D288)=K$1,$F288*0.8,if((year($D288)+1)=K$1,$F288*0.6,$F288*0.4)) ,""),if($E288="Minors",0,if($E288="FA Contract",if(and(K$1&lt;=$I288,K$1&gt;=$H288),$F288,""),if($E288="YP Contract",if(K$1=$H288,500000,if(K$1=($H288+1),1000000,if(K$1=($H288+2),1500000,""))))))))</f>
        <v>100000</v>
      </c>
      <c r="L288" s="13" t="str">
        <f t="shared" si="287"/>
        <v/>
      </c>
      <c r="M288" s="13" t="str">
        <f t="shared" si="287"/>
        <v/>
      </c>
      <c r="N288" s="13" t="str">
        <f t="shared" si="287"/>
        <v/>
      </c>
      <c r="O288" s="13" t="str">
        <f t="shared" si="287"/>
        <v/>
      </c>
      <c r="P288" s="13" t="str">
        <f t="shared" si="287"/>
        <v/>
      </c>
    </row>
    <row r="289">
      <c r="A289" s="7" t="s">
        <v>306</v>
      </c>
      <c r="B289" s="7" t="s">
        <v>264</v>
      </c>
      <c r="C289" s="8">
        <v>45508.0</v>
      </c>
      <c r="D289" s="8"/>
      <c r="E289" s="9" t="s">
        <v>52</v>
      </c>
      <c r="F289" s="14" t="s">
        <v>35</v>
      </c>
      <c r="G289" s="11" t="s">
        <v>35</v>
      </c>
      <c r="I289" s="12" t="str">
        <f t="shared" si="3"/>
        <v/>
      </c>
      <c r="J289" s="13">
        <v>3.31E7</v>
      </c>
      <c r="K289" s="13">
        <f t="shared" ref="K289:P289" si="288">if($E289="","",if($E289="Dropped",if(and(K$1&lt;=$I289,K$1&gt;=$H289),if(Year($D289)=K$1,$F289*0.8,if((year($D289)+1)=K$1,$F289*0.6,$F289*0.4)) ,""),if($E289="Minors",0,if($E289="FA Contract",if(and(K$1&lt;=$I289,K$1&gt;=$H289),$F289,""),if($E289="YP Contract",if(K$1=$H289,500000,if(K$1=($H289+1),1000000,if(K$1=($H289+2),1500000,""))))))))</f>
        <v>0</v>
      </c>
      <c r="L289" s="13">
        <f t="shared" si="288"/>
        <v>0</v>
      </c>
      <c r="M289" s="13">
        <f t="shared" si="288"/>
        <v>0</v>
      </c>
      <c r="N289" s="13">
        <f t="shared" si="288"/>
        <v>0</v>
      </c>
      <c r="O289" s="13">
        <f t="shared" si="288"/>
        <v>0</v>
      </c>
      <c r="P289" s="13">
        <f t="shared" si="288"/>
        <v>0</v>
      </c>
    </row>
    <row r="290">
      <c r="A290" s="7" t="s">
        <v>307</v>
      </c>
      <c r="B290" s="7" t="s">
        <v>264</v>
      </c>
      <c r="C290" s="8">
        <v>45698.0</v>
      </c>
      <c r="D290" s="8"/>
      <c r="E290" s="9" t="s">
        <v>52</v>
      </c>
      <c r="F290" s="14" t="s">
        <v>35</v>
      </c>
      <c r="G290" s="11" t="s">
        <v>35</v>
      </c>
      <c r="I290" s="12" t="str">
        <f t="shared" si="3"/>
        <v/>
      </c>
      <c r="J290" s="13">
        <v>3.31E7</v>
      </c>
      <c r="K290" s="13">
        <f t="shared" ref="K290:P290" si="289">if($E290="","",if($E290="Dropped",if(and(K$1&lt;=$I290,K$1&gt;=$H290),if(Year($D290)=K$1,$F290*0.8,if((year($D290)+1)=K$1,$F290*0.6,$F290*0.4)) ,""),if($E290="Minors",0,if($E290="FA Contract",if(and(K$1&lt;=$I290,K$1&gt;=$H290),$F290,""),if($E290="YP Contract",if(K$1=$H290,500000,if(K$1=($H290+1),1000000,if(K$1=($H290+2),1500000,""))))))))</f>
        <v>0</v>
      </c>
      <c r="L290" s="13">
        <f t="shared" si="289"/>
        <v>0</v>
      </c>
      <c r="M290" s="13">
        <f t="shared" si="289"/>
        <v>0</v>
      </c>
      <c r="N290" s="13">
        <f t="shared" si="289"/>
        <v>0</v>
      </c>
      <c r="O290" s="13">
        <f t="shared" si="289"/>
        <v>0</v>
      </c>
      <c r="P290" s="13">
        <f t="shared" si="289"/>
        <v>0</v>
      </c>
    </row>
    <row r="291">
      <c r="A291" s="7" t="s">
        <v>308</v>
      </c>
      <c r="B291" s="7" t="s">
        <v>264</v>
      </c>
      <c r="C291" s="8">
        <v>45343.0</v>
      </c>
      <c r="D291" s="8"/>
      <c r="E291" s="9" t="s">
        <v>52</v>
      </c>
      <c r="F291" s="14" t="s">
        <v>35</v>
      </c>
      <c r="G291" s="11" t="s">
        <v>35</v>
      </c>
      <c r="H291" s="7">
        <v>2023.0</v>
      </c>
      <c r="I291" s="12">
        <f t="shared" si="3"/>
        <v>2025</v>
      </c>
      <c r="J291" s="13">
        <v>3.31E7</v>
      </c>
      <c r="K291" s="13">
        <f t="shared" ref="K291:P291" si="290">if($E291="","",if($E291="Dropped",if(and(K$1&lt;=$I291,K$1&gt;=$H291),if(Year($D291)=K$1,$F291*0.8,if((year($D291)+1)=K$1,$F291*0.6,$F291*0.4)) ,""),if($E291="Minors",0,if($E291="FA Contract",if(and(K$1&lt;=$I291,K$1&gt;=$H291),$F291,""),if($E291="YP Contract",if(K$1=$H291,500000,if(K$1=($H291+1),1000000,if(K$1=($H291+2),1500000,""))))))))</f>
        <v>0</v>
      </c>
      <c r="L291" s="13">
        <f t="shared" si="290"/>
        <v>0</v>
      </c>
      <c r="M291" s="13">
        <f t="shared" si="290"/>
        <v>0</v>
      </c>
      <c r="N291" s="13">
        <f t="shared" si="290"/>
        <v>0</v>
      </c>
      <c r="O291" s="13">
        <f t="shared" si="290"/>
        <v>0</v>
      </c>
      <c r="P291" s="13">
        <f t="shared" si="290"/>
        <v>0</v>
      </c>
    </row>
    <row r="292">
      <c r="A292" s="7" t="s">
        <v>309</v>
      </c>
      <c r="B292" s="7" t="s">
        <v>264</v>
      </c>
      <c r="C292" s="8">
        <v>45695.0</v>
      </c>
      <c r="D292" s="8"/>
      <c r="E292" s="9" t="s">
        <v>52</v>
      </c>
      <c r="F292" s="14" t="s">
        <v>35</v>
      </c>
      <c r="G292" s="14" t="s">
        <v>35</v>
      </c>
      <c r="I292" s="12" t="str">
        <f t="shared" si="3"/>
        <v/>
      </c>
      <c r="J292" s="13">
        <v>3.31E7</v>
      </c>
      <c r="K292" s="13">
        <f t="shared" ref="K292:P292" si="291">if($E292="","",if($E292="Dropped",if(and(K$1&lt;=$I292,K$1&gt;=$H292),if(Year($D292)=K$1,$F292*0.8,if((year($D292)+1)=K$1,$F292*0.6,$F292*0.4)) ,""),if($E292="Minors",0,if($E292="FA Contract",if(and(K$1&lt;=$I292,K$1&gt;=$H292),$F292,""),if($E292="YP Contract",if(K$1=$H292,500000,if(K$1=($H292+1),1000000,if(K$1=($H292+2),1500000,""))))))))</f>
        <v>0</v>
      </c>
      <c r="L292" s="13">
        <f t="shared" si="291"/>
        <v>0</v>
      </c>
      <c r="M292" s="13">
        <f t="shared" si="291"/>
        <v>0</v>
      </c>
      <c r="N292" s="13">
        <f t="shared" si="291"/>
        <v>0</v>
      </c>
      <c r="O292" s="13">
        <f t="shared" si="291"/>
        <v>0</v>
      </c>
      <c r="P292" s="13">
        <f t="shared" si="291"/>
        <v>0</v>
      </c>
    </row>
    <row r="293">
      <c r="A293" s="7" t="s">
        <v>310</v>
      </c>
      <c r="B293" s="7" t="s">
        <v>264</v>
      </c>
      <c r="C293" s="8">
        <v>45356.0</v>
      </c>
      <c r="D293" s="8"/>
      <c r="E293" s="9" t="s">
        <v>52</v>
      </c>
      <c r="F293" s="14" t="s">
        <v>35</v>
      </c>
      <c r="G293" s="14" t="s">
        <v>35</v>
      </c>
      <c r="I293" s="12" t="str">
        <f t="shared" si="3"/>
        <v/>
      </c>
      <c r="J293" s="13">
        <v>3.31E7</v>
      </c>
      <c r="K293" s="13">
        <f t="shared" ref="K293:P293" si="292">if($E293="","",if($E293="Dropped",if(and(K$1&lt;=$I293,K$1&gt;=$H293),if(Year($D293)=K$1,$F293*0.8,if((year($D293)+1)=K$1,$F293*0.6,$F293*0.4)) ,""),if($E293="Minors",0,if($E293="FA Contract",if(and(K$1&lt;=$I293,K$1&gt;=$H293),$F293,""),if($E293="YP Contract",if(K$1=$H293,500000,if(K$1=($H293+1),1000000,if(K$1=($H293+2),1500000,""))))))))</f>
        <v>0</v>
      </c>
      <c r="L293" s="13">
        <f t="shared" si="292"/>
        <v>0</v>
      </c>
      <c r="M293" s="13">
        <f t="shared" si="292"/>
        <v>0</v>
      </c>
      <c r="N293" s="13">
        <f t="shared" si="292"/>
        <v>0</v>
      </c>
      <c r="O293" s="13">
        <f t="shared" si="292"/>
        <v>0</v>
      </c>
      <c r="P293" s="13">
        <f t="shared" si="292"/>
        <v>0</v>
      </c>
    </row>
    <row r="294">
      <c r="A294" s="7" t="s">
        <v>311</v>
      </c>
      <c r="B294" s="7" t="s">
        <v>264</v>
      </c>
      <c r="C294" s="8">
        <v>45343.0</v>
      </c>
      <c r="D294" s="8"/>
      <c r="E294" s="9" t="s">
        <v>52</v>
      </c>
      <c r="F294" s="14" t="s">
        <v>35</v>
      </c>
      <c r="G294" s="11" t="s">
        <v>35</v>
      </c>
      <c r="H294" s="7">
        <v>2023.0</v>
      </c>
      <c r="I294" s="12">
        <f t="shared" si="3"/>
        <v>2025</v>
      </c>
      <c r="J294" s="13">
        <v>3.31E7</v>
      </c>
      <c r="K294" s="13">
        <f t="shared" ref="K294:P294" si="293">if($E294="","",if($E294="Dropped",if(and(K$1&lt;=$I294,K$1&gt;=$H294),if(Year($D294)=K$1,$F294*0.8,if((year($D294)+1)=K$1,$F294*0.6,$F294*0.4)) ,""),if($E294="Minors",0,if($E294="FA Contract",if(and(K$1&lt;=$I294,K$1&gt;=$H294),$F294,""),if($E294="YP Contract",if(K$1=$H294,500000,if(K$1=($H294+1),1000000,if(K$1=($H294+2),1500000,""))))))))</f>
        <v>0</v>
      </c>
      <c r="L294" s="13">
        <f t="shared" si="293"/>
        <v>0</v>
      </c>
      <c r="M294" s="13">
        <f t="shared" si="293"/>
        <v>0</v>
      </c>
      <c r="N294" s="13">
        <f t="shared" si="293"/>
        <v>0</v>
      </c>
      <c r="O294" s="13">
        <f t="shared" si="293"/>
        <v>0</v>
      </c>
      <c r="P294" s="13">
        <f t="shared" si="293"/>
        <v>0</v>
      </c>
    </row>
    <row r="295">
      <c r="A295" s="7" t="s">
        <v>312</v>
      </c>
      <c r="B295" s="7" t="s">
        <v>264</v>
      </c>
      <c r="C295" s="8">
        <v>45698.0</v>
      </c>
      <c r="D295" s="8"/>
      <c r="E295" s="9" t="s">
        <v>52</v>
      </c>
      <c r="F295" s="14">
        <v>2100000.0</v>
      </c>
      <c r="G295" s="11">
        <v>5.0</v>
      </c>
      <c r="H295" s="7">
        <v>2024.0</v>
      </c>
      <c r="I295" s="12">
        <f t="shared" si="3"/>
        <v>2028</v>
      </c>
      <c r="J295" s="13">
        <v>3.31E7</v>
      </c>
      <c r="K295" s="13">
        <f t="shared" ref="K295:P295" si="294">if($E295="","",if($E295="Dropped",if(and(K$1&lt;=$I295,K$1&gt;=$H295),if(Year($D295)=K$1,$F295*0.8,if((year($D295)+1)=K$1,$F295*0.6,$F295*0.4)) ,""),if($E295="Minors",0,if($E295="FA Contract",if(and(K$1&lt;=$I295,K$1&gt;=$H295),$F295,""),if($E295="YP Contract",if(K$1=$H295,500000,if(K$1=($H295+1),1000000,if(K$1=($H295+2),1500000,""))))))))</f>
        <v>0</v>
      </c>
      <c r="L295" s="13">
        <f t="shared" si="294"/>
        <v>0</v>
      </c>
      <c r="M295" s="13">
        <f t="shared" si="294"/>
        <v>0</v>
      </c>
      <c r="N295" s="13">
        <f t="shared" si="294"/>
        <v>0</v>
      </c>
      <c r="O295" s="13">
        <f t="shared" si="294"/>
        <v>0</v>
      </c>
      <c r="P295" s="13">
        <f t="shared" si="294"/>
        <v>0</v>
      </c>
    </row>
    <row r="296">
      <c r="A296" s="7" t="s">
        <v>313</v>
      </c>
      <c r="B296" s="7" t="s">
        <v>264</v>
      </c>
      <c r="C296" s="8">
        <v>45356.0</v>
      </c>
      <c r="D296" s="8"/>
      <c r="E296" s="9" t="s">
        <v>52</v>
      </c>
      <c r="F296" s="14">
        <v>1000000.0</v>
      </c>
      <c r="G296" s="11">
        <v>2.0</v>
      </c>
      <c r="H296" s="7">
        <v>2024.0</v>
      </c>
      <c r="I296" s="12">
        <f t="shared" si="3"/>
        <v>2025</v>
      </c>
      <c r="J296" s="13">
        <v>3.31E7</v>
      </c>
      <c r="K296" s="13">
        <f t="shared" ref="K296:P296" si="295">if($E296="","",if($E296="Dropped",if(and(K$1&lt;=$I296,K$1&gt;=$H296),if(Year($D296)=K$1,$F296*0.8,if((year($D296)+1)=K$1,$F296*0.6,$F296*0.4)) ,""),if($E296="Minors",0,if($E296="FA Contract",if(and(K$1&lt;=$I296,K$1&gt;=$H296),$F296,""),if($E296="YP Contract",if(K$1=$H296,500000,if(K$1=($H296+1),1000000,if(K$1=($H296+2),1500000,""))))))))</f>
        <v>0</v>
      </c>
      <c r="L296" s="13">
        <f t="shared" si="295"/>
        <v>0</v>
      </c>
      <c r="M296" s="13">
        <f t="shared" si="295"/>
        <v>0</v>
      </c>
      <c r="N296" s="13">
        <f t="shared" si="295"/>
        <v>0</v>
      </c>
      <c r="O296" s="13">
        <f t="shared" si="295"/>
        <v>0</v>
      </c>
      <c r="P296" s="13">
        <f t="shared" si="295"/>
        <v>0</v>
      </c>
    </row>
    <row r="297">
      <c r="A297" s="7" t="s">
        <v>314</v>
      </c>
      <c r="B297" s="7" t="s">
        <v>264</v>
      </c>
      <c r="C297" s="8">
        <v>45704.0</v>
      </c>
      <c r="D297" s="8"/>
      <c r="E297" s="9" t="s">
        <v>52</v>
      </c>
      <c r="F297" s="14" t="s">
        <v>35</v>
      </c>
      <c r="G297" s="11" t="s">
        <v>35</v>
      </c>
      <c r="I297" s="12" t="str">
        <f t="shared" si="3"/>
        <v/>
      </c>
      <c r="J297" s="13">
        <v>3.31E7</v>
      </c>
      <c r="K297" s="13">
        <f t="shared" ref="K297:P297" si="296">if($E297="","",if($E297="Dropped",if(and(K$1&lt;=$I297,K$1&gt;=$H297),if(Year($D297)=K$1,$F297*0.8,if((year($D297)+1)=K$1,$F297*0.6,$F297*0.4)) ,""),if($E297="Minors",0,if($E297="FA Contract",if(and(K$1&lt;=$I297,K$1&gt;=$H297),$F297,""),if($E297="YP Contract",if(K$1=$H297,500000,if(K$1=($H297+1),1000000,if(K$1=($H297+2),1500000,""))))))))</f>
        <v>0</v>
      </c>
      <c r="L297" s="13">
        <f t="shared" si="296"/>
        <v>0</v>
      </c>
      <c r="M297" s="13">
        <f t="shared" si="296"/>
        <v>0</v>
      </c>
      <c r="N297" s="13">
        <f t="shared" si="296"/>
        <v>0</v>
      </c>
      <c r="O297" s="13">
        <f t="shared" si="296"/>
        <v>0</v>
      </c>
      <c r="P297" s="13">
        <f t="shared" si="296"/>
        <v>0</v>
      </c>
    </row>
    <row r="298">
      <c r="A298" s="7" t="s">
        <v>315</v>
      </c>
      <c r="B298" s="7" t="s">
        <v>264</v>
      </c>
      <c r="C298" s="8">
        <v>45703.0</v>
      </c>
      <c r="D298" s="8"/>
      <c r="E298" s="9" t="s">
        <v>52</v>
      </c>
      <c r="F298" s="10">
        <v>800000.0</v>
      </c>
      <c r="G298" s="11">
        <v>1.0</v>
      </c>
      <c r="H298" s="7">
        <v>2025.0</v>
      </c>
      <c r="I298" s="12">
        <f t="shared" si="3"/>
        <v>2025</v>
      </c>
      <c r="J298" s="13">
        <v>3.31E7</v>
      </c>
      <c r="K298" s="13">
        <f t="shared" ref="K298:P298" si="297">if($E298="","",if($E298="Dropped",if(and(K$1&lt;=$I298,K$1&gt;=$H298),if(Year($D298)=K$1,$F298*0.8,if((year($D298)+1)=K$1,$F298*0.6,$F298*0.4)) ,""),if($E298="Minors",0,if($E298="FA Contract",if(and(K$1&lt;=$I298,K$1&gt;=$H298),$F298,""),if($E298="YP Contract",if(K$1=$H298,500000,if(K$1=($H298+1),1000000,if(K$1=($H298+2),1500000,""))))))))</f>
        <v>0</v>
      </c>
      <c r="L298" s="13">
        <f t="shared" si="297"/>
        <v>0</v>
      </c>
      <c r="M298" s="13">
        <f t="shared" si="297"/>
        <v>0</v>
      </c>
      <c r="N298" s="13">
        <f t="shared" si="297"/>
        <v>0</v>
      </c>
      <c r="O298" s="13">
        <f t="shared" si="297"/>
        <v>0</v>
      </c>
      <c r="P298" s="13">
        <f t="shared" si="297"/>
        <v>0</v>
      </c>
    </row>
    <row r="299">
      <c r="A299" s="7" t="s">
        <v>316</v>
      </c>
      <c r="B299" s="7" t="s">
        <v>264</v>
      </c>
      <c r="C299" s="8">
        <v>45695.0</v>
      </c>
      <c r="D299" s="8"/>
      <c r="E299" s="9" t="s">
        <v>52</v>
      </c>
      <c r="F299" s="14" t="s">
        <v>35</v>
      </c>
      <c r="G299" s="11" t="s">
        <v>35</v>
      </c>
      <c r="I299" s="12" t="str">
        <f t="shared" si="3"/>
        <v/>
      </c>
      <c r="J299" s="13">
        <v>3.31E7</v>
      </c>
      <c r="K299" s="13">
        <f t="shared" ref="K299:P299" si="298">if($E299="","",if($E299="Dropped",if(and(K$1&lt;=$I299,K$1&gt;=$H299),if(Year($D299)=K$1,$F299*0.8,if((year($D299)+1)=K$1,$F299*0.6,$F299*0.4)) ,""),if($E299="Minors",0,if($E299="FA Contract",if(and(K$1&lt;=$I299,K$1&gt;=$H299),$F299,""),if($E299="YP Contract",if(K$1=$H299,500000,if(K$1=($H299+1),1000000,if(K$1=($H299+2),1500000,""))))))))</f>
        <v>0</v>
      </c>
      <c r="L299" s="13">
        <f t="shared" si="298"/>
        <v>0</v>
      </c>
      <c r="M299" s="13">
        <f t="shared" si="298"/>
        <v>0</v>
      </c>
      <c r="N299" s="13">
        <f t="shared" si="298"/>
        <v>0</v>
      </c>
      <c r="O299" s="13">
        <f t="shared" si="298"/>
        <v>0</v>
      </c>
      <c r="P299" s="13">
        <f t="shared" si="298"/>
        <v>0</v>
      </c>
    </row>
    <row r="300">
      <c r="A300" s="7" t="s">
        <v>317</v>
      </c>
      <c r="B300" s="7" t="s">
        <v>264</v>
      </c>
      <c r="C300" s="8">
        <v>45348.0</v>
      </c>
      <c r="D300" s="8"/>
      <c r="E300" s="9" t="s">
        <v>52</v>
      </c>
      <c r="F300" s="14" t="s">
        <v>35</v>
      </c>
      <c r="G300" s="14" t="s">
        <v>35</v>
      </c>
      <c r="I300" s="12" t="str">
        <f t="shared" si="3"/>
        <v/>
      </c>
      <c r="J300" s="13">
        <v>3.31E7</v>
      </c>
      <c r="K300" s="13">
        <f t="shared" ref="K300:P300" si="299">if($E300="","",if($E300="Dropped",if(and(K$1&lt;=$I300,K$1&gt;=$H300),if(Year($D300)=K$1,$F300*0.8,if((year($D300)+1)=K$1,$F300*0.6,$F300*0.4)) ,""),if($E300="Minors",0,if($E300="FA Contract",if(and(K$1&lt;=$I300,K$1&gt;=$H300),$F300,""),if($E300="YP Contract",if(K$1=$H300,500000,if(K$1=($H300+1),1000000,if(K$1=($H300+2),1500000,""))))))))</f>
        <v>0</v>
      </c>
      <c r="L300" s="13">
        <f t="shared" si="299"/>
        <v>0</v>
      </c>
      <c r="M300" s="13">
        <f t="shared" si="299"/>
        <v>0</v>
      </c>
      <c r="N300" s="13">
        <f t="shared" si="299"/>
        <v>0</v>
      </c>
      <c r="O300" s="13">
        <f t="shared" si="299"/>
        <v>0</v>
      </c>
      <c r="P300" s="13">
        <f t="shared" si="299"/>
        <v>0</v>
      </c>
    </row>
    <row r="301">
      <c r="A301" s="7" t="s">
        <v>318</v>
      </c>
      <c r="B301" s="7" t="s">
        <v>264</v>
      </c>
      <c r="C301" s="8">
        <v>45355.0</v>
      </c>
      <c r="D301" s="8"/>
      <c r="E301" s="9" t="s">
        <v>52</v>
      </c>
      <c r="F301" s="14" t="s">
        <v>35</v>
      </c>
      <c r="G301" s="14" t="s">
        <v>35</v>
      </c>
      <c r="H301" s="7">
        <v>2025.0</v>
      </c>
      <c r="I301" s="12">
        <f t="shared" si="3"/>
        <v>2027</v>
      </c>
      <c r="J301" s="13">
        <v>3.31E7</v>
      </c>
      <c r="K301" s="13">
        <f t="shared" ref="K301:P301" si="300">if($E301="","",if($E301="Dropped",if(and(K$1&lt;=$I301,K$1&gt;=$H301),if(Year($D301)=K$1,$F301*0.8,if((year($D301)+1)=K$1,$F301*0.6,$F301*0.4)) ,""),if($E301="Minors",0,if($E301="FA Contract",if(and(K$1&lt;=$I301,K$1&gt;=$H301),$F301,""),if($E301="YP Contract",if(K$1=$H301,500000,if(K$1=($H301+1),1000000,if(K$1=($H301+2),1500000,""))))))))</f>
        <v>0</v>
      </c>
      <c r="L301" s="13">
        <f t="shared" si="300"/>
        <v>0</v>
      </c>
      <c r="M301" s="13">
        <f t="shared" si="300"/>
        <v>0</v>
      </c>
      <c r="N301" s="13">
        <f t="shared" si="300"/>
        <v>0</v>
      </c>
      <c r="O301" s="13">
        <f t="shared" si="300"/>
        <v>0</v>
      </c>
      <c r="P301" s="13">
        <f t="shared" si="300"/>
        <v>0</v>
      </c>
    </row>
    <row r="302">
      <c r="A302" s="7" t="s">
        <v>319</v>
      </c>
      <c r="B302" s="7" t="s">
        <v>320</v>
      </c>
      <c r="C302" s="8">
        <v>45318.0</v>
      </c>
      <c r="D302" s="8"/>
      <c r="E302" s="9" t="s">
        <v>12</v>
      </c>
      <c r="F302" s="10">
        <v>3.57E7</v>
      </c>
      <c r="G302" s="11">
        <v>5.0</v>
      </c>
      <c r="H302" s="7">
        <v>2024.0</v>
      </c>
      <c r="I302" s="12">
        <f t="shared" si="3"/>
        <v>2028</v>
      </c>
      <c r="J302" s="13">
        <v>3.31E7</v>
      </c>
      <c r="K302" s="13">
        <f t="shared" ref="K302:P302" si="301">if($E302="","",if($E302="Dropped",if(and(K$1&lt;=$I302,K$1&gt;=$H302),if(Year($D302)=K$1,$F302*0.8,if((year($D302)+1)=K$1,$F302*0.6,$F302*0.4)) ,""),if($E302="Minors",0,if($E302="FA Contract",if(and(K$1&lt;=$I302,K$1&gt;=$H302),$F302,""),if($E302="YP Contract",if(K$1=$H302,500000,if(K$1=($H302+1),1000000,if(K$1=($H302+2),1500000,""))))))))</f>
        <v>35700000</v>
      </c>
      <c r="L302" s="13">
        <f t="shared" si="301"/>
        <v>35700000</v>
      </c>
      <c r="M302" s="13">
        <f t="shared" si="301"/>
        <v>35700000</v>
      </c>
      <c r="N302" s="13">
        <f t="shared" si="301"/>
        <v>35700000</v>
      </c>
      <c r="O302" s="13" t="str">
        <f t="shared" si="301"/>
        <v/>
      </c>
      <c r="P302" s="13" t="str">
        <f t="shared" si="301"/>
        <v/>
      </c>
    </row>
    <row r="303">
      <c r="A303" s="7" t="s">
        <v>321</v>
      </c>
      <c r="B303" s="7" t="s">
        <v>320</v>
      </c>
      <c r="C303" s="8">
        <v>45318.0</v>
      </c>
      <c r="D303" s="8"/>
      <c r="E303" s="9" t="s">
        <v>12</v>
      </c>
      <c r="F303" s="10">
        <v>1.97E7</v>
      </c>
      <c r="G303" s="11">
        <v>2.0</v>
      </c>
      <c r="H303" s="7">
        <v>2024.0</v>
      </c>
      <c r="I303" s="12">
        <f t="shared" si="3"/>
        <v>2025</v>
      </c>
      <c r="J303" s="13">
        <v>3.31E7</v>
      </c>
      <c r="K303" s="13">
        <f t="shared" ref="K303:P303" si="302">if($E303="","",if($E303="Dropped",if(and(K$1&lt;=$I303,K$1&gt;=$H303),if(Year($D303)=K$1,$F303*0.8,if((year($D303)+1)=K$1,$F303*0.6,$F303*0.4)) ,""),if($E303="Minors",0,if($E303="FA Contract",if(and(K$1&lt;=$I303,K$1&gt;=$H303),$F303,""),if($E303="YP Contract",if(K$1=$H303,500000,if(K$1=($H303+1),1000000,if(K$1=($H303+2),1500000,""))))))))</f>
        <v>19700000</v>
      </c>
      <c r="L303" s="13" t="str">
        <f t="shared" si="302"/>
        <v/>
      </c>
      <c r="M303" s="13" t="str">
        <f t="shared" si="302"/>
        <v/>
      </c>
      <c r="N303" s="13" t="str">
        <f t="shared" si="302"/>
        <v/>
      </c>
      <c r="O303" s="13" t="str">
        <f t="shared" si="302"/>
        <v/>
      </c>
      <c r="P303" s="13" t="str">
        <f t="shared" si="302"/>
        <v/>
      </c>
    </row>
    <row r="304">
      <c r="A304" s="7" t="s">
        <v>322</v>
      </c>
      <c r="B304" s="7" t="s">
        <v>320</v>
      </c>
      <c r="C304" s="8">
        <v>45318.0</v>
      </c>
      <c r="D304" s="8"/>
      <c r="E304" s="9" t="s">
        <v>12</v>
      </c>
      <c r="F304" s="10">
        <v>1.87E7</v>
      </c>
      <c r="G304" s="11">
        <v>3.0</v>
      </c>
      <c r="H304" s="7">
        <v>2024.0</v>
      </c>
      <c r="I304" s="12">
        <f t="shared" si="3"/>
        <v>2026</v>
      </c>
      <c r="J304" s="13">
        <v>3.31E7</v>
      </c>
      <c r="K304" s="13">
        <f t="shared" ref="K304:P304" si="303">if($E304="","",if($E304="Dropped",if(and(K$1&lt;=$I304,K$1&gt;=$H304),if(Year($D304)=K$1,$F304*0.8,if((year($D304)+1)=K$1,$F304*0.6,$F304*0.4)) ,""),if($E304="Minors",0,if($E304="FA Contract",if(and(K$1&lt;=$I304,K$1&gt;=$H304),$F304,""),if($E304="YP Contract",if(K$1=$H304,500000,if(K$1=($H304+1),1000000,if(K$1=($H304+2),1500000,""))))))))</f>
        <v>18700000</v>
      </c>
      <c r="L304" s="13">
        <f t="shared" si="303"/>
        <v>18700000</v>
      </c>
      <c r="M304" s="13" t="str">
        <f t="shared" si="303"/>
        <v/>
      </c>
      <c r="N304" s="13" t="str">
        <f t="shared" si="303"/>
        <v/>
      </c>
      <c r="O304" s="13" t="str">
        <f t="shared" si="303"/>
        <v/>
      </c>
      <c r="P304" s="13" t="str">
        <f t="shared" si="303"/>
        <v/>
      </c>
    </row>
    <row r="305">
      <c r="A305" s="7" t="s">
        <v>323</v>
      </c>
      <c r="B305" s="7" t="s">
        <v>320</v>
      </c>
      <c r="C305" s="8">
        <v>45685.0</v>
      </c>
      <c r="D305" s="8"/>
      <c r="E305" s="9" t="s">
        <v>12</v>
      </c>
      <c r="F305" s="10">
        <v>1.84E7</v>
      </c>
      <c r="G305" s="11">
        <v>4.0</v>
      </c>
      <c r="H305" s="7">
        <v>2025.0</v>
      </c>
      <c r="I305" s="12">
        <f t="shared" si="3"/>
        <v>2028</v>
      </c>
      <c r="J305" s="13">
        <v>3.31E7</v>
      </c>
      <c r="K305" s="13">
        <f t="shared" ref="K305:P305" si="304">if($E305="","",if($E305="Dropped",if(and(K$1&lt;=$I305,K$1&gt;=$H305),if(Year($D305)=K$1,$F305*0.8,if((year($D305)+1)=K$1,$F305*0.6,$F305*0.4)) ,""),if($E305="Minors",0,if($E305="FA Contract",if(and(K$1&lt;=$I305,K$1&gt;=$H305),$F305,""),if($E305="YP Contract",if(K$1=$H305,500000,if(K$1=($H305+1),1000000,if(K$1=($H305+2),1500000,""))))))))</f>
        <v>18400000</v>
      </c>
      <c r="L305" s="13">
        <f t="shared" si="304"/>
        <v>18400000</v>
      </c>
      <c r="M305" s="13">
        <f t="shared" si="304"/>
        <v>18400000</v>
      </c>
      <c r="N305" s="13">
        <f t="shared" si="304"/>
        <v>18400000</v>
      </c>
      <c r="O305" s="13" t="str">
        <f t="shared" si="304"/>
        <v/>
      </c>
      <c r="P305" s="13" t="str">
        <f t="shared" si="304"/>
        <v/>
      </c>
    </row>
    <row r="306">
      <c r="A306" s="7" t="s">
        <v>324</v>
      </c>
      <c r="B306" s="7" t="s">
        <v>320</v>
      </c>
      <c r="C306" s="8">
        <v>45686.0</v>
      </c>
      <c r="D306" s="8"/>
      <c r="E306" s="9" t="s">
        <v>12</v>
      </c>
      <c r="F306" s="10">
        <v>1.46E7</v>
      </c>
      <c r="G306" s="11">
        <v>5.0</v>
      </c>
      <c r="H306" s="7">
        <v>2025.0</v>
      </c>
      <c r="I306" s="12">
        <f t="shared" si="3"/>
        <v>2029</v>
      </c>
      <c r="J306" s="13">
        <v>3.31E7</v>
      </c>
      <c r="K306" s="13">
        <f t="shared" ref="K306:P306" si="305">if($E306="","",if($E306="Dropped",if(and(K$1&lt;=$I306,K$1&gt;=$H306),if(Year($D306)=K$1,$F306*0.8,if((year($D306)+1)=K$1,$F306*0.6,$F306*0.4)) ,""),if($E306="Minors",0,if($E306="FA Contract",if(and(K$1&lt;=$I306,K$1&gt;=$H306),$F306,""),if($E306="YP Contract",if(K$1=$H306,500000,if(K$1=($H306+1),1000000,if(K$1=($H306+2),1500000,""))))))))</f>
        <v>14600000</v>
      </c>
      <c r="L306" s="13">
        <f t="shared" si="305"/>
        <v>14600000</v>
      </c>
      <c r="M306" s="13">
        <f t="shared" si="305"/>
        <v>14600000</v>
      </c>
      <c r="N306" s="13">
        <f t="shared" si="305"/>
        <v>14600000</v>
      </c>
      <c r="O306" s="13">
        <f t="shared" si="305"/>
        <v>14600000</v>
      </c>
      <c r="P306" s="13" t="str">
        <f t="shared" si="305"/>
        <v/>
      </c>
    </row>
    <row r="307">
      <c r="A307" s="7" t="s">
        <v>325</v>
      </c>
      <c r="B307" s="7" t="s">
        <v>320</v>
      </c>
      <c r="C307" s="8">
        <v>45318.0</v>
      </c>
      <c r="D307" s="8"/>
      <c r="E307" s="9" t="s">
        <v>12</v>
      </c>
      <c r="F307" s="14">
        <v>7800000.0</v>
      </c>
      <c r="G307" s="11">
        <v>5.0</v>
      </c>
      <c r="H307" s="7">
        <v>2024.0</v>
      </c>
      <c r="I307" s="12">
        <f t="shared" si="3"/>
        <v>2028</v>
      </c>
      <c r="J307" s="13">
        <v>3.31E7</v>
      </c>
      <c r="K307" s="13">
        <f t="shared" ref="K307:P307" si="306">if($E307="","",if($E307="Dropped",if(and(K$1&lt;=$I307,K$1&gt;=$H307),if(Year($D307)=K$1,$F307*0.8,if((year($D307)+1)=K$1,$F307*0.6,$F307*0.4)) ,""),if($E307="Minors",0,if($E307="FA Contract",if(and(K$1&lt;=$I307,K$1&gt;=$H307),$F307,""),if($E307="YP Contract",if(K$1=$H307,500000,if(K$1=($H307+1),1000000,if(K$1=($H307+2),1500000,""))))))))</f>
        <v>7800000</v>
      </c>
      <c r="L307" s="13">
        <f t="shared" si="306"/>
        <v>7800000</v>
      </c>
      <c r="M307" s="13">
        <f t="shared" si="306"/>
        <v>7800000</v>
      </c>
      <c r="N307" s="13">
        <f t="shared" si="306"/>
        <v>7800000</v>
      </c>
      <c r="O307" s="13" t="str">
        <f t="shared" si="306"/>
        <v/>
      </c>
      <c r="P307" s="13" t="str">
        <f t="shared" si="306"/>
        <v/>
      </c>
    </row>
    <row r="308">
      <c r="A308" s="7" t="s">
        <v>326</v>
      </c>
      <c r="B308" s="7" t="s">
        <v>320</v>
      </c>
      <c r="C308" s="8">
        <v>45318.0</v>
      </c>
      <c r="D308" s="8"/>
      <c r="E308" s="9" t="s">
        <v>12</v>
      </c>
      <c r="F308" s="14">
        <v>6200000.0</v>
      </c>
      <c r="G308" s="11">
        <v>2.0</v>
      </c>
      <c r="H308" s="7">
        <v>2024.0</v>
      </c>
      <c r="I308" s="12">
        <f t="shared" si="3"/>
        <v>2025</v>
      </c>
      <c r="J308" s="13">
        <v>3.31E7</v>
      </c>
      <c r="K308" s="13">
        <f t="shared" ref="K308:P308" si="307">if($E308="","",if($E308="Dropped",if(and(K$1&lt;=$I308,K$1&gt;=$H308),if(Year($D308)=K$1,$F308*0.8,if((year($D308)+1)=K$1,$F308*0.6,$F308*0.4)) ,""),if($E308="Minors",0,if($E308="FA Contract",if(and(K$1&lt;=$I308,K$1&gt;=$H308),$F308,""),if($E308="YP Contract",if(K$1=$H308,500000,if(K$1=($H308+1),1000000,if(K$1=($H308+2),1500000,""))))))))</f>
        <v>6200000</v>
      </c>
      <c r="L308" s="13" t="str">
        <f t="shared" si="307"/>
        <v/>
      </c>
      <c r="M308" s="13" t="str">
        <f t="shared" si="307"/>
        <v/>
      </c>
      <c r="N308" s="13" t="str">
        <f t="shared" si="307"/>
        <v/>
      </c>
      <c r="O308" s="13" t="str">
        <f t="shared" si="307"/>
        <v/>
      </c>
      <c r="P308" s="13" t="str">
        <f t="shared" si="307"/>
        <v/>
      </c>
    </row>
    <row r="309">
      <c r="A309" s="7" t="s">
        <v>327</v>
      </c>
      <c r="B309" s="7" t="s">
        <v>320</v>
      </c>
      <c r="C309" s="8">
        <v>45356.0</v>
      </c>
      <c r="D309" s="8"/>
      <c r="E309" s="9" t="s">
        <v>12</v>
      </c>
      <c r="F309" s="14">
        <v>5000000.0</v>
      </c>
      <c r="G309" s="11">
        <v>2.0</v>
      </c>
      <c r="H309" s="7">
        <v>2024.0</v>
      </c>
      <c r="I309" s="12">
        <f t="shared" si="3"/>
        <v>2025</v>
      </c>
      <c r="J309" s="13">
        <v>3.31E7</v>
      </c>
      <c r="K309" s="13">
        <f t="shared" ref="K309:P309" si="308">if($E309="","",if($E309="Dropped",if(and(K$1&lt;=$I309,K$1&gt;=$H309),if(Year($D309)=K$1,$F309*0.8,if((year($D309)+1)=K$1,$F309*0.6,$F309*0.4)) ,""),if($E309="Minors",0,if($E309="FA Contract",if(and(K$1&lt;=$I309,K$1&gt;=$H309),$F309,""),if($E309="YP Contract",if(K$1=$H309,500000,if(K$1=($H309+1),1000000,if(K$1=($H309+2),1500000,""))))))))</f>
        <v>5000000</v>
      </c>
      <c r="L309" s="13" t="str">
        <f t="shared" si="308"/>
        <v/>
      </c>
      <c r="M309" s="13" t="str">
        <f t="shared" si="308"/>
        <v/>
      </c>
      <c r="N309" s="13" t="str">
        <f t="shared" si="308"/>
        <v/>
      </c>
      <c r="O309" s="13" t="str">
        <f t="shared" si="308"/>
        <v/>
      </c>
      <c r="P309" s="13" t="str">
        <f t="shared" si="308"/>
        <v/>
      </c>
    </row>
    <row r="310">
      <c r="A310" s="7" t="s">
        <v>328</v>
      </c>
      <c r="B310" s="7" t="s">
        <v>320</v>
      </c>
      <c r="C310" s="8">
        <v>45356.0</v>
      </c>
      <c r="D310" s="8"/>
      <c r="E310" s="9" t="s">
        <v>12</v>
      </c>
      <c r="F310" s="14">
        <v>4000000.0</v>
      </c>
      <c r="G310" s="11">
        <v>2.0</v>
      </c>
      <c r="H310" s="7">
        <v>2024.0</v>
      </c>
      <c r="I310" s="12">
        <f t="shared" si="3"/>
        <v>2025</v>
      </c>
      <c r="J310" s="13">
        <v>3.31E7</v>
      </c>
      <c r="K310" s="13">
        <f t="shared" ref="K310:P310" si="309">if($E310="","",if($E310="Dropped",if(and(K$1&lt;=$I310,K$1&gt;=$H310),if(Year($D310)=K$1,$F310*0.8,if((year($D310)+1)=K$1,$F310*0.6,$F310*0.4)) ,""),if($E310="Minors",0,if($E310="FA Contract",if(and(K$1&lt;=$I310,K$1&gt;=$H310),$F310,""),if($E310="YP Contract",if(K$1=$H310,500000,if(K$1=($H310+1),1000000,if(K$1=($H310+2),1500000,""))))))))</f>
        <v>4000000</v>
      </c>
      <c r="L310" s="13" t="str">
        <f t="shared" si="309"/>
        <v/>
      </c>
      <c r="M310" s="13" t="str">
        <f t="shared" si="309"/>
        <v/>
      </c>
      <c r="N310" s="13" t="str">
        <f t="shared" si="309"/>
        <v/>
      </c>
      <c r="O310" s="13" t="str">
        <f t="shared" si="309"/>
        <v/>
      </c>
      <c r="P310" s="13" t="str">
        <f t="shared" si="309"/>
        <v/>
      </c>
    </row>
    <row r="311">
      <c r="A311" s="7" t="s">
        <v>329</v>
      </c>
      <c r="B311" s="7" t="s">
        <v>320</v>
      </c>
      <c r="C311" s="8">
        <v>45356.0</v>
      </c>
      <c r="D311" s="8"/>
      <c r="E311" s="9" t="s">
        <v>12</v>
      </c>
      <c r="F311" s="14">
        <v>4000000.0</v>
      </c>
      <c r="G311" s="11">
        <v>2.0</v>
      </c>
      <c r="H311" s="7">
        <v>2024.0</v>
      </c>
      <c r="I311" s="12">
        <f t="shared" si="3"/>
        <v>2025</v>
      </c>
      <c r="J311" s="13">
        <v>3.31E7</v>
      </c>
      <c r="K311" s="13">
        <f t="shared" ref="K311:P311" si="310">if($E311="","",if($E311="Dropped",if(and(K$1&lt;=$I311,K$1&gt;=$H311),if(Year($D311)=K$1,$F311*0.8,if((year($D311)+1)=K$1,$F311*0.6,$F311*0.4)) ,""),if($E311="Minors",0,if($E311="FA Contract",if(and(K$1&lt;=$I311,K$1&gt;=$H311),$F311,""),if($E311="YP Contract",if(K$1=$H311,500000,if(K$1=($H311+1),1000000,if(K$1=($H311+2),1500000,""))))))))</f>
        <v>4000000</v>
      </c>
      <c r="L311" s="13" t="str">
        <f t="shared" si="310"/>
        <v/>
      </c>
      <c r="M311" s="13" t="str">
        <f t="shared" si="310"/>
        <v/>
      </c>
      <c r="N311" s="13" t="str">
        <f t="shared" si="310"/>
        <v/>
      </c>
      <c r="O311" s="13" t="str">
        <f t="shared" si="310"/>
        <v/>
      </c>
      <c r="P311" s="13" t="str">
        <f t="shared" si="310"/>
        <v/>
      </c>
    </row>
    <row r="312">
      <c r="A312" s="7" t="s">
        <v>330</v>
      </c>
      <c r="B312" s="7" t="s">
        <v>320</v>
      </c>
      <c r="C312" s="8">
        <v>45721.0</v>
      </c>
      <c r="D312" s="8"/>
      <c r="E312" s="9" t="s">
        <v>12</v>
      </c>
      <c r="F312" s="19">
        <v>4000000.0</v>
      </c>
      <c r="G312" s="11">
        <v>2.0</v>
      </c>
      <c r="H312" s="7">
        <v>2025.0</v>
      </c>
      <c r="I312" s="12">
        <f t="shared" si="3"/>
        <v>2026</v>
      </c>
      <c r="J312" s="13">
        <v>3.31E7</v>
      </c>
      <c r="K312" s="13">
        <f t="shared" ref="K312:P312" si="311">if($E312="","",if($E312="Dropped",if(and(K$1&lt;=$I312,K$1&gt;=$H312),if(Year($D312)=K$1,$F312*0.8,if((year($D312)+1)=K$1,$F312*0.6,$F312*0.4)) ,""),if($E312="Minors",0,if($E312="FA Contract",if(and(K$1&lt;=$I312,K$1&gt;=$H312),$F312,""),if($E312="YP Contract",if(K$1=$H312,500000,if(K$1=($H312+1),1000000,if(K$1=($H312+2),1500000,""))))))))</f>
        <v>4000000</v>
      </c>
      <c r="L312" s="13">
        <f t="shared" si="311"/>
        <v>4000000</v>
      </c>
      <c r="M312" s="13" t="str">
        <f t="shared" si="311"/>
        <v/>
      </c>
      <c r="N312" s="13" t="str">
        <f t="shared" si="311"/>
        <v/>
      </c>
      <c r="O312" s="13" t="str">
        <f t="shared" si="311"/>
        <v/>
      </c>
      <c r="P312" s="13" t="str">
        <f t="shared" si="311"/>
        <v/>
      </c>
    </row>
    <row r="313">
      <c r="A313" s="7" t="s">
        <v>331</v>
      </c>
      <c r="B313" s="7" t="s">
        <v>320</v>
      </c>
      <c r="C313" s="8">
        <v>45701.0</v>
      </c>
      <c r="D313" s="8"/>
      <c r="E313" s="9" t="s">
        <v>12</v>
      </c>
      <c r="F313" s="10">
        <v>3700000.0</v>
      </c>
      <c r="G313" s="11">
        <v>2.0</v>
      </c>
      <c r="H313" s="7">
        <v>2025.0</v>
      </c>
      <c r="I313" s="12">
        <f t="shared" si="3"/>
        <v>2026</v>
      </c>
      <c r="J313" s="13">
        <v>3.31E7</v>
      </c>
      <c r="K313" s="13">
        <f t="shared" ref="K313:P313" si="312">if($E313="","",if($E313="Dropped",if(and(K$1&lt;=$I313,K$1&gt;=$H313),if(Year($D313)=K$1,$F313*0.8,if((year($D313)+1)=K$1,$F313*0.6,$F313*0.4)) ,""),if($E313="Minors",0,if($E313="FA Contract",if(and(K$1&lt;=$I313,K$1&gt;=$H313),$F313,""),if($E313="YP Contract",if(K$1=$H313,500000,if(K$1=($H313+1),1000000,if(K$1=($H313+2),1500000,""))))))))</f>
        <v>3700000</v>
      </c>
      <c r="L313" s="13">
        <f t="shared" si="312"/>
        <v>3700000</v>
      </c>
      <c r="M313" s="13" t="str">
        <f t="shared" si="312"/>
        <v/>
      </c>
      <c r="N313" s="13" t="str">
        <f t="shared" si="312"/>
        <v/>
      </c>
      <c r="O313" s="13" t="str">
        <f t="shared" si="312"/>
        <v/>
      </c>
      <c r="P313" s="13" t="str">
        <f t="shared" si="312"/>
        <v/>
      </c>
    </row>
    <row r="314">
      <c r="A314" s="7" t="s">
        <v>332</v>
      </c>
      <c r="B314" s="7" t="s">
        <v>320</v>
      </c>
      <c r="C314" s="8">
        <v>45356.0</v>
      </c>
      <c r="D314" s="8"/>
      <c r="E314" s="9" t="s">
        <v>12</v>
      </c>
      <c r="F314" s="14">
        <v>3000000.0</v>
      </c>
      <c r="G314" s="11">
        <v>2.0</v>
      </c>
      <c r="H314" s="7">
        <v>2024.0</v>
      </c>
      <c r="I314" s="12">
        <f t="shared" si="3"/>
        <v>2025</v>
      </c>
      <c r="J314" s="13">
        <v>3.31E7</v>
      </c>
      <c r="K314" s="13">
        <f t="shared" ref="K314:P314" si="313">if($E314="","",if($E314="Dropped",if(and(K$1&lt;=$I314,K$1&gt;=$H314),if(Year($D314)=K$1,$F314*0.8,if((year($D314)+1)=K$1,$F314*0.6,$F314*0.4)) ,""),if($E314="Minors",0,if($E314="FA Contract",if(and(K$1&lt;=$I314,K$1&gt;=$H314),$F314,""),if($E314="YP Contract",if(K$1=$H314,500000,if(K$1=($H314+1),1000000,if(K$1=($H314+2),1500000,""))))))))</f>
        <v>3000000</v>
      </c>
      <c r="L314" s="13" t="str">
        <f t="shared" si="313"/>
        <v/>
      </c>
      <c r="M314" s="13" t="str">
        <f t="shared" si="313"/>
        <v/>
      </c>
      <c r="N314" s="13" t="str">
        <f t="shared" si="313"/>
        <v/>
      </c>
      <c r="O314" s="13" t="str">
        <f t="shared" si="313"/>
        <v/>
      </c>
      <c r="P314" s="13" t="str">
        <f t="shared" si="313"/>
        <v/>
      </c>
    </row>
    <row r="315">
      <c r="A315" s="7" t="s">
        <v>333</v>
      </c>
      <c r="B315" s="7" t="s">
        <v>320</v>
      </c>
      <c r="C315" s="8">
        <v>45356.0</v>
      </c>
      <c r="D315" s="8"/>
      <c r="E315" s="9" t="s">
        <v>12</v>
      </c>
      <c r="F315" s="14">
        <v>3000000.0</v>
      </c>
      <c r="G315" s="11">
        <v>2.0</v>
      </c>
      <c r="H315" s="7">
        <v>2024.0</v>
      </c>
      <c r="I315" s="12">
        <f t="shared" si="3"/>
        <v>2025</v>
      </c>
      <c r="J315" s="13">
        <v>3.31E7</v>
      </c>
      <c r="K315" s="13">
        <f t="shared" ref="K315:P315" si="314">if($E315="","",if($E315="Dropped",if(and(K$1&lt;=$I315,K$1&gt;=$H315),if(Year($D315)=K$1,$F315*0.8,if((year($D315)+1)=K$1,$F315*0.6,$F315*0.4)) ,""),if($E315="Minors",0,if($E315="FA Contract",if(and(K$1&lt;=$I315,K$1&gt;=$H315),$F315,""),if($E315="YP Contract",if(K$1=$H315,500000,if(K$1=($H315+1),1000000,if(K$1=($H315+2),1500000,""))))))))</f>
        <v>3000000</v>
      </c>
      <c r="L315" s="13" t="str">
        <f t="shared" si="314"/>
        <v/>
      </c>
      <c r="M315" s="13" t="str">
        <f t="shared" si="314"/>
        <v/>
      </c>
      <c r="N315" s="13" t="str">
        <f t="shared" si="314"/>
        <v/>
      </c>
      <c r="O315" s="13" t="str">
        <f t="shared" si="314"/>
        <v/>
      </c>
      <c r="P315" s="13" t="str">
        <f t="shared" si="314"/>
        <v/>
      </c>
    </row>
    <row r="316">
      <c r="A316" s="7" t="s">
        <v>334</v>
      </c>
      <c r="B316" s="7" t="s">
        <v>320</v>
      </c>
      <c r="C316" s="8">
        <v>45356.0</v>
      </c>
      <c r="D316" s="8"/>
      <c r="E316" s="9" t="s">
        <v>12</v>
      </c>
      <c r="F316" s="14">
        <v>2500000.0</v>
      </c>
      <c r="G316" s="11">
        <v>2.0</v>
      </c>
      <c r="H316" s="7">
        <v>2024.0</v>
      </c>
      <c r="I316" s="12">
        <f t="shared" si="3"/>
        <v>2025</v>
      </c>
      <c r="J316" s="13">
        <v>3.31E7</v>
      </c>
      <c r="K316" s="13">
        <f t="shared" ref="K316:P316" si="315">if($E316="","",if($E316="Dropped",if(and(K$1&lt;=$I316,K$1&gt;=$H316),if(Year($D316)=K$1,$F316*0.8,if((year($D316)+1)=K$1,$F316*0.6,$F316*0.4)) ,""),if($E316="Minors",0,if($E316="FA Contract",if(and(K$1&lt;=$I316,K$1&gt;=$H316),$F316,""),if($E316="YP Contract",if(K$1=$H316,500000,if(K$1=($H316+1),1000000,if(K$1=($H316+2),1500000,""))))))))</f>
        <v>2500000</v>
      </c>
      <c r="L316" s="13" t="str">
        <f t="shared" si="315"/>
        <v/>
      </c>
      <c r="M316" s="13" t="str">
        <f t="shared" si="315"/>
        <v/>
      </c>
      <c r="N316" s="13" t="str">
        <f t="shared" si="315"/>
        <v/>
      </c>
      <c r="O316" s="13" t="str">
        <f t="shared" si="315"/>
        <v/>
      </c>
      <c r="P316" s="13" t="str">
        <f t="shared" si="315"/>
        <v/>
      </c>
    </row>
    <row r="317">
      <c r="A317" s="7" t="s">
        <v>335</v>
      </c>
      <c r="B317" s="7" t="s">
        <v>320</v>
      </c>
      <c r="C317" s="8">
        <v>45356.0</v>
      </c>
      <c r="D317" s="8"/>
      <c r="E317" s="9" t="s">
        <v>12</v>
      </c>
      <c r="F317" s="14">
        <v>2500000.0</v>
      </c>
      <c r="G317" s="11">
        <v>2.0</v>
      </c>
      <c r="H317" s="7">
        <v>2024.0</v>
      </c>
      <c r="I317" s="12">
        <f t="shared" si="3"/>
        <v>2025</v>
      </c>
      <c r="J317" s="13">
        <v>3.31E7</v>
      </c>
      <c r="K317" s="13">
        <f t="shared" ref="K317:P317" si="316">if($E317="","",if($E317="Dropped",if(and(K$1&lt;=$I317,K$1&gt;=$H317),if(Year($D317)=K$1,$F317*0.8,if((year($D317)+1)=K$1,$F317*0.6,$F317*0.4)) ,""),if($E317="Minors",0,if($E317="FA Contract",if(and(K$1&lt;=$I317,K$1&gt;=$H317),$F317,""),if($E317="YP Contract",if(K$1=$H317,500000,if(K$1=($H317+1),1000000,if(K$1=($H317+2),1500000,""))))))))</f>
        <v>2500000</v>
      </c>
      <c r="L317" s="13" t="str">
        <f t="shared" si="316"/>
        <v/>
      </c>
      <c r="M317" s="13" t="str">
        <f t="shared" si="316"/>
        <v/>
      </c>
      <c r="N317" s="13" t="str">
        <f t="shared" si="316"/>
        <v/>
      </c>
      <c r="O317" s="13" t="str">
        <f t="shared" si="316"/>
        <v/>
      </c>
      <c r="P317" s="13" t="str">
        <f t="shared" si="316"/>
        <v/>
      </c>
    </row>
    <row r="318">
      <c r="A318" s="7" t="s">
        <v>336</v>
      </c>
      <c r="B318" s="7" t="s">
        <v>320</v>
      </c>
      <c r="C318" s="8">
        <v>45721.0</v>
      </c>
      <c r="D318" s="8"/>
      <c r="E318" s="9" t="s">
        <v>12</v>
      </c>
      <c r="F318" s="10">
        <v>2000000.0</v>
      </c>
      <c r="G318" s="20">
        <v>1.0</v>
      </c>
      <c r="H318" s="7">
        <v>2025.0</v>
      </c>
      <c r="I318" s="12">
        <f t="shared" si="3"/>
        <v>2025</v>
      </c>
      <c r="J318" s="13">
        <v>3.31E7</v>
      </c>
      <c r="K318" s="13">
        <f t="shared" ref="K318:P318" si="317">if($E318="","",if($E318="Dropped",if(and(K$1&lt;=$I318,K$1&gt;=$H318),if(Year($D318)=K$1,$F318*0.8,if((year($D318)+1)=K$1,$F318*0.6,$F318*0.4)) ,""),if($E318="Minors",0,if($E318="FA Contract",if(and(K$1&lt;=$I318,K$1&gt;=$H318),$F318,""),if($E318="YP Contract",if(K$1=$H318,500000,if(K$1=($H318+1),1000000,if(K$1=($H318+2),1500000,""))))))))</f>
        <v>2000000</v>
      </c>
      <c r="L318" s="13" t="str">
        <f t="shared" si="317"/>
        <v/>
      </c>
      <c r="M318" s="13" t="str">
        <f t="shared" si="317"/>
        <v/>
      </c>
      <c r="N318" s="13" t="str">
        <f t="shared" si="317"/>
        <v/>
      </c>
      <c r="O318" s="13" t="str">
        <f t="shared" si="317"/>
        <v/>
      </c>
      <c r="P318" s="13" t="str">
        <f t="shared" si="317"/>
        <v/>
      </c>
    </row>
    <row r="319">
      <c r="A319" s="7" t="s">
        <v>337</v>
      </c>
      <c r="B319" s="7" t="s">
        <v>320</v>
      </c>
      <c r="C319" s="8">
        <v>45356.0</v>
      </c>
      <c r="D319" s="8"/>
      <c r="E319" s="9" t="s">
        <v>12</v>
      </c>
      <c r="F319" s="14">
        <v>2000000.0</v>
      </c>
      <c r="G319" s="11">
        <v>2.0</v>
      </c>
      <c r="H319" s="7">
        <v>2024.0</v>
      </c>
      <c r="I319" s="12">
        <f t="shared" si="3"/>
        <v>2025</v>
      </c>
      <c r="J319" s="13">
        <v>3.31E7</v>
      </c>
      <c r="K319" s="13">
        <f t="shared" ref="K319:P319" si="318">if($E319="","",if($E319="Dropped",if(and(K$1&lt;=$I319,K$1&gt;=$H319),if(Year($D319)=K$1,$F319*0.8,if((year($D319)+1)=K$1,$F319*0.6,$F319*0.4)) ,""),if($E319="Minors",0,if($E319="FA Contract",if(and(K$1&lt;=$I319,K$1&gt;=$H319),$F319,""),if($E319="YP Contract",if(K$1=$H319,500000,if(K$1=($H319+1),1000000,if(K$1=($H319+2),1500000,""))))))))</f>
        <v>2000000</v>
      </c>
      <c r="L319" s="13" t="str">
        <f t="shared" si="318"/>
        <v/>
      </c>
      <c r="M319" s="13" t="str">
        <f t="shared" si="318"/>
        <v/>
      </c>
      <c r="N319" s="13" t="str">
        <f t="shared" si="318"/>
        <v/>
      </c>
      <c r="O319" s="13" t="str">
        <f t="shared" si="318"/>
        <v/>
      </c>
      <c r="P319" s="13" t="str">
        <f t="shared" si="318"/>
        <v/>
      </c>
    </row>
    <row r="320">
      <c r="A320" s="7" t="s">
        <v>338</v>
      </c>
      <c r="B320" s="7" t="s">
        <v>320</v>
      </c>
      <c r="C320" s="8">
        <v>45356.0</v>
      </c>
      <c r="D320" s="8"/>
      <c r="E320" s="9" t="s">
        <v>12</v>
      </c>
      <c r="F320" s="14">
        <v>1500000.0</v>
      </c>
      <c r="G320" s="11">
        <v>2.0</v>
      </c>
      <c r="H320" s="7">
        <v>2024.0</v>
      </c>
      <c r="I320" s="12">
        <f t="shared" si="3"/>
        <v>2025</v>
      </c>
      <c r="J320" s="13">
        <v>3.31E7</v>
      </c>
      <c r="K320" s="13">
        <f t="shared" ref="K320:P320" si="319">if($E320="","",if($E320="Dropped",if(and(K$1&lt;=$I320,K$1&gt;=$H320),if(Year($D320)=K$1,$F320*0.8,if((year($D320)+1)=K$1,$F320*0.6,$F320*0.4)) ,""),if($E320="Minors",0,if($E320="FA Contract",if(and(K$1&lt;=$I320,K$1&gt;=$H320),$F320,""),if($E320="YP Contract",if(K$1=$H320,500000,if(K$1=($H320+1),1000000,if(K$1=($H320+2),1500000,""))))))))</f>
        <v>1500000</v>
      </c>
      <c r="L320" s="13" t="str">
        <f t="shared" si="319"/>
        <v/>
      </c>
      <c r="M320" s="13" t="str">
        <f t="shared" si="319"/>
        <v/>
      </c>
      <c r="N320" s="13" t="str">
        <f t="shared" si="319"/>
        <v/>
      </c>
      <c r="O320" s="13" t="str">
        <f t="shared" si="319"/>
        <v/>
      </c>
      <c r="P320" s="13" t="str">
        <f t="shared" si="319"/>
        <v/>
      </c>
    </row>
    <row r="321">
      <c r="A321" s="7" t="s">
        <v>339</v>
      </c>
      <c r="B321" s="7" t="s">
        <v>320</v>
      </c>
      <c r="C321" s="8">
        <v>45343.0</v>
      </c>
      <c r="D321" s="8"/>
      <c r="E321" s="15" t="s">
        <v>34</v>
      </c>
      <c r="F321" s="14" t="s">
        <v>35</v>
      </c>
      <c r="G321" s="11" t="s">
        <v>35</v>
      </c>
      <c r="H321" s="7">
        <v>2023.0</v>
      </c>
      <c r="I321" s="12">
        <f t="shared" si="3"/>
        <v>2025</v>
      </c>
      <c r="J321" s="13">
        <v>3.31E7</v>
      </c>
      <c r="K321" s="13">
        <f t="shared" ref="K321:P321" si="320">if($E321="","",if($E321="Dropped",if(and(K$1&lt;=$I321,K$1&gt;=$H321),if(Year($D321)=K$1,$F321*0.8,if((year($D321)+1)=K$1,$F321*0.6,$F321*0.4)) ,""),if($E321="Minors",0,if($E321="FA Contract",if(and(K$1&lt;=$I321,K$1&gt;=$H321),$F321,""),if($E321="YP Contract",if(K$1=$H321,500000,if(K$1=($H321+1),1000000,if(K$1=($H321+2),1500000,""))))))))</f>
        <v>1500000</v>
      </c>
      <c r="L321" s="13" t="str">
        <f t="shared" si="320"/>
        <v/>
      </c>
      <c r="M321" s="13" t="str">
        <f t="shared" si="320"/>
        <v/>
      </c>
      <c r="N321" s="13" t="str">
        <f t="shared" si="320"/>
        <v/>
      </c>
      <c r="O321" s="13" t="str">
        <f t="shared" si="320"/>
        <v/>
      </c>
      <c r="P321" s="13" t="str">
        <f t="shared" si="320"/>
        <v/>
      </c>
    </row>
    <row r="322">
      <c r="A322" s="7" t="s">
        <v>340</v>
      </c>
      <c r="B322" s="7" t="s">
        <v>320</v>
      </c>
      <c r="C322" s="8">
        <v>45343.0</v>
      </c>
      <c r="D322" s="8"/>
      <c r="E322" s="9" t="s">
        <v>34</v>
      </c>
      <c r="F322" s="14" t="s">
        <v>35</v>
      </c>
      <c r="G322" s="11" t="s">
        <v>35</v>
      </c>
      <c r="H322" s="7">
        <v>2023.0</v>
      </c>
      <c r="I322" s="12">
        <f t="shared" si="3"/>
        <v>2025</v>
      </c>
      <c r="J322" s="13">
        <v>3.31E7</v>
      </c>
      <c r="K322" s="13">
        <f t="shared" ref="K322:P322" si="321">if($E322="","",if($E322="Dropped",if(and(K$1&lt;=$I322,K$1&gt;=$H322),if(Year($D322)=K$1,$F322*0.8,if((year($D322)+1)=K$1,$F322*0.6,$F322*0.4)) ,""),if($E322="Minors",0,if($E322="FA Contract",if(and(K$1&lt;=$I322,K$1&gt;=$H322),$F322,""),if($E322="YP Contract",if(K$1=$H322,500000,if(K$1=($H322+1),1000000,if(K$1=($H322+2),1500000,""))))))))</f>
        <v>1500000</v>
      </c>
      <c r="L322" s="13" t="str">
        <f t="shared" si="321"/>
        <v/>
      </c>
      <c r="M322" s="13" t="str">
        <f t="shared" si="321"/>
        <v/>
      </c>
      <c r="N322" s="13" t="str">
        <f t="shared" si="321"/>
        <v/>
      </c>
      <c r="O322" s="13" t="str">
        <f t="shared" si="321"/>
        <v/>
      </c>
      <c r="P322" s="13" t="str">
        <f t="shared" si="321"/>
        <v/>
      </c>
    </row>
    <row r="323">
      <c r="A323" s="7" t="s">
        <v>341</v>
      </c>
      <c r="B323" s="7" t="s">
        <v>320</v>
      </c>
      <c r="C323" s="8">
        <v>45349.0</v>
      </c>
      <c r="D323" s="8"/>
      <c r="E323" s="9" t="s">
        <v>34</v>
      </c>
      <c r="F323" s="14" t="s">
        <v>35</v>
      </c>
      <c r="G323" s="14" t="s">
        <v>35</v>
      </c>
      <c r="H323" s="7">
        <v>2023.0</v>
      </c>
      <c r="I323" s="12">
        <f t="shared" si="3"/>
        <v>2025</v>
      </c>
      <c r="J323" s="13">
        <v>3.31E7</v>
      </c>
      <c r="K323" s="13">
        <f t="shared" ref="K323:P323" si="322">if($E323="","",if($E323="Dropped",if(and(K$1&lt;=$I323,K$1&gt;=$H323),if(Year($D323)=K$1,$F323*0.8,if((year($D323)+1)=K$1,$F323*0.6,$F323*0.4)) ,""),if($E323="Minors",0,if($E323="FA Contract",if(and(K$1&lt;=$I323,K$1&gt;=$H323),$F323,""),if($E323="YP Contract",if(K$1=$H323,500000,if(K$1=($H323+1),1000000,if(K$1=($H323+2),1500000,""))))))))</f>
        <v>1500000</v>
      </c>
      <c r="L323" s="13" t="str">
        <f t="shared" si="322"/>
        <v/>
      </c>
      <c r="M323" s="13" t="str">
        <f t="shared" si="322"/>
        <v/>
      </c>
      <c r="N323" s="13" t="str">
        <f t="shared" si="322"/>
        <v/>
      </c>
      <c r="O323" s="13" t="str">
        <f t="shared" si="322"/>
        <v/>
      </c>
      <c r="P323" s="13" t="str">
        <f t="shared" si="322"/>
        <v/>
      </c>
    </row>
    <row r="324">
      <c r="A324" s="7" t="s">
        <v>342</v>
      </c>
      <c r="B324" s="7" t="s">
        <v>320</v>
      </c>
      <c r="C324" s="8">
        <v>45356.0</v>
      </c>
      <c r="D324" s="8"/>
      <c r="E324" s="9" t="s">
        <v>12</v>
      </c>
      <c r="F324" s="14">
        <v>1500000.0</v>
      </c>
      <c r="G324" s="11">
        <v>2.0</v>
      </c>
      <c r="H324" s="7">
        <v>2024.0</v>
      </c>
      <c r="I324" s="12">
        <f t="shared" si="3"/>
        <v>2025</v>
      </c>
      <c r="J324" s="13">
        <v>3.31E7</v>
      </c>
      <c r="K324" s="13">
        <f t="shared" ref="K324:P324" si="323">if($E324="","",if($E324="Dropped",if(and(K$1&lt;=$I324,K$1&gt;=$H324),if(Year($D324)=K$1,$F324*0.8,if((year($D324)+1)=K$1,$F324*0.6,$F324*0.4)) ,""),if($E324="Minors",0,if($E324="FA Contract",if(and(K$1&lt;=$I324,K$1&gt;=$H324),$F324,""),if($E324="YP Contract",if(K$1=$H324,500000,if(K$1=($H324+1),1000000,if(K$1=($H324+2),1500000,""))))))))</f>
        <v>1500000</v>
      </c>
      <c r="L324" s="13" t="str">
        <f t="shared" si="323"/>
        <v/>
      </c>
      <c r="M324" s="13" t="str">
        <f t="shared" si="323"/>
        <v/>
      </c>
      <c r="N324" s="13" t="str">
        <f t="shared" si="323"/>
        <v/>
      </c>
      <c r="O324" s="13" t="str">
        <f t="shared" si="323"/>
        <v/>
      </c>
      <c r="P324" s="13" t="str">
        <f t="shared" si="323"/>
        <v/>
      </c>
    </row>
    <row r="325">
      <c r="A325" s="7" t="s">
        <v>343</v>
      </c>
      <c r="B325" s="7" t="s">
        <v>320</v>
      </c>
      <c r="C325" s="8">
        <v>45343.0</v>
      </c>
      <c r="D325" s="8"/>
      <c r="E325" s="9" t="s">
        <v>34</v>
      </c>
      <c r="F325" s="14" t="s">
        <v>35</v>
      </c>
      <c r="G325" s="11" t="s">
        <v>35</v>
      </c>
      <c r="H325" s="7">
        <v>2023.0</v>
      </c>
      <c r="I325" s="12">
        <f t="shared" si="3"/>
        <v>2025</v>
      </c>
      <c r="J325" s="13">
        <v>3.31E7</v>
      </c>
      <c r="K325" s="13">
        <f t="shared" ref="K325:P325" si="324">if($E325="","",if($E325="Dropped",if(and(K$1&lt;=$I325,K$1&gt;=$H325),if(Year($D325)=K$1,$F325*0.8,if((year($D325)+1)=K$1,$F325*0.6,$F325*0.4)) ,""),if($E325="Minors",0,if($E325="FA Contract",if(and(K$1&lt;=$I325,K$1&gt;=$H325),$F325,""),if($E325="YP Contract",if(K$1=$H325,500000,if(K$1=($H325+1),1000000,if(K$1=($H325+2),1500000,""))))))))</f>
        <v>1500000</v>
      </c>
      <c r="L325" s="13" t="str">
        <f t="shared" si="324"/>
        <v/>
      </c>
      <c r="M325" s="13" t="str">
        <f t="shared" si="324"/>
        <v/>
      </c>
      <c r="N325" s="13" t="str">
        <f t="shared" si="324"/>
        <v/>
      </c>
      <c r="O325" s="13" t="str">
        <f t="shared" si="324"/>
        <v/>
      </c>
      <c r="P325" s="13" t="str">
        <f t="shared" si="324"/>
        <v/>
      </c>
    </row>
    <row r="326">
      <c r="A326" s="7" t="s">
        <v>344</v>
      </c>
      <c r="B326" s="7" t="s">
        <v>320</v>
      </c>
      <c r="C326" s="8">
        <v>45343.0</v>
      </c>
      <c r="D326" s="8"/>
      <c r="E326" s="9" t="s">
        <v>34</v>
      </c>
      <c r="F326" s="14" t="s">
        <v>35</v>
      </c>
      <c r="G326" s="11" t="s">
        <v>35</v>
      </c>
      <c r="H326" s="7">
        <v>2023.0</v>
      </c>
      <c r="I326" s="12">
        <f t="shared" si="3"/>
        <v>2025</v>
      </c>
      <c r="J326" s="13">
        <v>3.31E7</v>
      </c>
      <c r="K326" s="13">
        <f t="shared" ref="K326:P326" si="325">if($E326="","",if($E326="Dropped",if(and(K$1&lt;=$I326,K$1&gt;=$H326),if(Year($D326)=K$1,$F326*0.8,if((year($D326)+1)=K$1,$F326*0.6,$F326*0.4)) ,""),if($E326="Minors",0,if($E326="FA Contract",if(and(K$1&lt;=$I326,K$1&gt;=$H326),$F326,""),if($E326="YP Contract",if(K$1=$H326,500000,if(K$1=($H326+1),1000000,if(K$1=($H326+2),1500000,""))))))))</f>
        <v>1500000</v>
      </c>
      <c r="L326" s="13" t="str">
        <f t="shared" si="325"/>
        <v/>
      </c>
      <c r="M326" s="13" t="str">
        <f t="shared" si="325"/>
        <v/>
      </c>
      <c r="N326" s="13" t="str">
        <f t="shared" si="325"/>
        <v/>
      </c>
      <c r="O326" s="13" t="str">
        <f t="shared" si="325"/>
        <v/>
      </c>
      <c r="P326" s="13" t="str">
        <f t="shared" si="325"/>
        <v/>
      </c>
    </row>
    <row r="327">
      <c r="A327" s="7" t="s">
        <v>345</v>
      </c>
      <c r="B327" s="7" t="s">
        <v>320</v>
      </c>
      <c r="C327" s="8">
        <v>45345.0</v>
      </c>
      <c r="D327" s="8"/>
      <c r="E327" s="9" t="s">
        <v>34</v>
      </c>
      <c r="F327" s="14" t="s">
        <v>35</v>
      </c>
      <c r="G327" s="14" t="s">
        <v>35</v>
      </c>
      <c r="H327" s="7">
        <v>2024.0</v>
      </c>
      <c r="I327" s="12">
        <f t="shared" si="3"/>
        <v>2026</v>
      </c>
      <c r="J327" s="13">
        <v>3.31E7</v>
      </c>
      <c r="K327" s="13">
        <f t="shared" ref="K327:P327" si="326">if($E327="","",if($E327="Dropped",if(and(K$1&lt;=$I327,K$1&gt;=$H327),if(Year($D327)=K$1,$F327*0.8,if((year($D327)+1)=K$1,$F327*0.6,$F327*0.4)) ,""),if($E327="Minors",0,if($E327="FA Contract",if(and(K$1&lt;=$I327,K$1&gt;=$H327),$F327,""),if($E327="YP Contract",if(K$1=$H327,500000,if(K$1=($H327+1),1000000,if(K$1=($H327+2),1500000,""))))))))</f>
        <v>1000000</v>
      </c>
      <c r="L327" s="13">
        <f t="shared" si="326"/>
        <v>1500000</v>
      </c>
      <c r="M327" s="13" t="str">
        <f t="shared" si="326"/>
        <v/>
      </c>
      <c r="N327" s="13" t="str">
        <f t="shared" si="326"/>
        <v/>
      </c>
      <c r="O327" s="13" t="str">
        <f t="shared" si="326"/>
        <v/>
      </c>
      <c r="P327" s="13" t="str">
        <f t="shared" si="326"/>
        <v/>
      </c>
    </row>
    <row r="328">
      <c r="A328" s="7" t="s">
        <v>346</v>
      </c>
      <c r="B328" s="7" t="s">
        <v>320</v>
      </c>
      <c r="C328" s="8">
        <v>45343.0</v>
      </c>
      <c r="D328" s="8"/>
      <c r="E328" s="15" t="s">
        <v>34</v>
      </c>
      <c r="F328" s="14" t="s">
        <v>35</v>
      </c>
      <c r="G328" s="14" t="s">
        <v>35</v>
      </c>
      <c r="H328" s="7">
        <v>2024.0</v>
      </c>
      <c r="I328" s="12">
        <f t="shared" si="3"/>
        <v>2026</v>
      </c>
      <c r="J328" s="13">
        <v>3.31E7</v>
      </c>
      <c r="K328" s="13">
        <f t="shared" ref="K328:P328" si="327">if($E328="","",if($E328="Dropped",if(and(K$1&lt;=$I328,K$1&gt;=$H328),if(Year($D328)=K$1,$F328*0.8,if((year($D328)+1)=K$1,$F328*0.6,$F328*0.4)) ,""),if($E328="Minors",0,if($E328="FA Contract",if(and(K$1&lt;=$I328,K$1&gt;=$H328),$F328,""),if($E328="YP Contract",if(K$1=$H328,500000,if(K$1=($H328+1),1000000,if(K$1=($H328+2),1500000,""))))))))</f>
        <v>1000000</v>
      </c>
      <c r="L328" s="13">
        <f t="shared" si="327"/>
        <v>1500000</v>
      </c>
      <c r="M328" s="13" t="str">
        <f t="shared" si="327"/>
        <v/>
      </c>
      <c r="N328" s="13" t="str">
        <f t="shared" si="327"/>
        <v/>
      </c>
      <c r="O328" s="13" t="str">
        <f t="shared" si="327"/>
        <v/>
      </c>
      <c r="P328" s="13" t="str">
        <f t="shared" si="327"/>
        <v/>
      </c>
    </row>
    <row r="329">
      <c r="A329" s="7" t="s">
        <v>347</v>
      </c>
      <c r="B329" s="7" t="s">
        <v>320</v>
      </c>
      <c r="C329" s="8">
        <v>45356.0</v>
      </c>
      <c r="D329" s="8"/>
      <c r="E329" s="9" t="s">
        <v>12</v>
      </c>
      <c r="F329" s="14">
        <v>1000000.0</v>
      </c>
      <c r="G329" s="11">
        <v>2.0</v>
      </c>
      <c r="H329" s="7">
        <v>2024.0</v>
      </c>
      <c r="I329" s="12">
        <f t="shared" si="3"/>
        <v>2025</v>
      </c>
      <c r="J329" s="13">
        <v>3.31E7</v>
      </c>
      <c r="K329" s="13">
        <f t="shared" ref="K329:P329" si="328">if($E329="","",if($E329="Dropped",if(and(K$1&lt;=$I329,K$1&gt;=$H329),if(Year($D329)=K$1,$F329*0.8,if((year($D329)+1)=K$1,$F329*0.6,$F329*0.4)) ,""),if($E329="Minors",0,if($E329="FA Contract",if(and(K$1&lt;=$I329,K$1&gt;=$H329),$F329,""),if($E329="YP Contract",if(K$1=$H329,500000,if(K$1=($H329+1),1000000,if(K$1=($H329+2),1500000,""))))))))</f>
        <v>1000000</v>
      </c>
      <c r="L329" s="13" t="str">
        <f t="shared" si="328"/>
        <v/>
      </c>
      <c r="M329" s="13" t="str">
        <f t="shared" si="328"/>
        <v/>
      </c>
      <c r="N329" s="13" t="str">
        <f t="shared" si="328"/>
        <v/>
      </c>
      <c r="O329" s="13" t="str">
        <f t="shared" si="328"/>
        <v/>
      </c>
      <c r="P329" s="13" t="str">
        <f t="shared" si="328"/>
        <v/>
      </c>
    </row>
    <row r="330">
      <c r="A330" s="7" t="s">
        <v>348</v>
      </c>
      <c r="B330" s="7" t="s">
        <v>320</v>
      </c>
      <c r="C330" s="8">
        <v>45343.0</v>
      </c>
      <c r="D330" s="8"/>
      <c r="E330" s="9" t="s">
        <v>34</v>
      </c>
      <c r="F330" s="14" t="s">
        <v>35</v>
      </c>
      <c r="G330" s="11" t="s">
        <v>35</v>
      </c>
      <c r="H330" s="7">
        <v>2024.0</v>
      </c>
      <c r="I330" s="12">
        <f t="shared" si="3"/>
        <v>2026</v>
      </c>
      <c r="J330" s="13">
        <v>3.31E7</v>
      </c>
      <c r="K330" s="13">
        <f t="shared" ref="K330:P330" si="329">if($E330="","",if($E330="Dropped",if(and(K$1&lt;=$I330,K$1&gt;=$H330),if(Year($D330)=K$1,$F330*0.8,if((year($D330)+1)=K$1,$F330*0.6,$F330*0.4)) ,""),if($E330="Minors",0,if($E330="FA Contract",if(and(K$1&lt;=$I330,K$1&gt;=$H330),$F330,""),if($E330="YP Contract",if(K$1=$H330,500000,if(K$1=($H330+1),1000000,if(K$1=($H330+2),1500000,""))))))))</f>
        <v>1000000</v>
      </c>
      <c r="L330" s="13">
        <f t="shared" si="329"/>
        <v>1500000</v>
      </c>
      <c r="M330" s="13" t="str">
        <f t="shared" si="329"/>
        <v/>
      </c>
      <c r="N330" s="13" t="str">
        <f t="shared" si="329"/>
        <v/>
      </c>
      <c r="O330" s="13" t="str">
        <f t="shared" si="329"/>
        <v/>
      </c>
      <c r="P330" s="13" t="str">
        <f t="shared" si="329"/>
        <v/>
      </c>
    </row>
    <row r="331">
      <c r="A331" s="7" t="s">
        <v>349</v>
      </c>
      <c r="B331" s="7" t="s">
        <v>320</v>
      </c>
      <c r="C331" s="8">
        <v>45343.0</v>
      </c>
      <c r="D331" s="8"/>
      <c r="E331" s="9" t="s">
        <v>34</v>
      </c>
      <c r="F331" s="14" t="s">
        <v>35</v>
      </c>
      <c r="G331" s="11" t="s">
        <v>35</v>
      </c>
      <c r="H331" s="7">
        <v>2024.0</v>
      </c>
      <c r="I331" s="12">
        <f t="shared" si="3"/>
        <v>2026</v>
      </c>
      <c r="J331" s="13">
        <v>3.31E7</v>
      </c>
      <c r="K331" s="13">
        <f t="shared" ref="K331:P331" si="330">if($E331="","",if($E331="Dropped",if(and(K$1&lt;=$I331,K$1&gt;=$H331),if(Year($D331)=K$1,$F331*0.8,if((year($D331)+1)=K$1,$F331*0.6,$F331*0.4)) ,""),if($E331="Minors",0,if($E331="FA Contract",if(and(K$1&lt;=$I331,K$1&gt;=$H331),$F331,""),if($E331="YP Contract",if(K$1=$H331,500000,if(K$1=($H331+1),1000000,if(K$1=($H331+2),1500000,""))))))))</f>
        <v>1000000</v>
      </c>
      <c r="L331" s="13">
        <f t="shared" si="330"/>
        <v>1500000</v>
      </c>
      <c r="M331" s="13" t="str">
        <f t="shared" si="330"/>
        <v/>
      </c>
      <c r="N331" s="13" t="str">
        <f t="shared" si="330"/>
        <v/>
      </c>
      <c r="O331" s="13" t="str">
        <f t="shared" si="330"/>
        <v/>
      </c>
      <c r="P331" s="13" t="str">
        <f t="shared" si="330"/>
        <v/>
      </c>
    </row>
    <row r="332">
      <c r="A332" s="7" t="s">
        <v>350</v>
      </c>
      <c r="B332" s="7" t="s">
        <v>320</v>
      </c>
      <c r="C332" s="8">
        <v>45343.0</v>
      </c>
      <c r="D332" s="8"/>
      <c r="E332" s="9" t="s">
        <v>34</v>
      </c>
      <c r="F332" s="14" t="s">
        <v>35</v>
      </c>
      <c r="G332" s="11" t="s">
        <v>35</v>
      </c>
      <c r="H332" s="7">
        <v>2024.0</v>
      </c>
      <c r="I332" s="12">
        <f t="shared" si="3"/>
        <v>2026</v>
      </c>
      <c r="J332" s="13">
        <v>3.31E7</v>
      </c>
      <c r="K332" s="13">
        <f t="shared" ref="K332:P332" si="331">if($E332="","",if($E332="Dropped",if(and(K$1&lt;=$I332,K$1&gt;=$H332),if(Year($D332)=K$1,$F332*0.8,if((year($D332)+1)=K$1,$F332*0.6,$F332*0.4)) ,""),if($E332="Minors",0,if($E332="FA Contract",if(and(K$1&lt;=$I332,K$1&gt;=$H332),$F332,""),if($E332="YP Contract",if(K$1=$H332,500000,if(K$1=($H332+1),1000000,if(K$1=($H332+2),1500000,""))))))))</f>
        <v>1000000</v>
      </c>
      <c r="L332" s="13">
        <f t="shared" si="331"/>
        <v>1500000</v>
      </c>
      <c r="M332" s="13" t="str">
        <f t="shared" si="331"/>
        <v/>
      </c>
      <c r="N332" s="13" t="str">
        <f t="shared" si="331"/>
        <v/>
      </c>
      <c r="O332" s="13" t="str">
        <f t="shared" si="331"/>
        <v/>
      </c>
      <c r="P332" s="13" t="str">
        <f t="shared" si="331"/>
        <v/>
      </c>
    </row>
    <row r="333">
      <c r="A333" s="7" t="s">
        <v>351</v>
      </c>
      <c r="B333" s="7" t="s">
        <v>320</v>
      </c>
      <c r="C333" s="8">
        <v>45356.0</v>
      </c>
      <c r="D333" s="8">
        <v>45810.0</v>
      </c>
      <c r="E333" s="15" t="s">
        <v>30</v>
      </c>
      <c r="F333" s="14">
        <v>1000000.0</v>
      </c>
      <c r="G333" s="11">
        <v>2.0</v>
      </c>
      <c r="H333" s="7">
        <v>2024.0</v>
      </c>
      <c r="I333" s="12">
        <f t="shared" si="3"/>
        <v>2025</v>
      </c>
      <c r="J333" s="13">
        <v>3.31E7</v>
      </c>
      <c r="K333" s="13">
        <f t="shared" ref="K333:P333" si="332">if($E333="","",if($E333="Dropped",if(and(K$1&lt;=$I333,K$1&gt;=$H333),if(Year($D333)=K$1,$F333*0.8,if((year($D333)+1)=K$1,$F333*0.6,$F333*0.4)) ,""),if($E333="Minors",0,if($E333="FA Contract",if(and(K$1&lt;=$I333,K$1&gt;=$H333),$F333,""),if($E333="YP Contract",if(K$1=$H333,500000,if(K$1=($H333+1),1000000,if(K$1=($H333+2),1500000,""))))))))</f>
        <v>800000</v>
      </c>
      <c r="L333" s="13" t="str">
        <f t="shared" si="332"/>
        <v/>
      </c>
      <c r="M333" s="13" t="str">
        <f t="shared" si="332"/>
        <v/>
      </c>
      <c r="N333" s="13" t="str">
        <f t="shared" si="332"/>
        <v/>
      </c>
      <c r="O333" s="13" t="str">
        <f t="shared" si="332"/>
        <v/>
      </c>
      <c r="P333" s="13" t="str">
        <f t="shared" si="332"/>
        <v/>
      </c>
    </row>
    <row r="334">
      <c r="A334" s="7" t="s">
        <v>352</v>
      </c>
      <c r="B334" s="7" t="s">
        <v>320</v>
      </c>
      <c r="C334" s="8">
        <v>45343.0</v>
      </c>
      <c r="D334" s="8"/>
      <c r="E334" s="9" t="s">
        <v>34</v>
      </c>
      <c r="F334" s="14" t="s">
        <v>35</v>
      </c>
      <c r="G334" s="11" t="s">
        <v>35</v>
      </c>
      <c r="H334" s="7">
        <v>2025.0</v>
      </c>
      <c r="I334" s="12">
        <f t="shared" si="3"/>
        <v>2027</v>
      </c>
      <c r="J334" s="13">
        <v>3.31E7</v>
      </c>
      <c r="K334" s="13">
        <f t="shared" ref="K334:P334" si="333">if($E334="","",if($E334="Dropped",if(and(K$1&lt;=$I334,K$1&gt;=$H334),if(Year($D334)=K$1,$F334*0.8,if((year($D334)+1)=K$1,$F334*0.6,$F334*0.4)) ,""),if($E334="Minors",0,if($E334="FA Contract",if(and(K$1&lt;=$I334,K$1&gt;=$H334),$F334,""),if($E334="YP Contract",if(K$1=$H334,500000,if(K$1=($H334+1),1000000,if(K$1=($H334+2),1500000,""))))))))</f>
        <v>500000</v>
      </c>
      <c r="L334" s="13">
        <f t="shared" si="333"/>
        <v>1000000</v>
      </c>
      <c r="M334" s="13">
        <f t="shared" si="333"/>
        <v>1500000</v>
      </c>
      <c r="N334" s="13" t="str">
        <f t="shared" si="333"/>
        <v/>
      </c>
      <c r="O334" s="13" t="str">
        <f t="shared" si="333"/>
        <v/>
      </c>
      <c r="P334" s="13" t="str">
        <f t="shared" si="333"/>
        <v/>
      </c>
    </row>
    <row r="335">
      <c r="A335" s="7" t="s">
        <v>353</v>
      </c>
      <c r="B335" s="7" t="s">
        <v>320</v>
      </c>
      <c r="C335" s="8">
        <v>45687.0</v>
      </c>
      <c r="D335" s="8"/>
      <c r="E335" s="9" t="s">
        <v>34</v>
      </c>
      <c r="F335" s="14" t="s">
        <v>35</v>
      </c>
      <c r="G335" s="11" t="s">
        <v>35</v>
      </c>
      <c r="H335" s="7">
        <v>2025.0</v>
      </c>
      <c r="I335" s="12">
        <f t="shared" si="3"/>
        <v>2027</v>
      </c>
      <c r="J335" s="13">
        <v>3.31E7</v>
      </c>
      <c r="K335" s="13">
        <f t="shared" ref="K335:P335" si="334">if($E335="","",if($E335="Dropped",if(and(K$1&lt;=$I335,K$1&gt;=$H335),if(Year($D335)=K$1,$F335*0.8,if((year($D335)+1)=K$1,$F335*0.6,$F335*0.4)) ,""),if($E335="Minors",0,if($E335="FA Contract",if(and(K$1&lt;=$I335,K$1&gt;=$H335),$F335,""),if($E335="YP Contract",if(K$1=$H335,500000,if(K$1=($H335+1),1000000,if(K$1=($H335+2),1500000,""))))))))</f>
        <v>500000</v>
      </c>
      <c r="L335" s="13">
        <f t="shared" si="334"/>
        <v>1000000</v>
      </c>
      <c r="M335" s="13">
        <f t="shared" si="334"/>
        <v>1500000</v>
      </c>
      <c r="N335" s="13" t="str">
        <f t="shared" si="334"/>
        <v/>
      </c>
      <c r="O335" s="13" t="str">
        <f t="shared" si="334"/>
        <v/>
      </c>
      <c r="P335" s="13" t="str">
        <f t="shared" si="334"/>
        <v/>
      </c>
    </row>
    <row r="336">
      <c r="A336" s="7" t="s">
        <v>354</v>
      </c>
      <c r="B336" s="7" t="s">
        <v>320</v>
      </c>
      <c r="C336" s="8">
        <v>45343.0</v>
      </c>
      <c r="D336" s="8"/>
      <c r="E336" s="9" t="s">
        <v>34</v>
      </c>
      <c r="F336" s="14" t="s">
        <v>35</v>
      </c>
      <c r="G336" s="11" t="s">
        <v>35</v>
      </c>
      <c r="H336" s="7">
        <v>2025.0</v>
      </c>
      <c r="I336" s="12">
        <f t="shared" si="3"/>
        <v>2027</v>
      </c>
      <c r="J336" s="13">
        <v>3.31E7</v>
      </c>
      <c r="K336" s="13">
        <f t="shared" ref="K336:P336" si="335">if($E336="","",if($E336="Dropped",if(and(K$1&lt;=$I336,K$1&gt;=$H336),if(Year($D336)=K$1,$F336*0.8,if((year($D336)+1)=K$1,$F336*0.6,$F336*0.4)) ,""),if($E336="Minors",0,if($E336="FA Contract",if(and(K$1&lt;=$I336,K$1&gt;=$H336),$F336,""),if($E336="YP Contract",if(K$1=$H336,500000,if(K$1=($H336+1),1000000,if(K$1=($H336+2),1500000,""))))))))</f>
        <v>500000</v>
      </c>
      <c r="L336" s="13">
        <f t="shared" si="335"/>
        <v>1000000</v>
      </c>
      <c r="M336" s="13">
        <f t="shared" si="335"/>
        <v>1500000</v>
      </c>
      <c r="N336" s="13" t="str">
        <f t="shared" si="335"/>
        <v/>
      </c>
      <c r="O336" s="13" t="str">
        <f t="shared" si="335"/>
        <v/>
      </c>
      <c r="P336" s="13" t="str">
        <f t="shared" si="335"/>
        <v/>
      </c>
    </row>
    <row r="337">
      <c r="A337" s="7" t="s">
        <v>355</v>
      </c>
      <c r="B337" s="7" t="s">
        <v>320</v>
      </c>
      <c r="C337" s="8">
        <v>45343.0</v>
      </c>
      <c r="D337" s="8"/>
      <c r="E337" s="9" t="s">
        <v>34</v>
      </c>
      <c r="F337" s="14" t="s">
        <v>35</v>
      </c>
      <c r="G337" s="11" t="s">
        <v>35</v>
      </c>
      <c r="H337" s="7">
        <v>2025.0</v>
      </c>
      <c r="I337" s="12">
        <f t="shared" si="3"/>
        <v>2027</v>
      </c>
      <c r="J337" s="13">
        <v>3.31E7</v>
      </c>
      <c r="K337" s="13">
        <f t="shared" ref="K337:P337" si="336">if($E337="","",if($E337="Dropped",if(and(K$1&lt;=$I337,K$1&gt;=$H337),if(Year($D337)=K$1,$F337*0.8,if((year($D337)+1)=K$1,$F337*0.6,$F337*0.4)) ,""),if($E337="Minors",0,if($E337="FA Contract",if(and(K$1&lt;=$I337,K$1&gt;=$H337),$F337,""),if($E337="YP Contract",if(K$1=$H337,500000,if(K$1=($H337+1),1000000,if(K$1=($H337+2),1500000,""))))))))</f>
        <v>500000</v>
      </c>
      <c r="L337" s="13">
        <f t="shared" si="336"/>
        <v>1000000</v>
      </c>
      <c r="M337" s="13">
        <f t="shared" si="336"/>
        <v>1500000</v>
      </c>
      <c r="N337" s="13" t="str">
        <f t="shared" si="336"/>
        <v/>
      </c>
      <c r="O337" s="13" t="str">
        <f t="shared" si="336"/>
        <v/>
      </c>
      <c r="P337" s="13" t="str">
        <f t="shared" si="336"/>
        <v/>
      </c>
    </row>
    <row r="338">
      <c r="A338" s="7" t="s">
        <v>356</v>
      </c>
      <c r="B338" s="7" t="s">
        <v>320</v>
      </c>
      <c r="C338" s="8">
        <v>45417.0</v>
      </c>
      <c r="D338" s="8"/>
      <c r="E338" s="9" t="s">
        <v>34</v>
      </c>
      <c r="F338" s="14" t="s">
        <v>35</v>
      </c>
      <c r="G338" s="14" t="s">
        <v>35</v>
      </c>
      <c r="H338" s="7">
        <v>2025.0</v>
      </c>
      <c r="I338" s="12">
        <f t="shared" si="3"/>
        <v>2027</v>
      </c>
      <c r="J338" s="13">
        <v>3.31E7</v>
      </c>
      <c r="K338" s="13">
        <f t="shared" ref="K338:P338" si="337">if($E338="","",if($E338="Dropped",if(and(K$1&lt;=$I338,K$1&gt;=$H338),if(Year($D338)=K$1,$F338*0.8,if((year($D338)+1)=K$1,$F338*0.6,$F338*0.4)) ,""),if($E338="Minors",0,if($E338="FA Contract",if(and(K$1&lt;=$I338,K$1&gt;=$H338),$F338,""),if($E338="YP Contract",if(K$1=$H338,500000,if(K$1=($H338+1),1000000,if(K$1=($H338+2),1500000,""))))))))</f>
        <v>500000</v>
      </c>
      <c r="L338" s="13">
        <f t="shared" si="337"/>
        <v>1000000</v>
      </c>
      <c r="M338" s="13">
        <f t="shared" si="337"/>
        <v>1500000</v>
      </c>
      <c r="N338" s="13" t="str">
        <f t="shared" si="337"/>
        <v/>
      </c>
      <c r="O338" s="13" t="str">
        <f t="shared" si="337"/>
        <v/>
      </c>
      <c r="P338" s="13" t="str">
        <f t="shared" si="337"/>
        <v/>
      </c>
    </row>
    <row r="339">
      <c r="A339" s="7" t="s">
        <v>357</v>
      </c>
      <c r="B339" s="7" t="s">
        <v>320</v>
      </c>
      <c r="C339" s="8">
        <v>45343.0</v>
      </c>
      <c r="D339" s="8"/>
      <c r="E339" s="9" t="s">
        <v>34</v>
      </c>
      <c r="F339" s="14" t="s">
        <v>35</v>
      </c>
      <c r="G339" s="11" t="s">
        <v>35</v>
      </c>
      <c r="H339" s="16">
        <v>2025.0</v>
      </c>
      <c r="I339" s="12">
        <f t="shared" si="3"/>
        <v>2027</v>
      </c>
      <c r="J339" s="13">
        <v>3.31E7</v>
      </c>
      <c r="K339" s="13">
        <f t="shared" ref="K339:P339" si="338">if($E339="","",if($E339="Dropped",if(and(K$1&lt;=$I339,K$1&gt;=$H339),if(Year($D339)=K$1,$F339*0.8,if((year($D339)+1)=K$1,$F339*0.6,$F339*0.4)) ,""),if($E339="Minors",0,if($E339="FA Contract",if(and(K$1&lt;=$I339,K$1&gt;=$H339),$F339,""),if($E339="YP Contract",if(K$1=$H339,500000,if(K$1=($H339+1),1000000,if(K$1=($H339+2),1500000,""))))))))</f>
        <v>500000</v>
      </c>
      <c r="L339" s="13">
        <f t="shared" si="338"/>
        <v>1000000</v>
      </c>
      <c r="M339" s="13">
        <f t="shared" si="338"/>
        <v>1500000</v>
      </c>
      <c r="N339" s="13" t="str">
        <f t="shared" si="338"/>
        <v/>
      </c>
      <c r="O339" s="13" t="str">
        <f t="shared" si="338"/>
        <v/>
      </c>
      <c r="P339" s="13" t="str">
        <f t="shared" si="338"/>
        <v/>
      </c>
    </row>
    <row r="340">
      <c r="A340" s="7" t="s">
        <v>358</v>
      </c>
      <c r="B340" s="7" t="s">
        <v>320</v>
      </c>
      <c r="C340" s="8">
        <v>45346.0</v>
      </c>
      <c r="D340" s="8"/>
      <c r="E340" s="15" t="s">
        <v>34</v>
      </c>
      <c r="F340" s="14" t="s">
        <v>35</v>
      </c>
      <c r="G340" s="14" t="s">
        <v>35</v>
      </c>
      <c r="H340" s="16">
        <v>2025.0</v>
      </c>
      <c r="I340" s="12">
        <f t="shared" si="3"/>
        <v>2027</v>
      </c>
      <c r="J340" s="13">
        <v>3.31E7</v>
      </c>
      <c r="K340" s="13">
        <f t="shared" ref="K340:P340" si="339">if($E340="","",if($E340="Dropped",if(and(K$1&lt;=$I340,K$1&gt;=$H340),if(Year($D340)=K$1,$F340*0.8,if((year($D340)+1)=K$1,$F340*0.6,$F340*0.4)) ,""),if($E340="Minors",0,if($E340="FA Contract",if(and(K$1&lt;=$I340,K$1&gt;=$H340),$F340,""),if($E340="YP Contract",if(K$1=$H340,500000,if(K$1=($H340+1),1000000,if(K$1=($H340+2),1500000,""))))))))</f>
        <v>500000</v>
      </c>
      <c r="L340" s="13">
        <f t="shared" si="339"/>
        <v>1000000</v>
      </c>
      <c r="M340" s="13">
        <f t="shared" si="339"/>
        <v>1500000</v>
      </c>
      <c r="N340" s="13" t="str">
        <f t="shared" si="339"/>
        <v/>
      </c>
      <c r="O340" s="13" t="str">
        <f t="shared" si="339"/>
        <v/>
      </c>
      <c r="P340" s="13" t="str">
        <f t="shared" si="339"/>
        <v/>
      </c>
    </row>
    <row r="341">
      <c r="A341" s="7" t="s">
        <v>359</v>
      </c>
      <c r="B341" s="7" t="s">
        <v>320</v>
      </c>
      <c r="C341" s="8">
        <v>45872.0</v>
      </c>
      <c r="D341" s="8"/>
      <c r="E341" s="9" t="s">
        <v>12</v>
      </c>
      <c r="F341" s="14">
        <v>100000.0</v>
      </c>
      <c r="G341" s="11">
        <v>1.0</v>
      </c>
      <c r="H341" s="7">
        <v>2025.0</v>
      </c>
      <c r="I341" s="12">
        <f t="shared" si="3"/>
        <v>2025</v>
      </c>
      <c r="J341" s="13">
        <v>3.31E7</v>
      </c>
      <c r="K341" s="13">
        <f t="shared" ref="K341:P341" si="340">if($E341="","",if($E341="Dropped",if(and(K$1&lt;=$I341,K$1&gt;=$H341),if(Year($D341)=K$1,$F341*0.8,if((year($D341)+1)=K$1,$F341*0.6,$F341*0.4)) ,""),if($E341="Minors",0,if($E341="FA Contract",if(and(K$1&lt;=$I341,K$1&gt;=$H341),$F341,""),if($E341="YP Contract",if(K$1=$H341,500000,if(K$1=($H341+1),1000000,if(K$1=($H341+2),1500000,""))))))))</f>
        <v>100000</v>
      </c>
      <c r="L341" s="13" t="str">
        <f t="shared" si="340"/>
        <v/>
      </c>
      <c r="M341" s="13" t="str">
        <f t="shared" si="340"/>
        <v/>
      </c>
      <c r="N341" s="13" t="str">
        <f t="shared" si="340"/>
        <v/>
      </c>
      <c r="O341" s="13" t="str">
        <f t="shared" si="340"/>
        <v/>
      </c>
      <c r="P341" s="13" t="str">
        <f t="shared" si="340"/>
        <v/>
      </c>
    </row>
    <row r="342">
      <c r="A342" s="7" t="s">
        <v>360</v>
      </c>
      <c r="B342" s="7" t="s">
        <v>320</v>
      </c>
      <c r="C342" s="8">
        <v>45760.0</v>
      </c>
      <c r="D342" s="8"/>
      <c r="E342" s="9" t="s">
        <v>12</v>
      </c>
      <c r="F342" s="14">
        <v>100000.0</v>
      </c>
      <c r="G342" s="11">
        <v>1.0</v>
      </c>
      <c r="H342" s="7">
        <v>2025.0</v>
      </c>
      <c r="I342" s="12">
        <f t="shared" si="3"/>
        <v>2025</v>
      </c>
      <c r="J342" s="13">
        <v>3.31E7</v>
      </c>
      <c r="K342" s="13">
        <f t="shared" ref="K342:P342" si="341">if($E342="","",if($E342="Dropped",if(and(K$1&lt;=$I342,K$1&gt;=$H342),if(Year($D342)=K$1,$F342*0.8,if((year($D342)+1)=K$1,$F342*0.6,$F342*0.4)) ,""),if($E342="Minors",0,if($E342="FA Contract",if(and(K$1&lt;=$I342,K$1&gt;=$H342),$F342,""),if($E342="YP Contract",if(K$1=$H342,500000,if(K$1=($H342+1),1000000,if(K$1=($H342+2),1500000,""))))))))</f>
        <v>100000</v>
      </c>
      <c r="L342" s="13" t="str">
        <f t="shared" si="341"/>
        <v/>
      </c>
      <c r="M342" s="13" t="str">
        <f t="shared" si="341"/>
        <v/>
      </c>
      <c r="N342" s="13" t="str">
        <f t="shared" si="341"/>
        <v/>
      </c>
      <c r="O342" s="13" t="str">
        <f t="shared" si="341"/>
        <v/>
      </c>
      <c r="P342" s="13" t="str">
        <f t="shared" si="341"/>
        <v/>
      </c>
    </row>
    <row r="343">
      <c r="A343" s="7" t="s">
        <v>361</v>
      </c>
      <c r="B343" s="7" t="s">
        <v>320</v>
      </c>
      <c r="C343" s="8">
        <v>45802.0</v>
      </c>
      <c r="D343" s="8"/>
      <c r="E343" s="9" t="s">
        <v>12</v>
      </c>
      <c r="F343" s="14">
        <v>100000.0</v>
      </c>
      <c r="G343" s="11">
        <v>1.0</v>
      </c>
      <c r="H343" s="7">
        <v>2025.0</v>
      </c>
      <c r="I343" s="12">
        <f t="shared" si="3"/>
        <v>2025</v>
      </c>
      <c r="J343" s="13">
        <v>3.31E7</v>
      </c>
      <c r="K343" s="13">
        <f t="shared" ref="K343:P343" si="342">if($E343="","",if($E343="Dropped",if(and(K$1&lt;=$I343,K$1&gt;=$H343),if(Year($D343)=K$1,$F343*0.8,if((year($D343)+1)=K$1,$F343*0.6,$F343*0.4)) ,""),if($E343="Minors",0,if($E343="FA Contract",if(and(K$1&lt;=$I343,K$1&gt;=$H343),$F343,""),if($E343="YP Contract",if(K$1=$H343,500000,if(K$1=($H343+1),1000000,if(K$1=($H343+2),1500000,""))))))))</f>
        <v>100000</v>
      </c>
      <c r="L343" s="13" t="str">
        <f t="shared" si="342"/>
        <v/>
      </c>
      <c r="M343" s="13" t="str">
        <f t="shared" si="342"/>
        <v/>
      </c>
      <c r="N343" s="13" t="str">
        <f t="shared" si="342"/>
        <v/>
      </c>
      <c r="O343" s="13" t="str">
        <f t="shared" si="342"/>
        <v/>
      </c>
      <c r="P343" s="13" t="str">
        <f t="shared" si="342"/>
        <v/>
      </c>
    </row>
    <row r="344">
      <c r="A344" s="7" t="s">
        <v>362</v>
      </c>
      <c r="B344" s="7" t="s">
        <v>320</v>
      </c>
      <c r="C344" s="8">
        <v>45695.0</v>
      </c>
      <c r="D344" s="8"/>
      <c r="E344" s="9" t="s">
        <v>52</v>
      </c>
      <c r="F344" s="14" t="s">
        <v>35</v>
      </c>
      <c r="G344" s="11" t="s">
        <v>35</v>
      </c>
      <c r="I344" s="12" t="str">
        <f t="shared" si="3"/>
        <v/>
      </c>
      <c r="J344" s="13">
        <v>3.31E7</v>
      </c>
      <c r="K344" s="13">
        <f t="shared" ref="K344:P344" si="343">if($E344="","",if($E344="Dropped",if(and(K$1&lt;=$I344,K$1&gt;=$H344),if(Year($D344)=K$1,$F344*0.8,if((year($D344)+1)=K$1,$F344*0.6,$F344*0.4)) ,""),if($E344="Minors",0,if($E344="FA Contract",if(and(K$1&lt;=$I344,K$1&gt;=$H344),$F344,""),if($E344="YP Contract",if(K$1=$H344,500000,if(K$1=($H344+1),1000000,if(K$1=($H344+2),1500000,""))))))))</f>
        <v>0</v>
      </c>
      <c r="L344" s="13">
        <f t="shared" si="343"/>
        <v>0</v>
      </c>
      <c r="M344" s="13">
        <f t="shared" si="343"/>
        <v>0</v>
      </c>
      <c r="N344" s="13">
        <f t="shared" si="343"/>
        <v>0</v>
      </c>
      <c r="O344" s="13">
        <f t="shared" si="343"/>
        <v>0</v>
      </c>
      <c r="P344" s="13">
        <f t="shared" si="343"/>
        <v>0</v>
      </c>
    </row>
    <row r="345">
      <c r="A345" s="7" t="s">
        <v>363</v>
      </c>
      <c r="B345" s="7" t="s">
        <v>320</v>
      </c>
      <c r="C345" s="8">
        <v>45686.0</v>
      </c>
      <c r="D345" s="8"/>
      <c r="E345" s="9" t="s">
        <v>52</v>
      </c>
      <c r="F345" s="14" t="s">
        <v>35</v>
      </c>
      <c r="G345" s="11" t="s">
        <v>35</v>
      </c>
      <c r="I345" s="12" t="str">
        <f t="shared" si="3"/>
        <v/>
      </c>
      <c r="J345" s="13">
        <v>3.31E7</v>
      </c>
      <c r="K345" s="13">
        <f t="shared" ref="K345:P345" si="344">if($E345="","",if($E345="Dropped",if(and(K$1&lt;=$I345,K$1&gt;=$H345),if(Year($D345)=K$1,$F345*0.8,if((year($D345)+1)=K$1,$F345*0.6,$F345*0.4)) ,""),if($E345="Minors",0,if($E345="FA Contract",if(and(K$1&lt;=$I345,K$1&gt;=$H345),$F345,""),if($E345="YP Contract",if(K$1=$H345,500000,if(K$1=($H345+1),1000000,if(K$1=($H345+2),1500000,""))))))))</f>
        <v>0</v>
      </c>
      <c r="L345" s="13">
        <f t="shared" si="344"/>
        <v>0</v>
      </c>
      <c r="M345" s="13">
        <f t="shared" si="344"/>
        <v>0</v>
      </c>
      <c r="N345" s="13">
        <f t="shared" si="344"/>
        <v>0</v>
      </c>
      <c r="O345" s="13">
        <f t="shared" si="344"/>
        <v>0</v>
      </c>
      <c r="P345" s="13">
        <f t="shared" si="344"/>
        <v>0</v>
      </c>
    </row>
    <row r="346">
      <c r="A346" s="7" t="s">
        <v>364</v>
      </c>
      <c r="B346" s="7" t="s">
        <v>320</v>
      </c>
      <c r="C346" s="8">
        <v>45354.0</v>
      </c>
      <c r="D346" s="8"/>
      <c r="E346" s="9" t="s">
        <v>52</v>
      </c>
      <c r="F346" s="14" t="s">
        <v>35</v>
      </c>
      <c r="G346" s="14" t="s">
        <v>35</v>
      </c>
      <c r="I346" s="12" t="str">
        <f t="shared" si="3"/>
        <v/>
      </c>
      <c r="J346" s="13">
        <v>3.31E7</v>
      </c>
      <c r="K346" s="13">
        <f t="shared" ref="K346:P346" si="345">if($E346="","",if($E346="Dropped",if(and(K$1&lt;=$I346,K$1&gt;=$H346),if(Year($D346)=K$1,$F346*0.8,if((year($D346)+1)=K$1,$F346*0.6,$F346*0.4)) ,""),if($E346="Minors",0,if($E346="FA Contract",if(and(K$1&lt;=$I346,K$1&gt;=$H346),$F346,""),if($E346="YP Contract",if(K$1=$H346,500000,if(K$1=($H346+1),1000000,if(K$1=($H346+2),1500000,""))))))))</f>
        <v>0</v>
      </c>
      <c r="L346" s="13">
        <f t="shared" si="345"/>
        <v>0</v>
      </c>
      <c r="M346" s="13">
        <f t="shared" si="345"/>
        <v>0</v>
      </c>
      <c r="N346" s="13">
        <f t="shared" si="345"/>
        <v>0</v>
      </c>
      <c r="O346" s="13">
        <f t="shared" si="345"/>
        <v>0</v>
      </c>
      <c r="P346" s="13">
        <f t="shared" si="345"/>
        <v>0</v>
      </c>
    </row>
    <row r="347">
      <c r="A347" s="7" t="s">
        <v>365</v>
      </c>
      <c r="B347" s="7" t="s">
        <v>320</v>
      </c>
      <c r="C347" s="8">
        <v>45396.0</v>
      </c>
      <c r="D347" s="8"/>
      <c r="E347" s="9" t="s">
        <v>52</v>
      </c>
      <c r="F347" s="14" t="s">
        <v>35</v>
      </c>
      <c r="G347" s="11" t="s">
        <v>35</v>
      </c>
      <c r="I347" s="12" t="str">
        <f t="shared" si="3"/>
        <v/>
      </c>
      <c r="J347" s="13">
        <v>3.31E7</v>
      </c>
      <c r="K347" s="13">
        <f t="shared" ref="K347:P347" si="346">if($E347="","",if($E347="Dropped",if(and(K$1&lt;=$I347,K$1&gt;=$H347),if(Year($D347)=K$1,$F347*0.8,if((year($D347)+1)=K$1,$F347*0.6,$F347*0.4)) ,""),if($E347="Minors",0,if($E347="FA Contract",if(and(K$1&lt;=$I347,K$1&gt;=$H347),$F347,""),if($E347="YP Contract",if(K$1=$H347,500000,if(K$1=($H347+1),1000000,if(K$1=($H347+2),1500000,""))))))))</f>
        <v>0</v>
      </c>
      <c r="L347" s="13">
        <f t="shared" si="346"/>
        <v>0</v>
      </c>
      <c r="M347" s="13">
        <f t="shared" si="346"/>
        <v>0</v>
      </c>
      <c r="N347" s="13">
        <f t="shared" si="346"/>
        <v>0</v>
      </c>
      <c r="O347" s="13">
        <f t="shared" si="346"/>
        <v>0</v>
      </c>
      <c r="P347" s="13">
        <f t="shared" si="346"/>
        <v>0</v>
      </c>
    </row>
    <row r="348">
      <c r="A348" s="7" t="s">
        <v>366</v>
      </c>
      <c r="B348" s="7" t="s">
        <v>320</v>
      </c>
      <c r="C348" s="8">
        <v>45350.0</v>
      </c>
      <c r="D348" s="8"/>
      <c r="E348" s="9" t="s">
        <v>52</v>
      </c>
      <c r="F348" s="14" t="s">
        <v>35</v>
      </c>
      <c r="G348" s="14" t="s">
        <v>35</v>
      </c>
      <c r="H348" s="7">
        <v>2024.0</v>
      </c>
      <c r="I348" s="12">
        <f t="shared" si="3"/>
        <v>2026</v>
      </c>
      <c r="J348" s="13">
        <v>3.31E7</v>
      </c>
      <c r="K348" s="13">
        <f t="shared" ref="K348:P348" si="347">if($E348="","",if($E348="Dropped",if(and(K$1&lt;=$I348,K$1&gt;=$H348),if(Year($D348)=K$1,$F348*0.8,if((year($D348)+1)=K$1,$F348*0.6,$F348*0.4)) ,""),if($E348="Minors",0,if($E348="FA Contract",if(and(K$1&lt;=$I348,K$1&gt;=$H348),$F348,""),if($E348="YP Contract",if(K$1=$H348,500000,if(K$1=($H348+1),1000000,if(K$1=($H348+2),1500000,""))))))))</f>
        <v>0</v>
      </c>
      <c r="L348" s="13">
        <f t="shared" si="347"/>
        <v>0</v>
      </c>
      <c r="M348" s="13">
        <f t="shared" si="347"/>
        <v>0</v>
      </c>
      <c r="N348" s="13">
        <f t="shared" si="347"/>
        <v>0</v>
      </c>
      <c r="O348" s="13">
        <f t="shared" si="347"/>
        <v>0</v>
      </c>
      <c r="P348" s="13">
        <f t="shared" si="347"/>
        <v>0</v>
      </c>
    </row>
    <row r="349">
      <c r="A349" s="7" t="s">
        <v>367</v>
      </c>
      <c r="B349" s="7" t="s">
        <v>320</v>
      </c>
      <c r="C349" s="8">
        <v>45357.0</v>
      </c>
      <c r="D349" s="8"/>
      <c r="E349" s="9" t="s">
        <v>52</v>
      </c>
      <c r="F349" s="14" t="s">
        <v>35</v>
      </c>
      <c r="G349" s="11" t="s">
        <v>35</v>
      </c>
      <c r="I349" s="12" t="str">
        <f t="shared" si="3"/>
        <v/>
      </c>
      <c r="J349" s="13">
        <v>3.31E7</v>
      </c>
      <c r="K349" s="13">
        <f t="shared" ref="K349:P349" si="348">if($E349="","",if($E349="Dropped",if(and(K$1&lt;=$I349,K$1&gt;=$H349),if(Year($D349)=K$1,$F349*0.8,if((year($D349)+1)=K$1,$F349*0.6,$F349*0.4)) ,""),if($E349="Minors",0,if($E349="FA Contract",if(and(K$1&lt;=$I349,K$1&gt;=$H349),$F349,""),if($E349="YP Contract",if(K$1=$H349,500000,if(K$1=($H349+1),1000000,if(K$1=($H349+2),1500000,""))))))))</f>
        <v>0</v>
      </c>
      <c r="L349" s="13">
        <f t="shared" si="348"/>
        <v>0</v>
      </c>
      <c r="M349" s="13">
        <f t="shared" si="348"/>
        <v>0</v>
      </c>
      <c r="N349" s="13">
        <f t="shared" si="348"/>
        <v>0</v>
      </c>
      <c r="O349" s="13">
        <f t="shared" si="348"/>
        <v>0</v>
      </c>
      <c r="P349" s="13">
        <f t="shared" si="348"/>
        <v>0</v>
      </c>
    </row>
    <row r="350">
      <c r="A350" s="7" t="s">
        <v>368</v>
      </c>
      <c r="B350" s="7" t="s">
        <v>320</v>
      </c>
      <c r="C350" s="8">
        <v>45343.0</v>
      </c>
      <c r="D350" s="8"/>
      <c r="E350" s="9" t="s">
        <v>52</v>
      </c>
      <c r="F350" s="14" t="s">
        <v>35</v>
      </c>
      <c r="G350" s="11" t="s">
        <v>35</v>
      </c>
      <c r="I350" s="12" t="str">
        <f t="shared" si="3"/>
        <v/>
      </c>
      <c r="J350" s="13">
        <v>3.31E7</v>
      </c>
      <c r="K350" s="13">
        <f t="shared" ref="K350:P350" si="349">if($E350="","",if($E350="Dropped",if(and(K$1&lt;=$I350,K$1&gt;=$H350),if(Year($D350)=K$1,$F350*0.8,if((year($D350)+1)=K$1,$F350*0.6,$F350*0.4)) ,""),if($E350="Minors",0,if($E350="FA Contract",if(and(K$1&lt;=$I350,K$1&gt;=$H350),$F350,""),if($E350="YP Contract",if(K$1=$H350,500000,if(K$1=($H350+1),1000000,if(K$1=($H350+2),1500000,""))))))))</f>
        <v>0</v>
      </c>
      <c r="L350" s="13">
        <f t="shared" si="349"/>
        <v>0</v>
      </c>
      <c r="M350" s="13">
        <f t="shared" si="349"/>
        <v>0</v>
      </c>
      <c r="N350" s="13">
        <f t="shared" si="349"/>
        <v>0</v>
      </c>
      <c r="O350" s="13">
        <f t="shared" si="349"/>
        <v>0</v>
      </c>
      <c r="P350" s="13">
        <f t="shared" si="349"/>
        <v>0</v>
      </c>
    </row>
    <row r="351">
      <c r="A351" s="7" t="s">
        <v>369</v>
      </c>
      <c r="B351" s="7" t="s">
        <v>320</v>
      </c>
      <c r="C351" s="8">
        <v>45343.0</v>
      </c>
      <c r="D351" s="8"/>
      <c r="E351" s="9" t="s">
        <v>52</v>
      </c>
      <c r="F351" s="14" t="s">
        <v>35</v>
      </c>
      <c r="G351" s="11" t="s">
        <v>35</v>
      </c>
      <c r="I351" s="12" t="str">
        <f t="shared" si="3"/>
        <v/>
      </c>
      <c r="J351" s="13">
        <v>3.31E7</v>
      </c>
      <c r="K351" s="13">
        <f t="shared" ref="K351:P351" si="350">if($E351="","",if($E351="Dropped",if(and(K$1&lt;=$I351,K$1&gt;=$H351),if(Year($D351)=K$1,$F351*0.8,if((year($D351)+1)=K$1,$F351*0.6,$F351*0.4)) ,""),if($E351="Minors",0,if($E351="FA Contract",if(and(K$1&lt;=$I351,K$1&gt;=$H351),$F351,""),if($E351="YP Contract",if(K$1=$H351,500000,if(K$1=($H351+1),1000000,if(K$1=($H351+2),1500000,""))))))))</f>
        <v>0</v>
      </c>
      <c r="L351" s="13">
        <f t="shared" si="350"/>
        <v>0</v>
      </c>
      <c r="M351" s="13">
        <f t="shared" si="350"/>
        <v>0</v>
      </c>
      <c r="N351" s="13">
        <f t="shared" si="350"/>
        <v>0</v>
      </c>
      <c r="O351" s="13">
        <f t="shared" si="350"/>
        <v>0</v>
      </c>
      <c r="P351" s="13">
        <f t="shared" si="350"/>
        <v>0</v>
      </c>
    </row>
    <row r="352">
      <c r="A352" s="7" t="s">
        <v>370</v>
      </c>
      <c r="B352" s="7" t="s">
        <v>320</v>
      </c>
      <c r="C352" s="8">
        <v>45352.0</v>
      </c>
      <c r="D352" s="8"/>
      <c r="E352" s="9" t="s">
        <v>52</v>
      </c>
      <c r="F352" s="14" t="s">
        <v>35</v>
      </c>
      <c r="G352" s="14" t="s">
        <v>35</v>
      </c>
      <c r="I352" s="12" t="str">
        <f t="shared" si="3"/>
        <v/>
      </c>
      <c r="J352" s="13">
        <v>3.31E7</v>
      </c>
      <c r="K352" s="13">
        <f t="shared" ref="K352:P352" si="351">if($E352="","",if($E352="Dropped",if(and(K$1&lt;=$I352,K$1&gt;=$H352),if(Year($D352)=K$1,$F352*0.8,if((year($D352)+1)=K$1,$F352*0.6,$F352*0.4)) ,""),if($E352="Minors",0,if($E352="FA Contract",if(and(K$1&lt;=$I352,K$1&gt;=$H352),$F352,""),if($E352="YP Contract",if(K$1=$H352,500000,if(K$1=($H352+1),1000000,if(K$1=($H352+2),1500000,""))))))))</f>
        <v>0</v>
      </c>
      <c r="L352" s="13">
        <f t="shared" si="351"/>
        <v>0</v>
      </c>
      <c r="M352" s="13">
        <f t="shared" si="351"/>
        <v>0</v>
      </c>
      <c r="N352" s="13">
        <f t="shared" si="351"/>
        <v>0</v>
      </c>
      <c r="O352" s="13">
        <f t="shared" si="351"/>
        <v>0</v>
      </c>
      <c r="P352" s="13">
        <f t="shared" si="351"/>
        <v>0</v>
      </c>
    </row>
    <row r="353">
      <c r="A353" s="7" t="s">
        <v>371</v>
      </c>
      <c r="B353" s="7" t="s">
        <v>372</v>
      </c>
      <c r="C353" s="8">
        <v>45318.0</v>
      </c>
      <c r="D353" s="8"/>
      <c r="E353" s="9" t="s">
        <v>12</v>
      </c>
      <c r="F353" s="10">
        <v>3.02E7</v>
      </c>
      <c r="G353" s="11">
        <v>4.0</v>
      </c>
      <c r="H353" s="7">
        <v>2024.0</v>
      </c>
      <c r="I353" s="12">
        <f t="shared" si="3"/>
        <v>2027</v>
      </c>
      <c r="J353" s="13">
        <v>3.31E7</v>
      </c>
      <c r="K353" s="13">
        <f t="shared" ref="K353:P353" si="352">if($E353="","",if($E353="Dropped",if(and(K$1&lt;=$I353,K$1&gt;=$H353),if(Year($D353)=K$1,$F353*0.8,if((year($D353)+1)=K$1,$F353*0.6,$F353*0.4)) ,""),if($E353="Minors",0,if($E353="FA Contract",if(and(K$1&lt;=$I353,K$1&gt;=$H353),$F353,""),if($E353="YP Contract",if(K$1=$H353,500000,if(K$1=($H353+1),1000000,if(K$1=($H353+2),1500000,""))))))))</f>
        <v>30200000</v>
      </c>
      <c r="L353" s="13">
        <f t="shared" si="352"/>
        <v>30200000</v>
      </c>
      <c r="M353" s="13">
        <f t="shared" si="352"/>
        <v>30200000</v>
      </c>
      <c r="N353" s="13" t="str">
        <f t="shared" si="352"/>
        <v/>
      </c>
      <c r="O353" s="13" t="str">
        <f t="shared" si="352"/>
        <v/>
      </c>
      <c r="P353" s="13" t="str">
        <f t="shared" si="352"/>
        <v/>
      </c>
    </row>
    <row r="354">
      <c r="A354" s="7" t="s">
        <v>373</v>
      </c>
      <c r="B354" s="7" t="s">
        <v>372</v>
      </c>
      <c r="C354" s="8">
        <v>45318.0</v>
      </c>
      <c r="D354" s="8"/>
      <c r="E354" s="9" t="s">
        <v>12</v>
      </c>
      <c r="F354" s="10">
        <v>2.03E7</v>
      </c>
      <c r="G354" s="11">
        <v>2.0</v>
      </c>
      <c r="H354" s="7">
        <v>2024.0</v>
      </c>
      <c r="I354" s="12">
        <f t="shared" si="3"/>
        <v>2025</v>
      </c>
      <c r="J354" s="13">
        <v>3.31E7</v>
      </c>
      <c r="K354" s="13">
        <f t="shared" ref="K354:P354" si="353">if($E354="","",if($E354="Dropped",if(and(K$1&lt;=$I354,K$1&gt;=$H354),if(Year($D354)=K$1,$F354*0.8,if((year($D354)+1)=K$1,$F354*0.6,$F354*0.4)) ,""),if($E354="Minors",0,if($E354="FA Contract",if(and(K$1&lt;=$I354,K$1&gt;=$H354),$F354,""),if($E354="YP Contract",if(K$1=$H354,500000,if(K$1=($H354+1),1000000,if(K$1=($H354+2),1500000,""))))))))</f>
        <v>20300000</v>
      </c>
      <c r="L354" s="13" t="str">
        <f t="shared" si="353"/>
        <v/>
      </c>
      <c r="M354" s="13" t="str">
        <f t="shared" si="353"/>
        <v/>
      </c>
      <c r="N354" s="13" t="str">
        <f t="shared" si="353"/>
        <v/>
      </c>
      <c r="O354" s="13" t="str">
        <f t="shared" si="353"/>
        <v/>
      </c>
      <c r="P354" s="13" t="str">
        <f t="shared" si="353"/>
        <v/>
      </c>
    </row>
    <row r="355">
      <c r="A355" s="7" t="s">
        <v>374</v>
      </c>
      <c r="B355" s="7" t="s">
        <v>372</v>
      </c>
      <c r="C355" s="8">
        <v>45318.0</v>
      </c>
      <c r="D355" s="8"/>
      <c r="E355" s="9" t="s">
        <v>12</v>
      </c>
      <c r="F355" s="14">
        <v>1.7E7</v>
      </c>
      <c r="G355" s="11">
        <v>5.0</v>
      </c>
      <c r="H355" s="7">
        <v>2024.0</v>
      </c>
      <c r="I355" s="12">
        <f t="shared" si="3"/>
        <v>2028</v>
      </c>
      <c r="J355" s="13">
        <v>3.31E7</v>
      </c>
      <c r="K355" s="13">
        <f t="shared" ref="K355:P355" si="354">if($E355="","",if($E355="Dropped",if(and(K$1&lt;=$I355,K$1&gt;=$H355),if(Year($D355)=K$1,$F355*0.8,if((year($D355)+1)=K$1,$F355*0.6,$F355*0.4)) ,""),if($E355="Minors",0,if($E355="FA Contract",if(and(K$1&lt;=$I355,K$1&gt;=$H355),$F355,""),if($E355="YP Contract",if(K$1=$H355,500000,if(K$1=($H355+1),1000000,if(K$1=($H355+2),1500000,""))))))))</f>
        <v>17000000</v>
      </c>
      <c r="L355" s="13">
        <f t="shared" si="354"/>
        <v>17000000</v>
      </c>
      <c r="M355" s="13">
        <f t="shared" si="354"/>
        <v>17000000</v>
      </c>
      <c r="N355" s="13">
        <f t="shared" si="354"/>
        <v>17000000</v>
      </c>
      <c r="O355" s="13" t="str">
        <f t="shared" si="354"/>
        <v/>
      </c>
      <c r="P355" s="13" t="str">
        <f t="shared" si="354"/>
        <v/>
      </c>
    </row>
    <row r="356">
      <c r="A356" s="7" t="s">
        <v>375</v>
      </c>
      <c r="B356" s="7" t="s">
        <v>372</v>
      </c>
      <c r="C356" s="8">
        <v>45318.0</v>
      </c>
      <c r="D356" s="8"/>
      <c r="E356" s="9" t="s">
        <v>12</v>
      </c>
      <c r="F356" s="10">
        <v>1.51E7</v>
      </c>
      <c r="G356" s="11">
        <v>3.0</v>
      </c>
      <c r="H356" s="7">
        <v>2024.0</v>
      </c>
      <c r="I356" s="12">
        <f t="shared" si="3"/>
        <v>2026</v>
      </c>
      <c r="J356" s="13">
        <v>3.31E7</v>
      </c>
      <c r="K356" s="13">
        <f t="shared" ref="K356:P356" si="355">if($E356="","",if($E356="Dropped",if(and(K$1&lt;=$I356,K$1&gt;=$H356),if(Year($D356)=K$1,$F356*0.8,if((year($D356)+1)=K$1,$F356*0.6,$F356*0.4)) ,""),if($E356="Minors",0,if($E356="FA Contract",if(and(K$1&lt;=$I356,K$1&gt;=$H356),$F356,""),if($E356="YP Contract",if(K$1=$H356,500000,if(K$1=($H356+1),1000000,if(K$1=($H356+2),1500000,""))))))))</f>
        <v>15100000</v>
      </c>
      <c r="L356" s="13">
        <f t="shared" si="355"/>
        <v>15100000</v>
      </c>
      <c r="M356" s="13" t="str">
        <f t="shared" si="355"/>
        <v/>
      </c>
      <c r="N356" s="13" t="str">
        <f t="shared" si="355"/>
        <v/>
      </c>
      <c r="O356" s="13" t="str">
        <f t="shared" si="355"/>
        <v/>
      </c>
      <c r="P356" s="13" t="str">
        <f t="shared" si="355"/>
        <v/>
      </c>
    </row>
    <row r="357">
      <c r="A357" s="7" t="s">
        <v>376</v>
      </c>
      <c r="B357" s="7" t="s">
        <v>372</v>
      </c>
      <c r="C357" s="8">
        <v>45318.0</v>
      </c>
      <c r="D357" s="8"/>
      <c r="E357" s="9" t="s">
        <v>12</v>
      </c>
      <c r="F357" s="10">
        <v>1.4E7</v>
      </c>
      <c r="G357" s="11">
        <v>4.0</v>
      </c>
      <c r="H357" s="7">
        <v>2024.0</v>
      </c>
      <c r="I357" s="12">
        <f t="shared" si="3"/>
        <v>2027</v>
      </c>
      <c r="J357" s="13">
        <v>3.31E7</v>
      </c>
      <c r="K357" s="13">
        <f t="shared" ref="K357:P357" si="356">if($E357="","",if($E357="Dropped",if(and(K$1&lt;=$I357,K$1&gt;=$H357),if(Year($D357)=K$1,$F357*0.8,if((year($D357)+1)=K$1,$F357*0.6,$F357*0.4)) ,""),if($E357="Minors",0,if($E357="FA Contract",if(and(K$1&lt;=$I357,K$1&gt;=$H357),$F357,""),if($E357="YP Contract",if(K$1=$H357,500000,if(K$1=($H357+1),1000000,if(K$1=($H357+2),1500000,""))))))))</f>
        <v>14000000</v>
      </c>
      <c r="L357" s="13">
        <f t="shared" si="356"/>
        <v>14000000</v>
      </c>
      <c r="M357" s="13">
        <f t="shared" si="356"/>
        <v>14000000</v>
      </c>
      <c r="N357" s="13" t="str">
        <f t="shared" si="356"/>
        <v/>
      </c>
      <c r="O357" s="13" t="str">
        <f t="shared" si="356"/>
        <v/>
      </c>
      <c r="P357" s="13" t="str">
        <f t="shared" si="356"/>
        <v/>
      </c>
    </row>
    <row r="358">
      <c r="A358" s="7" t="s">
        <v>377</v>
      </c>
      <c r="B358" s="7" t="s">
        <v>372</v>
      </c>
      <c r="C358" s="8">
        <v>45318.0</v>
      </c>
      <c r="D358" s="8"/>
      <c r="E358" s="9" t="s">
        <v>12</v>
      </c>
      <c r="F358" s="10">
        <v>1.05E7</v>
      </c>
      <c r="G358" s="11">
        <v>5.0</v>
      </c>
      <c r="H358" s="7">
        <v>2024.0</v>
      </c>
      <c r="I358" s="12">
        <f t="shared" si="3"/>
        <v>2028</v>
      </c>
      <c r="J358" s="13">
        <v>3.31E7</v>
      </c>
      <c r="K358" s="13">
        <f t="shared" ref="K358:P358" si="357">if($E358="","",if($E358="Dropped",if(and(K$1&lt;=$I358,K$1&gt;=$H358),if(Year($D358)=K$1,$F358*0.8,if((year($D358)+1)=K$1,$F358*0.6,$F358*0.4)) ,""),if($E358="Minors",0,if($E358="FA Contract",if(and(K$1&lt;=$I358,K$1&gt;=$H358),$F358,""),if($E358="YP Contract",if(K$1=$H358,500000,if(K$1=($H358+1),1000000,if(K$1=($H358+2),1500000,""))))))))</f>
        <v>10500000</v>
      </c>
      <c r="L358" s="13">
        <f t="shared" si="357"/>
        <v>10500000</v>
      </c>
      <c r="M358" s="13">
        <f t="shared" si="357"/>
        <v>10500000</v>
      </c>
      <c r="N358" s="13">
        <f t="shared" si="357"/>
        <v>10500000</v>
      </c>
      <c r="O358" s="13" t="str">
        <f t="shared" si="357"/>
        <v/>
      </c>
      <c r="P358" s="13" t="str">
        <f t="shared" si="357"/>
        <v/>
      </c>
    </row>
    <row r="359">
      <c r="A359" s="7" t="s">
        <v>378</v>
      </c>
      <c r="B359" s="7" t="s">
        <v>372</v>
      </c>
      <c r="C359" s="8">
        <v>45318.0</v>
      </c>
      <c r="D359" s="8"/>
      <c r="E359" s="9" t="s">
        <v>12</v>
      </c>
      <c r="F359" s="10">
        <v>7000000.0</v>
      </c>
      <c r="G359" s="11">
        <v>3.0</v>
      </c>
      <c r="H359" s="7">
        <v>2024.0</v>
      </c>
      <c r="I359" s="12">
        <f t="shared" si="3"/>
        <v>2026</v>
      </c>
      <c r="J359" s="13">
        <v>3.31E7</v>
      </c>
      <c r="K359" s="13">
        <f t="shared" ref="K359:P359" si="358">if($E359="","",if($E359="Dropped",if(and(K$1&lt;=$I359,K$1&gt;=$H359),if(Year($D359)=K$1,$F359*0.8,if((year($D359)+1)=K$1,$F359*0.6,$F359*0.4)) ,""),if($E359="Minors",0,if($E359="FA Contract",if(and(K$1&lt;=$I359,K$1&gt;=$H359),$F359,""),if($E359="YP Contract",if(K$1=$H359,500000,if(K$1=($H359+1),1000000,if(K$1=($H359+2),1500000,""))))))))</f>
        <v>7000000</v>
      </c>
      <c r="L359" s="13">
        <f t="shared" si="358"/>
        <v>7000000</v>
      </c>
      <c r="M359" s="13" t="str">
        <f t="shared" si="358"/>
        <v/>
      </c>
      <c r="N359" s="13" t="str">
        <f t="shared" si="358"/>
        <v/>
      </c>
      <c r="O359" s="13" t="str">
        <f t="shared" si="358"/>
        <v/>
      </c>
      <c r="P359" s="13" t="str">
        <f t="shared" si="358"/>
        <v/>
      </c>
    </row>
    <row r="360">
      <c r="A360" s="7" t="s">
        <v>379</v>
      </c>
      <c r="B360" s="7" t="s">
        <v>372</v>
      </c>
      <c r="C360" s="8">
        <v>45318.0</v>
      </c>
      <c r="D360" s="8"/>
      <c r="E360" s="9" t="s">
        <v>12</v>
      </c>
      <c r="F360" s="10">
        <v>5200000.0</v>
      </c>
      <c r="G360" s="11">
        <v>2.0</v>
      </c>
      <c r="H360" s="7">
        <v>2024.0</v>
      </c>
      <c r="I360" s="12">
        <f t="shared" si="3"/>
        <v>2025</v>
      </c>
      <c r="J360" s="13">
        <v>3.31E7</v>
      </c>
      <c r="K360" s="13">
        <f t="shared" ref="K360:P360" si="359">if($E360="","",if($E360="Dropped",if(and(K$1&lt;=$I360,K$1&gt;=$H360),if(Year($D360)=K$1,$F360*0.8,if((year($D360)+1)=K$1,$F360*0.6,$F360*0.4)) ,""),if($E360="Minors",0,if($E360="FA Contract",if(and(K$1&lt;=$I360,K$1&gt;=$H360),$F360,""),if($E360="YP Contract",if(K$1=$H360,500000,if(K$1=($H360+1),1000000,if(K$1=($H360+2),1500000,""))))))))</f>
        <v>5200000</v>
      </c>
      <c r="L360" s="13" t="str">
        <f t="shared" si="359"/>
        <v/>
      </c>
      <c r="M360" s="13" t="str">
        <f t="shared" si="359"/>
        <v/>
      </c>
      <c r="N360" s="13" t="str">
        <f t="shared" si="359"/>
        <v/>
      </c>
      <c r="O360" s="13" t="str">
        <f t="shared" si="359"/>
        <v/>
      </c>
      <c r="P360" s="13" t="str">
        <f t="shared" si="359"/>
        <v/>
      </c>
    </row>
    <row r="361">
      <c r="A361" s="7" t="s">
        <v>380</v>
      </c>
      <c r="B361" s="7" t="s">
        <v>372</v>
      </c>
      <c r="C361" s="8">
        <v>45356.0</v>
      </c>
      <c r="D361" s="8"/>
      <c r="E361" s="9" t="s">
        <v>12</v>
      </c>
      <c r="F361" s="14">
        <v>3000000.0</v>
      </c>
      <c r="G361" s="11">
        <v>2.0</v>
      </c>
      <c r="H361" s="7">
        <v>2024.0</v>
      </c>
      <c r="I361" s="12">
        <f t="shared" si="3"/>
        <v>2025</v>
      </c>
      <c r="J361" s="13">
        <v>3.31E7</v>
      </c>
      <c r="K361" s="13">
        <f t="shared" ref="K361:P361" si="360">if($E361="","",if($E361="Dropped",if(and(K$1&lt;=$I361,K$1&gt;=$H361),if(Year($D361)=K$1,$F361*0.8,if((year($D361)+1)=K$1,$F361*0.6,$F361*0.4)) ,""),if($E361="Minors",0,if($E361="FA Contract",if(and(K$1&lt;=$I361,K$1&gt;=$H361),$F361,""),if($E361="YP Contract",if(K$1=$H361,500000,if(K$1=($H361+1),1000000,if(K$1=($H361+2),1500000,""))))))))</f>
        <v>3000000</v>
      </c>
      <c r="L361" s="13" t="str">
        <f t="shared" si="360"/>
        <v/>
      </c>
      <c r="M361" s="13" t="str">
        <f t="shared" si="360"/>
        <v/>
      </c>
      <c r="N361" s="13" t="str">
        <f t="shared" si="360"/>
        <v/>
      </c>
      <c r="O361" s="13" t="str">
        <f t="shared" si="360"/>
        <v/>
      </c>
      <c r="P361" s="13" t="str">
        <f t="shared" si="360"/>
        <v/>
      </c>
    </row>
    <row r="362">
      <c r="A362" s="7" t="s">
        <v>381</v>
      </c>
      <c r="B362" s="7" t="s">
        <v>372</v>
      </c>
      <c r="C362" s="8">
        <v>45356.0</v>
      </c>
      <c r="D362" s="8"/>
      <c r="E362" s="9" t="s">
        <v>12</v>
      </c>
      <c r="F362" s="14">
        <v>3000000.0</v>
      </c>
      <c r="G362" s="11">
        <v>2.0</v>
      </c>
      <c r="H362" s="7">
        <v>2024.0</v>
      </c>
      <c r="I362" s="12">
        <f t="shared" si="3"/>
        <v>2025</v>
      </c>
      <c r="J362" s="13">
        <v>3.31E7</v>
      </c>
      <c r="K362" s="13">
        <f t="shared" ref="K362:P362" si="361">if($E362="","",if($E362="Dropped",if(and(K$1&lt;=$I362,K$1&gt;=$H362),if(Year($D362)=K$1,$F362*0.8,if((year($D362)+1)=K$1,$F362*0.6,$F362*0.4)) ,""),if($E362="Minors",0,if($E362="FA Contract",if(and(K$1&lt;=$I362,K$1&gt;=$H362),$F362,""),if($E362="YP Contract",if(K$1=$H362,500000,if(K$1=($H362+1),1000000,if(K$1=($H362+2),1500000,""))))))))</f>
        <v>3000000</v>
      </c>
      <c r="L362" s="13" t="str">
        <f t="shared" si="361"/>
        <v/>
      </c>
      <c r="M362" s="13" t="str">
        <f t="shared" si="361"/>
        <v/>
      </c>
      <c r="N362" s="13" t="str">
        <f t="shared" si="361"/>
        <v/>
      </c>
      <c r="O362" s="13" t="str">
        <f t="shared" si="361"/>
        <v/>
      </c>
      <c r="P362" s="13" t="str">
        <f t="shared" si="361"/>
        <v/>
      </c>
    </row>
    <row r="363">
      <c r="A363" s="7" t="s">
        <v>382</v>
      </c>
      <c r="B363" s="7" t="s">
        <v>372</v>
      </c>
      <c r="C363" s="8">
        <v>45356.0</v>
      </c>
      <c r="D363" s="8"/>
      <c r="E363" s="9" t="s">
        <v>12</v>
      </c>
      <c r="F363" s="14">
        <v>2000000.0</v>
      </c>
      <c r="G363" s="11">
        <v>2.0</v>
      </c>
      <c r="H363" s="7">
        <v>2024.0</v>
      </c>
      <c r="I363" s="12">
        <f t="shared" si="3"/>
        <v>2025</v>
      </c>
      <c r="J363" s="13">
        <v>3.31E7</v>
      </c>
      <c r="K363" s="13">
        <f t="shared" ref="K363:P363" si="362">if($E363="","",if($E363="Dropped",if(and(K$1&lt;=$I363,K$1&gt;=$H363),if(Year($D363)=K$1,$F363*0.8,if((year($D363)+1)=K$1,$F363*0.6,$F363*0.4)) ,""),if($E363="Minors",0,if($E363="FA Contract",if(and(K$1&lt;=$I363,K$1&gt;=$H363),$F363,""),if($E363="YP Contract",if(K$1=$H363,500000,if(K$1=($H363+1),1000000,if(K$1=($H363+2),1500000,""))))))))</f>
        <v>2000000</v>
      </c>
      <c r="L363" s="13" t="str">
        <f t="shared" si="362"/>
        <v/>
      </c>
      <c r="M363" s="13" t="str">
        <f t="shared" si="362"/>
        <v/>
      </c>
      <c r="N363" s="13" t="str">
        <f t="shared" si="362"/>
        <v/>
      </c>
      <c r="O363" s="13" t="str">
        <f t="shared" si="362"/>
        <v/>
      </c>
      <c r="P363" s="13" t="str">
        <f t="shared" si="362"/>
        <v/>
      </c>
    </row>
    <row r="364">
      <c r="A364" s="7" t="s">
        <v>383</v>
      </c>
      <c r="B364" s="7" t="s">
        <v>372</v>
      </c>
      <c r="C364" s="8">
        <v>45356.0</v>
      </c>
      <c r="D364" s="8"/>
      <c r="E364" s="9" t="s">
        <v>12</v>
      </c>
      <c r="F364" s="14">
        <v>2000000.0</v>
      </c>
      <c r="G364" s="11">
        <v>2.0</v>
      </c>
      <c r="H364" s="7">
        <v>2024.0</v>
      </c>
      <c r="I364" s="12">
        <f t="shared" si="3"/>
        <v>2025</v>
      </c>
      <c r="J364" s="13">
        <v>3.31E7</v>
      </c>
      <c r="K364" s="13">
        <f t="shared" ref="K364:P364" si="363">if($E364="","",if($E364="Dropped",if(and(K$1&lt;=$I364,K$1&gt;=$H364),if(Year($D364)=K$1,$F364*0.8,if((year($D364)+1)=K$1,$F364*0.6,$F364*0.4)) ,""),if($E364="Minors",0,if($E364="FA Contract",if(and(K$1&lt;=$I364,K$1&gt;=$H364),$F364,""),if($E364="YP Contract",if(K$1=$H364,500000,if(K$1=($H364+1),1000000,if(K$1=($H364+2),1500000,""))))))))</f>
        <v>2000000</v>
      </c>
      <c r="L364" s="13" t="str">
        <f t="shared" si="363"/>
        <v/>
      </c>
      <c r="M364" s="13" t="str">
        <f t="shared" si="363"/>
        <v/>
      </c>
      <c r="N364" s="13" t="str">
        <f t="shared" si="363"/>
        <v/>
      </c>
      <c r="O364" s="13" t="str">
        <f t="shared" si="363"/>
        <v/>
      </c>
      <c r="P364" s="13" t="str">
        <f t="shared" si="363"/>
        <v/>
      </c>
    </row>
    <row r="365">
      <c r="A365" s="7" t="s">
        <v>384</v>
      </c>
      <c r="B365" s="7" t="s">
        <v>372</v>
      </c>
      <c r="C365" s="8">
        <v>45721.0</v>
      </c>
      <c r="D365" s="8"/>
      <c r="E365" s="9" t="s">
        <v>12</v>
      </c>
      <c r="F365" s="10">
        <v>2000000.0</v>
      </c>
      <c r="G365" s="11">
        <v>1.0</v>
      </c>
      <c r="H365" s="7">
        <v>2025.0</v>
      </c>
      <c r="I365" s="12">
        <f t="shared" si="3"/>
        <v>2025</v>
      </c>
      <c r="J365" s="13">
        <v>3.31E7</v>
      </c>
      <c r="K365" s="13">
        <f t="shared" ref="K365:P365" si="364">if($E365="","",if($E365="Dropped",if(and(K$1&lt;=$I365,K$1&gt;=$H365),if(Year($D365)=K$1,$F365*0.8,if((year($D365)+1)=K$1,$F365*0.6,$F365*0.4)) ,""),if($E365="Minors",0,if($E365="FA Contract",if(and(K$1&lt;=$I365,K$1&gt;=$H365),$F365,""),if($E365="YP Contract",if(K$1=$H365,500000,if(K$1=($H365+1),1000000,if(K$1=($H365+2),1500000,""))))))))</f>
        <v>2000000</v>
      </c>
      <c r="L365" s="13" t="str">
        <f t="shared" si="364"/>
        <v/>
      </c>
      <c r="M365" s="13" t="str">
        <f t="shared" si="364"/>
        <v/>
      </c>
      <c r="N365" s="13" t="str">
        <f t="shared" si="364"/>
        <v/>
      </c>
      <c r="O365" s="13" t="str">
        <f t="shared" si="364"/>
        <v/>
      </c>
      <c r="P365" s="13" t="str">
        <f t="shared" si="364"/>
        <v/>
      </c>
    </row>
    <row r="366">
      <c r="A366" s="7" t="s">
        <v>385</v>
      </c>
      <c r="B366" s="17" t="s">
        <v>372</v>
      </c>
      <c r="C366" s="8">
        <v>45721.0</v>
      </c>
      <c r="D366" s="8"/>
      <c r="E366" s="9" t="s">
        <v>12</v>
      </c>
      <c r="F366" s="10">
        <v>2000000.0</v>
      </c>
      <c r="G366" s="11">
        <v>1.0</v>
      </c>
      <c r="H366" s="7">
        <v>2025.0</v>
      </c>
      <c r="I366" s="12">
        <f t="shared" si="3"/>
        <v>2025</v>
      </c>
      <c r="J366" s="13">
        <v>3.31E7</v>
      </c>
      <c r="K366" s="13">
        <f t="shared" ref="K366:P366" si="365">if($E366="","",if($E366="Dropped",if(and(K$1&lt;=$I366,K$1&gt;=$H366),if(Year($D366)=K$1,$F366*0.8,if((year($D366)+1)=K$1,$F366*0.6,$F366*0.4)) ,""),if($E366="Minors",0,if($E366="FA Contract",if(and(K$1&lt;=$I366,K$1&gt;=$H366),$F366,""),if($E366="YP Contract",if(K$1=$H366,500000,if(K$1=($H366+1),1000000,if(K$1=($H366+2),1500000,""))))))))</f>
        <v>2000000</v>
      </c>
      <c r="L366" s="13" t="str">
        <f t="shared" si="365"/>
        <v/>
      </c>
      <c r="M366" s="13" t="str">
        <f t="shared" si="365"/>
        <v/>
      </c>
      <c r="N366" s="13" t="str">
        <f t="shared" si="365"/>
        <v/>
      </c>
      <c r="O366" s="13" t="str">
        <f t="shared" si="365"/>
        <v/>
      </c>
      <c r="P366" s="13" t="str">
        <f t="shared" si="365"/>
        <v/>
      </c>
    </row>
    <row r="367">
      <c r="A367" s="7" t="s">
        <v>386</v>
      </c>
      <c r="B367" s="7" t="s">
        <v>372</v>
      </c>
      <c r="C367" s="8">
        <v>45785.0</v>
      </c>
      <c r="D367" s="8"/>
      <c r="E367" s="9" t="s">
        <v>12</v>
      </c>
      <c r="F367" s="10">
        <v>2000000.0</v>
      </c>
      <c r="G367" s="11">
        <v>1.0</v>
      </c>
      <c r="H367" s="7">
        <v>2025.0</v>
      </c>
      <c r="I367" s="12">
        <f t="shared" si="3"/>
        <v>2025</v>
      </c>
      <c r="J367" s="13">
        <v>3.31E7</v>
      </c>
      <c r="K367" s="13">
        <f t="shared" ref="K367:P367" si="366">if($E367="","",if($E367="Dropped",if(and(K$1&lt;=$I367,K$1&gt;=$H367),if(Year($D367)=K$1,$F367*0.8,if((year($D367)+1)=K$1,$F367*0.6,$F367*0.4)) ,""),if($E367="Minors",0,if($E367="FA Contract",if(and(K$1&lt;=$I367,K$1&gt;=$H367),$F367,""),if($E367="YP Contract",if(K$1=$H367,500000,if(K$1=($H367+1),1000000,if(K$1=($H367+2),1500000,""))))))))</f>
        <v>2000000</v>
      </c>
      <c r="L367" s="13" t="str">
        <f t="shared" si="366"/>
        <v/>
      </c>
      <c r="M367" s="13" t="str">
        <f t="shared" si="366"/>
        <v/>
      </c>
      <c r="N367" s="13" t="str">
        <f t="shared" si="366"/>
        <v/>
      </c>
      <c r="O367" s="13" t="str">
        <f t="shared" si="366"/>
        <v/>
      </c>
      <c r="P367" s="13" t="str">
        <f t="shared" si="366"/>
        <v/>
      </c>
    </row>
    <row r="368">
      <c r="A368" s="7" t="s">
        <v>387</v>
      </c>
      <c r="B368" s="7" t="s">
        <v>372</v>
      </c>
      <c r="C368" s="8">
        <v>45343.0</v>
      </c>
      <c r="D368" s="8"/>
      <c r="E368" s="9" t="s">
        <v>34</v>
      </c>
      <c r="F368" s="14" t="s">
        <v>35</v>
      </c>
      <c r="G368" s="11" t="s">
        <v>35</v>
      </c>
      <c r="H368" s="7">
        <v>2023.0</v>
      </c>
      <c r="I368" s="12">
        <f t="shared" si="3"/>
        <v>2025</v>
      </c>
      <c r="J368" s="13">
        <v>3.31E7</v>
      </c>
      <c r="K368" s="13">
        <f t="shared" ref="K368:P368" si="367">if($E368="","",if($E368="Dropped",if(and(K$1&lt;=$I368,K$1&gt;=$H368),if(Year($D368)=K$1,$F368*0.8,if((year($D368)+1)=K$1,$F368*0.6,$F368*0.4)) ,""),if($E368="Minors",0,if($E368="FA Contract",if(and(K$1&lt;=$I368,K$1&gt;=$H368),$F368,""),if($E368="YP Contract",if(K$1=$H368,500000,if(K$1=($H368+1),1000000,if(K$1=($H368+2),1500000,""))))))))</f>
        <v>1500000</v>
      </c>
      <c r="L368" s="13" t="str">
        <f t="shared" si="367"/>
        <v/>
      </c>
      <c r="M368" s="13" t="str">
        <f t="shared" si="367"/>
        <v/>
      </c>
      <c r="N368" s="13" t="str">
        <f t="shared" si="367"/>
        <v/>
      </c>
      <c r="O368" s="13" t="str">
        <f t="shared" si="367"/>
        <v/>
      </c>
      <c r="P368" s="13" t="str">
        <f t="shared" si="367"/>
        <v/>
      </c>
    </row>
    <row r="369">
      <c r="A369" s="7" t="s">
        <v>388</v>
      </c>
      <c r="B369" s="7" t="s">
        <v>372</v>
      </c>
      <c r="C369" s="8">
        <v>45721.0</v>
      </c>
      <c r="D369" s="8"/>
      <c r="E369" s="9" t="s">
        <v>12</v>
      </c>
      <c r="F369" s="14">
        <v>1500000.0</v>
      </c>
      <c r="G369" s="11">
        <v>1.0</v>
      </c>
      <c r="H369" s="7">
        <v>2025.0</v>
      </c>
      <c r="I369" s="12">
        <f t="shared" si="3"/>
        <v>2025</v>
      </c>
      <c r="J369" s="13">
        <v>3.31E7</v>
      </c>
      <c r="K369" s="13">
        <f t="shared" ref="K369:P369" si="368">if($E369="","",if($E369="Dropped",if(and(K$1&lt;=$I369,K$1&gt;=$H369),if(Year($D369)=K$1,$F369*0.8,if((year($D369)+1)=K$1,$F369*0.6,$F369*0.4)) ,""),if($E369="Minors",0,if($E369="FA Contract",if(and(K$1&lt;=$I369,K$1&gt;=$H369),$F369,""),if($E369="YP Contract",if(K$1=$H369,500000,if(K$1=($H369+1),1000000,if(K$1=($H369+2),1500000,""))))))))</f>
        <v>1500000</v>
      </c>
      <c r="L369" s="13" t="str">
        <f t="shared" si="368"/>
        <v/>
      </c>
      <c r="M369" s="13" t="str">
        <f t="shared" si="368"/>
        <v/>
      </c>
      <c r="N369" s="13" t="str">
        <f t="shared" si="368"/>
        <v/>
      </c>
      <c r="O369" s="13" t="str">
        <f t="shared" si="368"/>
        <v/>
      </c>
      <c r="P369" s="13" t="str">
        <f t="shared" si="368"/>
        <v/>
      </c>
    </row>
    <row r="370">
      <c r="A370" s="7" t="s">
        <v>389</v>
      </c>
      <c r="B370" s="7" t="s">
        <v>372</v>
      </c>
      <c r="C370" s="8">
        <v>45356.0</v>
      </c>
      <c r="D370" s="8"/>
      <c r="E370" s="9" t="s">
        <v>12</v>
      </c>
      <c r="F370" s="14">
        <v>1500000.0</v>
      </c>
      <c r="G370" s="11">
        <v>2.0</v>
      </c>
      <c r="H370" s="7">
        <v>2024.0</v>
      </c>
      <c r="I370" s="12">
        <f t="shared" si="3"/>
        <v>2025</v>
      </c>
      <c r="J370" s="13">
        <v>3.31E7</v>
      </c>
      <c r="K370" s="13">
        <f t="shared" ref="K370:P370" si="369">if($E370="","",if($E370="Dropped",if(and(K$1&lt;=$I370,K$1&gt;=$H370),if(Year($D370)=K$1,$F370*0.8,if((year($D370)+1)=K$1,$F370*0.6,$F370*0.4)) ,""),if($E370="Minors",0,if($E370="FA Contract",if(and(K$1&lt;=$I370,K$1&gt;=$H370),$F370,""),if($E370="YP Contract",if(K$1=$H370,500000,if(K$1=($H370+1),1000000,if(K$1=($H370+2),1500000,""))))))))</f>
        <v>1500000</v>
      </c>
      <c r="L370" s="13" t="str">
        <f t="shared" si="369"/>
        <v/>
      </c>
      <c r="M370" s="13" t="str">
        <f t="shared" si="369"/>
        <v/>
      </c>
      <c r="N370" s="13" t="str">
        <f t="shared" si="369"/>
        <v/>
      </c>
      <c r="O370" s="13" t="str">
        <f t="shared" si="369"/>
        <v/>
      </c>
      <c r="P370" s="13" t="str">
        <f t="shared" si="369"/>
        <v/>
      </c>
    </row>
    <row r="371">
      <c r="A371" s="7" t="s">
        <v>390</v>
      </c>
      <c r="B371" s="7" t="s">
        <v>372</v>
      </c>
      <c r="C371" s="8">
        <v>45721.0</v>
      </c>
      <c r="D371" s="8"/>
      <c r="E371" s="9" t="s">
        <v>12</v>
      </c>
      <c r="F371" s="14">
        <v>1500000.0</v>
      </c>
      <c r="G371" s="11">
        <v>1.0</v>
      </c>
      <c r="H371" s="7">
        <v>2025.0</v>
      </c>
      <c r="I371" s="12">
        <f t="shared" si="3"/>
        <v>2025</v>
      </c>
      <c r="J371" s="13">
        <v>3.31E7</v>
      </c>
      <c r="K371" s="13">
        <f t="shared" ref="K371:P371" si="370">if($E371="","",if($E371="Dropped",if(and(K$1&lt;=$I371,K$1&gt;=$H371),if(Year($D371)=K$1,$F371*0.8,if((year($D371)+1)=K$1,$F371*0.6,$F371*0.4)) ,""),if($E371="Minors",0,if($E371="FA Contract",if(and(K$1&lt;=$I371,K$1&gt;=$H371),$F371,""),if($E371="YP Contract",if(K$1=$H371,500000,if(K$1=($H371+1),1000000,if(K$1=($H371+2),1500000,""))))))))</f>
        <v>1500000</v>
      </c>
      <c r="L371" s="13" t="str">
        <f t="shared" si="370"/>
        <v/>
      </c>
      <c r="M371" s="13" t="str">
        <f t="shared" si="370"/>
        <v/>
      </c>
      <c r="N371" s="13" t="str">
        <f t="shared" si="370"/>
        <v/>
      </c>
      <c r="O371" s="13" t="str">
        <f t="shared" si="370"/>
        <v/>
      </c>
      <c r="P371" s="13" t="str">
        <f t="shared" si="370"/>
        <v/>
      </c>
    </row>
    <row r="372">
      <c r="A372" s="7" t="s">
        <v>391</v>
      </c>
      <c r="B372" s="7" t="s">
        <v>372</v>
      </c>
      <c r="C372" s="8">
        <v>45356.0</v>
      </c>
      <c r="D372" s="8"/>
      <c r="E372" s="9" t="s">
        <v>12</v>
      </c>
      <c r="F372" s="14">
        <v>1500000.0</v>
      </c>
      <c r="G372" s="11">
        <v>2.0</v>
      </c>
      <c r="H372" s="7">
        <v>2024.0</v>
      </c>
      <c r="I372" s="12">
        <f t="shared" si="3"/>
        <v>2025</v>
      </c>
      <c r="J372" s="13">
        <v>3.31E7</v>
      </c>
      <c r="K372" s="13">
        <f t="shared" ref="K372:P372" si="371">if($E372="","",if($E372="Dropped",if(and(K$1&lt;=$I372,K$1&gt;=$H372),if(Year($D372)=K$1,$F372*0.8,if((year($D372)+1)=K$1,$F372*0.6,$F372*0.4)) ,""),if($E372="Minors",0,if($E372="FA Contract",if(and(K$1&lt;=$I372,K$1&gt;=$H372),$F372,""),if($E372="YP Contract",if(K$1=$H372,500000,if(K$1=($H372+1),1000000,if(K$1=($H372+2),1500000,""))))))))</f>
        <v>1500000</v>
      </c>
      <c r="L372" s="13" t="str">
        <f t="shared" si="371"/>
        <v/>
      </c>
      <c r="M372" s="13" t="str">
        <f t="shared" si="371"/>
        <v/>
      </c>
      <c r="N372" s="13" t="str">
        <f t="shared" si="371"/>
        <v/>
      </c>
      <c r="O372" s="13" t="str">
        <f t="shared" si="371"/>
        <v/>
      </c>
      <c r="P372" s="13" t="str">
        <f t="shared" si="371"/>
        <v/>
      </c>
    </row>
    <row r="373">
      <c r="A373" s="7" t="s">
        <v>392</v>
      </c>
      <c r="B373" s="7" t="s">
        <v>372</v>
      </c>
      <c r="C373" s="8">
        <v>45343.0</v>
      </c>
      <c r="D373" s="8"/>
      <c r="E373" s="9" t="s">
        <v>34</v>
      </c>
      <c r="F373" s="14" t="s">
        <v>35</v>
      </c>
      <c r="G373" s="11" t="s">
        <v>35</v>
      </c>
      <c r="H373" s="7">
        <v>2024.0</v>
      </c>
      <c r="I373" s="12">
        <f t="shared" si="3"/>
        <v>2026</v>
      </c>
      <c r="J373" s="13">
        <v>3.31E7</v>
      </c>
      <c r="K373" s="13">
        <f t="shared" ref="K373:P373" si="372">if($E373="","",if($E373="Dropped",if(and(K$1&lt;=$I373,K$1&gt;=$H373),if(Year($D373)=K$1,$F373*0.8,if((year($D373)+1)=K$1,$F373*0.6,$F373*0.4)) ,""),if($E373="Minors",0,if($E373="FA Contract",if(and(K$1&lt;=$I373,K$1&gt;=$H373),$F373,""),if($E373="YP Contract",if(K$1=$H373,500000,if(K$1=($H373+1),1000000,if(K$1=($H373+2),1500000,""))))))))</f>
        <v>1000000</v>
      </c>
      <c r="L373" s="13">
        <f t="shared" si="372"/>
        <v>1500000</v>
      </c>
      <c r="M373" s="13" t="str">
        <f t="shared" si="372"/>
        <v/>
      </c>
      <c r="N373" s="13" t="str">
        <f t="shared" si="372"/>
        <v/>
      </c>
      <c r="O373" s="13" t="str">
        <f t="shared" si="372"/>
        <v/>
      </c>
      <c r="P373" s="13" t="str">
        <f t="shared" si="372"/>
        <v/>
      </c>
    </row>
    <row r="374">
      <c r="A374" s="7" t="s">
        <v>393</v>
      </c>
      <c r="B374" s="7" t="s">
        <v>372</v>
      </c>
      <c r="C374" s="8">
        <v>45343.0</v>
      </c>
      <c r="D374" s="8"/>
      <c r="E374" s="15" t="s">
        <v>34</v>
      </c>
      <c r="F374" s="14" t="s">
        <v>35</v>
      </c>
      <c r="G374" s="11" t="s">
        <v>35</v>
      </c>
      <c r="H374" s="16">
        <v>2024.0</v>
      </c>
      <c r="I374" s="12">
        <f t="shared" si="3"/>
        <v>2026</v>
      </c>
      <c r="J374" s="13">
        <v>3.31E7</v>
      </c>
      <c r="K374" s="13">
        <f t="shared" ref="K374:P374" si="373">if($E374="","",if($E374="Dropped",if(and(K$1&lt;=$I374,K$1&gt;=$H374),if(Year($D374)=K$1,$F374*0.8,if((year($D374)+1)=K$1,$F374*0.6,$F374*0.4)) ,""),if($E374="Minors",0,if($E374="FA Contract",if(and(K$1&lt;=$I374,K$1&gt;=$H374),$F374,""),if($E374="YP Contract",if(K$1=$H374,500000,if(K$1=($H374+1),1000000,if(K$1=($H374+2),1500000,""))))))))</f>
        <v>1000000</v>
      </c>
      <c r="L374" s="13">
        <f t="shared" si="373"/>
        <v>1500000</v>
      </c>
      <c r="M374" s="13" t="str">
        <f t="shared" si="373"/>
        <v/>
      </c>
      <c r="N374" s="13" t="str">
        <f t="shared" si="373"/>
        <v/>
      </c>
      <c r="O374" s="13" t="str">
        <f t="shared" si="373"/>
        <v/>
      </c>
      <c r="P374" s="13" t="str">
        <f t="shared" si="373"/>
        <v/>
      </c>
    </row>
    <row r="375">
      <c r="A375" s="7" t="s">
        <v>394</v>
      </c>
      <c r="B375" s="7" t="s">
        <v>372</v>
      </c>
      <c r="C375" s="8">
        <v>45350.0</v>
      </c>
      <c r="D375" s="8"/>
      <c r="E375" s="9" t="s">
        <v>34</v>
      </c>
      <c r="F375" s="14" t="s">
        <v>35</v>
      </c>
      <c r="G375" s="14" t="s">
        <v>35</v>
      </c>
      <c r="H375" s="7">
        <v>2024.0</v>
      </c>
      <c r="I375" s="12">
        <f t="shared" si="3"/>
        <v>2026</v>
      </c>
      <c r="J375" s="13">
        <v>3.31E7</v>
      </c>
      <c r="K375" s="13">
        <f t="shared" ref="K375:P375" si="374">if($E375="","",if($E375="Dropped",if(and(K$1&lt;=$I375,K$1&gt;=$H375),if(Year($D375)=K$1,$F375*0.8,if((year($D375)+1)=K$1,$F375*0.6,$F375*0.4)) ,""),if($E375="Minors",0,if($E375="FA Contract",if(and(K$1&lt;=$I375,K$1&gt;=$H375),$F375,""),if($E375="YP Contract",if(K$1=$H375,500000,if(K$1=($H375+1),1000000,if(K$1=($H375+2),1500000,""))))))))</f>
        <v>1000000</v>
      </c>
      <c r="L375" s="13">
        <f t="shared" si="374"/>
        <v>1500000</v>
      </c>
      <c r="M375" s="13" t="str">
        <f t="shared" si="374"/>
        <v/>
      </c>
      <c r="N375" s="13" t="str">
        <f t="shared" si="374"/>
        <v/>
      </c>
      <c r="O375" s="13" t="str">
        <f t="shared" si="374"/>
        <v/>
      </c>
      <c r="P375" s="13" t="str">
        <f t="shared" si="374"/>
        <v/>
      </c>
    </row>
    <row r="376">
      <c r="A376" s="7" t="s">
        <v>395</v>
      </c>
      <c r="B376" s="7" t="s">
        <v>372</v>
      </c>
      <c r="C376" s="8">
        <v>45721.0</v>
      </c>
      <c r="D376" s="8"/>
      <c r="E376" s="9" t="s">
        <v>12</v>
      </c>
      <c r="F376" s="14">
        <v>1000000.0</v>
      </c>
      <c r="G376" s="11">
        <v>1.0</v>
      </c>
      <c r="H376" s="7">
        <v>2025.0</v>
      </c>
      <c r="I376" s="12">
        <f t="shared" si="3"/>
        <v>2025</v>
      </c>
      <c r="J376" s="13">
        <v>3.31E7</v>
      </c>
      <c r="K376" s="13">
        <f t="shared" ref="K376:P376" si="375">if($E376="","",if($E376="Dropped",if(and(K$1&lt;=$I376,K$1&gt;=$H376),if(Year($D376)=K$1,$F376*0.8,if((year($D376)+1)=K$1,$F376*0.6,$F376*0.4)) ,""),if($E376="Minors",0,if($E376="FA Contract",if(and(K$1&lt;=$I376,K$1&gt;=$H376),$F376,""),if($E376="YP Contract",if(K$1=$H376,500000,if(K$1=($H376+1),1000000,if(K$1=($H376+2),1500000,""))))))))</f>
        <v>1000000</v>
      </c>
      <c r="L376" s="13" t="str">
        <f t="shared" si="375"/>
        <v/>
      </c>
      <c r="M376" s="13" t="str">
        <f t="shared" si="375"/>
        <v/>
      </c>
      <c r="N376" s="13" t="str">
        <f t="shared" si="375"/>
        <v/>
      </c>
      <c r="O376" s="13" t="str">
        <f t="shared" si="375"/>
        <v/>
      </c>
      <c r="P376" s="13" t="str">
        <f t="shared" si="375"/>
        <v/>
      </c>
    </row>
    <row r="377">
      <c r="A377" s="7" t="s">
        <v>396</v>
      </c>
      <c r="B377" s="7" t="s">
        <v>372</v>
      </c>
      <c r="C377" s="8">
        <v>45343.0</v>
      </c>
      <c r="D377" s="8"/>
      <c r="E377" s="9" t="s">
        <v>34</v>
      </c>
      <c r="F377" s="14" t="s">
        <v>35</v>
      </c>
      <c r="G377" s="11" t="s">
        <v>35</v>
      </c>
      <c r="H377" s="7">
        <v>2024.0</v>
      </c>
      <c r="I377" s="12">
        <f t="shared" si="3"/>
        <v>2026</v>
      </c>
      <c r="J377" s="13">
        <v>3.31E7</v>
      </c>
      <c r="K377" s="13">
        <f t="shared" ref="K377:P377" si="376">if($E377="","",if($E377="Dropped",if(and(K$1&lt;=$I377,K$1&gt;=$H377),if(Year($D377)=K$1,$F377*0.8,if((year($D377)+1)=K$1,$F377*0.6,$F377*0.4)) ,""),if($E377="Minors",0,if($E377="FA Contract",if(and(K$1&lt;=$I377,K$1&gt;=$H377),$F377,""),if($E377="YP Contract",if(K$1=$H377,500000,if(K$1=($H377+1),1000000,if(K$1=($H377+2),1500000,""))))))))</f>
        <v>1000000</v>
      </c>
      <c r="L377" s="13">
        <f t="shared" si="376"/>
        <v>1500000</v>
      </c>
      <c r="M377" s="13" t="str">
        <f t="shared" si="376"/>
        <v/>
      </c>
      <c r="N377" s="13" t="str">
        <f t="shared" si="376"/>
        <v/>
      </c>
      <c r="O377" s="13" t="str">
        <f t="shared" si="376"/>
        <v/>
      </c>
      <c r="P377" s="13" t="str">
        <f t="shared" si="376"/>
        <v/>
      </c>
    </row>
    <row r="378">
      <c r="A378" s="7" t="s">
        <v>397</v>
      </c>
      <c r="B378" s="7" t="s">
        <v>372</v>
      </c>
      <c r="C378" s="8">
        <v>45356.0</v>
      </c>
      <c r="D378" s="8"/>
      <c r="E378" s="9" t="s">
        <v>12</v>
      </c>
      <c r="F378" s="14">
        <v>1000000.0</v>
      </c>
      <c r="G378" s="11">
        <v>2.0</v>
      </c>
      <c r="H378" s="7">
        <v>2024.0</v>
      </c>
      <c r="I378" s="12">
        <f t="shared" si="3"/>
        <v>2025</v>
      </c>
      <c r="J378" s="13">
        <v>3.31E7</v>
      </c>
      <c r="K378" s="13">
        <f t="shared" ref="K378:P378" si="377">if($E378="","",if($E378="Dropped",if(and(K$1&lt;=$I378,K$1&gt;=$H378),if(Year($D378)=K$1,$F378*0.8,if((year($D378)+1)=K$1,$F378*0.6,$F378*0.4)) ,""),if($E378="Minors",0,if($E378="FA Contract",if(and(K$1&lt;=$I378,K$1&gt;=$H378),$F378,""),if($E378="YP Contract",if(K$1=$H378,500000,if(K$1=($H378+1),1000000,if(K$1=($H378+2),1500000,""))))))))</f>
        <v>1000000</v>
      </c>
      <c r="L378" s="13" t="str">
        <f t="shared" si="377"/>
        <v/>
      </c>
      <c r="M378" s="13" t="str">
        <f t="shared" si="377"/>
        <v/>
      </c>
      <c r="N378" s="13" t="str">
        <f t="shared" si="377"/>
        <v/>
      </c>
      <c r="O378" s="13" t="str">
        <f t="shared" si="377"/>
        <v/>
      </c>
      <c r="P378" s="13" t="str">
        <f t="shared" si="377"/>
        <v/>
      </c>
    </row>
    <row r="379">
      <c r="A379" s="7" t="s">
        <v>398</v>
      </c>
      <c r="B379" s="7" t="s">
        <v>372</v>
      </c>
      <c r="C379" s="8">
        <v>45343.0</v>
      </c>
      <c r="D379" s="8"/>
      <c r="E379" s="9" t="s">
        <v>34</v>
      </c>
      <c r="F379" s="14" t="s">
        <v>35</v>
      </c>
      <c r="G379" s="11" t="s">
        <v>35</v>
      </c>
      <c r="H379" s="7">
        <v>2024.0</v>
      </c>
      <c r="I379" s="12">
        <f t="shared" si="3"/>
        <v>2026</v>
      </c>
      <c r="J379" s="13">
        <v>3.31E7</v>
      </c>
      <c r="K379" s="13">
        <f t="shared" ref="K379:P379" si="378">if($E379="","",if($E379="Dropped",if(and(K$1&lt;=$I379,K$1&gt;=$H379),if(Year($D379)=K$1,$F379*0.8,if((year($D379)+1)=K$1,$F379*0.6,$F379*0.4)) ,""),if($E379="Minors",0,if($E379="FA Contract",if(and(K$1&lt;=$I379,K$1&gt;=$H379),$F379,""),if($E379="YP Contract",if(K$1=$H379,500000,if(K$1=($H379+1),1000000,if(K$1=($H379+2),1500000,""))))))))</f>
        <v>1000000</v>
      </c>
      <c r="L379" s="13">
        <f t="shared" si="378"/>
        <v>1500000</v>
      </c>
      <c r="M379" s="13" t="str">
        <f t="shared" si="378"/>
        <v/>
      </c>
      <c r="N379" s="13" t="str">
        <f t="shared" si="378"/>
        <v/>
      </c>
      <c r="O379" s="13" t="str">
        <f t="shared" si="378"/>
        <v/>
      </c>
      <c r="P379" s="13" t="str">
        <f t="shared" si="378"/>
        <v/>
      </c>
    </row>
    <row r="380">
      <c r="A380" s="7" t="s">
        <v>399</v>
      </c>
      <c r="B380" s="7" t="s">
        <v>372</v>
      </c>
      <c r="C380" s="8">
        <v>45343.0</v>
      </c>
      <c r="D380" s="8"/>
      <c r="E380" s="9" t="s">
        <v>34</v>
      </c>
      <c r="F380" s="14" t="s">
        <v>35</v>
      </c>
      <c r="G380" s="11" t="s">
        <v>35</v>
      </c>
      <c r="H380" s="7">
        <v>2024.0</v>
      </c>
      <c r="I380" s="12">
        <f t="shared" si="3"/>
        <v>2026</v>
      </c>
      <c r="J380" s="13">
        <v>3.31E7</v>
      </c>
      <c r="K380" s="13">
        <f t="shared" ref="K380:P380" si="379">if($E380="","",if($E380="Dropped",if(and(K$1&lt;=$I380,K$1&gt;=$H380),if(Year($D380)=K$1,$F380*0.8,if((year($D380)+1)=K$1,$F380*0.6,$F380*0.4)) ,""),if($E380="Minors",0,if($E380="FA Contract",if(and(K$1&lt;=$I380,K$1&gt;=$H380),$F380,""),if($E380="YP Contract",if(K$1=$H380,500000,if(K$1=($H380+1),1000000,if(K$1=($H380+2),1500000,""))))))))</f>
        <v>1000000</v>
      </c>
      <c r="L380" s="13">
        <f t="shared" si="379"/>
        <v>1500000</v>
      </c>
      <c r="M380" s="13" t="str">
        <f t="shared" si="379"/>
        <v/>
      </c>
      <c r="N380" s="13" t="str">
        <f t="shared" si="379"/>
        <v/>
      </c>
      <c r="O380" s="13" t="str">
        <f t="shared" si="379"/>
        <v/>
      </c>
      <c r="P380" s="13" t="str">
        <f t="shared" si="379"/>
        <v/>
      </c>
    </row>
    <row r="381">
      <c r="A381" s="7" t="s">
        <v>400</v>
      </c>
      <c r="B381" s="7" t="s">
        <v>372</v>
      </c>
      <c r="C381" s="8">
        <v>45356.0</v>
      </c>
      <c r="D381" s="8"/>
      <c r="E381" s="9" t="s">
        <v>12</v>
      </c>
      <c r="F381" s="14">
        <v>1000000.0</v>
      </c>
      <c r="G381" s="11">
        <v>2.0</v>
      </c>
      <c r="H381" s="7">
        <v>2024.0</v>
      </c>
      <c r="I381" s="12">
        <f t="shared" si="3"/>
        <v>2025</v>
      </c>
      <c r="J381" s="13">
        <v>3.31E7</v>
      </c>
      <c r="K381" s="13">
        <f t="shared" ref="K381:P381" si="380">if($E381="","",if($E381="Dropped",if(and(K$1&lt;=$I381,K$1&gt;=$H381),if(Year($D381)=K$1,$F381*0.8,if((year($D381)+1)=K$1,$F381*0.6,$F381*0.4)) ,""),if($E381="Minors",0,if($E381="FA Contract",if(and(K$1&lt;=$I381,K$1&gt;=$H381),$F381,""),if($E381="YP Contract",if(K$1=$H381,500000,if(K$1=($H381+1),1000000,if(K$1=($H381+2),1500000,""))))))))</f>
        <v>1000000</v>
      </c>
      <c r="L381" s="13" t="str">
        <f t="shared" si="380"/>
        <v/>
      </c>
      <c r="M381" s="13" t="str">
        <f t="shared" si="380"/>
        <v/>
      </c>
      <c r="N381" s="13" t="str">
        <f t="shared" si="380"/>
        <v/>
      </c>
      <c r="O381" s="13" t="str">
        <f t="shared" si="380"/>
        <v/>
      </c>
      <c r="P381" s="13" t="str">
        <f t="shared" si="380"/>
        <v/>
      </c>
    </row>
    <row r="382">
      <c r="A382" s="7" t="s">
        <v>401</v>
      </c>
      <c r="B382" s="17" t="s">
        <v>372</v>
      </c>
      <c r="C382" s="8">
        <v>45721.0</v>
      </c>
      <c r="D382" s="8"/>
      <c r="E382" s="9" t="s">
        <v>12</v>
      </c>
      <c r="F382" s="10">
        <v>1000000.0</v>
      </c>
      <c r="G382" s="11">
        <v>1.0</v>
      </c>
      <c r="H382" s="7">
        <v>2025.0</v>
      </c>
      <c r="I382" s="12">
        <f t="shared" si="3"/>
        <v>2025</v>
      </c>
      <c r="J382" s="13">
        <v>3.31E7</v>
      </c>
      <c r="K382" s="13">
        <f t="shared" ref="K382:P382" si="381">if($E382="","",if($E382="Dropped",if(and(K$1&lt;=$I382,K$1&gt;=$H382),if(Year($D382)=K$1,$F382*0.8,if((year($D382)+1)=K$1,$F382*0.6,$F382*0.4)) ,""),if($E382="Minors",0,if($E382="FA Contract",if(and(K$1&lt;=$I382,K$1&gt;=$H382),$F382,""),if($E382="YP Contract",if(K$1=$H382,500000,if(K$1=($H382+1),1000000,if(K$1=($H382+2),1500000,""))))))))</f>
        <v>1000000</v>
      </c>
      <c r="L382" s="13" t="str">
        <f t="shared" si="381"/>
        <v/>
      </c>
      <c r="M382" s="13" t="str">
        <f t="shared" si="381"/>
        <v/>
      </c>
      <c r="N382" s="13" t="str">
        <f t="shared" si="381"/>
        <v/>
      </c>
      <c r="O382" s="13" t="str">
        <f t="shared" si="381"/>
        <v/>
      </c>
      <c r="P382" s="13" t="str">
        <f t="shared" si="381"/>
        <v/>
      </c>
    </row>
    <row r="383">
      <c r="A383" s="7" t="s">
        <v>402</v>
      </c>
      <c r="B383" s="7" t="s">
        <v>372</v>
      </c>
      <c r="C383" s="8">
        <v>45350.0</v>
      </c>
      <c r="D383" s="8"/>
      <c r="E383" s="9" t="s">
        <v>34</v>
      </c>
      <c r="F383" s="14" t="s">
        <v>35</v>
      </c>
      <c r="G383" s="14" t="s">
        <v>35</v>
      </c>
      <c r="H383" s="7">
        <v>2024.0</v>
      </c>
      <c r="I383" s="12">
        <f t="shared" si="3"/>
        <v>2026</v>
      </c>
      <c r="J383" s="13">
        <v>3.31E7</v>
      </c>
      <c r="K383" s="13">
        <f t="shared" ref="K383:P383" si="382">if($E383="","",if($E383="Dropped",if(and(K$1&lt;=$I383,K$1&gt;=$H383),if(Year($D383)=K$1,$F383*0.8,if((year($D383)+1)=K$1,$F383*0.6,$F383*0.4)) ,""),if($E383="Minors",0,if($E383="FA Contract",if(and(K$1&lt;=$I383,K$1&gt;=$H383),$F383,""),if($E383="YP Contract",if(K$1=$H383,500000,if(K$1=($H383+1),1000000,if(K$1=($H383+2),1500000,""))))))))</f>
        <v>1000000</v>
      </c>
      <c r="L383" s="13">
        <f t="shared" si="382"/>
        <v>1500000</v>
      </c>
      <c r="M383" s="13" t="str">
        <f t="shared" si="382"/>
        <v/>
      </c>
      <c r="N383" s="13" t="str">
        <f t="shared" si="382"/>
        <v/>
      </c>
      <c r="O383" s="13" t="str">
        <f t="shared" si="382"/>
        <v/>
      </c>
      <c r="P383" s="13" t="str">
        <f t="shared" si="382"/>
        <v/>
      </c>
    </row>
    <row r="384">
      <c r="A384" s="7" t="s">
        <v>403</v>
      </c>
      <c r="B384" s="7" t="s">
        <v>372</v>
      </c>
      <c r="C384" s="8">
        <v>45343.0</v>
      </c>
      <c r="D384" s="8"/>
      <c r="E384" s="9" t="s">
        <v>34</v>
      </c>
      <c r="F384" s="14" t="s">
        <v>35</v>
      </c>
      <c r="G384" s="11" t="s">
        <v>35</v>
      </c>
      <c r="H384" s="7">
        <v>2024.0</v>
      </c>
      <c r="I384" s="12">
        <f t="shared" si="3"/>
        <v>2026</v>
      </c>
      <c r="J384" s="13">
        <v>3.31E7</v>
      </c>
      <c r="K384" s="13">
        <f t="shared" ref="K384:P384" si="383">if($E384="","",if($E384="Dropped",if(and(K$1&lt;=$I384,K$1&gt;=$H384),if(Year($D384)=K$1,$F384*0.8,if((year($D384)+1)=K$1,$F384*0.6,$F384*0.4)) ,""),if($E384="Minors",0,if($E384="FA Contract",if(and(K$1&lt;=$I384,K$1&gt;=$H384),$F384,""),if($E384="YP Contract",if(K$1=$H384,500000,if(K$1=($H384+1),1000000,if(K$1=($H384+2),1500000,""))))))))</f>
        <v>1000000</v>
      </c>
      <c r="L384" s="13">
        <f t="shared" si="383"/>
        <v>1500000</v>
      </c>
      <c r="M384" s="13" t="str">
        <f t="shared" si="383"/>
        <v/>
      </c>
      <c r="N384" s="13" t="str">
        <f t="shared" si="383"/>
        <v/>
      </c>
      <c r="O384" s="13" t="str">
        <f t="shared" si="383"/>
        <v/>
      </c>
      <c r="P384" s="13" t="str">
        <f t="shared" si="383"/>
        <v/>
      </c>
    </row>
    <row r="385">
      <c r="A385" s="7" t="s">
        <v>404</v>
      </c>
      <c r="B385" s="7" t="s">
        <v>372</v>
      </c>
      <c r="C385" s="8">
        <v>45721.0</v>
      </c>
      <c r="D385" s="8"/>
      <c r="E385" s="9" t="s">
        <v>12</v>
      </c>
      <c r="F385" s="14">
        <v>500000.0</v>
      </c>
      <c r="G385" s="11">
        <v>1.0</v>
      </c>
      <c r="H385" s="7">
        <v>2025.0</v>
      </c>
      <c r="I385" s="12">
        <f t="shared" si="3"/>
        <v>2025</v>
      </c>
      <c r="J385" s="13">
        <v>3.31E7</v>
      </c>
      <c r="K385" s="13">
        <f t="shared" ref="K385:P385" si="384">if($E385="","",if($E385="Dropped",if(and(K$1&lt;=$I385,K$1&gt;=$H385),if(Year($D385)=K$1,$F385*0.8,if((year($D385)+1)=K$1,$F385*0.6,$F385*0.4)) ,""),if($E385="Minors",0,if($E385="FA Contract",if(and(K$1&lt;=$I385,K$1&gt;=$H385),$F385,""),if($E385="YP Contract",if(K$1=$H385,500000,if(K$1=($H385+1),1000000,if(K$1=($H385+2),1500000,""))))))))</f>
        <v>500000</v>
      </c>
      <c r="L385" s="13" t="str">
        <f t="shared" si="384"/>
        <v/>
      </c>
      <c r="M385" s="13" t="str">
        <f t="shared" si="384"/>
        <v/>
      </c>
      <c r="N385" s="13" t="str">
        <f t="shared" si="384"/>
        <v/>
      </c>
      <c r="O385" s="13" t="str">
        <f t="shared" si="384"/>
        <v/>
      </c>
      <c r="P385" s="13" t="str">
        <f t="shared" si="384"/>
        <v/>
      </c>
    </row>
    <row r="386">
      <c r="A386" s="7" t="s">
        <v>405</v>
      </c>
      <c r="B386" s="7" t="s">
        <v>372</v>
      </c>
      <c r="C386" s="8">
        <v>45721.0</v>
      </c>
      <c r="D386" s="8"/>
      <c r="E386" s="9" t="s">
        <v>12</v>
      </c>
      <c r="F386" s="10">
        <v>500000.0</v>
      </c>
      <c r="G386" s="11">
        <v>1.0</v>
      </c>
      <c r="H386" s="7">
        <v>2025.0</v>
      </c>
      <c r="I386" s="12">
        <f t="shared" si="3"/>
        <v>2025</v>
      </c>
      <c r="J386" s="13">
        <v>3.31E7</v>
      </c>
      <c r="K386" s="13">
        <f t="shared" ref="K386:P386" si="385">if($E386="","",if($E386="Dropped",if(and(K$1&lt;=$I386,K$1&gt;=$H386),if(Year($D386)=K$1,$F386*0.8,if((year($D386)+1)=K$1,$F386*0.6,$F386*0.4)) ,""),if($E386="Minors",0,if($E386="FA Contract",if(and(K$1&lt;=$I386,K$1&gt;=$H386),$F386,""),if($E386="YP Contract",if(K$1=$H386,500000,if(K$1=($H386+1),1000000,if(K$1=($H386+2),1500000,""))))))))</f>
        <v>500000</v>
      </c>
      <c r="L386" s="13" t="str">
        <f t="shared" si="385"/>
        <v/>
      </c>
      <c r="M386" s="13" t="str">
        <f t="shared" si="385"/>
        <v/>
      </c>
      <c r="N386" s="13" t="str">
        <f t="shared" si="385"/>
        <v/>
      </c>
      <c r="O386" s="13" t="str">
        <f t="shared" si="385"/>
        <v/>
      </c>
      <c r="P386" s="13" t="str">
        <f t="shared" si="385"/>
        <v/>
      </c>
    </row>
    <row r="387">
      <c r="A387" s="7" t="s">
        <v>406</v>
      </c>
      <c r="B387" s="7" t="s">
        <v>372</v>
      </c>
      <c r="C387" s="8">
        <v>45345.0</v>
      </c>
      <c r="D387" s="8"/>
      <c r="E387" s="9" t="s">
        <v>52</v>
      </c>
      <c r="F387" s="14" t="s">
        <v>35</v>
      </c>
      <c r="G387" s="14" t="s">
        <v>35</v>
      </c>
      <c r="H387" s="7">
        <v>2023.0</v>
      </c>
      <c r="I387" s="12">
        <f t="shared" si="3"/>
        <v>2025</v>
      </c>
      <c r="J387" s="13">
        <v>3.31E7</v>
      </c>
      <c r="K387" s="13">
        <f t="shared" ref="K387:P387" si="386">if($E387="","",if($E387="Dropped",if(and(K$1&lt;=$I387,K$1&gt;=$H387),if(Year($D387)=K$1,$F387*0.8,if((year($D387)+1)=K$1,$F387*0.6,$F387*0.4)) ,""),if($E387="Minors",0,if($E387="FA Contract",if(and(K$1&lt;=$I387,K$1&gt;=$H387),$F387,""),if($E387="YP Contract",if(K$1=$H387,500000,if(K$1=($H387+1),1000000,if(K$1=($H387+2),1500000,""))))))))</f>
        <v>0</v>
      </c>
      <c r="L387" s="13">
        <f t="shared" si="386"/>
        <v>0</v>
      </c>
      <c r="M387" s="13">
        <f t="shared" si="386"/>
        <v>0</v>
      </c>
      <c r="N387" s="13">
        <f t="shared" si="386"/>
        <v>0</v>
      </c>
      <c r="O387" s="13">
        <f t="shared" si="386"/>
        <v>0</v>
      </c>
      <c r="P387" s="13">
        <f t="shared" si="386"/>
        <v>0</v>
      </c>
    </row>
    <row r="388">
      <c r="A388" s="7" t="s">
        <v>407</v>
      </c>
      <c r="B388" s="7" t="s">
        <v>372</v>
      </c>
      <c r="C388" s="8">
        <v>45343.0</v>
      </c>
      <c r="D388" s="8"/>
      <c r="E388" s="9" t="s">
        <v>52</v>
      </c>
      <c r="F388" s="14" t="s">
        <v>35</v>
      </c>
      <c r="G388" s="11" t="s">
        <v>35</v>
      </c>
      <c r="I388" s="12" t="str">
        <f t="shared" si="3"/>
        <v/>
      </c>
      <c r="J388" s="13">
        <v>3.31E7</v>
      </c>
      <c r="K388" s="13">
        <f t="shared" ref="K388:P388" si="387">if($E388="","",if($E388="Dropped",if(and(K$1&lt;=$I388,K$1&gt;=$H388),if(Year($D388)=K$1,$F388*0.8,if((year($D388)+1)=K$1,$F388*0.6,$F388*0.4)) ,""),if($E388="Minors",0,if($E388="FA Contract",if(and(K$1&lt;=$I388,K$1&gt;=$H388),$F388,""),if($E388="YP Contract",if(K$1=$H388,500000,if(K$1=($H388+1),1000000,if(K$1=($H388+2),1500000,""))))))))</f>
        <v>0</v>
      </c>
      <c r="L388" s="13">
        <f t="shared" si="387"/>
        <v>0</v>
      </c>
      <c r="M388" s="13">
        <f t="shared" si="387"/>
        <v>0</v>
      </c>
      <c r="N388" s="13">
        <f t="shared" si="387"/>
        <v>0</v>
      </c>
      <c r="O388" s="13">
        <f t="shared" si="387"/>
        <v>0</v>
      </c>
      <c r="P388" s="13">
        <f t="shared" si="387"/>
        <v>0</v>
      </c>
    </row>
    <row r="389">
      <c r="A389" s="7" t="s">
        <v>408</v>
      </c>
      <c r="B389" s="7" t="s">
        <v>372</v>
      </c>
      <c r="C389" s="8">
        <v>45343.0</v>
      </c>
      <c r="D389" s="8"/>
      <c r="E389" s="9" t="s">
        <v>52</v>
      </c>
      <c r="F389" s="14" t="s">
        <v>35</v>
      </c>
      <c r="G389" s="11" t="s">
        <v>35</v>
      </c>
      <c r="H389" s="7">
        <v>2024.0</v>
      </c>
      <c r="I389" s="12">
        <f t="shared" si="3"/>
        <v>2026</v>
      </c>
      <c r="J389" s="13">
        <v>3.31E7</v>
      </c>
      <c r="K389" s="13">
        <f t="shared" ref="K389:P389" si="388">if($E389="","",if($E389="Dropped",if(and(K$1&lt;=$I389,K$1&gt;=$H389),if(Year($D389)=K$1,$F389*0.8,if((year($D389)+1)=K$1,$F389*0.6,$F389*0.4)) ,""),if($E389="Minors",0,if($E389="FA Contract",if(and(K$1&lt;=$I389,K$1&gt;=$H389),$F389,""),if($E389="YP Contract",if(K$1=$H389,500000,if(K$1=($H389+1),1000000,if(K$1=($H389+2),1500000,""))))))))</f>
        <v>0</v>
      </c>
      <c r="L389" s="13">
        <f t="shared" si="388"/>
        <v>0</v>
      </c>
      <c r="M389" s="13">
        <f t="shared" si="388"/>
        <v>0</v>
      </c>
      <c r="N389" s="13">
        <f t="shared" si="388"/>
        <v>0</v>
      </c>
      <c r="O389" s="13">
        <f t="shared" si="388"/>
        <v>0</v>
      </c>
      <c r="P389" s="13">
        <f t="shared" si="388"/>
        <v>0</v>
      </c>
    </row>
    <row r="390">
      <c r="A390" s="7" t="s">
        <v>409</v>
      </c>
      <c r="B390" s="7" t="s">
        <v>372</v>
      </c>
      <c r="C390" s="8">
        <v>45343.0</v>
      </c>
      <c r="D390" s="8"/>
      <c r="E390" s="9" t="s">
        <v>52</v>
      </c>
      <c r="F390" s="14" t="s">
        <v>35</v>
      </c>
      <c r="G390" s="11" t="s">
        <v>35</v>
      </c>
      <c r="I390" s="12" t="str">
        <f t="shared" si="3"/>
        <v/>
      </c>
      <c r="J390" s="13">
        <v>3.31E7</v>
      </c>
      <c r="K390" s="13">
        <f t="shared" ref="K390:P390" si="389">if($E390="","",if($E390="Dropped",if(and(K$1&lt;=$I390,K$1&gt;=$H390),if(Year($D390)=K$1,$F390*0.8,if((year($D390)+1)=K$1,$F390*0.6,$F390*0.4)) ,""),if($E390="Minors",0,if($E390="FA Contract",if(and(K$1&lt;=$I390,K$1&gt;=$H390),$F390,""),if($E390="YP Contract",if(K$1=$H390,500000,if(K$1=($H390+1),1000000,if(K$1=($H390+2),1500000,""))))))))</f>
        <v>0</v>
      </c>
      <c r="L390" s="13">
        <f t="shared" si="389"/>
        <v>0</v>
      </c>
      <c r="M390" s="13">
        <f t="shared" si="389"/>
        <v>0</v>
      </c>
      <c r="N390" s="13">
        <f t="shared" si="389"/>
        <v>0</v>
      </c>
      <c r="O390" s="13">
        <f t="shared" si="389"/>
        <v>0</v>
      </c>
      <c r="P390" s="13">
        <f t="shared" si="389"/>
        <v>0</v>
      </c>
    </row>
    <row r="391">
      <c r="A391" s="7" t="s">
        <v>410</v>
      </c>
      <c r="B391" s="7" t="s">
        <v>372</v>
      </c>
      <c r="C391" s="8">
        <v>45685.0</v>
      </c>
      <c r="D391" s="8"/>
      <c r="E391" s="9" t="s">
        <v>52</v>
      </c>
      <c r="F391" s="14" t="s">
        <v>35</v>
      </c>
      <c r="G391" s="11" t="s">
        <v>35</v>
      </c>
      <c r="I391" s="12" t="str">
        <f t="shared" si="3"/>
        <v/>
      </c>
      <c r="J391" s="13">
        <v>3.31E7</v>
      </c>
      <c r="K391" s="13">
        <f t="shared" ref="K391:P391" si="390">if($E391="","",if($E391="Dropped",if(and(K$1&lt;=$I391,K$1&gt;=$H391),if(Year($D391)=K$1,$F391*0.8,if((year($D391)+1)=K$1,$F391*0.6,$F391*0.4)) ,""),if($E391="Minors",0,if($E391="FA Contract",if(and(K$1&lt;=$I391,K$1&gt;=$H391),$F391,""),if($E391="YP Contract",if(K$1=$H391,500000,if(K$1=($H391+1),1000000,if(K$1=($H391+2),1500000,""))))))))</f>
        <v>0</v>
      </c>
      <c r="L391" s="13">
        <f t="shared" si="390"/>
        <v>0</v>
      </c>
      <c r="M391" s="13">
        <f t="shared" si="390"/>
        <v>0</v>
      </c>
      <c r="N391" s="13">
        <f t="shared" si="390"/>
        <v>0</v>
      </c>
      <c r="O391" s="13">
        <f t="shared" si="390"/>
        <v>0</v>
      </c>
      <c r="P391" s="13">
        <f t="shared" si="390"/>
        <v>0</v>
      </c>
    </row>
    <row r="392">
      <c r="A392" s="7" t="s">
        <v>411</v>
      </c>
      <c r="B392" s="7" t="s">
        <v>372</v>
      </c>
      <c r="C392" s="8">
        <v>45355.0</v>
      </c>
      <c r="D392" s="8"/>
      <c r="E392" s="9" t="s">
        <v>52</v>
      </c>
      <c r="F392" s="14" t="s">
        <v>35</v>
      </c>
      <c r="G392" s="14" t="s">
        <v>35</v>
      </c>
      <c r="I392" s="12" t="str">
        <f t="shared" si="3"/>
        <v/>
      </c>
      <c r="J392" s="13">
        <v>3.31E7</v>
      </c>
      <c r="K392" s="13">
        <f t="shared" ref="K392:P392" si="391">if($E392="","",if($E392="Dropped",if(and(K$1&lt;=$I392,K$1&gt;=$H392),if(Year($D392)=K$1,$F392*0.8,if((year($D392)+1)=K$1,$F392*0.6,$F392*0.4)) ,""),if($E392="Minors",0,if($E392="FA Contract",if(and(K$1&lt;=$I392,K$1&gt;=$H392),$F392,""),if($E392="YP Contract",if(K$1=$H392,500000,if(K$1=($H392+1),1000000,if(K$1=($H392+2),1500000,""))))))))</f>
        <v>0</v>
      </c>
      <c r="L392" s="13">
        <f t="shared" si="391"/>
        <v>0</v>
      </c>
      <c r="M392" s="13">
        <f t="shared" si="391"/>
        <v>0</v>
      </c>
      <c r="N392" s="13">
        <f t="shared" si="391"/>
        <v>0</v>
      </c>
      <c r="O392" s="13">
        <f t="shared" si="391"/>
        <v>0</v>
      </c>
      <c r="P392" s="13">
        <f t="shared" si="391"/>
        <v>0</v>
      </c>
    </row>
    <row r="393">
      <c r="A393" s="7" t="s">
        <v>412</v>
      </c>
      <c r="B393" s="7" t="s">
        <v>372</v>
      </c>
      <c r="C393" s="8">
        <v>45343.0</v>
      </c>
      <c r="D393" s="8"/>
      <c r="E393" s="9" t="s">
        <v>52</v>
      </c>
      <c r="F393" s="14" t="s">
        <v>35</v>
      </c>
      <c r="G393" s="11" t="s">
        <v>35</v>
      </c>
      <c r="H393" s="7">
        <v>2024.0</v>
      </c>
      <c r="I393" s="12">
        <f t="shared" si="3"/>
        <v>2026</v>
      </c>
      <c r="J393" s="13">
        <v>3.31E7</v>
      </c>
      <c r="K393" s="13">
        <f t="shared" ref="K393:P393" si="392">if($E393="","",if($E393="Dropped",if(and(K$1&lt;=$I393,K$1&gt;=$H393),if(Year($D393)=K$1,$F393*0.8,if((year($D393)+1)=K$1,$F393*0.6,$F393*0.4)) ,""),if($E393="Minors",0,if($E393="FA Contract",if(and(K$1&lt;=$I393,K$1&gt;=$H393),$F393,""),if($E393="YP Contract",if(K$1=$H393,500000,if(K$1=($H393+1),1000000,if(K$1=($H393+2),1500000,""))))))))</f>
        <v>0</v>
      </c>
      <c r="L393" s="13">
        <f t="shared" si="392"/>
        <v>0</v>
      </c>
      <c r="M393" s="13">
        <f t="shared" si="392"/>
        <v>0</v>
      </c>
      <c r="N393" s="13">
        <f t="shared" si="392"/>
        <v>0</v>
      </c>
      <c r="O393" s="13">
        <f t="shared" si="392"/>
        <v>0</v>
      </c>
      <c r="P393" s="13">
        <f t="shared" si="392"/>
        <v>0</v>
      </c>
    </row>
    <row r="394">
      <c r="A394" s="7" t="s">
        <v>413</v>
      </c>
      <c r="B394" s="7" t="s">
        <v>372</v>
      </c>
      <c r="C394" s="8">
        <v>45343.0</v>
      </c>
      <c r="D394" s="8"/>
      <c r="E394" s="9" t="s">
        <v>52</v>
      </c>
      <c r="F394" s="14" t="s">
        <v>35</v>
      </c>
      <c r="G394" s="11" t="s">
        <v>35</v>
      </c>
      <c r="I394" s="12" t="str">
        <f t="shared" si="3"/>
        <v/>
      </c>
      <c r="J394" s="13">
        <v>3.31E7</v>
      </c>
      <c r="K394" s="13">
        <f t="shared" ref="K394:P394" si="393">if($E394="","",if($E394="Dropped",if(and(K$1&lt;=$I394,K$1&gt;=$H394),if(Year($D394)=K$1,$F394*0.8,if((year($D394)+1)=K$1,$F394*0.6,$F394*0.4)) ,""),if($E394="Minors",0,if($E394="FA Contract",if(and(K$1&lt;=$I394,K$1&gt;=$H394),$F394,""),if($E394="YP Contract",if(K$1=$H394,500000,if(K$1=($H394+1),1000000,if(K$1=($H394+2),1500000,""))))))))</f>
        <v>0</v>
      </c>
      <c r="L394" s="13">
        <f t="shared" si="393"/>
        <v>0</v>
      </c>
      <c r="M394" s="13">
        <f t="shared" si="393"/>
        <v>0</v>
      </c>
      <c r="N394" s="13">
        <f t="shared" si="393"/>
        <v>0</v>
      </c>
      <c r="O394" s="13">
        <f t="shared" si="393"/>
        <v>0</v>
      </c>
      <c r="P394" s="13">
        <f t="shared" si="393"/>
        <v>0</v>
      </c>
    </row>
    <row r="395">
      <c r="A395" s="7" t="s">
        <v>414</v>
      </c>
      <c r="B395" s="7" t="s">
        <v>372</v>
      </c>
      <c r="C395" s="8">
        <v>45343.0</v>
      </c>
      <c r="D395" s="8"/>
      <c r="E395" s="9" t="s">
        <v>52</v>
      </c>
      <c r="F395" s="14" t="s">
        <v>35</v>
      </c>
      <c r="G395" s="11" t="s">
        <v>35</v>
      </c>
      <c r="I395" s="12" t="str">
        <f t="shared" si="3"/>
        <v/>
      </c>
      <c r="J395" s="13">
        <v>3.31E7</v>
      </c>
      <c r="K395" s="13">
        <f t="shared" ref="K395:P395" si="394">if($E395="","",if($E395="Dropped",if(and(K$1&lt;=$I395,K$1&gt;=$H395),if(Year($D395)=K$1,$F395*0.8,if((year($D395)+1)=K$1,$F395*0.6,$F395*0.4)) ,""),if($E395="Minors",0,if($E395="FA Contract",if(and(K$1&lt;=$I395,K$1&gt;=$H395),$F395,""),if($E395="YP Contract",if(K$1=$H395,500000,if(K$1=($H395+1),1000000,if(K$1=($H395+2),1500000,""))))))))</f>
        <v>0</v>
      </c>
      <c r="L395" s="13">
        <f t="shared" si="394"/>
        <v>0</v>
      </c>
      <c r="M395" s="13">
        <f t="shared" si="394"/>
        <v>0</v>
      </c>
      <c r="N395" s="13">
        <f t="shared" si="394"/>
        <v>0</v>
      </c>
      <c r="O395" s="13">
        <f t="shared" si="394"/>
        <v>0</v>
      </c>
      <c r="P395" s="13">
        <f t="shared" si="394"/>
        <v>0</v>
      </c>
    </row>
    <row r="396">
      <c r="A396" s="7" t="s">
        <v>415</v>
      </c>
      <c r="B396" s="7" t="s">
        <v>372</v>
      </c>
      <c r="C396" s="8">
        <v>45343.0</v>
      </c>
      <c r="D396" s="8"/>
      <c r="E396" s="9" t="s">
        <v>52</v>
      </c>
      <c r="F396" s="14" t="s">
        <v>35</v>
      </c>
      <c r="G396" s="11" t="s">
        <v>35</v>
      </c>
      <c r="I396" s="12" t="str">
        <f t="shared" si="3"/>
        <v/>
      </c>
      <c r="J396" s="13">
        <v>3.31E7</v>
      </c>
      <c r="K396" s="13">
        <f t="shared" ref="K396:P396" si="395">if($E396="","",if($E396="Dropped",if(and(K$1&lt;=$I396,K$1&gt;=$H396),if(Year($D396)=K$1,$F396*0.8,if((year($D396)+1)=K$1,$F396*0.6,$F396*0.4)) ,""),if($E396="Minors",0,if($E396="FA Contract",if(and(K$1&lt;=$I396,K$1&gt;=$H396),$F396,""),if($E396="YP Contract",if(K$1=$H396,500000,if(K$1=($H396+1),1000000,if(K$1=($H396+2),1500000,""))))))))</f>
        <v>0</v>
      </c>
      <c r="L396" s="13">
        <f t="shared" si="395"/>
        <v>0</v>
      </c>
      <c r="M396" s="13">
        <f t="shared" si="395"/>
        <v>0</v>
      </c>
      <c r="N396" s="13">
        <f t="shared" si="395"/>
        <v>0</v>
      </c>
      <c r="O396" s="13">
        <f t="shared" si="395"/>
        <v>0</v>
      </c>
      <c r="P396" s="13">
        <f t="shared" si="395"/>
        <v>0</v>
      </c>
    </row>
    <row r="397">
      <c r="A397" s="7" t="s">
        <v>416</v>
      </c>
      <c r="B397" s="7" t="s">
        <v>417</v>
      </c>
      <c r="C397" s="8">
        <v>45318.0</v>
      </c>
      <c r="D397" s="8"/>
      <c r="E397" s="9" t="s">
        <v>12</v>
      </c>
      <c r="F397" s="10">
        <v>3.6E7</v>
      </c>
      <c r="G397" s="11">
        <v>5.0</v>
      </c>
      <c r="H397" s="7">
        <v>2024.0</v>
      </c>
      <c r="I397" s="12">
        <f t="shared" si="3"/>
        <v>2028</v>
      </c>
      <c r="J397" s="13">
        <v>3.31E7</v>
      </c>
      <c r="K397" s="13">
        <f t="shared" ref="K397:P397" si="396">if($E397="","",if($E397="Dropped",if(and(K$1&lt;=$I397,K$1&gt;=$H397),if(Year($D397)=K$1,$F397*0.8,if((year($D397)+1)=K$1,$F397*0.6,$F397*0.4)) ,""),if($E397="Minors",0,if($E397="FA Contract",if(and(K$1&lt;=$I397,K$1&gt;=$H397),$F397,""),if($E397="YP Contract",if(K$1=$H397,500000,if(K$1=($H397+1),1000000,if(K$1=($H397+2),1500000,""))))))))</f>
        <v>36000000</v>
      </c>
      <c r="L397" s="13">
        <f t="shared" si="396"/>
        <v>36000000</v>
      </c>
      <c r="M397" s="13">
        <f t="shared" si="396"/>
        <v>36000000</v>
      </c>
      <c r="N397" s="13">
        <f t="shared" si="396"/>
        <v>36000000</v>
      </c>
      <c r="O397" s="13" t="str">
        <f t="shared" si="396"/>
        <v/>
      </c>
      <c r="P397" s="13" t="str">
        <f t="shared" si="396"/>
        <v/>
      </c>
    </row>
    <row r="398">
      <c r="A398" s="7" t="s">
        <v>418</v>
      </c>
      <c r="B398" s="7" t="s">
        <v>417</v>
      </c>
      <c r="C398" s="8">
        <v>45318.0</v>
      </c>
      <c r="D398" s="8"/>
      <c r="E398" s="9" t="s">
        <v>12</v>
      </c>
      <c r="F398" s="10">
        <v>2.61E7</v>
      </c>
      <c r="G398" s="11">
        <v>4.0</v>
      </c>
      <c r="H398" s="7">
        <v>2024.0</v>
      </c>
      <c r="I398" s="12">
        <f t="shared" si="3"/>
        <v>2027</v>
      </c>
      <c r="J398" s="13">
        <v>3.31E7</v>
      </c>
      <c r="K398" s="13">
        <f t="shared" ref="K398:P398" si="397">if($E398="","",if($E398="Dropped",if(and(K$1&lt;=$I398,K$1&gt;=$H398),if(Year($D398)=K$1,$F398*0.8,if((year($D398)+1)=K$1,$F398*0.6,$F398*0.4)) ,""),if($E398="Minors",0,if($E398="FA Contract",if(and(K$1&lt;=$I398,K$1&gt;=$H398),$F398,""),if($E398="YP Contract",if(K$1=$H398,500000,if(K$1=($H398+1),1000000,if(K$1=($H398+2),1500000,""))))))))</f>
        <v>26100000</v>
      </c>
      <c r="L398" s="13">
        <f t="shared" si="397"/>
        <v>26100000</v>
      </c>
      <c r="M398" s="13">
        <f t="shared" si="397"/>
        <v>26100000</v>
      </c>
      <c r="N398" s="13" t="str">
        <f t="shared" si="397"/>
        <v/>
      </c>
      <c r="O398" s="13" t="str">
        <f t="shared" si="397"/>
        <v/>
      </c>
      <c r="P398" s="13" t="str">
        <f t="shared" si="397"/>
        <v/>
      </c>
    </row>
    <row r="399">
      <c r="A399" s="7" t="s">
        <v>419</v>
      </c>
      <c r="B399" s="7" t="s">
        <v>417</v>
      </c>
      <c r="C399" s="8">
        <v>45318.0</v>
      </c>
      <c r="D399" s="8"/>
      <c r="E399" s="9" t="s">
        <v>12</v>
      </c>
      <c r="F399" s="10">
        <v>1.78E7</v>
      </c>
      <c r="G399" s="11">
        <v>3.0</v>
      </c>
      <c r="H399" s="7">
        <v>2024.0</v>
      </c>
      <c r="I399" s="12">
        <f t="shared" si="3"/>
        <v>2026</v>
      </c>
      <c r="J399" s="13">
        <v>3.31E7</v>
      </c>
      <c r="K399" s="13">
        <f t="shared" ref="K399:P399" si="398">if($E399="","",if($E399="Dropped",if(and(K$1&lt;=$I399,K$1&gt;=$H399),if(Year($D399)=K$1,$F399*0.8,if((year($D399)+1)=K$1,$F399*0.6,$F399*0.4)) ,""),if($E399="Minors",0,if($E399="FA Contract",if(and(K$1&lt;=$I399,K$1&gt;=$H399),$F399,""),if($E399="YP Contract",if(K$1=$H399,500000,if(K$1=($H399+1),1000000,if(K$1=($H399+2),1500000,""))))))))</f>
        <v>17800000</v>
      </c>
      <c r="L399" s="13">
        <f t="shared" si="398"/>
        <v>17800000</v>
      </c>
      <c r="M399" s="13" t="str">
        <f t="shared" si="398"/>
        <v/>
      </c>
      <c r="N399" s="13" t="str">
        <f t="shared" si="398"/>
        <v/>
      </c>
      <c r="O399" s="13" t="str">
        <f t="shared" si="398"/>
        <v/>
      </c>
      <c r="P399" s="13" t="str">
        <f t="shared" si="398"/>
        <v/>
      </c>
    </row>
    <row r="400">
      <c r="A400" s="7" t="s">
        <v>420</v>
      </c>
      <c r="B400" s="7" t="s">
        <v>417</v>
      </c>
      <c r="C400" s="8">
        <v>45318.0</v>
      </c>
      <c r="D400" s="8"/>
      <c r="E400" s="9" t="s">
        <v>12</v>
      </c>
      <c r="F400" s="14">
        <v>1.38E7</v>
      </c>
      <c r="G400" s="11">
        <v>5.0</v>
      </c>
      <c r="H400" s="7">
        <v>2024.0</v>
      </c>
      <c r="I400" s="12">
        <f t="shared" si="3"/>
        <v>2028</v>
      </c>
      <c r="J400" s="13">
        <v>3.31E7</v>
      </c>
      <c r="K400" s="13">
        <f t="shared" ref="K400:P400" si="399">if($E400="","",if($E400="Dropped",if(and(K$1&lt;=$I400,K$1&gt;=$H400),if(Year($D400)=K$1,$F400*0.8,if((year($D400)+1)=K$1,$F400*0.6,$F400*0.4)) ,""),if($E400="Minors",0,if($E400="FA Contract",if(and(K$1&lt;=$I400,K$1&gt;=$H400),$F400,""),if($E400="YP Contract",if(K$1=$H400,500000,if(K$1=($H400+1),1000000,if(K$1=($H400+2),1500000,""))))))))</f>
        <v>13800000</v>
      </c>
      <c r="L400" s="13">
        <f t="shared" si="399"/>
        <v>13800000</v>
      </c>
      <c r="M400" s="13">
        <f t="shared" si="399"/>
        <v>13800000</v>
      </c>
      <c r="N400" s="13">
        <f t="shared" si="399"/>
        <v>13800000</v>
      </c>
      <c r="O400" s="13" t="str">
        <f t="shared" si="399"/>
        <v/>
      </c>
      <c r="P400" s="13" t="str">
        <f t="shared" si="399"/>
        <v/>
      </c>
    </row>
    <row r="401">
      <c r="A401" s="7" t="s">
        <v>421</v>
      </c>
      <c r="B401" s="7" t="s">
        <v>417</v>
      </c>
      <c r="C401" s="8">
        <v>45318.0</v>
      </c>
      <c r="D401" s="8"/>
      <c r="E401" s="9" t="s">
        <v>12</v>
      </c>
      <c r="F401" s="14">
        <v>9200000.0</v>
      </c>
      <c r="G401" s="11">
        <v>4.0</v>
      </c>
      <c r="H401" s="7">
        <v>2024.0</v>
      </c>
      <c r="I401" s="12">
        <f t="shared" si="3"/>
        <v>2027</v>
      </c>
      <c r="J401" s="13">
        <v>3.31E7</v>
      </c>
      <c r="K401" s="13">
        <f t="shared" ref="K401:P401" si="400">if($E401="","",if($E401="Dropped",if(and(K$1&lt;=$I401,K$1&gt;=$H401),if(Year($D401)=K$1,$F401*0.8,if((year($D401)+1)=K$1,$F401*0.6,$F401*0.4)) ,""),if($E401="Minors",0,if($E401="FA Contract",if(and(K$1&lt;=$I401,K$1&gt;=$H401),$F401,""),if($E401="YP Contract",if(K$1=$H401,500000,if(K$1=($H401+1),1000000,if(K$1=($H401+2),1500000,""))))))))</f>
        <v>9200000</v>
      </c>
      <c r="L401" s="13">
        <f t="shared" si="400"/>
        <v>9200000</v>
      </c>
      <c r="M401" s="13">
        <f t="shared" si="400"/>
        <v>9200000</v>
      </c>
      <c r="N401" s="13" t="str">
        <f t="shared" si="400"/>
        <v/>
      </c>
      <c r="O401" s="13" t="str">
        <f t="shared" si="400"/>
        <v/>
      </c>
      <c r="P401" s="13" t="str">
        <f t="shared" si="400"/>
        <v/>
      </c>
    </row>
    <row r="402">
      <c r="A402" s="7" t="s">
        <v>422</v>
      </c>
      <c r="B402" s="7" t="s">
        <v>417</v>
      </c>
      <c r="C402" s="8">
        <v>45694.0</v>
      </c>
      <c r="D402" s="8"/>
      <c r="E402" s="9" t="s">
        <v>12</v>
      </c>
      <c r="F402" s="10">
        <v>6300000.0</v>
      </c>
      <c r="G402" s="11">
        <v>3.0</v>
      </c>
      <c r="H402" s="7">
        <v>2025.0</v>
      </c>
      <c r="I402" s="12">
        <f t="shared" si="3"/>
        <v>2027</v>
      </c>
      <c r="J402" s="13">
        <v>3.31E7</v>
      </c>
      <c r="K402" s="13">
        <f t="shared" ref="K402:P402" si="401">if($E402="","",if($E402="Dropped",if(and(K$1&lt;=$I402,K$1&gt;=$H402),if(Year($D402)=K$1,$F402*0.8,if((year($D402)+1)=K$1,$F402*0.6,$F402*0.4)) ,""),if($E402="Minors",0,if($E402="FA Contract",if(and(K$1&lt;=$I402,K$1&gt;=$H402),$F402,""),if($E402="YP Contract",if(K$1=$H402,500000,if(K$1=($H402+1),1000000,if(K$1=($H402+2),1500000,""))))))))</f>
        <v>6300000</v>
      </c>
      <c r="L402" s="13">
        <f t="shared" si="401"/>
        <v>6300000</v>
      </c>
      <c r="M402" s="13">
        <f t="shared" si="401"/>
        <v>6300000</v>
      </c>
      <c r="N402" s="13" t="str">
        <f t="shared" si="401"/>
        <v/>
      </c>
      <c r="O402" s="13" t="str">
        <f t="shared" si="401"/>
        <v/>
      </c>
      <c r="P402" s="13" t="str">
        <f t="shared" si="401"/>
        <v/>
      </c>
    </row>
    <row r="403">
      <c r="A403" s="7" t="s">
        <v>423</v>
      </c>
      <c r="B403" s="7" t="s">
        <v>417</v>
      </c>
      <c r="C403" s="8">
        <v>45318.0</v>
      </c>
      <c r="D403" s="8"/>
      <c r="E403" s="9" t="s">
        <v>12</v>
      </c>
      <c r="F403" s="14">
        <v>5300000.0</v>
      </c>
      <c r="G403" s="11">
        <v>4.0</v>
      </c>
      <c r="H403" s="7">
        <v>2024.0</v>
      </c>
      <c r="I403" s="12">
        <f t="shared" si="3"/>
        <v>2027</v>
      </c>
      <c r="J403" s="13">
        <v>3.31E7</v>
      </c>
      <c r="K403" s="13">
        <f t="shared" ref="K403:P403" si="402">if($E403="","",if($E403="Dropped",if(and(K$1&lt;=$I403,K$1&gt;=$H403),if(Year($D403)=K$1,$F403*0.8,if((year($D403)+1)=K$1,$F403*0.6,$F403*0.4)) ,""),if($E403="Minors",0,if($E403="FA Contract",if(and(K$1&lt;=$I403,K$1&gt;=$H403),$F403,""),if($E403="YP Contract",if(K$1=$H403,500000,if(K$1=($H403+1),1000000,if(K$1=($H403+2),1500000,""))))))))</f>
        <v>5300000</v>
      </c>
      <c r="L403" s="13">
        <f t="shared" si="402"/>
        <v>5300000</v>
      </c>
      <c r="M403" s="13">
        <f t="shared" si="402"/>
        <v>5300000</v>
      </c>
      <c r="N403" s="13" t="str">
        <f t="shared" si="402"/>
        <v/>
      </c>
      <c r="O403" s="13" t="str">
        <f t="shared" si="402"/>
        <v/>
      </c>
      <c r="P403" s="13" t="str">
        <f t="shared" si="402"/>
        <v/>
      </c>
    </row>
    <row r="404">
      <c r="A404" s="7" t="s">
        <v>424</v>
      </c>
      <c r="B404" s="7" t="s">
        <v>417</v>
      </c>
      <c r="C404" s="8">
        <v>45701.0</v>
      </c>
      <c r="D404" s="8"/>
      <c r="E404" s="9" t="s">
        <v>12</v>
      </c>
      <c r="F404" s="14">
        <v>5200000.0</v>
      </c>
      <c r="G404" s="11">
        <v>2.0</v>
      </c>
      <c r="H404" s="7">
        <v>2024.0</v>
      </c>
      <c r="I404" s="12">
        <f t="shared" si="3"/>
        <v>2025</v>
      </c>
      <c r="J404" s="13">
        <v>3.31E7</v>
      </c>
      <c r="K404" s="13">
        <f t="shared" ref="K404:P404" si="403">if($E404="","",if($E404="Dropped",if(and(K$1&lt;=$I404,K$1&gt;=$H404),if(Year($D404)=K$1,$F404*0.8,if((year($D404)+1)=K$1,$F404*0.6,$F404*0.4)) ,""),if($E404="Minors",0,if($E404="FA Contract",if(and(K$1&lt;=$I404,K$1&gt;=$H404),$F404,""),if($E404="YP Contract",if(K$1=$H404,500000,if(K$1=($H404+1),1000000,if(K$1=($H404+2),1500000,""))))))))</f>
        <v>5200000</v>
      </c>
      <c r="L404" s="13" t="str">
        <f t="shared" si="403"/>
        <v/>
      </c>
      <c r="M404" s="13" t="str">
        <f t="shared" si="403"/>
        <v/>
      </c>
      <c r="N404" s="13" t="str">
        <f t="shared" si="403"/>
        <v/>
      </c>
      <c r="O404" s="13" t="str">
        <f t="shared" si="403"/>
        <v/>
      </c>
      <c r="P404" s="13" t="str">
        <f t="shared" si="403"/>
        <v/>
      </c>
    </row>
    <row r="405">
      <c r="A405" s="7" t="s">
        <v>425</v>
      </c>
      <c r="B405" s="7" t="s">
        <v>417</v>
      </c>
      <c r="C405" s="8">
        <v>45356.0</v>
      </c>
      <c r="D405" s="8"/>
      <c r="E405" s="9" t="s">
        <v>12</v>
      </c>
      <c r="F405" s="14">
        <v>5000000.0</v>
      </c>
      <c r="G405" s="11">
        <v>2.0</v>
      </c>
      <c r="H405" s="7">
        <v>2024.0</v>
      </c>
      <c r="I405" s="12">
        <f t="shared" si="3"/>
        <v>2025</v>
      </c>
      <c r="J405" s="13">
        <v>3.31E7</v>
      </c>
      <c r="K405" s="13">
        <f t="shared" ref="K405:P405" si="404">if($E405="","",if($E405="Dropped",if(and(K$1&lt;=$I405,K$1&gt;=$H405),if(Year($D405)=K$1,$F405*0.8,if((year($D405)+1)=K$1,$F405*0.6,$F405*0.4)) ,""),if($E405="Minors",0,if($E405="FA Contract",if(and(K$1&lt;=$I405,K$1&gt;=$H405),$F405,""),if($E405="YP Contract",if(K$1=$H405,500000,if(K$1=($H405+1),1000000,if(K$1=($H405+2),1500000,""))))))))</f>
        <v>5000000</v>
      </c>
      <c r="L405" s="13" t="str">
        <f t="shared" si="404"/>
        <v/>
      </c>
      <c r="M405" s="13" t="str">
        <f t="shared" si="404"/>
        <v/>
      </c>
      <c r="N405" s="13" t="str">
        <f t="shared" si="404"/>
        <v/>
      </c>
      <c r="O405" s="13" t="str">
        <f t="shared" si="404"/>
        <v/>
      </c>
      <c r="P405" s="13" t="str">
        <f t="shared" si="404"/>
        <v/>
      </c>
    </row>
    <row r="406">
      <c r="A406" s="7" t="s">
        <v>426</v>
      </c>
      <c r="B406" s="7" t="s">
        <v>417</v>
      </c>
      <c r="C406" s="8">
        <v>45721.0</v>
      </c>
      <c r="D406" s="8"/>
      <c r="E406" s="9" t="s">
        <v>12</v>
      </c>
      <c r="F406" s="10">
        <v>5000000.0</v>
      </c>
      <c r="G406" s="11">
        <v>1.0</v>
      </c>
      <c r="H406" s="7">
        <v>2025.0</v>
      </c>
      <c r="I406" s="12">
        <f t="shared" si="3"/>
        <v>2025</v>
      </c>
      <c r="J406" s="13">
        <v>3.31E7</v>
      </c>
      <c r="K406" s="13">
        <f t="shared" ref="K406:P406" si="405">if($E406="","",if($E406="Dropped",if(and(K$1&lt;=$I406,K$1&gt;=$H406),if(Year($D406)=K$1,$F406*0.8,if((year($D406)+1)=K$1,$F406*0.6,$F406*0.4)) ,""),if($E406="Minors",0,if($E406="FA Contract",if(and(K$1&lt;=$I406,K$1&gt;=$H406),$F406,""),if($E406="YP Contract",if(K$1=$H406,500000,if(K$1=($H406+1),1000000,if(K$1=($H406+2),1500000,""))))))))</f>
        <v>5000000</v>
      </c>
      <c r="L406" s="13" t="str">
        <f t="shared" si="405"/>
        <v/>
      </c>
      <c r="M406" s="13" t="str">
        <f t="shared" si="405"/>
        <v/>
      </c>
      <c r="N406" s="13" t="str">
        <f t="shared" si="405"/>
        <v/>
      </c>
      <c r="O406" s="13" t="str">
        <f t="shared" si="405"/>
        <v/>
      </c>
      <c r="P406" s="13" t="str">
        <f t="shared" si="405"/>
        <v/>
      </c>
    </row>
    <row r="407">
      <c r="A407" s="7" t="s">
        <v>427</v>
      </c>
      <c r="B407" s="7" t="s">
        <v>417</v>
      </c>
      <c r="C407" s="8">
        <v>45356.0</v>
      </c>
      <c r="D407" s="8"/>
      <c r="E407" s="9" t="s">
        <v>12</v>
      </c>
      <c r="F407" s="14">
        <v>5000000.0</v>
      </c>
      <c r="G407" s="11">
        <v>2.0</v>
      </c>
      <c r="H407" s="7">
        <v>2024.0</v>
      </c>
      <c r="I407" s="12">
        <f t="shared" si="3"/>
        <v>2025</v>
      </c>
      <c r="J407" s="13">
        <v>3.31E7</v>
      </c>
      <c r="K407" s="13">
        <f t="shared" ref="K407:P407" si="406">if($E407="","",if($E407="Dropped",if(and(K$1&lt;=$I407,K$1&gt;=$H407),if(Year($D407)=K$1,$F407*0.8,if((year($D407)+1)=K$1,$F407*0.6,$F407*0.4)) ,""),if($E407="Minors",0,if($E407="FA Contract",if(and(K$1&lt;=$I407,K$1&gt;=$H407),$F407,""),if($E407="YP Contract",if(K$1=$H407,500000,if(K$1=($H407+1),1000000,if(K$1=($H407+2),1500000,""))))))))</f>
        <v>5000000</v>
      </c>
      <c r="L407" s="13" t="str">
        <f t="shared" si="406"/>
        <v/>
      </c>
      <c r="M407" s="13" t="str">
        <f t="shared" si="406"/>
        <v/>
      </c>
      <c r="N407" s="13" t="str">
        <f t="shared" si="406"/>
        <v/>
      </c>
      <c r="O407" s="13" t="str">
        <f t="shared" si="406"/>
        <v/>
      </c>
      <c r="P407" s="13" t="str">
        <f t="shared" si="406"/>
        <v/>
      </c>
    </row>
    <row r="408">
      <c r="A408" s="7" t="s">
        <v>428</v>
      </c>
      <c r="B408" s="7" t="s">
        <v>417</v>
      </c>
      <c r="C408" s="8">
        <v>45318.0</v>
      </c>
      <c r="D408" s="8"/>
      <c r="E408" s="9" t="s">
        <v>12</v>
      </c>
      <c r="F408" s="14">
        <v>4600000.0</v>
      </c>
      <c r="G408" s="11">
        <v>2.0</v>
      </c>
      <c r="H408" s="7">
        <v>2024.0</v>
      </c>
      <c r="I408" s="12">
        <f t="shared" si="3"/>
        <v>2025</v>
      </c>
      <c r="J408" s="13">
        <v>3.31E7</v>
      </c>
      <c r="K408" s="13">
        <f t="shared" ref="K408:P408" si="407">if($E408="","",if($E408="Dropped",if(and(K$1&lt;=$I408,K$1&gt;=$H408),if(Year($D408)=K$1,$F408*0.8,if((year($D408)+1)=K$1,$F408*0.6,$F408*0.4)) ,""),if($E408="Minors",0,if($E408="FA Contract",if(and(K$1&lt;=$I408,K$1&gt;=$H408),$F408,""),if($E408="YP Contract",if(K$1=$H408,500000,if(K$1=($H408+1),1000000,if(K$1=($H408+2),1500000,""))))))))</f>
        <v>4600000</v>
      </c>
      <c r="L408" s="13" t="str">
        <f t="shared" si="407"/>
        <v/>
      </c>
      <c r="M408" s="13" t="str">
        <f t="shared" si="407"/>
        <v/>
      </c>
      <c r="N408" s="13" t="str">
        <f t="shared" si="407"/>
        <v/>
      </c>
      <c r="O408" s="13" t="str">
        <f t="shared" si="407"/>
        <v/>
      </c>
      <c r="P408" s="13" t="str">
        <f t="shared" si="407"/>
        <v/>
      </c>
    </row>
    <row r="409">
      <c r="A409" s="7" t="s">
        <v>429</v>
      </c>
      <c r="B409" s="7" t="s">
        <v>417</v>
      </c>
      <c r="C409" s="8">
        <v>45701.0</v>
      </c>
      <c r="D409" s="8"/>
      <c r="E409" s="9" t="s">
        <v>12</v>
      </c>
      <c r="F409" s="14">
        <v>4400000.0</v>
      </c>
      <c r="G409" s="11">
        <v>2.0</v>
      </c>
      <c r="H409" s="7">
        <v>2025.0</v>
      </c>
      <c r="I409" s="12">
        <f t="shared" si="3"/>
        <v>2026</v>
      </c>
      <c r="J409" s="13">
        <v>3.31E7</v>
      </c>
      <c r="K409" s="13">
        <f t="shared" ref="K409:P409" si="408">if($E409="","",if($E409="Dropped",if(and(K$1&lt;=$I409,K$1&gt;=$H409),if(Year($D409)=K$1,$F409*0.8,if((year($D409)+1)=K$1,$F409*0.6,$F409*0.4)) ,""),if($E409="Minors",0,if($E409="FA Contract",if(and(K$1&lt;=$I409,K$1&gt;=$H409),$F409,""),if($E409="YP Contract",if(K$1=$H409,500000,if(K$1=($H409+1),1000000,if(K$1=($H409+2),1500000,""))))))))</f>
        <v>4400000</v>
      </c>
      <c r="L409" s="13">
        <f t="shared" si="408"/>
        <v>4400000</v>
      </c>
      <c r="M409" s="13" t="str">
        <f t="shared" si="408"/>
        <v/>
      </c>
      <c r="N409" s="13" t="str">
        <f t="shared" si="408"/>
        <v/>
      </c>
      <c r="O409" s="13" t="str">
        <f t="shared" si="408"/>
        <v/>
      </c>
      <c r="P409" s="13" t="str">
        <f t="shared" si="408"/>
        <v/>
      </c>
    </row>
    <row r="410">
      <c r="A410" s="7" t="s">
        <v>430</v>
      </c>
      <c r="B410" s="7" t="s">
        <v>417</v>
      </c>
      <c r="C410" s="8">
        <v>45721.0</v>
      </c>
      <c r="D410" s="8">
        <v>45868.0</v>
      </c>
      <c r="E410" s="9" t="s">
        <v>30</v>
      </c>
      <c r="F410" s="10">
        <v>5000000.0</v>
      </c>
      <c r="G410" s="11">
        <v>2.0</v>
      </c>
      <c r="H410" s="7">
        <v>2025.0</v>
      </c>
      <c r="I410" s="12">
        <f t="shared" si="3"/>
        <v>2026</v>
      </c>
      <c r="J410" s="13">
        <v>3.31E7</v>
      </c>
      <c r="K410" s="13">
        <f t="shared" ref="K410:P410" si="409">if($E410="","",if($E410="Dropped",if(and(K$1&lt;=$I410,K$1&gt;=$H410),if(Year($D410)=K$1,$F410*0.8,if((year($D410)+1)=K$1,$F410*0.6,$F410*0.4)) ,""),if($E410="Minors",0,if($E410="FA Contract",if(and(K$1&lt;=$I410,K$1&gt;=$H410),$F410,""),if($E410="YP Contract",if(K$1=$H410,500000,if(K$1=($H410+1),1000000,if(K$1=($H410+2),1500000,""))))))))</f>
        <v>4000000</v>
      </c>
      <c r="L410" s="13">
        <f t="shared" si="409"/>
        <v>3000000</v>
      </c>
      <c r="M410" s="13" t="str">
        <f t="shared" si="409"/>
        <v/>
      </c>
      <c r="N410" s="13" t="str">
        <f t="shared" si="409"/>
        <v/>
      </c>
      <c r="O410" s="13" t="str">
        <f t="shared" si="409"/>
        <v/>
      </c>
      <c r="P410" s="13" t="str">
        <f t="shared" si="409"/>
        <v/>
      </c>
    </row>
    <row r="411">
      <c r="A411" s="7" t="s">
        <v>431</v>
      </c>
      <c r="B411" s="7" t="s">
        <v>417</v>
      </c>
      <c r="C411" s="8">
        <v>45356.0</v>
      </c>
      <c r="D411" s="8">
        <v>45831.0</v>
      </c>
      <c r="E411" s="9" t="s">
        <v>30</v>
      </c>
      <c r="F411" s="14">
        <v>4000000.0</v>
      </c>
      <c r="G411" s="11">
        <v>2.0</v>
      </c>
      <c r="H411" s="7">
        <v>2024.0</v>
      </c>
      <c r="I411" s="12">
        <f t="shared" si="3"/>
        <v>2025</v>
      </c>
      <c r="J411" s="13">
        <v>3.31E7</v>
      </c>
      <c r="K411" s="13">
        <f t="shared" ref="K411:P411" si="410">if($E411="","",if($E411="Dropped",if(and(K$1&lt;=$I411,K$1&gt;=$H411),if(Year($D411)=K$1,$F411*0.8,if((year($D411)+1)=K$1,$F411*0.6,$F411*0.4)) ,""),if($E411="Minors",0,if($E411="FA Contract",if(and(K$1&lt;=$I411,K$1&gt;=$H411),$F411,""),if($E411="YP Contract",if(K$1=$H411,500000,if(K$1=($H411+1),1000000,if(K$1=($H411+2),1500000,""))))))))</f>
        <v>3200000</v>
      </c>
      <c r="L411" s="13" t="str">
        <f t="shared" si="410"/>
        <v/>
      </c>
      <c r="M411" s="13" t="str">
        <f t="shared" si="410"/>
        <v/>
      </c>
      <c r="N411" s="13" t="str">
        <f t="shared" si="410"/>
        <v/>
      </c>
      <c r="O411" s="13" t="str">
        <f t="shared" si="410"/>
        <v/>
      </c>
      <c r="P411" s="13" t="str">
        <f t="shared" si="410"/>
        <v/>
      </c>
    </row>
    <row r="412">
      <c r="A412" s="7" t="s">
        <v>432</v>
      </c>
      <c r="B412" s="7" t="s">
        <v>417</v>
      </c>
      <c r="C412" s="8">
        <v>45356.0</v>
      </c>
      <c r="D412" s="8"/>
      <c r="E412" s="9" t="s">
        <v>12</v>
      </c>
      <c r="F412" s="14">
        <v>3000000.0</v>
      </c>
      <c r="G412" s="11">
        <v>2.0</v>
      </c>
      <c r="H412" s="7">
        <v>2024.0</v>
      </c>
      <c r="I412" s="12">
        <f t="shared" si="3"/>
        <v>2025</v>
      </c>
      <c r="J412" s="13">
        <v>3.31E7</v>
      </c>
      <c r="K412" s="13">
        <f t="shared" ref="K412:P412" si="411">if($E412="","",if($E412="Dropped",if(and(K$1&lt;=$I412,K$1&gt;=$H412),if(Year($D412)=K$1,$F412*0.8,if((year($D412)+1)=K$1,$F412*0.6,$F412*0.4)) ,""),if($E412="Minors",0,if($E412="FA Contract",if(and(K$1&lt;=$I412,K$1&gt;=$H412),$F412,""),if($E412="YP Contract",if(K$1=$H412,500000,if(K$1=($H412+1),1000000,if(K$1=($H412+2),1500000,""))))))))</f>
        <v>3000000</v>
      </c>
      <c r="L412" s="13" t="str">
        <f t="shared" si="411"/>
        <v/>
      </c>
      <c r="M412" s="13" t="str">
        <f t="shared" si="411"/>
        <v/>
      </c>
      <c r="N412" s="13" t="str">
        <f t="shared" si="411"/>
        <v/>
      </c>
      <c r="O412" s="13" t="str">
        <f t="shared" si="411"/>
        <v/>
      </c>
      <c r="P412" s="13" t="str">
        <f t="shared" si="411"/>
        <v/>
      </c>
    </row>
    <row r="413">
      <c r="A413" s="7" t="s">
        <v>433</v>
      </c>
      <c r="B413" s="7" t="s">
        <v>417</v>
      </c>
      <c r="C413" s="8">
        <v>45721.0</v>
      </c>
      <c r="D413" s="21"/>
      <c r="E413" s="15" t="s">
        <v>12</v>
      </c>
      <c r="F413" s="10">
        <v>3000000.0</v>
      </c>
      <c r="G413" s="11">
        <v>2.0</v>
      </c>
      <c r="H413" s="7">
        <v>2025.0</v>
      </c>
      <c r="I413" s="12">
        <f t="shared" si="3"/>
        <v>2026</v>
      </c>
      <c r="J413" s="13">
        <v>3.31E7</v>
      </c>
      <c r="K413" s="13">
        <f t="shared" ref="K413:P413" si="412">if($E413="","",if($E413="Dropped",if(and(K$1&lt;=$I413,K$1&gt;=$H413),if(Year($D413)=K$1,$F413*0.8,if((year($D413)+1)=K$1,$F413*0.6,$F413*0.4)) ,""),if($E413="Minors",0,if($E413="FA Contract",if(and(K$1&lt;=$I413,K$1&gt;=$H413),$F413,""),if($E413="YP Contract",if(K$1=$H413,500000,if(K$1=($H413+1),1000000,if(K$1=($H413+2),1500000,""))))))))</f>
        <v>3000000</v>
      </c>
      <c r="L413" s="13">
        <f t="shared" si="412"/>
        <v>3000000</v>
      </c>
      <c r="M413" s="13" t="str">
        <f t="shared" si="412"/>
        <v/>
      </c>
      <c r="N413" s="13" t="str">
        <f t="shared" si="412"/>
        <v/>
      </c>
      <c r="O413" s="13" t="str">
        <f t="shared" si="412"/>
        <v/>
      </c>
      <c r="P413" s="13" t="str">
        <f t="shared" si="412"/>
        <v/>
      </c>
    </row>
    <row r="414">
      <c r="A414" s="7" t="s">
        <v>434</v>
      </c>
      <c r="B414" s="17" t="s">
        <v>417</v>
      </c>
      <c r="C414" s="8">
        <v>45703.0</v>
      </c>
      <c r="D414" s="8"/>
      <c r="E414" s="9" t="s">
        <v>12</v>
      </c>
      <c r="F414" s="10">
        <v>2200000.0</v>
      </c>
      <c r="G414" s="11">
        <v>2.0</v>
      </c>
      <c r="H414" s="7">
        <v>2025.0</v>
      </c>
      <c r="I414" s="12">
        <f t="shared" si="3"/>
        <v>2026</v>
      </c>
      <c r="J414" s="13">
        <v>3.31E7</v>
      </c>
      <c r="K414" s="13">
        <f t="shared" ref="K414:P414" si="413">if($E414="","",if($E414="Dropped",if(and(K$1&lt;=$I414,K$1&gt;=$H414),if(Year($D414)=K$1,$F414*0.8,if((year($D414)+1)=K$1,$F414*0.6,$F414*0.4)) ,""),if($E414="Minors",0,if($E414="FA Contract",if(and(K$1&lt;=$I414,K$1&gt;=$H414),$F414,""),if($E414="YP Contract",if(K$1=$H414,500000,if(K$1=($H414+1),1000000,if(K$1=($H414+2),1500000,""))))))))</f>
        <v>2200000</v>
      </c>
      <c r="L414" s="13">
        <f t="shared" si="413"/>
        <v>2200000</v>
      </c>
      <c r="M414" s="13" t="str">
        <f t="shared" si="413"/>
        <v/>
      </c>
      <c r="N414" s="13" t="str">
        <f t="shared" si="413"/>
        <v/>
      </c>
      <c r="O414" s="13" t="str">
        <f t="shared" si="413"/>
        <v/>
      </c>
      <c r="P414" s="13" t="str">
        <f t="shared" si="413"/>
        <v/>
      </c>
    </row>
    <row r="415">
      <c r="A415" s="7" t="s">
        <v>435</v>
      </c>
      <c r="B415" s="7" t="s">
        <v>417</v>
      </c>
      <c r="C415" s="8">
        <v>45687.0</v>
      </c>
      <c r="D415" s="8"/>
      <c r="E415" s="9" t="s">
        <v>12</v>
      </c>
      <c r="F415" s="10">
        <v>2200000.0</v>
      </c>
      <c r="G415" s="11">
        <v>2.0</v>
      </c>
      <c r="H415" s="7">
        <v>2025.0</v>
      </c>
      <c r="I415" s="12">
        <f t="shared" si="3"/>
        <v>2026</v>
      </c>
      <c r="J415" s="13">
        <v>3.31E7</v>
      </c>
      <c r="K415" s="13">
        <f t="shared" ref="K415:P415" si="414">if($E415="","",if($E415="Dropped",if(and(K$1&lt;=$I415,K$1&gt;=$H415),if(Year($D415)=K$1,$F415*0.8,if((year($D415)+1)=K$1,$F415*0.6,$F415*0.4)) ,""),if($E415="Minors",0,if($E415="FA Contract",if(and(K$1&lt;=$I415,K$1&gt;=$H415),$F415,""),if($E415="YP Contract",if(K$1=$H415,500000,if(K$1=($H415+1),1000000,if(K$1=($H415+2),1500000,""))))))))</f>
        <v>2200000</v>
      </c>
      <c r="L415" s="13">
        <f t="shared" si="414"/>
        <v>2200000</v>
      </c>
      <c r="M415" s="13" t="str">
        <f t="shared" si="414"/>
        <v/>
      </c>
      <c r="N415" s="13" t="str">
        <f t="shared" si="414"/>
        <v/>
      </c>
      <c r="O415" s="13" t="str">
        <f t="shared" si="414"/>
        <v/>
      </c>
      <c r="P415" s="13" t="str">
        <f t="shared" si="414"/>
        <v/>
      </c>
    </row>
    <row r="416">
      <c r="A416" s="7" t="s">
        <v>436</v>
      </c>
      <c r="B416" s="7" t="s">
        <v>417</v>
      </c>
      <c r="C416" s="8">
        <v>45356.0</v>
      </c>
      <c r="D416" s="8"/>
      <c r="E416" s="9" t="s">
        <v>12</v>
      </c>
      <c r="F416" s="14">
        <v>1500000.0</v>
      </c>
      <c r="G416" s="11">
        <v>2.0</v>
      </c>
      <c r="H416" s="7">
        <v>2024.0</v>
      </c>
      <c r="I416" s="12">
        <f t="shared" si="3"/>
        <v>2025</v>
      </c>
      <c r="J416" s="13">
        <v>3.31E7</v>
      </c>
      <c r="K416" s="13">
        <f t="shared" ref="K416:P416" si="415">if($E416="","",if($E416="Dropped",if(and(K$1&lt;=$I416,K$1&gt;=$H416),if(Year($D416)=K$1,$F416*0.8,if((year($D416)+1)=K$1,$F416*0.6,$F416*0.4)) ,""),if($E416="Minors",0,if($E416="FA Contract",if(and(K$1&lt;=$I416,K$1&gt;=$H416),$F416,""),if($E416="YP Contract",if(K$1=$H416,500000,if(K$1=($H416+1),1000000,if(K$1=($H416+2),1500000,""))))))))</f>
        <v>1500000</v>
      </c>
      <c r="L416" s="13" t="str">
        <f t="shared" si="415"/>
        <v/>
      </c>
      <c r="M416" s="13" t="str">
        <f t="shared" si="415"/>
        <v/>
      </c>
      <c r="N416" s="13" t="str">
        <f t="shared" si="415"/>
        <v/>
      </c>
      <c r="O416" s="13" t="str">
        <f t="shared" si="415"/>
        <v/>
      </c>
      <c r="P416" s="13" t="str">
        <f t="shared" si="415"/>
        <v/>
      </c>
    </row>
    <row r="417">
      <c r="A417" s="7" t="s">
        <v>437</v>
      </c>
      <c r="B417" s="7" t="s">
        <v>417</v>
      </c>
      <c r="C417" s="8">
        <v>45343.0</v>
      </c>
      <c r="D417" s="8"/>
      <c r="E417" s="9" t="s">
        <v>34</v>
      </c>
      <c r="F417" s="14" t="s">
        <v>35</v>
      </c>
      <c r="G417" s="11" t="s">
        <v>35</v>
      </c>
      <c r="H417" s="7">
        <v>2024.0</v>
      </c>
      <c r="I417" s="12">
        <f t="shared" si="3"/>
        <v>2026</v>
      </c>
      <c r="J417" s="13">
        <v>3.31E7</v>
      </c>
      <c r="K417" s="13">
        <f t="shared" ref="K417:P417" si="416">if($E417="","",if($E417="Dropped",if(and(K$1&lt;=$I417,K$1&gt;=$H417),if(Year($D417)=K$1,$F417*0.8,if((year($D417)+1)=K$1,$F417*0.6,$F417*0.4)) ,""),if($E417="Minors",0,if($E417="FA Contract",if(and(K$1&lt;=$I417,K$1&gt;=$H417),$F417,""),if($E417="YP Contract",if(K$1=$H417,500000,if(K$1=($H417+1),1000000,if(K$1=($H417+2),1500000,""))))))))</f>
        <v>1000000</v>
      </c>
      <c r="L417" s="13">
        <f t="shared" si="416"/>
        <v>1500000</v>
      </c>
      <c r="M417" s="13" t="str">
        <f t="shared" si="416"/>
        <v/>
      </c>
      <c r="N417" s="13" t="str">
        <f t="shared" si="416"/>
        <v/>
      </c>
      <c r="O417" s="13" t="str">
        <f t="shared" si="416"/>
        <v/>
      </c>
      <c r="P417" s="13" t="str">
        <f t="shared" si="416"/>
        <v/>
      </c>
    </row>
    <row r="418">
      <c r="A418" s="7" t="s">
        <v>438</v>
      </c>
      <c r="B418" s="7" t="s">
        <v>417</v>
      </c>
      <c r="C418" s="8">
        <v>45343.0</v>
      </c>
      <c r="D418" s="8"/>
      <c r="E418" s="9" t="s">
        <v>34</v>
      </c>
      <c r="F418" s="14" t="s">
        <v>35</v>
      </c>
      <c r="G418" s="11" t="s">
        <v>35</v>
      </c>
      <c r="H418" s="7">
        <v>2024.0</v>
      </c>
      <c r="I418" s="12">
        <f t="shared" si="3"/>
        <v>2026</v>
      </c>
      <c r="J418" s="13">
        <v>3.31E7</v>
      </c>
      <c r="K418" s="13">
        <f t="shared" ref="K418:P418" si="417">if($E418="","",if($E418="Dropped",if(and(K$1&lt;=$I418,K$1&gt;=$H418),if(Year($D418)=K$1,$F418*0.8,if((year($D418)+1)=K$1,$F418*0.6,$F418*0.4)) ,""),if($E418="Minors",0,if($E418="FA Contract",if(and(K$1&lt;=$I418,K$1&gt;=$H418),$F418,""),if($E418="YP Contract",if(K$1=$H418,500000,if(K$1=($H418+1),1000000,if(K$1=($H418+2),1500000,""))))))))</f>
        <v>1000000</v>
      </c>
      <c r="L418" s="13">
        <f t="shared" si="417"/>
        <v>1500000</v>
      </c>
      <c r="M418" s="13" t="str">
        <f t="shared" si="417"/>
        <v/>
      </c>
      <c r="N418" s="13" t="str">
        <f t="shared" si="417"/>
        <v/>
      </c>
      <c r="O418" s="13" t="str">
        <f t="shared" si="417"/>
        <v/>
      </c>
      <c r="P418" s="13" t="str">
        <f t="shared" si="417"/>
        <v/>
      </c>
    </row>
    <row r="419">
      <c r="A419" s="7" t="s">
        <v>439</v>
      </c>
      <c r="B419" s="7" t="s">
        <v>417</v>
      </c>
      <c r="C419" s="8">
        <v>45343.0</v>
      </c>
      <c r="D419" s="8"/>
      <c r="E419" s="9" t="s">
        <v>34</v>
      </c>
      <c r="F419" s="14" t="s">
        <v>35</v>
      </c>
      <c r="G419" s="11" t="s">
        <v>35</v>
      </c>
      <c r="H419" s="7">
        <v>2024.0</v>
      </c>
      <c r="I419" s="12">
        <f t="shared" si="3"/>
        <v>2026</v>
      </c>
      <c r="J419" s="13">
        <v>3.31E7</v>
      </c>
      <c r="K419" s="13">
        <f t="shared" ref="K419:P419" si="418">if($E419="","",if($E419="Dropped",if(and(K$1&lt;=$I419,K$1&gt;=$H419),if(Year($D419)=K$1,$F419*0.8,if((year($D419)+1)=K$1,$F419*0.6,$F419*0.4)) ,""),if($E419="Minors",0,if($E419="FA Contract",if(and(K$1&lt;=$I419,K$1&gt;=$H419),$F419,""),if($E419="YP Contract",if(K$1=$H419,500000,if(K$1=($H419+1),1000000,if(K$1=($H419+2),1500000,""))))))))</f>
        <v>1000000</v>
      </c>
      <c r="L419" s="13">
        <f t="shared" si="418"/>
        <v>1500000</v>
      </c>
      <c r="M419" s="13" t="str">
        <f t="shared" si="418"/>
        <v/>
      </c>
      <c r="N419" s="13" t="str">
        <f t="shared" si="418"/>
        <v/>
      </c>
      <c r="O419" s="13" t="str">
        <f t="shared" si="418"/>
        <v/>
      </c>
      <c r="P419" s="13" t="str">
        <f t="shared" si="418"/>
        <v/>
      </c>
    </row>
    <row r="420">
      <c r="A420" s="7" t="s">
        <v>440</v>
      </c>
      <c r="B420" s="7" t="s">
        <v>417</v>
      </c>
      <c r="C420" s="8">
        <v>45721.0</v>
      </c>
      <c r="D420" s="8"/>
      <c r="E420" s="9" t="s">
        <v>12</v>
      </c>
      <c r="F420" s="10">
        <v>1000000.0</v>
      </c>
      <c r="G420" s="11">
        <v>1.0</v>
      </c>
      <c r="H420" s="7">
        <v>2025.0</v>
      </c>
      <c r="I420" s="12">
        <f t="shared" si="3"/>
        <v>2025</v>
      </c>
      <c r="J420" s="13">
        <v>3.31E7</v>
      </c>
      <c r="K420" s="13">
        <f t="shared" ref="K420:P420" si="419">if($E420="","",if($E420="Dropped",if(and(K$1&lt;=$I420,K$1&gt;=$H420),if(Year($D420)=K$1,$F420*0.8,if((year($D420)+1)=K$1,$F420*0.6,$F420*0.4)) ,""),if($E420="Minors",0,if($E420="FA Contract",if(and(K$1&lt;=$I420,K$1&gt;=$H420),$F420,""),if($E420="YP Contract",if(K$1=$H420,500000,if(K$1=($H420+1),1000000,if(K$1=($H420+2),1500000,""))))))))</f>
        <v>1000000</v>
      </c>
      <c r="L420" s="13" t="str">
        <f t="shared" si="419"/>
        <v/>
      </c>
      <c r="M420" s="13" t="str">
        <f t="shared" si="419"/>
        <v/>
      </c>
      <c r="N420" s="13" t="str">
        <f t="shared" si="419"/>
        <v/>
      </c>
      <c r="O420" s="13" t="str">
        <f t="shared" si="419"/>
        <v/>
      </c>
      <c r="P420" s="13" t="str">
        <f t="shared" si="419"/>
        <v/>
      </c>
    </row>
    <row r="421">
      <c r="A421" s="7" t="s">
        <v>441</v>
      </c>
      <c r="B421" s="7" t="s">
        <v>417</v>
      </c>
      <c r="C421" s="8">
        <v>45721.0</v>
      </c>
      <c r="D421" s="8"/>
      <c r="E421" s="9" t="s">
        <v>12</v>
      </c>
      <c r="F421" s="10">
        <v>1000000.0</v>
      </c>
      <c r="G421" s="11">
        <v>1.0</v>
      </c>
      <c r="H421" s="7">
        <v>2025.0</v>
      </c>
      <c r="I421" s="12">
        <f t="shared" si="3"/>
        <v>2025</v>
      </c>
      <c r="J421" s="13">
        <v>3.31E7</v>
      </c>
      <c r="K421" s="13">
        <f t="shared" ref="K421:P421" si="420">if($E421="","",if($E421="Dropped",if(and(K$1&lt;=$I421,K$1&gt;=$H421),if(Year($D421)=K$1,$F421*0.8,if((year($D421)+1)=K$1,$F421*0.6,$F421*0.4)) ,""),if($E421="Minors",0,if($E421="FA Contract",if(and(K$1&lt;=$I421,K$1&gt;=$H421),$F421,""),if($E421="YP Contract",if(K$1=$H421,500000,if(K$1=($H421+1),1000000,if(K$1=($H421+2),1500000,""))))))))</f>
        <v>1000000</v>
      </c>
      <c r="L421" s="13" t="str">
        <f t="shared" si="420"/>
        <v/>
      </c>
      <c r="M421" s="13" t="str">
        <f t="shared" si="420"/>
        <v/>
      </c>
      <c r="N421" s="13" t="str">
        <f t="shared" si="420"/>
        <v/>
      </c>
      <c r="O421" s="13" t="str">
        <f t="shared" si="420"/>
        <v/>
      </c>
      <c r="P421" s="13" t="str">
        <f t="shared" si="420"/>
        <v/>
      </c>
    </row>
    <row r="422">
      <c r="A422" s="7" t="s">
        <v>442</v>
      </c>
      <c r="B422" s="7" t="s">
        <v>417</v>
      </c>
      <c r="C422" s="8">
        <v>45480.0</v>
      </c>
      <c r="D422" s="8"/>
      <c r="E422" s="9" t="s">
        <v>34</v>
      </c>
      <c r="F422" s="14" t="s">
        <v>35</v>
      </c>
      <c r="G422" s="11" t="s">
        <v>35</v>
      </c>
      <c r="H422" s="7">
        <v>2025.0</v>
      </c>
      <c r="I422" s="12">
        <f t="shared" si="3"/>
        <v>2027</v>
      </c>
      <c r="J422" s="13">
        <v>3.31E7</v>
      </c>
      <c r="K422" s="13">
        <f t="shared" ref="K422:P422" si="421">if($E422="","",if($E422="Dropped",if(and(K$1&lt;=$I422,K$1&gt;=$H422),if(Year($D422)=K$1,$F422*0.8,if((year($D422)+1)=K$1,$F422*0.6,$F422*0.4)) ,""),if($E422="Minors",0,if($E422="FA Contract",if(and(K$1&lt;=$I422,K$1&gt;=$H422),$F422,""),if($E422="YP Contract",if(K$1=$H422,500000,if(K$1=($H422+1),1000000,if(K$1=($H422+2),1500000,""))))))))</f>
        <v>500000</v>
      </c>
      <c r="L422" s="13">
        <f t="shared" si="421"/>
        <v>1000000</v>
      </c>
      <c r="M422" s="13">
        <f t="shared" si="421"/>
        <v>1500000</v>
      </c>
      <c r="N422" s="13" t="str">
        <f t="shared" si="421"/>
        <v/>
      </c>
      <c r="O422" s="13" t="str">
        <f t="shared" si="421"/>
        <v/>
      </c>
      <c r="P422" s="13" t="str">
        <f t="shared" si="421"/>
        <v/>
      </c>
    </row>
    <row r="423">
      <c r="A423" s="7" t="s">
        <v>443</v>
      </c>
      <c r="B423" s="7" t="s">
        <v>417</v>
      </c>
      <c r="C423" s="8">
        <v>45721.0</v>
      </c>
      <c r="D423" s="8"/>
      <c r="E423" s="9" t="s">
        <v>12</v>
      </c>
      <c r="F423" s="10">
        <v>500000.0</v>
      </c>
      <c r="G423" s="11">
        <v>1.0</v>
      </c>
      <c r="H423" s="7">
        <v>2025.0</v>
      </c>
      <c r="I423" s="12">
        <f t="shared" si="3"/>
        <v>2025</v>
      </c>
      <c r="J423" s="13">
        <v>3.31E7</v>
      </c>
      <c r="K423" s="13">
        <f t="shared" ref="K423:P423" si="422">if($E423="","",if($E423="Dropped",if(and(K$1&lt;=$I423,K$1&gt;=$H423),if(Year($D423)=K$1,$F423*0.8,if((year($D423)+1)=K$1,$F423*0.6,$F423*0.4)) ,""),if($E423="Minors",0,if($E423="FA Contract",if(and(K$1&lt;=$I423,K$1&gt;=$H423),$F423,""),if($E423="YP Contract",if(K$1=$H423,500000,if(K$1=($H423+1),1000000,if(K$1=($H423+2),1500000,""))))))))</f>
        <v>500000</v>
      </c>
      <c r="L423" s="13" t="str">
        <f t="shared" si="422"/>
        <v/>
      </c>
      <c r="M423" s="13" t="str">
        <f t="shared" si="422"/>
        <v/>
      </c>
      <c r="N423" s="13" t="str">
        <f t="shared" si="422"/>
        <v/>
      </c>
      <c r="O423" s="13" t="str">
        <f t="shared" si="422"/>
        <v/>
      </c>
      <c r="P423" s="13" t="str">
        <f t="shared" si="422"/>
        <v/>
      </c>
    </row>
    <row r="424">
      <c r="A424" s="7" t="s">
        <v>444</v>
      </c>
      <c r="B424" s="7" t="s">
        <v>417</v>
      </c>
      <c r="C424" s="8">
        <v>45721.0</v>
      </c>
      <c r="D424" s="8"/>
      <c r="E424" s="9" t="s">
        <v>12</v>
      </c>
      <c r="F424" s="10">
        <v>500000.0</v>
      </c>
      <c r="G424" s="11">
        <v>1.0</v>
      </c>
      <c r="H424" s="7">
        <v>2025.0</v>
      </c>
      <c r="I424" s="12">
        <f t="shared" si="3"/>
        <v>2025</v>
      </c>
      <c r="J424" s="13">
        <v>3.31E7</v>
      </c>
      <c r="K424" s="13">
        <f t="shared" ref="K424:P424" si="423">if($E424="","",if($E424="Dropped",if(and(K$1&lt;=$I424,K$1&gt;=$H424),if(Year($D424)=K$1,$F424*0.8,if((year($D424)+1)=K$1,$F424*0.6,$F424*0.4)) ,""),if($E424="Minors",0,if($E424="FA Contract",if(and(K$1&lt;=$I424,K$1&gt;=$H424),$F424,""),if($E424="YP Contract",if(K$1=$H424,500000,if(K$1=($H424+1),1000000,if(K$1=($H424+2),1500000,""))))))))</f>
        <v>500000</v>
      </c>
      <c r="L424" s="13" t="str">
        <f t="shared" si="423"/>
        <v/>
      </c>
      <c r="M424" s="13" t="str">
        <f t="shared" si="423"/>
        <v/>
      </c>
      <c r="N424" s="13" t="str">
        <f t="shared" si="423"/>
        <v/>
      </c>
      <c r="O424" s="13" t="str">
        <f t="shared" si="423"/>
        <v/>
      </c>
      <c r="P424" s="13" t="str">
        <f t="shared" si="423"/>
        <v/>
      </c>
    </row>
    <row r="425">
      <c r="A425" s="7" t="s">
        <v>445</v>
      </c>
      <c r="B425" s="7" t="s">
        <v>417</v>
      </c>
      <c r="C425" s="8">
        <v>45760.0</v>
      </c>
      <c r="D425" s="8"/>
      <c r="E425" s="15" t="s">
        <v>34</v>
      </c>
      <c r="F425" s="14" t="s">
        <v>35</v>
      </c>
      <c r="G425" s="11" t="s">
        <v>35</v>
      </c>
      <c r="H425" s="16">
        <v>2025.0</v>
      </c>
      <c r="I425" s="12">
        <f t="shared" si="3"/>
        <v>2027</v>
      </c>
      <c r="J425" s="13">
        <v>3.31E7</v>
      </c>
      <c r="K425" s="13">
        <f t="shared" ref="K425:P425" si="424">if($E425="","",if($E425="Dropped",if(and(K$1&lt;=$I425,K$1&gt;=$H425),if(Year($D425)=K$1,$F425*0.8,if((year($D425)+1)=K$1,$F425*0.6,$F425*0.4)) ,""),if($E425="Minors",0,if($E425="FA Contract",if(and(K$1&lt;=$I425,K$1&gt;=$H425),$F425,""),if($E425="YP Contract",if(K$1=$H425,500000,if(K$1=($H425+1),1000000,if(K$1=($H425+2),1500000,""))))))))</f>
        <v>500000</v>
      </c>
      <c r="L425" s="13">
        <f t="shared" si="424"/>
        <v>1000000</v>
      </c>
      <c r="M425" s="13">
        <f t="shared" si="424"/>
        <v>1500000</v>
      </c>
      <c r="N425" s="13" t="str">
        <f t="shared" si="424"/>
        <v/>
      </c>
      <c r="O425" s="13" t="str">
        <f t="shared" si="424"/>
        <v/>
      </c>
      <c r="P425" s="13" t="str">
        <f t="shared" si="424"/>
        <v/>
      </c>
    </row>
    <row r="426">
      <c r="A426" s="7" t="s">
        <v>446</v>
      </c>
      <c r="B426" s="7" t="s">
        <v>417</v>
      </c>
      <c r="C426" s="8">
        <v>45837.0</v>
      </c>
      <c r="D426" s="8"/>
      <c r="E426" s="9" t="s">
        <v>34</v>
      </c>
      <c r="F426" s="14" t="s">
        <v>35</v>
      </c>
      <c r="G426" s="11" t="s">
        <v>35</v>
      </c>
      <c r="H426" s="7">
        <v>2025.0</v>
      </c>
      <c r="I426" s="12">
        <f t="shared" si="3"/>
        <v>2027</v>
      </c>
      <c r="J426" s="13">
        <v>3.31E7</v>
      </c>
      <c r="K426" s="13">
        <f t="shared" ref="K426:P426" si="425">if($E426="","",if($E426="Dropped",if(and(K$1&lt;=$I426,K$1&gt;=$H426),if(Year($D426)=K$1,$F426*0.8,if((year($D426)+1)=K$1,$F426*0.6,$F426*0.4)) ,""),if($E426="Minors",0,if($E426="FA Contract",if(and(K$1&lt;=$I426,K$1&gt;=$H426),$F426,""),if($E426="YP Contract",if(K$1=$H426,500000,if(K$1=($H426+1),1000000,if(K$1=($H426+2),1500000,""))))))))</f>
        <v>500000</v>
      </c>
      <c r="L426" s="13">
        <f t="shared" si="425"/>
        <v>1000000</v>
      </c>
      <c r="M426" s="13">
        <f t="shared" si="425"/>
        <v>1500000</v>
      </c>
      <c r="N426" s="13" t="str">
        <f t="shared" si="425"/>
        <v/>
      </c>
      <c r="O426" s="13" t="str">
        <f t="shared" si="425"/>
        <v/>
      </c>
      <c r="P426" s="13" t="str">
        <f t="shared" si="425"/>
        <v/>
      </c>
    </row>
    <row r="427">
      <c r="A427" s="7" t="s">
        <v>447</v>
      </c>
      <c r="B427" s="7" t="s">
        <v>417</v>
      </c>
      <c r="C427" s="8">
        <v>45343.0</v>
      </c>
      <c r="D427" s="8"/>
      <c r="E427" s="9" t="s">
        <v>34</v>
      </c>
      <c r="F427" s="14" t="s">
        <v>35</v>
      </c>
      <c r="G427" s="11" t="s">
        <v>35</v>
      </c>
      <c r="H427" s="7">
        <v>2025.0</v>
      </c>
      <c r="I427" s="12">
        <f t="shared" si="3"/>
        <v>2027</v>
      </c>
      <c r="J427" s="13">
        <v>3.31E7</v>
      </c>
      <c r="K427" s="13">
        <f t="shared" ref="K427:P427" si="426">if($E427="","",if($E427="Dropped",if(and(K$1&lt;=$I427,K$1&gt;=$H427),if(Year($D427)=K$1,$F427*0.8,if((year($D427)+1)=K$1,$F427*0.6,$F427*0.4)) ,""),if($E427="Minors",0,if($E427="FA Contract",if(and(K$1&lt;=$I427,K$1&gt;=$H427),$F427,""),if($E427="YP Contract",if(K$1=$H427,500000,if(K$1=($H427+1),1000000,if(K$1=($H427+2),1500000,""))))))))</f>
        <v>500000</v>
      </c>
      <c r="L427" s="13">
        <f t="shared" si="426"/>
        <v>1000000</v>
      </c>
      <c r="M427" s="13">
        <f t="shared" si="426"/>
        <v>1500000</v>
      </c>
      <c r="N427" s="13" t="str">
        <f t="shared" si="426"/>
        <v/>
      </c>
      <c r="O427" s="13" t="str">
        <f t="shared" si="426"/>
        <v/>
      </c>
      <c r="P427" s="13" t="str">
        <f t="shared" si="426"/>
        <v/>
      </c>
    </row>
    <row r="428">
      <c r="A428" s="7" t="s">
        <v>448</v>
      </c>
      <c r="B428" s="7" t="s">
        <v>417</v>
      </c>
      <c r="C428" s="8">
        <v>45343.0</v>
      </c>
      <c r="D428" s="8"/>
      <c r="E428" s="9" t="s">
        <v>34</v>
      </c>
      <c r="F428" s="14" t="s">
        <v>35</v>
      </c>
      <c r="G428" s="11" t="s">
        <v>35</v>
      </c>
      <c r="H428" s="7">
        <v>2025.0</v>
      </c>
      <c r="I428" s="12">
        <f t="shared" si="3"/>
        <v>2027</v>
      </c>
      <c r="J428" s="13">
        <v>3.31E7</v>
      </c>
      <c r="K428" s="13">
        <f t="shared" ref="K428:P428" si="427">if($E428="","",if($E428="Dropped",if(and(K$1&lt;=$I428,K$1&gt;=$H428),if(Year($D428)=K$1,$F428*0.8,if((year($D428)+1)=K$1,$F428*0.6,$F428*0.4)) ,""),if($E428="Minors",0,if($E428="FA Contract",if(and(K$1&lt;=$I428,K$1&gt;=$H428),$F428,""),if($E428="YP Contract",if(K$1=$H428,500000,if(K$1=($H428+1),1000000,if(K$1=($H428+2),1500000,""))))))))</f>
        <v>500000</v>
      </c>
      <c r="L428" s="13">
        <f t="shared" si="427"/>
        <v>1000000</v>
      </c>
      <c r="M428" s="13">
        <f t="shared" si="427"/>
        <v>1500000</v>
      </c>
      <c r="N428" s="13" t="str">
        <f t="shared" si="427"/>
        <v/>
      </c>
      <c r="O428" s="13" t="str">
        <f t="shared" si="427"/>
        <v/>
      </c>
      <c r="P428" s="13" t="str">
        <f t="shared" si="427"/>
        <v/>
      </c>
    </row>
    <row r="429">
      <c r="A429" s="7" t="s">
        <v>449</v>
      </c>
      <c r="B429" s="7" t="s">
        <v>417</v>
      </c>
      <c r="C429" s="8">
        <v>45348.0</v>
      </c>
      <c r="D429" s="8"/>
      <c r="E429" s="9" t="s">
        <v>34</v>
      </c>
      <c r="F429" s="14" t="s">
        <v>35</v>
      </c>
      <c r="G429" s="14" t="s">
        <v>35</v>
      </c>
      <c r="H429" s="7">
        <v>2025.0</v>
      </c>
      <c r="I429" s="12">
        <f t="shared" si="3"/>
        <v>2027</v>
      </c>
      <c r="J429" s="13">
        <v>3.31E7</v>
      </c>
      <c r="K429" s="13">
        <f t="shared" ref="K429:P429" si="428">if($E429="","",if($E429="Dropped",if(and(K$1&lt;=$I429,K$1&gt;=$H429),if(Year($D429)=K$1,$F429*0.8,if((year($D429)+1)=K$1,$F429*0.6,$F429*0.4)) ,""),if($E429="Minors",0,if($E429="FA Contract",if(and(K$1&lt;=$I429,K$1&gt;=$H429),$F429,""),if($E429="YP Contract",if(K$1=$H429,500000,if(K$1=($H429+1),1000000,if(K$1=($H429+2),1500000,""))))))))</f>
        <v>500000</v>
      </c>
      <c r="L429" s="13">
        <f t="shared" si="428"/>
        <v>1000000</v>
      </c>
      <c r="M429" s="13">
        <f t="shared" si="428"/>
        <v>1500000</v>
      </c>
      <c r="N429" s="13" t="str">
        <f t="shared" si="428"/>
        <v/>
      </c>
      <c r="O429" s="13" t="str">
        <f t="shared" si="428"/>
        <v/>
      </c>
      <c r="P429" s="13" t="str">
        <f t="shared" si="428"/>
        <v/>
      </c>
    </row>
    <row r="430">
      <c r="A430" s="7" t="s">
        <v>450</v>
      </c>
      <c r="B430" s="7" t="s">
        <v>417</v>
      </c>
      <c r="C430" s="8">
        <v>45343.0</v>
      </c>
      <c r="D430" s="8"/>
      <c r="E430" s="15" t="s">
        <v>34</v>
      </c>
      <c r="F430" s="14" t="s">
        <v>35</v>
      </c>
      <c r="G430" s="11" t="s">
        <v>35</v>
      </c>
      <c r="H430" s="16">
        <v>2025.0</v>
      </c>
      <c r="I430" s="12">
        <f t="shared" si="3"/>
        <v>2027</v>
      </c>
      <c r="J430" s="13">
        <v>3.31E7</v>
      </c>
      <c r="K430" s="13">
        <f t="shared" ref="K430:P430" si="429">if($E430="","",if($E430="Dropped",if(and(K$1&lt;=$I430,K$1&gt;=$H430),if(Year($D430)=K$1,$F430*0.8,if((year($D430)+1)=K$1,$F430*0.6,$F430*0.4)) ,""),if($E430="Minors",0,if($E430="FA Contract",if(and(K$1&lt;=$I430,K$1&gt;=$H430),$F430,""),if($E430="YP Contract",if(K$1=$H430,500000,if(K$1=($H430+1),1000000,if(K$1=($H430+2),1500000,""))))))))</f>
        <v>500000</v>
      </c>
      <c r="L430" s="13">
        <f t="shared" si="429"/>
        <v>1000000</v>
      </c>
      <c r="M430" s="13">
        <f t="shared" si="429"/>
        <v>1500000</v>
      </c>
      <c r="N430" s="13" t="str">
        <f t="shared" si="429"/>
        <v/>
      </c>
      <c r="O430" s="13" t="str">
        <f t="shared" si="429"/>
        <v/>
      </c>
      <c r="P430" s="13" t="str">
        <f t="shared" si="429"/>
        <v/>
      </c>
    </row>
    <row r="431">
      <c r="A431" s="7" t="s">
        <v>451</v>
      </c>
      <c r="B431" s="7" t="s">
        <v>417</v>
      </c>
      <c r="C431" s="8">
        <v>45781.0</v>
      </c>
      <c r="D431" s="8"/>
      <c r="E431" s="15" t="s">
        <v>34</v>
      </c>
      <c r="F431" s="14" t="s">
        <v>35</v>
      </c>
      <c r="G431" s="11" t="s">
        <v>35</v>
      </c>
      <c r="H431" s="16">
        <v>2025.0</v>
      </c>
      <c r="I431" s="12">
        <f t="shared" si="3"/>
        <v>2027</v>
      </c>
      <c r="J431" s="13">
        <v>3.31E7</v>
      </c>
      <c r="K431" s="13">
        <f t="shared" ref="K431:P431" si="430">if($E431="","",if($E431="Dropped",if(and(K$1&lt;=$I431,K$1&gt;=$H431),if(Year($D431)=K$1,$F431*0.8,if((year($D431)+1)=K$1,$F431*0.6,$F431*0.4)) ,""),if($E431="Minors",0,if($E431="FA Contract",if(and(K$1&lt;=$I431,K$1&gt;=$H431),$F431,""),if($E431="YP Contract",if(K$1=$H431,500000,if(K$1=($H431+1),1000000,if(K$1=($H431+2),1500000,""))))))))</f>
        <v>500000</v>
      </c>
      <c r="L431" s="13">
        <f t="shared" si="430"/>
        <v>1000000</v>
      </c>
      <c r="M431" s="13">
        <f t="shared" si="430"/>
        <v>1500000</v>
      </c>
      <c r="N431" s="13" t="str">
        <f t="shared" si="430"/>
        <v/>
      </c>
      <c r="O431" s="13" t="str">
        <f t="shared" si="430"/>
        <v/>
      </c>
      <c r="P431" s="13" t="str">
        <f t="shared" si="430"/>
        <v/>
      </c>
    </row>
    <row r="432">
      <c r="A432" s="7" t="s">
        <v>452</v>
      </c>
      <c r="B432" s="7" t="s">
        <v>417</v>
      </c>
      <c r="C432" s="8">
        <v>45886.0</v>
      </c>
      <c r="D432" s="8"/>
      <c r="E432" s="9" t="s">
        <v>34</v>
      </c>
      <c r="F432" s="14" t="s">
        <v>35</v>
      </c>
      <c r="G432" s="11" t="s">
        <v>35</v>
      </c>
      <c r="H432" s="7">
        <v>2025.0</v>
      </c>
      <c r="I432" s="12">
        <f t="shared" si="3"/>
        <v>2027</v>
      </c>
      <c r="J432" s="13">
        <v>3.31E7</v>
      </c>
      <c r="K432" s="13">
        <f t="shared" ref="K432:P432" si="431">if($E432="","",if($E432="Dropped",if(and(K$1&lt;=$I432,K$1&gt;=$H432),if(Year($D432)=K$1,$F432*0.8,if((year($D432)+1)=K$1,$F432*0.6,$F432*0.4)) ,""),if($E432="Minors",0,if($E432="FA Contract",if(and(K$1&lt;=$I432,K$1&gt;=$H432),$F432,""),if($E432="YP Contract",if(K$1=$H432,500000,if(K$1=($H432+1),1000000,if(K$1=($H432+2),1500000,""))))))))</f>
        <v>500000</v>
      </c>
      <c r="L432" s="13">
        <f t="shared" si="431"/>
        <v>1000000</v>
      </c>
      <c r="M432" s="13">
        <f t="shared" si="431"/>
        <v>1500000</v>
      </c>
      <c r="N432" s="13" t="str">
        <f t="shared" si="431"/>
        <v/>
      </c>
      <c r="O432" s="13" t="str">
        <f t="shared" si="431"/>
        <v/>
      </c>
      <c r="P432" s="13" t="str">
        <f t="shared" si="431"/>
        <v/>
      </c>
    </row>
    <row r="433">
      <c r="A433" s="7" t="s">
        <v>453</v>
      </c>
      <c r="B433" s="7" t="s">
        <v>417</v>
      </c>
      <c r="C433" s="8">
        <v>45746.0</v>
      </c>
      <c r="D433" s="8"/>
      <c r="E433" s="9" t="s">
        <v>12</v>
      </c>
      <c r="F433" s="10">
        <v>200000.0</v>
      </c>
      <c r="G433" s="11">
        <v>1.0</v>
      </c>
      <c r="H433" s="7">
        <v>2025.0</v>
      </c>
      <c r="I433" s="12">
        <f t="shared" si="3"/>
        <v>2025</v>
      </c>
      <c r="J433" s="13">
        <v>3.31E7</v>
      </c>
      <c r="K433" s="13">
        <f t="shared" ref="K433:P433" si="432">if($E433="","",if($E433="Dropped",if(and(K$1&lt;=$I433,K$1&gt;=$H433),if(Year($D433)=K$1,$F433*0.8,if((year($D433)+1)=K$1,$F433*0.6,$F433*0.4)) ,""),if($E433="Minors",0,if($E433="FA Contract",if(and(K$1&lt;=$I433,K$1&gt;=$H433),$F433,""),if($E433="YP Contract",if(K$1=$H433,500000,if(K$1=($H433+1),1000000,if(K$1=($H433+2),1500000,""))))))))</f>
        <v>200000</v>
      </c>
      <c r="L433" s="13" t="str">
        <f t="shared" si="432"/>
        <v/>
      </c>
      <c r="M433" s="13" t="str">
        <f t="shared" si="432"/>
        <v/>
      </c>
      <c r="N433" s="13" t="str">
        <f t="shared" si="432"/>
        <v/>
      </c>
      <c r="O433" s="13" t="str">
        <f t="shared" si="432"/>
        <v/>
      </c>
      <c r="P433" s="13" t="str">
        <f t="shared" si="432"/>
        <v/>
      </c>
    </row>
    <row r="434">
      <c r="A434" s="7" t="s">
        <v>454</v>
      </c>
      <c r="B434" s="7" t="s">
        <v>417</v>
      </c>
      <c r="C434" s="8">
        <v>45914.0</v>
      </c>
      <c r="D434" s="8"/>
      <c r="E434" s="9" t="s">
        <v>12</v>
      </c>
      <c r="F434" s="14">
        <v>100000.0</v>
      </c>
      <c r="G434" s="11">
        <v>1.0</v>
      </c>
      <c r="H434" s="7">
        <v>2025.0</v>
      </c>
      <c r="I434" s="12">
        <f t="shared" si="3"/>
        <v>2025</v>
      </c>
      <c r="J434" s="13">
        <v>3.31E7</v>
      </c>
      <c r="K434" s="13">
        <f t="shared" ref="K434:P434" si="433">if($E434="","",if($E434="Dropped",if(and(K$1&lt;=$I434,K$1&gt;=$H434),if(Year($D434)=K$1,$F434*0.8,if((year($D434)+1)=K$1,$F434*0.6,$F434*0.4)) ,""),if($E434="Minors",0,if($E434="FA Contract",if(and(K$1&lt;=$I434,K$1&gt;=$H434),$F434,""),if($E434="YP Contract",if(K$1=$H434,500000,if(K$1=($H434+1),1000000,if(K$1=($H434+2),1500000,""))))))))</f>
        <v>100000</v>
      </c>
      <c r="L434" s="13" t="str">
        <f t="shared" si="433"/>
        <v/>
      </c>
      <c r="M434" s="13" t="str">
        <f t="shared" si="433"/>
        <v/>
      </c>
      <c r="N434" s="13" t="str">
        <f t="shared" si="433"/>
        <v/>
      </c>
      <c r="O434" s="13" t="str">
        <f t="shared" si="433"/>
        <v/>
      </c>
      <c r="P434" s="13" t="str">
        <f t="shared" si="433"/>
        <v/>
      </c>
    </row>
    <row r="435">
      <c r="A435" s="7" t="s">
        <v>455</v>
      </c>
      <c r="B435" s="7" t="s">
        <v>417</v>
      </c>
      <c r="C435" s="8">
        <v>45907.0</v>
      </c>
      <c r="D435" s="8"/>
      <c r="E435" s="9" t="s">
        <v>12</v>
      </c>
      <c r="F435" s="14">
        <v>100000.0</v>
      </c>
      <c r="G435" s="11">
        <v>1.0</v>
      </c>
      <c r="H435" s="7">
        <v>2025.0</v>
      </c>
      <c r="I435" s="12">
        <f t="shared" si="3"/>
        <v>2025</v>
      </c>
      <c r="J435" s="13">
        <v>3.31E7</v>
      </c>
      <c r="K435" s="13">
        <f t="shared" ref="K435:P435" si="434">if($E435="","",if($E435="Dropped",if(and(K$1&lt;=$I435,K$1&gt;=$H435),if(Year($D435)=K$1,$F435*0.8,if((year($D435)+1)=K$1,$F435*0.6,$F435*0.4)) ,""),if($E435="Minors",0,if($E435="FA Contract",if(and(K$1&lt;=$I435,K$1&gt;=$H435),$F435,""),if($E435="YP Contract",if(K$1=$H435,500000,if(K$1=($H435+1),1000000,if(K$1=($H435+2),1500000,""))))))))</f>
        <v>100000</v>
      </c>
      <c r="L435" s="13" t="str">
        <f t="shared" si="434"/>
        <v/>
      </c>
      <c r="M435" s="13" t="str">
        <f t="shared" si="434"/>
        <v/>
      </c>
      <c r="N435" s="13" t="str">
        <f t="shared" si="434"/>
        <v/>
      </c>
      <c r="O435" s="13" t="str">
        <f t="shared" si="434"/>
        <v/>
      </c>
      <c r="P435" s="13" t="str">
        <f t="shared" si="434"/>
        <v/>
      </c>
    </row>
    <row r="436">
      <c r="A436" s="7" t="s">
        <v>456</v>
      </c>
      <c r="B436" s="7" t="s">
        <v>417</v>
      </c>
      <c r="C436" s="8">
        <v>45844.0</v>
      </c>
      <c r="D436" s="8"/>
      <c r="E436" s="9" t="s">
        <v>12</v>
      </c>
      <c r="F436" s="14">
        <v>100000.0</v>
      </c>
      <c r="G436" s="11">
        <v>1.0</v>
      </c>
      <c r="H436" s="7">
        <v>2025.0</v>
      </c>
      <c r="I436" s="12">
        <f t="shared" si="3"/>
        <v>2025</v>
      </c>
      <c r="J436" s="13">
        <v>3.31E7</v>
      </c>
      <c r="K436" s="13">
        <f t="shared" ref="K436:P436" si="435">if($E436="","",if($E436="Dropped",if(and(K$1&lt;=$I436,K$1&gt;=$H436),if(Year($D436)=K$1,$F436*0.8,if((year($D436)+1)=K$1,$F436*0.6,$F436*0.4)) ,""),if($E436="Minors",0,if($E436="FA Contract",if(and(K$1&lt;=$I436,K$1&gt;=$H436),$F436,""),if($E436="YP Contract",if(K$1=$H436,500000,if(K$1=($H436+1),1000000,if(K$1=($H436+2),1500000,""))))))))</f>
        <v>100000</v>
      </c>
      <c r="L436" s="13" t="str">
        <f t="shared" si="435"/>
        <v/>
      </c>
      <c r="M436" s="13" t="str">
        <f t="shared" si="435"/>
        <v/>
      </c>
      <c r="N436" s="13" t="str">
        <f t="shared" si="435"/>
        <v/>
      </c>
      <c r="O436" s="13" t="str">
        <f t="shared" si="435"/>
        <v/>
      </c>
      <c r="P436" s="13" t="str">
        <f t="shared" si="435"/>
        <v/>
      </c>
    </row>
    <row r="437">
      <c r="A437" s="7" t="s">
        <v>457</v>
      </c>
      <c r="B437" s="7" t="s">
        <v>417</v>
      </c>
      <c r="C437" s="8">
        <v>45914.0</v>
      </c>
      <c r="D437" s="8"/>
      <c r="E437" s="9" t="s">
        <v>12</v>
      </c>
      <c r="F437" s="14">
        <v>100000.0</v>
      </c>
      <c r="G437" s="11">
        <v>1.0</v>
      </c>
      <c r="H437" s="7">
        <v>2025.0</v>
      </c>
      <c r="I437" s="12">
        <f t="shared" si="3"/>
        <v>2025</v>
      </c>
      <c r="J437" s="13">
        <v>3.31E7</v>
      </c>
      <c r="K437" s="13">
        <f t="shared" ref="K437:P437" si="436">if($E437="","",if($E437="Dropped",if(and(K$1&lt;=$I437,K$1&gt;=$H437),if(Year($D437)=K$1,$F437*0.8,if((year($D437)+1)=K$1,$F437*0.6,$F437*0.4)) ,""),if($E437="Minors",0,if($E437="FA Contract",if(and(K$1&lt;=$I437,K$1&gt;=$H437),$F437,""),if($E437="YP Contract",if(K$1=$H437,500000,if(K$1=($H437+1),1000000,if(K$1=($H437+2),1500000,""))))))))</f>
        <v>100000</v>
      </c>
      <c r="L437" s="13" t="str">
        <f t="shared" si="436"/>
        <v/>
      </c>
      <c r="M437" s="13" t="str">
        <f t="shared" si="436"/>
        <v/>
      </c>
      <c r="N437" s="13" t="str">
        <f t="shared" si="436"/>
        <v/>
      </c>
      <c r="O437" s="13" t="str">
        <f t="shared" si="436"/>
        <v/>
      </c>
      <c r="P437" s="13" t="str">
        <f t="shared" si="436"/>
        <v/>
      </c>
    </row>
    <row r="438">
      <c r="A438" s="7" t="s">
        <v>458</v>
      </c>
      <c r="B438" s="7" t="s">
        <v>417</v>
      </c>
      <c r="C438" s="8">
        <v>45732.0</v>
      </c>
      <c r="D438" s="8"/>
      <c r="E438" s="9" t="s">
        <v>12</v>
      </c>
      <c r="F438" s="10">
        <v>100000.0</v>
      </c>
      <c r="G438" s="11">
        <v>1.0</v>
      </c>
      <c r="H438" s="7">
        <v>2025.0</v>
      </c>
      <c r="I438" s="12">
        <f t="shared" si="3"/>
        <v>2025</v>
      </c>
      <c r="J438" s="13">
        <v>3.31E7</v>
      </c>
      <c r="K438" s="13">
        <f t="shared" ref="K438:P438" si="437">if($E438="","",if($E438="Dropped",if(and(K$1&lt;=$I438,K$1&gt;=$H438),if(Year($D438)=K$1,$F438*0.8,if((year($D438)+1)=K$1,$F438*0.6,$F438*0.4)) ,""),if($E438="Minors",0,if($E438="FA Contract",if(and(K$1&lt;=$I438,K$1&gt;=$H438),$F438,""),if($E438="YP Contract",if(K$1=$H438,500000,if(K$1=($H438+1),1000000,if(K$1=($H438+2),1500000,""))))))))</f>
        <v>100000</v>
      </c>
      <c r="L438" s="13" t="str">
        <f t="shared" si="437"/>
        <v/>
      </c>
      <c r="M438" s="13" t="str">
        <f t="shared" si="437"/>
        <v/>
      </c>
      <c r="N438" s="13" t="str">
        <f t="shared" si="437"/>
        <v/>
      </c>
      <c r="O438" s="13" t="str">
        <f t="shared" si="437"/>
        <v/>
      </c>
      <c r="P438" s="13" t="str">
        <f t="shared" si="437"/>
        <v/>
      </c>
    </row>
    <row r="439">
      <c r="A439" s="7" t="s">
        <v>459</v>
      </c>
      <c r="B439" s="7" t="s">
        <v>417</v>
      </c>
      <c r="C439" s="8">
        <v>45872.0</v>
      </c>
      <c r="D439" s="8"/>
      <c r="E439" s="9" t="s">
        <v>12</v>
      </c>
      <c r="F439" s="10">
        <v>100000.0</v>
      </c>
      <c r="G439" s="11">
        <v>1.0</v>
      </c>
      <c r="H439" s="7">
        <v>2025.0</v>
      </c>
      <c r="I439" s="12">
        <f t="shared" si="3"/>
        <v>2025</v>
      </c>
      <c r="J439" s="13">
        <v>3.31E7</v>
      </c>
      <c r="K439" s="13">
        <f t="shared" ref="K439:P439" si="438">if($E439="","",if($E439="Dropped",if(and(K$1&lt;=$I439,K$1&gt;=$H439),if(Year($D439)=K$1,$F439*0.8,if((year($D439)+1)=K$1,$F439*0.6,$F439*0.4)) ,""),if($E439="Minors",0,if($E439="FA Contract",if(and(K$1&lt;=$I439,K$1&gt;=$H439),$F439,""),if($E439="YP Contract",if(K$1=$H439,500000,if(K$1=($H439+1),1000000,if(K$1=($H439+2),1500000,""))))))))</f>
        <v>100000</v>
      </c>
      <c r="L439" s="13" t="str">
        <f t="shared" si="438"/>
        <v/>
      </c>
      <c r="M439" s="13" t="str">
        <f t="shared" si="438"/>
        <v/>
      </c>
      <c r="N439" s="13" t="str">
        <f t="shared" si="438"/>
        <v/>
      </c>
      <c r="O439" s="13" t="str">
        <f t="shared" si="438"/>
        <v/>
      </c>
      <c r="P439" s="13" t="str">
        <f t="shared" si="438"/>
        <v/>
      </c>
    </row>
    <row r="440">
      <c r="A440" s="7" t="s">
        <v>460</v>
      </c>
      <c r="B440" s="7" t="s">
        <v>417</v>
      </c>
      <c r="C440" s="8">
        <v>45900.0</v>
      </c>
      <c r="D440" s="8"/>
      <c r="E440" s="9" t="s">
        <v>12</v>
      </c>
      <c r="F440" s="10">
        <v>100000.0</v>
      </c>
      <c r="G440" s="11">
        <v>1.0</v>
      </c>
      <c r="H440" s="7">
        <v>2025.0</v>
      </c>
      <c r="I440" s="12">
        <f t="shared" si="3"/>
        <v>2025</v>
      </c>
      <c r="J440" s="13">
        <v>3.31E7</v>
      </c>
      <c r="K440" s="13">
        <f t="shared" ref="K440:P440" si="439">if($E440="","",if($E440="Dropped",if(and(K$1&lt;=$I440,K$1&gt;=$H440),if(Year($D440)=K$1,$F440*0.8,if((year($D440)+1)=K$1,$F440*0.6,$F440*0.4)) ,""),if($E440="Minors",0,if($E440="FA Contract",if(and(K$1&lt;=$I440,K$1&gt;=$H440),$F440,""),if($E440="YP Contract",if(K$1=$H440,500000,if(K$1=($H440+1),1000000,if(K$1=($H440+2),1500000,""))))))))</f>
        <v>100000</v>
      </c>
      <c r="L440" s="13" t="str">
        <f t="shared" si="439"/>
        <v/>
      </c>
      <c r="M440" s="13" t="str">
        <f t="shared" si="439"/>
        <v/>
      </c>
      <c r="N440" s="13" t="str">
        <f t="shared" si="439"/>
        <v/>
      </c>
      <c r="O440" s="13" t="str">
        <f t="shared" si="439"/>
        <v/>
      </c>
      <c r="P440" s="13" t="str">
        <f t="shared" si="439"/>
        <v/>
      </c>
    </row>
    <row r="441">
      <c r="A441" s="7" t="s">
        <v>461</v>
      </c>
      <c r="B441" s="7" t="s">
        <v>417</v>
      </c>
      <c r="C441" s="8">
        <v>45914.0</v>
      </c>
      <c r="D441" s="8"/>
      <c r="E441" s="9" t="s">
        <v>12</v>
      </c>
      <c r="F441" s="10">
        <v>100000.0</v>
      </c>
      <c r="G441" s="11">
        <v>1.0</v>
      </c>
      <c r="H441" s="7">
        <v>2025.0</v>
      </c>
      <c r="I441" s="12">
        <f t="shared" si="3"/>
        <v>2025</v>
      </c>
      <c r="J441" s="13">
        <v>3.31E7</v>
      </c>
      <c r="K441" s="13">
        <f t="shared" ref="K441:P441" si="440">if($E441="","",if($E441="Dropped",if(and(K$1&lt;=$I441,K$1&gt;=$H441),if(Year($D441)=K$1,$F441*0.8,if((year($D441)+1)=K$1,$F441*0.6,$F441*0.4)) ,""),if($E441="Minors",0,if($E441="FA Contract",if(and(K$1&lt;=$I441,K$1&gt;=$H441),$F441,""),if($E441="YP Contract",if(K$1=$H441,500000,if(K$1=($H441+1),1000000,if(K$1=($H441+2),1500000,""))))))))</f>
        <v>100000</v>
      </c>
      <c r="L441" s="13" t="str">
        <f t="shared" si="440"/>
        <v/>
      </c>
      <c r="M441" s="13" t="str">
        <f t="shared" si="440"/>
        <v/>
      </c>
      <c r="N441" s="13" t="str">
        <f t="shared" si="440"/>
        <v/>
      </c>
      <c r="O441" s="13" t="str">
        <f t="shared" si="440"/>
        <v/>
      </c>
      <c r="P441" s="13" t="str">
        <f t="shared" si="440"/>
        <v/>
      </c>
    </row>
    <row r="442">
      <c r="A442" s="7" t="s">
        <v>462</v>
      </c>
      <c r="B442" s="7" t="s">
        <v>417</v>
      </c>
      <c r="C442" s="8">
        <v>45886.0</v>
      </c>
      <c r="D442" s="8"/>
      <c r="E442" s="9" t="s">
        <v>12</v>
      </c>
      <c r="F442" s="14">
        <v>100000.0</v>
      </c>
      <c r="G442" s="11">
        <v>1.0</v>
      </c>
      <c r="H442" s="7">
        <v>2025.0</v>
      </c>
      <c r="I442" s="12">
        <f t="shared" si="3"/>
        <v>2025</v>
      </c>
      <c r="J442" s="13">
        <v>3.31E7</v>
      </c>
      <c r="K442" s="13">
        <f t="shared" ref="K442:P442" si="441">if($E442="","",if($E442="Dropped",if(and(K$1&lt;=$I442,K$1&gt;=$H442),if(Year($D442)=K$1,$F442*0.8,if((year($D442)+1)=K$1,$F442*0.6,$F442*0.4)) ,""),if($E442="Minors",0,if($E442="FA Contract",if(and(K$1&lt;=$I442,K$1&gt;=$H442),$F442,""),if($E442="YP Contract",if(K$1=$H442,500000,if(K$1=($H442+1),1000000,if(K$1=($H442+2),1500000,""))))))))</f>
        <v>100000</v>
      </c>
      <c r="L442" s="13" t="str">
        <f t="shared" si="441"/>
        <v/>
      </c>
      <c r="M442" s="13" t="str">
        <f t="shared" si="441"/>
        <v/>
      </c>
      <c r="N442" s="13" t="str">
        <f t="shared" si="441"/>
        <v/>
      </c>
      <c r="O442" s="13" t="str">
        <f t="shared" si="441"/>
        <v/>
      </c>
      <c r="P442" s="13" t="str">
        <f t="shared" si="441"/>
        <v/>
      </c>
    </row>
    <row r="443">
      <c r="A443" s="7" t="s">
        <v>463</v>
      </c>
      <c r="B443" s="7" t="s">
        <v>417</v>
      </c>
      <c r="C443" s="8">
        <v>45746.0</v>
      </c>
      <c r="D443" s="8"/>
      <c r="E443" s="9" t="s">
        <v>12</v>
      </c>
      <c r="F443" s="10">
        <v>100000.0</v>
      </c>
      <c r="G443" s="11">
        <v>1.0</v>
      </c>
      <c r="H443" s="7">
        <v>2025.0</v>
      </c>
      <c r="I443" s="12">
        <f t="shared" si="3"/>
        <v>2025</v>
      </c>
      <c r="J443" s="13">
        <v>3.31E7</v>
      </c>
      <c r="K443" s="13">
        <f t="shared" ref="K443:P443" si="442">if($E443="","",if($E443="Dropped",if(and(K$1&lt;=$I443,K$1&gt;=$H443),if(Year($D443)=K$1,$F443*0.8,if((year($D443)+1)=K$1,$F443*0.6,$F443*0.4)) ,""),if($E443="Minors",0,if($E443="FA Contract",if(and(K$1&lt;=$I443,K$1&gt;=$H443),$F443,""),if($E443="YP Contract",if(K$1=$H443,500000,if(K$1=($H443+1),1000000,if(K$1=($H443+2),1500000,""))))))))</f>
        <v>100000</v>
      </c>
      <c r="L443" s="13" t="str">
        <f t="shared" si="442"/>
        <v/>
      </c>
      <c r="M443" s="13" t="str">
        <f t="shared" si="442"/>
        <v/>
      </c>
      <c r="N443" s="13" t="str">
        <f t="shared" si="442"/>
        <v/>
      </c>
      <c r="O443" s="13" t="str">
        <f t="shared" si="442"/>
        <v/>
      </c>
      <c r="P443" s="13" t="str">
        <f t="shared" si="442"/>
        <v/>
      </c>
    </row>
    <row r="444">
      <c r="A444" s="7" t="s">
        <v>464</v>
      </c>
      <c r="B444" s="7" t="s">
        <v>417</v>
      </c>
      <c r="C444" s="8">
        <v>45900.0</v>
      </c>
      <c r="D444" s="8"/>
      <c r="E444" s="9" t="s">
        <v>12</v>
      </c>
      <c r="F444" s="14">
        <v>100000.0</v>
      </c>
      <c r="G444" s="11">
        <v>1.0</v>
      </c>
      <c r="H444" s="7">
        <v>2025.0</v>
      </c>
      <c r="I444" s="12">
        <f t="shared" si="3"/>
        <v>2025</v>
      </c>
      <c r="J444" s="13">
        <v>3.31E7</v>
      </c>
      <c r="K444" s="13">
        <f t="shared" ref="K444:P444" si="443">if($E444="","",if($E444="Dropped",if(and(K$1&lt;=$I444,K$1&gt;=$H444),if(Year($D444)=K$1,$F444*0.8,if((year($D444)+1)=K$1,$F444*0.6,$F444*0.4)) ,""),if($E444="Minors",0,if($E444="FA Contract",if(and(K$1&lt;=$I444,K$1&gt;=$H444),$F444,""),if($E444="YP Contract",if(K$1=$H444,500000,if(K$1=($H444+1),1000000,if(K$1=($H444+2),1500000,""))))))))</f>
        <v>100000</v>
      </c>
      <c r="L444" s="13" t="str">
        <f t="shared" si="443"/>
        <v/>
      </c>
      <c r="M444" s="13" t="str">
        <f t="shared" si="443"/>
        <v/>
      </c>
      <c r="N444" s="13" t="str">
        <f t="shared" si="443"/>
        <v/>
      </c>
      <c r="O444" s="13" t="str">
        <f t="shared" si="443"/>
        <v/>
      </c>
      <c r="P444" s="13" t="str">
        <f t="shared" si="443"/>
        <v/>
      </c>
    </row>
    <row r="445">
      <c r="A445" s="7" t="s">
        <v>465</v>
      </c>
      <c r="B445" s="7" t="s">
        <v>417</v>
      </c>
      <c r="C445" s="8">
        <v>45459.0</v>
      </c>
      <c r="D445" s="8"/>
      <c r="E445" s="9" t="s">
        <v>52</v>
      </c>
      <c r="F445" s="14" t="s">
        <v>35</v>
      </c>
      <c r="G445" s="11" t="s">
        <v>35</v>
      </c>
      <c r="I445" s="12" t="str">
        <f t="shared" si="3"/>
        <v/>
      </c>
      <c r="J445" s="13">
        <v>3.31E7</v>
      </c>
      <c r="K445" s="13">
        <f t="shared" ref="K445:P445" si="444">if($E445="","",if($E445="Dropped",if(and(K$1&lt;=$I445,K$1&gt;=$H445),if(Year($D445)=K$1,$F445*0.8,if((year($D445)+1)=K$1,$F445*0.6,$F445*0.4)) ,""),if($E445="Minors",0,if($E445="FA Contract",if(and(K$1&lt;=$I445,K$1&gt;=$H445),$F445,""),if($E445="YP Contract",if(K$1=$H445,500000,if(K$1=($H445+1),1000000,if(K$1=($H445+2),1500000,""))))))))</f>
        <v>0</v>
      </c>
      <c r="L445" s="13">
        <f t="shared" si="444"/>
        <v>0</v>
      </c>
      <c r="M445" s="13">
        <f t="shared" si="444"/>
        <v>0</v>
      </c>
      <c r="N445" s="13">
        <f t="shared" si="444"/>
        <v>0</v>
      </c>
      <c r="O445" s="13">
        <f t="shared" si="444"/>
        <v>0</v>
      </c>
      <c r="P445" s="13">
        <f t="shared" si="444"/>
        <v>0</v>
      </c>
    </row>
    <row r="446">
      <c r="A446" s="7" t="s">
        <v>466</v>
      </c>
      <c r="B446" s="7" t="s">
        <v>417</v>
      </c>
      <c r="C446" s="8">
        <v>45886.0</v>
      </c>
      <c r="D446" s="8"/>
      <c r="E446" s="9" t="s">
        <v>52</v>
      </c>
      <c r="F446" s="14" t="s">
        <v>35</v>
      </c>
      <c r="G446" s="14" t="s">
        <v>35</v>
      </c>
      <c r="I446" s="12" t="str">
        <f t="shared" si="3"/>
        <v/>
      </c>
      <c r="J446" s="13">
        <v>3.31E7</v>
      </c>
      <c r="K446" s="13">
        <f t="shared" ref="K446:P446" si="445">if($E446="","",if($E446="Dropped",if(and(K$1&lt;=$I446,K$1&gt;=$H446),if(Year($D446)=K$1,$F446*0.8,if((year($D446)+1)=K$1,$F446*0.6,$F446*0.4)) ,""),if($E446="Minors",0,if($E446="FA Contract",if(and(K$1&lt;=$I446,K$1&gt;=$H446),$F446,""),if($E446="YP Contract",if(K$1=$H446,500000,if(K$1=($H446+1),1000000,if(K$1=($H446+2),1500000,""))))))))</f>
        <v>0</v>
      </c>
      <c r="L446" s="13">
        <f t="shared" si="445"/>
        <v>0</v>
      </c>
      <c r="M446" s="13">
        <f t="shared" si="445"/>
        <v>0</v>
      </c>
      <c r="N446" s="13">
        <f t="shared" si="445"/>
        <v>0</v>
      </c>
      <c r="O446" s="13">
        <f t="shared" si="445"/>
        <v>0</v>
      </c>
      <c r="P446" s="13">
        <f t="shared" si="445"/>
        <v>0</v>
      </c>
    </row>
    <row r="447">
      <c r="A447" s="7" t="s">
        <v>467</v>
      </c>
      <c r="B447" s="7" t="s">
        <v>417</v>
      </c>
      <c r="C447" s="8">
        <v>45816.0</v>
      </c>
      <c r="D447" s="8"/>
      <c r="E447" s="9" t="s">
        <v>52</v>
      </c>
      <c r="F447" s="14" t="s">
        <v>35</v>
      </c>
      <c r="G447" s="11" t="s">
        <v>35</v>
      </c>
      <c r="I447" s="12" t="str">
        <f t="shared" si="3"/>
        <v/>
      </c>
      <c r="J447" s="13">
        <v>3.31E7</v>
      </c>
      <c r="K447" s="13">
        <f t="shared" ref="K447:P447" si="446">if($E447="","",if($E447="Dropped",if(and(K$1&lt;=$I447,K$1&gt;=$H447),if(Year($D447)=K$1,$F447*0.8,if((year($D447)+1)=K$1,$F447*0.6,$F447*0.4)) ,""),if($E447="Minors",0,if($E447="FA Contract",if(and(K$1&lt;=$I447,K$1&gt;=$H447),$F447,""),if($E447="YP Contract",if(K$1=$H447,500000,if(K$1=($H447+1),1000000,if(K$1=($H447+2),1500000,""))))))))</f>
        <v>0</v>
      </c>
      <c r="L447" s="13">
        <f t="shared" si="446"/>
        <v>0</v>
      </c>
      <c r="M447" s="13">
        <f t="shared" si="446"/>
        <v>0</v>
      </c>
      <c r="N447" s="13">
        <f t="shared" si="446"/>
        <v>0</v>
      </c>
      <c r="O447" s="13">
        <f t="shared" si="446"/>
        <v>0</v>
      </c>
      <c r="P447" s="13">
        <f t="shared" si="446"/>
        <v>0</v>
      </c>
    </row>
    <row r="448">
      <c r="A448" s="7" t="s">
        <v>468</v>
      </c>
      <c r="B448" s="7" t="s">
        <v>417</v>
      </c>
      <c r="C448" s="8">
        <v>45550.0</v>
      </c>
      <c r="D448" s="8"/>
      <c r="E448" s="9" t="s">
        <v>52</v>
      </c>
      <c r="F448" s="14" t="s">
        <v>35</v>
      </c>
      <c r="G448" s="11" t="s">
        <v>35</v>
      </c>
      <c r="I448" s="12" t="str">
        <f t="shared" si="3"/>
        <v/>
      </c>
      <c r="J448" s="13">
        <v>3.31E7</v>
      </c>
      <c r="K448" s="13">
        <f t="shared" ref="K448:P448" si="447">if($E448="","",if($E448="Dropped",if(and(K$1&lt;=$I448,K$1&gt;=$H448),if(Year($D448)=K$1,$F448*0.8,if((year($D448)+1)=K$1,$F448*0.6,$F448*0.4)) ,""),if($E448="Minors",0,if($E448="FA Contract",if(and(K$1&lt;=$I448,K$1&gt;=$H448),$F448,""),if($E448="YP Contract",if(K$1=$H448,500000,if(K$1=($H448+1),1000000,if(K$1=($H448+2),1500000,""))))))))</f>
        <v>0</v>
      </c>
      <c r="L448" s="13">
        <f t="shared" si="447"/>
        <v>0</v>
      </c>
      <c r="M448" s="13">
        <f t="shared" si="447"/>
        <v>0</v>
      </c>
      <c r="N448" s="13">
        <f t="shared" si="447"/>
        <v>0</v>
      </c>
      <c r="O448" s="13">
        <f t="shared" si="447"/>
        <v>0</v>
      </c>
      <c r="P448" s="13">
        <f t="shared" si="447"/>
        <v>0</v>
      </c>
    </row>
    <row r="449">
      <c r="A449" s="7" t="s">
        <v>469</v>
      </c>
      <c r="B449" s="7" t="s">
        <v>417</v>
      </c>
      <c r="C449" s="8">
        <v>45907.0</v>
      </c>
      <c r="D449" s="8"/>
      <c r="E449" s="9" t="s">
        <v>52</v>
      </c>
      <c r="F449" s="14" t="s">
        <v>35</v>
      </c>
      <c r="G449" s="11" t="s">
        <v>35</v>
      </c>
      <c r="I449" s="12" t="str">
        <f t="shared" si="3"/>
        <v/>
      </c>
      <c r="J449" s="13">
        <v>3.31E7</v>
      </c>
      <c r="K449" s="13">
        <f t="shared" ref="K449:P449" si="448">if($E449="","",if($E449="Dropped",if(and(K$1&lt;=$I449,K$1&gt;=$H449),if(Year($D449)=K$1,$F449*0.8,if((year($D449)+1)=K$1,$F449*0.6,$F449*0.4)) ,""),if($E449="Minors",0,if($E449="FA Contract",if(and(K$1&lt;=$I449,K$1&gt;=$H449),$F449,""),if($E449="YP Contract",if(K$1=$H449,500000,if(K$1=($H449+1),1000000,if(K$1=($H449+2),1500000,""))))))))</f>
        <v>0</v>
      </c>
      <c r="L449" s="13">
        <f t="shared" si="448"/>
        <v>0</v>
      </c>
      <c r="M449" s="13">
        <f t="shared" si="448"/>
        <v>0</v>
      </c>
      <c r="N449" s="13">
        <f t="shared" si="448"/>
        <v>0</v>
      </c>
      <c r="O449" s="13">
        <f t="shared" si="448"/>
        <v>0</v>
      </c>
      <c r="P449" s="13">
        <f t="shared" si="448"/>
        <v>0</v>
      </c>
    </row>
    <row r="450">
      <c r="A450" s="7" t="s">
        <v>470</v>
      </c>
      <c r="B450" s="7" t="s">
        <v>417</v>
      </c>
      <c r="C450" s="8">
        <v>45907.0</v>
      </c>
      <c r="D450" s="8"/>
      <c r="E450" s="9" t="s">
        <v>52</v>
      </c>
      <c r="F450" s="14" t="s">
        <v>35</v>
      </c>
      <c r="G450" s="11" t="s">
        <v>35</v>
      </c>
      <c r="I450" s="12" t="str">
        <f t="shared" si="3"/>
        <v/>
      </c>
      <c r="J450" s="13">
        <v>3.31E7</v>
      </c>
      <c r="K450" s="13">
        <f t="shared" ref="K450:P450" si="449">if($E450="","",if($E450="Dropped",if(and(K$1&lt;=$I450,K$1&gt;=$H450),if(Year($D450)=K$1,$F450*0.8,if((year($D450)+1)=K$1,$F450*0.6,$F450*0.4)) ,""),if($E450="Minors",0,if($E450="FA Contract",if(and(K$1&lt;=$I450,K$1&gt;=$H450),$F450,""),if($E450="YP Contract",if(K$1=$H450,500000,if(K$1=($H450+1),1000000,if(K$1=($H450+2),1500000,""))))))))</f>
        <v>0</v>
      </c>
      <c r="L450" s="13">
        <f t="shared" si="449"/>
        <v>0</v>
      </c>
      <c r="M450" s="13">
        <f t="shared" si="449"/>
        <v>0</v>
      </c>
      <c r="N450" s="13">
        <f t="shared" si="449"/>
        <v>0</v>
      </c>
      <c r="O450" s="13">
        <f t="shared" si="449"/>
        <v>0</v>
      </c>
      <c r="P450" s="13">
        <f t="shared" si="449"/>
        <v>0</v>
      </c>
    </row>
    <row r="451">
      <c r="A451" s="7" t="s">
        <v>471</v>
      </c>
      <c r="B451" s="7" t="s">
        <v>417</v>
      </c>
      <c r="C451" s="8">
        <v>45907.0</v>
      </c>
      <c r="D451" s="8"/>
      <c r="E451" s="9" t="s">
        <v>52</v>
      </c>
      <c r="F451" s="14" t="s">
        <v>35</v>
      </c>
      <c r="G451" s="11" t="s">
        <v>35</v>
      </c>
      <c r="I451" s="12" t="str">
        <f t="shared" si="3"/>
        <v/>
      </c>
      <c r="J451" s="13">
        <v>3.31E7</v>
      </c>
      <c r="K451" s="13">
        <f t="shared" ref="K451:P451" si="450">if($E451="","",if($E451="Dropped",if(and(K$1&lt;=$I451,K$1&gt;=$H451),if(Year($D451)=K$1,$F451*0.8,if((year($D451)+1)=K$1,$F451*0.6,$F451*0.4)) ,""),if($E451="Minors",0,if($E451="FA Contract",if(and(K$1&lt;=$I451,K$1&gt;=$H451),$F451,""),if($E451="YP Contract",if(K$1=$H451,500000,if(K$1=($H451+1),1000000,if(K$1=($H451+2),1500000,""))))))))</f>
        <v>0</v>
      </c>
      <c r="L451" s="13">
        <f t="shared" si="450"/>
        <v>0</v>
      </c>
      <c r="M451" s="13">
        <f t="shared" si="450"/>
        <v>0</v>
      </c>
      <c r="N451" s="13">
        <f t="shared" si="450"/>
        <v>0</v>
      </c>
      <c r="O451" s="13">
        <f t="shared" si="450"/>
        <v>0</v>
      </c>
      <c r="P451" s="13">
        <f t="shared" si="450"/>
        <v>0</v>
      </c>
    </row>
    <row r="452">
      <c r="A452" s="7" t="s">
        <v>472</v>
      </c>
      <c r="B452" s="7" t="s">
        <v>417</v>
      </c>
      <c r="C452" s="8">
        <v>45348.0</v>
      </c>
      <c r="D452" s="8"/>
      <c r="E452" s="9" t="s">
        <v>52</v>
      </c>
      <c r="F452" s="14" t="s">
        <v>35</v>
      </c>
      <c r="G452" s="14" t="s">
        <v>35</v>
      </c>
      <c r="I452" s="12" t="str">
        <f t="shared" si="3"/>
        <v/>
      </c>
      <c r="J452" s="13">
        <v>3.31E7</v>
      </c>
      <c r="K452" s="13">
        <f t="shared" ref="K452:P452" si="451">if($E452="","",if($E452="Dropped",if(and(K$1&lt;=$I452,K$1&gt;=$H452),if(Year($D452)=K$1,$F452*0.8,if((year($D452)+1)=K$1,$F452*0.6,$F452*0.4)) ,""),if($E452="Minors",0,if($E452="FA Contract",if(and(K$1&lt;=$I452,K$1&gt;=$H452),$F452,""),if($E452="YP Contract",if(K$1=$H452,500000,if(K$1=($H452+1),1000000,if(K$1=($H452+2),1500000,""))))))))</f>
        <v>0</v>
      </c>
      <c r="L452" s="13">
        <f t="shared" si="451"/>
        <v>0</v>
      </c>
      <c r="M452" s="13">
        <f t="shared" si="451"/>
        <v>0</v>
      </c>
      <c r="N452" s="13">
        <f t="shared" si="451"/>
        <v>0</v>
      </c>
      <c r="O452" s="13">
        <f t="shared" si="451"/>
        <v>0</v>
      </c>
      <c r="P452" s="13">
        <f t="shared" si="451"/>
        <v>0</v>
      </c>
    </row>
    <row r="453">
      <c r="A453" s="7" t="s">
        <v>473</v>
      </c>
      <c r="B453" s="7" t="s">
        <v>417</v>
      </c>
      <c r="C453" s="8">
        <v>45865.0</v>
      </c>
      <c r="D453" s="8"/>
      <c r="E453" s="9" t="s">
        <v>52</v>
      </c>
      <c r="F453" s="14" t="s">
        <v>35</v>
      </c>
      <c r="G453" s="11" t="s">
        <v>35</v>
      </c>
      <c r="I453" s="12" t="str">
        <f t="shared" si="3"/>
        <v/>
      </c>
      <c r="J453" s="13">
        <v>3.31E7</v>
      </c>
      <c r="K453" s="13">
        <f t="shared" ref="K453:P453" si="452">if($E453="","",if($E453="Dropped",if(and(K$1&lt;=$I453,K$1&gt;=$H453),if(Year($D453)=K$1,$F453*0.8,if((year($D453)+1)=K$1,$F453*0.6,$F453*0.4)) ,""),if($E453="Minors",0,if($E453="FA Contract",if(and(K$1&lt;=$I453,K$1&gt;=$H453),$F453,""),if($E453="YP Contract",if(K$1=$H453,500000,if(K$1=($H453+1),1000000,if(K$1=($H453+2),1500000,""))))))))</f>
        <v>0</v>
      </c>
      <c r="L453" s="13">
        <f t="shared" si="452"/>
        <v>0</v>
      </c>
      <c r="M453" s="13">
        <f t="shared" si="452"/>
        <v>0</v>
      </c>
      <c r="N453" s="13">
        <f t="shared" si="452"/>
        <v>0</v>
      </c>
      <c r="O453" s="13">
        <f t="shared" si="452"/>
        <v>0</v>
      </c>
      <c r="P453" s="13">
        <f t="shared" si="452"/>
        <v>0</v>
      </c>
    </row>
    <row r="454">
      <c r="A454" s="7" t="s">
        <v>474</v>
      </c>
      <c r="B454" s="7" t="s">
        <v>417</v>
      </c>
      <c r="C454" s="8">
        <v>45907.0</v>
      </c>
      <c r="D454" s="8"/>
      <c r="E454" s="9" t="s">
        <v>52</v>
      </c>
      <c r="F454" s="14" t="s">
        <v>35</v>
      </c>
      <c r="G454" s="11" t="s">
        <v>35</v>
      </c>
      <c r="I454" s="12" t="str">
        <f t="shared" si="3"/>
        <v/>
      </c>
      <c r="J454" s="13">
        <v>3.31E7</v>
      </c>
      <c r="K454" s="13">
        <f t="shared" ref="K454:P454" si="453">if($E454="","",if($E454="Dropped",if(and(K$1&lt;=$I454,K$1&gt;=$H454),if(Year($D454)=K$1,$F454*0.8,if((year($D454)+1)=K$1,$F454*0.6,$F454*0.4)) ,""),if($E454="Minors",0,if($E454="FA Contract",if(and(K$1&lt;=$I454,K$1&gt;=$H454),$F454,""),if($E454="YP Contract",if(K$1=$H454,500000,if(K$1=($H454+1),1000000,if(K$1=($H454+2),1500000,""))))))))</f>
        <v>0</v>
      </c>
      <c r="L454" s="13">
        <f t="shared" si="453"/>
        <v>0</v>
      </c>
      <c r="M454" s="13">
        <f t="shared" si="453"/>
        <v>0</v>
      </c>
      <c r="N454" s="13">
        <f t="shared" si="453"/>
        <v>0</v>
      </c>
      <c r="O454" s="13">
        <f t="shared" si="453"/>
        <v>0</v>
      </c>
      <c r="P454" s="13">
        <f t="shared" si="453"/>
        <v>0</v>
      </c>
    </row>
    <row r="455">
      <c r="A455" s="7" t="s">
        <v>475</v>
      </c>
      <c r="B455" s="7" t="s">
        <v>417</v>
      </c>
      <c r="C455" s="8">
        <v>45865.0</v>
      </c>
      <c r="D455" s="8"/>
      <c r="E455" s="9" t="s">
        <v>52</v>
      </c>
      <c r="F455" s="14" t="s">
        <v>35</v>
      </c>
      <c r="G455" s="11" t="s">
        <v>35</v>
      </c>
      <c r="I455" s="12" t="str">
        <f t="shared" si="3"/>
        <v/>
      </c>
      <c r="J455" s="13">
        <v>3.31E7</v>
      </c>
      <c r="K455" s="13">
        <f t="shared" ref="K455:P455" si="454">if($E455="","",if($E455="Dropped",if(and(K$1&lt;=$I455,K$1&gt;=$H455),if(Year($D455)=K$1,$F455*0.8,if((year($D455)+1)=K$1,$F455*0.6,$F455*0.4)) ,""),if($E455="Minors",0,if($E455="FA Contract",if(and(K$1&lt;=$I455,K$1&gt;=$H455),$F455,""),if($E455="YP Contract",if(K$1=$H455,500000,if(K$1=($H455+1),1000000,if(K$1=($H455+2),1500000,""))))))))</f>
        <v>0</v>
      </c>
      <c r="L455" s="13">
        <f t="shared" si="454"/>
        <v>0</v>
      </c>
      <c r="M455" s="13">
        <f t="shared" si="454"/>
        <v>0</v>
      </c>
      <c r="N455" s="13">
        <f t="shared" si="454"/>
        <v>0</v>
      </c>
      <c r="O455" s="13">
        <f t="shared" si="454"/>
        <v>0</v>
      </c>
      <c r="P455" s="13">
        <f t="shared" si="454"/>
        <v>0</v>
      </c>
    </row>
    <row r="456">
      <c r="A456" s="7" t="s">
        <v>476</v>
      </c>
      <c r="B456" s="7" t="s">
        <v>417</v>
      </c>
      <c r="C456" s="8">
        <v>45795.0</v>
      </c>
      <c r="D456" s="8"/>
      <c r="E456" s="9" t="s">
        <v>52</v>
      </c>
      <c r="F456" s="14" t="s">
        <v>35</v>
      </c>
      <c r="G456" s="11" t="s">
        <v>35</v>
      </c>
      <c r="I456" s="12" t="str">
        <f t="shared" si="3"/>
        <v/>
      </c>
      <c r="J456" s="13">
        <v>3.31E7</v>
      </c>
      <c r="K456" s="13">
        <f t="shared" ref="K456:P456" si="455">if($E456="","",if($E456="Dropped",if(and(K$1&lt;=$I456,K$1&gt;=$H456),if(Year($D456)=K$1,$F456*0.8,if((year($D456)+1)=K$1,$F456*0.6,$F456*0.4)) ,""),if($E456="Minors",0,if($E456="FA Contract",if(and(K$1&lt;=$I456,K$1&gt;=$H456),$F456,""),if($E456="YP Contract",if(K$1=$H456,500000,if(K$1=($H456+1),1000000,if(K$1=($H456+2),1500000,""))))))))</f>
        <v>0</v>
      </c>
      <c r="L456" s="13">
        <f t="shared" si="455"/>
        <v>0</v>
      </c>
      <c r="M456" s="13">
        <f t="shared" si="455"/>
        <v>0</v>
      </c>
      <c r="N456" s="13">
        <f t="shared" si="455"/>
        <v>0</v>
      </c>
      <c r="O456" s="13">
        <f t="shared" si="455"/>
        <v>0</v>
      </c>
      <c r="P456" s="13">
        <f t="shared" si="455"/>
        <v>0</v>
      </c>
    </row>
    <row r="457">
      <c r="A457" s="7" t="s">
        <v>477</v>
      </c>
      <c r="B457" s="7" t="s">
        <v>417</v>
      </c>
      <c r="C457" s="8">
        <v>45687.0</v>
      </c>
      <c r="D457" s="8"/>
      <c r="E457" s="9" t="s">
        <v>52</v>
      </c>
      <c r="F457" s="14" t="s">
        <v>35</v>
      </c>
      <c r="G457" s="11" t="s">
        <v>35</v>
      </c>
      <c r="I457" s="12" t="str">
        <f t="shared" si="3"/>
        <v/>
      </c>
      <c r="J457" s="13">
        <v>3.31E7</v>
      </c>
      <c r="K457" s="13">
        <f t="shared" ref="K457:P457" si="456">if($E457="","",if($E457="Dropped",if(and(K$1&lt;=$I457,K$1&gt;=$H457),if(Year($D457)=K$1,$F457*0.8,if((year($D457)+1)=K$1,$F457*0.6,$F457*0.4)) ,""),if($E457="Minors",0,if($E457="FA Contract",if(and(K$1&lt;=$I457,K$1&gt;=$H457),$F457,""),if($E457="YP Contract",if(K$1=$H457,500000,if(K$1=($H457+1),1000000,if(K$1=($H457+2),1500000,""))))))))</f>
        <v>0</v>
      </c>
      <c r="L457" s="13">
        <f t="shared" si="456"/>
        <v>0</v>
      </c>
      <c r="M457" s="13">
        <f t="shared" si="456"/>
        <v>0</v>
      </c>
      <c r="N457" s="13">
        <f t="shared" si="456"/>
        <v>0</v>
      </c>
      <c r="O457" s="13">
        <f t="shared" si="456"/>
        <v>0</v>
      </c>
      <c r="P457" s="13">
        <f t="shared" si="456"/>
        <v>0</v>
      </c>
    </row>
    <row r="458">
      <c r="A458" s="7" t="s">
        <v>478</v>
      </c>
      <c r="B458" s="7" t="s">
        <v>417</v>
      </c>
      <c r="C458" s="8">
        <v>45343.0</v>
      </c>
      <c r="D458" s="8"/>
      <c r="E458" s="9" t="s">
        <v>52</v>
      </c>
      <c r="F458" s="14" t="s">
        <v>35</v>
      </c>
      <c r="G458" s="11" t="s">
        <v>35</v>
      </c>
      <c r="I458" s="12" t="str">
        <f t="shared" si="3"/>
        <v/>
      </c>
      <c r="J458" s="13">
        <v>3.31E7</v>
      </c>
      <c r="K458" s="13">
        <f t="shared" ref="K458:P458" si="457">if($E458="","",if($E458="Dropped",if(and(K$1&lt;=$I458,K$1&gt;=$H458),if(Year($D458)=K$1,$F458*0.8,if((year($D458)+1)=K$1,$F458*0.6,$F458*0.4)) ,""),if($E458="Minors",0,if($E458="FA Contract",if(and(K$1&lt;=$I458,K$1&gt;=$H458),$F458,""),if($E458="YP Contract",if(K$1=$H458,500000,if(K$1=($H458+1),1000000,if(K$1=($H458+2),1500000,""))))))))</f>
        <v>0</v>
      </c>
      <c r="L458" s="13">
        <f t="shared" si="457"/>
        <v>0</v>
      </c>
      <c r="M458" s="13">
        <f t="shared" si="457"/>
        <v>0</v>
      </c>
      <c r="N458" s="13">
        <f t="shared" si="457"/>
        <v>0</v>
      </c>
      <c r="O458" s="13">
        <f t="shared" si="457"/>
        <v>0</v>
      </c>
      <c r="P458" s="13">
        <f t="shared" si="457"/>
        <v>0</v>
      </c>
    </row>
    <row r="459">
      <c r="A459" s="7" t="s">
        <v>479</v>
      </c>
      <c r="B459" s="7" t="s">
        <v>417</v>
      </c>
      <c r="C459" s="8">
        <v>45343.0</v>
      </c>
      <c r="D459" s="8"/>
      <c r="E459" s="9" t="s">
        <v>52</v>
      </c>
      <c r="F459" s="14" t="s">
        <v>35</v>
      </c>
      <c r="G459" s="11" t="s">
        <v>35</v>
      </c>
      <c r="I459" s="12" t="str">
        <f t="shared" si="3"/>
        <v/>
      </c>
      <c r="J459" s="13">
        <v>3.31E7</v>
      </c>
      <c r="K459" s="13">
        <f t="shared" ref="K459:P459" si="458">if($E459="","",if($E459="Dropped",if(and(K$1&lt;=$I459,K$1&gt;=$H459),if(Year($D459)=K$1,$F459*0.8,if((year($D459)+1)=K$1,$F459*0.6,$F459*0.4)) ,""),if($E459="Minors",0,if($E459="FA Contract",if(and(K$1&lt;=$I459,K$1&gt;=$H459),$F459,""),if($E459="YP Contract",if(K$1=$H459,500000,if(K$1=($H459+1),1000000,if(K$1=($H459+2),1500000,""))))))))</f>
        <v>0</v>
      </c>
      <c r="L459" s="13">
        <f t="shared" si="458"/>
        <v>0</v>
      </c>
      <c r="M459" s="13">
        <f t="shared" si="458"/>
        <v>0</v>
      </c>
      <c r="N459" s="13">
        <f t="shared" si="458"/>
        <v>0</v>
      </c>
      <c r="O459" s="13">
        <f t="shared" si="458"/>
        <v>0</v>
      </c>
      <c r="P459" s="13">
        <f t="shared" si="458"/>
        <v>0</v>
      </c>
    </row>
    <row r="460">
      <c r="A460" s="7" t="s">
        <v>480</v>
      </c>
      <c r="B460" s="7" t="s">
        <v>481</v>
      </c>
      <c r="C460" s="8">
        <v>45318.0</v>
      </c>
      <c r="D460" s="8"/>
      <c r="E460" s="9" t="s">
        <v>12</v>
      </c>
      <c r="F460" s="10">
        <v>4.4E7</v>
      </c>
      <c r="G460" s="11">
        <v>5.0</v>
      </c>
      <c r="H460" s="7">
        <v>2024.0</v>
      </c>
      <c r="I460" s="12">
        <f t="shared" si="3"/>
        <v>2028</v>
      </c>
      <c r="J460" s="13">
        <v>3.31E7</v>
      </c>
      <c r="K460" s="13">
        <f t="shared" ref="K460:P460" si="459">if($E460="","",if($E460="Dropped",if(and(K$1&lt;=$I460,K$1&gt;=$H460),if(Year($D460)=K$1,$F460*0.8,if((year($D460)+1)=K$1,$F460*0.6,$F460*0.4)) ,""),if($E460="Minors",0,if($E460="FA Contract",if(and(K$1&lt;=$I460,K$1&gt;=$H460),$F460,""),if($E460="YP Contract",if(K$1=$H460,500000,if(K$1=($H460+1),1000000,if(K$1=($H460+2),1500000,""))))))))</f>
        <v>44000000</v>
      </c>
      <c r="L460" s="13">
        <f t="shared" si="459"/>
        <v>44000000</v>
      </c>
      <c r="M460" s="13">
        <f t="shared" si="459"/>
        <v>44000000</v>
      </c>
      <c r="N460" s="13">
        <f t="shared" si="459"/>
        <v>44000000</v>
      </c>
      <c r="O460" s="13" t="str">
        <f t="shared" si="459"/>
        <v/>
      </c>
      <c r="P460" s="13" t="str">
        <f t="shared" si="459"/>
        <v/>
      </c>
    </row>
    <row r="461">
      <c r="A461" s="7" t="s">
        <v>482</v>
      </c>
      <c r="B461" s="7" t="s">
        <v>481</v>
      </c>
      <c r="C461" s="8">
        <v>45318.0</v>
      </c>
      <c r="D461" s="8"/>
      <c r="E461" s="9" t="s">
        <v>12</v>
      </c>
      <c r="F461" s="10">
        <v>2.17E7</v>
      </c>
      <c r="G461" s="11">
        <v>3.0</v>
      </c>
      <c r="H461" s="7">
        <v>2024.0</v>
      </c>
      <c r="I461" s="12">
        <f t="shared" si="3"/>
        <v>2026</v>
      </c>
      <c r="J461" s="13">
        <v>3.31E7</v>
      </c>
      <c r="K461" s="13">
        <f t="shared" ref="K461:P461" si="460">if($E461="","",if($E461="Dropped",if(and(K$1&lt;=$I461,K$1&gt;=$H461),if(Year($D461)=K$1,$F461*0.8,if((year($D461)+1)=K$1,$F461*0.6,$F461*0.4)) ,""),if($E461="Minors",0,if($E461="FA Contract",if(and(K$1&lt;=$I461,K$1&gt;=$H461),$F461,""),if($E461="YP Contract",if(K$1=$H461,500000,if(K$1=($H461+1),1000000,if(K$1=($H461+2),1500000,""))))))))</f>
        <v>21700000</v>
      </c>
      <c r="L461" s="13">
        <f t="shared" si="460"/>
        <v>21700000</v>
      </c>
      <c r="M461" s="13" t="str">
        <f t="shared" si="460"/>
        <v/>
      </c>
      <c r="N461" s="13" t="str">
        <f t="shared" si="460"/>
        <v/>
      </c>
      <c r="O461" s="13" t="str">
        <f t="shared" si="460"/>
        <v/>
      </c>
      <c r="P461" s="13" t="str">
        <f t="shared" si="460"/>
        <v/>
      </c>
    </row>
    <row r="462">
      <c r="A462" s="7" t="s">
        <v>483</v>
      </c>
      <c r="B462" s="7" t="s">
        <v>481</v>
      </c>
      <c r="C462" s="8">
        <v>45318.0</v>
      </c>
      <c r="D462" s="8"/>
      <c r="E462" s="9" t="s">
        <v>12</v>
      </c>
      <c r="F462" s="10">
        <v>1.46E7</v>
      </c>
      <c r="G462" s="11">
        <v>2.0</v>
      </c>
      <c r="H462" s="7">
        <v>2024.0</v>
      </c>
      <c r="I462" s="12">
        <f t="shared" si="3"/>
        <v>2025</v>
      </c>
      <c r="J462" s="13">
        <v>3.31E7</v>
      </c>
      <c r="K462" s="13">
        <f t="shared" ref="K462:P462" si="461">if($E462="","",if($E462="Dropped",if(and(K$1&lt;=$I462,K$1&gt;=$H462),if(Year($D462)=K$1,$F462*0.8,if((year($D462)+1)=K$1,$F462*0.6,$F462*0.4)) ,""),if($E462="Minors",0,if($E462="FA Contract",if(and(K$1&lt;=$I462,K$1&gt;=$H462),$F462,""),if($E462="YP Contract",if(K$1=$H462,500000,if(K$1=($H462+1),1000000,if(K$1=($H462+2),1500000,""))))))))</f>
        <v>14600000</v>
      </c>
      <c r="L462" s="13" t="str">
        <f t="shared" si="461"/>
        <v/>
      </c>
      <c r="M462" s="13" t="str">
        <f t="shared" si="461"/>
        <v/>
      </c>
      <c r="N462" s="13" t="str">
        <f t="shared" si="461"/>
        <v/>
      </c>
      <c r="O462" s="13" t="str">
        <f t="shared" si="461"/>
        <v/>
      </c>
      <c r="P462" s="13" t="str">
        <f t="shared" si="461"/>
        <v/>
      </c>
    </row>
    <row r="463">
      <c r="A463" s="7" t="s">
        <v>484</v>
      </c>
      <c r="B463" s="7" t="s">
        <v>481</v>
      </c>
      <c r="C463" s="8">
        <v>45318.0</v>
      </c>
      <c r="D463" s="8"/>
      <c r="E463" s="9" t="s">
        <v>12</v>
      </c>
      <c r="F463" s="10">
        <v>1.41E7</v>
      </c>
      <c r="G463" s="11">
        <v>2.0</v>
      </c>
      <c r="H463" s="7">
        <v>2024.0</v>
      </c>
      <c r="I463" s="12">
        <f t="shared" si="3"/>
        <v>2025</v>
      </c>
      <c r="J463" s="13">
        <v>3.31E7</v>
      </c>
      <c r="K463" s="13">
        <f t="shared" ref="K463:P463" si="462">if($E463="","",if($E463="Dropped",if(and(K$1&lt;=$I463,K$1&gt;=$H463),if(Year($D463)=K$1,$F463*0.8,if((year($D463)+1)=K$1,$F463*0.6,$F463*0.4)) ,""),if($E463="Minors",0,if($E463="FA Contract",if(and(K$1&lt;=$I463,K$1&gt;=$H463),$F463,""),if($E463="YP Contract",if(K$1=$H463,500000,if(K$1=($H463+1),1000000,if(K$1=($H463+2),1500000,""))))))))</f>
        <v>14100000</v>
      </c>
      <c r="L463" s="13" t="str">
        <f t="shared" si="462"/>
        <v/>
      </c>
      <c r="M463" s="13" t="str">
        <f t="shared" si="462"/>
        <v/>
      </c>
      <c r="N463" s="13" t="str">
        <f t="shared" si="462"/>
        <v/>
      </c>
      <c r="O463" s="13" t="str">
        <f t="shared" si="462"/>
        <v/>
      </c>
      <c r="P463" s="13" t="str">
        <f t="shared" si="462"/>
        <v/>
      </c>
    </row>
    <row r="464">
      <c r="A464" s="7" t="s">
        <v>485</v>
      </c>
      <c r="B464" s="7" t="s">
        <v>481</v>
      </c>
      <c r="C464" s="8">
        <v>45318.0</v>
      </c>
      <c r="D464" s="8"/>
      <c r="E464" s="9" t="s">
        <v>12</v>
      </c>
      <c r="F464" s="14">
        <v>1.26E7</v>
      </c>
      <c r="G464" s="11">
        <v>5.0</v>
      </c>
      <c r="H464" s="7">
        <v>2024.0</v>
      </c>
      <c r="I464" s="12">
        <f t="shared" si="3"/>
        <v>2028</v>
      </c>
      <c r="J464" s="13">
        <v>3.31E7</v>
      </c>
      <c r="K464" s="13">
        <f t="shared" ref="K464:P464" si="463">if($E464="","",if($E464="Dropped",if(and(K$1&lt;=$I464,K$1&gt;=$H464),if(Year($D464)=K$1,$F464*0.8,if((year($D464)+1)=K$1,$F464*0.6,$F464*0.4)) ,""),if($E464="Minors",0,if($E464="FA Contract",if(and(K$1&lt;=$I464,K$1&gt;=$H464),$F464,""),if($E464="YP Contract",if(K$1=$H464,500000,if(K$1=($H464+1),1000000,if(K$1=($H464+2),1500000,""))))))))</f>
        <v>12600000</v>
      </c>
      <c r="L464" s="13">
        <f t="shared" si="463"/>
        <v>12600000</v>
      </c>
      <c r="M464" s="13">
        <f t="shared" si="463"/>
        <v>12600000</v>
      </c>
      <c r="N464" s="13">
        <f t="shared" si="463"/>
        <v>12600000</v>
      </c>
      <c r="O464" s="13" t="str">
        <f t="shared" si="463"/>
        <v/>
      </c>
      <c r="P464" s="13" t="str">
        <f t="shared" si="463"/>
        <v/>
      </c>
    </row>
    <row r="465">
      <c r="A465" s="7" t="s">
        <v>486</v>
      </c>
      <c r="B465" s="7" t="s">
        <v>481</v>
      </c>
      <c r="C465" s="8">
        <v>45699.0</v>
      </c>
      <c r="D465" s="8"/>
      <c r="E465" s="9" t="s">
        <v>12</v>
      </c>
      <c r="F465" s="19">
        <v>1.25E7</v>
      </c>
      <c r="G465" s="11">
        <v>4.0</v>
      </c>
      <c r="H465" s="7">
        <v>2025.0</v>
      </c>
      <c r="I465" s="12">
        <f t="shared" si="3"/>
        <v>2028</v>
      </c>
      <c r="J465" s="13">
        <v>3.31E7</v>
      </c>
      <c r="K465" s="13">
        <f t="shared" ref="K465:P465" si="464">if($E465="","",if($E465="Dropped",if(and(K$1&lt;=$I465,K$1&gt;=$H465),if(Year($D465)=K$1,$F465*0.8,if((year($D465)+1)=K$1,$F465*0.6,$F465*0.4)) ,""),if($E465="Minors",0,if($E465="FA Contract",if(and(K$1&lt;=$I465,K$1&gt;=$H465),$F465,""),if($E465="YP Contract",if(K$1=$H465,500000,if(K$1=($H465+1),1000000,if(K$1=($H465+2),1500000,""))))))))</f>
        <v>12500000</v>
      </c>
      <c r="L465" s="13">
        <f t="shared" si="464"/>
        <v>12500000</v>
      </c>
      <c r="M465" s="13">
        <f t="shared" si="464"/>
        <v>12500000</v>
      </c>
      <c r="N465" s="13">
        <f t="shared" si="464"/>
        <v>12500000</v>
      </c>
      <c r="O465" s="13" t="str">
        <f t="shared" si="464"/>
        <v/>
      </c>
      <c r="P465" s="13" t="str">
        <f t="shared" si="464"/>
        <v/>
      </c>
    </row>
    <row r="466">
      <c r="A466" s="7" t="s">
        <v>487</v>
      </c>
      <c r="B466" s="7" t="s">
        <v>481</v>
      </c>
      <c r="C466" s="8">
        <v>45318.0</v>
      </c>
      <c r="D466" s="8"/>
      <c r="E466" s="9" t="s">
        <v>12</v>
      </c>
      <c r="F466" s="10">
        <v>9100000.0</v>
      </c>
      <c r="G466" s="11">
        <v>2.0</v>
      </c>
      <c r="H466" s="7">
        <v>2024.0</v>
      </c>
      <c r="I466" s="12">
        <f t="shared" si="3"/>
        <v>2025</v>
      </c>
      <c r="J466" s="13">
        <v>3.31E7</v>
      </c>
      <c r="K466" s="13">
        <f t="shared" ref="K466:P466" si="465">if($E466="","",if($E466="Dropped",if(and(K$1&lt;=$I466,K$1&gt;=$H466),if(Year($D466)=K$1,$F466*0.8,if((year($D466)+1)=K$1,$F466*0.6,$F466*0.4)) ,""),if($E466="Minors",0,if($E466="FA Contract",if(and(K$1&lt;=$I466,K$1&gt;=$H466),$F466,""),if($E466="YP Contract",if(K$1=$H466,500000,if(K$1=($H466+1),1000000,if(K$1=($H466+2),1500000,""))))))))</f>
        <v>9100000</v>
      </c>
      <c r="L466" s="13" t="str">
        <f t="shared" si="465"/>
        <v/>
      </c>
      <c r="M466" s="13" t="str">
        <f t="shared" si="465"/>
        <v/>
      </c>
      <c r="N466" s="13" t="str">
        <f t="shared" si="465"/>
        <v/>
      </c>
      <c r="O466" s="13" t="str">
        <f t="shared" si="465"/>
        <v/>
      </c>
      <c r="P466" s="13" t="str">
        <f t="shared" si="465"/>
        <v/>
      </c>
    </row>
    <row r="467">
      <c r="A467" s="7" t="s">
        <v>488</v>
      </c>
      <c r="B467" s="17" t="s">
        <v>481</v>
      </c>
      <c r="C467" s="8">
        <v>45693.0</v>
      </c>
      <c r="D467" s="8"/>
      <c r="E467" s="9" t="s">
        <v>12</v>
      </c>
      <c r="F467" s="10">
        <v>7000000.0</v>
      </c>
      <c r="G467" s="11">
        <v>2.0</v>
      </c>
      <c r="H467" s="7">
        <v>2025.0</v>
      </c>
      <c r="I467" s="12">
        <f t="shared" si="3"/>
        <v>2026</v>
      </c>
      <c r="J467" s="13">
        <v>3.31E7</v>
      </c>
      <c r="K467" s="13">
        <f t="shared" ref="K467:P467" si="466">if($E467="","",if($E467="Dropped",if(and(K$1&lt;=$I467,K$1&gt;=$H467),if(Year($D467)=K$1,$F467*0.8,if((year($D467)+1)=K$1,$F467*0.6,$F467*0.4)) ,""),if($E467="Minors",0,if($E467="FA Contract",if(and(K$1&lt;=$I467,K$1&gt;=$H467),$F467,""),if($E467="YP Contract",if(K$1=$H467,500000,if(K$1=($H467+1),1000000,if(K$1=($H467+2),1500000,""))))))))</f>
        <v>7000000</v>
      </c>
      <c r="L467" s="13">
        <f t="shared" si="466"/>
        <v>7000000</v>
      </c>
      <c r="M467" s="13" t="str">
        <f t="shared" si="466"/>
        <v/>
      </c>
      <c r="N467" s="13" t="str">
        <f t="shared" si="466"/>
        <v/>
      </c>
      <c r="O467" s="13" t="str">
        <f t="shared" si="466"/>
        <v/>
      </c>
      <c r="P467" s="13" t="str">
        <f t="shared" si="466"/>
        <v/>
      </c>
    </row>
    <row r="468">
      <c r="A468" s="7" t="s">
        <v>489</v>
      </c>
      <c r="B468" s="7" t="s">
        <v>481</v>
      </c>
      <c r="C468" s="8">
        <v>45698.0</v>
      </c>
      <c r="D468" s="8"/>
      <c r="E468" s="9" t="s">
        <v>12</v>
      </c>
      <c r="F468" s="10">
        <v>6500000.0</v>
      </c>
      <c r="G468" s="11">
        <v>3.0</v>
      </c>
      <c r="H468" s="7">
        <v>2025.0</v>
      </c>
      <c r="I468" s="12">
        <f t="shared" si="3"/>
        <v>2027</v>
      </c>
      <c r="J468" s="13">
        <v>3.31E7</v>
      </c>
      <c r="K468" s="13">
        <f t="shared" ref="K468:P468" si="467">if($E468="","",if($E468="Dropped",if(and(K$1&lt;=$I468,K$1&gt;=$H468),if(Year($D468)=K$1,$F468*0.8,if((year($D468)+1)=K$1,$F468*0.6,$F468*0.4)) ,""),if($E468="Minors",0,if($E468="FA Contract",if(and(K$1&lt;=$I468,K$1&gt;=$H468),$F468,""),if($E468="YP Contract",if(K$1=$H468,500000,if(K$1=($H468+1),1000000,if(K$1=($H468+2),1500000,""))))))))</f>
        <v>6500000</v>
      </c>
      <c r="L468" s="13">
        <f t="shared" si="467"/>
        <v>6500000</v>
      </c>
      <c r="M468" s="13">
        <f t="shared" si="467"/>
        <v>6500000</v>
      </c>
      <c r="N468" s="13" t="str">
        <f t="shared" si="467"/>
        <v/>
      </c>
      <c r="O468" s="13" t="str">
        <f t="shared" si="467"/>
        <v/>
      </c>
      <c r="P468" s="13" t="str">
        <f t="shared" si="467"/>
        <v/>
      </c>
    </row>
    <row r="469">
      <c r="A469" s="7" t="s">
        <v>490</v>
      </c>
      <c r="B469" s="7" t="s">
        <v>481</v>
      </c>
      <c r="C469" s="8">
        <v>45693.0</v>
      </c>
      <c r="D469" s="8"/>
      <c r="E469" s="9" t="s">
        <v>12</v>
      </c>
      <c r="F469" s="10">
        <v>6100000.0</v>
      </c>
      <c r="G469" s="11">
        <v>3.0</v>
      </c>
      <c r="H469" s="7">
        <v>2025.0</v>
      </c>
      <c r="I469" s="12">
        <f t="shared" si="3"/>
        <v>2027</v>
      </c>
      <c r="J469" s="13">
        <v>3.31E7</v>
      </c>
      <c r="K469" s="13">
        <f t="shared" ref="K469:P469" si="468">if($E469="","",if($E469="Dropped",if(and(K$1&lt;=$I469,K$1&gt;=$H469),if(Year($D469)=K$1,$F469*0.8,if((year($D469)+1)=K$1,$F469*0.6,$F469*0.4)) ,""),if($E469="Minors",0,if($E469="FA Contract",if(and(K$1&lt;=$I469,K$1&gt;=$H469),$F469,""),if($E469="YP Contract",if(K$1=$H469,500000,if(K$1=($H469+1),1000000,if(K$1=($H469+2),1500000,""))))))))</f>
        <v>6100000</v>
      </c>
      <c r="L469" s="13">
        <f t="shared" si="468"/>
        <v>6100000</v>
      </c>
      <c r="M469" s="13">
        <f t="shared" si="468"/>
        <v>6100000</v>
      </c>
      <c r="N469" s="13" t="str">
        <f t="shared" si="468"/>
        <v/>
      </c>
      <c r="O469" s="13" t="str">
        <f t="shared" si="468"/>
        <v/>
      </c>
      <c r="P469" s="13" t="str">
        <f t="shared" si="468"/>
        <v/>
      </c>
    </row>
    <row r="470">
      <c r="A470" s="7" t="s">
        <v>491</v>
      </c>
      <c r="B470" s="7" t="s">
        <v>481</v>
      </c>
      <c r="C470" s="8">
        <v>45318.0</v>
      </c>
      <c r="D470" s="8"/>
      <c r="E470" s="9" t="s">
        <v>12</v>
      </c>
      <c r="F470" s="14">
        <v>5000000.0</v>
      </c>
      <c r="G470" s="11">
        <v>3.0</v>
      </c>
      <c r="H470" s="7">
        <v>2024.0</v>
      </c>
      <c r="I470" s="12">
        <f t="shared" si="3"/>
        <v>2026</v>
      </c>
      <c r="J470" s="13">
        <v>3.31E7</v>
      </c>
      <c r="K470" s="13">
        <f t="shared" ref="K470:P470" si="469">if($E470="","",if($E470="Dropped",if(and(K$1&lt;=$I470,K$1&gt;=$H470),if(Year($D470)=K$1,$F470*0.8,if((year($D470)+1)=K$1,$F470*0.6,$F470*0.4)) ,""),if($E470="Minors",0,if($E470="FA Contract",if(and(K$1&lt;=$I470,K$1&gt;=$H470),$F470,""),if($E470="YP Contract",if(K$1=$H470,500000,if(K$1=($H470+1),1000000,if(K$1=($H470+2),1500000,""))))))))</f>
        <v>5000000</v>
      </c>
      <c r="L470" s="13">
        <f t="shared" si="469"/>
        <v>5000000</v>
      </c>
      <c r="M470" s="13" t="str">
        <f t="shared" si="469"/>
        <v/>
      </c>
      <c r="N470" s="13" t="str">
        <f t="shared" si="469"/>
        <v/>
      </c>
      <c r="O470" s="13" t="str">
        <f t="shared" si="469"/>
        <v/>
      </c>
      <c r="P470" s="13" t="str">
        <f t="shared" si="469"/>
        <v/>
      </c>
    </row>
    <row r="471">
      <c r="A471" s="7" t="s">
        <v>492</v>
      </c>
      <c r="B471" s="7" t="s">
        <v>481</v>
      </c>
      <c r="C471" s="8">
        <v>45695.0</v>
      </c>
      <c r="D471" s="8"/>
      <c r="E471" s="9" t="s">
        <v>12</v>
      </c>
      <c r="F471" s="10">
        <v>4200000.0</v>
      </c>
      <c r="G471" s="11">
        <v>2.0</v>
      </c>
      <c r="H471" s="7">
        <v>2025.0</v>
      </c>
      <c r="I471" s="12">
        <f t="shared" si="3"/>
        <v>2026</v>
      </c>
      <c r="J471" s="13">
        <v>3.31E7</v>
      </c>
      <c r="K471" s="13">
        <f t="shared" ref="K471:P471" si="470">if($E471="","",if($E471="Dropped",if(and(K$1&lt;=$I471,K$1&gt;=$H471),if(Year($D471)=K$1,$F471*0.8,if((year($D471)+1)=K$1,$F471*0.6,$F471*0.4)) ,""),if($E471="Minors",0,if($E471="FA Contract",if(and(K$1&lt;=$I471,K$1&gt;=$H471),$F471,""),if($E471="YP Contract",if(K$1=$H471,500000,if(K$1=($H471+1),1000000,if(K$1=($H471+2),1500000,""))))))))</f>
        <v>4200000</v>
      </c>
      <c r="L471" s="13">
        <f t="shared" si="470"/>
        <v>4200000</v>
      </c>
      <c r="M471" s="13" t="str">
        <f t="shared" si="470"/>
        <v/>
      </c>
      <c r="N471" s="13" t="str">
        <f t="shared" si="470"/>
        <v/>
      </c>
      <c r="O471" s="13" t="str">
        <f t="shared" si="470"/>
        <v/>
      </c>
      <c r="P471" s="13" t="str">
        <f t="shared" si="470"/>
        <v/>
      </c>
    </row>
    <row r="472">
      <c r="A472" s="7" t="s">
        <v>493</v>
      </c>
      <c r="B472" s="7" t="s">
        <v>481</v>
      </c>
      <c r="C472" s="8">
        <v>45318.0</v>
      </c>
      <c r="D472" s="8"/>
      <c r="E472" s="9" t="s">
        <v>12</v>
      </c>
      <c r="F472" s="14">
        <v>4100000.0</v>
      </c>
      <c r="G472" s="11">
        <v>4.0</v>
      </c>
      <c r="H472" s="7">
        <v>2024.0</v>
      </c>
      <c r="I472" s="12">
        <f t="shared" si="3"/>
        <v>2027</v>
      </c>
      <c r="J472" s="13">
        <v>3.31E7</v>
      </c>
      <c r="K472" s="13">
        <f t="shared" ref="K472:P472" si="471">if($E472="","",if($E472="Dropped",if(and(K$1&lt;=$I472,K$1&gt;=$H472),if(Year($D472)=K$1,$F472*0.8,if((year($D472)+1)=K$1,$F472*0.6,$F472*0.4)) ,""),if($E472="Minors",0,if($E472="FA Contract",if(and(K$1&lt;=$I472,K$1&gt;=$H472),$F472,""),if($E472="YP Contract",if(K$1=$H472,500000,if(K$1=($H472+1),1000000,if(K$1=($H472+2),1500000,""))))))))</f>
        <v>4100000</v>
      </c>
      <c r="L472" s="13">
        <f t="shared" si="471"/>
        <v>4100000</v>
      </c>
      <c r="M472" s="13">
        <f t="shared" si="471"/>
        <v>4100000</v>
      </c>
      <c r="N472" s="13" t="str">
        <f t="shared" si="471"/>
        <v/>
      </c>
      <c r="O472" s="13" t="str">
        <f t="shared" si="471"/>
        <v/>
      </c>
      <c r="P472" s="13" t="str">
        <f t="shared" si="471"/>
        <v/>
      </c>
    </row>
    <row r="473">
      <c r="A473" s="7" t="s">
        <v>494</v>
      </c>
      <c r="B473" s="7" t="s">
        <v>481</v>
      </c>
      <c r="C473" s="8">
        <v>45698.0</v>
      </c>
      <c r="D473" s="8"/>
      <c r="E473" s="9" t="s">
        <v>12</v>
      </c>
      <c r="F473" s="10">
        <v>3700000.0</v>
      </c>
      <c r="G473" s="11">
        <v>2.0</v>
      </c>
      <c r="H473" s="7">
        <v>2025.0</v>
      </c>
      <c r="I473" s="12">
        <f t="shared" si="3"/>
        <v>2026</v>
      </c>
      <c r="J473" s="13">
        <v>3.31E7</v>
      </c>
      <c r="K473" s="13">
        <f t="shared" ref="K473:P473" si="472">if($E473="","",if($E473="Dropped",if(and(K$1&lt;=$I473,K$1&gt;=$H473),if(Year($D473)=K$1,$F473*0.8,if((year($D473)+1)=K$1,$F473*0.6,$F473*0.4)) ,""),if($E473="Minors",0,if($E473="FA Contract",if(and(K$1&lt;=$I473,K$1&gt;=$H473),$F473,""),if($E473="YP Contract",if(K$1=$H473,500000,if(K$1=($H473+1),1000000,if(K$1=($H473+2),1500000,""))))))))</f>
        <v>3700000</v>
      </c>
      <c r="L473" s="13">
        <f t="shared" si="472"/>
        <v>3700000</v>
      </c>
      <c r="M473" s="13" t="str">
        <f t="shared" si="472"/>
        <v/>
      </c>
      <c r="N473" s="13" t="str">
        <f t="shared" si="472"/>
        <v/>
      </c>
      <c r="O473" s="13" t="str">
        <f t="shared" si="472"/>
        <v/>
      </c>
      <c r="P473" s="13" t="str">
        <f t="shared" si="472"/>
        <v/>
      </c>
    </row>
    <row r="474">
      <c r="A474" s="7" t="s">
        <v>495</v>
      </c>
      <c r="B474" s="7" t="s">
        <v>481</v>
      </c>
      <c r="C474" s="8">
        <v>45356.0</v>
      </c>
      <c r="D474" s="8"/>
      <c r="E474" s="9" t="s">
        <v>12</v>
      </c>
      <c r="F474" s="14">
        <v>3000000.0</v>
      </c>
      <c r="G474" s="11">
        <v>2.0</v>
      </c>
      <c r="H474" s="7">
        <v>2024.0</v>
      </c>
      <c r="I474" s="12">
        <f t="shared" si="3"/>
        <v>2025</v>
      </c>
      <c r="J474" s="13">
        <v>3.31E7</v>
      </c>
      <c r="K474" s="13">
        <f t="shared" ref="K474:P474" si="473">if($E474="","",if($E474="Dropped",if(and(K$1&lt;=$I474,K$1&gt;=$H474),if(Year($D474)=K$1,$F474*0.8,if((year($D474)+1)=K$1,$F474*0.6,$F474*0.4)) ,""),if($E474="Minors",0,if($E474="FA Contract",if(and(K$1&lt;=$I474,K$1&gt;=$H474),$F474,""),if($E474="YP Contract",if(K$1=$H474,500000,if(K$1=($H474+1),1000000,if(K$1=($H474+2),1500000,""))))))))</f>
        <v>3000000</v>
      </c>
      <c r="L474" s="13" t="str">
        <f t="shared" si="473"/>
        <v/>
      </c>
      <c r="M474" s="13" t="str">
        <f t="shared" si="473"/>
        <v/>
      </c>
      <c r="N474" s="13" t="str">
        <f t="shared" si="473"/>
        <v/>
      </c>
      <c r="O474" s="13" t="str">
        <f t="shared" si="473"/>
        <v/>
      </c>
      <c r="P474" s="13" t="str">
        <f t="shared" si="473"/>
        <v/>
      </c>
    </row>
    <row r="475">
      <c r="A475" s="7" t="s">
        <v>496</v>
      </c>
      <c r="B475" s="7" t="s">
        <v>481</v>
      </c>
      <c r="C475" s="8">
        <v>45356.0</v>
      </c>
      <c r="D475" s="8"/>
      <c r="E475" s="9" t="s">
        <v>12</v>
      </c>
      <c r="F475" s="14">
        <v>2500000.0</v>
      </c>
      <c r="G475" s="11">
        <v>2.0</v>
      </c>
      <c r="H475" s="7">
        <v>2024.0</v>
      </c>
      <c r="I475" s="12">
        <f t="shared" si="3"/>
        <v>2025</v>
      </c>
      <c r="J475" s="13">
        <v>3.31E7</v>
      </c>
      <c r="K475" s="13">
        <f t="shared" ref="K475:P475" si="474">if($E475="","",if($E475="Dropped",if(and(K$1&lt;=$I475,K$1&gt;=$H475),if(Year($D475)=K$1,$F475*0.8,if((year($D475)+1)=K$1,$F475*0.6,$F475*0.4)) ,""),if($E475="Minors",0,if($E475="FA Contract",if(and(K$1&lt;=$I475,K$1&gt;=$H475),$F475,""),if($E475="YP Contract",if(K$1=$H475,500000,if(K$1=($H475+1),1000000,if(K$1=($H475+2),1500000,""))))))))</f>
        <v>2500000</v>
      </c>
      <c r="L475" s="13" t="str">
        <f t="shared" si="474"/>
        <v/>
      </c>
      <c r="M475" s="13" t="str">
        <f t="shared" si="474"/>
        <v/>
      </c>
      <c r="N475" s="13" t="str">
        <f t="shared" si="474"/>
        <v/>
      </c>
      <c r="O475" s="13" t="str">
        <f t="shared" si="474"/>
        <v/>
      </c>
      <c r="P475" s="13" t="str">
        <f t="shared" si="474"/>
        <v/>
      </c>
    </row>
    <row r="476">
      <c r="A476" s="7" t="s">
        <v>497</v>
      </c>
      <c r="B476" s="7" t="s">
        <v>481</v>
      </c>
      <c r="C476" s="8">
        <v>45356.0</v>
      </c>
      <c r="D476" s="8"/>
      <c r="E476" s="9" t="s">
        <v>12</v>
      </c>
      <c r="F476" s="14">
        <v>2500000.0</v>
      </c>
      <c r="G476" s="11">
        <v>2.0</v>
      </c>
      <c r="H476" s="7">
        <v>2024.0</v>
      </c>
      <c r="I476" s="12">
        <f t="shared" si="3"/>
        <v>2025</v>
      </c>
      <c r="J476" s="13">
        <v>3.31E7</v>
      </c>
      <c r="K476" s="13">
        <f t="shared" ref="K476:P476" si="475">if($E476="","",if($E476="Dropped",if(and(K$1&lt;=$I476,K$1&gt;=$H476),if(Year($D476)=K$1,$F476*0.8,if((year($D476)+1)=K$1,$F476*0.6,$F476*0.4)) ,""),if($E476="Minors",0,if($E476="FA Contract",if(and(K$1&lt;=$I476,K$1&gt;=$H476),$F476,""),if($E476="YP Contract",if(K$1=$H476,500000,if(K$1=($H476+1),1000000,if(K$1=($H476+2),1500000,""))))))))</f>
        <v>2500000</v>
      </c>
      <c r="L476" s="13" t="str">
        <f t="shared" si="475"/>
        <v/>
      </c>
      <c r="M476" s="13" t="str">
        <f t="shared" si="475"/>
        <v/>
      </c>
      <c r="N476" s="13" t="str">
        <f t="shared" si="475"/>
        <v/>
      </c>
      <c r="O476" s="13" t="str">
        <f t="shared" si="475"/>
        <v/>
      </c>
      <c r="P476" s="13" t="str">
        <f t="shared" si="475"/>
        <v/>
      </c>
    </row>
    <row r="477">
      <c r="A477" s="7" t="s">
        <v>498</v>
      </c>
      <c r="B477" s="7" t="s">
        <v>481</v>
      </c>
      <c r="C477" s="8">
        <v>45691.0</v>
      </c>
      <c r="D477" s="8"/>
      <c r="E477" s="9" t="s">
        <v>12</v>
      </c>
      <c r="F477" s="10">
        <v>2400000.0</v>
      </c>
      <c r="G477" s="11">
        <v>2.0</v>
      </c>
      <c r="H477" s="7">
        <v>2025.0</v>
      </c>
      <c r="I477" s="12">
        <f t="shared" si="3"/>
        <v>2026</v>
      </c>
      <c r="J477" s="13">
        <v>3.31E7</v>
      </c>
      <c r="K477" s="13">
        <f t="shared" ref="K477:P477" si="476">if($E477="","",if($E477="Dropped",if(and(K$1&lt;=$I477,K$1&gt;=$H477),if(Year($D477)=K$1,$F477*0.8,if((year($D477)+1)=K$1,$F477*0.6,$F477*0.4)) ,""),if($E477="Minors",0,if($E477="FA Contract",if(and(K$1&lt;=$I477,K$1&gt;=$H477),$F477,""),if($E477="YP Contract",if(K$1=$H477,500000,if(K$1=($H477+1),1000000,if(K$1=($H477+2),1500000,""))))))))</f>
        <v>2400000</v>
      </c>
      <c r="L477" s="13">
        <f t="shared" si="476"/>
        <v>2400000</v>
      </c>
      <c r="M477" s="13" t="str">
        <f t="shared" si="476"/>
        <v/>
      </c>
      <c r="N477" s="13" t="str">
        <f t="shared" si="476"/>
        <v/>
      </c>
      <c r="O477" s="13" t="str">
        <f t="shared" si="476"/>
        <v/>
      </c>
      <c r="P477" s="13" t="str">
        <f t="shared" si="476"/>
        <v/>
      </c>
    </row>
    <row r="478">
      <c r="A478" s="7" t="s">
        <v>499</v>
      </c>
      <c r="B478" s="7" t="s">
        <v>481</v>
      </c>
      <c r="C478" s="8">
        <v>45356.0</v>
      </c>
      <c r="D478" s="8"/>
      <c r="E478" s="9" t="s">
        <v>12</v>
      </c>
      <c r="F478" s="14">
        <v>2000000.0</v>
      </c>
      <c r="G478" s="11">
        <v>2.0</v>
      </c>
      <c r="H478" s="7">
        <v>2024.0</v>
      </c>
      <c r="I478" s="12">
        <f t="shared" si="3"/>
        <v>2025</v>
      </c>
      <c r="J478" s="13">
        <v>3.31E7</v>
      </c>
      <c r="K478" s="13">
        <f t="shared" ref="K478:P478" si="477">if($E478="","",if($E478="Dropped",if(and(K$1&lt;=$I478,K$1&gt;=$H478),if(Year($D478)=K$1,$F478*0.8,if((year($D478)+1)=K$1,$F478*0.6,$F478*0.4)) ,""),if($E478="Minors",0,if($E478="FA Contract",if(and(K$1&lt;=$I478,K$1&gt;=$H478),$F478,""),if($E478="YP Contract",if(K$1=$H478,500000,if(K$1=($H478+1),1000000,if(K$1=($H478+2),1500000,""))))))))</f>
        <v>2000000</v>
      </c>
      <c r="L478" s="13" t="str">
        <f t="shared" si="477"/>
        <v/>
      </c>
      <c r="M478" s="13" t="str">
        <f t="shared" si="477"/>
        <v/>
      </c>
      <c r="N478" s="13" t="str">
        <f t="shared" si="477"/>
        <v/>
      </c>
      <c r="O478" s="13" t="str">
        <f t="shared" si="477"/>
        <v/>
      </c>
      <c r="P478" s="13" t="str">
        <f t="shared" si="477"/>
        <v/>
      </c>
    </row>
    <row r="479">
      <c r="A479" s="7" t="s">
        <v>500</v>
      </c>
      <c r="B479" s="7" t="s">
        <v>481</v>
      </c>
      <c r="C479" s="8">
        <v>45703.0</v>
      </c>
      <c r="D479" s="8"/>
      <c r="E479" s="9" t="s">
        <v>12</v>
      </c>
      <c r="F479" s="10">
        <v>1300000.0</v>
      </c>
      <c r="G479" s="11">
        <v>1.0</v>
      </c>
      <c r="H479" s="7">
        <v>2025.0</v>
      </c>
      <c r="I479" s="12">
        <f t="shared" si="3"/>
        <v>2025</v>
      </c>
      <c r="J479" s="13">
        <v>3.31E7</v>
      </c>
      <c r="K479" s="13">
        <f t="shared" ref="K479:P479" si="478">if($E479="","",if($E479="Dropped",if(and(K$1&lt;=$I479,K$1&gt;=$H479),if(Year($D479)=K$1,$F479*0.8,if((year($D479)+1)=K$1,$F479*0.6,$F479*0.4)) ,""),if($E479="Minors",0,if($E479="FA Contract",if(and(K$1&lt;=$I479,K$1&gt;=$H479),$F479,""),if($E479="YP Contract",if(K$1=$H479,500000,if(K$1=($H479+1),1000000,if(K$1=($H479+2),1500000,""))))))))</f>
        <v>1300000</v>
      </c>
      <c r="L479" s="13" t="str">
        <f t="shared" si="478"/>
        <v/>
      </c>
      <c r="M479" s="13" t="str">
        <f t="shared" si="478"/>
        <v/>
      </c>
      <c r="N479" s="13" t="str">
        <f t="shared" si="478"/>
        <v/>
      </c>
      <c r="O479" s="13" t="str">
        <f t="shared" si="478"/>
        <v/>
      </c>
      <c r="P479" s="13" t="str">
        <f t="shared" si="478"/>
        <v/>
      </c>
    </row>
    <row r="480">
      <c r="A480" s="7" t="s">
        <v>501</v>
      </c>
      <c r="B480" s="7" t="s">
        <v>481</v>
      </c>
      <c r="C480" s="8">
        <v>45343.0</v>
      </c>
      <c r="D480" s="8"/>
      <c r="E480" s="9" t="s">
        <v>34</v>
      </c>
      <c r="F480" s="14" t="s">
        <v>35</v>
      </c>
      <c r="G480" s="11" t="s">
        <v>35</v>
      </c>
      <c r="H480" s="7">
        <v>2024.0</v>
      </c>
      <c r="I480" s="12">
        <f t="shared" si="3"/>
        <v>2026</v>
      </c>
      <c r="J480" s="13">
        <v>3.31E7</v>
      </c>
      <c r="K480" s="13">
        <f t="shared" ref="K480:P480" si="479">if($E480="","",if($E480="Dropped",if(and(K$1&lt;=$I480,K$1&gt;=$H480),if(Year($D480)=K$1,$F480*0.8,if((year($D480)+1)=K$1,$F480*0.6,$F480*0.4)) ,""),if($E480="Minors",0,if($E480="FA Contract",if(and(K$1&lt;=$I480,K$1&gt;=$H480),$F480,""),if($E480="YP Contract",if(K$1=$H480,500000,if(K$1=($H480+1),1000000,if(K$1=($H480+2),1500000,""))))))))</f>
        <v>1000000</v>
      </c>
      <c r="L480" s="13">
        <f t="shared" si="479"/>
        <v>1500000</v>
      </c>
      <c r="M480" s="13" t="str">
        <f t="shared" si="479"/>
        <v/>
      </c>
      <c r="N480" s="13" t="str">
        <f t="shared" si="479"/>
        <v/>
      </c>
      <c r="O480" s="13" t="str">
        <f t="shared" si="479"/>
        <v/>
      </c>
      <c r="P480" s="13" t="str">
        <f t="shared" si="479"/>
        <v/>
      </c>
    </row>
    <row r="481">
      <c r="A481" s="7" t="s">
        <v>502</v>
      </c>
      <c r="B481" s="7" t="s">
        <v>481</v>
      </c>
      <c r="C481" s="8">
        <v>45343.0</v>
      </c>
      <c r="D481" s="8"/>
      <c r="E481" s="9" t="s">
        <v>34</v>
      </c>
      <c r="F481" s="14" t="s">
        <v>35</v>
      </c>
      <c r="G481" s="11" t="s">
        <v>35</v>
      </c>
      <c r="H481" s="7">
        <v>2024.0</v>
      </c>
      <c r="I481" s="12">
        <f t="shared" si="3"/>
        <v>2026</v>
      </c>
      <c r="J481" s="13">
        <v>3.31E7</v>
      </c>
      <c r="K481" s="13">
        <f t="shared" ref="K481:P481" si="480">if($E481="","",if($E481="Dropped",if(and(K$1&lt;=$I481,K$1&gt;=$H481),if(Year($D481)=K$1,$F481*0.8,if((year($D481)+1)=K$1,$F481*0.6,$F481*0.4)) ,""),if($E481="Minors",0,if($E481="FA Contract",if(and(K$1&lt;=$I481,K$1&gt;=$H481),$F481,""),if($E481="YP Contract",if(K$1=$H481,500000,if(K$1=($H481+1),1000000,if(K$1=($H481+2),1500000,""))))))))</f>
        <v>1000000</v>
      </c>
      <c r="L481" s="13">
        <f t="shared" si="480"/>
        <v>1500000</v>
      </c>
      <c r="M481" s="13" t="str">
        <f t="shared" si="480"/>
        <v/>
      </c>
      <c r="N481" s="13" t="str">
        <f t="shared" si="480"/>
        <v/>
      </c>
      <c r="O481" s="13" t="str">
        <f t="shared" si="480"/>
        <v/>
      </c>
      <c r="P481" s="13" t="str">
        <f t="shared" si="480"/>
        <v/>
      </c>
    </row>
    <row r="482">
      <c r="A482" s="7" t="s">
        <v>503</v>
      </c>
      <c r="B482" s="17" t="s">
        <v>481</v>
      </c>
      <c r="C482" s="8">
        <v>45732.0</v>
      </c>
      <c r="D482" s="8"/>
      <c r="E482" s="9" t="s">
        <v>12</v>
      </c>
      <c r="F482" s="10">
        <v>900000.0</v>
      </c>
      <c r="G482" s="11">
        <v>1.0</v>
      </c>
      <c r="H482" s="7">
        <v>2025.0</v>
      </c>
      <c r="I482" s="12">
        <f t="shared" si="3"/>
        <v>2025</v>
      </c>
      <c r="J482" s="13">
        <v>3.31E7</v>
      </c>
      <c r="K482" s="13">
        <f t="shared" ref="K482:P482" si="481">if($E482="","",if($E482="Dropped",if(and(K$1&lt;=$I482,K$1&gt;=$H482),if(Year($D482)=K$1,$F482*0.8,if((year($D482)+1)=K$1,$F482*0.6,$F482*0.4)) ,""),if($E482="Minors",0,if($E482="FA Contract",if(and(K$1&lt;=$I482,K$1&gt;=$H482),$F482,""),if($E482="YP Contract",if(K$1=$H482,500000,if(K$1=($H482+1),1000000,if(K$1=($H482+2),1500000,""))))))))</f>
        <v>900000</v>
      </c>
      <c r="L482" s="13" t="str">
        <f t="shared" si="481"/>
        <v/>
      </c>
      <c r="M482" s="13" t="str">
        <f t="shared" si="481"/>
        <v/>
      </c>
      <c r="N482" s="13" t="str">
        <f t="shared" si="481"/>
        <v/>
      </c>
      <c r="O482" s="13" t="str">
        <f t="shared" si="481"/>
        <v/>
      </c>
      <c r="P482" s="13" t="str">
        <f t="shared" si="481"/>
        <v/>
      </c>
    </row>
    <row r="483">
      <c r="A483" s="7" t="s">
        <v>504</v>
      </c>
      <c r="B483" s="7" t="s">
        <v>481</v>
      </c>
      <c r="C483" s="8">
        <v>45732.0</v>
      </c>
      <c r="D483" s="8"/>
      <c r="E483" s="9" t="s">
        <v>12</v>
      </c>
      <c r="F483" s="10">
        <v>600000.0</v>
      </c>
      <c r="G483" s="11">
        <v>1.0</v>
      </c>
      <c r="H483" s="7">
        <v>2025.0</v>
      </c>
      <c r="I483" s="12">
        <f t="shared" si="3"/>
        <v>2025</v>
      </c>
      <c r="J483" s="13">
        <v>3.31E7</v>
      </c>
      <c r="K483" s="13">
        <f t="shared" ref="K483:P483" si="482">if($E483="","",if($E483="Dropped",if(and(K$1&lt;=$I483,K$1&gt;=$H483),if(Year($D483)=K$1,$F483*0.8,if((year($D483)+1)=K$1,$F483*0.6,$F483*0.4)) ,""),if($E483="Minors",0,if($E483="FA Contract",if(and(K$1&lt;=$I483,K$1&gt;=$H483),$F483,""),if($E483="YP Contract",if(K$1=$H483,500000,if(K$1=($H483+1),1000000,if(K$1=($H483+2),1500000,""))))))))</f>
        <v>600000</v>
      </c>
      <c r="L483" s="13" t="str">
        <f t="shared" si="482"/>
        <v/>
      </c>
      <c r="M483" s="13" t="str">
        <f t="shared" si="482"/>
        <v/>
      </c>
      <c r="N483" s="13" t="str">
        <f t="shared" si="482"/>
        <v/>
      </c>
      <c r="O483" s="13" t="str">
        <f t="shared" si="482"/>
        <v/>
      </c>
      <c r="P483" s="13" t="str">
        <f t="shared" si="482"/>
        <v/>
      </c>
    </row>
    <row r="484">
      <c r="A484" s="7" t="s">
        <v>505</v>
      </c>
      <c r="B484" s="7" t="s">
        <v>481</v>
      </c>
      <c r="C484" s="8">
        <v>45732.0</v>
      </c>
      <c r="D484" s="8"/>
      <c r="E484" s="9" t="s">
        <v>12</v>
      </c>
      <c r="F484" s="10">
        <v>600000.0</v>
      </c>
      <c r="G484" s="11">
        <v>1.0</v>
      </c>
      <c r="H484" s="7">
        <v>2025.0</v>
      </c>
      <c r="I484" s="12">
        <f t="shared" si="3"/>
        <v>2025</v>
      </c>
      <c r="J484" s="13">
        <v>3.31E7</v>
      </c>
      <c r="K484" s="13">
        <f t="shared" ref="K484:P484" si="483">if($E484="","",if($E484="Dropped",if(and(K$1&lt;=$I484,K$1&gt;=$H484),if(Year($D484)=K$1,$F484*0.8,if((year($D484)+1)=K$1,$F484*0.6,$F484*0.4)) ,""),if($E484="Minors",0,if($E484="FA Contract",if(and(K$1&lt;=$I484,K$1&gt;=$H484),$F484,""),if($E484="YP Contract",if(K$1=$H484,500000,if(K$1=($H484+1),1000000,if(K$1=($H484+2),1500000,""))))))))</f>
        <v>600000</v>
      </c>
      <c r="L484" s="13" t="str">
        <f t="shared" si="483"/>
        <v/>
      </c>
      <c r="M484" s="13" t="str">
        <f t="shared" si="483"/>
        <v/>
      </c>
      <c r="N484" s="13" t="str">
        <f t="shared" si="483"/>
        <v/>
      </c>
      <c r="O484" s="13" t="str">
        <f t="shared" si="483"/>
        <v/>
      </c>
      <c r="P484" s="13" t="str">
        <f t="shared" si="483"/>
        <v/>
      </c>
    </row>
    <row r="485">
      <c r="A485" s="7" t="s">
        <v>506</v>
      </c>
      <c r="B485" s="7" t="s">
        <v>481</v>
      </c>
      <c r="C485" s="8">
        <v>45343.0</v>
      </c>
      <c r="D485" s="8"/>
      <c r="E485" s="9" t="s">
        <v>34</v>
      </c>
      <c r="F485" s="14" t="s">
        <v>35</v>
      </c>
      <c r="G485" s="11" t="s">
        <v>35</v>
      </c>
      <c r="H485" s="7">
        <v>2025.0</v>
      </c>
      <c r="I485" s="12">
        <f t="shared" si="3"/>
        <v>2027</v>
      </c>
      <c r="J485" s="13">
        <v>3.31E7</v>
      </c>
      <c r="K485" s="13">
        <f t="shared" ref="K485:P485" si="484">if($E485="","",if($E485="Dropped",if(and(K$1&lt;=$I485,K$1&gt;=$H485),if(Year($D485)=K$1,$F485*0.8,if((year($D485)+1)=K$1,$F485*0.6,$F485*0.4)) ,""),if($E485="Minors",0,if($E485="FA Contract",if(and(K$1&lt;=$I485,K$1&gt;=$H485),$F485,""),if($E485="YP Contract",if(K$1=$H485,500000,if(K$1=($H485+1),1000000,if(K$1=($H485+2),1500000,""))))))))</f>
        <v>500000</v>
      </c>
      <c r="L485" s="13">
        <f t="shared" si="484"/>
        <v>1000000</v>
      </c>
      <c r="M485" s="13">
        <f t="shared" si="484"/>
        <v>1500000</v>
      </c>
      <c r="N485" s="13" t="str">
        <f t="shared" si="484"/>
        <v/>
      </c>
      <c r="O485" s="13" t="str">
        <f t="shared" si="484"/>
        <v/>
      </c>
      <c r="P485" s="13" t="str">
        <f t="shared" si="484"/>
        <v/>
      </c>
    </row>
    <row r="486">
      <c r="A486" s="7" t="s">
        <v>507</v>
      </c>
      <c r="B486" s="7" t="s">
        <v>481</v>
      </c>
      <c r="C486" s="8">
        <v>45343.0</v>
      </c>
      <c r="D486" s="8"/>
      <c r="E486" s="15" t="s">
        <v>34</v>
      </c>
      <c r="F486" s="14" t="s">
        <v>35</v>
      </c>
      <c r="G486" s="11" t="s">
        <v>35</v>
      </c>
      <c r="H486" s="16">
        <v>2025.0</v>
      </c>
      <c r="I486" s="12">
        <f t="shared" si="3"/>
        <v>2027</v>
      </c>
      <c r="J486" s="13">
        <v>3.31E7</v>
      </c>
      <c r="K486" s="13">
        <f t="shared" ref="K486:P486" si="485">if($E486="","",if($E486="Dropped",if(and(K$1&lt;=$I486,K$1&gt;=$H486),if(Year($D486)=K$1,$F486*0.8,if((year($D486)+1)=K$1,$F486*0.6,$F486*0.4)) ,""),if($E486="Minors",0,if($E486="FA Contract",if(and(K$1&lt;=$I486,K$1&gt;=$H486),$F486,""),if($E486="YP Contract",if(K$1=$H486,500000,if(K$1=($H486+1),1000000,if(K$1=($H486+2),1500000,""))))))))</f>
        <v>500000</v>
      </c>
      <c r="L486" s="13">
        <f t="shared" si="485"/>
        <v>1000000</v>
      </c>
      <c r="M486" s="13">
        <f t="shared" si="485"/>
        <v>1500000</v>
      </c>
      <c r="N486" s="13" t="str">
        <f t="shared" si="485"/>
        <v/>
      </c>
      <c r="O486" s="13" t="str">
        <f t="shared" si="485"/>
        <v/>
      </c>
      <c r="P486" s="13" t="str">
        <f t="shared" si="485"/>
        <v/>
      </c>
    </row>
    <row r="487">
      <c r="A487" s="7" t="s">
        <v>508</v>
      </c>
      <c r="B487" s="7" t="s">
        <v>481</v>
      </c>
      <c r="C487" s="8">
        <v>45343.0</v>
      </c>
      <c r="D487" s="8"/>
      <c r="E487" s="9" t="s">
        <v>34</v>
      </c>
      <c r="F487" s="14" t="s">
        <v>35</v>
      </c>
      <c r="G487" s="11" t="s">
        <v>35</v>
      </c>
      <c r="H487" s="7">
        <v>2025.0</v>
      </c>
      <c r="I487" s="12">
        <f t="shared" si="3"/>
        <v>2027</v>
      </c>
      <c r="J487" s="13">
        <v>3.31E7</v>
      </c>
      <c r="K487" s="13">
        <f t="shared" ref="K487:P487" si="486">if($E487="","",if($E487="Dropped",if(and(K$1&lt;=$I487,K$1&gt;=$H487),if(Year($D487)=K$1,$F487*0.8,if((year($D487)+1)=K$1,$F487*0.6,$F487*0.4)) ,""),if($E487="Minors",0,if($E487="FA Contract",if(and(K$1&lt;=$I487,K$1&gt;=$H487),$F487,""),if($E487="YP Contract",if(K$1=$H487,500000,if(K$1=($H487+1),1000000,if(K$1=($H487+2),1500000,""))))))))</f>
        <v>500000</v>
      </c>
      <c r="L487" s="13">
        <f t="shared" si="486"/>
        <v>1000000</v>
      </c>
      <c r="M487" s="13">
        <f t="shared" si="486"/>
        <v>1500000</v>
      </c>
      <c r="N487" s="13" t="str">
        <f t="shared" si="486"/>
        <v/>
      </c>
      <c r="O487" s="13" t="str">
        <f t="shared" si="486"/>
        <v/>
      </c>
      <c r="P487" s="13" t="str">
        <f t="shared" si="486"/>
        <v/>
      </c>
    </row>
    <row r="488">
      <c r="A488" s="7" t="s">
        <v>509</v>
      </c>
      <c r="B488" s="7" t="s">
        <v>481</v>
      </c>
      <c r="C488" s="8">
        <v>45732.0</v>
      </c>
      <c r="D488" s="8"/>
      <c r="E488" s="9" t="s">
        <v>12</v>
      </c>
      <c r="F488" s="10">
        <v>500000.0</v>
      </c>
      <c r="G488" s="11">
        <v>1.0</v>
      </c>
      <c r="H488" s="7">
        <v>2025.0</v>
      </c>
      <c r="I488" s="12">
        <f t="shared" si="3"/>
        <v>2025</v>
      </c>
      <c r="J488" s="13">
        <v>3.31E7</v>
      </c>
      <c r="K488" s="13">
        <f t="shared" ref="K488:P488" si="487">if($E488="","",if($E488="Dropped",if(and(K$1&lt;=$I488,K$1&gt;=$H488),if(Year($D488)=K$1,$F488*0.8,if((year($D488)+1)=K$1,$F488*0.6,$F488*0.4)) ,""),if($E488="Minors",0,if($E488="FA Contract",if(and(K$1&lt;=$I488,K$1&gt;=$H488),$F488,""),if($E488="YP Contract",if(K$1=$H488,500000,if(K$1=($H488+1),1000000,if(K$1=($H488+2),1500000,""))))))))</f>
        <v>500000</v>
      </c>
      <c r="L488" s="13" t="str">
        <f t="shared" si="487"/>
        <v/>
      </c>
      <c r="M488" s="13" t="str">
        <f t="shared" si="487"/>
        <v/>
      </c>
      <c r="N488" s="13" t="str">
        <f t="shared" si="487"/>
        <v/>
      </c>
      <c r="O488" s="13" t="str">
        <f t="shared" si="487"/>
        <v/>
      </c>
      <c r="P488" s="13" t="str">
        <f t="shared" si="487"/>
        <v/>
      </c>
    </row>
    <row r="489">
      <c r="A489" s="7" t="s">
        <v>510</v>
      </c>
      <c r="B489" s="7" t="s">
        <v>481</v>
      </c>
      <c r="C489" s="8">
        <v>45343.0</v>
      </c>
      <c r="D489" s="8"/>
      <c r="E489" s="9" t="s">
        <v>34</v>
      </c>
      <c r="F489" s="14" t="s">
        <v>35</v>
      </c>
      <c r="G489" s="11" t="s">
        <v>35</v>
      </c>
      <c r="H489" s="7">
        <v>2025.0</v>
      </c>
      <c r="I489" s="12">
        <f t="shared" si="3"/>
        <v>2027</v>
      </c>
      <c r="J489" s="13">
        <v>3.31E7</v>
      </c>
      <c r="K489" s="13">
        <f t="shared" ref="K489:P489" si="488">if($E489="","",if($E489="Dropped",if(and(K$1&lt;=$I489,K$1&gt;=$H489),if(Year($D489)=K$1,$F489*0.8,if((year($D489)+1)=K$1,$F489*0.6,$F489*0.4)) ,""),if($E489="Minors",0,if($E489="FA Contract",if(and(K$1&lt;=$I489,K$1&gt;=$H489),$F489,""),if($E489="YP Contract",if(K$1=$H489,500000,if(K$1=($H489+1),1000000,if(K$1=($H489+2),1500000,""))))))))</f>
        <v>500000</v>
      </c>
      <c r="L489" s="13">
        <f t="shared" si="488"/>
        <v>1000000</v>
      </c>
      <c r="M489" s="13">
        <f t="shared" si="488"/>
        <v>1500000</v>
      </c>
      <c r="N489" s="13" t="str">
        <f t="shared" si="488"/>
        <v/>
      </c>
      <c r="O489" s="13" t="str">
        <f t="shared" si="488"/>
        <v/>
      </c>
      <c r="P489" s="13" t="str">
        <f t="shared" si="488"/>
        <v/>
      </c>
    </row>
    <row r="490">
      <c r="A490" s="7" t="s">
        <v>511</v>
      </c>
      <c r="B490" s="7" t="s">
        <v>481</v>
      </c>
      <c r="C490" s="8">
        <v>45732.0</v>
      </c>
      <c r="D490" s="8"/>
      <c r="E490" s="9" t="s">
        <v>12</v>
      </c>
      <c r="F490" s="10">
        <v>500000.0</v>
      </c>
      <c r="G490" s="20">
        <v>1.0</v>
      </c>
      <c r="H490" s="7">
        <v>2025.0</v>
      </c>
      <c r="I490" s="12">
        <f t="shared" si="3"/>
        <v>2025</v>
      </c>
      <c r="J490" s="13">
        <v>3.31E7</v>
      </c>
      <c r="K490" s="13">
        <f t="shared" ref="K490:P490" si="489">if($E490="","",if($E490="Dropped",if(and(K$1&lt;=$I490,K$1&gt;=$H490),if(Year($D490)=K$1,$F490*0.8,if((year($D490)+1)=K$1,$F490*0.6,$F490*0.4)) ,""),if($E490="Minors",0,if($E490="FA Contract",if(and(K$1&lt;=$I490,K$1&gt;=$H490),$F490,""),if($E490="YP Contract",if(K$1=$H490,500000,if(K$1=($H490+1),1000000,if(K$1=($H490+2),1500000,""))))))))</f>
        <v>500000</v>
      </c>
      <c r="L490" s="13" t="str">
        <f t="shared" si="489"/>
        <v/>
      </c>
      <c r="M490" s="13" t="str">
        <f t="shared" si="489"/>
        <v/>
      </c>
      <c r="N490" s="13" t="str">
        <f t="shared" si="489"/>
        <v/>
      </c>
      <c r="O490" s="13" t="str">
        <f t="shared" si="489"/>
        <v/>
      </c>
      <c r="P490" s="13" t="str">
        <f t="shared" si="489"/>
        <v/>
      </c>
    </row>
    <row r="491">
      <c r="A491" s="7" t="s">
        <v>512</v>
      </c>
      <c r="B491" s="7" t="s">
        <v>481</v>
      </c>
      <c r="C491" s="8">
        <v>45343.0</v>
      </c>
      <c r="D491" s="8"/>
      <c r="E491" s="9" t="s">
        <v>34</v>
      </c>
      <c r="F491" s="14" t="s">
        <v>35</v>
      </c>
      <c r="G491" s="11" t="s">
        <v>35</v>
      </c>
      <c r="H491" s="7">
        <v>2025.0</v>
      </c>
      <c r="I491" s="12">
        <f t="shared" si="3"/>
        <v>2027</v>
      </c>
      <c r="J491" s="13">
        <v>3.31E7</v>
      </c>
      <c r="K491" s="13">
        <f t="shared" ref="K491:P491" si="490">if($E491="","",if($E491="Dropped",if(and(K$1&lt;=$I491,K$1&gt;=$H491),if(Year($D491)=K$1,$F491*0.8,if((year($D491)+1)=K$1,$F491*0.6,$F491*0.4)) ,""),if($E491="Minors",0,if($E491="FA Contract",if(and(K$1&lt;=$I491,K$1&gt;=$H491),$F491,""),if($E491="YP Contract",if(K$1=$H491,500000,if(K$1=($H491+1),1000000,if(K$1=($H491+2),1500000,""))))))))</f>
        <v>500000</v>
      </c>
      <c r="L491" s="13">
        <f t="shared" si="490"/>
        <v>1000000</v>
      </c>
      <c r="M491" s="13">
        <f t="shared" si="490"/>
        <v>1500000</v>
      </c>
      <c r="N491" s="13" t="str">
        <f t="shared" si="490"/>
        <v/>
      </c>
      <c r="O491" s="13" t="str">
        <f t="shared" si="490"/>
        <v/>
      </c>
      <c r="P491" s="13" t="str">
        <f t="shared" si="490"/>
        <v/>
      </c>
    </row>
    <row r="492">
      <c r="A492" s="7" t="s">
        <v>513</v>
      </c>
      <c r="B492" s="7" t="s">
        <v>481</v>
      </c>
      <c r="C492" s="8">
        <v>45343.0</v>
      </c>
      <c r="D492" s="8"/>
      <c r="E492" s="9" t="s">
        <v>34</v>
      </c>
      <c r="F492" s="14" t="s">
        <v>35</v>
      </c>
      <c r="G492" s="11" t="s">
        <v>35</v>
      </c>
      <c r="H492" s="7">
        <v>2025.0</v>
      </c>
      <c r="I492" s="12">
        <f t="shared" si="3"/>
        <v>2027</v>
      </c>
      <c r="J492" s="13">
        <v>3.31E7</v>
      </c>
      <c r="K492" s="13">
        <f t="shared" ref="K492:P492" si="491">if($E492="","",if($E492="Dropped",if(and(K$1&lt;=$I492,K$1&gt;=$H492),if(Year($D492)=K$1,$F492*0.8,if((year($D492)+1)=K$1,$F492*0.6,$F492*0.4)) ,""),if($E492="Minors",0,if($E492="FA Contract",if(and(K$1&lt;=$I492,K$1&gt;=$H492),$F492,""),if($E492="YP Contract",if(K$1=$H492,500000,if(K$1=($H492+1),1000000,if(K$1=($H492+2),1500000,""))))))))</f>
        <v>500000</v>
      </c>
      <c r="L492" s="13">
        <f t="shared" si="491"/>
        <v>1000000</v>
      </c>
      <c r="M492" s="13">
        <f t="shared" si="491"/>
        <v>1500000</v>
      </c>
      <c r="N492" s="13" t="str">
        <f t="shared" si="491"/>
        <v/>
      </c>
      <c r="O492" s="13" t="str">
        <f t="shared" si="491"/>
        <v/>
      </c>
      <c r="P492" s="13" t="str">
        <f t="shared" si="491"/>
        <v/>
      </c>
    </row>
    <row r="493">
      <c r="A493" s="7" t="s">
        <v>514</v>
      </c>
      <c r="B493" s="7" t="s">
        <v>481</v>
      </c>
      <c r="C493" s="8">
        <v>45343.0</v>
      </c>
      <c r="D493" s="8"/>
      <c r="E493" s="9" t="s">
        <v>34</v>
      </c>
      <c r="F493" s="14" t="s">
        <v>35</v>
      </c>
      <c r="G493" s="11" t="s">
        <v>35</v>
      </c>
      <c r="H493" s="7">
        <v>2025.0</v>
      </c>
      <c r="I493" s="12">
        <f t="shared" si="3"/>
        <v>2027</v>
      </c>
      <c r="J493" s="13">
        <v>3.31E7</v>
      </c>
      <c r="K493" s="13">
        <f t="shared" ref="K493:P493" si="492">if($E493="","",if($E493="Dropped",if(and(K$1&lt;=$I493,K$1&gt;=$H493),if(Year($D493)=K$1,$F493*0.8,if((year($D493)+1)=K$1,$F493*0.6,$F493*0.4)) ,""),if($E493="Minors",0,if($E493="FA Contract",if(and(K$1&lt;=$I493,K$1&gt;=$H493),$F493,""),if($E493="YP Contract",if(K$1=$H493,500000,if(K$1=($H493+1),1000000,if(K$1=($H493+2),1500000,""))))))))</f>
        <v>500000</v>
      </c>
      <c r="L493" s="13">
        <f t="shared" si="492"/>
        <v>1000000</v>
      </c>
      <c r="M493" s="13">
        <f t="shared" si="492"/>
        <v>1500000</v>
      </c>
      <c r="N493" s="13" t="str">
        <f t="shared" si="492"/>
        <v/>
      </c>
      <c r="O493" s="13" t="str">
        <f t="shared" si="492"/>
        <v/>
      </c>
      <c r="P493" s="13" t="str">
        <f t="shared" si="492"/>
        <v/>
      </c>
    </row>
    <row r="494">
      <c r="A494" s="7" t="s">
        <v>515</v>
      </c>
      <c r="B494" s="7" t="s">
        <v>481</v>
      </c>
      <c r="C494" s="8">
        <v>45354.0</v>
      </c>
      <c r="D494" s="8"/>
      <c r="E494" s="9" t="s">
        <v>34</v>
      </c>
      <c r="F494" s="14" t="s">
        <v>35</v>
      </c>
      <c r="G494" s="14" t="s">
        <v>35</v>
      </c>
      <c r="H494" s="7">
        <v>2025.0</v>
      </c>
      <c r="I494" s="12">
        <f t="shared" si="3"/>
        <v>2027</v>
      </c>
      <c r="J494" s="13">
        <v>3.31E7</v>
      </c>
      <c r="K494" s="13">
        <f t="shared" ref="K494:P494" si="493">if($E494="","",if($E494="Dropped",if(and(K$1&lt;=$I494,K$1&gt;=$H494),if(Year($D494)=K$1,$F494*0.8,if((year($D494)+1)=K$1,$F494*0.6,$F494*0.4)) ,""),if($E494="Minors",0,if($E494="FA Contract",if(and(K$1&lt;=$I494,K$1&gt;=$H494),$F494,""),if($E494="YP Contract",if(K$1=$H494,500000,if(K$1=($H494+1),1000000,if(K$1=($H494+2),1500000,""))))))))</f>
        <v>500000</v>
      </c>
      <c r="L494" s="13">
        <f t="shared" si="493"/>
        <v>1000000</v>
      </c>
      <c r="M494" s="13">
        <f t="shared" si="493"/>
        <v>1500000</v>
      </c>
      <c r="N494" s="13" t="str">
        <f t="shared" si="493"/>
        <v/>
      </c>
      <c r="O494" s="13" t="str">
        <f t="shared" si="493"/>
        <v/>
      </c>
      <c r="P494" s="13" t="str">
        <f t="shared" si="493"/>
        <v/>
      </c>
    </row>
    <row r="495">
      <c r="A495" s="7" t="s">
        <v>516</v>
      </c>
      <c r="B495" s="7" t="s">
        <v>481</v>
      </c>
      <c r="C495" s="8">
        <v>45732.0</v>
      </c>
      <c r="D495" s="8"/>
      <c r="E495" s="9" t="s">
        <v>12</v>
      </c>
      <c r="F495" s="10">
        <v>400000.0</v>
      </c>
      <c r="G495" s="11">
        <v>1.0</v>
      </c>
      <c r="H495" s="7">
        <v>2025.0</v>
      </c>
      <c r="I495" s="12">
        <f t="shared" si="3"/>
        <v>2025</v>
      </c>
      <c r="J495" s="13">
        <v>3.31E7</v>
      </c>
      <c r="K495" s="13">
        <f t="shared" ref="K495:P495" si="494">if($E495="","",if($E495="Dropped",if(and(K$1&lt;=$I495,K$1&gt;=$H495),if(Year($D495)=K$1,$F495*0.8,if((year($D495)+1)=K$1,$F495*0.6,$F495*0.4)) ,""),if($E495="Minors",0,if($E495="FA Contract",if(and(K$1&lt;=$I495,K$1&gt;=$H495),$F495,""),if($E495="YP Contract",if(K$1=$H495,500000,if(K$1=($H495+1),1000000,if(K$1=($H495+2),1500000,""))))))))</f>
        <v>400000</v>
      </c>
      <c r="L495" s="13" t="str">
        <f t="shared" si="494"/>
        <v/>
      </c>
      <c r="M495" s="13" t="str">
        <f t="shared" si="494"/>
        <v/>
      </c>
      <c r="N495" s="13" t="str">
        <f t="shared" si="494"/>
        <v/>
      </c>
      <c r="O495" s="13" t="str">
        <f t="shared" si="494"/>
        <v/>
      </c>
      <c r="P495" s="13" t="str">
        <f t="shared" si="494"/>
        <v/>
      </c>
    </row>
    <row r="496">
      <c r="A496" s="7" t="s">
        <v>517</v>
      </c>
      <c r="B496" s="7" t="s">
        <v>481</v>
      </c>
      <c r="C496" s="8">
        <v>45732.0</v>
      </c>
      <c r="D496" s="8"/>
      <c r="E496" s="9" t="s">
        <v>12</v>
      </c>
      <c r="F496" s="10">
        <v>400000.0</v>
      </c>
      <c r="G496" s="11">
        <v>1.0</v>
      </c>
      <c r="H496" s="7">
        <v>2025.0</v>
      </c>
      <c r="I496" s="12">
        <f t="shared" si="3"/>
        <v>2025</v>
      </c>
      <c r="J496" s="13">
        <v>3.31E7</v>
      </c>
      <c r="K496" s="13">
        <f t="shared" ref="K496:P496" si="495">if($E496="","",if($E496="Dropped",if(and(K$1&lt;=$I496,K$1&gt;=$H496),if(Year($D496)=K$1,$F496*0.8,if((year($D496)+1)=K$1,$F496*0.6,$F496*0.4)) ,""),if($E496="Minors",0,if($E496="FA Contract",if(and(K$1&lt;=$I496,K$1&gt;=$H496),$F496,""),if($E496="YP Contract",if(K$1=$H496,500000,if(K$1=($H496+1),1000000,if(K$1=($H496+2),1500000,""))))))))</f>
        <v>400000</v>
      </c>
      <c r="L496" s="13" t="str">
        <f t="shared" si="495"/>
        <v/>
      </c>
      <c r="M496" s="13" t="str">
        <f t="shared" si="495"/>
        <v/>
      </c>
      <c r="N496" s="13" t="str">
        <f t="shared" si="495"/>
        <v/>
      </c>
      <c r="O496" s="13" t="str">
        <f t="shared" si="495"/>
        <v/>
      </c>
      <c r="P496" s="13" t="str">
        <f t="shared" si="495"/>
        <v/>
      </c>
    </row>
    <row r="497">
      <c r="A497" s="7" t="s">
        <v>518</v>
      </c>
      <c r="B497" s="7" t="s">
        <v>481</v>
      </c>
      <c r="C497" s="8">
        <v>45746.0</v>
      </c>
      <c r="D497" s="8"/>
      <c r="E497" s="9" t="s">
        <v>12</v>
      </c>
      <c r="F497" s="14">
        <v>400000.0</v>
      </c>
      <c r="G497" s="11">
        <v>1.0</v>
      </c>
      <c r="H497" s="7">
        <v>2025.0</v>
      </c>
      <c r="I497" s="12">
        <f t="shared" si="3"/>
        <v>2025</v>
      </c>
      <c r="J497" s="13">
        <v>3.31E7</v>
      </c>
      <c r="K497" s="13">
        <f t="shared" ref="K497:P497" si="496">if($E497="","",if($E497="Dropped",if(and(K$1&lt;=$I497,K$1&gt;=$H497),if(Year($D497)=K$1,$F497*0.8,if((year($D497)+1)=K$1,$F497*0.6,$F497*0.4)) ,""),if($E497="Minors",0,if($E497="FA Contract",if(and(K$1&lt;=$I497,K$1&gt;=$H497),$F497,""),if($E497="YP Contract",if(K$1=$H497,500000,if(K$1=($H497+1),1000000,if(K$1=($H497+2),1500000,""))))))))</f>
        <v>400000</v>
      </c>
      <c r="L497" s="13" t="str">
        <f t="shared" si="496"/>
        <v/>
      </c>
      <c r="M497" s="13" t="str">
        <f t="shared" si="496"/>
        <v/>
      </c>
      <c r="N497" s="13" t="str">
        <f t="shared" si="496"/>
        <v/>
      </c>
      <c r="O497" s="13" t="str">
        <f t="shared" si="496"/>
        <v/>
      </c>
      <c r="P497" s="13" t="str">
        <f t="shared" si="496"/>
        <v/>
      </c>
    </row>
    <row r="498">
      <c r="A498" s="7" t="s">
        <v>519</v>
      </c>
      <c r="B498" s="7" t="s">
        <v>481</v>
      </c>
      <c r="C498" s="8">
        <v>45732.0</v>
      </c>
      <c r="D498" s="8"/>
      <c r="E498" s="9" t="s">
        <v>12</v>
      </c>
      <c r="F498" s="14">
        <v>300000.0</v>
      </c>
      <c r="G498" s="11">
        <v>1.0</v>
      </c>
      <c r="H498" s="7">
        <v>2025.0</v>
      </c>
      <c r="I498" s="12">
        <f t="shared" si="3"/>
        <v>2025</v>
      </c>
      <c r="J498" s="13">
        <v>3.31E7</v>
      </c>
      <c r="K498" s="13">
        <f t="shared" ref="K498:P498" si="497">if($E498="","",if($E498="Dropped",if(and(K$1&lt;=$I498,K$1&gt;=$H498),if(Year($D498)=K$1,$F498*0.8,if((year($D498)+1)=K$1,$F498*0.6,$F498*0.4)) ,""),if($E498="Minors",0,if($E498="FA Contract",if(and(K$1&lt;=$I498,K$1&gt;=$H498),$F498,""),if($E498="YP Contract",if(K$1=$H498,500000,if(K$1=($H498+1),1000000,if(K$1=($H498+2),1500000,""))))))))</f>
        <v>300000</v>
      </c>
      <c r="L498" s="13" t="str">
        <f t="shared" si="497"/>
        <v/>
      </c>
      <c r="M498" s="13" t="str">
        <f t="shared" si="497"/>
        <v/>
      </c>
      <c r="N498" s="13" t="str">
        <f t="shared" si="497"/>
        <v/>
      </c>
      <c r="O498" s="13" t="str">
        <f t="shared" si="497"/>
        <v/>
      </c>
      <c r="P498" s="13" t="str">
        <f t="shared" si="497"/>
        <v/>
      </c>
    </row>
    <row r="499">
      <c r="A499" s="7" t="s">
        <v>520</v>
      </c>
      <c r="B499" s="7" t="s">
        <v>481</v>
      </c>
      <c r="C499" s="8">
        <v>45732.0</v>
      </c>
      <c r="D499" s="8"/>
      <c r="E499" s="9" t="s">
        <v>12</v>
      </c>
      <c r="F499" s="10">
        <v>300000.0</v>
      </c>
      <c r="G499" s="11">
        <v>1.0</v>
      </c>
      <c r="H499" s="7">
        <v>2025.0</v>
      </c>
      <c r="I499" s="12">
        <f t="shared" si="3"/>
        <v>2025</v>
      </c>
      <c r="J499" s="13">
        <v>3.31E7</v>
      </c>
      <c r="K499" s="13">
        <f t="shared" ref="K499:P499" si="498">if($E499="","",if($E499="Dropped",if(and(K$1&lt;=$I499,K$1&gt;=$H499),if(Year($D499)=K$1,$F499*0.8,if((year($D499)+1)=K$1,$F499*0.6,$F499*0.4)) ,""),if($E499="Minors",0,if($E499="FA Contract",if(and(K$1&lt;=$I499,K$1&gt;=$H499),$F499,""),if($E499="YP Contract",if(K$1=$H499,500000,if(K$1=($H499+1),1000000,if(K$1=($H499+2),1500000,""))))))))</f>
        <v>300000</v>
      </c>
      <c r="L499" s="13" t="str">
        <f t="shared" si="498"/>
        <v/>
      </c>
      <c r="M499" s="13" t="str">
        <f t="shared" si="498"/>
        <v/>
      </c>
      <c r="N499" s="13" t="str">
        <f t="shared" si="498"/>
        <v/>
      </c>
      <c r="O499" s="13" t="str">
        <f t="shared" si="498"/>
        <v/>
      </c>
      <c r="P499" s="13" t="str">
        <f t="shared" si="498"/>
        <v/>
      </c>
    </row>
    <row r="500">
      <c r="A500" s="7" t="s">
        <v>521</v>
      </c>
      <c r="B500" s="7" t="s">
        <v>481</v>
      </c>
      <c r="C500" s="8">
        <v>45502.0</v>
      </c>
      <c r="D500" s="8"/>
      <c r="E500" s="9" t="s">
        <v>52</v>
      </c>
      <c r="F500" s="14" t="s">
        <v>35</v>
      </c>
      <c r="G500" s="11" t="s">
        <v>35</v>
      </c>
      <c r="I500" s="12" t="str">
        <f t="shared" si="3"/>
        <v/>
      </c>
      <c r="J500" s="13">
        <v>3.31E7</v>
      </c>
      <c r="K500" s="13">
        <f t="shared" ref="K500:P500" si="499">if($E500="","",if($E500="Dropped",if(and(K$1&lt;=$I500,K$1&gt;=$H500),if(Year($D500)=K$1,$F500*0.8,if((year($D500)+1)=K$1,$F500*0.6,$F500*0.4)) ,""),if($E500="Minors",0,if($E500="FA Contract",if(and(K$1&lt;=$I500,K$1&gt;=$H500),$F500,""),if($E500="YP Contract",if(K$1=$H500,500000,if(K$1=($H500+1),1000000,if(K$1=($H500+2),1500000,""))))))))</f>
        <v>0</v>
      </c>
      <c r="L500" s="13">
        <f t="shared" si="499"/>
        <v>0</v>
      </c>
      <c r="M500" s="13">
        <f t="shared" si="499"/>
        <v>0</v>
      </c>
      <c r="N500" s="13">
        <f t="shared" si="499"/>
        <v>0</v>
      </c>
      <c r="O500" s="13">
        <f t="shared" si="499"/>
        <v>0</v>
      </c>
      <c r="P500" s="13">
        <f t="shared" si="499"/>
        <v>0</v>
      </c>
    </row>
    <row r="501">
      <c r="A501" s="7" t="s">
        <v>522</v>
      </c>
      <c r="B501" s="7" t="s">
        <v>481</v>
      </c>
      <c r="C501" s="8">
        <v>45689.0</v>
      </c>
      <c r="D501" s="8"/>
      <c r="E501" s="9" t="s">
        <v>52</v>
      </c>
      <c r="F501" s="14" t="s">
        <v>35</v>
      </c>
      <c r="G501" s="11" t="s">
        <v>35</v>
      </c>
      <c r="I501" s="12" t="str">
        <f t="shared" si="3"/>
        <v/>
      </c>
      <c r="J501" s="13">
        <v>3.31E7</v>
      </c>
      <c r="K501" s="13">
        <f t="shared" ref="K501:P501" si="500">if($E501="","",if($E501="Dropped",if(and(K$1&lt;=$I501,K$1&gt;=$H501),if(Year($D501)=K$1,$F501*0.8,if((year($D501)+1)=K$1,$F501*0.6,$F501*0.4)) ,""),if($E501="Minors",0,if($E501="FA Contract",if(and(K$1&lt;=$I501,K$1&gt;=$H501),$F501,""),if($E501="YP Contract",if(K$1=$H501,500000,if(K$1=($H501+1),1000000,if(K$1=($H501+2),1500000,""))))))))</f>
        <v>0</v>
      </c>
      <c r="L501" s="13">
        <f t="shared" si="500"/>
        <v>0</v>
      </c>
      <c r="M501" s="13">
        <f t="shared" si="500"/>
        <v>0</v>
      </c>
      <c r="N501" s="13">
        <f t="shared" si="500"/>
        <v>0</v>
      </c>
      <c r="O501" s="13">
        <f t="shared" si="500"/>
        <v>0</v>
      </c>
      <c r="P501" s="13">
        <f t="shared" si="500"/>
        <v>0</v>
      </c>
    </row>
    <row r="502">
      <c r="A502" s="7" t="s">
        <v>523</v>
      </c>
      <c r="B502" s="7" t="s">
        <v>481</v>
      </c>
      <c r="C502" s="8">
        <v>45343.0</v>
      </c>
      <c r="D502" s="8"/>
      <c r="E502" s="9" t="s">
        <v>52</v>
      </c>
      <c r="F502" s="14" t="s">
        <v>35</v>
      </c>
      <c r="G502" s="11" t="s">
        <v>35</v>
      </c>
      <c r="I502" s="12" t="str">
        <f t="shared" si="3"/>
        <v/>
      </c>
      <c r="J502" s="13">
        <v>3.31E7</v>
      </c>
      <c r="K502" s="13">
        <f t="shared" ref="K502:P502" si="501">if($E502="","",if($E502="Dropped",if(and(K$1&lt;=$I502,K$1&gt;=$H502),if(Year($D502)=K$1,$F502*0.8,if((year($D502)+1)=K$1,$F502*0.6,$F502*0.4)) ,""),if($E502="Minors",0,if($E502="FA Contract",if(and(K$1&lt;=$I502,K$1&gt;=$H502),$F502,""),if($E502="YP Contract",if(K$1=$H502,500000,if(K$1=($H502+1),1000000,if(K$1=($H502+2),1500000,""))))))))</f>
        <v>0</v>
      </c>
      <c r="L502" s="13">
        <f t="shared" si="501"/>
        <v>0</v>
      </c>
      <c r="M502" s="13">
        <f t="shared" si="501"/>
        <v>0</v>
      </c>
      <c r="N502" s="13">
        <f t="shared" si="501"/>
        <v>0</v>
      </c>
      <c r="O502" s="13">
        <f t="shared" si="501"/>
        <v>0</v>
      </c>
      <c r="P502" s="13">
        <f t="shared" si="501"/>
        <v>0</v>
      </c>
    </row>
    <row r="503">
      <c r="A503" s="7" t="s">
        <v>524</v>
      </c>
      <c r="B503" s="7" t="s">
        <v>481</v>
      </c>
      <c r="C503" s="8">
        <v>45694.0</v>
      </c>
      <c r="D503" s="8"/>
      <c r="E503" s="9" t="s">
        <v>52</v>
      </c>
      <c r="F503" s="14" t="s">
        <v>35</v>
      </c>
      <c r="G503" s="11" t="s">
        <v>35</v>
      </c>
      <c r="I503" s="12" t="str">
        <f t="shared" si="3"/>
        <v/>
      </c>
      <c r="J503" s="13">
        <v>3.31E7</v>
      </c>
      <c r="K503" s="13">
        <f t="shared" ref="K503:P503" si="502">if($E503="","",if($E503="Dropped",if(and(K$1&lt;=$I503,K$1&gt;=$H503),if(Year($D503)=K$1,$F503*0.8,if((year($D503)+1)=K$1,$F503*0.6,$F503*0.4)) ,""),if($E503="Minors",0,if($E503="FA Contract",if(and(K$1&lt;=$I503,K$1&gt;=$H503),$F503,""),if($E503="YP Contract",if(K$1=$H503,500000,if(K$1=($H503+1),1000000,if(K$1=($H503+2),1500000,""))))))))</f>
        <v>0</v>
      </c>
      <c r="L503" s="13">
        <f t="shared" si="502"/>
        <v>0</v>
      </c>
      <c r="M503" s="13">
        <f t="shared" si="502"/>
        <v>0</v>
      </c>
      <c r="N503" s="13">
        <f t="shared" si="502"/>
        <v>0</v>
      </c>
      <c r="O503" s="13">
        <f t="shared" si="502"/>
        <v>0</v>
      </c>
      <c r="P503" s="13">
        <f t="shared" si="502"/>
        <v>0</v>
      </c>
    </row>
    <row r="504">
      <c r="A504" s="7" t="s">
        <v>525</v>
      </c>
      <c r="B504" s="7" t="s">
        <v>481</v>
      </c>
      <c r="C504" s="8">
        <v>45685.0</v>
      </c>
      <c r="D504" s="8"/>
      <c r="E504" s="9" t="s">
        <v>52</v>
      </c>
      <c r="F504" s="14" t="s">
        <v>35</v>
      </c>
      <c r="G504" s="11" t="s">
        <v>35</v>
      </c>
      <c r="I504" s="12" t="str">
        <f t="shared" si="3"/>
        <v/>
      </c>
      <c r="J504" s="13">
        <v>3.31E7</v>
      </c>
      <c r="K504" s="13">
        <f t="shared" ref="K504:P504" si="503">if($E504="","",if($E504="Dropped",if(and(K$1&lt;=$I504,K$1&gt;=$H504),if(Year($D504)=K$1,$F504*0.8,if((year($D504)+1)=K$1,$F504*0.6,$F504*0.4)) ,""),if($E504="Minors",0,if($E504="FA Contract",if(and(K$1&lt;=$I504,K$1&gt;=$H504),$F504,""),if($E504="YP Contract",if(K$1=$H504,500000,if(K$1=($H504+1),1000000,if(K$1=($H504+2),1500000,""))))))))</f>
        <v>0</v>
      </c>
      <c r="L504" s="13">
        <f t="shared" si="503"/>
        <v>0</v>
      </c>
      <c r="M504" s="13">
        <f t="shared" si="503"/>
        <v>0</v>
      </c>
      <c r="N504" s="13">
        <f t="shared" si="503"/>
        <v>0</v>
      </c>
      <c r="O504" s="13">
        <f t="shared" si="503"/>
        <v>0</v>
      </c>
      <c r="P504" s="13">
        <f t="shared" si="503"/>
        <v>0</v>
      </c>
    </row>
    <row r="505">
      <c r="A505" s="7" t="s">
        <v>526</v>
      </c>
      <c r="B505" s="7" t="s">
        <v>481</v>
      </c>
      <c r="C505" s="8">
        <v>45343.0</v>
      </c>
      <c r="D505" s="8"/>
      <c r="E505" s="9" t="s">
        <v>52</v>
      </c>
      <c r="F505" s="14" t="s">
        <v>35</v>
      </c>
      <c r="G505" s="11" t="s">
        <v>35</v>
      </c>
      <c r="I505" s="12" t="str">
        <f t="shared" si="3"/>
        <v/>
      </c>
      <c r="J505" s="13">
        <v>3.31E7</v>
      </c>
      <c r="K505" s="13">
        <f t="shared" ref="K505:P505" si="504">if($E505="","",if($E505="Dropped",if(and(K$1&lt;=$I505,K$1&gt;=$H505),if(Year($D505)=K$1,$F505*0.8,if((year($D505)+1)=K$1,$F505*0.6,$F505*0.4)) ,""),if($E505="Minors",0,if($E505="FA Contract",if(and(K$1&lt;=$I505,K$1&gt;=$H505),$F505,""),if($E505="YP Contract",if(K$1=$H505,500000,if(K$1=($H505+1),1000000,if(K$1=($H505+2),1500000,""))))))))</f>
        <v>0</v>
      </c>
      <c r="L505" s="13">
        <f t="shared" si="504"/>
        <v>0</v>
      </c>
      <c r="M505" s="13">
        <f t="shared" si="504"/>
        <v>0</v>
      </c>
      <c r="N505" s="13">
        <f t="shared" si="504"/>
        <v>0</v>
      </c>
      <c r="O505" s="13">
        <f t="shared" si="504"/>
        <v>0</v>
      </c>
      <c r="P505" s="13">
        <f t="shared" si="504"/>
        <v>0</v>
      </c>
    </row>
    <row r="506">
      <c r="A506" s="7" t="s">
        <v>527</v>
      </c>
      <c r="B506" s="7" t="s">
        <v>481</v>
      </c>
      <c r="C506" s="8">
        <v>45502.0</v>
      </c>
      <c r="D506" s="8"/>
      <c r="E506" s="9" t="s">
        <v>52</v>
      </c>
      <c r="F506" s="14" t="s">
        <v>35</v>
      </c>
      <c r="G506" s="11" t="s">
        <v>35</v>
      </c>
      <c r="I506" s="12" t="str">
        <f t="shared" si="3"/>
        <v/>
      </c>
      <c r="J506" s="13">
        <v>3.31E7</v>
      </c>
      <c r="K506" s="13">
        <f t="shared" ref="K506:P506" si="505">if($E506="","",if($E506="Dropped",if(and(K$1&lt;=$I506,K$1&gt;=$H506),if(Year($D506)=K$1,$F506*0.8,if((year($D506)+1)=K$1,$F506*0.6,$F506*0.4)) ,""),if($E506="Minors",0,if($E506="FA Contract",if(and(K$1&lt;=$I506,K$1&gt;=$H506),$F506,""),if($E506="YP Contract",if(K$1=$H506,500000,if(K$1=($H506+1),1000000,if(K$1=($H506+2),1500000,""))))))))</f>
        <v>0</v>
      </c>
      <c r="L506" s="13">
        <f t="shared" si="505"/>
        <v>0</v>
      </c>
      <c r="M506" s="13">
        <f t="shared" si="505"/>
        <v>0</v>
      </c>
      <c r="N506" s="13">
        <f t="shared" si="505"/>
        <v>0</v>
      </c>
      <c r="O506" s="13">
        <f t="shared" si="505"/>
        <v>0</v>
      </c>
      <c r="P506" s="13">
        <f t="shared" si="505"/>
        <v>0</v>
      </c>
    </row>
    <row r="507">
      <c r="A507" s="7" t="s">
        <v>528</v>
      </c>
      <c r="B507" s="7" t="s">
        <v>481</v>
      </c>
      <c r="C507" s="8">
        <v>45343.0</v>
      </c>
      <c r="D507" s="8"/>
      <c r="E507" s="9" t="s">
        <v>52</v>
      </c>
      <c r="F507" s="14" t="s">
        <v>35</v>
      </c>
      <c r="G507" s="11" t="s">
        <v>35</v>
      </c>
      <c r="I507" s="12" t="str">
        <f t="shared" si="3"/>
        <v/>
      </c>
      <c r="J507" s="13">
        <v>3.31E7</v>
      </c>
      <c r="K507" s="13">
        <f t="shared" ref="K507:P507" si="506">if($E507="","",if($E507="Dropped",if(and(K$1&lt;=$I507,K$1&gt;=$H507),if(Year($D507)=K$1,$F507*0.8,if((year($D507)+1)=K$1,$F507*0.6,$F507*0.4)) ,""),if($E507="Minors",0,if($E507="FA Contract",if(and(K$1&lt;=$I507,K$1&gt;=$H507),$F507,""),if($E507="YP Contract",if(K$1=$H507,500000,if(K$1=($H507+1),1000000,if(K$1=($H507+2),1500000,""))))))))</f>
        <v>0</v>
      </c>
      <c r="L507" s="13">
        <f t="shared" si="506"/>
        <v>0</v>
      </c>
      <c r="M507" s="13">
        <f t="shared" si="506"/>
        <v>0</v>
      </c>
      <c r="N507" s="13">
        <f t="shared" si="506"/>
        <v>0</v>
      </c>
      <c r="O507" s="13">
        <f t="shared" si="506"/>
        <v>0</v>
      </c>
      <c r="P507" s="13">
        <f t="shared" si="506"/>
        <v>0</v>
      </c>
    </row>
    <row r="508">
      <c r="A508" s="7" t="s">
        <v>529</v>
      </c>
      <c r="B508" s="7" t="s">
        <v>481</v>
      </c>
      <c r="C508" s="8">
        <v>45358.0</v>
      </c>
      <c r="D508" s="8"/>
      <c r="E508" s="9" t="s">
        <v>52</v>
      </c>
      <c r="F508" s="14" t="s">
        <v>35</v>
      </c>
      <c r="G508" s="11" t="s">
        <v>35</v>
      </c>
      <c r="I508" s="12" t="str">
        <f t="shared" si="3"/>
        <v/>
      </c>
      <c r="J508" s="13">
        <v>3.31E7</v>
      </c>
      <c r="K508" s="13">
        <f t="shared" ref="K508:P508" si="507">if($E508="","",if($E508="Dropped",if(and(K$1&lt;=$I508,K$1&gt;=$H508),if(Year($D508)=K$1,$F508*0.8,if((year($D508)+1)=K$1,$F508*0.6,$F508*0.4)) ,""),if($E508="Minors",0,if($E508="FA Contract",if(and(K$1&lt;=$I508,K$1&gt;=$H508),$F508,""),if($E508="YP Contract",if(K$1=$H508,500000,if(K$1=($H508+1),1000000,if(K$1=($H508+2),1500000,""))))))))</f>
        <v>0</v>
      </c>
      <c r="L508" s="13">
        <f t="shared" si="507"/>
        <v>0</v>
      </c>
      <c r="M508" s="13">
        <f t="shared" si="507"/>
        <v>0</v>
      </c>
      <c r="N508" s="13">
        <f t="shared" si="507"/>
        <v>0</v>
      </c>
      <c r="O508" s="13">
        <f t="shared" si="507"/>
        <v>0</v>
      </c>
      <c r="P508" s="13">
        <f t="shared" si="507"/>
        <v>0</v>
      </c>
    </row>
    <row r="509">
      <c r="A509" s="7" t="s">
        <v>530</v>
      </c>
      <c r="B509" s="7" t="s">
        <v>481</v>
      </c>
      <c r="C509" s="8">
        <v>45343.0</v>
      </c>
      <c r="D509" s="8"/>
      <c r="E509" s="9" t="s">
        <v>52</v>
      </c>
      <c r="F509" s="14" t="s">
        <v>35</v>
      </c>
      <c r="G509" s="11" t="s">
        <v>35</v>
      </c>
      <c r="I509" s="12" t="str">
        <f t="shared" si="3"/>
        <v/>
      </c>
      <c r="J509" s="13">
        <v>3.31E7</v>
      </c>
      <c r="K509" s="13">
        <f t="shared" ref="K509:P509" si="508">if($E509="","",if($E509="Dropped",if(and(K$1&lt;=$I509,K$1&gt;=$H509),if(Year($D509)=K$1,$F509*0.8,if((year($D509)+1)=K$1,$F509*0.6,$F509*0.4)) ,""),if($E509="Minors",0,if($E509="FA Contract",if(and(K$1&lt;=$I509,K$1&gt;=$H509),$F509,""),if($E509="YP Contract",if(K$1=$H509,500000,if(K$1=($H509+1),1000000,if(K$1=($H509+2),1500000,""))))))))</f>
        <v>0</v>
      </c>
      <c r="L509" s="13">
        <f t="shared" si="508"/>
        <v>0</v>
      </c>
      <c r="M509" s="13">
        <f t="shared" si="508"/>
        <v>0</v>
      </c>
      <c r="N509" s="13">
        <f t="shared" si="508"/>
        <v>0</v>
      </c>
      <c r="O509" s="13">
        <f t="shared" si="508"/>
        <v>0</v>
      </c>
      <c r="P509" s="13">
        <f t="shared" si="508"/>
        <v>0</v>
      </c>
    </row>
    <row r="510">
      <c r="A510" s="7" t="s">
        <v>531</v>
      </c>
      <c r="B510" s="7" t="s">
        <v>481</v>
      </c>
      <c r="C510" s="8">
        <v>45343.0</v>
      </c>
      <c r="D510" s="8"/>
      <c r="E510" s="9" t="s">
        <v>52</v>
      </c>
      <c r="F510" s="14" t="s">
        <v>35</v>
      </c>
      <c r="G510" s="11" t="s">
        <v>35</v>
      </c>
      <c r="I510" s="12" t="str">
        <f t="shared" si="3"/>
        <v/>
      </c>
      <c r="J510" s="13">
        <v>3.31E7</v>
      </c>
      <c r="K510" s="13">
        <f t="shared" ref="K510:P510" si="509">if($E510="","",if($E510="Dropped",if(and(K$1&lt;=$I510,K$1&gt;=$H510),if(Year($D510)=K$1,$F510*0.8,if((year($D510)+1)=K$1,$F510*0.6,$F510*0.4)) ,""),if($E510="Minors",0,if($E510="FA Contract",if(and(K$1&lt;=$I510,K$1&gt;=$H510),$F510,""),if($E510="YP Contract",if(K$1=$H510,500000,if(K$1=($H510+1),1000000,if(K$1=($H510+2),1500000,""))))))))</f>
        <v>0</v>
      </c>
      <c r="L510" s="13">
        <f t="shared" si="509"/>
        <v>0</v>
      </c>
      <c r="M510" s="13">
        <f t="shared" si="509"/>
        <v>0</v>
      </c>
      <c r="N510" s="13">
        <f t="shared" si="509"/>
        <v>0</v>
      </c>
      <c r="O510" s="13">
        <f t="shared" si="509"/>
        <v>0</v>
      </c>
      <c r="P510" s="13">
        <f t="shared" si="509"/>
        <v>0</v>
      </c>
    </row>
    <row r="511">
      <c r="A511" s="7" t="s">
        <v>532</v>
      </c>
      <c r="B511" s="7" t="s">
        <v>533</v>
      </c>
      <c r="C511" s="8">
        <v>45318.0</v>
      </c>
      <c r="D511" s="8"/>
      <c r="E511" s="9" t="s">
        <v>12</v>
      </c>
      <c r="F511" s="10">
        <v>3.45E7</v>
      </c>
      <c r="G511" s="11">
        <v>5.0</v>
      </c>
      <c r="H511" s="7">
        <v>2024.0</v>
      </c>
      <c r="I511" s="12">
        <f t="shared" si="3"/>
        <v>2028</v>
      </c>
      <c r="J511" s="13">
        <v>3.31E7</v>
      </c>
      <c r="K511" s="13">
        <f t="shared" ref="K511:P511" si="510">if($E511="","",if($E511="Dropped",if(and(K$1&lt;=$I511,K$1&gt;=$H511),if(Year($D511)=K$1,$F511*0.8,if((year($D511)+1)=K$1,$F511*0.6,$F511*0.4)) ,""),if($E511="Minors",0,if($E511="FA Contract",if(and(K$1&lt;=$I511,K$1&gt;=$H511),$F511,""),if($E511="YP Contract",if(K$1=$H511,500000,if(K$1=($H511+1),1000000,if(K$1=($H511+2),1500000,""))))))))</f>
        <v>34500000</v>
      </c>
      <c r="L511" s="13">
        <f t="shared" si="510"/>
        <v>34500000</v>
      </c>
      <c r="M511" s="13">
        <f t="shared" si="510"/>
        <v>34500000</v>
      </c>
      <c r="N511" s="13">
        <f t="shared" si="510"/>
        <v>34500000</v>
      </c>
      <c r="O511" s="13" t="str">
        <f t="shared" si="510"/>
        <v/>
      </c>
      <c r="P511" s="13" t="str">
        <f t="shared" si="510"/>
        <v/>
      </c>
    </row>
    <row r="512">
      <c r="A512" s="7" t="s">
        <v>534</v>
      </c>
      <c r="B512" s="7" t="s">
        <v>533</v>
      </c>
      <c r="C512" s="8">
        <v>45318.0</v>
      </c>
      <c r="D512" s="8"/>
      <c r="E512" s="9" t="s">
        <v>12</v>
      </c>
      <c r="F512" s="10">
        <v>2.57E7</v>
      </c>
      <c r="G512" s="11">
        <v>4.0</v>
      </c>
      <c r="H512" s="7">
        <v>2024.0</v>
      </c>
      <c r="I512" s="12">
        <f t="shared" si="3"/>
        <v>2027</v>
      </c>
      <c r="J512" s="13">
        <v>3.31E7</v>
      </c>
      <c r="K512" s="13">
        <f t="shared" ref="K512:P512" si="511">if($E512="","",if($E512="Dropped",if(and(K$1&lt;=$I512,K$1&gt;=$H512),if(Year($D512)=K$1,$F512*0.8,if((year($D512)+1)=K$1,$F512*0.6,$F512*0.4)) ,""),if($E512="Minors",0,if($E512="FA Contract",if(and(K$1&lt;=$I512,K$1&gt;=$H512),$F512,""),if($E512="YP Contract",if(K$1=$H512,500000,if(K$1=($H512+1),1000000,if(K$1=($H512+2),1500000,""))))))))</f>
        <v>25700000</v>
      </c>
      <c r="L512" s="13">
        <f t="shared" si="511"/>
        <v>25700000</v>
      </c>
      <c r="M512" s="13">
        <f t="shared" si="511"/>
        <v>25700000</v>
      </c>
      <c r="N512" s="13" t="str">
        <f t="shared" si="511"/>
        <v/>
      </c>
      <c r="O512" s="13" t="str">
        <f t="shared" si="511"/>
        <v/>
      </c>
      <c r="P512" s="13" t="str">
        <f t="shared" si="511"/>
        <v/>
      </c>
    </row>
    <row r="513">
      <c r="A513" s="7" t="s">
        <v>535</v>
      </c>
      <c r="B513" s="7" t="s">
        <v>533</v>
      </c>
      <c r="C513" s="8">
        <v>45318.0</v>
      </c>
      <c r="D513" s="8"/>
      <c r="E513" s="9" t="s">
        <v>12</v>
      </c>
      <c r="F513" s="10">
        <v>2.4E7</v>
      </c>
      <c r="G513" s="11">
        <v>4.0</v>
      </c>
      <c r="H513" s="7">
        <v>2024.0</v>
      </c>
      <c r="I513" s="12">
        <f t="shared" si="3"/>
        <v>2027</v>
      </c>
      <c r="J513" s="13">
        <v>3.31E7</v>
      </c>
      <c r="K513" s="13">
        <f t="shared" ref="K513:P513" si="512">if($E513="","",if($E513="Dropped",if(and(K$1&lt;=$I513,K$1&gt;=$H513),if(Year($D513)=K$1,$F513*0.8,if((year($D513)+1)=K$1,$F513*0.6,$F513*0.4)) ,""),if($E513="Minors",0,if($E513="FA Contract",if(and(K$1&lt;=$I513,K$1&gt;=$H513),$F513,""),if($E513="YP Contract",if(K$1=$H513,500000,if(K$1=($H513+1),1000000,if(K$1=($H513+2),1500000,""))))))))</f>
        <v>24000000</v>
      </c>
      <c r="L513" s="13">
        <f t="shared" si="512"/>
        <v>24000000</v>
      </c>
      <c r="M513" s="13">
        <f t="shared" si="512"/>
        <v>24000000</v>
      </c>
      <c r="N513" s="13" t="str">
        <f t="shared" si="512"/>
        <v/>
      </c>
      <c r="O513" s="13" t="str">
        <f t="shared" si="512"/>
        <v/>
      </c>
      <c r="P513" s="13" t="str">
        <f t="shared" si="512"/>
        <v/>
      </c>
    </row>
    <row r="514">
      <c r="A514" s="7" t="s">
        <v>536</v>
      </c>
      <c r="B514" s="7" t="s">
        <v>533</v>
      </c>
      <c r="C514" s="8">
        <v>45685.0</v>
      </c>
      <c r="D514" s="8"/>
      <c r="E514" s="9" t="s">
        <v>12</v>
      </c>
      <c r="F514" s="14">
        <v>2.3E7</v>
      </c>
      <c r="G514" s="11">
        <v>12.0</v>
      </c>
      <c r="H514" s="7">
        <v>2025.0</v>
      </c>
      <c r="I514" s="12">
        <f t="shared" si="3"/>
        <v>2036</v>
      </c>
      <c r="J514" s="13">
        <v>3.31E7</v>
      </c>
      <c r="K514" s="13">
        <f t="shared" ref="K514:P514" si="513">if($E514="","",if($E514="Dropped",if(and(K$1&lt;=$I514,K$1&gt;=$H514),if(Year($D514)=K$1,$F514*0.8,if((year($D514)+1)=K$1,$F514*0.6,$F514*0.4)) ,""),if($E514="Minors",0,if($E514="FA Contract",if(and(K$1&lt;=$I514,K$1&gt;=$H514),$F514,""),if($E514="YP Contract",if(K$1=$H514,500000,if(K$1=($H514+1),1000000,if(K$1=($H514+2),1500000,""))))))))</f>
        <v>23000000</v>
      </c>
      <c r="L514" s="13">
        <f t="shared" si="513"/>
        <v>23000000</v>
      </c>
      <c r="M514" s="13">
        <f t="shared" si="513"/>
        <v>23000000</v>
      </c>
      <c r="N514" s="13">
        <f t="shared" si="513"/>
        <v>23000000</v>
      </c>
      <c r="O514" s="13">
        <f t="shared" si="513"/>
        <v>23000000</v>
      </c>
      <c r="P514" s="13">
        <f t="shared" si="513"/>
        <v>23000000</v>
      </c>
    </row>
    <row r="515">
      <c r="A515" s="7" t="s">
        <v>537</v>
      </c>
      <c r="B515" s="7" t="s">
        <v>533</v>
      </c>
      <c r="C515" s="8">
        <v>45685.0</v>
      </c>
      <c r="D515" s="8"/>
      <c r="E515" s="9" t="s">
        <v>12</v>
      </c>
      <c r="F515" s="10">
        <v>1.7E7</v>
      </c>
      <c r="G515" s="11">
        <v>4.0</v>
      </c>
      <c r="H515" s="7">
        <v>2025.0</v>
      </c>
      <c r="I515" s="12">
        <f t="shared" si="3"/>
        <v>2028</v>
      </c>
      <c r="J515" s="13">
        <v>3.31E7</v>
      </c>
      <c r="K515" s="13">
        <f t="shared" ref="K515:P515" si="514">if($E515="","",if($E515="Dropped",if(and(K$1&lt;=$I515,K$1&gt;=$H515),if(Year($D515)=K$1,$F515*0.8,if((year($D515)+1)=K$1,$F515*0.6,$F515*0.4)) ,""),if($E515="Minors",0,if($E515="FA Contract",if(and(K$1&lt;=$I515,K$1&gt;=$H515),$F515,""),if($E515="YP Contract",if(K$1=$H515,500000,if(K$1=($H515+1),1000000,if(K$1=($H515+2),1500000,""))))))))</f>
        <v>17000000</v>
      </c>
      <c r="L515" s="13">
        <f t="shared" si="514"/>
        <v>17000000</v>
      </c>
      <c r="M515" s="13">
        <f t="shared" si="514"/>
        <v>17000000</v>
      </c>
      <c r="N515" s="13">
        <f t="shared" si="514"/>
        <v>17000000</v>
      </c>
      <c r="O515" s="13" t="str">
        <f t="shared" si="514"/>
        <v/>
      </c>
      <c r="P515" s="13" t="str">
        <f t="shared" si="514"/>
        <v/>
      </c>
    </row>
    <row r="516">
      <c r="A516" s="7" t="s">
        <v>538</v>
      </c>
      <c r="B516" s="7" t="s">
        <v>533</v>
      </c>
      <c r="C516" s="8">
        <v>45318.0</v>
      </c>
      <c r="D516" s="8"/>
      <c r="E516" s="9" t="s">
        <v>12</v>
      </c>
      <c r="F516" s="10">
        <v>1.15E7</v>
      </c>
      <c r="G516" s="11">
        <v>3.0</v>
      </c>
      <c r="H516" s="7">
        <v>2024.0</v>
      </c>
      <c r="I516" s="12">
        <f t="shared" si="3"/>
        <v>2026</v>
      </c>
      <c r="J516" s="13">
        <v>3.31E7</v>
      </c>
      <c r="K516" s="13">
        <f t="shared" ref="K516:P516" si="515">if($E516="","",if($E516="Dropped",if(and(K$1&lt;=$I516,K$1&gt;=$H516),if(Year($D516)=K$1,$F516*0.8,if((year($D516)+1)=K$1,$F516*0.6,$F516*0.4)) ,""),if($E516="Minors",0,if($E516="FA Contract",if(and(K$1&lt;=$I516,K$1&gt;=$H516),$F516,""),if($E516="YP Contract",if(K$1=$H516,500000,if(K$1=($H516+1),1000000,if(K$1=($H516+2),1500000,""))))))))</f>
        <v>11500000</v>
      </c>
      <c r="L516" s="13">
        <f t="shared" si="515"/>
        <v>11500000</v>
      </c>
      <c r="M516" s="13" t="str">
        <f t="shared" si="515"/>
        <v/>
      </c>
      <c r="N516" s="13" t="str">
        <f t="shared" si="515"/>
        <v/>
      </c>
      <c r="O516" s="13" t="str">
        <f t="shared" si="515"/>
        <v/>
      </c>
      <c r="P516" s="13" t="str">
        <f t="shared" si="515"/>
        <v/>
      </c>
    </row>
    <row r="517">
      <c r="A517" s="7" t="s">
        <v>539</v>
      </c>
      <c r="B517" s="7" t="s">
        <v>533</v>
      </c>
      <c r="C517" s="8">
        <v>45318.0</v>
      </c>
      <c r="D517" s="8"/>
      <c r="E517" s="9" t="s">
        <v>12</v>
      </c>
      <c r="F517" s="14">
        <v>9100000.0</v>
      </c>
      <c r="G517" s="11">
        <v>3.0</v>
      </c>
      <c r="H517" s="7">
        <v>2024.0</v>
      </c>
      <c r="I517" s="12">
        <f t="shared" si="3"/>
        <v>2026</v>
      </c>
      <c r="J517" s="13">
        <v>3.31E7</v>
      </c>
      <c r="K517" s="13">
        <f t="shared" ref="K517:P517" si="516">if($E517="","",if($E517="Dropped",if(and(K$1&lt;=$I517,K$1&gt;=$H517),if(Year($D517)=K$1,$F517*0.8,if((year($D517)+1)=K$1,$F517*0.6,$F517*0.4)) ,""),if($E517="Minors",0,if($E517="FA Contract",if(and(K$1&lt;=$I517,K$1&gt;=$H517),$F517,""),if($E517="YP Contract",if(K$1=$H517,500000,if(K$1=($H517+1),1000000,if(K$1=($H517+2),1500000,""))))))))</f>
        <v>9100000</v>
      </c>
      <c r="L517" s="13">
        <f t="shared" si="516"/>
        <v>9100000</v>
      </c>
      <c r="M517" s="13" t="str">
        <f t="shared" si="516"/>
        <v/>
      </c>
      <c r="N517" s="13" t="str">
        <f t="shared" si="516"/>
        <v/>
      </c>
      <c r="O517" s="13" t="str">
        <f t="shared" si="516"/>
        <v/>
      </c>
      <c r="P517" s="13" t="str">
        <f t="shared" si="516"/>
        <v/>
      </c>
    </row>
    <row r="518">
      <c r="A518" s="7" t="s">
        <v>540</v>
      </c>
      <c r="B518" s="7" t="s">
        <v>533</v>
      </c>
      <c r="C518" s="8">
        <v>45318.0</v>
      </c>
      <c r="D518" s="8"/>
      <c r="E518" s="9" t="s">
        <v>12</v>
      </c>
      <c r="F518" s="14">
        <v>8500000.0</v>
      </c>
      <c r="G518" s="11">
        <v>4.0</v>
      </c>
      <c r="H518" s="7">
        <v>2024.0</v>
      </c>
      <c r="I518" s="12">
        <f t="shared" si="3"/>
        <v>2027</v>
      </c>
      <c r="J518" s="13">
        <v>3.31E7</v>
      </c>
      <c r="K518" s="13">
        <f t="shared" ref="K518:P518" si="517">if($E518="","",if($E518="Dropped",if(and(K$1&lt;=$I518,K$1&gt;=$H518),if(Year($D518)=K$1,$F518*0.8,if((year($D518)+1)=K$1,$F518*0.6,$F518*0.4)) ,""),if($E518="Minors",0,if($E518="FA Contract",if(and(K$1&lt;=$I518,K$1&gt;=$H518),$F518,""),if($E518="YP Contract",if(K$1=$H518,500000,if(K$1=($H518+1),1000000,if(K$1=($H518+2),1500000,""))))))))</f>
        <v>8500000</v>
      </c>
      <c r="L518" s="13">
        <f t="shared" si="517"/>
        <v>8500000</v>
      </c>
      <c r="M518" s="13">
        <f t="shared" si="517"/>
        <v>8500000</v>
      </c>
      <c r="N518" s="13" t="str">
        <f t="shared" si="517"/>
        <v/>
      </c>
      <c r="O518" s="13" t="str">
        <f t="shared" si="517"/>
        <v/>
      </c>
      <c r="P518" s="13" t="str">
        <f t="shared" si="517"/>
        <v/>
      </c>
    </row>
    <row r="519">
      <c r="A519" s="7" t="s">
        <v>541</v>
      </c>
      <c r="B519" s="7" t="s">
        <v>533</v>
      </c>
      <c r="C519" s="8">
        <v>45318.0</v>
      </c>
      <c r="D519" s="8"/>
      <c r="E519" s="9" t="s">
        <v>12</v>
      </c>
      <c r="F519" s="14">
        <v>7500000.0</v>
      </c>
      <c r="G519" s="11">
        <v>4.0</v>
      </c>
      <c r="H519" s="7">
        <v>2024.0</v>
      </c>
      <c r="I519" s="12">
        <f t="shared" si="3"/>
        <v>2027</v>
      </c>
      <c r="J519" s="13">
        <v>3.31E7</v>
      </c>
      <c r="K519" s="13">
        <f t="shared" ref="K519:P519" si="518">if($E519="","",if($E519="Dropped",if(and(K$1&lt;=$I519,K$1&gt;=$H519),if(Year($D519)=K$1,$F519*0.8,if((year($D519)+1)=K$1,$F519*0.6,$F519*0.4)) ,""),if($E519="Minors",0,if($E519="FA Contract",if(and(K$1&lt;=$I519,K$1&gt;=$H519),$F519,""),if($E519="YP Contract",if(K$1=$H519,500000,if(K$1=($H519+1),1000000,if(K$1=($H519+2),1500000,""))))))))</f>
        <v>7500000</v>
      </c>
      <c r="L519" s="13">
        <f t="shared" si="518"/>
        <v>7500000</v>
      </c>
      <c r="M519" s="13">
        <f t="shared" si="518"/>
        <v>7500000</v>
      </c>
      <c r="N519" s="13" t="str">
        <f t="shared" si="518"/>
        <v/>
      </c>
      <c r="O519" s="13" t="str">
        <f t="shared" si="518"/>
        <v/>
      </c>
      <c r="P519" s="13" t="str">
        <f t="shared" si="518"/>
        <v/>
      </c>
    </row>
    <row r="520">
      <c r="A520" s="7" t="s">
        <v>542</v>
      </c>
      <c r="B520" s="7" t="s">
        <v>533</v>
      </c>
      <c r="C520" s="8">
        <v>45695.0</v>
      </c>
      <c r="D520" s="8"/>
      <c r="E520" s="9" t="s">
        <v>12</v>
      </c>
      <c r="F520" s="10">
        <v>7300000.0</v>
      </c>
      <c r="G520" s="11">
        <v>3.0</v>
      </c>
      <c r="H520" s="7">
        <v>2025.0</v>
      </c>
      <c r="I520" s="12">
        <f t="shared" si="3"/>
        <v>2027</v>
      </c>
      <c r="J520" s="13">
        <v>3.31E7</v>
      </c>
      <c r="K520" s="13">
        <f t="shared" ref="K520:P520" si="519">if($E520="","",if($E520="Dropped",if(and(K$1&lt;=$I520,K$1&gt;=$H520),if(Year($D520)=K$1,$F520*0.8,if((year($D520)+1)=K$1,$F520*0.6,$F520*0.4)) ,""),if($E520="Minors",0,if($E520="FA Contract",if(and(K$1&lt;=$I520,K$1&gt;=$H520),$F520,""),if($E520="YP Contract",if(K$1=$H520,500000,if(K$1=($H520+1),1000000,if(K$1=($H520+2),1500000,""))))))))</f>
        <v>7300000</v>
      </c>
      <c r="L520" s="13">
        <f t="shared" si="519"/>
        <v>7300000</v>
      </c>
      <c r="M520" s="13">
        <f t="shared" si="519"/>
        <v>7300000</v>
      </c>
      <c r="N520" s="13" t="str">
        <f t="shared" si="519"/>
        <v/>
      </c>
      <c r="O520" s="13" t="str">
        <f t="shared" si="519"/>
        <v/>
      </c>
      <c r="P520" s="13" t="str">
        <f t="shared" si="519"/>
        <v/>
      </c>
    </row>
    <row r="521">
      <c r="A521" s="7" t="s">
        <v>543</v>
      </c>
      <c r="B521" s="7" t="s">
        <v>533</v>
      </c>
      <c r="C521" s="8">
        <v>45318.0</v>
      </c>
      <c r="D521" s="8"/>
      <c r="E521" s="9" t="s">
        <v>12</v>
      </c>
      <c r="F521" s="14">
        <v>7000000.0</v>
      </c>
      <c r="G521" s="11">
        <v>4.0</v>
      </c>
      <c r="H521" s="7">
        <v>2024.0</v>
      </c>
      <c r="I521" s="12">
        <f t="shared" si="3"/>
        <v>2027</v>
      </c>
      <c r="J521" s="13">
        <v>3.31E7</v>
      </c>
      <c r="K521" s="13">
        <f t="shared" ref="K521:P521" si="520">if($E521="","",if($E521="Dropped",if(and(K$1&lt;=$I521,K$1&gt;=$H521),if(Year($D521)=K$1,$F521*0.8,if((year($D521)+1)=K$1,$F521*0.6,$F521*0.4)) ,""),if($E521="Minors",0,if($E521="FA Contract",if(and(K$1&lt;=$I521,K$1&gt;=$H521),$F521,""),if($E521="YP Contract",if(K$1=$H521,500000,if(K$1=($H521+1),1000000,if(K$1=($H521+2),1500000,""))))))))</f>
        <v>7000000</v>
      </c>
      <c r="L521" s="13">
        <f t="shared" si="520"/>
        <v>7000000</v>
      </c>
      <c r="M521" s="13">
        <f t="shared" si="520"/>
        <v>7000000</v>
      </c>
      <c r="N521" s="13" t="str">
        <f t="shared" si="520"/>
        <v/>
      </c>
      <c r="O521" s="13" t="str">
        <f t="shared" si="520"/>
        <v/>
      </c>
      <c r="P521" s="13" t="str">
        <f t="shared" si="520"/>
        <v/>
      </c>
    </row>
    <row r="522">
      <c r="A522" s="7" t="s">
        <v>544</v>
      </c>
      <c r="B522" s="7" t="s">
        <v>533</v>
      </c>
      <c r="C522" s="8">
        <v>45701.0</v>
      </c>
      <c r="D522" s="8"/>
      <c r="E522" s="9" t="s">
        <v>12</v>
      </c>
      <c r="F522" s="19">
        <v>6700000.0</v>
      </c>
      <c r="G522" s="11">
        <v>3.0</v>
      </c>
      <c r="H522" s="7">
        <v>2025.0</v>
      </c>
      <c r="I522" s="12">
        <f t="shared" si="3"/>
        <v>2027</v>
      </c>
      <c r="J522" s="13">
        <v>3.31E7</v>
      </c>
      <c r="K522" s="13">
        <f t="shared" ref="K522:P522" si="521">if($E522="","",if($E522="Dropped",if(and(K$1&lt;=$I522,K$1&gt;=$H522),if(Year($D522)=K$1,$F522*0.8,if((year($D522)+1)=K$1,$F522*0.6,$F522*0.4)) ,""),if($E522="Minors",0,if($E522="FA Contract",if(and(K$1&lt;=$I522,K$1&gt;=$H522),$F522,""),if($E522="YP Contract",if(K$1=$H522,500000,if(K$1=($H522+1),1000000,if(K$1=($H522+2),1500000,""))))))))</f>
        <v>6700000</v>
      </c>
      <c r="L522" s="13">
        <f t="shared" si="521"/>
        <v>6700000</v>
      </c>
      <c r="M522" s="13">
        <f t="shared" si="521"/>
        <v>6700000</v>
      </c>
      <c r="N522" s="13" t="str">
        <f t="shared" si="521"/>
        <v/>
      </c>
      <c r="O522" s="13" t="str">
        <f t="shared" si="521"/>
        <v/>
      </c>
      <c r="P522" s="13" t="str">
        <f t="shared" si="521"/>
        <v/>
      </c>
    </row>
    <row r="523">
      <c r="A523" s="7" t="s">
        <v>545</v>
      </c>
      <c r="B523" s="7" t="s">
        <v>533</v>
      </c>
      <c r="C523" s="8">
        <v>45318.0</v>
      </c>
      <c r="D523" s="8"/>
      <c r="E523" s="9" t="s">
        <v>12</v>
      </c>
      <c r="F523" s="14">
        <v>6500000.0</v>
      </c>
      <c r="G523" s="11">
        <v>3.0</v>
      </c>
      <c r="H523" s="7">
        <v>2024.0</v>
      </c>
      <c r="I523" s="12">
        <f t="shared" si="3"/>
        <v>2026</v>
      </c>
      <c r="J523" s="13">
        <v>3.31E7</v>
      </c>
      <c r="K523" s="13">
        <f t="shared" ref="K523:P523" si="522">if($E523="","",if($E523="Dropped",if(and(K$1&lt;=$I523,K$1&gt;=$H523),if(Year($D523)=K$1,$F523*0.8,if((year($D523)+1)=K$1,$F523*0.6,$F523*0.4)) ,""),if($E523="Minors",0,if($E523="FA Contract",if(and(K$1&lt;=$I523,K$1&gt;=$H523),$F523,""),if($E523="YP Contract",if(K$1=$H523,500000,if(K$1=($H523+1),1000000,if(K$1=($H523+2),1500000,""))))))))</f>
        <v>6500000</v>
      </c>
      <c r="L523" s="13">
        <f t="shared" si="522"/>
        <v>6500000</v>
      </c>
      <c r="M523" s="13" t="str">
        <f t="shared" si="522"/>
        <v/>
      </c>
      <c r="N523" s="13" t="str">
        <f t="shared" si="522"/>
        <v/>
      </c>
      <c r="O523" s="13" t="str">
        <f t="shared" si="522"/>
        <v/>
      </c>
      <c r="P523" s="13" t="str">
        <f t="shared" si="522"/>
        <v/>
      </c>
    </row>
    <row r="524">
      <c r="A524" s="7" t="s">
        <v>546</v>
      </c>
      <c r="B524" s="7" t="s">
        <v>533</v>
      </c>
      <c r="C524" s="8">
        <v>45318.0</v>
      </c>
      <c r="D524" s="8"/>
      <c r="E524" s="9" t="s">
        <v>12</v>
      </c>
      <c r="F524" s="14">
        <v>5100000.0</v>
      </c>
      <c r="G524" s="11">
        <v>3.0</v>
      </c>
      <c r="H524" s="7">
        <v>2024.0</v>
      </c>
      <c r="I524" s="12">
        <f t="shared" si="3"/>
        <v>2026</v>
      </c>
      <c r="J524" s="13">
        <v>3.31E7</v>
      </c>
      <c r="K524" s="13">
        <f t="shared" ref="K524:P524" si="523">if($E524="","",if($E524="Dropped",if(and(K$1&lt;=$I524,K$1&gt;=$H524),if(Year($D524)=K$1,$F524*0.8,if((year($D524)+1)=K$1,$F524*0.6,$F524*0.4)) ,""),if($E524="Minors",0,if($E524="FA Contract",if(and(K$1&lt;=$I524,K$1&gt;=$H524),$F524,""),if($E524="YP Contract",if(K$1=$H524,500000,if(K$1=($H524+1),1000000,if(K$1=($H524+2),1500000,""))))))))</f>
        <v>5100000</v>
      </c>
      <c r="L524" s="13">
        <f t="shared" si="523"/>
        <v>5100000</v>
      </c>
      <c r="M524" s="13" t="str">
        <f t="shared" si="523"/>
        <v/>
      </c>
      <c r="N524" s="13" t="str">
        <f t="shared" si="523"/>
        <v/>
      </c>
      <c r="O524" s="13" t="str">
        <f t="shared" si="523"/>
        <v/>
      </c>
      <c r="P524" s="13" t="str">
        <f t="shared" si="523"/>
        <v/>
      </c>
    </row>
    <row r="525">
      <c r="A525" s="7" t="s">
        <v>547</v>
      </c>
      <c r="B525" s="7" t="s">
        <v>533</v>
      </c>
      <c r="C525" s="8">
        <v>45701.0</v>
      </c>
      <c r="D525" s="8"/>
      <c r="E525" s="9" t="s">
        <v>12</v>
      </c>
      <c r="F525" s="10">
        <v>5100000.0</v>
      </c>
      <c r="G525" s="11">
        <v>3.0</v>
      </c>
      <c r="H525" s="7">
        <v>2025.0</v>
      </c>
      <c r="I525" s="12">
        <f t="shared" si="3"/>
        <v>2027</v>
      </c>
      <c r="J525" s="13">
        <v>3.31E7</v>
      </c>
      <c r="K525" s="13">
        <f t="shared" ref="K525:P525" si="524">if($E525="","",if($E525="Dropped",if(and(K$1&lt;=$I525,K$1&gt;=$H525),if(Year($D525)=K$1,$F525*0.8,if((year($D525)+1)=K$1,$F525*0.6,$F525*0.4)) ,""),if($E525="Minors",0,if($E525="FA Contract",if(and(K$1&lt;=$I525,K$1&gt;=$H525),$F525,""),if($E525="YP Contract",if(K$1=$H525,500000,if(K$1=($H525+1),1000000,if(K$1=($H525+2),1500000,""))))))))</f>
        <v>5100000</v>
      </c>
      <c r="L525" s="13">
        <f t="shared" si="524"/>
        <v>5100000</v>
      </c>
      <c r="M525" s="13">
        <f t="shared" si="524"/>
        <v>5100000</v>
      </c>
      <c r="N525" s="13" t="str">
        <f t="shared" si="524"/>
        <v/>
      </c>
      <c r="O525" s="13" t="str">
        <f t="shared" si="524"/>
        <v/>
      </c>
      <c r="P525" s="13" t="str">
        <f t="shared" si="524"/>
        <v/>
      </c>
    </row>
    <row r="526">
      <c r="A526" s="7" t="s">
        <v>548</v>
      </c>
      <c r="B526" s="7" t="s">
        <v>533</v>
      </c>
      <c r="C526" s="8">
        <v>45356.0</v>
      </c>
      <c r="D526" s="8"/>
      <c r="E526" s="9" t="s">
        <v>12</v>
      </c>
      <c r="F526" s="14">
        <v>5000000.0</v>
      </c>
      <c r="G526" s="11">
        <v>2.0</v>
      </c>
      <c r="H526" s="7">
        <v>2024.0</v>
      </c>
      <c r="I526" s="12">
        <f t="shared" si="3"/>
        <v>2025</v>
      </c>
      <c r="J526" s="13">
        <v>3.31E7</v>
      </c>
      <c r="K526" s="13">
        <f t="shared" ref="K526:P526" si="525">if($E526="","",if($E526="Dropped",if(and(K$1&lt;=$I526,K$1&gt;=$H526),if(Year($D526)=K$1,$F526*0.8,if((year($D526)+1)=K$1,$F526*0.6,$F526*0.4)) ,""),if($E526="Minors",0,if($E526="FA Contract",if(and(K$1&lt;=$I526,K$1&gt;=$H526),$F526,""),if($E526="YP Contract",if(K$1=$H526,500000,if(K$1=($H526+1),1000000,if(K$1=($H526+2),1500000,""))))))))</f>
        <v>5000000</v>
      </c>
      <c r="L526" s="13" t="str">
        <f t="shared" si="525"/>
        <v/>
      </c>
      <c r="M526" s="13" t="str">
        <f t="shared" si="525"/>
        <v/>
      </c>
      <c r="N526" s="13" t="str">
        <f t="shared" si="525"/>
        <v/>
      </c>
      <c r="O526" s="13" t="str">
        <f t="shared" si="525"/>
        <v/>
      </c>
      <c r="P526" s="13" t="str">
        <f t="shared" si="525"/>
        <v/>
      </c>
    </row>
    <row r="527">
      <c r="A527" s="7" t="s">
        <v>549</v>
      </c>
      <c r="B527" s="7" t="s">
        <v>533</v>
      </c>
      <c r="C527" s="8">
        <v>45692.0</v>
      </c>
      <c r="D527" s="8"/>
      <c r="E527" s="9" t="s">
        <v>12</v>
      </c>
      <c r="F527" s="10">
        <v>4400000.0</v>
      </c>
      <c r="G527" s="11">
        <v>2.0</v>
      </c>
      <c r="H527" s="7">
        <v>2025.0</v>
      </c>
      <c r="I527" s="12">
        <f t="shared" si="3"/>
        <v>2026</v>
      </c>
      <c r="J527" s="13">
        <v>3.31E7</v>
      </c>
      <c r="K527" s="13">
        <f t="shared" ref="K527:P527" si="526">if($E527="","",if($E527="Dropped",if(and(K$1&lt;=$I527,K$1&gt;=$H527),if(Year($D527)=K$1,$F527*0.8,if((year($D527)+1)=K$1,$F527*0.6,$F527*0.4)) ,""),if($E527="Minors",0,if($E527="FA Contract",if(and(K$1&lt;=$I527,K$1&gt;=$H527),$F527,""),if($E527="YP Contract",if(K$1=$H527,500000,if(K$1=($H527+1),1000000,if(K$1=($H527+2),1500000,""))))))))</f>
        <v>4400000</v>
      </c>
      <c r="L527" s="13">
        <f t="shared" si="526"/>
        <v>4400000</v>
      </c>
      <c r="M527" s="13" t="str">
        <f t="shared" si="526"/>
        <v/>
      </c>
      <c r="N527" s="13" t="str">
        <f t="shared" si="526"/>
        <v/>
      </c>
      <c r="O527" s="13" t="str">
        <f t="shared" si="526"/>
        <v/>
      </c>
      <c r="P527" s="13" t="str">
        <f t="shared" si="526"/>
        <v/>
      </c>
    </row>
    <row r="528">
      <c r="A528" s="7" t="s">
        <v>550</v>
      </c>
      <c r="B528" s="7" t="s">
        <v>533</v>
      </c>
      <c r="C528" s="8">
        <v>45518.0</v>
      </c>
      <c r="D528" s="8"/>
      <c r="E528" s="9" t="s">
        <v>12</v>
      </c>
      <c r="F528" s="14">
        <v>4000000.0</v>
      </c>
      <c r="G528" s="11">
        <v>2.0</v>
      </c>
      <c r="H528" s="7">
        <v>2024.0</v>
      </c>
      <c r="I528" s="12">
        <f t="shared" si="3"/>
        <v>2025</v>
      </c>
      <c r="J528" s="13">
        <v>3.31E7</v>
      </c>
      <c r="K528" s="13">
        <f t="shared" ref="K528:P528" si="527">if($E528="","",if($E528="Dropped",if(and(K$1&lt;=$I528,K$1&gt;=$H528),if(Year($D528)=K$1,$F528*0.8,if((year($D528)+1)=K$1,$F528*0.6,$F528*0.4)) ,""),if($E528="Minors",0,if($E528="FA Contract",if(and(K$1&lt;=$I528,K$1&gt;=$H528),$F528,""),if($E528="YP Contract",if(K$1=$H528,500000,if(K$1=($H528+1),1000000,if(K$1=($H528+2),1500000,""))))))))</f>
        <v>4000000</v>
      </c>
      <c r="L528" s="13" t="str">
        <f t="shared" si="527"/>
        <v/>
      </c>
      <c r="M528" s="13" t="str">
        <f t="shared" si="527"/>
        <v/>
      </c>
      <c r="N528" s="13" t="str">
        <f t="shared" si="527"/>
        <v/>
      </c>
      <c r="O528" s="13" t="str">
        <f t="shared" si="527"/>
        <v/>
      </c>
      <c r="P528" s="13" t="str">
        <f t="shared" si="527"/>
        <v/>
      </c>
    </row>
    <row r="529">
      <c r="A529" s="7" t="s">
        <v>551</v>
      </c>
      <c r="B529" s="7" t="s">
        <v>533</v>
      </c>
      <c r="C529" s="8">
        <v>45537.0</v>
      </c>
      <c r="D529" s="8"/>
      <c r="E529" s="9" t="s">
        <v>12</v>
      </c>
      <c r="F529" s="14">
        <v>4000000.0</v>
      </c>
      <c r="G529" s="11">
        <v>2.0</v>
      </c>
      <c r="H529" s="7">
        <v>2025.0</v>
      </c>
      <c r="I529" s="12">
        <f t="shared" si="3"/>
        <v>2026</v>
      </c>
      <c r="J529" s="13">
        <v>3.31E7</v>
      </c>
      <c r="K529" s="13">
        <f t="shared" ref="K529:P529" si="528">if($E529="","",if($E529="Dropped",if(and(K$1&lt;=$I529,K$1&gt;=$H529),if(Year($D529)=K$1,$F529*0.8,if((year($D529)+1)=K$1,$F529*0.6,$F529*0.4)) ,""),if($E529="Minors",0,if($E529="FA Contract",if(and(K$1&lt;=$I529,K$1&gt;=$H529),$F529,""),if($E529="YP Contract",if(K$1=$H529,500000,if(K$1=($H529+1),1000000,if(K$1=($H529+2),1500000,""))))))))</f>
        <v>4000000</v>
      </c>
      <c r="L529" s="13">
        <f t="shared" si="528"/>
        <v>4000000</v>
      </c>
      <c r="M529" s="13" t="str">
        <f t="shared" si="528"/>
        <v/>
      </c>
      <c r="N529" s="13" t="str">
        <f t="shared" si="528"/>
        <v/>
      </c>
      <c r="O529" s="13" t="str">
        <f t="shared" si="528"/>
        <v/>
      </c>
      <c r="P529" s="13" t="str">
        <f t="shared" si="528"/>
        <v/>
      </c>
    </row>
    <row r="530">
      <c r="A530" s="7" t="s">
        <v>552</v>
      </c>
      <c r="B530" s="7" t="s">
        <v>533</v>
      </c>
      <c r="C530" s="8">
        <v>45356.0</v>
      </c>
      <c r="D530" s="8"/>
      <c r="E530" s="9" t="s">
        <v>12</v>
      </c>
      <c r="F530" s="14">
        <v>4000000.0</v>
      </c>
      <c r="G530" s="11">
        <v>2.0</v>
      </c>
      <c r="H530" s="7">
        <v>2024.0</v>
      </c>
      <c r="I530" s="12">
        <f t="shared" si="3"/>
        <v>2025</v>
      </c>
      <c r="J530" s="13">
        <v>3.31E7</v>
      </c>
      <c r="K530" s="13">
        <f t="shared" ref="K530:P530" si="529">if($E530="","",if($E530="Dropped",if(and(K$1&lt;=$I530,K$1&gt;=$H530),if(Year($D530)=K$1,$F530*0.8,if((year($D530)+1)=K$1,$F530*0.6,$F530*0.4)) ,""),if($E530="Minors",0,if($E530="FA Contract",if(and(K$1&lt;=$I530,K$1&gt;=$H530),$F530,""),if($E530="YP Contract",if(K$1=$H530,500000,if(K$1=($H530+1),1000000,if(K$1=($H530+2),1500000,""))))))))</f>
        <v>4000000</v>
      </c>
      <c r="L530" s="13" t="str">
        <f t="shared" si="529"/>
        <v/>
      </c>
      <c r="M530" s="13" t="str">
        <f t="shared" si="529"/>
        <v/>
      </c>
      <c r="N530" s="13" t="str">
        <f t="shared" si="529"/>
        <v/>
      </c>
      <c r="O530" s="13" t="str">
        <f t="shared" si="529"/>
        <v/>
      </c>
      <c r="P530" s="13" t="str">
        <f t="shared" si="529"/>
        <v/>
      </c>
    </row>
    <row r="531">
      <c r="A531" s="7" t="s">
        <v>553</v>
      </c>
      <c r="B531" s="7" t="s">
        <v>533</v>
      </c>
      <c r="C531" s="8">
        <v>45356.0</v>
      </c>
      <c r="D531" s="22">
        <v>45898.0</v>
      </c>
      <c r="E531" s="9" t="s">
        <v>30</v>
      </c>
      <c r="F531" s="14">
        <v>4000000.0</v>
      </c>
      <c r="G531" s="11">
        <v>2.0</v>
      </c>
      <c r="H531" s="7">
        <v>2024.0</v>
      </c>
      <c r="I531" s="12">
        <f t="shared" si="3"/>
        <v>2025</v>
      </c>
      <c r="J531" s="13">
        <v>3.31E7</v>
      </c>
      <c r="K531" s="13">
        <f t="shared" ref="K531:P531" si="530">if($E531="","",if($E531="Dropped",if(and(K$1&lt;=$I531,K$1&gt;=$H531),if(Year($D531)=K$1,$F531*0.8,if((year($D531)+1)=K$1,$F531*0.6,$F531*0.4)) ,""),if($E531="Minors",0,if($E531="FA Contract",if(and(K$1&lt;=$I531,K$1&gt;=$H531),$F531,""),if($E531="YP Contract",if(K$1=$H531,500000,if(K$1=($H531+1),1000000,if(K$1=($H531+2),1500000,""))))))))</f>
        <v>3200000</v>
      </c>
      <c r="L531" s="13" t="str">
        <f t="shared" si="530"/>
        <v/>
      </c>
      <c r="M531" s="13" t="str">
        <f t="shared" si="530"/>
        <v/>
      </c>
      <c r="N531" s="13" t="str">
        <f t="shared" si="530"/>
        <v/>
      </c>
      <c r="O531" s="13" t="str">
        <f t="shared" si="530"/>
        <v/>
      </c>
      <c r="P531" s="13" t="str">
        <f t="shared" si="530"/>
        <v/>
      </c>
    </row>
    <row r="532">
      <c r="A532" s="7" t="s">
        <v>554</v>
      </c>
      <c r="B532" s="7" t="s">
        <v>533</v>
      </c>
      <c r="C532" s="8">
        <v>45356.0</v>
      </c>
      <c r="D532" s="8"/>
      <c r="E532" s="9" t="s">
        <v>12</v>
      </c>
      <c r="F532" s="14">
        <v>2500000.0</v>
      </c>
      <c r="G532" s="11">
        <v>2.0</v>
      </c>
      <c r="H532" s="7">
        <v>2024.0</v>
      </c>
      <c r="I532" s="12">
        <f t="shared" si="3"/>
        <v>2025</v>
      </c>
      <c r="J532" s="13">
        <v>3.31E7</v>
      </c>
      <c r="K532" s="13">
        <f t="shared" ref="K532:P532" si="531">if($E532="","",if($E532="Dropped",if(and(K$1&lt;=$I532,K$1&gt;=$H532),if(Year($D532)=K$1,$F532*0.8,if((year($D532)+1)=K$1,$F532*0.6,$F532*0.4)) ,""),if($E532="Minors",0,if($E532="FA Contract",if(and(K$1&lt;=$I532,K$1&gt;=$H532),$F532,""),if($E532="YP Contract",if(K$1=$H532,500000,if(K$1=($H532+1),1000000,if(K$1=($H532+2),1500000,""))))))))</f>
        <v>2500000</v>
      </c>
      <c r="L532" s="13" t="str">
        <f t="shared" si="531"/>
        <v/>
      </c>
      <c r="M532" s="13" t="str">
        <f t="shared" si="531"/>
        <v/>
      </c>
      <c r="N532" s="13" t="str">
        <f t="shared" si="531"/>
        <v/>
      </c>
      <c r="O532" s="13" t="str">
        <f t="shared" si="531"/>
        <v/>
      </c>
      <c r="P532" s="13" t="str">
        <f t="shared" si="531"/>
        <v/>
      </c>
    </row>
    <row r="533">
      <c r="A533" s="7" t="s">
        <v>555</v>
      </c>
      <c r="B533" s="7" t="s">
        <v>533</v>
      </c>
      <c r="C533" s="8">
        <v>45356.0</v>
      </c>
      <c r="D533" s="8"/>
      <c r="E533" s="9" t="s">
        <v>12</v>
      </c>
      <c r="F533" s="14">
        <v>2000000.0</v>
      </c>
      <c r="G533" s="11">
        <v>2.0</v>
      </c>
      <c r="H533" s="7">
        <v>2024.0</v>
      </c>
      <c r="I533" s="12">
        <f t="shared" si="3"/>
        <v>2025</v>
      </c>
      <c r="J533" s="13">
        <v>3.31E7</v>
      </c>
      <c r="K533" s="13">
        <f t="shared" ref="K533:P533" si="532">if($E533="","",if($E533="Dropped",if(and(K$1&lt;=$I533,K$1&gt;=$H533),if(Year($D533)=K$1,$F533*0.8,if((year($D533)+1)=K$1,$F533*0.6,$F533*0.4)) ,""),if($E533="Minors",0,if($E533="FA Contract",if(and(K$1&lt;=$I533,K$1&gt;=$H533),$F533,""),if($E533="YP Contract",if(K$1=$H533,500000,if(K$1=($H533+1),1000000,if(K$1=($H533+2),1500000,""))))))))</f>
        <v>2000000</v>
      </c>
      <c r="L533" s="13" t="str">
        <f t="shared" si="532"/>
        <v/>
      </c>
      <c r="M533" s="13" t="str">
        <f t="shared" si="532"/>
        <v/>
      </c>
      <c r="N533" s="13" t="str">
        <f t="shared" si="532"/>
        <v/>
      </c>
      <c r="O533" s="13" t="str">
        <f t="shared" si="532"/>
        <v/>
      </c>
      <c r="P533" s="13" t="str">
        <f t="shared" si="532"/>
        <v/>
      </c>
    </row>
    <row r="534">
      <c r="A534" s="7" t="s">
        <v>556</v>
      </c>
      <c r="B534" s="7" t="s">
        <v>533</v>
      </c>
      <c r="C534" s="8">
        <v>45343.0</v>
      </c>
      <c r="D534" s="8"/>
      <c r="E534" s="9" t="s">
        <v>34</v>
      </c>
      <c r="F534" s="14" t="s">
        <v>35</v>
      </c>
      <c r="G534" s="11" t="s">
        <v>35</v>
      </c>
      <c r="H534" s="7">
        <v>2023.0</v>
      </c>
      <c r="I534" s="12">
        <f t="shared" si="3"/>
        <v>2025</v>
      </c>
      <c r="J534" s="13">
        <v>3.31E7</v>
      </c>
      <c r="K534" s="13">
        <f t="shared" ref="K534:P534" si="533">if($E534="","",if($E534="Dropped",if(and(K$1&lt;=$I534,K$1&gt;=$H534),if(Year($D534)=K$1,$F534*0.8,if((year($D534)+1)=K$1,$F534*0.6,$F534*0.4)) ,""),if($E534="Minors",0,if($E534="FA Contract",if(and(K$1&lt;=$I534,K$1&gt;=$H534),$F534,""),if($E534="YP Contract",if(K$1=$H534,500000,if(K$1=($H534+1),1000000,if(K$1=($H534+2),1500000,""))))))))</f>
        <v>1500000</v>
      </c>
      <c r="L534" s="13" t="str">
        <f t="shared" si="533"/>
        <v/>
      </c>
      <c r="M534" s="13" t="str">
        <f t="shared" si="533"/>
        <v/>
      </c>
      <c r="N534" s="13" t="str">
        <f t="shared" si="533"/>
        <v/>
      </c>
      <c r="O534" s="13" t="str">
        <f t="shared" si="533"/>
        <v/>
      </c>
      <c r="P534" s="13" t="str">
        <f t="shared" si="533"/>
        <v/>
      </c>
    </row>
    <row r="535">
      <c r="A535" s="7" t="s">
        <v>557</v>
      </c>
      <c r="B535" s="7" t="s">
        <v>533</v>
      </c>
      <c r="C535" s="8">
        <v>45424.0</v>
      </c>
      <c r="D535" s="8"/>
      <c r="E535" s="9" t="s">
        <v>34</v>
      </c>
      <c r="F535" s="14" t="s">
        <v>35</v>
      </c>
      <c r="G535" s="11" t="s">
        <v>35</v>
      </c>
      <c r="H535" s="7">
        <v>2024.0</v>
      </c>
      <c r="I535" s="12">
        <f t="shared" si="3"/>
        <v>2026</v>
      </c>
      <c r="J535" s="13">
        <v>3.31E7</v>
      </c>
      <c r="K535" s="13">
        <f t="shared" ref="K535:P535" si="534">if($E535="","",if($E535="Dropped",if(and(K$1&lt;=$I535,K$1&gt;=$H535),if(Year($D535)=K$1,$F535*0.8,if((year($D535)+1)=K$1,$F535*0.6,$F535*0.4)) ,""),if($E535="Minors",0,if($E535="FA Contract",if(and(K$1&lt;=$I535,K$1&gt;=$H535),$F535,""),if($E535="YP Contract",if(K$1=$H535,500000,if(K$1=($H535+1),1000000,if(K$1=($H535+2),1500000,""))))))))</f>
        <v>1000000</v>
      </c>
      <c r="L535" s="13">
        <f t="shared" si="534"/>
        <v>1500000</v>
      </c>
      <c r="M535" s="13" t="str">
        <f t="shared" si="534"/>
        <v/>
      </c>
      <c r="N535" s="13" t="str">
        <f t="shared" si="534"/>
        <v/>
      </c>
      <c r="O535" s="13" t="str">
        <f t="shared" si="534"/>
        <v/>
      </c>
      <c r="P535" s="13" t="str">
        <f t="shared" si="534"/>
        <v/>
      </c>
    </row>
    <row r="536">
      <c r="A536" s="7" t="s">
        <v>558</v>
      </c>
      <c r="B536" s="7" t="s">
        <v>533</v>
      </c>
      <c r="C536" s="8">
        <v>45356.0</v>
      </c>
      <c r="D536" s="8"/>
      <c r="E536" s="9" t="s">
        <v>12</v>
      </c>
      <c r="F536" s="14">
        <v>1000000.0</v>
      </c>
      <c r="G536" s="11">
        <v>2.0</v>
      </c>
      <c r="H536" s="7">
        <v>2024.0</v>
      </c>
      <c r="I536" s="12">
        <f t="shared" si="3"/>
        <v>2025</v>
      </c>
      <c r="J536" s="13">
        <v>3.31E7</v>
      </c>
      <c r="K536" s="13">
        <f t="shared" ref="K536:P536" si="535">if($E536="","",if($E536="Dropped",if(and(K$1&lt;=$I536,K$1&gt;=$H536),if(Year($D536)=K$1,$F536*0.8,if((year($D536)+1)=K$1,$F536*0.6,$F536*0.4)) ,""),if($E536="Minors",0,if($E536="FA Contract",if(and(K$1&lt;=$I536,K$1&gt;=$H536),$F536,""),if($E536="YP Contract",if(K$1=$H536,500000,if(K$1=($H536+1),1000000,if(K$1=($H536+2),1500000,""))))))))</f>
        <v>1000000</v>
      </c>
      <c r="L536" s="13" t="str">
        <f t="shared" si="535"/>
        <v/>
      </c>
      <c r="M536" s="13" t="str">
        <f t="shared" si="535"/>
        <v/>
      </c>
      <c r="N536" s="13" t="str">
        <f t="shared" si="535"/>
        <v/>
      </c>
      <c r="O536" s="13" t="str">
        <f t="shared" si="535"/>
        <v/>
      </c>
      <c r="P536" s="13" t="str">
        <f t="shared" si="535"/>
        <v/>
      </c>
    </row>
    <row r="537">
      <c r="A537" s="7" t="s">
        <v>559</v>
      </c>
      <c r="B537" s="7" t="s">
        <v>533</v>
      </c>
      <c r="C537" s="8">
        <v>45356.0</v>
      </c>
      <c r="D537" s="8"/>
      <c r="E537" s="9" t="s">
        <v>12</v>
      </c>
      <c r="F537" s="14">
        <v>1000000.0</v>
      </c>
      <c r="G537" s="11">
        <v>2.0</v>
      </c>
      <c r="H537" s="7">
        <v>2024.0</v>
      </c>
      <c r="I537" s="12">
        <f t="shared" si="3"/>
        <v>2025</v>
      </c>
      <c r="J537" s="13">
        <v>3.31E7</v>
      </c>
      <c r="K537" s="13">
        <f t="shared" ref="K537:P537" si="536">if($E537="","",if($E537="Dropped",if(and(K$1&lt;=$I537,K$1&gt;=$H537),if(Year($D537)=K$1,$F537*0.8,if((year($D537)+1)=K$1,$F537*0.6,$F537*0.4)) ,""),if($E537="Minors",0,if($E537="FA Contract",if(and(K$1&lt;=$I537,K$1&gt;=$H537),$F537,""),if($E537="YP Contract",if(K$1=$H537,500000,if(K$1=($H537+1),1000000,if(K$1=($H537+2),1500000,""))))))))</f>
        <v>1000000</v>
      </c>
      <c r="L537" s="13" t="str">
        <f t="shared" si="536"/>
        <v/>
      </c>
      <c r="M537" s="13" t="str">
        <f t="shared" si="536"/>
        <v/>
      </c>
      <c r="N537" s="13" t="str">
        <f t="shared" si="536"/>
        <v/>
      </c>
      <c r="O537" s="13" t="str">
        <f t="shared" si="536"/>
        <v/>
      </c>
      <c r="P537" s="13" t="str">
        <f t="shared" si="536"/>
        <v/>
      </c>
    </row>
    <row r="538">
      <c r="A538" s="7" t="s">
        <v>560</v>
      </c>
      <c r="B538" s="7" t="s">
        <v>533</v>
      </c>
      <c r="C538" s="8">
        <v>45343.0</v>
      </c>
      <c r="D538" s="8"/>
      <c r="E538" s="9" t="s">
        <v>34</v>
      </c>
      <c r="F538" s="14" t="s">
        <v>35</v>
      </c>
      <c r="G538" s="14" t="s">
        <v>35</v>
      </c>
      <c r="H538" s="7">
        <v>2024.0</v>
      </c>
      <c r="I538" s="12">
        <f t="shared" si="3"/>
        <v>2026</v>
      </c>
      <c r="J538" s="13">
        <v>3.31E7</v>
      </c>
      <c r="K538" s="13">
        <f t="shared" ref="K538:P538" si="537">if($E538="","",if($E538="Dropped",if(and(K$1&lt;=$I538,K$1&gt;=$H538),if(Year($D538)=K$1,$F538*0.8,if((year($D538)+1)=K$1,$F538*0.6,$F538*0.4)) ,""),if($E538="Minors",0,if($E538="FA Contract",if(and(K$1&lt;=$I538,K$1&gt;=$H538),$F538,""),if($E538="YP Contract",if(K$1=$H538,500000,if(K$1=($H538+1),1000000,if(K$1=($H538+2),1500000,""))))))))</f>
        <v>1000000</v>
      </c>
      <c r="L538" s="13">
        <f t="shared" si="537"/>
        <v>1500000</v>
      </c>
      <c r="M538" s="13" t="str">
        <f t="shared" si="537"/>
        <v/>
      </c>
      <c r="N538" s="13" t="str">
        <f t="shared" si="537"/>
        <v/>
      </c>
      <c r="O538" s="13" t="str">
        <f t="shared" si="537"/>
        <v/>
      </c>
      <c r="P538" s="13" t="str">
        <f t="shared" si="537"/>
        <v/>
      </c>
    </row>
    <row r="539">
      <c r="A539" s="7" t="s">
        <v>561</v>
      </c>
      <c r="B539" s="7" t="s">
        <v>533</v>
      </c>
      <c r="C539" s="8">
        <v>45343.0</v>
      </c>
      <c r="D539" s="8"/>
      <c r="E539" s="9" t="s">
        <v>34</v>
      </c>
      <c r="F539" s="14" t="s">
        <v>35</v>
      </c>
      <c r="G539" s="11" t="s">
        <v>35</v>
      </c>
      <c r="H539" s="7">
        <v>2024.0</v>
      </c>
      <c r="I539" s="12">
        <f t="shared" si="3"/>
        <v>2026</v>
      </c>
      <c r="J539" s="13">
        <v>3.31E7</v>
      </c>
      <c r="K539" s="13">
        <f t="shared" ref="K539:P539" si="538">if($E539="","",if($E539="Dropped",if(and(K$1&lt;=$I539,K$1&gt;=$H539),if(Year($D539)=K$1,$F539*0.8,if((year($D539)+1)=K$1,$F539*0.6,$F539*0.4)) ,""),if($E539="Minors",0,if($E539="FA Contract",if(and(K$1&lt;=$I539,K$1&gt;=$H539),$F539,""),if($E539="YP Contract",if(K$1=$H539,500000,if(K$1=($H539+1),1000000,if(K$1=($H539+2),1500000,""))))))))</f>
        <v>1000000</v>
      </c>
      <c r="L539" s="13">
        <f t="shared" si="538"/>
        <v>1500000</v>
      </c>
      <c r="M539" s="13" t="str">
        <f t="shared" si="538"/>
        <v/>
      </c>
      <c r="N539" s="13" t="str">
        <f t="shared" si="538"/>
        <v/>
      </c>
      <c r="O539" s="13" t="str">
        <f t="shared" si="538"/>
        <v/>
      </c>
      <c r="P539" s="13" t="str">
        <f t="shared" si="538"/>
        <v/>
      </c>
    </row>
    <row r="540">
      <c r="A540" s="7" t="s">
        <v>562</v>
      </c>
      <c r="B540" s="7" t="s">
        <v>533</v>
      </c>
      <c r="C540" s="8">
        <v>45501.0</v>
      </c>
      <c r="D540" s="8"/>
      <c r="E540" s="15" t="s">
        <v>34</v>
      </c>
      <c r="F540" s="14" t="s">
        <v>35</v>
      </c>
      <c r="G540" s="14" t="s">
        <v>35</v>
      </c>
      <c r="H540" s="7">
        <v>2025.0</v>
      </c>
      <c r="I540" s="12">
        <f t="shared" si="3"/>
        <v>2027</v>
      </c>
      <c r="J540" s="13">
        <v>3.31E7</v>
      </c>
      <c r="K540" s="13">
        <f t="shared" ref="K540:P540" si="539">if($E540="","",if($E540="Dropped",if(and(K$1&lt;=$I540,K$1&gt;=$H540),if(Year($D540)=K$1,$F540*0.8,if((year($D540)+1)=K$1,$F540*0.6,$F540*0.4)) ,""),if($E540="Minors",0,if($E540="FA Contract",if(and(K$1&lt;=$I540,K$1&gt;=$H540),$F540,""),if($E540="YP Contract",if(K$1=$H540,500000,if(K$1=($H540+1),1000000,if(K$1=($H540+2),1500000,""))))))))</f>
        <v>500000</v>
      </c>
      <c r="L540" s="13">
        <f t="shared" si="539"/>
        <v>1000000</v>
      </c>
      <c r="M540" s="13">
        <f t="shared" si="539"/>
        <v>1500000</v>
      </c>
      <c r="N540" s="13" t="str">
        <f t="shared" si="539"/>
        <v/>
      </c>
      <c r="O540" s="13" t="str">
        <f t="shared" si="539"/>
        <v/>
      </c>
      <c r="P540" s="13" t="str">
        <f t="shared" si="539"/>
        <v/>
      </c>
    </row>
    <row r="541">
      <c r="A541" s="7" t="s">
        <v>563</v>
      </c>
      <c r="B541" s="7" t="s">
        <v>533</v>
      </c>
      <c r="C541" s="8">
        <v>45424.0</v>
      </c>
      <c r="D541" s="8"/>
      <c r="E541" s="9" t="s">
        <v>34</v>
      </c>
      <c r="F541" s="14" t="s">
        <v>35</v>
      </c>
      <c r="G541" s="11" t="s">
        <v>35</v>
      </c>
      <c r="H541" s="16">
        <v>2025.0</v>
      </c>
      <c r="I541" s="12">
        <f t="shared" si="3"/>
        <v>2027</v>
      </c>
      <c r="J541" s="13">
        <v>3.31E7</v>
      </c>
      <c r="K541" s="13">
        <f t="shared" ref="K541:P541" si="540">if($E541="","",if($E541="Dropped",if(and(K$1&lt;=$I541,K$1&gt;=$H541),if(Year($D541)=K$1,$F541*0.8,if((year($D541)+1)=K$1,$F541*0.6,$F541*0.4)) ,""),if($E541="Minors",0,if($E541="FA Contract",if(and(K$1&lt;=$I541,K$1&gt;=$H541),$F541,""),if($E541="YP Contract",if(K$1=$H541,500000,if(K$1=($H541+1),1000000,if(K$1=($H541+2),1500000,""))))))))</f>
        <v>500000</v>
      </c>
      <c r="L541" s="13">
        <f t="shared" si="540"/>
        <v>1000000</v>
      </c>
      <c r="M541" s="13">
        <f t="shared" si="540"/>
        <v>1500000</v>
      </c>
      <c r="N541" s="13" t="str">
        <f t="shared" si="540"/>
        <v/>
      </c>
      <c r="O541" s="13" t="str">
        <f t="shared" si="540"/>
        <v/>
      </c>
      <c r="P541" s="13" t="str">
        <f t="shared" si="540"/>
        <v/>
      </c>
    </row>
    <row r="542">
      <c r="A542" s="7" t="s">
        <v>564</v>
      </c>
      <c r="B542" s="7" t="s">
        <v>533</v>
      </c>
      <c r="C542" s="8">
        <v>45557.0</v>
      </c>
      <c r="D542" s="8"/>
      <c r="E542" s="9" t="s">
        <v>34</v>
      </c>
      <c r="F542" s="14" t="s">
        <v>35</v>
      </c>
      <c r="G542" s="11" t="s">
        <v>35</v>
      </c>
      <c r="H542" s="7">
        <v>2025.0</v>
      </c>
      <c r="I542" s="12">
        <f t="shared" si="3"/>
        <v>2027</v>
      </c>
      <c r="J542" s="13">
        <v>3.31E7</v>
      </c>
      <c r="K542" s="13">
        <f t="shared" ref="K542:P542" si="541">if($E542="","",if($E542="Dropped",if(and(K$1&lt;=$I542,K$1&gt;=$H542),if(Year($D542)=K$1,$F542*0.8,if((year($D542)+1)=K$1,$F542*0.6,$F542*0.4)) ,""),if($E542="Minors",0,if($E542="FA Contract",if(and(K$1&lt;=$I542,K$1&gt;=$H542),$F542,""),if($E542="YP Contract",if(K$1=$H542,500000,if(K$1=($H542+1),1000000,if(K$1=($H542+2),1500000,""))))))))</f>
        <v>500000</v>
      </c>
      <c r="L542" s="13">
        <f t="shared" si="541"/>
        <v>1000000</v>
      </c>
      <c r="M542" s="13">
        <f t="shared" si="541"/>
        <v>1500000</v>
      </c>
      <c r="N542" s="13" t="str">
        <f t="shared" si="541"/>
        <v/>
      </c>
      <c r="O542" s="13" t="str">
        <f t="shared" si="541"/>
        <v/>
      </c>
      <c r="P542" s="13" t="str">
        <f t="shared" si="541"/>
        <v/>
      </c>
    </row>
    <row r="543">
      <c r="A543" s="7" t="s">
        <v>565</v>
      </c>
      <c r="B543" s="7" t="s">
        <v>533</v>
      </c>
      <c r="C543" s="8">
        <v>45557.0</v>
      </c>
      <c r="D543" s="8"/>
      <c r="E543" s="9" t="s">
        <v>34</v>
      </c>
      <c r="F543" s="14" t="s">
        <v>35</v>
      </c>
      <c r="G543" s="11" t="s">
        <v>35</v>
      </c>
      <c r="H543" s="7">
        <v>2025.0</v>
      </c>
      <c r="I543" s="12">
        <f t="shared" si="3"/>
        <v>2027</v>
      </c>
      <c r="J543" s="13">
        <v>3.31E7</v>
      </c>
      <c r="K543" s="13">
        <f t="shared" ref="K543:P543" si="542">if($E543="","",if($E543="Dropped",if(and(K$1&lt;=$I543,K$1&gt;=$H543),if(Year($D543)=K$1,$F543*0.8,if((year($D543)+1)=K$1,$F543*0.6,$F543*0.4)) ,""),if($E543="Minors",0,if($E543="FA Contract",if(and(K$1&lt;=$I543,K$1&gt;=$H543),$F543,""),if($E543="YP Contract",if(K$1=$H543,500000,if(K$1=($H543+1),1000000,if(K$1=($H543+2),1500000,""))))))))</f>
        <v>500000</v>
      </c>
      <c r="L543" s="13">
        <f t="shared" si="542"/>
        <v>1000000</v>
      </c>
      <c r="M543" s="13">
        <f t="shared" si="542"/>
        <v>1500000</v>
      </c>
      <c r="N543" s="13" t="str">
        <f t="shared" si="542"/>
        <v/>
      </c>
      <c r="O543" s="13" t="str">
        <f t="shared" si="542"/>
        <v/>
      </c>
      <c r="P543" s="13" t="str">
        <f t="shared" si="542"/>
        <v/>
      </c>
    </row>
    <row r="544">
      <c r="A544" s="7" t="s">
        <v>566</v>
      </c>
      <c r="B544" s="7" t="s">
        <v>533</v>
      </c>
      <c r="C544" s="8">
        <v>45686.0</v>
      </c>
      <c r="D544" s="8"/>
      <c r="E544" s="15" t="s">
        <v>34</v>
      </c>
      <c r="F544" s="14" t="s">
        <v>35</v>
      </c>
      <c r="G544" s="11" t="s">
        <v>35</v>
      </c>
      <c r="H544" s="7">
        <v>2025.0</v>
      </c>
      <c r="I544" s="12">
        <f t="shared" si="3"/>
        <v>2027</v>
      </c>
      <c r="J544" s="13">
        <v>3.31E7</v>
      </c>
      <c r="K544" s="13">
        <f t="shared" ref="K544:P544" si="543">if($E544="","",if($E544="Dropped",if(and(K$1&lt;=$I544,K$1&gt;=$H544),if(Year($D544)=K$1,$F544*0.8,if((year($D544)+1)=K$1,$F544*0.6,$F544*0.4)) ,""),if($E544="Minors",0,if($E544="FA Contract",if(and(K$1&lt;=$I544,K$1&gt;=$H544),$F544,""),if($E544="YP Contract",if(K$1=$H544,500000,if(K$1=($H544+1),1000000,if(K$1=($H544+2),1500000,""))))))))</f>
        <v>500000</v>
      </c>
      <c r="L544" s="13">
        <f t="shared" si="543"/>
        <v>1000000</v>
      </c>
      <c r="M544" s="13">
        <f t="shared" si="543"/>
        <v>1500000</v>
      </c>
      <c r="N544" s="13" t="str">
        <f t="shared" si="543"/>
        <v/>
      </c>
      <c r="O544" s="13" t="str">
        <f t="shared" si="543"/>
        <v/>
      </c>
      <c r="P544" s="13" t="str">
        <f t="shared" si="543"/>
        <v/>
      </c>
    </row>
    <row r="545">
      <c r="A545" s="7" t="s">
        <v>567</v>
      </c>
      <c r="B545" s="7" t="s">
        <v>533</v>
      </c>
      <c r="C545" s="8">
        <v>45774.0</v>
      </c>
      <c r="D545" s="8"/>
      <c r="E545" s="9" t="s">
        <v>34</v>
      </c>
      <c r="F545" s="14" t="s">
        <v>35</v>
      </c>
      <c r="G545" s="11" t="s">
        <v>35</v>
      </c>
      <c r="H545" s="7">
        <v>2025.0</v>
      </c>
      <c r="I545" s="12">
        <f t="shared" si="3"/>
        <v>2027</v>
      </c>
      <c r="J545" s="13">
        <v>3.31E7</v>
      </c>
      <c r="K545" s="13">
        <f t="shared" ref="K545:P545" si="544">if($E545="","",if($E545="Dropped",if(and(K$1&lt;=$I545,K$1&gt;=$H545),if(Year($D545)=K$1,$F545*0.8,if((year($D545)+1)=K$1,$F545*0.6,$F545*0.4)) ,""),if($E545="Minors",0,if($E545="FA Contract",if(and(K$1&lt;=$I545,K$1&gt;=$H545),$F545,""),if($E545="YP Contract",if(K$1=$H545,500000,if(K$1=($H545+1),1000000,if(K$1=($H545+2),1500000,""))))))))</f>
        <v>500000</v>
      </c>
      <c r="L545" s="13">
        <f t="shared" si="544"/>
        <v>1000000</v>
      </c>
      <c r="M545" s="13">
        <f t="shared" si="544"/>
        <v>1500000</v>
      </c>
      <c r="N545" s="13" t="str">
        <f t="shared" si="544"/>
        <v/>
      </c>
      <c r="O545" s="13" t="str">
        <f t="shared" si="544"/>
        <v/>
      </c>
      <c r="P545" s="13" t="str">
        <f t="shared" si="544"/>
        <v/>
      </c>
    </row>
    <row r="546">
      <c r="A546" s="7" t="s">
        <v>568</v>
      </c>
      <c r="B546" s="7" t="s">
        <v>533</v>
      </c>
      <c r="C546" s="8">
        <v>45346.0</v>
      </c>
      <c r="D546" s="8"/>
      <c r="E546" s="9" t="s">
        <v>34</v>
      </c>
      <c r="F546" s="14" t="s">
        <v>35</v>
      </c>
      <c r="G546" s="14" t="s">
        <v>35</v>
      </c>
      <c r="H546" s="7">
        <v>2025.0</v>
      </c>
      <c r="I546" s="12">
        <f t="shared" si="3"/>
        <v>2027</v>
      </c>
      <c r="J546" s="13">
        <v>3.31E7</v>
      </c>
      <c r="K546" s="13">
        <f t="shared" ref="K546:P546" si="545">if($E546="","",if($E546="Dropped",if(and(K$1&lt;=$I546,K$1&gt;=$H546),if(Year($D546)=K$1,$F546*0.8,if((year($D546)+1)=K$1,$F546*0.6,$F546*0.4)) ,""),if($E546="Minors",0,if($E546="FA Contract",if(and(K$1&lt;=$I546,K$1&gt;=$H546),$F546,""),if($E546="YP Contract",if(K$1=$H546,500000,if(K$1=($H546+1),1000000,if(K$1=($H546+2),1500000,""))))))))</f>
        <v>500000</v>
      </c>
      <c r="L546" s="13">
        <f t="shared" si="545"/>
        <v>1000000</v>
      </c>
      <c r="M546" s="13">
        <f t="shared" si="545"/>
        <v>1500000</v>
      </c>
      <c r="N546" s="13" t="str">
        <f t="shared" si="545"/>
        <v/>
      </c>
      <c r="O546" s="13" t="str">
        <f t="shared" si="545"/>
        <v/>
      </c>
      <c r="P546" s="13" t="str">
        <f t="shared" si="545"/>
        <v/>
      </c>
    </row>
    <row r="547">
      <c r="A547" s="7" t="s">
        <v>569</v>
      </c>
      <c r="B547" s="7" t="s">
        <v>533</v>
      </c>
      <c r="C547" s="8">
        <v>45893.0</v>
      </c>
      <c r="D547" s="8"/>
      <c r="E547" s="9" t="s">
        <v>12</v>
      </c>
      <c r="F547" s="10">
        <v>300000.0</v>
      </c>
      <c r="G547" s="11">
        <v>1.0</v>
      </c>
      <c r="H547" s="7">
        <v>2025.0</v>
      </c>
      <c r="I547" s="12">
        <f t="shared" si="3"/>
        <v>2025</v>
      </c>
      <c r="J547" s="13">
        <v>3.31E7</v>
      </c>
      <c r="K547" s="13">
        <f t="shared" ref="K547:P547" si="546">if($E547="","",if($E547="Dropped",if(and(K$1&lt;=$I547,K$1&gt;=$H547),if(Year($D547)=K$1,$F547*0.8,if((year($D547)+1)=K$1,$F547*0.6,$F547*0.4)) ,""),if($E547="Minors",0,if($E547="FA Contract",if(and(K$1&lt;=$I547,K$1&gt;=$H547),$F547,""),if($E547="YP Contract",if(K$1=$H547,500000,if(K$1=($H547+1),1000000,if(K$1=($H547+2),1500000,""))))))))</f>
        <v>300000</v>
      </c>
      <c r="L547" s="13" t="str">
        <f t="shared" si="546"/>
        <v/>
      </c>
      <c r="M547" s="13" t="str">
        <f t="shared" si="546"/>
        <v/>
      </c>
      <c r="N547" s="13" t="str">
        <f t="shared" si="546"/>
        <v/>
      </c>
      <c r="O547" s="13" t="str">
        <f t="shared" si="546"/>
        <v/>
      </c>
      <c r="P547" s="13" t="str">
        <f t="shared" si="546"/>
        <v/>
      </c>
    </row>
    <row r="548">
      <c r="A548" s="7" t="s">
        <v>570</v>
      </c>
      <c r="B548" s="7" t="s">
        <v>533</v>
      </c>
      <c r="C548" s="8">
        <v>45816.0</v>
      </c>
      <c r="D548" s="8"/>
      <c r="E548" s="9" t="s">
        <v>12</v>
      </c>
      <c r="F548" s="14">
        <v>300000.0</v>
      </c>
      <c r="G548" s="11"/>
      <c r="I548" s="12" t="str">
        <f t="shared" si="3"/>
        <v/>
      </c>
      <c r="J548" s="13">
        <v>3.31E7</v>
      </c>
      <c r="K548" s="13">
        <f t="shared" ref="K548:P548" si="547">if($E548="","",if($E548="Dropped",if(and(K$1&lt;=$I548,K$1&gt;=$H548),if(Year($D548)=K$1,$F548*0.8,if((year($D548)+1)=K$1,$F548*0.6,$F548*0.4)) ,""),if($E548="Minors",0,if($E548="FA Contract",if(and(K$1&lt;=$I548,K$1&gt;=$H548),$F548,""),if($E548="YP Contract",if(K$1=$H548,500000,if(K$1=($H548+1),1000000,if(K$1=($H548+2),1500000,""))))))))</f>
        <v>300000</v>
      </c>
      <c r="L548" s="13">
        <f t="shared" si="547"/>
        <v>300000</v>
      </c>
      <c r="M548" s="13">
        <f t="shared" si="547"/>
        <v>300000</v>
      </c>
      <c r="N548" s="13">
        <f t="shared" si="547"/>
        <v>300000</v>
      </c>
      <c r="O548" s="13">
        <f t="shared" si="547"/>
        <v>300000</v>
      </c>
      <c r="P548" s="13">
        <f t="shared" si="547"/>
        <v>300000</v>
      </c>
    </row>
    <row r="549">
      <c r="A549" s="7" t="s">
        <v>571</v>
      </c>
      <c r="B549" s="7" t="s">
        <v>533</v>
      </c>
      <c r="C549" s="8">
        <v>45851.0</v>
      </c>
      <c r="D549" s="8"/>
      <c r="E549" s="9" t="s">
        <v>12</v>
      </c>
      <c r="F549" s="14">
        <v>200000.0</v>
      </c>
      <c r="G549" s="11">
        <v>1.0</v>
      </c>
      <c r="H549" s="7">
        <v>2025.0</v>
      </c>
      <c r="I549" s="12">
        <f t="shared" si="3"/>
        <v>2025</v>
      </c>
      <c r="J549" s="13">
        <v>3.31E7</v>
      </c>
      <c r="K549" s="13">
        <f t="shared" ref="K549:P549" si="548">if($E549="","",if($E549="Dropped",if(and(K$1&lt;=$I549,K$1&gt;=$H549),if(Year($D549)=K$1,$F549*0.8,if((year($D549)+1)=K$1,$F549*0.6,$F549*0.4)) ,""),if($E549="Minors",0,if($E549="FA Contract",if(and(K$1&lt;=$I549,K$1&gt;=$H549),$F549,""),if($E549="YP Contract",if(K$1=$H549,500000,if(K$1=($H549+1),1000000,if(K$1=($H549+2),1500000,""))))))))</f>
        <v>200000</v>
      </c>
      <c r="L549" s="13" t="str">
        <f t="shared" si="548"/>
        <v/>
      </c>
      <c r="M549" s="13" t="str">
        <f t="shared" si="548"/>
        <v/>
      </c>
      <c r="N549" s="13" t="str">
        <f t="shared" si="548"/>
        <v/>
      </c>
      <c r="O549" s="13" t="str">
        <f t="shared" si="548"/>
        <v/>
      </c>
      <c r="P549" s="13" t="str">
        <f t="shared" si="548"/>
        <v/>
      </c>
    </row>
    <row r="550">
      <c r="A550" s="7" t="s">
        <v>572</v>
      </c>
      <c r="B550" s="7" t="s">
        <v>533</v>
      </c>
      <c r="C550" s="8">
        <v>45695.0</v>
      </c>
      <c r="D550" s="8"/>
      <c r="E550" s="9" t="s">
        <v>12</v>
      </c>
      <c r="F550" s="10">
        <v>100000.0</v>
      </c>
      <c r="G550" s="11">
        <v>1.0</v>
      </c>
      <c r="H550" s="7">
        <v>2025.0</v>
      </c>
      <c r="I550" s="12">
        <f t="shared" si="3"/>
        <v>2025</v>
      </c>
      <c r="J550" s="13">
        <v>3.31E7</v>
      </c>
      <c r="K550" s="13">
        <f t="shared" ref="K550:P550" si="549">if($E550="","",if($E550="Dropped",if(and(K$1&lt;=$I550,K$1&gt;=$H550),if(Year($D550)=K$1,$F550*0.8,if((year($D550)+1)=K$1,$F550*0.6,$F550*0.4)) ,""),if($E550="Minors",0,if($E550="FA Contract",if(and(K$1&lt;=$I550,K$1&gt;=$H550),$F550,""),if($E550="YP Contract",if(K$1=$H550,500000,if(K$1=($H550+1),1000000,if(K$1=($H550+2),1500000,""))))))))</f>
        <v>100000</v>
      </c>
      <c r="L550" s="13" t="str">
        <f t="shared" si="549"/>
        <v/>
      </c>
      <c r="M550" s="13" t="str">
        <f t="shared" si="549"/>
        <v/>
      </c>
      <c r="N550" s="13" t="str">
        <f t="shared" si="549"/>
        <v/>
      </c>
      <c r="O550" s="13" t="str">
        <f t="shared" si="549"/>
        <v/>
      </c>
      <c r="P550" s="13" t="str">
        <f t="shared" si="549"/>
        <v/>
      </c>
    </row>
    <row r="551">
      <c r="A551" s="7" t="s">
        <v>573</v>
      </c>
      <c r="B551" s="7" t="s">
        <v>533</v>
      </c>
      <c r="C551" s="8">
        <v>45816.0</v>
      </c>
      <c r="D551" s="8"/>
      <c r="E551" s="9" t="s">
        <v>12</v>
      </c>
      <c r="F551" s="14">
        <v>100000.0</v>
      </c>
      <c r="G551" s="11">
        <v>1.0</v>
      </c>
      <c r="H551" s="7">
        <v>2025.0</v>
      </c>
      <c r="I551" s="12">
        <f t="shared" si="3"/>
        <v>2025</v>
      </c>
      <c r="J551" s="13">
        <v>3.31E7</v>
      </c>
      <c r="K551" s="13">
        <f t="shared" ref="K551:P551" si="550">if($E551="","",if($E551="Dropped",if(and(K$1&lt;=$I551,K$1&gt;=$H551),if(Year($D551)=K$1,$F551*0.8,if((year($D551)+1)=K$1,$F551*0.6,$F551*0.4)) ,""),if($E551="Minors",0,if($E551="FA Contract",if(and(K$1&lt;=$I551,K$1&gt;=$H551),$F551,""),if($E551="YP Contract",if(K$1=$H551,500000,if(K$1=($H551+1),1000000,if(K$1=($H551+2),1500000,""))))))))</f>
        <v>100000</v>
      </c>
      <c r="L551" s="13" t="str">
        <f t="shared" si="550"/>
        <v/>
      </c>
      <c r="M551" s="13" t="str">
        <f t="shared" si="550"/>
        <v/>
      </c>
      <c r="N551" s="13" t="str">
        <f t="shared" si="550"/>
        <v/>
      </c>
      <c r="O551" s="13" t="str">
        <f t="shared" si="550"/>
        <v/>
      </c>
      <c r="P551" s="13" t="str">
        <f t="shared" si="550"/>
        <v/>
      </c>
    </row>
    <row r="552">
      <c r="A552" s="7" t="s">
        <v>574</v>
      </c>
      <c r="B552" s="7" t="s">
        <v>533</v>
      </c>
      <c r="C552" s="8">
        <v>45844.0</v>
      </c>
      <c r="E552" s="9" t="s">
        <v>12</v>
      </c>
      <c r="F552" s="14">
        <v>100000.0</v>
      </c>
      <c r="G552" s="11">
        <v>1.0</v>
      </c>
      <c r="H552" s="7">
        <v>2025.0</v>
      </c>
      <c r="I552" s="12">
        <f t="shared" si="3"/>
        <v>2025</v>
      </c>
      <c r="J552" s="13">
        <v>3.31E7</v>
      </c>
      <c r="K552" s="13">
        <f t="shared" ref="K552:P552" si="551">if($E552="","",if($E552="Dropped",if(and(K$1&lt;=$I552,K$1&gt;=$H552),if(Year($C552)=K$1,$F552*0.8,if((year($C552)+1)=K$1,$F552*0.6,$F552*0.4)) ,""),if($E552="Minors",0,if($E552="FA Contract",if(and(K$1&lt;=$I552,K$1&gt;=$H552),$F552,""),if($E552="YP Contract",if(K$1=$H552,500000,if(K$1=($H552+1),1000000,if(K$1=($H552+2),1500000,""))))))))</f>
        <v>100000</v>
      </c>
      <c r="L552" s="13" t="str">
        <f t="shared" si="551"/>
        <v/>
      </c>
      <c r="M552" s="13" t="str">
        <f t="shared" si="551"/>
        <v/>
      </c>
      <c r="N552" s="13" t="str">
        <f t="shared" si="551"/>
        <v/>
      </c>
      <c r="O552" s="13" t="str">
        <f t="shared" si="551"/>
        <v/>
      </c>
      <c r="P552" s="13" t="str">
        <f t="shared" si="551"/>
        <v/>
      </c>
    </row>
    <row r="553">
      <c r="A553" s="7" t="s">
        <v>575</v>
      </c>
      <c r="B553" s="7" t="s">
        <v>533</v>
      </c>
      <c r="C553" s="8">
        <v>45893.0</v>
      </c>
      <c r="D553" s="8"/>
      <c r="E553" s="9" t="s">
        <v>52</v>
      </c>
      <c r="F553" s="14" t="s">
        <v>35</v>
      </c>
      <c r="G553" s="11" t="s">
        <v>35</v>
      </c>
      <c r="I553" s="12" t="str">
        <f t="shared" si="3"/>
        <v/>
      </c>
      <c r="J553" s="13">
        <v>3.31E7</v>
      </c>
      <c r="K553" s="13">
        <f t="shared" ref="K553:P553" si="552">if($E553="","",if($E553="Dropped",if(and(K$1&lt;=$I553,K$1&gt;=$H553),if(Year($D553)=K$1,$F553*0.8,if((year($D553)+1)=K$1,$F553*0.6,$F553*0.4)) ,""),if($E553="Minors",0,if($E553="FA Contract",if(and(K$1&lt;=$I553,K$1&gt;=$H553),$F553,""),if($E553="YP Contract",if(K$1=$H553,500000,if(K$1=($H553+1),1000000,if(K$1=($H553+2),1500000,""))))))))</f>
        <v>0</v>
      </c>
      <c r="L553" s="13">
        <f t="shared" si="552"/>
        <v>0</v>
      </c>
      <c r="M553" s="13">
        <f t="shared" si="552"/>
        <v>0</v>
      </c>
      <c r="N553" s="13">
        <f t="shared" si="552"/>
        <v>0</v>
      </c>
      <c r="O553" s="13">
        <f t="shared" si="552"/>
        <v>0</v>
      </c>
      <c r="P553" s="13">
        <f t="shared" si="552"/>
        <v>0</v>
      </c>
    </row>
    <row r="554">
      <c r="A554" s="7" t="s">
        <v>576</v>
      </c>
      <c r="B554" s="7" t="s">
        <v>533</v>
      </c>
      <c r="C554" s="8">
        <v>45759.0</v>
      </c>
      <c r="D554" s="8"/>
      <c r="E554" s="9" t="s">
        <v>52</v>
      </c>
      <c r="F554" s="14" t="s">
        <v>35</v>
      </c>
      <c r="G554" s="11" t="s">
        <v>35</v>
      </c>
      <c r="I554" s="12" t="str">
        <f t="shared" si="3"/>
        <v/>
      </c>
      <c r="J554" s="13">
        <v>3.31E7</v>
      </c>
      <c r="K554" s="13">
        <f t="shared" ref="K554:P554" si="553">if($E554="","",if($E554="Dropped",if(and(K$1&lt;=$I554,K$1&gt;=$H554),if(Year($D554)=K$1,$F554*0.8,if((year($D554)+1)=K$1,$F554*0.6,$F554*0.4)) ,""),if($E554="Minors",0,if($E554="FA Contract",if(and(K$1&lt;=$I554,K$1&gt;=$H554),$F554,""),if($E554="YP Contract",if(K$1=$H554,500000,if(K$1=($H554+1),1000000,if(K$1=($H554+2),1500000,""))))))))</f>
        <v>0</v>
      </c>
      <c r="L554" s="13">
        <f t="shared" si="553"/>
        <v>0</v>
      </c>
      <c r="M554" s="13">
        <f t="shared" si="553"/>
        <v>0</v>
      </c>
      <c r="N554" s="13">
        <f t="shared" si="553"/>
        <v>0</v>
      </c>
      <c r="O554" s="13">
        <f t="shared" si="553"/>
        <v>0</v>
      </c>
      <c r="P554" s="13">
        <f t="shared" si="553"/>
        <v>0</v>
      </c>
    </row>
    <row r="555">
      <c r="A555" s="7" t="s">
        <v>577</v>
      </c>
      <c r="B555" s="7" t="s">
        <v>533</v>
      </c>
      <c r="C555" s="8">
        <v>45893.0</v>
      </c>
      <c r="D555" s="8"/>
      <c r="E555" s="9" t="s">
        <v>52</v>
      </c>
      <c r="F555" s="14" t="s">
        <v>35</v>
      </c>
      <c r="G555" s="11" t="s">
        <v>35</v>
      </c>
      <c r="I555" s="12" t="str">
        <f t="shared" si="3"/>
        <v/>
      </c>
      <c r="J555" s="13">
        <v>3.31E7</v>
      </c>
      <c r="K555" s="13">
        <f t="shared" ref="K555:P555" si="554">if($E555="","",if($E555="Dropped",if(and(K$1&lt;=$I555,K$1&gt;=$H555),if(Year($D555)=K$1,$F555*0.8,if((year($D555)+1)=K$1,$F555*0.6,$F555*0.4)) ,""),if($E555="Minors",0,if($E555="FA Contract",if(and(K$1&lt;=$I555,K$1&gt;=$H555),$F555,""),if($E555="YP Contract",if(K$1=$H555,500000,if(K$1=($H555+1),1000000,if(K$1=($H555+2),1500000,""))))))))</f>
        <v>0</v>
      </c>
      <c r="L555" s="13">
        <f t="shared" si="554"/>
        <v>0</v>
      </c>
      <c r="M555" s="13">
        <f t="shared" si="554"/>
        <v>0</v>
      </c>
      <c r="N555" s="13">
        <f t="shared" si="554"/>
        <v>0</v>
      </c>
      <c r="O555" s="13">
        <f t="shared" si="554"/>
        <v>0</v>
      </c>
      <c r="P555" s="13">
        <f t="shared" si="554"/>
        <v>0</v>
      </c>
    </row>
    <row r="556">
      <c r="A556" s="7" t="s">
        <v>578</v>
      </c>
      <c r="B556" s="7" t="s">
        <v>533</v>
      </c>
      <c r="C556" s="8">
        <v>45695.0</v>
      </c>
      <c r="D556" s="8"/>
      <c r="E556" s="9" t="s">
        <v>52</v>
      </c>
      <c r="F556" s="14" t="s">
        <v>35</v>
      </c>
      <c r="G556" s="11" t="s">
        <v>35</v>
      </c>
      <c r="I556" s="12" t="str">
        <f t="shared" si="3"/>
        <v/>
      </c>
      <c r="J556" s="13">
        <v>3.31E7</v>
      </c>
      <c r="K556" s="13">
        <f t="shared" ref="K556:P556" si="555">if($E556="","",if($E556="Dropped",if(and(K$1&lt;=$I556,K$1&gt;=$H556),if(Year($D556)=K$1,$F556*0.8,if((year($D556)+1)=K$1,$F556*0.6,$F556*0.4)) ,""),if($E556="Minors",0,if($E556="FA Contract",if(and(K$1&lt;=$I556,K$1&gt;=$H556),$F556,""),if($E556="YP Contract",if(K$1=$H556,500000,if(K$1=($H556+1),1000000,if(K$1=($H556+2),1500000,""))))))))</f>
        <v>0</v>
      </c>
      <c r="L556" s="13">
        <f t="shared" si="555"/>
        <v>0</v>
      </c>
      <c r="M556" s="13">
        <f t="shared" si="555"/>
        <v>0</v>
      </c>
      <c r="N556" s="13">
        <f t="shared" si="555"/>
        <v>0</v>
      </c>
      <c r="O556" s="13">
        <f t="shared" si="555"/>
        <v>0</v>
      </c>
      <c r="P556" s="13">
        <f t="shared" si="555"/>
        <v>0</v>
      </c>
    </row>
    <row r="557">
      <c r="A557" s="7" t="s">
        <v>579</v>
      </c>
      <c r="B557" s="7" t="s">
        <v>533</v>
      </c>
      <c r="C557" s="8">
        <v>45424.0</v>
      </c>
      <c r="D557" s="8"/>
      <c r="E557" s="9" t="s">
        <v>52</v>
      </c>
      <c r="F557" s="14" t="s">
        <v>35</v>
      </c>
      <c r="G557" s="11" t="s">
        <v>35</v>
      </c>
      <c r="I557" s="12" t="str">
        <f t="shared" si="3"/>
        <v/>
      </c>
      <c r="J557" s="13">
        <v>3.31E7</v>
      </c>
      <c r="K557" s="13">
        <f t="shared" ref="K557:P557" si="556">if($E557="","",if($E557="Dropped",if(and(K$1&lt;=$I557,K$1&gt;=$H557),if(Year($D557)=K$1,$F557*0.8,if((year($D557)+1)=K$1,$F557*0.6,$F557*0.4)) ,""),if($E557="Minors",0,if($E557="FA Contract",if(and(K$1&lt;=$I557,K$1&gt;=$H557),$F557,""),if($E557="YP Contract",if(K$1=$H557,500000,if(K$1=($H557+1),1000000,if(K$1=($H557+2),1500000,""))))))))</f>
        <v>0</v>
      </c>
      <c r="L557" s="13">
        <f t="shared" si="556"/>
        <v>0</v>
      </c>
      <c r="M557" s="13">
        <f t="shared" si="556"/>
        <v>0</v>
      </c>
      <c r="N557" s="13">
        <f t="shared" si="556"/>
        <v>0</v>
      </c>
      <c r="O557" s="13">
        <f t="shared" si="556"/>
        <v>0</v>
      </c>
      <c r="P557" s="13">
        <f t="shared" si="556"/>
        <v>0</v>
      </c>
    </row>
    <row r="558">
      <c r="A558" s="7" t="s">
        <v>580</v>
      </c>
      <c r="B558" s="7" t="s">
        <v>533</v>
      </c>
      <c r="C558" s="8">
        <v>45686.0</v>
      </c>
      <c r="D558" s="8"/>
      <c r="E558" s="9" t="s">
        <v>52</v>
      </c>
      <c r="F558" s="14" t="s">
        <v>35</v>
      </c>
      <c r="G558" s="11" t="s">
        <v>35</v>
      </c>
      <c r="I558" s="12" t="str">
        <f t="shared" si="3"/>
        <v/>
      </c>
      <c r="J558" s="13">
        <v>3.31E7</v>
      </c>
      <c r="K558" s="13">
        <f t="shared" ref="K558:P558" si="557">if($E558="","",if($E558="Dropped",if(and(K$1&lt;=$I558,K$1&gt;=$H558),if(Year($D558)=K$1,$F558*0.8,if((year($D558)+1)=K$1,$F558*0.6,$F558*0.4)) ,""),if($E558="Minors",0,if($E558="FA Contract",if(and(K$1&lt;=$I558,K$1&gt;=$H558),$F558,""),if($E558="YP Contract",if(K$1=$H558,500000,if(K$1=($H558+1),1000000,if(K$1=($H558+2),1500000,""))))))))</f>
        <v>0</v>
      </c>
      <c r="L558" s="13">
        <f t="shared" si="557"/>
        <v>0</v>
      </c>
      <c r="M558" s="13">
        <f t="shared" si="557"/>
        <v>0</v>
      </c>
      <c r="N558" s="13">
        <f t="shared" si="557"/>
        <v>0</v>
      </c>
      <c r="O558" s="13">
        <f t="shared" si="557"/>
        <v>0</v>
      </c>
      <c r="P558" s="13">
        <f t="shared" si="557"/>
        <v>0</v>
      </c>
    </row>
    <row r="559">
      <c r="A559" s="7" t="s">
        <v>581</v>
      </c>
      <c r="B559" s="7" t="s">
        <v>533</v>
      </c>
      <c r="C559" s="8">
        <v>45343.0</v>
      </c>
      <c r="D559" s="8"/>
      <c r="E559" s="9" t="s">
        <v>52</v>
      </c>
      <c r="F559" s="14" t="s">
        <v>35</v>
      </c>
      <c r="G559" s="11" t="s">
        <v>35</v>
      </c>
      <c r="I559" s="12" t="str">
        <f t="shared" si="3"/>
        <v/>
      </c>
      <c r="J559" s="13">
        <v>3.31E7</v>
      </c>
      <c r="K559" s="13">
        <f t="shared" ref="K559:P559" si="558">if($E559="","",if($E559="Dropped",if(and(K$1&lt;=$I559,K$1&gt;=$H559),if(Year($D559)=K$1,$F559*0.8,if((year($D559)+1)=K$1,$F559*0.6,$F559*0.4)) ,""),if($E559="Minors",0,if($E559="FA Contract",if(and(K$1&lt;=$I559,K$1&gt;=$H559),$F559,""),if($E559="YP Contract",if(K$1=$H559,500000,if(K$1=($H559+1),1000000,if(K$1=($H559+2),1500000,""))))))))</f>
        <v>0</v>
      </c>
      <c r="L559" s="13">
        <f t="shared" si="558"/>
        <v>0</v>
      </c>
      <c r="M559" s="13">
        <f t="shared" si="558"/>
        <v>0</v>
      </c>
      <c r="N559" s="13">
        <f t="shared" si="558"/>
        <v>0</v>
      </c>
      <c r="O559" s="13">
        <f t="shared" si="558"/>
        <v>0</v>
      </c>
      <c r="P559" s="13">
        <f t="shared" si="558"/>
        <v>0</v>
      </c>
    </row>
    <row r="560">
      <c r="A560" s="7" t="s">
        <v>582</v>
      </c>
      <c r="B560" s="7" t="s">
        <v>533</v>
      </c>
      <c r="C560" s="8">
        <v>45354.0</v>
      </c>
      <c r="D560" s="8"/>
      <c r="E560" s="9" t="s">
        <v>52</v>
      </c>
      <c r="F560" s="14" t="s">
        <v>35</v>
      </c>
      <c r="G560" s="14" t="s">
        <v>35</v>
      </c>
      <c r="I560" s="12" t="str">
        <f t="shared" si="3"/>
        <v/>
      </c>
      <c r="J560" s="13">
        <v>3.31E7</v>
      </c>
      <c r="K560" s="13">
        <f t="shared" ref="K560:P560" si="559">if($E560="","",if($E560="Dropped",if(and(K$1&lt;=$I560,K$1&gt;=$H560),if(Year($D560)=K$1,$F560*0.8,if((year($D560)+1)=K$1,$F560*0.6,$F560*0.4)) ,""),if($E560="Minors",0,if($E560="FA Contract",if(and(K$1&lt;=$I560,K$1&gt;=$H560),$F560,""),if($E560="YP Contract",if(K$1=$H560,500000,if(K$1=($H560+1),1000000,if(K$1=($H560+2),1500000,""))))))))</f>
        <v>0</v>
      </c>
      <c r="L560" s="13">
        <f t="shared" si="559"/>
        <v>0</v>
      </c>
      <c r="M560" s="13">
        <f t="shared" si="559"/>
        <v>0</v>
      </c>
      <c r="N560" s="13">
        <f t="shared" si="559"/>
        <v>0</v>
      </c>
      <c r="O560" s="13">
        <f t="shared" si="559"/>
        <v>0</v>
      </c>
      <c r="P560" s="13">
        <f t="shared" si="559"/>
        <v>0</v>
      </c>
    </row>
    <row r="561">
      <c r="A561" s="7" t="s">
        <v>583</v>
      </c>
      <c r="B561" s="7" t="s">
        <v>533</v>
      </c>
      <c r="C561" s="8">
        <v>45760.0</v>
      </c>
      <c r="D561" s="8"/>
      <c r="E561" s="9" t="s">
        <v>52</v>
      </c>
      <c r="F561" s="14" t="s">
        <v>35</v>
      </c>
      <c r="G561" s="11" t="s">
        <v>35</v>
      </c>
      <c r="I561" s="12" t="str">
        <f t="shared" si="3"/>
        <v/>
      </c>
      <c r="J561" s="13">
        <v>3.31E7</v>
      </c>
      <c r="K561" s="13">
        <f t="shared" ref="K561:P561" si="560">if($E561="","",if($E561="Dropped",if(and(K$1&lt;=$I561,K$1&gt;=$H561),if(Year($D561)=K$1,$F561*0.8,if((year($D561)+1)=K$1,$F561*0.6,$F561*0.4)) ,""),if($E561="Minors",0,if($E561="FA Contract",if(and(K$1&lt;=$I561,K$1&gt;=$H561),$F561,""),if($E561="YP Contract",if(K$1=$H561,500000,if(K$1=($H561+1),1000000,if(K$1=($H561+2),1500000,""))))))))</f>
        <v>0</v>
      </c>
      <c r="L561" s="13">
        <f t="shared" si="560"/>
        <v>0</v>
      </c>
      <c r="M561" s="13">
        <f t="shared" si="560"/>
        <v>0</v>
      </c>
      <c r="N561" s="13">
        <f t="shared" si="560"/>
        <v>0</v>
      </c>
      <c r="O561" s="13">
        <f t="shared" si="560"/>
        <v>0</v>
      </c>
      <c r="P561" s="13">
        <f t="shared" si="560"/>
        <v>0</v>
      </c>
    </row>
    <row r="562">
      <c r="A562" s="7" t="s">
        <v>584</v>
      </c>
      <c r="B562" s="7" t="s">
        <v>533</v>
      </c>
      <c r="C562" s="8">
        <v>45893.0</v>
      </c>
      <c r="D562" s="8"/>
      <c r="E562" s="9" t="s">
        <v>52</v>
      </c>
      <c r="F562" s="14" t="s">
        <v>35</v>
      </c>
      <c r="G562" s="11" t="s">
        <v>35</v>
      </c>
      <c r="I562" s="12" t="str">
        <f t="shared" si="3"/>
        <v/>
      </c>
      <c r="J562" s="13">
        <v>3.31E7</v>
      </c>
      <c r="K562" s="13">
        <f t="shared" ref="K562:P562" si="561">if($E562="","",if($E562="Dropped",if(and(K$1&lt;=$I562,K$1&gt;=$H562),if(Year($D562)=K$1,$F562*0.8,if((year($D562)+1)=K$1,$F562*0.6,$F562*0.4)) ,""),if($E562="Minors",0,if($E562="FA Contract",if(and(K$1&lt;=$I562,K$1&gt;=$H562),$F562,""),if($E562="YP Contract",if(K$1=$H562,500000,if(K$1=($H562+1),1000000,if(K$1=($H562+2),1500000,""))))))))</f>
        <v>0</v>
      </c>
      <c r="L562" s="13">
        <f t="shared" si="561"/>
        <v>0</v>
      </c>
      <c r="M562" s="13">
        <f t="shared" si="561"/>
        <v>0</v>
      </c>
      <c r="N562" s="13">
        <f t="shared" si="561"/>
        <v>0</v>
      </c>
      <c r="O562" s="13">
        <f t="shared" si="561"/>
        <v>0</v>
      </c>
      <c r="P562" s="13">
        <f t="shared" si="561"/>
        <v>0</v>
      </c>
    </row>
    <row r="563">
      <c r="A563" s="7" t="s">
        <v>585</v>
      </c>
      <c r="B563" s="7" t="s">
        <v>533</v>
      </c>
      <c r="C563" s="8">
        <v>45886.0</v>
      </c>
      <c r="D563" s="8"/>
      <c r="E563" s="9" t="s">
        <v>52</v>
      </c>
      <c r="F563" s="14" t="s">
        <v>35</v>
      </c>
      <c r="G563" s="11" t="s">
        <v>35</v>
      </c>
      <c r="I563" s="12" t="str">
        <f t="shared" si="3"/>
        <v/>
      </c>
      <c r="J563" s="13">
        <v>3.31E7</v>
      </c>
      <c r="K563" s="13">
        <f t="shared" ref="K563:P563" si="562">if($E563="","",if($E563="Dropped",if(and(K$1&lt;=$I563,K$1&gt;=$H563),if(Year($D563)=K$1,$F563*0.8,if((year($D563)+1)=K$1,$F563*0.6,$F563*0.4)) ,""),if($E563="Minors",0,if($E563="FA Contract",if(and(K$1&lt;=$I563,K$1&gt;=$H563),$F563,""),if($E563="YP Contract",if(K$1=$H563,500000,if(K$1=($H563+1),1000000,if(K$1=($H563+2),1500000,""))))))))</f>
        <v>0</v>
      </c>
      <c r="L563" s="13">
        <f t="shared" si="562"/>
        <v>0</v>
      </c>
      <c r="M563" s="13">
        <f t="shared" si="562"/>
        <v>0</v>
      </c>
      <c r="N563" s="13">
        <f t="shared" si="562"/>
        <v>0</v>
      </c>
      <c r="O563" s="13">
        <f t="shared" si="562"/>
        <v>0</v>
      </c>
      <c r="P563" s="13">
        <f t="shared" si="562"/>
        <v>0</v>
      </c>
    </row>
    <row r="564">
      <c r="A564" s="7" t="s">
        <v>586</v>
      </c>
      <c r="B564" s="7" t="s">
        <v>533</v>
      </c>
      <c r="C564" s="8">
        <v>45343.0</v>
      </c>
      <c r="D564" s="8"/>
      <c r="E564" s="9" t="s">
        <v>52</v>
      </c>
      <c r="F564" s="14" t="s">
        <v>35</v>
      </c>
      <c r="G564" s="11" t="s">
        <v>35</v>
      </c>
      <c r="I564" s="12" t="str">
        <f t="shared" si="3"/>
        <v/>
      </c>
      <c r="J564" s="13">
        <v>3.31E7</v>
      </c>
      <c r="K564" s="13">
        <f t="shared" ref="K564:P564" si="563">if($E564="","",if($E564="Dropped",if(and(K$1&lt;=$I564,K$1&gt;=$H564),if(Year($D564)=K$1,$F564*0.8,if((year($D564)+1)=K$1,$F564*0.6,$F564*0.4)) ,""),if($E564="Minors",0,if($E564="FA Contract",if(and(K$1&lt;=$I564,K$1&gt;=$H564),$F564,""),if($E564="YP Contract",if(K$1=$H564,500000,if(K$1=($H564+1),1000000,if(K$1=($H564+2),1500000,""))))))))</f>
        <v>0</v>
      </c>
      <c r="L564" s="13">
        <f t="shared" si="563"/>
        <v>0</v>
      </c>
      <c r="M564" s="13">
        <f t="shared" si="563"/>
        <v>0</v>
      </c>
      <c r="N564" s="13">
        <f t="shared" si="563"/>
        <v>0</v>
      </c>
      <c r="O564" s="13">
        <f t="shared" si="563"/>
        <v>0</v>
      </c>
      <c r="P564" s="13">
        <f t="shared" si="563"/>
        <v>0</v>
      </c>
    </row>
    <row r="565">
      <c r="A565" s="7" t="s">
        <v>587</v>
      </c>
      <c r="B565" s="7" t="s">
        <v>533</v>
      </c>
      <c r="C565" s="8">
        <v>45893.0</v>
      </c>
      <c r="D565" s="8"/>
      <c r="E565" s="9" t="s">
        <v>52</v>
      </c>
      <c r="F565" s="14" t="s">
        <v>35</v>
      </c>
      <c r="G565" s="11" t="s">
        <v>35</v>
      </c>
      <c r="I565" s="12" t="str">
        <f t="shared" si="3"/>
        <v/>
      </c>
      <c r="J565" s="13">
        <v>3.31E7</v>
      </c>
      <c r="K565" s="13">
        <f t="shared" ref="K565:P565" si="564">if($E565="","",if($E565="Dropped",if(and(K$1&lt;=$I565,K$1&gt;=$H565),if(Year($D565)=K$1,$F565*0.8,if((year($D565)+1)=K$1,$F565*0.6,$F565*0.4)) ,""),if($E565="Minors",0,if($E565="FA Contract",if(and(K$1&lt;=$I565,K$1&gt;=$H565),$F565,""),if($E565="YP Contract",if(K$1=$H565,500000,if(K$1=($H565+1),1000000,if(K$1=($H565+2),1500000,""))))))))</f>
        <v>0</v>
      </c>
      <c r="L565" s="13">
        <f t="shared" si="564"/>
        <v>0</v>
      </c>
      <c r="M565" s="13">
        <f t="shared" si="564"/>
        <v>0</v>
      </c>
      <c r="N565" s="13">
        <f t="shared" si="564"/>
        <v>0</v>
      </c>
      <c r="O565" s="13">
        <f t="shared" si="564"/>
        <v>0</v>
      </c>
      <c r="P565" s="13">
        <f t="shared" si="564"/>
        <v>0</v>
      </c>
    </row>
    <row r="566">
      <c r="A566" s="7" t="s">
        <v>588</v>
      </c>
      <c r="B566" s="7" t="s">
        <v>533</v>
      </c>
      <c r="C566" s="8">
        <v>45396.0</v>
      </c>
      <c r="D566" s="8"/>
      <c r="E566" s="9" t="s">
        <v>52</v>
      </c>
      <c r="F566" s="14" t="s">
        <v>35</v>
      </c>
      <c r="G566" s="11" t="s">
        <v>35</v>
      </c>
      <c r="I566" s="12" t="str">
        <f t="shared" si="3"/>
        <v/>
      </c>
      <c r="J566" s="13">
        <v>3.31E7</v>
      </c>
      <c r="K566" s="13">
        <f t="shared" ref="K566:P566" si="565">if($E566="","",if($E566="Dropped",if(and(K$1&lt;=$I566,K$1&gt;=$H566),if(Year($D566)=K$1,$F566*0.8,if((year($D566)+1)=K$1,$F566*0.6,$F566*0.4)) ,""),if($E566="Minors",0,if($E566="FA Contract",if(and(K$1&lt;=$I566,K$1&gt;=$H566),$F566,""),if($E566="YP Contract",if(K$1=$H566,500000,if(K$1=($H566+1),1000000,if(K$1=($H566+2),1500000,""))))))))</f>
        <v>0</v>
      </c>
      <c r="L566" s="13">
        <f t="shared" si="565"/>
        <v>0</v>
      </c>
      <c r="M566" s="13">
        <f t="shared" si="565"/>
        <v>0</v>
      </c>
      <c r="N566" s="13">
        <f t="shared" si="565"/>
        <v>0</v>
      </c>
      <c r="O566" s="13">
        <f t="shared" si="565"/>
        <v>0</v>
      </c>
      <c r="P566" s="13">
        <f t="shared" si="565"/>
        <v>0</v>
      </c>
    </row>
    <row r="567">
      <c r="A567" s="7" t="s">
        <v>589</v>
      </c>
      <c r="B567" s="7" t="s">
        <v>590</v>
      </c>
      <c r="C567" s="8">
        <v>45318.0</v>
      </c>
      <c r="D567" s="8"/>
      <c r="E567" s="9" t="s">
        <v>12</v>
      </c>
      <c r="F567" s="10">
        <v>2.46E7</v>
      </c>
      <c r="G567" s="11">
        <v>5.0</v>
      </c>
      <c r="H567" s="7">
        <v>2024.0</v>
      </c>
      <c r="I567" s="12">
        <f t="shared" si="3"/>
        <v>2028</v>
      </c>
      <c r="J567" s="13">
        <v>3.31E7</v>
      </c>
      <c r="K567" s="13">
        <f t="shared" ref="K567:P567" si="566">if($E567="","",if($E567="Dropped",if(and(K$1&lt;=$I567,K$1&gt;=$H567),if(Year($D567)=K$1,$F567*0.8,if((year($D567)+1)=K$1,$F567*0.6,$F567*0.4)) ,""),if($E567="Minors",0,if($E567="FA Contract",if(and(K$1&lt;=$I567,K$1&gt;=$H567),$F567,""),if($E567="YP Contract",if(K$1=$H567,500000,if(K$1=($H567+1),1000000,if(K$1=($H567+2),1500000,""))))))))</f>
        <v>24600000</v>
      </c>
      <c r="L567" s="13">
        <f t="shared" si="566"/>
        <v>24600000</v>
      </c>
      <c r="M567" s="13">
        <f t="shared" si="566"/>
        <v>24600000</v>
      </c>
      <c r="N567" s="13">
        <f t="shared" si="566"/>
        <v>24600000</v>
      </c>
      <c r="O567" s="13" t="str">
        <f t="shared" si="566"/>
        <v/>
      </c>
      <c r="P567" s="13" t="str">
        <f t="shared" si="566"/>
        <v/>
      </c>
    </row>
    <row r="568">
      <c r="A568" s="7" t="s">
        <v>591</v>
      </c>
      <c r="B568" s="7" t="s">
        <v>590</v>
      </c>
      <c r="C568" s="8">
        <v>45318.0</v>
      </c>
      <c r="D568" s="8"/>
      <c r="E568" s="9" t="s">
        <v>12</v>
      </c>
      <c r="F568" s="10">
        <v>1.85E7</v>
      </c>
      <c r="G568" s="11">
        <v>4.0</v>
      </c>
      <c r="H568" s="7">
        <v>2024.0</v>
      </c>
      <c r="I568" s="12">
        <f t="shared" si="3"/>
        <v>2027</v>
      </c>
      <c r="J568" s="13">
        <v>3.31E7</v>
      </c>
      <c r="K568" s="13">
        <f t="shared" ref="K568:P568" si="567">if($E568="","",if($E568="Dropped",if(and(K$1&lt;=$I568,K$1&gt;=$H568),if(Year($D568)=K$1,$F568*0.8,if((year($D568)+1)=K$1,$F568*0.6,$F568*0.4)) ,""),if($E568="Minors",0,if($E568="FA Contract",if(and(K$1&lt;=$I568,K$1&gt;=$H568),$F568,""),if($E568="YP Contract",if(K$1=$H568,500000,if(K$1=($H568+1),1000000,if(K$1=($H568+2),1500000,""))))))))</f>
        <v>18500000</v>
      </c>
      <c r="L568" s="13">
        <f t="shared" si="567"/>
        <v>18500000</v>
      </c>
      <c r="M568" s="13">
        <f t="shared" si="567"/>
        <v>18500000</v>
      </c>
      <c r="N568" s="13" t="str">
        <f t="shared" si="567"/>
        <v/>
      </c>
      <c r="O568" s="13" t="str">
        <f t="shared" si="567"/>
        <v/>
      </c>
      <c r="P568" s="13" t="str">
        <f t="shared" si="567"/>
        <v/>
      </c>
    </row>
    <row r="569">
      <c r="A569" s="7" t="s">
        <v>592</v>
      </c>
      <c r="B569" s="7" t="s">
        <v>590</v>
      </c>
      <c r="C569" s="8">
        <v>45318.0</v>
      </c>
      <c r="D569" s="8"/>
      <c r="E569" s="9" t="s">
        <v>12</v>
      </c>
      <c r="F569" s="10">
        <v>1.76E7</v>
      </c>
      <c r="G569" s="11">
        <v>3.0</v>
      </c>
      <c r="H569" s="7">
        <v>2024.0</v>
      </c>
      <c r="I569" s="12">
        <f t="shared" si="3"/>
        <v>2026</v>
      </c>
      <c r="J569" s="13">
        <v>3.31E7</v>
      </c>
      <c r="K569" s="13">
        <f t="shared" ref="K569:P569" si="568">if($E569="","",if($E569="Dropped",if(and(K$1&lt;=$I569,K$1&gt;=$H569),if(Year($D569)=K$1,$F569*0.8,if((year($D569)+1)=K$1,$F569*0.6,$F569*0.4)) ,""),if($E569="Minors",0,if($E569="FA Contract",if(and(K$1&lt;=$I569,K$1&gt;=$H569),$F569,""),if($E569="YP Contract",if(K$1=$H569,500000,if(K$1=($H569+1),1000000,if(K$1=($H569+2),1500000,""))))))))</f>
        <v>17600000</v>
      </c>
      <c r="L569" s="13">
        <f t="shared" si="568"/>
        <v>17600000</v>
      </c>
      <c r="M569" s="13" t="str">
        <f t="shared" si="568"/>
        <v/>
      </c>
      <c r="N569" s="13" t="str">
        <f t="shared" si="568"/>
        <v/>
      </c>
      <c r="O569" s="13" t="str">
        <f t="shared" si="568"/>
        <v/>
      </c>
      <c r="P569" s="13" t="str">
        <f t="shared" si="568"/>
        <v/>
      </c>
    </row>
    <row r="570">
      <c r="A570" s="7" t="s">
        <v>593</v>
      </c>
      <c r="B570" s="7" t="s">
        <v>590</v>
      </c>
      <c r="C570" s="8">
        <v>45318.0</v>
      </c>
      <c r="D570" s="8"/>
      <c r="E570" s="9" t="s">
        <v>12</v>
      </c>
      <c r="F570" s="10">
        <v>1.1E7</v>
      </c>
      <c r="G570" s="11">
        <v>4.0</v>
      </c>
      <c r="H570" s="7">
        <v>2024.0</v>
      </c>
      <c r="I570" s="12">
        <f t="shared" si="3"/>
        <v>2027</v>
      </c>
      <c r="J570" s="13">
        <v>3.31E7</v>
      </c>
      <c r="K570" s="13">
        <f t="shared" ref="K570:P570" si="569">if($E570="","",if($E570="Dropped",if(and(K$1&lt;=$I570,K$1&gt;=$H570),if(Year($D570)=K$1,$F570*0.8,if((year($D570)+1)=K$1,$F570*0.6,$F570*0.4)) ,""),if($E570="Minors",0,if($E570="FA Contract",if(and(K$1&lt;=$I570,K$1&gt;=$H570),$F570,""),if($E570="YP Contract",if(K$1=$H570,500000,if(K$1=($H570+1),1000000,if(K$1=($H570+2),1500000,""))))))))</f>
        <v>11000000</v>
      </c>
      <c r="L570" s="13">
        <f t="shared" si="569"/>
        <v>11000000</v>
      </c>
      <c r="M570" s="13">
        <f t="shared" si="569"/>
        <v>11000000</v>
      </c>
      <c r="N570" s="13" t="str">
        <f t="shared" si="569"/>
        <v/>
      </c>
      <c r="O570" s="13" t="str">
        <f t="shared" si="569"/>
        <v/>
      </c>
      <c r="P570" s="13" t="str">
        <f t="shared" si="569"/>
        <v/>
      </c>
    </row>
    <row r="571">
      <c r="A571" s="7" t="s">
        <v>594</v>
      </c>
      <c r="B571" s="7" t="s">
        <v>590</v>
      </c>
      <c r="C571" s="8">
        <v>45318.0</v>
      </c>
      <c r="D571" s="8"/>
      <c r="E571" s="9" t="s">
        <v>12</v>
      </c>
      <c r="F571" s="14">
        <v>1.06E7</v>
      </c>
      <c r="G571" s="11">
        <v>5.0</v>
      </c>
      <c r="H571" s="7">
        <v>2024.0</v>
      </c>
      <c r="I571" s="12">
        <f t="shared" si="3"/>
        <v>2028</v>
      </c>
      <c r="J571" s="13">
        <v>3.31E7</v>
      </c>
      <c r="K571" s="13">
        <f t="shared" ref="K571:P571" si="570">if($E571="","",if($E571="Dropped",if(and(K$1&lt;=$I571,K$1&gt;=$H571),if(Year($D571)=K$1,$F571*0.8,if((year($D571)+1)=K$1,$F571*0.6,$F571*0.4)) ,""),if($E571="Minors",0,if($E571="FA Contract",if(and(K$1&lt;=$I571,K$1&gt;=$H571),$F571,""),if($E571="YP Contract",if(K$1=$H571,500000,if(K$1=($H571+1),1000000,if(K$1=($H571+2),1500000,""))))))))</f>
        <v>10600000</v>
      </c>
      <c r="L571" s="13">
        <f t="shared" si="570"/>
        <v>10600000</v>
      </c>
      <c r="M571" s="13">
        <f t="shared" si="570"/>
        <v>10600000</v>
      </c>
      <c r="N571" s="13">
        <f t="shared" si="570"/>
        <v>10600000</v>
      </c>
      <c r="O571" s="13" t="str">
        <f t="shared" si="570"/>
        <v/>
      </c>
      <c r="P571" s="13" t="str">
        <f t="shared" si="570"/>
        <v/>
      </c>
    </row>
    <row r="572">
      <c r="A572" s="7" t="s">
        <v>595</v>
      </c>
      <c r="B572" s="7" t="s">
        <v>590</v>
      </c>
      <c r="C572" s="8">
        <v>45318.0</v>
      </c>
      <c r="D572" s="8"/>
      <c r="E572" s="9" t="s">
        <v>12</v>
      </c>
      <c r="F572" s="14">
        <v>1.03E7</v>
      </c>
      <c r="G572" s="11">
        <v>5.0</v>
      </c>
      <c r="H572" s="7">
        <v>2024.0</v>
      </c>
      <c r="I572" s="12">
        <f t="shared" si="3"/>
        <v>2028</v>
      </c>
      <c r="J572" s="13">
        <v>3.31E7</v>
      </c>
      <c r="K572" s="13">
        <f t="shared" ref="K572:P572" si="571">if($E572="","",if($E572="Dropped",if(and(K$1&lt;=$I572,K$1&gt;=$H572),if(Year($D572)=K$1,$F572*0.8,if((year($D572)+1)=K$1,$F572*0.6,$F572*0.4)) ,""),if($E572="Minors",0,if($E572="FA Contract",if(and(K$1&lt;=$I572,K$1&gt;=$H572),$F572,""),if($E572="YP Contract",if(K$1=$H572,500000,if(K$1=($H572+1),1000000,if(K$1=($H572+2),1500000,""))))))))</f>
        <v>10300000</v>
      </c>
      <c r="L572" s="13">
        <f t="shared" si="571"/>
        <v>10300000</v>
      </c>
      <c r="M572" s="13">
        <f t="shared" si="571"/>
        <v>10300000</v>
      </c>
      <c r="N572" s="13">
        <f t="shared" si="571"/>
        <v>10300000</v>
      </c>
      <c r="O572" s="13" t="str">
        <f t="shared" si="571"/>
        <v/>
      </c>
      <c r="P572" s="13" t="str">
        <f t="shared" si="571"/>
        <v/>
      </c>
    </row>
    <row r="573">
      <c r="A573" s="7" t="s">
        <v>596</v>
      </c>
      <c r="B573" s="7" t="s">
        <v>590</v>
      </c>
      <c r="C573" s="8">
        <v>45318.0</v>
      </c>
      <c r="D573" s="8"/>
      <c r="E573" s="9" t="s">
        <v>12</v>
      </c>
      <c r="F573" s="14">
        <v>7100000.0</v>
      </c>
      <c r="G573" s="11">
        <v>2.0</v>
      </c>
      <c r="H573" s="7">
        <v>2024.0</v>
      </c>
      <c r="I573" s="12">
        <f t="shared" si="3"/>
        <v>2025</v>
      </c>
      <c r="J573" s="13">
        <v>3.31E7</v>
      </c>
      <c r="K573" s="13">
        <f t="shared" ref="K573:P573" si="572">if($E573="","",if($E573="Dropped",if(and(K$1&lt;=$I573,K$1&gt;=$H573),if(Year($D573)=K$1,$F573*0.8,if((year($D573)+1)=K$1,$F573*0.6,$F573*0.4)) ,""),if($E573="Minors",0,if($E573="FA Contract",if(and(K$1&lt;=$I573,K$1&gt;=$H573),$F573,""),if($E573="YP Contract",if(K$1=$H573,500000,if(K$1=($H573+1),1000000,if(K$1=($H573+2),1500000,""))))))))</f>
        <v>7100000</v>
      </c>
      <c r="L573" s="13" t="str">
        <f t="shared" si="572"/>
        <v/>
      </c>
      <c r="M573" s="13" t="str">
        <f t="shared" si="572"/>
        <v/>
      </c>
      <c r="N573" s="13" t="str">
        <f t="shared" si="572"/>
        <v/>
      </c>
      <c r="O573" s="13" t="str">
        <f t="shared" si="572"/>
        <v/>
      </c>
      <c r="P573" s="13" t="str">
        <f t="shared" si="572"/>
        <v/>
      </c>
    </row>
    <row r="574">
      <c r="A574" s="7" t="s">
        <v>597</v>
      </c>
      <c r="B574" s="7" t="s">
        <v>590</v>
      </c>
      <c r="C574" s="8">
        <v>45318.0</v>
      </c>
      <c r="D574" s="8"/>
      <c r="E574" s="9" t="s">
        <v>12</v>
      </c>
      <c r="F574" s="14">
        <v>5500000.0</v>
      </c>
      <c r="G574" s="11">
        <v>4.0</v>
      </c>
      <c r="H574" s="7">
        <v>2024.0</v>
      </c>
      <c r="I574" s="12">
        <f t="shared" si="3"/>
        <v>2027</v>
      </c>
      <c r="J574" s="13">
        <v>3.31E7</v>
      </c>
      <c r="K574" s="13">
        <f t="shared" ref="K574:P574" si="573">if($E574="","",if($E574="Dropped",if(and(K$1&lt;=$I574,K$1&gt;=$H574),if(Year($D574)=K$1,$F574*0.8,if((year($D574)+1)=K$1,$F574*0.6,$F574*0.4)) ,""),if($E574="Minors",0,if($E574="FA Contract",if(and(K$1&lt;=$I574,K$1&gt;=$H574),$F574,""),if($E574="YP Contract",if(K$1=$H574,500000,if(K$1=($H574+1),1000000,if(K$1=($H574+2),1500000,""))))))))</f>
        <v>5500000</v>
      </c>
      <c r="L574" s="13">
        <f t="shared" si="573"/>
        <v>5500000</v>
      </c>
      <c r="M574" s="13">
        <f t="shared" si="573"/>
        <v>5500000</v>
      </c>
      <c r="N574" s="13" t="str">
        <f t="shared" si="573"/>
        <v/>
      </c>
      <c r="O574" s="13" t="str">
        <f t="shared" si="573"/>
        <v/>
      </c>
      <c r="P574" s="13" t="str">
        <f t="shared" si="573"/>
        <v/>
      </c>
    </row>
    <row r="575">
      <c r="A575" s="7" t="s">
        <v>598</v>
      </c>
      <c r="B575" s="7" t="s">
        <v>590</v>
      </c>
      <c r="C575" s="8">
        <v>45689.0</v>
      </c>
      <c r="D575" s="8"/>
      <c r="E575" s="9" t="s">
        <v>12</v>
      </c>
      <c r="F575" s="10">
        <v>5300000.0</v>
      </c>
      <c r="G575" s="11">
        <v>3.0</v>
      </c>
      <c r="H575" s="7">
        <v>2025.0</v>
      </c>
      <c r="I575" s="12">
        <f t="shared" si="3"/>
        <v>2027</v>
      </c>
      <c r="J575" s="13">
        <v>3.31E7</v>
      </c>
      <c r="K575" s="13">
        <f t="shared" ref="K575:P575" si="574">if($E575="","",if($E575="Dropped",if(and(K$1&lt;=$I575,K$1&gt;=$H575),if(Year($D575)=K$1,$F575*0.8,if((year($D575)+1)=K$1,$F575*0.6,$F575*0.4)) ,""),if($E575="Minors",0,if($E575="FA Contract",if(and(K$1&lt;=$I575,K$1&gt;=$H575),$F575,""),if($E575="YP Contract",if(K$1=$H575,500000,if(K$1=($H575+1),1000000,if(K$1=($H575+2),1500000,""))))))))</f>
        <v>5300000</v>
      </c>
      <c r="L575" s="13">
        <f t="shared" si="574"/>
        <v>5300000</v>
      </c>
      <c r="M575" s="13">
        <f t="shared" si="574"/>
        <v>5300000</v>
      </c>
      <c r="N575" s="13" t="str">
        <f t="shared" si="574"/>
        <v/>
      </c>
      <c r="O575" s="13" t="str">
        <f t="shared" si="574"/>
        <v/>
      </c>
      <c r="P575" s="13" t="str">
        <f t="shared" si="574"/>
        <v/>
      </c>
    </row>
    <row r="576">
      <c r="A576" s="7" t="s">
        <v>599</v>
      </c>
      <c r="B576" s="7" t="s">
        <v>590</v>
      </c>
      <c r="C576" s="8">
        <v>45356.0</v>
      </c>
      <c r="D576" s="8"/>
      <c r="E576" s="9" t="s">
        <v>12</v>
      </c>
      <c r="F576" s="10">
        <v>5000000.0</v>
      </c>
      <c r="G576" s="11">
        <v>2.0</v>
      </c>
      <c r="H576" s="7">
        <v>2025.0</v>
      </c>
      <c r="I576" s="12">
        <f t="shared" si="3"/>
        <v>2026</v>
      </c>
      <c r="J576" s="13">
        <v>3.31E7</v>
      </c>
      <c r="K576" s="13">
        <f t="shared" ref="K576:P576" si="575">if($E576="","",if($E576="Dropped",if(and(K$1&lt;=$I576,K$1&gt;=$H576),if(Year($D576)=K$1,$F576*0.8,if((year($D576)+1)=K$1,$F576*0.6,$F576*0.4)) ,""),if($E576="Minors",0,if($E576="FA Contract",if(and(K$1&lt;=$I576,K$1&gt;=$H576),$F576,""),if($E576="YP Contract",if(K$1=$H576,500000,if(K$1=($H576+1),1000000,if(K$1=($H576+2),1500000,""))))))))</f>
        <v>5000000</v>
      </c>
      <c r="L576" s="13">
        <f t="shared" si="575"/>
        <v>5000000</v>
      </c>
      <c r="M576" s="13" t="str">
        <f t="shared" si="575"/>
        <v/>
      </c>
      <c r="N576" s="13" t="str">
        <f t="shared" si="575"/>
        <v/>
      </c>
      <c r="O576" s="13" t="str">
        <f t="shared" si="575"/>
        <v/>
      </c>
      <c r="P576" s="13" t="str">
        <f t="shared" si="575"/>
        <v/>
      </c>
    </row>
    <row r="577">
      <c r="A577" s="7" t="s">
        <v>600</v>
      </c>
      <c r="B577" s="7" t="s">
        <v>590</v>
      </c>
      <c r="C577" s="8">
        <v>45356.0</v>
      </c>
      <c r="D577" s="8"/>
      <c r="E577" s="9" t="s">
        <v>12</v>
      </c>
      <c r="F577" s="10">
        <v>5000000.0</v>
      </c>
      <c r="G577" s="11">
        <v>2.0</v>
      </c>
      <c r="H577" s="7">
        <v>2025.0</v>
      </c>
      <c r="I577" s="12">
        <f t="shared" si="3"/>
        <v>2026</v>
      </c>
      <c r="J577" s="13">
        <v>3.31E7</v>
      </c>
      <c r="K577" s="13">
        <f t="shared" ref="K577:P577" si="576">if($E577="","",if($E577="Dropped",if(and(K$1&lt;=$I577,K$1&gt;=$H577),if(Year($D577)=K$1,$F577*0.8,if((year($D577)+1)=K$1,$F577*0.6,$F577*0.4)) ,""),if($E577="Minors",0,if($E577="FA Contract",if(and(K$1&lt;=$I577,K$1&gt;=$H577),$F577,""),if($E577="YP Contract",if(K$1=$H577,500000,if(K$1=($H577+1),1000000,if(K$1=($H577+2),1500000,""))))))))</f>
        <v>5000000</v>
      </c>
      <c r="L577" s="13">
        <f t="shared" si="576"/>
        <v>5000000</v>
      </c>
      <c r="M577" s="13" t="str">
        <f t="shared" si="576"/>
        <v/>
      </c>
      <c r="N577" s="13" t="str">
        <f t="shared" si="576"/>
        <v/>
      </c>
      <c r="O577" s="13" t="str">
        <f t="shared" si="576"/>
        <v/>
      </c>
      <c r="P577" s="13" t="str">
        <f t="shared" si="576"/>
        <v/>
      </c>
    </row>
    <row r="578">
      <c r="A578" s="7" t="s">
        <v>601</v>
      </c>
      <c r="B578" s="7" t="s">
        <v>590</v>
      </c>
      <c r="C578" s="8">
        <v>45318.0</v>
      </c>
      <c r="D578" s="8">
        <v>45907.0</v>
      </c>
      <c r="E578" s="9" t="s">
        <v>30</v>
      </c>
      <c r="F578" s="14">
        <v>6000000.0</v>
      </c>
      <c r="G578" s="11">
        <v>2.0</v>
      </c>
      <c r="H578" s="7">
        <v>2024.0</v>
      </c>
      <c r="I578" s="12">
        <f t="shared" si="3"/>
        <v>2025</v>
      </c>
      <c r="J578" s="13">
        <v>3.31E7</v>
      </c>
      <c r="K578" s="13">
        <f t="shared" ref="K578:P578" si="577">if($E578="","",if($E578="Dropped",if(and(K$1&lt;=$I578,K$1&gt;=$H578),if(Year($D578)=K$1,$F578*0.8,if((year($D578)+1)=K$1,$F578*0.6,$F578*0.4)) ,""),if($E578="Minors",0,if($E578="FA Contract",if(and(K$1&lt;=$I578,K$1&gt;=$H578),$F578,""),if($E578="YP Contract",if(K$1=$H578,500000,if(K$1=($H578+1),1000000,if(K$1=($H578+2),1500000,""))))))))</f>
        <v>4800000</v>
      </c>
      <c r="L578" s="13" t="str">
        <f t="shared" si="577"/>
        <v/>
      </c>
      <c r="M578" s="13" t="str">
        <f t="shared" si="577"/>
        <v/>
      </c>
      <c r="N578" s="13" t="str">
        <f t="shared" si="577"/>
        <v/>
      </c>
      <c r="O578" s="13" t="str">
        <f t="shared" si="577"/>
        <v/>
      </c>
      <c r="P578" s="13" t="str">
        <f t="shared" si="577"/>
        <v/>
      </c>
    </row>
    <row r="579">
      <c r="A579" s="7" t="s">
        <v>602</v>
      </c>
      <c r="B579" s="7" t="s">
        <v>590</v>
      </c>
      <c r="C579" s="8">
        <v>45721.0</v>
      </c>
      <c r="D579" s="8"/>
      <c r="E579" s="9" t="s">
        <v>12</v>
      </c>
      <c r="F579" s="14">
        <v>4000000.0</v>
      </c>
      <c r="G579" s="11">
        <v>2.0</v>
      </c>
      <c r="H579" s="7">
        <v>2024.0</v>
      </c>
      <c r="I579" s="12">
        <f t="shared" si="3"/>
        <v>2025</v>
      </c>
      <c r="J579" s="13">
        <v>3.31E7</v>
      </c>
      <c r="K579" s="13">
        <f t="shared" ref="K579:P579" si="578">if($E579="","",if($E579="Dropped",if(and(K$1&lt;=$I579,K$1&gt;=$H579),if(Year($D579)=K$1,$F579*0.8,if((year($D579)+1)=K$1,$F579*0.6,$F579*0.4)) ,""),if($E579="Minors",0,if($E579="FA Contract",if(and(K$1&lt;=$I579,K$1&gt;=$H579),$F579,""),if($E579="YP Contract",if(K$1=$H579,500000,if(K$1=($H579+1),1000000,if(K$1=($H579+2),1500000,""))))))))</f>
        <v>4000000</v>
      </c>
      <c r="L579" s="13" t="str">
        <f t="shared" si="578"/>
        <v/>
      </c>
      <c r="M579" s="13" t="str">
        <f t="shared" si="578"/>
        <v/>
      </c>
      <c r="N579" s="13" t="str">
        <f t="shared" si="578"/>
        <v/>
      </c>
      <c r="O579" s="13" t="str">
        <f t="shared" si="578"/>
        <v/>
      </c>
      <c r="P579" s="13" t="str">
        <f t="shared" si="578"/>
        <v/>
      </c>
    </row>
    <row r="580">
      <c r="A580" s="7" t="s">
        <v>603</v>
      </c>
      <c r="B580" s="7" t="s">
        <v>590</v>
      </c>
      <c r="C580" s="8">
        <v>45721.0</v>
      </c>
      <c r="D580" s="8"/>
      <c r="E580" s="9" t="s">
        <v>12</v>
      </c>
      <c r="F580" s="10">
        <v>4000000.0</v>
      </c>
      <c r="G580" s="11">
        <v>1.0</v>
      </c>
      <c r="H580" s="7">
        <v>2025.0</v>
      </c>
      <c r="I580" s="12">
        <f t="shared" si="3"/>
        <v>2025</v>
      </c>
      <c r="J580" s="13">
        <v>3.31E7</v>
      </c>
      <c r="K580" s="13">
        <f t="shared" ref="K580:P580" si="579">if($E580="","",if($E580="Dropped",if(and(K$1&lt;=$I580,K$1&gt;=$H580),if(Year($D580)=K$1,$F580*0.8,if((year($D580)+1)=K$1,$F580*0.6,$F580*0.4)) ,""),if($E580="Minors",0,if($E580="FA Contract",if(and(K$1&lt;=$I580,K$1&gt;=$H580),$F580,""),if($E580="YP Contract",if(K$1=$H580,500000,if(K$1=($H580+1),1000000,if(K$1=($H580+2),1500000,""))))))))</f>
        <v>4000000</v>
      </c>
      <c r="L580" s="13" t="str">
        <f t="shared" si="579"/>
        <v/>
      </c>
      <c r="M580" s="13" t="str">
        <f t="shared" si="579"/>
        <v/>
      </c>
      <c r="N580" s="13" t="str">
        <f t="shared" si="579"/>
        <v/>
      </c>
      <c r="O580" s="13" t="str">
        <f t="shared" si="579"/>
        <v/>
      </c>
      <c r="P580" s="13" t="str">
        <f t="shared" si="579"/>
        <v/>
      </c>
    </row>
    <row r="581">
      <c r="A581" s="7" t="s">
        <v>604</v>
      </c>
      <c r="B581" s="7" t="s">
        <v>590</v>
      </c>
      <c r="C581" s="8">
        <v>45356.0</v>
      </c>
      <c r="D581" s="8">
        <v>45872.0</v>
      </c>
      <c r="E581" s="9" t="s">
        <v>30</v>
      </c>
      <c r="F581" s="14">
        <v>3000000.0</v>
      </c>
      <c r="G581" s="11">
        <v>2.0</v>
      </c>
      <c r="H581" s="7">
        <v>2024.0</v>
      </c>
      <c r="I581" s="12">
        <f t="shared" si="3"/>
        <v>2025</v>
      </c>
      <c r="J581" s="13">
        <v>3.31E7</v>
      </c>
      <c r="K581" s="13">
        <f t="shared" ref="K581:P581" si="580">if($E581="","",if($E581="Dropped",if(and(K$1&lt;=$I581,K$1&gt;=$H581),if(Year($D581)=K$1,$F581*0.8,if((year($D581)+1)=K$1,$F581*0.6,$F581*0.4)) ,""),if($E581="Minors",0,if($E581="FA Contract",if(and(K$1&lt;=$I581,K$1&gt;=$H581),$F581,""),if($E581="YP Contract",if(K$1=$H581,500000,if(K$1=($H581+1),1000000,if(K$1=($H581+2),1500000,""))))))))</f>
        <v>2400000</v>
      </c>
      <c r="L581" s="13" t="str">
        <f t="shared" si="580"/>
        <v/>
      </c>
      <c r="M581" s="13" t="str">
        <f t="shared" si="580"/>
        <v/>
      </c>
      <c r="N581" s="13" t="str">
        <f t="shared" si="580"/>
        <v/>
      </c>
      <c r="O581" s="13" t="str">
        <f t="shared" si="580"/>
        <v/>
      </c>
      <c r="P581" s="13" t="str">
        <f t="shared" si="580"/>
        <v/>
      </c>
    </row>
    <row r="582">
      <c r="A582" s="7" t="s">
        <v>605</v>
      </c>
      <c r="B582" s="7" t="s">
        <v>590</v>
      </c>
      <c r="C582" s="8">
        <v>45356.0</v>
      </c>
      <c r="D582" s="8">
        <v>45816.0</v>
      </c>
      <c r="E582" s="9" t="s">
        <v>30</v>
      </c>
      <c r="F582" s="14">
        <v>3000000.0</v>
      </c>
      <c r="G582" s="11">
        <v>2.0</v>
      </c>
      <c r="H582" s="7">
        <v>2024.0</v>
      </c>
      <c r="I582" s="12">
        <f t="shared" si="3"/>
        <v>2025</v>
      </c>
      <c r="J582" s="13">
        <v>3.31E7</v>
      </c>
      <c r="K582" s="13">
        <f t="shared" ref="K582:P582" si="581">if($E582="","",if($E582="Dropped",if(and(K$1&lt;=$I582,K$1&gt;=$H582),if(Year($D582)=K$1,$F582*0.8,if((year($D582)+1)=K$1,$F582*0.6,$F582*0.4)) ,""),if($E582="Minors",0,if($E582="FA Contract",if(and(K$1&lt;=$I582,K$1&gt;=$H582),$F582,""),if($E582="YP Contract",if(K$1=$H582,500000,if(K$1=($H582+1),1000000,if(K$1=($H582+2),1500000,""))))))))</f>
        <v>2400000</v>
      </c>
      <c r="L582" s="13" t="str">
        <f t="shared" si="581"/>
        <v/>
      </c>
      <c r="M582" s="13" t="str">
        <f t="shared" si="581"/>
        <v/>
      </c>
      <c r="N582" s="13" t="str">
        <f t="shared" si="581"/>
        <v/>
      </c>
      <c r="O582" s="13" t="str">
        <f t="shared" si="581"/>
        <v/>
      </c>
      <c r="P582" s="13" t="str">
        <f t="shared" si="581"/>
        <v/>
      </c>
    </row>
    <row r="583">
      <c r="A583" s="7" t="s">
        <v>606</v>
      </c>
      <c r="B583" s="7" t="s">
        <v>590</v>
      </c>
      <c r="C583" s="8">
        <v>45343.0</v>
      </c>
      <c r="D583" s="8"/>
      <c r="E583" s="9" t="s">
        <v>34</v>
      </c>
      <c r="F583" s="14" t="s">
        <v>35</v>
      </c>
      <c r="G583" s="11" t="s">
        <v>35</v>
      </c>
      <c r="H583" s="7">
        <v>2023.0</v>
      </c>
      <c r="I583" s="12">
        <f t="shared" si="3"/>
        <v>2025</v>
      </c>
      <c r="J583" s="13">
        <v>3.31E7</v>
      </c>
      <c r="K583" s="13">
        <f t="shared" ref="K583:P583" si="582">if($E583="","",if($E583="Dropped",if(and(K$1&lt;=$I583,K$1&gt;=$H583),if(Year($D583)=K$1,$F583*0.8,if((year($D583)+1)=K$1,$F583*0.6,$F583*0.4)) ,""),if($E583="Minors",0,if($E583="FA Contract",if(and(K$1&lt;=$I583,K$1&gt;=$H583),$F583,""),if($E583="YP Contract",if(K$1=$H583,500000,if(K$1=($H583+1),1000000,if(K$1=($H583+2),1500000,""))))))))</f>
        <v>1500000</v>
      </c>
      <c r="L583" s="13" t="str">
        <f t="shared" si="582"/>
        <v/>
      </c>
      <c r="M583" s="13" t="str">
        <f t="shared" si="582"/>
        <v/>
      </c>
      <c r="N583" s="13" t="str">
        <f t="shared" si="582"/>
        <v/>
      </c>
      <c r="O583" s="13" t="str">
        <f t="shared" si="582"/>
        <v/>
      </c>
      <c r="P583" s="13" t="str">
        <f t="shared" si="582"/>
        <v/>
      </c>
    </row>
    <row r="584">
      <c r="A584" s="7" t="s">
        <v>607</v>
      </c>
      <c r="B584" s="7" t="s">
        <v>590</v>
      </c>
      <c r="C584" s="8">
        <v>45343.0</v>
      </c>
      <c r="D584" s="8"/>
      <c r="E584" s="9" t="s">
        <v>34</v>
      </c>
      <c r="F584" s="14" t="s">
        <v>35</v>
      </c>
      <c r="G584" s="11" t="s">
        <v>35</v>
      </c>
      <c r="H584" s="7">
        <v>2023.0</v>
      </c>
      <c r="I584" s="12">
        <f t="shared" si="3"/>
        <v>2025</v>
      </c>
      <c r="J584" s="13">
        <v>3.31E7</v>
      </c>
      <c r="K584" s="13">
        <f t="shared" ref="K584:P584" si="583">if($E584="","",if($E584="Dropped",if(and(K$1&lt;=$I584,K$1&gt;=$H584),if(Year($D584)=K$1,$F584*0.8,if((year($D584)+1)=K$1,$F584*0.6,$F584*0.4)) ,""),if($E584="Minors",0,if($E584="FA Contract",if(and(K$1&lt;=$I584,K$1&gt;=$H584),$F584,""),if($E584="YP Contract",if(K$1=$H584,500000,if(K$1=($H584+1),1000000,if(K$1=($H584+2),1500000,""))))))))</f>
        <v>1500000</v>
      </c>
      <c r="L584" s="13" t="str">
        <f t="shared" si="583"/>
        <v/>
      </c>
      <c r="M584" s="13" t="str">
        <f t="shared" si="583"/>
        <v/>
      </c>
      <c r="N584" s="13" t="str">
        <f t="shared" si="583"/>
        <v/>
      </c>
      <c r="O584" s="13" t="str">
        <f t="shared" si="583"/>
        <v/>
      </c>
      <c r="P584" s="13" t="str">
        <f t="shared" si="583"/>
        <v/>
      </c>
    </row>
    <row r="585">
      <c r="A585" s="7" t="s">
        <v>608</v>
      </c>
      <c r="B585" s="7" t="s">
        <v>590</v>
      </c>
      <c r="C585" s="8">
        <v>45343.0</v>
      </c>
      <c r="D585" s="8"/>
      <c r="E585" s="9" t="s">
        <v>34</v>
      </c>
      <c r="F585" s="14" t="s">
        <v>35</v>
      </c>
      <c r="G585" s="11" t="s">
        <v>35</v>
      </c>
      <c r="H585" s="7">
        <v>2023.0</v>
      </c>
      <c r="I585" s="12">
        <f t="shared" si="3"/>
        <v>2025</v>
      </c>
      <c r="J585" s="13">
        <v>3.31E7</v>
      </c>
      <c r="K585" s="13">
        <f t="shared" ref="K585:P585" si="584">if($E585="","",if($E585="Dropped",if(and(K$1&lt;=$I585,K$1&gt;=$H585),if(Year($D585)=K$1,$F585*0.8,if((year($D585)+1)=K$1,$F585*0.6,$F585*0.4)) ,""),if($E585="Minors",0,if($E585="FA Contract",if(and(K$1&lt;=$I585,K$1&gt;=$H585),$F585,""),if($E585="YP Contract",if(K$1=$H585,500000,if(K$1=($H585+1),1000000,if(K$1=($H585+2),1500000,""))))))))</f>
        <v>1500000</v>
      </c>
      <c r="L585" s="13" t="str">
        <f t="shared" si="584"/>
        <v/>
      </c>
      <c r="M585" s="13" t="str">
        <f t="shared" si="584"/>
        <v/>
      </c>
      <c r="N585" s="13" t="str">
        <f t="shared" si="584"/>
        <v/>
      </c>
      <c r="O585" s="13" t="str">
        <f t="shared" si="584"/>
        <v/>
      </c>
      <c r="P585" s="13" t="str">
        <f t="shared" si="584"/>
        <v/>
      </c>
    </row>
    <row r="586">
      <c r="A586" s="7" t="s">
        <v>609</v>
      </c>
      <c r="B586" s="7" t="s">
        <v>590</v>
      </c>
      <c r="C586" s="8">
        <v>45356.0</v>
      </c>
      <c r="D586" s="8">
        <v>45767.0</v>
      </c>
      <c r="E586" s="9" t="s">
        <v>30</v>
      </c>
      <c r="F586" s="14">
        <v>1500000.0</v>
      </c>
      <c r="G586" s="11">
        <v>2.0</v>
      </c>
      <c r="H586" s="7">
        <v>2024.0</v>
      </c>
      <c r="I586" s="12">
        <f t="shared" si="3"/>
        <v>2025</v>
      </c>
      <c r="J586" s="13">
        <v>3.31E7</v>
      </c>
      <c r="K586" s="13">
        <f t="shared" ref="K586:P586" si="585">if($E586="","",if($E586="Dropped",if(and(K$1&lt;=$I586,K$1&gt;=$H586),if(Year($D586)=K$1,$F586*0.8,if((year($D586)+1)=K$1,$F586*0.6,$F586*0.4)) ,""),if($E586="Minors",0,if($E586="FA Contract",if(and(K$1&lt;=$I586,K$1&gt;=$H586),$F586,""),if($E586="YP Contract",if(K$1=$H586,500000,if(K$1=($H586+1),1000000,if(K$1=($H586+2),1500000,""))))))))</f>
        <v>1200000</v>
      </c>
      <c r="L586" s="13" t="str">
        <f t="shared" si="585"/>
        <v/>
      </c>
      <c r="M586" s="13" t="str">
        <f t="shared" si="585"/>
        <v/>
      </c>
      <c r="N586" s="13" t="str">
        <f t="shared" si="585"/>
        <v/>
      </c>
      <c r="O586" s="13" t="str">
        <f t="shared" si="585"/>
        <v/>
      </c>
      <c r="P586" s="13" t="str">
        <f t="shared" si="585"/>
        <v/>
      </c>
    </row>
    <row r="587">
      <c r="A587" s="7" t="s">
        <v>610</v>
      </c>
      <c r="B587" s="7" t="s">
        <v>590</v>
      </c>
      <c r="C587" s="8">
        <v>45356.0</v>
      </c>
      <c r="D587" s="8"/>
      <c r="E587" s="9" t="s">
        <v>12</v>
      </c>
      <c r="F587" s="14">
        <v>1000000.0</v>
      </c>
      <c r="G587" s="11">
        <v>2.0</v>
      </c>
      <c r="H587" s="7">
        <v>2024.0</v>
      </c>
      <c r="I587" s="12">
        <f t="shared" si="3"/>
        <v>2025</v>
      </c>
      <c r="J587" s="13">
        <v>3.31E7</v>
      </c>
      <c r="K587" s="13">
        <f t="shared" ref="K587:P587" si="586">if($E587="","",if($E587="Dropped",if(and(K$1&lt;=$I587,K$1&gt;=$H587),if(Year($D587)=K$1,$F587*0.8,if((year($D587)+1)=K$1,$F587*0.6,$F587*0.4)) ,""),if($E587="Minors",0,if($E587="FA Contract",if(and(K$1&lt;=$I587,K$1&gt;=$H587),$F587,""),if($E587="YP Contract",if(K$1=$H587,500000,if(K$1=($H587+1),1000000,if(K$1=($H587+2),1500000,""))))))))</f>
        <v>1000000</v>
      </c>
      <c r="L587" s="13" t="str">
        <f t="shared" si="586"/>
        <v/>
      </c>
      <c r="M587" s="13" t="str">
        <f t="shared" si="586"/>
        <v/>
      </c>
      <c r="N587" s="13" t="str">
        <f t="shared" si="586"/>
        <v/>
      </c>
      <c r="O587" s="13" t="str">
        <f t="shared" si="586"/>
        <v/>
      </c>
      <c r="P587" s="13" t="str">
        <f t="shared" si="586"/>
        <v/>
      </c>
    </row>
    <row r="588">
      <c r="A588" s="7" t="s">
        <v>611</v>
      </c>
      <c r="B588" s="7" t="s">
        <v>590</v>
      </c>
      <c r="C588" s="8">
        <v>45343.0</v>
      </c>
      <c r="D588" s="8"/>
      <c r="E588" s="9" t="s">
        <v>34</v>
      </c>
      <c r="F588" s="14" t="s">
        <v>35</v>
      </c>
      <c r="G588" s="11" t="s">
        <v>35</v>
      </c>
      <c r="H588" s="7">
        <v>2024.0</v>
      </c>
      <c r="I588" s="12">
        <f t="shared" si="3"/>
        <v>2026</v>
      </c>
      <c r="J588" s="13">
        <v>3.31E7</v>
      </c>
      <c r="K588" s="13">
        <f t="shared" ref="K588:P588" si="587">if($E588="","",if($E588="Dropped",if(and(K$1&lt;=$I588,K$1&gt;=$H588),if(Year($D588)=K$1,$F588*0.8,if((year($D588)+1)=K$1,$F588*0.6,$F588*0.4)) ,""),if($E588="Minors",0,if($E588="FA Contract",if(and(K$1&lt;=$I588,K$1&gt;=$H588),$F588,""),if($E588="YP Contract",if(K$1=$H588,500000,if(K$1=($H588+1),1000000,if(K$1=($H588+2),1500000,""))))))))</f>
        <v>1000000</v>
      </c>
      <c r="L588" s="13">
        <f t="shared" si="587"/>
        <v>1500000</v>
      </c>
      <c r="M588" s="13" t="str">
        <f t="shared" si="587"/>
        <v/>
      </c>
      <c r="N588" s="13" t="str">
        <f t="shared" si="587"/>
        <v/>
      </c>
      <c r="O588" s="13" t="str">
        <f t="shared" si="587"/>
        <v/>
      </c>
      <c r="P588" s="13" t="str">
        <f t="shared" si="587"/>
        <v/>
      </c>
    </row>
    <row r="589">
      <c r="A589" s="7" t="s">
        <v>612</v>
      </c>
      <c r="B589" s="7" t="s">
        <v>590</v>
      </c>
      <c r="C589" s="8">
        <v>45356.0</v>
      </c>
      <c r="D589" s="8"/>
      <c r="E589" s="9" t="s">
        <v>12</v>
      </c>
      <c r="F589" s="14">
        <v>1000000.0</v>
      </c>
      <c r="G589" s="11">
        <v>2.0</v>
      </c>
      <c r="H589" s="7">
        <v>2024.0</v>
      </c>
      <c r="I589" s="12">
        <f t="shared" si="3"/>
        <v>2025</v>
      </c>
      <c r="J589" s="13">
        <v>3.31E7</v>
      </c>
      <c r="K589" s="13">
        <f t="shared" ref="K589:P589" si="588">if($E589="","",if($E589="Dropped",if(and(K$1&lt;=$I589,K$1&gt;=$H589),if(Year($D589)=K$1,$F589*0.8,if((year($D589)+1)=K$1,$F589*0.6,$F589*0.4)) ,""),if($E589="Minors",0,if($E589="FA Contract",if(and(K$1&lt;=$I589,K$1&gt;=$H589),$F589,""),if($E589="YP Contract",if(K$1=$H589,500000,if(K$1=($H589+1),1000000,if(K$1=($H589+2),1500000,""))))))))</f>
        <v>1000000</v>
      </c>
      <c r="L589" s="13" t="str">
        <f t="shared" si="588"/>
        <v/>
      </c>
      <c r="M589" s="13" t="str">
        <f t="shared" si="588"/>
        <v/>
      </c>
      <c r="N589" s="13" t="str">
        <f t="shared" si="588"/>
        <v/>
      </c>
      <c r="O589" s="13" t="str">
        <f t="shared" si="588"/>
        <v/>
      </c>
      <c r="P589" s="13" t="str">
        <f t="shared" si="588"/>
        <v/>
      </c>
    </row>
    <row r="590">
      <c r="A590" s="7" t="s">
        <v>613</v>
      </c>
      <c r="B590" s="7" t="s">
        <v>590</v>
      </c>
      <c r="C590" s="8">
        <v>45343.0</v>
      </c>
      <c r="D590" s="8"/>
      <c r="E590" s="9" t="s">
        <v>34</v>
      </c>
      <c r="F590" s="14" t="s">
        <v>35</v>
      </c>
      <c r="G590" s="11" t="s">
        <v>35</v>
      </c>
      <c r="H590" s="7">
        <v>2024.0</v>
      </c>
      <c r="I590" s="12">
        <f t="shared" si="3"/>
        <v>2026</v>
      </c>
      <c r="J590" s="13">
        <v>3.31E7</v>
      </c>
      <c r="K590" s="13">
        <f t="shared" ref="K590:P590" si="589">if($E590="","",if($E590="Dropped",if(and(K$1&lt;=$I590,K$1&gt;=$H590),if(Year($D590)=K$1,$F590*0.8,if((year($D590)+1)=K$1,$F590*0.6,$F590*0.4)) ,""),if($E590="Minors",0,if($E590="FA Contract",if(and(K$1&lt;=$I590,K$1&gt;=$H590),$F590,""),if($E590="YP Contract",if(K$1=$H590,500000,if(K$1=($H590+1),1000000,if(K$1=($H590+2),1500000,""))))))))</f>
        <v>1000000</v>
      </c>
      <c r="L590" s="13">
        <f t="shared" si="589"/>
        <v>1500000</v>
      </c>
      <c r="M590" s="13" t="str">
        <f t="shared" si="589"/>
        <v/>
      </c>
      <c r="N590" s="13" t="str">
        <f t="shared" si="589"/>
        <v/>
      </c>
      <c r="O590" s="13" t="str">
        <f t="shared" si="589"/>
        <v/>
      </c>
      <c r="P590" s="13" t="str">
        <f t="shared" si="589"/>
        <v/>
      </c>
    </row>
    <row r="591">
      <c r="A591" s="7" t="s">
        <v>614</v>
      </c>
      <c r="B591" s="7" t="s">
        <v>590</v>
      </c>
      <c r="C591" s="8">
        <v>45343.0</v>
      </c>
      <c r="D591" s="8"/>
      <c r="E591" s="9" t="s">
        <v>34</v>
      </c>
      <c r="F591" s="14" t="s">
        <v>35</v>
      </c>
      <c r="G591" s="11" t="s">
        <v>35</v>
      </c>
      <c r="H591" s="7">
        <v>2024.0</v>
      </c>
      <c r="I591" s="12">
        <f t="shared" si="3"/>
        <v>2026</v>
      </c>
      <c r="J591" s="13">
        <v>3.31E7</v>
      </c>
      <c r="K591" s="13">
        <f t="shared" ref="K591:P591" si="590">if($E591="","",if($E591="Dropped",if(and(K$1&lt;=$I591,K$1&gt;=$H591),if(Year($D591)=K$1,$F591*0.8,if((year($D591)+1)=K$1,$F591*0.6,$F591*0.4)) ,""),if($E591="Minors",0,if($E591="FA Contract",if(and(K$1&lt;=$I591,K$1&gt;=$H591),$F591,""),if($E591="YP Contract",if(K$1=$H591,500000,if(K$1=($H591+1),1000000,if(K$1=($H591+2),1500000,""))))))))</f>
        <v>1000000</v>
      </c>
      <c r="L591" s="13">
        <f t="shared" si="590"/>
        <v>1500000</v>
      </c>
      <c r="M591" s="13" t="str">
        <f t="shared" si="590"/>
        <v/>
      </c>
      <c r="N591" s="13" t="str">
        <f t="shared" si="590"/>
        <v/>
      </c>
      <c r="O591" s="13" t="str">
        <f t="shared" si="590"/>
        <v/>
      </c>
      <c r="P591" s="13" t="str">
        <f t="shared" si="590"/>
        <v/>
      </c>
    </row>
    <row r="592">
      <c r="A592" s="7" t="s">
        <v>615</v>
      </c>
      <c r="B592" s="7" t="s">
        <v>590</v>
      </c>
      <c r="C592" s="8">
        <v>45872.0</v>
      </c>
      <c r="D592" s="8"/>
      <c r="E592" s="9" t="s">
        <v>12</v>
      </c>
      <c r="F592" s="14">
        <v>600000.0</v>
      </c>
      <c r="G592" s="11">
        <v>1.0</v>
      </c>
      <c r="H592" s="7">
        <v>2025.0</v>
      </c>
      <c r="I592" s="12">
        <f t="shared" si="3"/>
        <v>2025</v>
      </c>
      <c r="J592" s="13">
        <v>3.31E7</v>
      </c>
      <c r="K592" s="13">
        <f t="shared" ref="K592:P592" si="591">if($E592="","",if($E592="Dropped",if(and(K$1&lt;=$I592,K$1&gt;=$H592),if(Year($D592)=K$1,$F592*0.8,if((year($D592)+1)=K$1,$F592*0.6,$F592*0.4)) ,""),if($E592="Minors",0,if($E592="FA Contract",if(and(K$1&lt;=$I592,K$1&gt;=$H592),$F592,""),if($E592="YP Contract",if(K$1=$H592,500000,if(K$1=($H592+1),1000000,if(K$1=($H592+2),1500000,""))))))))</f>
        <v>600000</v>
      </c>
      <c r="L592" s="13" t="str">
        <f t="shared" si="591"/>
        <v/>
      </c>
      <c r="M592" s="13" t="str">
        <f t="shared" si="591"/>
        <v/>
      </c>
      <c r="N592" s="13" t="str">
        <f t="shared" si="591"/>
        <v/>
      </c>
      <c r="O592" s="13" t="str">
        <f t="shared" si="591"/>
        <v/>
      </c>
      <c r="P592" s="13" t="str">
        <f t="shared" si="591"/>
        <v/>
      </c>
    </row>
    <row r="593">
      <c r="A593" s="7" t="s">
        <v>616</v>
      </c>
      <c r="B593" s="7" t="s">
        <v>590</v>
      </c>
      <c r="C593" s="8">
        <v>45774.0</v>
      </c>
      <c r="D593" s="8"/>
      <c r="E593" s="9" t="s">
        <v>12</v>
      </c>
      <c r="F593" s="10">
        <v>600000.0</v>
      </c>
      <c r="G593" s="11">
        <v>1.0</v>
      </c>
      <c r="H593" s="7">
        <v>2025.0</v>
      </c>
      <c r="I593" s="12">
        <f t="shared" si="3"/>
        <v>2025</v>
      </c>
      <c r="J593" s="13">
        <v>3.31E7</v>
      </c>
      <c r="K593" s="13">
        <f t="shared" ref="K593:P593" si="592">if($E593="","",if($E593="Dropped",if(and(K$1&lt;=$I593,K$1&gt;=$H593),if(Year($D593)=K$1,$F593*0.8,if((year($D593)+1)=K$1,$F593*0.6,$F593*0.4)) ,""),if($E593="Minors",0,if($E593="FA Contract",if(and(K$1&lt;=$I593,K$1&gt;=$H593),$F593,""),if($E593="YP Contract",if(K$1=$H593,500000,if(K$1=($H593+1),1000000,if(K$1=($H593+2),1500000,""))))))))</f>
        <v>600000</v>
      </c>
      <c r="L593" s="13" t="str">
        <f t="shared" si="592"/>
        <v/>
      </c>
      <c r="M593" s="13" t="str">
        <f t="shared" si="592"/>
        <v/>
      </c>
      <c r="N593" s="13" t="str">
        <f t="shared" si="592"/>
        <v/>
      </c>
      <c r="O593" s="13" t="str">
        <f t="shared" si="592"/>
        <v/>
      </c>
      <c r="P593" s="13" t="str">
        <f t="shared" si="592"/>
        <v/>
      </c>
    </row>
    <row r="594">
      <c r="A594" s="7" t="s">
        <v>617</v>
      </c>
      <c r="B594" s="7" t="s">
        <v>590</v>
      </c>
      <c r="C594" s="8">
        <v>45318.0</v>
      </c>
      <c r="D594" s="8"/>
      <c r="E594" s="9" t="s">
        <v>12</v>
      </c>
      <c r="F594" s="10">
        <v>600000.0</v>
      </c>
      <c r="G594" s="11">
        <v>2.0</v>
      </c>
      <c r="H594" s="7">
        <v>2024.0</v>
      </c>
      <c r="I594" s="12">
        <f t="shared" si="3"/>
        <v>2025</v>
      </c>
      <c r="J594" s="13">
        <v>3.31E7</v>
      </c>
      <c r="K594" s="13">
        <f t="shared" ref="K594:P594" si="593">if($E594="","",if($E594="Dropped",if(and(K$1&lt;=$I594,K$1&gt;=$H594),if(Year($D594)=K$1,$F594*0.8,if((year($D594)+1)=K$1,$F594*0.6,$F594*0.4)) ,""),if($E594="Minors",0,if($E594="FA Contract",if(and(K$1&lt;=$I594,K$1&gt;=$H594),$F594,""),if($E594="YP Contract",if(K$1=$H594,500000,if(K$1=($H594+1),1000000,if(K$1=($H594+2),1500000,""))))))))</f>
        <v>600000</v>
      </c>
      <c r="L594" s="13" t="str">
        <f t="shared" si="593"/>
        <v/>
      </c>
      <c r="M594" s="13" t="str">
        <f t="shared" si="593"/>
        <v/>
      </c>
      <c r="N594" s="13" t="str">
        <f t="shared" si="593"/>
        <v/>
      </c>
      <c r="O594" s="13" t="str">
        <f t="shared" si="593"/>
        <v/>
      </c>
      <c r="P594" s="13" t="str">
        <f t="shared" si="593"/>
        <v/>
      </c>
    </row>
    <row r="595">
      <c r="A595" s="7" t="s">
        <v>618</v>
      </c>
      <c r="B595" s="7" t="s">
        <v>590</v>
      </c>
      <c r="C595" s="8">
        <v>45684.0</v>
      </c>
      <c r="D595" s="8"/>
      <c r="E595" s="9" t="s">
        <v>34</v>
      </c>
      <c r="F595" s="14" t="s">
        <v>35</v>
      </c>
      <c r="G595" s="14" t="s">
        <v>35</v>
      </c>
      <c r="H595" s="7">
        <v>2025.0</v>
      </c>
      <c r="I595" s="12">
        <f t="shared" si="3"/>
        <v>2027</v>
      </c>
      <c r="J595" s="13">
        <v>3.31E7</v>
      </c>
      <c r="K595" s="13">
        <f t="shared" ref="K595:P595" si="594">if($E595="","",if($E595="Dropped",if(and(K$1&lt;=$I595,K$1&gt;=$H595),if(Year($D595)=K$1,$F595*0.8,if((year($D595)+1)=K$1,$F595*0.6,$F595*0.4)) ,""),if($E595="Minors",0,if($E595="FA Contract",if(and(K$1&lt;=$I595,K$1&gt;=$H595),$F595,""),if($E595="YP Contract",if(K$1=$H595,500000,if(K$1=($H595+1),1000000,if(K$1=($H595+2),1500000,""))))))))</f>
        <v>500000</v>
      </c>
      <c r="L595" s="13">
        <f t="shared" si="594"/>
        <v>1000000</v>
      </c>
      <c r="M595" s="13">
        <f t="shared" si="594"/>
        <v>1500000</v>
      </c>
      <c r="N595" s="13" t="str">
        <f t="shared" si="594"/>
        <v/>
      </c>
      <c r="O595" s="13" t="str">
        <f t="shared" si="594"/>
        <v/>
      </c>
      <c r="P595" s="13" t="str">
        <f t="shared" si="594"/>
        <v/>
      </c>
    </row>
    <row r="596">
      <c r="A596" s="7" t="s">
        <v>619</v>
      </c>
      <c r="B596" s="7" t="s">
        <v>590</v>
      </c>
      <c r="C596" s="8">
        <v>45837.0</v>
      </c>
      <c r="D596" s="8"/>
      <c r="E596" s="9" t="s">
        <v>34</v>
      </c>
      <c r="F596" s="14" t="s">
        <v>35</v>
      </c>
      <c r="G596" s="11" t="s">
        <v>35</v>
      </c>
      <c r="H596" s="7">
        <v>2025.0</v>
      </c>
      <c r="I596" s="12">
        <f t="shared" si="3"/>
        <v>2027</v>
      </c>
      <c r="J596" s="13">
        <v>3.31E7</v>
      </c>
      <c r="K596" s="13">
        <f t="shared" ref="K596:P596" si="595">if($E596="","",if($E596="Dropped",if(and(K$1&lt;=$I596,K$1&gt;=$H596),if(Year($D596)=K$1,$F596*0.8,if((year($D596)+1)=K$1,$F596*0.6,$F596*0.4)) ,""),if($E596="Minors",0,if($E596="FA Contract",if(and(K$1&lt;=$I596,K$1&gt;=$H596),$F596,""),if($E596="YP Contract",if(K$1=$H596,500000,if(K$1=($H596+1),1000000,if(K$1=($H596+2),1500000,""))))))))</f>
        <v>500000</v>
      </c>
      <c r="L596" s="13">
        <f t="shared" si="595"/>
        <v>1000000</v>
      </c>
      <c r="M596" s="13">
        <f t="shared" si="595"/>
        <v>1500000</v>
      </c>
      <c r="N596" s="13" t="str">
        <f t="shared" si="595"/>
        <v/>
      </c>
      <c r="O596" s="13" t="str">
        <f t="shared" si="595"/>
        <v/>
      </c>
      <c r="P596" s="13" t="str">
        <f t="shared" si="595"/>
        <v/>
      </c>
    </row>
    <row r="597">
      <c r="A597" s="7" t="s">
        <v>620</v>
      </c>
      <c r="B597" s="7" t="s">
        <v>590</v>
      </c>
      <c r="C597" s="8">
        <v>45343.0</v>
      </c>
      <c r="D597" s="8"/>
      <c r="E597" s="9" t="s">
        <v>34</v>
      </c>
      <c r="F597" s="14" t="s">
        <v>35</v>
      </c>
      <c r="G597" s="11" t="s">
        <v>35</v>
      </c>
      <c r="H597" s="7">
        <v>2025.0</v>
      </c>
      <c r="I597" s="12">
        <f t="shared" si="3"/>
        <v>2027</v>
      </c>
      <c r="J597" s="13">
        <v>3.31E7</v>
      </c>
      <c r="K597" s="13">
        <f t="shared" ref="K597:P597" si="596">if($E597="","",if($E597="Dropped",if(and(K$1&lt;=$I597,K$1&gt;=$H597),if(Year($D597)=K$1,$F597*0.8,if((year($D597)+1)=K$1,$F597*0.6,$F597*0.4)) ,""),if($E597="Minors",0,if($E597="FA Contract",if(and(K$1&lt;=$I597,K$1&gt;=$H597),$F597,""),if($E597="YP Contract",if(K$1=$H597,500000,if(K$1=($H597+1),1000000,if(K$1=($H597+2),1500000,""))))))))</f>
        <v>500000</v>
      </c>
      <c r="L597" s="13">
        <f t="shared" si="596"/>
        <v>1000000</v>
      </c>
      <c r="M597" s="13">
        <f t="shared" si="596"/>
        <v>1500000</v>
      </c>
      <c r="N597" s="13" t="str">
        <f t="shared" si="596"/>
        <v/>
      </c>
      <c r="O597" s="13" t="str">
        <f t="shared" si="596"/>
        <v/>
      </c>
      <c r="P597" s="13" t="str">
        <f t="shared" si="596"/>
        <v/>
      </c>
    </row>
    <row r="598">
      <c r="A598" s="7" t="s">
        <v>621</v>
      </c>
      <c r="B598" s="7" t="s">
        <v>590</v>
      </c>
      <c r="C598" s="8">
        <v>45345.0</v>
      </c>
      <c r="D598" s="8"/>
      <c r="E598" s="15" t="s">
        <v>34</v>
      </c>
      <c r="F598" s="14" t="s">
        <v>35</v>
      </c>
      <c r="G598" s="14" t="s">
        <v>35</v>
      </c>
      <c r="H598" s="16">
        <v>2025.0</v>
      </c>
      <c r="I598" s="12">
        <f t="shared" si="3"/>
        <v>2027</v>
      </c>
      <c r="J598" s="13">
        <v>3.31E7</v>
      </c>
      <c r="K598" s="13">
        <f t="shared" ref="K598:P598" si="597">if($E598="","",if($E598="Dropped",if(and(K$1&lt;=$I598,K$1&gt;=$H598),if(Year($D598)=K$1,$F598*0.8,if((year($D598)+1)=K$1,$F598*0.6,$F598*0.4)) ,""),if($E598="Minors",0,if($E598="FA Contract",if(and(K$1&lt;=$I598,K$1&gt;=$H598),$F598,""),if($E598="YP Contract",if(K$1=$H598,500000,if(K$1=($H598+1),1000000,if(K$1=($H598+2),1500000,""))))))))</f>
        <v>500000</v>
      </c>
      <c r="L598" s="13">
        <f t="shared" si="597"/>
        <v>1000000</v>
      </c>
      <c r="M598" s="13">
        <f t="shared" si="597"/>
        <v>1500000</v>
      </c>
      <c r="N598" s="13" t="str">
        <f t="shared" si="597"/>
        <v/>
      </c>
      <c r="O598" s="13" t="str">
        <f t="shared" si="597"/>
        <v/>
      </c>
      <c r="P598" s="13" t="str">
        <f t="shared" si="597"/>
        <v/>
      </c>
    </row>
    <row r="599">
      <c r="A599" s="7" t="s">
        <v>622</v>
      </c>
      <c r="B599" s="7" t="s">
        <v>590</v>
      </c>
      <c r="C599" s="8">
        <v>45349.0</v>
      </c>
      <c r="D599" s="8"/>
      <c r="E599" s="9" t="s">
        <v>34</v>
      </c>
      <c r="F599" s="14" t="s">
        <v>35</v>
      </c>
      <c r="G599" s="14" t="s">
        <v>35</v>
      </c>
      <c r="H599" s="7">
        <v>2025.0</v>
      </c>
      <c r="I599" s="12">
        <f t="shared" si="3"/>
        <v>2027</v>
      </c>
      <c r="J599" s="13">
        <v>3.31E7</v>
      </c>
      <c r="K599" s="13">
        <f t="shared" ref="K599:P599" si="598">if($E599="","",if($E599="Dropped",if(and(K$1&lt;=$I599,K$1&gt;=$H599),if(Year($D599)=K$1,$F599*0.8,if((year($D599)+1)=K$1,$F599*0.6,$F599*0.4)) ,""),if($E599="Minors",0,if($E599="FA Contract",if(and(K$1&lt;=$I599,K$1&gt;=$H599),$F599,""),if($E599="YP Contract",if(K$1=$H599,500000,if(K$1=($H599+1),1000000,if(K$1=($H599+2),1500000,""))))))))</f>
        <v>500000</v>
      </c>
      <c r="L599" s="13">
        <f t="shared" si="598"/>
        <v>1000000</v>
      </c>
      <c r="M599" s="13">
        <f t="shared" si="598"/>
        <v>1500000</v>
      </c>
      <c r="N599" s="13" t="str">
        <f t="shared" si="598"/>
        <v/>
      </c>
      <c r="O599" s="13" t="str">
        <f t="shared" si="598"/>
        <v/>
      </c>
      <c r="P599" s="13" t="str">
        <f t="shared" si="598"/>
        <v/>
      </c>
    </row>
    <row r="600">
      <c r="A600" s="7" t="s">
        <v>623</v>
      </c>
      <c r="B600" s="7" t="s">
        <v>590</v>
      </c>
      <c r="C600" s="8">
        <v>45774.0</v>
      </c>
      <c r="D600" s="8"/>
      <c r="E600" s="9" t="s">
        <v>34</v>
      </c>
      <c r="F600" s="14" t="s">
        <v>35</v>
      </c>
      <c r="G600" s="11" t="s">
        <v>35</v>
      </c>
      <c r="H600" s="7">
        <v>2025.0</v>
      </c>
      <c r="I600" s="12">
        <f t="shared" si="3"/>
        <v>2027</v>
      </c>
      <c r="J600" s="13">
        <v>3.31E7</v>
      </c>
      <c r="K600" s="13">
        <f t="shared" ref="K600:P600" si="599">if($E600="","",if($E600="Dropped",if(and(K$1&lt;=$I600,K$1&gt;=$H600),if(Year($D600)=K$1,$F600*0.8,if((year($D600)+1)=K$1,$F600*0.6,$F600*0.4)) ,""),if($E600="Minors",0,if($E600="FA Contract",if(and(K$1&lt;=$I600,K$1&gt;=$H600),$F600,""),if($E600="YP Contract",if(K$1=$H600,500000,if(K$1=($H600+1),1000000,if(K$1=($H600+2),1500000,""))))))))</f>
        <v>500000</v>
      </c>
      <c r="L600" s="13">
        <f t="shared" si="599"/>
        <v>1000000</v>
      </c>
      <c r="M600" s="13">
        <f t="shared" si="599"/>
        <v>1500000</v>
      </c>
      <c r="N600" s="13" t="str">
        <f t="shared" si="599"/>
        <v/>
      </c>
      <c r="O600" s="13" t="str">
        <f t="shared" si="599"/>
        <v/>
      </c>
      <c r="P600" s="13" t="str">
        <f t="shared" si="599"/>
        <v/>
      </c>
    </row>
    <row r="601">
      <c r="A601" s="7" t="s">
        <v>624</v>
      </c>
      <c r="B601" s="7" t="s">
        <v>590</v>
      </c>
      <c r="C601" s="8">
        <v>45900.0</v>
      </c>
      <c r="D601" s="8"/>
      <c r="E601" s="9" t="s">
        <v>12</v>
      </c>
      <c r="F601" s="14">
        <v>500000.0</v>
      </c>
      <c r="G601" s="11">
        <v>1.0</v>
      </c>
      <c r="H601" s="7">
        <v>2025.0</v>
      </c>
      <c r="I601" s="12">
        <f t="shared" si="3"/>
        <v>2025</v>
      </c>
      <c r="J601" s="13">
        <v>3.31E7</v>
      </c>
      <c r="K601" s="13">
        <f t="shared" ref="K601:P601" si="600">if($E601="","",if($E601="Dropped",if(and(K$1&lt;=$I601,K$1&gt;=$H601),if(Year($D601)=K$1,$F601*0.8,if((year($D601)+1)=K$1,$F601*0.6,$F601*0.4)) ,""),if($E601="Minors",0,if($E601="FA Contract",if(and(K$1&lt;=$I601,K$1&gt;=$H601),$F601,""),if($E601="YP Contract",if(K$1=$H601,500000,if(K$1=($H601+1),1000000,if(K$1=($H601+2),1500000,""))))))))</f>
        <v>500000</v>
      </c>
      <c r="L601" s="13" t="str">
        <f t="shared" si="600"/>
        <v/>
      </c>
      <c r="M601" s="13" t="str">
        <f t="shared" si="600"/>
        <v/>
      </c>
      <c r="N601" s="13" t="str">
        <f t="shared" si="600"/>
        <v/>
      </c>
      <c r="O601" s="13" t="str">
        <f t="shared" si="600"/>
        <v/>
      </c>
      <c r="P601" s="13" t="str">
        <f t="shared" si="600"/>
        <v/>
      </c>
    </row>
    <row r="602">
      <c r="A602" s="7" t="s">
        <v>625</v>
      </c>
      <c r="B602" s="7" t="s">
        <v>590</v>
      </c>
      <c r="C602" s="8">
        <v>45921.0</v>
      </c>
      <c r="D602" s="8"/>
      <c r="E602" s="9" t="s">
        <v>12</v>
      </c>
      <c r="F602" s="14">
        <v>500000.0</v>
      </c>
      <c r="G602" s="11">
        <v>1.0</v>
      </c>
      <c r="H602" s="7">
        <v>2025.0</v>
      </c>
      <c r="I602" s="12">
        <f t="shared" si="3"/>
        <v>2025</v>
      </c>
      <c r="J602" s="13">
        <v>3.31E7</v>
      </c>
      <c r="K602" s="13">
        <f t="shared" ref="K602:P602" si="601">if($E602="","",if($E602="Dropped",if(and(K$1&lt;=$I602,K$1&gt;=$H602),if(Year($D602)=K$1,$F602*0.8,if((year($D602)+1)=K$1,$F602*0.6,$F602*0.4)) ,""),if($E602="Minors",0,if($E602="FA Contract",if(and(K$1&lt;=$I602,K$1&gt;=$H602),$F602,""),if($E602="YP Contract",if(K$1=$H602,500000,if(K$1=($H602+1),1000000,if(K$1=($H602+2),1500000,""))))))))</f>
        <v>500000</v>
      </c>
      <c r="L602" s="13" t="str">
        <f t="shared" si="601"/>
        <v/>
      </c>
      <c r="M602" s="13" t="str">
        <f t="shared" si="601"/>
        <v/>
      </c>
      <c r="N602" s="13" t="str">
        <f t="shared" si="601"/>
        <v/>
      </c>
      <c r="O602" s="13" t="str">
        <f t="shared" si="601"/>
        <v/>
      </c>
      <c r="P602" s="13" t="str">
        <f t="shared" si="601"/>
        <v/>
      </c>
    </row>
    <row r="603">
      <c r="A603" s="7" t="s">
        <v>626</v>
      </c>
      <c r="B603" s="7" t="s">
        <v>590</v>
      </c>
      <c r="C603" s="8">
        <v>45767.0</v>
      </c>
      <c r="D603" s="8"/>
      <c r="E603" s="9" t="s">
        <v>12</v>
      </c>
      <c r="F603" s="14">
        <v>400000.0</v>
      </c>
      <c r="G603" s="11">
        <v>1.0</v>
      </c>
      <c r="H603" s="7">
        <v>2025.0</v>
      </c>
      <c r="I603" s="12">
        <f t="shared" si="3"/>
        <v>2025</v>
      </c>
      <c r="J603" s="13">
        <v>3.31E7</v>
      </c>
      <c r="K603" s="13">
        <f t="shared" ref="K603:P603" si="602">if($E603="","",if($E603="Dropped",if(and(K$1&lt;=$I603,K$1&gt;=$H603),if(Year($D603)=K$1,$F603*0.8,if((year($D603)+1)=K$1,$F603*0.6,$F603*0.4)) ,""),if($E603="Minors",0,if($E603="FA Contract",if(and(K$1&lt;=$I603,K$1&gt;=$H603),$F603,""),if($E603="YP Contract",if(K$1=$H603,500000,if(K$1=($H603+1),1000000,if(K$1=($H603+2),1500000,""))))))))</f>
        <v>400000</v>
      </c>
      <c r="L603" s="13" t="str">
        <f t="shared" si="602"/>
        <v/>
      </c>
      <c r="M603" s="13" t="str">
        <f t="shared" si="602"/>
        <v/>
      </c>
      <c r="N603" s="13" t="str">
        <f t="shared" si="602"/>
        <v/>
      </c>
      <c r="O603" s="13" t="str">
        <f t="shared" si="602"/>
        <v/>
      </c>
      <c r="P603" s="13" t="str">
        <f t="shared" si="602"/>
        <v/>
      </c>
    </row>
    <row r="604">
      <c r="A604" s="7" t="s">
        <v>627</v>
      </c>
      <c r="B604" s="7" t="s">
        <v>590</v>
      </c>
      <c r="C604" s="8">
        <v>45914.0</v>
      </c>
      <c r="D604" s="8"/>
      <c r="E604" s="9" t="s">
        <v>12</v>
      </c>
      <c r="F604" s="14">
        <v>400000.0</v>
      </c>
      <c r="G604" s="11">
        <v>1.0</v>
      </c>
      <c r="H604" s="7">
        <v>2025.0</v>
      </c>
      <c r="I604" s="12">
        <f t="shared" si="3"/>
        <v>2025</v>
      </c>
      <c r="J604" s="13">
        <v>3.31E7</v>
      </c>
      <c r="K604" s="13">
        <f t="shared" ref="K604:P604" si="603">if($E604="","",if($E604="Dropped",if(and(K$1&lt;=$I604,K$1&gt;=$H604),if(Year($D604)=K$1,$F604*0.8,if((year($D604)+1)=K$1,$F604*0.6,$F604*0.4)) ,""),if($E604="Minors",0,if($E604="FA Contract",if(and(K$1&lt;=$I604,K$1&gt;=$H604),$F604,""),if($E604="YP Contract",if(K$1=$H604,500000,if(K$1=($H604+1),1000000,if(K$1=($H604+2),1500000,""))))))))</f>
        <v>400000</v>
      </c>
      <c r="L604" s="13" t="str">
        <f t="shared" si="603"/>
        <v/>
      </c>
      <c r="M604" s="13" t="str">
        <f t="shared" si="603"/>
        <v/>
      </c>
      <c r="N604" s="13" t="str">
        <f t="shared" si="603"/>
        <v/>
      </c>
      <c r="O604" s="13" t="str">
        <f t="shared" si="603"/>
        <v/>
      </c>
      <c r="P604" s="13" t="str">
        <f t="shared" si="603"/>
        <v/>
      </c>
    </row>
    <row r="605">
      <c r="A605" s="7" t="s">
        <v>628</v>
      </c>
      <c r="B605" s="7" t="s">
        <v>590</v>
      </c>
      <c r="C605" s="8">
        <v>45767.0</v>
      </c>
      <c r="D605" s="8"/>
      <c r="E605" s="9" t="s">
        <v>12</v>
      </c>
      <c r="F605" s="14">
        <v>400000.0</v>
      </c>
      <c r="G605" s="11">
        <v>1.0</v>
      </c>
      <c r="H605" s="7">
        <v>2025.0</v>
      </c>
      <c r="I605" s="12">
        <f t="shared" si="3"/>
        <v>2025</v>
      </c>
      <c r="J605" s="13">
        <v>3.31E7</v>
      </c>
      <c r="K605" s="13">
        <f t="shared" ref="K605:P605" si="604">if($E605="","",if($E605="Dropped",if(and(K$1&lt;=$I605,K$1&gt;=$H605),if(Year($D605)=K$1,$F605*0.8,if((year($D605)+1)=K$1,$F605*0.6,$F605*0.4)) ,""),if($E605="Minors",0,if($E605="FA Contract",if(and(K$1&lt;=$I605,K$1&gt;=$H605),$F605,""),if($E605="YP Contract",if(K$1=$H605,500000,if(K$1=($H605+1),1000000,if(K$1=($H605+2),1500000,""))))))))</f>
        <v>400000</v>
      </c>
      <c r="L605" s="13" t="str">
        <f t="shared" si="604"/>
        <v/>
      </c>
      <c r="M605" s="13" t="str">
        <f t="shared" si="604"/>
        <v/>
      </c>
      <c r="N605" s="13" t="str">
        <f t="shared" si="604"/>
        <v/>
      </c>
      <c r="O605" s="13" t="str">
        <f t="shared" si="604"/>
        <v/>
      </c>
      <c r="P605" s="13" t="str">
        <f t="shared" si="604"/>
        <v/>
      </c>
    </row>
    <row r="606">
      <c r="A606" s="7" t="s">
        <v>629</v>
      </c>
      <c r="B606" s="7" t="s">
        <v>590</v>
      </c>
      <c r="C606" s="8">
        <v>45914.0</v>
      </c>
      <c r="D606" s="8"/>
      <c r="E606" s="9" t="s">
        <v>12</v>
      </c>
      <c r="F606" s="14">
        <v>400000.0</v>
      </c>
      <c r="G606" s="11">
        <v>1.0</v>
      </c>
      <c r="H606" s="7">
        <v>2025.0</v>
      </c>
      <c r="I606" s="12">
        <f t="shared" si="3"/>
        <v>2025</v>
      </c>
      <c r="J606" s="13">
        <v>3.31E7</v>
      </c>
      <c r="K606" s="13">
        <f t="shared" ref="K606:P606" si="605">if($E606="","",if($E606="Dropped",if(and(K$1&lt;=$I606,K$1&gt;=$H606),if(Year($D606)=K$1,$F606*0.8,if((year($D606)+1)=K$1,$F606*0.6,$F606*0.4)) ,""),if($E606="Minors",0,if($E606="FA Contract",if(and(K$1&lt;=$I606,K$1&gt;=$H606),$F606,""),if($E606="YP Contract",if(K$1=$H606,500000,if(K$1=($H606+1),1000000,if(K$1=($H606+2),1500000,""))))))))</f>
        <v>400000</v>
      </c>
      <c r="L606" s="13" t="str">
        <f t="shared" si="605"/>
        <v/>
      </c>
      <c r="M606" s="13" t="str">
        <f t="shared" si="605"/>
        <v/>
      </c>
      <c r="N606" s="13" t="str">
        <f t="shared" si="605"/>
        <v/>
      </c>
      <c r="O606" s="13" t="str">
        <f t="shared" si="605"/>
        <v/>
      </c>
      <c r="P606" s="13" t="str">
        <f t="shared" si="605"/>
        <v/>
      </c>
    </row>
    <row r="607">
      <c r="A607" s="7" t="s">
        <v>630</v>
      </c>
      <c r="B607" s="7" t="s">
        <v>590</v>
      </c>
      <c r="C607" s="8">
        <v>45921.0</v>
      </c>
      <c r="D607" s="8"/>
      <c r="E607" s="9" t="s">
        <v>12</v>
      </c>
      <c r="F607" s="14">
        <v>400000.0</v>
      </c>
      <c r="G607" s="11">
        <v>1.0</v>
      </c>
      <c r="H607" s="7">
        <v>2025.0</v>
      </c>
      <c r="I607" s="12">
        <f t="shared" si="3"/>
        <v>2025</v>
      </c>
      <c r="J607" s="13">
        <v>3.31E7</v>
      </c>
      <c r="K607" s="13">
        <f t="shared" ref="K607:P607" si="606">if($E607="","",if($E607="Dropped",if(and(K$1&lt;=$I607,K$1&gt;=$H607),if(Year($D607)=K$1,$F607*0.8,if((year($D607)+1)=K$1,$F607*0.6,$F607*0.4)) ,""),if($E607="Minors",0,if($E607="FA Contract",if(and(K$1&lt;=$I607,K$1&gt;=$H607),$F607,""),if($E607="YP Contract",if(K$1=$H607,500000,if(K$1=($H607+1),1000000,if(K$1=($H607+2),1500000,""))))))))</f>
        <v>400000</v>
      </c>
      <c r="L607" s="13" t="str">
        <f t="shared" si="606"/>
        <v/>
      </c>
      <c r="M607" s="13" t="str">
        <f t="shared" si="606"/>
        <v/>
      </c>
      <c r="N607" s="13" t="str">
        <f t="shared" si="606"/>
        <v/>
      </c>
      <c r="O607" s="13" t="str">
        <f t="shared" si="606"/>
        <v/>
      </c>
      <c r="P607" s="13" t="str">
        <f t="shared" si="606"/>
        <v/>
      </c>
    </row>
    <row r="608">
      <c r="A608" s="7" t="s">
        <v>631</v>
      </c>
      <c r="B608" s="7" t="s">
        <v>590</v>
      </c>
      <c r="C608" s="8">
        <v>45914.0</v>
      </c>
      <c r="D608" s="8"/>
      <c r="E608" s="9" t="s">
        <v>12</v>
      </c>
      <c r="F608" s="10">
        <v>400000.0</v>
      </c>
      <c r="G608" s="11">
        <v>1.0</v>
      </c>
      <c r="H608" s="7">
        <v>2025.0</v>
      </c>
      <c r="I608" s="12">
        <f t="shared" si="3"/>
        <v>2025</v>
      </c>
      <c r="J608" s="13">
        <v>3.31E7</v>
      </c>
      <c r="K608" s="13">
        <f t="shared" ref="K608:P608" si="607">if($E608="","",if($E608="Dropped",if(and(K$1&lt;=$I608,K$1&gt;=$H608),if(Year($D608)=K$1,$F608*0.8,if((year($D608)+1)=K$1,$F608*0.6,$F608*0.4)) ,""),if($E608="Minors",0,if($E608="FA Contract",if(and(K$1&lt;=$I608,K$1&gt;=$H608),$F608,""),if($E608="YP Contract",if(K$1=$H608,500000,if(K$1=($H608+1),1000000,if(K$1=($H608+2),1500000,""))))))))</f>
        <v>400000</v>
      </c>
      <c r="L608" s="13" t="str">
        <f t="shared" si="607"/>
        <v/>
      </c>
      <c r="M608" s="13" t="str">
        <f t="shared" si="607"/>
        <v/>
      </c>
      <c r="N608" s="13" t="str">
        <f t="shared" si="607"/>
        <v/>
      </c>
      <c r="O608" s="13" t="str">
        <f t="shared" si="607"/>
        <v/>
      </c>
      <c r="P608" s="13" t="str">
        <f t="shared" si="607"/>
        <v/>
      </c>
    </row>
    <row r="609">
      <c r="A609" s="7" t="s">
        <v>632</v>
      </c>
      <c r="B609" s="7" t="s">
        <v>590</v>
      </c>
      <c r="C609" s="8">
        <v>45907.0</v>
      </c>
      <c r="D609" s="8"/>
      <c r="E609" s="9" t="s">
        <v>12</v>
      </c>
      <c r="F609" s="14">
        <v>400000.0</v>
      </c>
      <c r="G609" s="11">
        <v>1.0</v>
      </c>
      <c r="H609" s="7">
        <v>2025.0</v>
      </c>
      <c r="I609" s="12">
        <f t="shared" si="3"/>
        <v>2025</v>
      </c>
      <c r="J609" s="13">
        <v>3.31E7</v>
      </c>
      <c r="K609" s="13">
        <f t="shared" ref="K609:P609" si="608">if($E609="","",if($E609="Dropped",if(and(K$1&lt;=$I609,K$1&gt;=$H609),if(Year($D609)=K$1,$F609*0.8,if((year($D609)+1)=K$1,$F609*0.6,$F609*0.4)) ,""),if($E609="Minors",0,if($E609="FA Contract",if(and(K$1&lt;=$I609,K$1&gt;=$H609),$F609,""),if($E609="YP Contract",if(K$1=$H609,500000,if(K$1=($H609+1),1000000,if(K$1=($H609+2),1500000,""))))))))</f>
        <v>400000</v>
      </c>
      <c r="L609" s="13" t="str">
        <f t="shared" si="608"/>
        <v/>
      </c>
      <c r="M609" s="13" t="str">
        <f t="shared" si="608"/>
        <v/>
      </c>
      <c r="N609" s="13" t="str">
        <f t="shared" si="608"/>
        <v/>
      </c>
      <c r="O609" s="13" t="str">
        <f t="shared" si="608"/>
        <v/>
      </c>
      <c r="P609" s="13" t="str">
        <f t="shared" si="608"/>
        <v/>
      </c>
    </row>
    <row r="610">
      <c r="A610" s="7" t="s">
        <v>633</v>
      </c>
      <c r="B610" s="7" t="s">
        <v>590</v>
      </c>
      <c r="C610" s="8">
        <v>45921.0</v>
      </c>
      <c r="D610" s="8"/>
      <c r="E610" s="9" t="s">
        <v>12</v>
      </c>
      <c r="F610" s="14">
        <v>200000.0</v>
      </c>
      <c r="G610" s="11">
        <v>1.0</v>
      </c>
      <c r="H610" s="7">
        <v>2025.0</v>
      </c>
      <c r="I610" s="12">
        <f t="shared" si="3"/>
        <v>2025</v>
      </c>
      <c r="J610" s="13">
        <v>3.31E7</v>
      </c>
      <c r="K610" s="13">
        <f t="shared" ref="K610:P610" si="609">if($E610="","",if($E610="Dropped",if(and(K$1&lt;=$I610,K$1&gt;=$H610),if(Year($D610)=K$1,$F610*0.8,if((year($D610)+1)=K$1,$F610*0.6,$F610*0.4)) ,""),if($E610="Minors",0,if($E610="FA Contract",if(and(K$1&lt;=$I610,K$1&gt;=$H610),$F610,""),if($E610="YP Contract",if(K$1=$H610,500000,if(K$1=($H610+1),1000000,if(K$1=($H610+2),1500000,""))))))))</f>
        <v>200000</v>
      </c>
      <c r="L610" s="13" t="str">
        <f t="shared" si="609"/>
        <v/>
      </c>
      <c r="M610" s="13" t="str">
        <f t="shared" si="609"/>
        <v/>
      </c>
      <c r="N610" s="13" t="str">
        <f t="shared" si="609"/>
        <v/>
      </c>
      <c r="O610" s="13" t="str">
        <f t="shared" si="609"/>
        <v/>
      </c>
      <c r="P610" s="13" t="str">
        <f t="shared" si="609"/>
        <v/>
      </c>
    </row>
    <row r="611">
      <c r="A611" s="7" t="s">
        <v>634</v>
      </c>
      <c r="B611" s="17" t="s">
        <v>590</v>
      </c>
      <c r="C611" s="8">
        <v>45914.0</v>
      </c>
      <c r="D611" s="8"/>
      <c r="E611" s="9" t="s">
        <v>12</v>
      </c>
      <c r="F611" s="10">
        <v>100000.0</v>
      </c>
      <c r="G611" s="11">
        <v>1.0</v>
      </c>
      <c r="H611" s="7">
        <v>2025.0</v>
      </c>
      <c r="I611" s="12">
        <f t="shared" si="3"/>
        <v>2025</v>
      </c>
      <c r="J611" s="13">
        <v>3.31E7</v>
      </c>
      <c r="K611" s="13">
        <f t="shared" ref="K611:P611" si="610">if($E611="","",if($E611="Dropped",if(and(K$1&lt;=$I611,K$1&gt;=$H611),if(Year($D611)=K$1,$F611*0.8,if((year($D611)+1)=K$1,$F611*0.6,$F611*0.4)) ,""),if($E611="Minors",0,if($E611="FA Contract",if(and(K$1&lt;=$I611,K$1&gt;=$H611),$F611,""),if($E611="YP Contract",if(K$1=$H611,500000,if(K$1=($H611+1),1000000,if(K$1=($H611+2),1500000,""))))))))</f>
        <v>100000</v>
      </c>
      <c r="L611" s="13" t="str">
        <f t="shared" si="610"/>
        <v/>
      </c>
      <c r="M611" s="13" t="str">
        <f t="shared" si="610"/>
        <v/>
      </c>
      <c r="N611" s="13" t="str">
        <f t="shared" si="610"/>
        <v/>
      </c>
      <c r="O611" s="13" t="str">
        <f t="shared" si="610"/>
        <v/>
      </c>
      <c r="P611" s="13" t="str">
        <f t="shared" si="610"/>
        <v/>
      </c>
    </row>
    <row r="612">
      <c r="A612" s="7" t="s">
        <v>635</v>
      </c>
      <c r="B612" s="7" t="s">
        <v>590</v>
      </c>
      <c r="C612" s="8">
        <v>45921.0</v>
      </c>
      <c r="D612" s="8"/>
      <c r="E612" s="9" t="s">
        <v>12</v>
      </c>
      <c r="F612" s="14">
        <v>100000.0</v>
      </c>
      <c r="G612" s="11">
        <v>1.0</v>
      </c>
      <c r="H612" s="7">
        <v>2025.0</v>
      </c>
      <c r="I612" s="12">
        <f t="shared" si="3"/>
        <v>2025</v>
      </c>
      <c r="J612" s="13">
        <v>3.31E7</v>
      </c>
      <c r="K612" s="13">
        <f t="shared" ref="K612:P612" si="611">if($E612="","",if($E612="Dropped",if(and(K$1&lt;=$I612,K$1&gt;=$H612),if(Year($D612)=K$1,$F612*0.8,if((year($D612)+1)=K$1,$F612*0.6,$F612*0.4)) ,""),if($E612="Minors",0,if($E612="FA Contract",if(and(K$1&lt;=$I612,K$1&gt;=$H612),$F612,""),if($E612="YP Contract",if(K$1=$H612,500000,if(K$1=($H612+1),1000000,if(K$1=($H612+2),1500000,""))))))))</f>
        <v>100000</v>
      </c>
      <c r="L612" s="13" t="str">
        <f t="shared" si="611"/>
        <v/>
      </c>
      <c r="M612" s="13" t="str">
        <f t="shared" si="611"/>
        <v/>
      </c>
      <c r="N612" s="13" t="str">
        <f t="shared" si="611"/>
        <v/>
      </c>
      <c r="O612" s="13" t="str">
        <f t="shared" si="611"/>
        <v/>
      </c>
      <c r="P612" s="13" t="str">
        <f t="shared" si="611"/>
        <v/>
      </c>
    </row>
    <row r="613">
      <c r="A613" s="7" t="s">
        <v>636</v>
      </c>
      <c r="B613" s="7" t="s">
        <v>590</v>
      </c>
      <c r="C613" s="8">
        <v>45921.0</v>
      </c>
      <c r="D613" s="8"/>
      <c r="E613" s="9" t="s">
        <v>12</v>
      </c>
      <c r="F613" s="14">
        <v>100000.0</v>
      </c>
      <c r="G613" s="11">
        <v>1.0</v>
      </c>
      <c r="H613" s="7">
        <v>2025.0</v>
      </c>
      <c r="I613" s="12">
        <f t="shared" si="3"/>
        <v>2025</v>
      </c>
      <c r="J613" s="13">
        <v>3.31E7</v>
      </c>
      <c r="K613" s="13">
        <f t="shared" ref="K613:P613" si="612">if($E613="","",if($E613="Dropped",if(and(K$1&lt;=$I613,K$1&gt;=$H613),if(Year($D613)=K$1,$F613*0.8,if((year($D613)+1)=K$1,$F613*0.6,$F613*0.4)) ,""),if($E613="Minors",0,if($E613="FA Contract",if(and(K$1&lt;=$I613,K$1&gt;=$H613),$F613,""),if($E613="YP Contract",if(K$1=$H613,500000,if(K$1=($H613+1),1000000,if(K$1=($H613+2),1500000,""))))))))</f>
        <v>100000</v>
      </c>
      <c r="L613" s="13" t="str">
        <f t="shared" si="612"/>
        <v/>
      </c>
      <c r="M613" s="13" t="str">
        <f t="shared" si="612"/>
        <v/>
      </c>
      <c r="N613" s="13" t="str">
        <f t="shared" si="612"/>
        <v/>
      </c>
      <c r="O613" s="13" t="str">
        <f t="shared" si="612"/>
        <v/>
      </c>
      <c r="P613" s="13" t="str">
        <f t="shared" si="612"/>
        <v/>
      </c>
    </row>
    <row r="614">
      <c r="A614" s="7" t="s">
        <v>637</v>
      </c>
      <c r="B614" s="7" t="s">
        <v>590</v>
      </c>
      <c r="C614" s="8">
        <v>45746.0</v>
      </c>
      <c r="D614" s="8"/>
      <c r="E614" s="9" t="s">
        <v>12</v>
      </c>
      <c r="F614" s="14">
        <v>100000.0</v>
      </c>
      <c r="G614" s="11">
        <v>1.0</v>
      </c>
      <c r="H614" s="7">
        <v>2025.0</v>
      </c>
      <c r="I614" s="12">
        <f t="shared" si="3"/>
        <v>2025</v>
      </c>
      <c r="J614" s="13">
        <v>3.31E7</v>
      </c>
      <c r="K614" s="13">
        <f t="shared" ref="K614:P614" si="613">if($E614="","",if($E614="Dropped",if(and(K$1&lt;=$I614,K$1&gt;=$H614),if(Year($D614)=K$1,$F614*0.8,if((year($D614)+1)=K$1,$F614*0.6,$F614*0.4)) ,""),if($E614="Minors",0,if($E614="FA Contract",if(and(K$1&lt;=$I614,K$1&gt;=$H614),$F614,""),if($E614="YP Contract",if(K$1=$H614,500000,if(K$1=($H614+1),1000000,if(K$1=($H614+2),1500000,""))))))))</f>
        <v>100000</v>
      </c>
      <c r="L614" s="13" t="str">
        <f t="shared" si="613"/>
        <v/>
      </c>
      <c r="M614" s="13" t="str">
        <f t="shared" si="613"/>
        <v/>
      </c>
      <c r="N614" s="13" t="str">
        <f t="shared" si="613"/>
        <v/>
      </c>
      <c r="O614" s="13" t="str">
        <f t="shared" si="613"/>
        <v/>
      </c>
      <c r="P614" s="13" t="str">
        <f t="shared" si="613"/>
        <v/>
      </c>
    </row>
    <row r="615">
      <c r="A615" s="7" t="s">
        <v>638</v>
      </c>
      <c r="B615" s="7" t="s">
        <v>590</v>
      </c>
      <c r="C615" s="8">
        <v>45352.0</v>
      </c>
      <c r="D615" s="8"/>
      <c r="E615" s="9" t="s">
        <v>52</v>
      </c>
      <c r="F615" s="14" t="s">
        <v>35</v>
      </c>
      <c r="G615" s="14" t="s">
        <v>35</v>
      </c>
      <c r="I615" s="12" t="str">
        <f t="shared" si="3"/>
        <v/>
      </c>
      <c r="J615" s="13">
        <v>3.31E7</v>
      </c>
      <c r="K615" s="13">
        <f t="shared" ref="K615:P615" si="614">if($E615="","",if($E615="Dropped",if(and(K$1&lt;=$I615,K$1&gt;=$H615),if(Year($D615)=K$1,$F615*0.8,if((year($D615)+1)=K$1,$F615*0.6,$F615*0.4)) ,""),if($E615="Minors",0,if($E615="FA Contract",if(and(K$1&lt;=$I615,K$1&gt;=$H615),$F615,""),if($E615="YP Contract",if(K$1=$H615,500000,if(K$1=($H615+1),1000000,if(K$1=($H615+2),1500000,""))))))))</f>
        <v>0</v>
      </c>
      <c r="L615" s="13">
        <f t="shared" si="614"/>
        <v>0</v>
      </c>
      <c r="M615" s="13">
        <f t="shared" si="614"/>
        <v>0</v>
      </c>
      <c r="N615" s="13">
        <f t="shared" si="614"/>
        <v>0</v>
      </c>
      <c r="O615" s="13">
        <f t="shared" si="614"/>
        <v>0</v>
      </c>
      <c r="P615" s="13">
        <f t="shared" si="614"/>
        <v>0</v>
      </c>
    </row>
    <row r="616">
      <c r="A616" s="7" t="s">
        <v>639</v>
      </c>
      <c r="B616" s="7" t="s">
        <v>590</v>
      </c>
      <c r="C616" s="8">
        <v>45872.0</v>
      </c>
      <c r="D616" s="8"/>
      <c r="E616" s="9" t="s">
        <v>52</v>
      </c>
      <c r="F616" s="14" t="s">
        <v>35</v>
      </c>
      <c r="G616" s="11" t="s">
        <v>35</v>
      </c>
      <c r="I616" s="12" t="str">
        <f t="shared" si="3"/>
        <v/>
      </c>
      <c r="J616" s="13">
        <v>3.31E7</v>
      </c>
      <c r="K616" s="13">
        <f t="shared" ref="K616:P616" si="615">if($E616="","",if($E616="Dropped",if(and(K$1&lt;=$I616,K$1&gt;=$H616),if(Year($D616)=K$1,$F616*0.8,if((year($D616)+1)=K$1,$F616*0.6,$F616*0.4)) ,""),if($E616="Minors",0,if($E616="FA Contract",if(and(K$1&lt;=$I616,K$1&gt;=$H616),$F616,""),if($E616="YP Contract",if(K$1=$H616,500000,if(K$1=($H616+1),1000000,if(K$1=($H616+2),1500000,""))))))))</f>
        <v>0</v>
      </c>
      <c r="L616" s="13">
        <f t="shared" si="615"/>
        <v>0</v>
      </c>
      <c r="M616" s="13">
        <f t="shared" si="615"/>
        <v>0</v>
      </c>
      <c r="N616" s="13">
        <f t="shared" si="615"/>
        <v>0</v>
      </c>
      <c r="O616" s="13">
        <f t="shared" si="615"/>
        <v>0</v>
      </c>
      <c r="P616" s="13">
        <f t="shared" si="615"/>
        <v>0</v>
      </c>
    </row>
    <row r="617">
      <c r="A617" s="7" t="s">
        <v>640</v>
      </c>
      <c r="B617" s="7" t="s">
        <v>590</v>
      </c>
      <c r="C617" s="8">
        <v>45872.0</v>
      </c>
      <c r="D617" s="8"/>
      <c r="E617" s="9" t="s">
        <v>52</v>
      </c>
      <c r="F617" s="14" t="s">
        <v>35</v>
      </c>
      <c r="G617" s="11" t="s">
        <v>35</v>
      </c>
      <c r="I617" s="12" t="str">
        <f t="shared" si="3"/>
        <v/>
      </c>
      <c r="J617" s="13">
        <v>3.31E7</v>
      </c>
      <c r="K617" s="13">
        <f t="shared" ref="K617:P617" si="616">if($E617="","",if($E617="Dropped",if(and(K$1&lt;=$I617,K$1&gt;=$H617),if(Year($D617)=K$1,$F617*0.8,if((year($D617)+1)=K$1,$F617*0.6,$F617*0.4)) ,""),if($E617="Minors",0,if($E617="FA Contract",if(and(K$1&lt;=$I617,K$1&gt;=$H617),$F617,""),if($E617="YP Contract",if(K$1=$H617,500000,if(K$1=($H617+1),1000000,if(K$1=($H617+2),1500000,""))))))))</f>
        <v>0</v>
      </c>
      <c r="L617" s="13">
        <f t="shared" si="616"/>
        <v>0</v>
      </c>
      <c r="M617" s="13">
        <f t="shared" si="616"/>
        <v>0</v>
      </c>
      <c r="N617" s="13">
        <f t="shared" si="616"/>
        <v>0</v>
      </c>
      <c r="O617" s="13">
        <f t="shared" si="616"/>
        <v>0</v>
      </c>
      <c r="P617" s="13">
        <f t="shared" si="616"/>
        <v>0</v>
      </c>
    </row>
    <row r="618">
      <c r="A618" s="7" t="s">
        <v>641</v>
      </c>
      <c r="B618" s="7" t="s">
        <v>590</v>
      </c>
      <c r="C618" s="8">
        <v>45343.0</v>
      </c>
      <c r="D618" s="8"/>
      <c r="E618" s="9" t="s">
        <v>52</v>
      </c>
      <c r="F618" s="14" t="s">
        <v>35</v>
      </c>
      <c r="G618" s="11" t="s">
        <v>35</v>
      </c>
      <c r="I618" s="12" t="str">
        <f t="shared" si="3"/>
        <v/>
      </c>
      <c r="J618" s="13">
        <v>3.31E7</v>
      </c>
      <c r="K618" s="13">
        <f t="shared" ref="K618:P618" si="617">if($E618="","",if($E618="Dropped",if(and(K$1&lt;=$I618,K$1&gt;=$H618),if(Year($D618)=K$1,$F618*0.8,if((year($D618)+1)=K$1,$F618*0.6,$F618*0.4)) ,""),if($E618="Minors",0,if($E618="FA Contract",if(and(K$1&lt;=$I618,K$1&gt;=$H618),$F618,""),if($E618="YP Contract",if(K$1=$H618,500000,if(K$1=($H618+1),1000000,if(K$1=($H618+2),1500000,""))))))))</f>
        <v>0</v>
      </c>
      <c r="L618" s="13">
        <f t="shared" si="617"/>
        <v>0</v>
      </c>
      <c r="M618" s="13">
        <f t="shared" si="617"/>
        <v>0</v>
      </c>
      <c r="N618" s="13">
        <f t="shared" si="617"/>
        <v>0</v>
      </c>
      <c r="O618" s="13">
        <f t="shared" si="617"/>
        <v>0</v>
      </c>
      <c r="P618" s="13">
        <f t="shared" si="617"/>
        <v>0</v>
      </c>
    </row>
    <row r="619">
      <c r="A619" s="7" t="s">
        <v>642</v>
      </c>
      <c r="B619" s="7" t="s">
        <v>590</v>
      </c>
      <c r="C619" s="8">
        <v>45816.0</v>
      </c>
      <c r="D619" s="8"/>
      <c r="E619" s="9" t="s">
        <v>52</v>
      </c>
      <c r="F619" s="14" t="s">
        <v>35</v>
      </c>
      <c r="G619" s="11" t="s">
        <v>35</v>
      </c>
      <c r="I619" s="12" t="str">
        <f t="shared" si="3"/>
        <v/>
      </c>
      <c r="J619" s="13">
        <v>3.31E7</v>
      </c>
      <c r="K619" s="13">
        <f t="shared" ref="K619:P619" si="618">if($E619="","",if($E619="Dropped",if(and(K$1&lt;=$I619,K$1&gt;=$H619),if(Year($D619)=K$1,$F619*0.8,if((year($D619)+1)=K$1,$F619*0.6,$F619*0.4)) ,""),if($E619="Minors",0,if($E619="FA Contract",if(and(K$1&lt;=$I619,K$1&gt;=$H619),$F619,""),if($E619="YP Contract",if(K$1=$H619,500000,if(K$1=($H619+1),1000000,if(K$1=($H619+2),1500000,""))))))))</f>
        <v>0</v>
      </c>
      <c r="L619" s="13">
        <f t="shared" si="618"/>
        <v>0</v>
      </c>
      <c r="M619" s="13">
        <f t="shared" si="618"/>
        <v>0</v>
      </c>
      <c r="N619" s="13">
        <f t="shared" si="618"/>
        <v>0</v>
      </c>
      <c r="O619" s="13">
        <f t="shared" si="618"/>
        <v>0</v>
      </c>
      <c r="P619" s="13">
        <f t="shared" si="618"/>
        <v>0</v>
      </c>
    </row>
    <row r="620">
      <c r="A620" s="7" t="s">
        <v>643</v>
      </c>
      <c r="B620" s="7" t="s">
        <v>590</v>
      </c>
      <c r="C620" s="8">
        <v>45872.0</v>
      </c>
      <c r="D620" s="8"/>
      <c r="E620" s="9" t="s">
        <v>52</v>
      </c>
      <c r="F620" s="14" t="s">
        <v>35</v>
      </c>
      <c r="G620" s="11" t="s">
        <v>35</v>
      </c>
      <c r="I620" s="12" t="str">
        <f t="shared" si="3"/>
        <v/>
      </c>
      <c r="J620" s="13">
        <v>3.31E7</v>
      </c>
      <c r="K620" s="13">
        <f t="shared" ref="K620:P620" si="619">if($E620="","",if($E620="Dropped",if(and(K$1&lt;=$I620,K$1&gt;=$H620),if(Year($D620)=K$1,$F620*0.8,if((year($D620)+1)=K$1,$F620*0.6,$F620*0.4)) ,""),if($E620="Minors",0,if($E620="FA Contract",if(and(K$1&lt;=$I620,K$1&gt;=$H620),$F620,""),if($E620="YP Contract",if(K$1=$H620,500000,if(K$1=($H620+1),1000000,if(K$1=($H620+2),1500000,""))))))))</f>
        <v>0</v>
      </c>
      <c r="L620" s="13">
        <f t="shared" si="619"/>
        <v>0</v>
      </c>
      <c r="M620" s="13">
        <f t="shared" si="619"/>
        <v>0</v>
      </c>
      <c r="N620" s="13">
        <f t="shared" si="619"/>
        <v>0</v>
      </c>
      <c r="O620" s="13">
        <f t="shared" si="619"/>
        <v>0</v>
      </c>
      <c r="P620" s="13">
        <f t="shared" si="619"/>
        <v>0</v>
      </c>
    </row>
    <row r="621">
      <c r="A621" s="7" t="s">
        <v>644</v>
      </c>
      <c r="B621" s="7" t="s">
        <v>590</v>
      </c>
      <c r="C621" s="8">
        <v>45893.0</v>
      </c>
      <c r="D621" s="8"/>
      <c r="E621" s="9" t="s">
        <v>52</v>
      </c>
      <c r="F621" s="14" t="s">
        <v>35</v>
      </c>
      <c r="G621" s="11" t="s">
        <v>35</v>
      </c>
      <c r="I621" s="12" t="str">
        <f t="shared" si="3"/>
        <v/>
      </c>
      <c r="J621" s="13">
        <v>3.31E7</v>
      </c>
      <c r="K621" s="13">
        <f t="shared" ref="K621:P621" si="620">if($E621="","",if($E621="Dropped",if(and(K$1&lt;=$I621,K$1&gt;=$H621),if(Year($D621)=K$1,$F621*0.8,if((year($D621)+1)=K$1,$F621*0.6,$F621*0.4)) ,""),if($E621="Minors",0,if($E621="FA Contract",if(and(K$1&lt;=$I621,K$1&gt;=$H621),$F621,""),if($E621="YP Contract",if(K$1=$H621,500000,if(K$1=($H621+1),1000000,if(K$1=($H621+2),1500000,""))))))))</f>
        <v>0</v>
      </c>
      <c r="L621" s="13">
        <f t="shared" si="620"/>
        <v>0</v>
      </c>
      <c r="M621" s="13">
        <f t="shared" si="620"/>
        <v>0</v>
      </c>
      <c r="N621" s="13">
        <f t="shared" si="620"/>
        <v>0</v>
      </c>
      <c r="O621" s="13">
        <f t="shared" si="620"/>
        <v>0</v>
      </c>
      <c r="P621" s="13">
        <f t="shared" si="620"/>
        <v>0</v>
      </c>
    </row>
    <row r="622">
      <c r="A622" s="7" t="s">
        <v>645</v>
      </c>
      <c r="B622" s="7" t="s">
        <v>590</v>
      </c>
      <c r="C622" s="8">
        <v>45774.0</v>
      </c>
      <c r="D622" s="8"/>
      <c r="E622" s="9" t="s">
        <v>52</v>
      </c>
      <c r="F622" s="14" t="s">
        <v>35</v>
      </c>
      <c r="G622" s="11" t="s">
        <v>35</v>
      </c>
      <c r="I622" s="12" t="str">
        <f t="shared" si="3"/>
        <v/>
      </c>
      <c r="J622" s="13">
        <v>3.31E7</v>
      </c>
      <c r="K622" s="13">
        <f t="shared" ref="K622:P622" si="621">if($E622="","",if($E622="Dropped",if(and(K$1&lt;=$I622,K$1&gt;=$H622),if(Year($D622)=K$1,$F622*0.8,if((year($D622)+1)=K$1,$F622*0.6,$F622*0.4)) ,""),if($E622="Minors",0,if($E622="FA Contract",if(and(K$1&lt;=$I622,K$1&gt;=$H622),$F622,""),if($E622="YP Contract",if(K$1=$H622,500000,if(K$1=($H622+1),1000000,if(K$1=($H622+2),1500000,""))))))))</f>
        <v>0</v>
      </c>
      <c r="L622" s="13">
        <f t="shared" si="621"/>
        <v>0</v>
      </c>
      <c r="M622" s="13">
        <f t="shared" si="621"/>
        <v>0</v>
      </c>
      <c r="N622" s="13">
        <f t="shared" si="621"/>
        <v>0</v>
      </c>
      <c r="O622" s="13">
        <f t="shared" si="621"/>
        <v>0</v>
      </c>
      <c r="P622" s="13">
        <f t="shared" si="621"/>
        <v>0</v>
      </c>
    </row>
    <row r="623">
      <c r="A623" s="7" t="s">
        <v>646</v>
      </c>
      <c r="B623" s="7" t="s">
        <v>590</v>
      </c>
      <c r="C623" s="8">
        <v>45830.0</v>
      </c>
      <c r="D623" s="8"/>
      <c r="E623" s="9" t="s">
        <v>52</v>
      </c>
      <c r="F623" s="14" t="s">
        <v>35</v>
      </c>
      <c r="G623" s="11" t="s">
        <v>35</v>
      </c>
      <c r="I623" s="12" t="str">
        <f t="shared" si="3"/>
        <v/>
      </c>
      <c r="J623" s="13">
        <v>3.31E7</v>
      </c>
      <c r="K623" s="13">
        <f t="shared" ref="K623:P623" si="622">if($E623="","",if($E623="Dropped",if(and(K$1&lt;=$I623,K$1&gt;=$H623),if(Year($D623)=K$1,$F623*0.8,if((year($D623)+1)=K$1,$F623*0.6,$F623*0.4)) ,""),if($E623="Minors",0,if($E623="FA Contract",if(and(K$1&lt;=$I623,K$1&gt;=$H623),$F623,""),if($E623="YP Contract",if(K$1=$H623,500000,if(K$1=($H623+1),1000000,if(K$1=($H623+2),1500000,""))))))))</f>
        <v>0</v>
      </c>
      <c r="L623" s="13">
        <f t="shared" si="622"/>
        <v>0</v>
      </c>
      <c r="M623" s="13">
        <f t="shared" si="622"/>
        <v>0</v>
      </c>
      <c r="N623" s="13">
        <f t="shared" si="622"/>
        <v>0</v>
      </c>
      <c r="O623" s="13">
        <f t="shared" si="622"/>
        <v>0</v>
      </c>
      <c r="P623" s="13">
        <f t="shared" si="622"/>
        <v>0</v>
      </c>
    </row>
    <row r="624">
      <c r="A624" s="7" t="s">
        <v>647</v>
      </c>
      <c r="B624" s="7" t="s">
        <v>590</v>
      </c>
      <c r="C624" s="8">
        <v>45759.0</v>
      </c>
      <c r="D624" s="8"/>
      <c r="E624" s="9" t="s">
        <v>52</v>
      </c>
      <c r="F624" s="14" t="s">
        <v>35</v>
      </c>
      <c r="G624" s="14" t="s">
        <v>35</v>
      </c>
      <c r="I624" s="12" t="str">
        <f t="shared" si="3"/>
        <v/>
      </c>
      <c r="J624" s="13">
        <v>3.31E7</v>
      </c>
      <c r="K624" s="13">
        <f t="shared" ref="K624:P624" si="623">if($E624="","",if($E624="Dropped",if(and(K$1&lt;=$I624,K$1&gt;=$H624),if(Year($D624)=K$1,$F624*0.8,if((year($D624)+1)=K$1,$F624*0.6,$F624*0.4)) ,""),if($E624="Minors",0,if($E624="FA Contract",if(and(K$1&lt;=$I624,K$1&gt;=$H624),$F624,""),if($E624="YP Contract",if(K$1=$H624,500000,if(K$1=($H624+1),1000000,if(K$1=($H624+2),1500000,""))))))))</f>
        <v>0</v>
      </c>
      <c r="L624" s="13">
        <f t="shared" si="623"/>
        <v>0</v>
      </c>
      <c r="M624" s="13">
        <f t="shared" si="623"/>
        <v>0</v>
      </c>
      <c r="N624" s="13">
        <f t="shared" si="623"/>
        <v>0</v>
      </c>
      <c r="O624" s="13">
        <f t="shared" si="623"/>
        <v>0</v>
      </c>
      <c r="P624" s="13">
        <f t="shared" si="623"/>
        <v>0</v>
      </c>
    </row>
    <row r="625">
      <c r="A625" s="7" t="s">
        <v>648</v>
      </c>
      <c r="B625" s="7" t="s">
        <v>590</v>
      </c>
      <c r="C625" s="8">
        <v>45343.0</v>
      </c>
      <c r="D625" s="8"/>
      <c r="E625" s="9" t="s">
        <v>52</v>
      </c>
      <c r="F625" s="14" t="s">
        <v>35</v>
      </c>
      <c r="G625" s="11" t="s">
        <v>35</v>
      </c>
      <c r="H625" s="16">
        <v>2025.0</v>
      </c>
      <c r="I625" s="12">
        <f t="shared" si="3"/>
        <v>2027</v>
      </c>
      <c r="J625" s="13">
        <v>3.31E7</v>
      </c>
      <c r="K625" s="13">
        <f t="shared" ref="K625:P625" si="624">if($E625="","",if($E625="Dropped",if(and(K$1&lt;=$I625,K$1&gt;=$H625),if(Year($D625)=K$1,$F625*0.8,if((year($D625)+1)=K$1,$F625*0.6,$F625*0.4)) ,""),if($E625="Minors",0,if($E625="FA Contract",if(and(K$1&lt;=$I625,K$1&gt;=$H625),$F625,""),if($E625="YP Contract",if(K$1=$H625,500000,if(K$1=($H625+1),1000000,if(K$1=($H625+2),1500000,""))))))))</f>
        <v>0</v>
      </c>
      <c r="L625" s="13">
        <f t="shared" si="624"/>
        <v>0</v>
      </c>
      <c r="M625" s="13">
        <f t="shared" si="624"/>
        <v>0</v>
      </c>
      <c r="N625" s="13">
        <f t="shared" si="624"/>
        <v>0</v>
      </c>
      <c r="O625" s="13">
        <f t="shared" si="624"/>
        <v>0</v>
      </c>
      <c r="P625" s="13">
        <f t="shared" si="624"/>
        <v>0</v>
      </c>
    </row>
    <row r="626">
      <c r="A626" s="7" t="s">
        <v>649</v>
      </c>
      <c r="B626" s="7" t="s">
        <v>590</v>
      </c>
      <c r="C626" s="8">
        <v>45760.0</v>
      </c>
      <c r="D626" s="8"/>
      <c r="E626" s="9" t="s">
        <v>52</v>
      </c>
      <c r="F626" s="14" t="s">
        <v>35</v>
      </c>
      <c r="G626" s="11" t="s">
        <v>35</v>
      </c>
      <c r="I626" s="12" t="str">
        <f t="shared" si="3"/>
        <v/>
      </c>
      <c r="J626" s="13">
        <v>3.31E7</v>
      </c>
      <c r="K626" s="13">
        <f t="shared" ref="K626:P626" si="625">if($E626="","",if($E626="Dropped",if(and(K$1&lt;=$I626,K$1&gt;=$H626),if(Year($D626)=K$1,$F626*0.8,if((year($D626)+1)=K$1,$F626*0.6,$F626*0.4)) ,""),if($E626="Minors",0,if($E626="FA Contract",if(and(K$1&lt;=$I626,K$1&gt;=$H626),$F626,""),if($E626="YP Contract",if(K$1=$H626,500000,if(K$1=($H626+1),1000000,if(K$1=($H626+2),1500000,""))))))))</f>
        <v>0</v>
      </c>
      <c r="L626" s="13">
        <f t="shared" si="625"/>
        <v>0</v>
      </c>
      <c r="M626" s="13">
        <f t="shared" si="625"/>
        <v>0</v>
      </c>
      <c r="N626" s="13">
        <f t="shared" si="625"/>
        <v>0</v>
      </c>
      <c r="O626" s="13">
        <f t="shared" si="625"/>
        <v>0</v>
      </c>
      <c r="P626" s="13">
        <f t="shared" si="625"/>
        <v>0</v>
      </c>
    </row>
    <row r="627">
      <c r="A627" s="7" t="s">
        <v>650</v>
      </c>
      <c r="B627" s="7" t="s">
        <v>590</v>
      </c>
      <c r="C627" s="8">
        <v>45349.0</v>
      </c>
      <c r="D627" s="8"/>
      <c r="E627" s="9" t="s">
        <v>52</v>
      </c>
      <c r="F627" s="14" t="s">
        <v>35</v>
      </c>
      <c r="G627" s="14" t="s">
        <v>35</v>
      </c>
      <c r="I627" s="12" t="str">
        <f t="shared" si="3"/>
        <v/>
      </c>
      <c r="J627" s="13">
        <v>3.31E7</v>
      </c>
      <c r="K627" s="13">
        <f t="shared" ref="K627:P627" si="626">if($E627="","",if($E627="Dropped",if(and(K$1&lt;=$I627,K$1&gt;=$H627),if(Year($D627)=K$1,$F627*0.8,if((year($D627)+1)=K$1,$F627*0.6,$F627*0.4)) ,""),if($E627="Minors",0,if($E627="FA Contract",if(and(K$1&lt;=$I627,K$1&gt;=$H627),$F627,""),if($E627="YP Contract",if(K$1=$H627,500000,if(K$1=($H627+1),1000000,if(K$1=($H627+2),1500000,""))))))))</f>
        <v>0</v>
      </c>
      <c r="L627" s="13">
        <f t="shared" si="626"/>
        <v>0</v>
      </c>
      <c r="M627" s="13">
        <f t="shared" si="626"/>
        <v>0</v>
      </c>
      <c r="N627" s="13">
        <f t="shared" si="626"/>
        <v>0</v>
      </c>
      <c r="O627" s="13">
        <f t="shared" si="626"/>
        <v>0</v>
      </c>
      <c r="P627" s="13">
        <f t="shared" si="626"/>
        <v>0</v>
      </c>
    </row>
    <row r="628">
      <c r="A628" s="7" t="s">
        <v>651</v>
      </c>
      <c r="B628" s="23"/>
      <c r="C628" s="8">
        <v>45614.0</v>
      </c>
      <c r="D628" s="8"/>
      <c r="E628" s="9"/>
      <c r="F628" s="10"/>
      <c r="G628" s="11"/>
      <c r="I628" s="12" t="str">
        <f t="shared" si="3"/>
        <v/>
      </c>
      <c r="J628" s="13">
        <v>3.31E7</v>
      </c>
      <c r="K628" s="13" t="str">
        <f t="shared" ref="K628:P628" si="627">if($E628="","",if($E628="Dropped",if(and(K$1&lt;=$I628,K$1&gt;=$H628),if(Year($D628)=K$1,$F628*0.8,if((year($D628)+1)=K$1,$F628*0.6,$F628*0.4)) ,""),if($E628="Minors",0,if($E628="FA Contract",if(and(K$1&lt;=$I628,K$1&gt;=$H628),$F628,""),if($E628="YP Contract",if(K$1=$H628,500000,if(K$1=($H628+1),1000000,if(K$1=($H628+2),1500000,""))))))))</f>
        <v/>
      </c>
      <c r="L628" s="13" t="str">
        <f t="shared" si="627"/>
        <v/>
      </c>
      <c r="M628" s="13" t="str">
        <f t="shared" si="627"/>
        <v/>
      </c>
      <c r="N628" s="13" t="str">
        <f t="shared" si="627"/>
        <v/>
      </c>
      <c r="O628" s="13" t="str">
        <f t="shared" si="627"/>
        <v/>
      </c>
      <c r="P628" s="13" t="str">
        <f t="shared" si="627"/>
        <v/>
      </c>
    </row>
    <row r="629">
      <c r="A629" s="7" t="s">
        <v>652</v>
      </c>
      <c r="B629" s="23"/>
      <c r="C629" s="8">
        <v>45520.0</v>
      </c>
      <c r="D629" s="8"/>
      <c r="E629" s="9"/>
      <c r="F629" s="14"/>
      <c r="G629" s="11"/>
      <c r="I629" s="12" t="str">
        <f t="shared" si="3"/>
        <v/>
      </c>
      <c r="J629" s="13">
        <v>3.31E7</v>
      </c>
      <c r="K629" s="13" t="str">
        <f t="shared" ref="K629:P629" si="628">if($E629="","",if($E629="Dropped",if(and(K$1&lt;=$I629,K$1&gt;=$H629),if(Year($D629)=K$1,$F629*0.8,if((year($D629)+1)=K$1,$F629*0.6,$F629*0.4)) ,""),if($E629="Minors",0,if($E629="FA Contract",if(and(K$1&lt;=$I629,K$1&gt;=$H629),$F629,""),if($E629="YP Contract",if(K$1=$H629,500000,if(K$1=($H629+1),1000000,if(K$1=($H629+2),1500000,""))))))))</f>
        <v/>
      </c>
      <c r="L629" s="13" t="str">
        <f t="shared" si="628"/>
        <v/>
      </c>
      <c r="M629" s="13" t="str">
        <f t="shared" si="628"/>
        <v/>
      </c>
      <c r="N629" s="13" t="str">
        <f t="shared" si="628"/>
        <v/>
      </c>
      <c r="O629" s="13" t="str">
        <f t="shared" si="628"/>
        <v/>
      </c>
      <c r="P629" s="13" t="str">
        <f t="shared" si="628"/>
        <v/>
      </c>
    </row>
    <row r="630">
      <c r="A630" s="7" t="s">
        <v>653</v>
      </c>
      <c r="B630" s="23"/>
      <c r="C630" s="8">
        <v>45343.0</v>
      </c>
      <c r="D630" s="8">
        <v>45788.0</v>
      </c>
      <c r="E630" s="9"/>
      <c r="F630" s="14"/>
      <c r="G630" s="11"/>
      <c r="I630" s="12" t="str">
        <f t="shared" si="3"/>
        <v/>
      </c>
      <c r="J630" s="13">
        <v>3.31E7</v>
      </c>
      <c r="K630" s="13" t="str">
        <f t="shared" ref="K630:P630" si="629">if($E630="","",if($E630="Dropped",if(and(K$1&lt;=$I630,K$1&gt;=$H630),if(Year($D630)=K$1,$F630*0.8,if((year($D630)+1)=K$1,$F630*0.6,$F630*0.4)) ,""),if($E630="Minors",0,if($E630="FA Contract",if(and(K$1&lt;=$I630,K$1&gt;=$H630),$F630,""),if($E630="YP Contract",if(K$1=$H630,500000,if(K$1=($H630+1),1000000,if(K$1=($H630+2),1500000,""))))))))</f>
        <v/>
      </c>
      <c r="L630" s="13" t="str">
        <f t="shared" si="629"/>
        <v/>
      </c>
      <c r="M630" s="13" t="str">
        <f t="shared" si="629"/>
        <v/>
      </c>
      <c r="N630" s="13" t="str">
        <f t="shared" si="629"/>
        <v/>
      </c>
      <c r="O630" s="13" t="str">
        <f t="shared" si="629"/>
        <v/>
      </c>
      <c r="P630" s="13" t="str">
        <f t="shared" si="629"/>
        <v/>
      </c>
    </row>
    <row r="631">
      <c r="A631" s="7" t="s">
        <v>654</v>
      </c>
      <c r="B631" s="23"/>
      <c r="C631" s="8">
        <v>45371.0</v>
      </c>
      <c r="D631" s="8"/>
      <c r="E631" s="9"/>
      <c r="F631" s="14"/>
      <c r="G631" s="3"/>
      <c r="I631" s="12" t="str">
        <f t="shared" si="3"/>
        <v/>
      </c>
      <c r="J631" s="13">
        <v>3.31E7</v>
      </c>
      <c r="K631" s="13" t="str">
        <f t="shared" ref="K631:P631" si="630">if($E631="","",if($E631="Dropped",if(and(K$1&lt;=$I631,K$1&gt;=$H631),if(Year($D631)=K$1,$F631*0.8,if((year($D631)+1)=K$1,$F631*0.6,$F631*0.4)) ,""),if($E631="Minors",0,if($E631="FA Contract",if(and(K$1&lt;=$I631,K$1&gt;=$H631),$F631,""),if($E631="YP Contract",if(K$1=$H631,500000,if(K$1=($H631+1),1000000,if(K$1=($H631+2),1500000,""))))))))</f>
        <v/>
      </c>
      <c r="L631" s="13" t="str">
        <f t="shared" si="630"/>
        <v/>
      </c>
      <c r="M631" s="13" t="str">
        <f t="shared" si="630"/>
        <v/>
      </c>
      <c r="N631" s="13" t="str">
        <f t="shared" si="630"/>
        <v/>
      </c>
      <c r="O631" s="13" t="str">
        <f t="shared" si="630"/>
        <v/>
      </c>
      <c r="P631" s="13" t="str">
        <f t="shared" si="630"/>
        <v/>
      </c>
    </row>
    <row r="632">
      <c r="A632" s="7" t="s">
        <v>655</v>
      </c>
      <c r="B632" s="23"/>
      <c r="C632" s="8">
        <v>45795.0</v>
      </c>
      <c r="D632" s="8">
        <v>45905.0</v>
      </c>
      <c r="E632" s="9"/>
      <c r="F632" s="14"/>
      <c r="G632" s="11"/>
      <c r="I632" s="12" t="str">
        <f t="shared" si="3"/>
        <v/>
      </c>
      <c r="J632" s="13">
        <v>3.31E7</v>
      </c>
      <c r="K632" s="13" t="str">
        <f t="shared" ref="K632:P632" si="631">if($E632="","",if($E632="Dropped",if(and(K$1&lt;=$I632,K$1&gt;=$H632),if(Year($D632)=K$1,$F632*0.8,if((year($D632)+1)=K$1,$F632*0.6,$F632*0.4)) ,""),if($E632="Minors",0,if($E632="FA Contract",if(and(K$1&lt;=$I632,K$1&gt;=$H632),$F632,""),if($E632="YP Contract",if(K$1=$H632,500000,if(K$1=($H632+1),1000000,if(K$1=($H632+2),1500000,""))))))))</f>
        <v/>
      </c>
      <c r="L632" s="13" t="str">
        <f t="shared" si="631"/>
        <v/>
      </c>
      <c r="M632" s="13" t="str">
        <f t="shared" si="631"/>
        <v/>
      </c>
      <c r="N632" s="13" t="str">
        <f t="shared" si="631"/>
        <v/>
      </c>
      <c r="O632" s="13" t="str">
        <f t="shared" si="631"/>
        <v/>
      </c>
      <c r="P632" s="13" t="str">
        <f t="shared" si="631"/>
        <v/>
      </c>
    </row>
    <row r="633">
      <c r="A633" s="7" t="s">
        <v>656</v>
      </c>
      <c r="B633" s="23"/>
      <c r="C633" s="8">
        <v>45698.0</v>
      </c>
      <c r="D633" s="8">
        <v>45893.0</v>
      </c>
      <c r="E633" s="9"/>
      <c r="F633" s="14"/>
      <c r="G633" s="11"/>
      <c r="I633" s="12" t="str">
        <f t="shared" si="3"/>
        <v/>
      </c>
      <c r="J633" s="13">
        <v>3.31E7</v>
      </c>
      <c r="K633" s="13" t="str">
        <f t="shared" ref="K633:P633" si="632">if($E633="","",if($E633="Dropped",if(and(K$1&lt;=$I633,K$1&gt;=$H633),if(Year($D633)=K$1,$F633*0.8,if((year($D633)+1)=K$1,$F633*0.6,$F633*0.4)) ,""),if($E633="Minors",0,if($E633="FA Contract",if(and(K$1&lt;=$I633,K$1&gt;=$H633),$F633,""),if($E633="YP Contract",if(K$1=$H633,500000,if(K$1=($H633+1),1000000,if(K$1=($H633+2),1500000,""))))))))</f>
        <v/>
      </c>
      <c r="L633" s="13" t="str">
        <f t="shared" si="632"/>
        <v/>
      </c>
      <c r="M633" s="13" t="str">
        <f t="shared" si="632"/>
        <v/>
      </c>
      <c r="N633" s="13" t="str">
        <f t="shared" si="632"/>
        <v/>
      </c>
      <c r="O633" s="13" t="str">
        <f t="shared" si="632"/>
        <v/>
      </c>
      <c r="P633" s="13" t="str">
        <f t="shared" si="632"/>
        <v/>
      </c>
    </row>
    <row r="634">
      <c r="A634" s="7" t="s">
        <v>657</v>
      </c>
      <c r="B634" s="23"/>
      <c r="C634" s="8">
        <v>45527.0</v>
      </c>
      <c r="D634" s="8"/>
      <c r="E634" s="9"/>
      <c r="F634" s="14"/>
      <c r="G634" s="11"/>
      <c r="I634" s="12" t="str">
        <f t="shared" si="3"/>
        <v/>
      </c>
      <c r="J634" s="13">
        <v>3.31E7</v>
      </c>
      <c r="K634" s="13" t="str">
        <f t="shared" ref="K634:P634" si="633">if($E634="","",if($E634="Dropped",if(and(K$1&lt;=$I634,K$1&gt;=$H634),if(Year($D634)=K$1,$F634*0.8,if((year($D634)+1)=K$1,$F634*0.6,$F634*0.4)) ,""),if($E634="Minors",0,if($E634="FA Contract",if(and(K$1&lt;=$I634,K$1&gt;=$H634),$F634,""),if($E634="YP Contract",if(K$1=$H634,500000,if(K$1=($H634+1),1000000,if(K$1=($H634+2),1500000,""))))))))</f>
        <v/>
      </c>
      <c r="L634" s="13" t="str">
        <f t="shared" si="633"/>
        <v/>
      </c>
      <c r="M634" s="13" t="str">
        <f t="shared" si="633"/>
        <v/>
      </c>
      <c r="N634" s="13" t="str">
        <f t="shared" si="633"/>
        <v/>
      </c>
      <c r="O634" s="13" t="str">
        <f t="shared" si="633"/>
        <v/>
      </c>
      <c r="P634" s="13" t="str">
        <f t="shared" si="633"/>
        <v/>
      </c>
    </row>
    <row r="635">
      <c r="A635" s="7" t="s">
        <v>658</v>
      </c>
      <c r="B635" s="23"/>
      <c r="C635" s="8">
        <v>45823.0</v>
      </c>
      <c r="D635" s="8">
        <v>45894.0</v>
      </c>
      <c r="E635" s="9"/>
      <c r="F635" s="14"/>
      <c r="G635" s="11"/>
      <c r="I635" s="12" t="str">
        <f t="shared" si="3"/>
        <v/>
      </c>
      <c r="J635" s="13">
        <v>3.31E7</v>
      </c>
      <c r="K635" s="13" t="str">
        <f t="shared" ref="K635:P635" si="634">if($E635="","",if($E635="Dropped",if(and(K$1&lt;=$I635,K$1&gt;=$H635),if(Year($D635)=K$1,$F635*0.8,if((year($D635)+1)=K$1,$F635*0.6,$F635*0.4)) ,""),if($E635="Minors",0,if($E635="FA Contract",if(and(K$1&lt;=$I635,K$1&gt;=$H635),$F635,""),if($E635="YP Contract",if(K$1=$H635,500000,if(K$1=($H635+1),1000000,if(K$1=($H635+2),1500000,""))))))))</f>
        <v/>
      </c>
      <c r="L635" s="13" t="str">
        <f t="shared" si="634"/>
        <v/>
      </c>
      <c r="M635" s="13" t="str">
        <f t="shared" si="634"/>
        <v/>
      </c>
      <c r="N635" s="13" t="str">
        <f t="shared" si="634"/>
        <v/>
      </c>
      <c r="O635" s="13" t="str">
        <f t="shared" si="634"/>
        <v/>
      </c>
      <c r="P635" s="13" t="str">
        <f t="shared" si="634"/>
        <v/>
      </c>
    </row>
    <row r="636">
      <c r="A636" s="7" t="s">
        <v>659</v>
      </c>
      <c r="B636" s="23"/>
      <c r="C636" s="8">
        <v>45698.0</v>
      </c>
      <c r="D636" s="8">
        <v>45809.0</v>
      </c>
      <c r="E636" s="9"/>
      <c r="F636" s="14"/>
      <c r="G636" s="11"/>
      <c r="I636" s="12" t="str">
        <f t="shared" si="3"/>
        <v/>
      </c>
      <c r="J636" s="13">
        <v>3.31E7</v>
      </c>
      <c r="K636" s="13" t="str">
        <f t="shared" ref="K636:P636" si="635">if($E636="","",if($E636="Dropped",if(and(K$1&lt;=$I636,K$1&gt;=$H636),if(Year($D636)=K$1,$F636*0.8,if((year($D636)+1)=K$1,$F636*0.6,$F636*0.4)) ,""),if($E636="Minors",0,if($E636="FA Contract",if(and(K$1&lt;=$I636,K$1&gt;=$H636),$F636,""),if($E636="YP Contract",if(K$1=$H636,500000,if(K$1=($H636+1),1000000,if(K$1=($H636+2),1500000,""))))))))</f>
        <v/>
      </c>
      <c r="L636" s="13" t="str">
        <f t="shared" si="635"/>
        <v/>
      </c>
      <c r="M636" s="13" t="str">
        <f t="shared" si="635"/>
        <v/>
      </c>
      <c r="N636" s="13" t="str">
        <f t="shared" si="635"/>
        <v/>
      </c>
      <c r="O636" s="13" t="str">
        <f t="shared" si="635"/>
        <v/>
      </c>
      <c r="P636" s="13" t="str">
        <f t="shared" si="635"/>
        <v/>
      </c>
    </row>
    <row r="637">
      <c r="A637" s="7" t="s">
        <v>660</v>
      </c>
      <c r="B637" s="23"/>
      <c r="C637" s="8">
        <v>45418.0</v>
      </c>
      <c r="D637" s="8"/>
      <c r="E637" s="9"/>
      <c r="F637" s="14"/>
      <c r="G637" s="3"/>
      <c r="I637" s="12" t="str">
        <f t="shared" si="3"/>
        <v/>
      </c>
      <c r="J637" s="13">
        <v>3.31E7</v>
      </c>
      <c r="K637" s="13" t="str">
        <f t="shared" ref="K637:P637" si="636">if($E637="","",if($E637="Dropped",if(and(K$1&lt;=$I637,K$1&gt;=$H637),if(Year($D637)=K$1,$F637*0.8,if((year($D637)+1)=K$1,$F637*0.6,$F637*0.4)) ,""),if($E637="Minors",0,if($E637="FA Contract",if(and(K$1&lt;=$I637,K$1&gt;=$H637),$F637,""),if($E637="YP Contract",if(K$1=$H637,500000,if(K$1=($H637+1),1000000,if(K$1=($H637+2),1500000,""))))))))</f>
        <v/>
      </c>
      <c r="L637" s="13" t="str">
        <f t="shared" si="636"/>
        <v/>
      </c>
      <c r="M637" s="13" t="str">
        <f t="shared" si="636"/>
        <v/>
      </c>
      <c r="N637" s="13" t="str">
        <f t="shared" si="636"/>
        <v/>
      </c>
      <c r="O637" s="13" t="str">
        <f t="shared" si="636"/>
        <v/>
      </c>
      <c r="P637" s="13" t="str">
        <f t="shared" si="636"/>
        <v/>
      </c>
    </row>
    <row r="638">
      <c r="A638" s="7" t="s">
        <v>661</v>
      </c>
      <c r="B638" s="23"/>
      <c r="C638" s="8">
        <v>45753.0</v>
      </c>
      <c r="D638" s="8">
        <v>45767.0</v>
      </c>
      <c r="E638" s="9"/>
      <c r="F638" s="14"/>
      <c r="G638" s="11"/>
      <c r="I638" s="12" t="str">
        <f t="shared" si="3"/>
        <v/>
      </c>
      <c r="J638" s="13">
        <v>3.31E7</v>
      </c>
      <c r="K638" s="13" t="str">
        <f t="shared" ref="K638:P638" si="637">if($E638="","",if($E638="Dropped",if(and(K$1&lt;=$I638,K$1&gt;=$H638),if(Year($D638)=K$1,$F638*0.8,if((year($D638)+1)=K$1,$F638*0.6,$F638*0.4)) ,""),if($E638="Minors",0,if($E638="FA Contract",if(and(K$1&lt;=$I638,K$1&gt;=$H638),$F638,""),if($E638="YP Contract",if(K$1=$H638,500000,if(K$1=($H638+1),1000000,if(K$1=($H638+2),1500000,""))))))))</f>
        <v/>
      </c>
      <c r="L638" s="13" t="str">
        <f t="shared" si="637"/>
        <v/>
      </c>
      <c r="M638" s="13" t="str">
        <f t="shared" si="637"/>
        <v/>
      </c>
      <c r="N638" s="13" t="str">
        <f t="shared" si="637"/>
        <v/>
      </c>
      <c r="O638" s="13" t="str">
        <f t="shared" si="637"/>
        <v/>
      </c>
      <c r="P638" s="13" t="str">
        <f t="shared" si="637"/>
        <v/>
      </c>
    </row>
    <row r="639">
      <c r="A639" s="7" t="s">
        <v>662</v>
      </c>
      <c r="B639" s="23"/>
      <c r="C639" s="8">
        <v>45410.0</v>
      </c>
      <c r="D639" s="8"/>
      <c r="E639" s="9"/>
      <c r="F639" s="14"/>
      <c r="G639" s="3"/>
      <c r="I639" s="12" t="str">
        <f t="shared" si="3"/>
        <v/>
      </c>
      <c r="J639" s="13">
        <v>3.31E7</v>
      </c>
      <c r="K639" s="13" t="str">
        <f t="shared" ref="K639:P639" si="638">if($E639="","",if($E639="Dropped",if(and(K$1&lt;=$I639,K$1&gt;=$H639),if(Year($D639)=K$1,$F639*0.8,if((year($D639)+1)=K$1,$F639*0.6,$F639*0.4)) ,""),if($E639="Minors",0,if($E639="FA Contract",if(and(K$1&lt;=$I639,K$1&gt;=$H639),$F639,""),if($E639="YP Contract",if(K$1=$H639,500000,if(K$1=($H639+1),1000000,if(K$1=($H639+2),1500000,""))))))))</f>
        <v/>
      </c>
      <c r="L639" s="13" t="str">
        <f t="shared" si="638"/>
        <v/>
      </c>
      <c r="M639" s="13" t="str">
        <f t="shared" si="638"/>
        <v/>
      </c>
      <c r="N639" s="13" t="str">
        <f t="shared" si="638"/>
        <v/>
      </c>
      <c r="O639" s="13" t="str">
        <f t="shared" si="638"/>
        <v/>
      </c>
      <c r="P639" s="13" t="str">
        <f t="shared" si="638"/>
        <v/>
      </c>
    </row>
    <row r="640">
      <c r="A640" s="7" t="s">
        <v>663</v>
      </c>
      <c r="B640" s="23"/>
      <c r="C640" s="8">
        <v>45453.0</v>
      </c>
      <c r="D640" s="8"/>
      <c r="E640" s="9"/>
      <c r="F640" s="14"/>
      <c r="G640" s="11"/>
      <c r="I640" s="12" t="str">
        <f t="shared" si="3"/>
        <v/>
      </c>
      <c r="J640" s="13">
        <v>3.31E7</v>
      </c>
      <c r="K640" s="13" t="str">
        <f t="shared" ref="K640:P640" si="639">if($E640="","",if($E640="Dropped",if(and(K$1&lt;=$I640,K$1&gt;=$H640),if(Year($D640)=K$1,$F640*0.8,if((year($D640)+1)=K$1,$F640*0.6,$F640*0.4)) ,""),if($E640="Minors",0,if($E640="FA Contract",if(and(K$1&lt;=$I640,K$1&gt;=$H640),$F640,""),if($E640="YP Contract",if(K$1=$H640,500000,if(K$1=($H640+1),1000000,if(K$1=($H640+2),1500000,""))))))))</f>
        <v/>
      </c>
      <c r="L640" s="13" t="str">
        <f t="shared" si="639"/>
        <v/>
      </c>
      <c r="M640" s="13" t="str">
        <f t="shared" si="639"/>
        <v/>
      </c>
      <c r="N640" s="13" t="str">
        <f t="shared" si="639"/>
        <v/>
      </c>
      <c r="O640" s="13" t="str">
        <f t="shared" si="639"/>
        <v/>
      </c>
      <c r="P640" s="13" t="str">
        <f t="shared" si="639"/>
        <v/>
      </c>
    </row>
    <row r="641">
      <c r="A641" s="7" t="s">
        <v>664</v>
      </c>
      <c r="B641" s="23"/>
      <c r="C641" s="8">
        <v>45802.0</v>
      </c>
      <c r="D641" s="8">
        <v>45841.0</v>
      </c>
      <c r="E641" s="15"/>
      <c r="F641" s="10"/>
      <c r="G641" s="11"/>
      <c r="I641" s="12" t="str">
        <f t="shared" si="3"/>
        <v/>
      </c>
      <c r="J641" s="13">
        <v>3.31E7</v>
      </c>
      <c r="K641" s="13" t="str">
        <f t="shared" ref="K641:P641" si="640">if($E641="","",if($E641="Dropped",if(and(K$1&lt;=$I641,K$1&gt;=$H641),if(Year($D641)=K$1,$F641*0.8,if((year($D641)+1)=K$1,$F641*0.6,$F641*0.4)) ,""),if($E641="Minors",0,if($E641="FA Contract",if(and(K$1&lt;=$I641,K$1&gt;=$H641),$F641,""),if($E641="YP Contract",if(K$1=$H641,500000,if(K$1=($H641+1),1000000,if(K$1=($H641+2),1500000,""))))))))</f>
        <v/>
      </c>
      <c r="L641" s="13" t="str">
        <f t="shared" si="640"/>
        <v/>
      </c>
      <c r="M641" s="13" t="str">
        <f t="shared" si="640"/>
        <v/>
      </c>
      <c r="N641" s="13" t="str">
        <f t="shared" si="640"/>
        <v/>
      </c>
      <c r="O641" s="13" t="str">
        <f t="shared" si="640"/>
        <v/>
      </c>
      <c r="P641" s="13" t="str">
        <f t="shared" si="640"/>
        <v/>
      </c>
    </row>
    <row r="642">
      <c r="A642" s="7" t="s">
        <v>665</v>
      </c>
      <c r="B642" s="23"/>
      <c r="C642" s="8">
        <v>45788.0</v>
      </c>
      <c r="D642" s="8">
        <v>45880.0</v>
      </c>
      <c r="E642" s="9"/>
      <c r="F642" s="14"/>
      <c r="G642" s="11"/>
      <c r="I642" s="12" t="str">
        <f t="shared" si="3"/>
        <v/>
      </c>
      <c r="J642" s="13">
        <v>3.31E7</v>
      </c>
      <c r="K642" s="13" t="str">
        <f t="shared" ref="K642:P642" si="641">if($E642="","",if($E642="Dropped",if(and(K$1&lt;=$I642,K$1&gt;=$H642),if(Year($D642)=K$1,$F642*0.8,if((year($D642)+1)=K$1,$F642*0.6,$F642*0.4)) ,""),if($E642="Minors",0,if($E642="FA Contract",if(and(K$1&lt;=$I642,K$1&gt;=$H642),$F642,""),if($E642="YP Contract",if(K$1=$H642,500000,if(K$1=($H642+1),1000000,if(K$1=($H642+2),1500000,""))))))))</f>
        <v/>
      </c>
      <c r="L642" s="13" t="str">
        <f t="shared" si="641"/>
        <v/>
      </c>
      <c r="M642" s="13" t="str">
        <f t="shared" si="641"/>
        <v/>
      </c>
      <c r="N642" s="13" t="str">
        <f t="shared" si="641"/>
        <v/>
      </c>
      <c r="O642" s="13" t="str">
        <f t="shared" si="641"/>
        <v/>
      </c>
      <c r="P642" s="13" t="str">
        <f t="shared" si="641"/>
        <v/>
      </c>
    </row>
    <row r="643">
      <c r="A643" s="7" t="s">
        <v>666</v>
      </c>
      <c r="B643" s="23"/>
      <c r="C643" s="8">
        <v>45886.0</v>
      </c>
      <c r="D643" s="8">
        <v>45887.0</v>
      </c>
      <c r="E643" s="9"/>
      <c r="F643" s="14"/>
      <c r="G643" s="11"/>
      <c r="I643" s="12" t="str">
        <f t="shared" si="3"/>
        <v/>
      </c>
      <c r="J643" s="13">
        <v>3.31E7</v>
      </c>
      <c r="K643" s="13" t="str">
        <f t="shared" ref="K643:P643" si="642">if($E643="","",if($E643="Dropped",if(and(K$1&lt;=$I643,K$1&gt;=$H643),if(Year($D643)=K$1,$F643*0.8,if((year($D643)+1)=K$1,$F643*0.6,$F643*0.4)) ,""),if($E643="Minors",0,if($E643="FA Contract",if(and(K$1&lt;=$I643,K$1&gt;=$H643),$F643,""),if($E643="YP Contract",if(K$1=$H643,500000,if(K$1=($H643+1),1000000,if(K$1=($H643+2),1500000,""))))))))</f>
        <v/>
      </c>
      <c r="L643" s="13" t="str">
        <f t="shared" si="642"/>
        <v/>
      </c>
      <c r="M643" s="13" t="str">
        <f t="shared" si="642"/>
        <v/>
      </c>
      <c r="N643" s="13" t="str">
        <f t="shared" si="642"/>
        <v/>
      </c>
      <c r="O643" s="13" t="str">
        <f t="shared" si="642"/>
        <v/>
      </c>
      <c r="P643" s="13" t="str">
        <f t="shared" si="642"/>
        <v/>
      </c>
    </row>
    <row r="644">
      <c r="A644" s="7" t="s">
        <v>667</v>
      </c>
      <c r="B644" s="23"/>
      <c r="C644" s="8">
        <v>45607.0</v>
      </c>
      <c r="D644" s="8"/>
      <c r="E644" s="9"/>
      <c r="F644" s="10"/>
      <c r="G644" s="11"/>
      <c r="I644" s="12" t="str">
        <f t="shared" si="3"/>
        <v/>
      </c>
      <c r="J644" s="13">
        <v>3.31E7</v>
      </c>
      <c r="K644" s="13" t="str">
        <f t="shared" ref="K644:P644" si="643">if($E644="","",if($E644="Dropped",if(and(K$1&lt;=$I644,K$1&gt;=$H644),if(Year($D644)=K$1,$F644*0.8,if((year($D644)+1)=K$1,$F644*0.6,$F644*0.4)) ,""),if($E644="Minors",0,if($E644="FA Contract",if(and(K$1&lt;=$I644,K$1&gt;=$H644),$F644,""),if($E644="YP Contract",if(K$1=$H644,500000,if(K$1=($H644+1),1000000,if(K$1=($H644+2),1500000,""))))))))</f>
        <v/>
      </c>
      <c r="L644" s="13" t="str">
        <f t="shared" si="643"/>
        <v/>
      </c>
      <c r="M644" s="13" t="str">
        <f t="shared" si="643"/>
        <v/>
      </c>
      <c r="N644" s="13" t="str">
        <f t="shared" si="643"/>
        <v/>
      </c>
      <c r="O644" s="13" t="str">
        <f t="shared" si="643"/>
        <v/>
      </c>
      <c r="P644" s="13" t="str">
        <f t="shared" si="643"/>
        <v/>
      </c>
    </row>
    <row r="645">
      <c r="A645" s="7" t="s">
        <v>668</v>
      </c>
      <c r="B645" s="23"/>
      <c r="C645" s="8">
        <v>45774.0</v>
      </c>
      <c r="D645" s="8">
        <v>45873.0</v>
      </c>
      <c r="E645" s="9"/>
      <c r="F645" s="14"/>
      <c r="G645" s="11"/>
      <c r="I645" s="12" t="str">
        <f t="shared" si="3"/>
        <v/>
      </c>
      <c r="J645" s="13">
        <v>3.31E7</v>
      </c>
      <c r="K645" s="13" t="str">
        <f t="shared" ref="K645:P645" si="644">if($E645="","",if($E645="Dropped",if(and(K$1&lt;=$I645,K$1&gt;=$H645),if(Year($D645)=K$1,$F645*0.8,if((year($D645)+1)=K$1,$F645*0.6,$F645*0.4)) ,""),if($E645="Minors",0,if($E645="FA Contract",if(and(K$1&lt;=$I645,K$1&gt;=$H645),$F645,""),if($E645="YP Contract",if(K$1=$H645,500000,if(K$1=($H645+1),1000000,if(K$1=($H645+2),1500000,""))))))))</f>
        <v/>
      </c>
      <c r="L645" s="13" t="str">
        <f t="shared" si="644"/>
        <v/>
      </c>
      <c r="M645" s="13" t="str">
        <f t="shared" si="644"/>
        <v/>
      </c>
      <c r="N645" s="13" t="str">
        <f t="shared" si="644"/>
        <v/>
      </c>
      <c r="O645" s="13" t="str">
        <f t="shared" si="644"/>
        <v/>
      </c>
      <c r="P645" s="13" t="str">
        <f t="shared" si="644"/>
        <v/>
      </c>
    </row>
    <row r="646">
      <c r="A646" s="7" t="s">
        <v>669</v>
      </c>
      <c r="B646" s="23"/>
      <c r="C646" s="8">
        <v>45537.0</v>
      </c>
      <c r="D646" s="8"/>
      <c r="E646" s="9"/>
      <c r="F646" s="14"/>
      <c r="G646" s="11"/>
      <c r="I646" s="12" t="str">
        <f t="shared" si="3"/>
        <v/>
      </c>
      <c r="J646" s="13">
        <v>3.31E7</v>
      </c>
      <c r="K646" s="13" t="str">
        <f t="shared" ref="K646:P646" si="645">if($E646="","",if($E646="Dropped",if(and(K$1&lt;=$I646,K$1&gt;=$H646),if(Year($D646)=K$1,$F646*0.8,if((year($D646)+1)=K$1,$F646*0.6,$F646*0.4)) ,""),if($E646="Minors",0,if($E646="FA Contract",if(and(K$1&lt;=$I646,K$1&gt;=$H646),$F646,""),if($E646="YP Contract",if(K$1=$H646,500000,if(K$1=($H646+1),1000000,if(K$1=($H646+2),1500000,""))))))))</f>
        <v/>
      </c>
      <c r="L646" s="13" t="str">
        <f t="shared" si="645"/>
        <v/>
      </c>
      <c r="M646" s="13" t="str">
        <f t="shared" si="645"/>
        <v/>
      </c>
      <c r="N646" s="13" t="str">
        <f t="shared" si="645"/>
        <v/>
      </c>
      <c r="O646" s="13" t="str">
        <f t="shared" si="645"/>
        <v/>
      </c>
      <c r="P646" s="13" t="str">
        <f t="shared" si="645"/>
        <v/>
      </c>
    </row>
    <row r="647">
      <c r="A647" s="7" t="s">
        <v>670</v>
      </c>
      <c r="B647" s="23"/>
      <c r="C647" s="8">
        <v>45607.0</v>
      </c>
      <c r="D647" s="8"/>
      <c r="E647" s="9"/>
      <c r="F647" s="10"/>
      <c r="G647" s="11"/>
      <c r="I647" s="12" t="str">
        <f t="shared" si="3"/>
        <v/>
      </c>
      <c r="J647" s="13">
        <v>3.31E7</v>
      </c>
      <c r="K647" s="13" t="str">
        <f t="shared" ref="K647:P647" si="646">if($E647="","",if($E647="Dropped",if(and(K$1&lt;=$I647,K$1&gt;=$H647),if(Year($D647)=K$1,$F647*0.8,if((year($D647)+1)=K$1,$F647*0.6,$F647*0.4)) ,""),if($E647="Minors",0,if($E647="FA Contract",if(and(K$1&lt;=$I647,K$1&gt;=$H647),$F647,""),if($E647="YP Contract",if(K$1=$H647,500000,if(K$1=($H647+1),1000000,if(K$1=($H647+2),1500000,""))))))))</f>
        <v/>
      </c>
      <c r="L647" s="13" t="str">
        <f t="shared" si="646"/>
        <v/>
      </c>
      <c r="M647" s="13" t="str">
        <f t="shared" si="646"/>
        <v/>
      </c>
      <c r="N647" s="13" t="str">
        <f t="shared" si="646"/>
        <v/>
      </c>
      <c r="O647" s="13" t="str">
        <f t="shared" si="646"/>
        <v/>
      </c>
      <c r="P647" s="13" t="str">
        <f t="shared" si="646"/>
        <v/>
      </c>
    </row>
    <row r="648">
      <c r="A648" s="7" t="s">
        <v>671</v>
      </c>
      <c r="B648" s="23"/>
      <c r="C648" s="8">
        <v>45417.0</v>
      </c>
      <c r="D648" s="8"/>
      <c r="E648" s="9"/>
      <c r="F648" s="14"/>
      <c r="G648" s="3"/>
      <c r="I648" s="12" t="str">
        <f t="shared" si="3"/>
        <v/>
      </c>
      <c r="J648" s="13">
        <v>3.31E7</v>
      </c>
      <c r="K648" s="13" t="str">
        <f t="shared" ref="K648:P648" si="647">if($E648="","",if($E648="Dropped",if(and(K$1&lt;=$I648,K$1&gt;=$H648),if(Year($D648)=K$1,$F648*0.8,if((year($D648)+1)=K$1,$F648*0.6,$F648*0.4)) ,""),if($E648="Minors",0,if($E648="FA Contract",if(and(K$1&lt;=$I648,K$1&gt;=$H648),$F648,""),if($E648="YP Contract",if(K$1=$H648,500000,if(K$1=($H648+1),1000000,if(K$1=($H648+2),1500000,""))))))))</f>
        <v/>
      </c>
      <c r="L648" s="13" t="str">
        <f t="shared" si="647"/>
        <v/>
      </c>
      <c r="M648" s="13" t="str">
        <f t="shared" si="647"/>
        <v/>
      </c>
      <c r="N648" s="13" t="str">
        <f t="shared" si="647"/>
        <v/>
      </c>
      <c r="O648" s="13" t="str">
        <f t="shared" si="647"/>
        <v/>
      </c>
      <c r="P648" s="13" t="str">
        <f t="shared" si="647"/>
        <v/>
      </c>
    </row>
    <row r="649">
      <c r="A649" s="7" t="s">
        <v>672</v>
      </c>
      <c r="B649" s="23"/>
      <c r="C649" s="8">
        <v>45608.0</v>
      </c>
      <c r="D649" s="8"/>
      <c r="E649" s="9"/>
      <c r="F649" s="10"/>
      <c r="G649" s="11"/>
      <c r="I649" s="12" t="str">
        <f t="shared" si="3"/>
        <v/>
      </c>
      <c r="J649" s="13">
        <v>3.31E7</v>
      </c>
      <c r="K649" s="13" t="str">
        <f t="shared" ref="K649:P649" si="648">if($E649="","",if($E649="Dropped",if(and(K$1&lt;=$I649,K$1&gt;=$H649),if(Year($D649)=K$1,$F649*0.8,if((year($D649)+1)=K$1,$F649*0.6,$F649*0.4)) ,""),if($E649="Minors",0,if($E649="FA Contract",if(and(K$1&lt;=$I649,K$1&gt;=$H649),$F649,""),if($E649="YP Contract",if(K$1=$H649,500000,if(K$1=($H649+1),1000000,if(K$1=($H649+2),1500000,""))))))))</f>
        <v/>
      </c>
      <c r="L649" s="13" t="str">
        <f t="shared" si="648"/>
        <v/>
      </c>
      <c r="M649" s="13" t="str">
        <f t="shared" si="648"/>
        <v/>
      </c>
      <c r="N649" s="13" t="str">
        <f t="shared" si="648"/>
        <v/>
      </c>
      <c r="O649" s="13" t="str">
        <f t="shared" si="648"/>
        <v/>
      </c>
      <c r="P649" s="13" t="str">
        <f t="shared" si="648"/>
        <v/>
      </c>
    </row>
    <row r="650">
      <c r="A650" s="7" t="s">
        <v>673</v>
      </c>
      <c r="B650" s="23"/>
      <c r="C650" s="8">
        <v>45865.0</v>
      </c>
      <c r="D650" s="8">
        <v>45880.0</v>
      </c>
      <c r="E650" s="9"/>
      <c r="F650" s="14"/>
      <c r="G650" s="11"/>
      <c r="I650" s="12" t="str">
        <f t="shared" si="3"/>
        <v/>
      </c>
      <c r="J650" s="13">
        <v>3.31E7</v>
      </c>
      <c r="K650" s="13" t="str">
        <f t="shared" ref="K650:P650" si="649">if($E650="","",if($E650="Dropped",if(and(K$1&lt;=$I650,K$1&gt;=$H650),if(Year($D650)=K$1,$F650*0.8,if((year($D650)+1)=K$1,$F650*0.6,$F650*0.4)) ,""),if($E650="Minors",0,if($E650="FA Contract",if(and(K$1&lt;=$I650,K$1&gt;=$H650),$F650,""),if($E650="YP Contract",if(K$1=$H650,500000,if(K$1=($H650+1),1000000,if(K$1=($H650+2),1500000,""))))))))</f>
        <v/>
      </c>
      <c r="L650" s="13" t="str">
        <f t="shared" si="649"/>
        <v/>
      </c>
      <c r="M650" s="13" t="str">
        <f t="shared" si="649"/>
        <v/>
      </c>
      <c r="N650" s="13" t="str">
        <f t="shared" si="649"/>
        <v/>
      </c>
      <c r="O650" s="13" t="str">
        <f t="shared" si="649"/>
        <v/>
      </c>
      <c r="P650" s="13" t="str">
        <f t="shared" si="649"/>
        <v/>
      </c>
    </row>
    <row r="651">
      <c r="A651" s="7" t="s">
        <v>674</v>
      </c>
      <c r="B651" s="23"/>
      <c r="C651" s="8">
        <v>45608.0</v>
      </c>
      <c r="D651" s="8"/>
      <c r="E651" s="9"/>
      <c r="F651" s="10"/>
      <c r="G651" s="11"/>
      <c r="I651" s="12" t="str">
        <f t="shared" si="3"/>
        <v/>
      </c>
      <c r="J651" s="13">
        <v>3.31E7</v>
      </c>
      <c r="K651" s="13" t="str">
        <f t="shared" ref="K651:P651" si="650">if($E651="","",if($E651="Dropped",if(and(K$1&lt;=$I651,K$1&gt;=$H651),if(Year($D651)=K$1,$F651*0.8,if((year($D651)+1)=K$1,$F651*0.6,$F651*0.4)) ,""),if($E651="Minors",0,if($E651="FA Contract",if(and(K$1&lt;=$I651,K$1&gt;=$H651),$F651,""),if($E651="YP Contract",if(K$1=$H651,500000,if(K$1=($H651+1),1000000,if(K$1=($H651+2),1500000,""))))))))</f>
        <v/>
      </c>
      <c r="L651" s="13" t="str">
        <f t="shared" si="650"/>
        <v/>
      </c>
      <c r="M651" s="13" t="str">
        <f t="shared" si="650"/>
        <v/>
      </c>
      <c r="N651" s="13" t="str">
        <f t="shared" si="650"/>
        <v/>
      </c>
      <c r="O651" s="13" t="str">
        <f t="shared" si="650"/>
        <v/>
      </c>
      <c r="P651" s="13" t="str">
        <f t="shared" si="650"/>
        <v/>
      </c>
    </row>
    <row r="652">
      <c r="A652" s="7" t="s">
        <v>675</v>
      </c>
      <c r="B652" s="23"/>
      <c r="C652" s="8">
        <v>45774.0</v>
      </c>
      <c r="D652" s="8">
        <v>45887.0</v>
      </c>
      <c r="E652" s="9"/>
      <c r="F652" s="14"/>
      <c r="G652" s="11"/>
      <c r="I652" s="12" t="str">
        <f t="shared" si="3"/>
        <v/>
      </c>
      <c r="J652" s="13">
        <v>3.31E7</v>
      </c>
      <c r="K652" s="13" t="str">
        <f t="shared" ref="K652:P652" si="651">if($E652="","",if($E652="Dropped",if(and(K$1&lt;=$I652,K$1&gt;=$H652),if(Year($D652)=K$1,$F652*0.8,if((year($D652)+1)=K$1,$F652*0.6,$F652*0.4)) ,""),if($E652="Minors",0,if($E652="FA Contract",if(and(K$1&lt;=$I652,K$1&gt;=$H652),$F652,""),if($E652="YP Contract",if(K$1=$H652,500000,if(K$1=($H652+1),1000000,if(K$1=($H652+2),1500000,""))))))))</f>
        <v/>
      </c>
      <c r="L652" s="13" t="str">
        <f t="shared" si="651"/>
        <v/>
      </c>
      <c r="M652" s="13" t="str">
        <f t="shared" si="651"/>
        <v/>
      </c>
      <c r="N652" s="13" t="str">
        <f t="shared" si="651"/>
        <v/>
      </c>
      <c r="O652" s="13" t="str">
        <f t="shared" si="651"/>
        <v/>
      </c>
      <c r="P652" s="13" t="str">
        <f t="shared" si="651"/>
        <v/>
      </c>
    </row>
    <row r="653">
      <c r="A653" s="7" t="s">
        <v>676</v>
      </c>
      <c r="B653" s="23"/>
      <c r="C653" s="8">
        <v>45467.0</v>
      </c>
      <c r="D653" s="8"/>
      <c r="E653" s="9"/>
      <c r="F653" s="14"/>
      <c r="G653" s="11"/>
      <c r="I653" s="12" t="str">
        <f t="shared" si="3"/>
        <v/>
      </c>
      <c r="J653" s="13">
        <v>3.31E7</v>
      </c>
      <c r="K653" s="13" t="str">
        <f t="shared" ref="K653:P653" si="652">if($E653="","",if($E653="Dropped",if(and(K$1&lt;=$I653,K$1&gt;=$H653),if(Year($D653)=K$1,$F653*0.8,if((year($D653)+1)=K$1,$F653*0.6,$F653*0.4)) ,""),if($E653="Minors",0,if($E653="FA Contract",if(and(K$1&lt;=$I653,K$1&gt;=$H653),$F653,""),if($E653="YP Contract",if(K$1=$H653,500000,if(K$1=($H653+1),1000000,if(K$1=($H653+2),1500000,""))))))))</f>
        <v/>
      </c>
      <c r="L653" s="13" t="str">
        <f t="shared" si="652"/>
        <v/>
      </c>
      <c r="M653" s="13" t="str">
        <f t="shared" si="652"/>
        <v/>
      </c>
      <c r="N653" s="13" t="str">
        <f t="shared" si="652"/>
        <v/>
      </c>
      <c r="O653" s="13" t="str">
        <f t="shared" si="652"/>
        <v/>
      </c>
      <c r="P653" s="13" t="str">
        <f t="shared" si="652"/>
        <v/>
      </c>
    </row>
    <row r="654">
      <c r="A654" s="7" t="s">
        <v>677</v>
      </c>
      <c r="B654" s="23"/>
      <c r="C654" s="8">
        <v>45802.0</v>
      </c>
      <c r="D654" s="8">
        <v>45887.0</v>
      </c>
      <c r="E654" s="9"/>
      <c r="F654" s="10"/>
      <c r="G654" s="11"/>
      <c r="I654" s="12" t="str">
        <f t="shared" si="3"/>
        <v/>
      </c>
      <c r="J654" s="13">
        <v>3.31E7</v>
      </c>
      <c r="K654" s="13" t="str">
        <f t="shared" ref="K654:P654" si="653">if($E654="","",if($E654="Dropped",if(and(K$1&lt;=$I654,K$1&gt;=$H654),if(Year($D654)=K$1,$F654*0.8,if((year($D654)+1)=K$1,$F654*0.6,$F654*0.4)) ,""),if($E654="Minors",0,if($E654="FA Contract",if(and(K$1&lt;=$I654,K$1&gt;=$H654),$F654,""),if($E654="YP Contract",if(K$1=$H654,500000,if(K$1=($H654+1),1000000,if(K$1=($H654+2),1500000,""))))))))</f>
        <v/>
      </c>
      <c r="L654" s="13" t="str">
        <f t="shared" si="653"/>
        <v/>
      </c>
      <c r="M654" s="13" t="str">
        <f t="shared" si="653"/>
        <v/>
      </c>
      <c r="N654" s="13" t="str">
        <f t="shared" si="653"/>
        <v/>
      </c>
      <c r="O654" s="13" t="str">
        <f t="shared" si="653"/>
        <v/>
      </c>
      <c r="P654" s="13" t="str">
        <f t="shared" si="653"/>
        <v/>
      </c>
    </row>
    <row r="655">
      <c r="A655" s="7" t="s">
        <v>678</v>
      </c>
      <c r="B655" s="23"/>
      <c r="C655" s="8">
        <v>45900.0</v>
      </c>
      <c r="D655" s="8">
        <v>45921.0</v>
      </c>
      <c r="E655" s="9"/>
      <c r="F655" s="14"/>
      <c r="G655" s="11"/>
      <c r="I655" s="12" t="str">
        <f t="shared" si="3"/>
        <v/>
      </c>
      <c r="J655" s="13">
        <v>3.31E7</v>
      </c>
      <c r="K655" s="13" t="str">
        <f t="shared" ref="K655:P655" si="654">if($E655="","",if($E655="Dropped",if(and(K$1&lt;=$I655,K$1&gt;=$H655),if(Year($D655)=K$1,$F655*0.8,if((year($D655)+1)=K$1,$F655*0.6,$F655*0.4)) ,""),if($E655="Minors",0,if($E655="FA Contract",if(and(K$1&lt;=$I655,K$1&gt;=$H655),$F655,""),if($E655="YP Contract",if(K$1=$H655,500000,if(K$1=($H655+1),1000000,if(K$1=($H655+2),1500000,""))))))))</f>
        <v/>
      </c>
      <c r="L655" s="13" t="str">
        <f t="shared" si="654"/>
        <v/>
      </c>
      <c r="M655" s="13" t="str">
        <f t="shared" si="654"/>
        <v/>
      </c>
      <c r="N655" s="13" t="str">
        <f t="shared" si="654"/>
        <v/>
      </c>
      <c r="O655" s="13" t="str">
        <f t="shared" si="654"/>
        <v/>
      </c>
      <c r="P655" s="13" t="str">
        <f t="shared" si="654"/>
        <v/>
      </c>
    </row>
    <row r="656">
      <c r="A656" s="7" t="s">
        <v>679</v>
      </c>
      <c r="B656" s="23"/>
      <c r="C656" s="8">
        <v>45816.0</v>
      </c>
      <c r="D656" s="8">
        <v>45835.0</v>
      </c>
      <c r="E656" s="9"/>
      <c r="F656" s="10"/>
      <c r="G656" s="11"/>
      <c r="I656" s="12" t="str">
        <f t="shared" si="3"/>
        <v/>
      </c>
      <c r="J656" s="13">
        <v>3.31E7</v>
      </c>
      <c r="K656" s="13" t="str">
        <f t="shared" ref="K656:P656" si="655">if($E656="","",if($E656="Dropped",if(and(K$1&lt;=$I656,K$1&gt;=$H656),if(Year($D656)=K$1,$F656*0.8,if((year($D656)+1)=K$1,$F656*0.6,$F656*0.4)) ,""),if($E656="Minors",0,if($E656="FA Contract",if(and(K$1&lt;=$I656,K$1&gt;=$H656),$F656,""),if($E656="YP Contract",if(K$1=$H656,500000,if(K$1=($H656+1),1000000,if(K$1=($H656+2),1500000,""))))))))</f>
        <v/>
      </c>
      <c r="L656" s="13" t="str">
        <f t="shared" si="655"/>
        <v/>
      </c>
      <c r="M656" s="13" t="str">
        <f t="shared" si="655"/>
        <v/>
      </c>
      <c r="N656" s="13" t="str">
        <f t="shared" si="655"/>
        <v/>
      </c>
      <c r="O656" s="13" t="str">
        <f t="shared" si="655"/>
        <v/>
      </c>
      <c r="P656" s="13" t="str">
        <f t="shared" si="655"/>
        <v/>
      </c>
    </row>
    <row r="657">
      <c r="A657" s="7" t="s">
        <v>680</v>
      </c>
      <c r="B657" s="23"/>
      <c r="C657" s="8">
        <v>45542.0</v>
      </c>
      <c r="D657" s="8"/>
      <c r="E657" s="9"/>
      <c r="F657" s="14"/>
      <c r="G657" s="11"/>
      <c r="I657" s="12" t="str">
        <f t="shared" si="3"/>
        <v/>
      </c>
      <c r="J657" s="13">
        <v>3.31E7</v>
      </c>
      <c r="K657" s="13" t="str">
        <f t="shared" ref="K657:P657" si="656">if($E657="","",if($E657="Dropped",if(and(K$1&lt;=$I657,K$1&gt;=$H657),if(Year($D657)=K$1,$F657*0.8,if((year($D657)+1)=K$1,$F657*0.6,$F657*0.4)) ,""),if($E657="Minors",0,if($E657="FA Contract",if(and(K$1&lt;=$I657,K$1&gt;=$H657),$F657,""),if($E657="YP Contract",if(K$1=$H657,500000,if(K$1=($H657+1),1000000,if(K$1=($H657+2),1500000,""))))))))</f>
        <v/>
      </c>
      <c r="L657" s="13" t="str">
        <f t="shared" si="656"/>
        <v/>
      </c>
      <c r="M657" s="13" t="str">
        <f t="shared" si="656"/>
        <v/>
      </c>
      <c r="N657" s="13" t="str">
        <f t="shared" si="656"/>
        <v/>
      </c>
      <c r="O657" s="13" t="str">
        <f t="shared" si="656"/>
        <v/>
      </c>
      <c r="P657" s="13" t="str">
        <f t="shared" si="656"/>
        <v/>
      </c>
    </row>
    <row r="658">
      <c r="A658" s="7" t="s">
        <v>681</v>
      </c>
      <c r="B658" s="23"/>
      <c r="C658" s="8">
        <v>45614.0</v>
      </c>
      <c r="D658" s="8"/>
      <c r="E658" s="9"/>
      <c r="F658" s="10"/>
      <c r="G658" s="11"/>
      <c r="I658" s="12" t="str">
        <f t="shared" si="3"/>
        <v/>
      </c>
      <c r="J658" s="13">
        <v>3.31E7</v>
      </c>
      <c r="K658" s="13" t="str">
        <f t="shared" ref="K658:P658" si="657">if($E658="","",if($E658="Dropped",if(and(K$1&lt;=$I658,K$1&gt;=$H658),if(Year($D658)=K$1,$F658*0.8,if((year($D658)+1)=K$1,$F658*0.6,$F658*0.4)) ,""),if($E658="Minors",0,if($E658="FA Contract",if(and(K$1&lt;=$I658,K$1&gt;=$H658),$F658,""),if($E658="YP Contract",if(K$1=$H658,500000,if(K$1=($H658+1),1000000,if(K$1=($H658+2),1500000,""))))))))</f>
        <v/>
      </c>
      <c r="L658" s="13" t="str">
        <f t="shared" si="657"/>
        <v/>
      </c>
      <c r="M658" s="13" t="str">
        <f t="shared" si="657"/>
        <v/>
      </c>
      <c r="N658" s="13" t="str">
        <f t="shared" si="657"/>
        <v/>
      </c>
      <c r="O658" s="13" t="str">
        <f t="shared" si="657"/>
        <v/>
      </c>
      <c r="P658" s="13" t="str">
        <f t="shared" si="657"/>
        <v/>
      </c>
    </row>
    <row r="659">
      <c r="A659" s="7" t="s">
        <v>682</v>
      </c>
      <c r="B659" s="23"/>
      <c r="C659" s="8">
        <v>45721.0</v>
      </c>
      <c r="D659" s="8">
        <v>45814.0</v>
      </c>
      <c r="E659" s="9"/>
      <c r="F659" s="10"/>
      <c r="G659" s="11"/>
      <c r="I659" s="12" t="str">
        <f t="shared" si="3"/>
        <v/>
      </c>
      <c r="J659" s="13">
        <v>3.31E7</v>
      </c>
      <c r="K659" s="13" t="str">
        <f t="shared" ref="K659:P659" si="658">if($E659="","",if($E659="Dropped",if(and(K$1&lt;=$I659,K$1&gt;=$H659),if(Year($D659)=K$1,$F659*0.8,if((year($D659)+1)=K$1,$F659*0.6,$F659*0.4)) ,""),if($E659="Minors",0,if($E659="FA Contract",if(and(K$1&lt;=$I659,K$1&gt;=$H659),$F659,""),if($E659="YP Contract",if(K$1=$H659,500000,if(K$1=($H659+1),1000000,if(K$1=($H659+2),1500000,""))))))))</f>
        <v/>
      </c>
      <c r="L659" s="13" t="str">
        <f t="shared" si="658"/>
        <v/>
      </c>
      <c r="M659" s="13" t="str">
        <f t="shared" si="658"/>
        <v/>
      </c>
      <c r="N659" s="13" t="str">
        <f t="shared" si="658"/>
        <v/>
      </c>
      <c r="O659" s="13" t="str">
        <f t="shared" si="658"/>
        <v/>
      </c>
      <c r="P659" s="13" t="str">
        <f t="shared" si="658"/>
        <v/>
      </c>
    </row>
    <row r="660">
      <c r="A660" s="7" t="s">
        <v>683</v>
      </c>
      <c r="B660" s="23"/>
      <c r="C660" s="8">
        <v>45802.0</v>
      </c>
      <c r="D660" s="8">
        <v>45830.0</v>
      </c>
      <c r="E660" s="9"/>
      <c r="F660" s="14"/>
      <c r="G660" s="11"/>
      <c r="I660" s="12" t="str">
        <f t="shared" si="3"/>
        <v/>
      </c>
      <c r="J660" s="13">
        <v>3.31E7</v>
      </c>
      <c r="K660" s="13" t="str">
        <f t="shared" ref="K660:P660" si="659">if($E660="","",if($E660="Dropped",if(and(K$1&lt;=$I660,K$1&gt;=$H660),if(Year($D660)=K$1,$F660*0.8,if((year($D660)+1)=K$1,$F660*0.6,$F660*0.4)) ,""),if($E660="Minors",0,if($E660="FA Contract",if(and(K$1&lt;=$I660,K$1&gt;=$H660),$F660,""),if($E660="YP Contract",if(K$1=$H660,500000,if(K$1=($H660+1),1000000,if(K$1=($H660+2),1500000,""))))))))</f>
        <v/>
      </c>
      <c r="L660" s="13" t="str">
        <f t="shared" si="659"/>
        <v/>
      </c>
      <c r="M660" s="13" t="str">
        <f t="shared" si="659"/>
        <v/>
      </c>
      <c r="N660" s="13" t="str">
        <f t="shared" si="659"/>
        <v/>
      </c>
      <c r="O660" s="13" t="str">
        <f t="shared" si="659"/>
        <v/>
      </c>
      <c r="P660" s="13" t="str">
        <f t="shared" si="659"/>
        <v/>
      </c>
    </row>
    <row r="661">
      <c r="A661" s="7" t="s">
        <v>684</v>
      </c>
      <c r="B661" s="23"/>
      <c r="C661" s="8">
        <v>45410.0</v>
      </c>
      <c r="D661" s="8"/>
      <c r="E661" s="9"/>
      <c r="F661" s="24"/>
      <c r="G661" s="20"/>
      <c r="I661" s="12" t="str">
        <f t="shared" si="3"/>
        <v/>
      </c>
      <c r="J661" s="13">
        <v>3.31E7</v>
      </c>
      <c r="K661" s="13" t="str">
        <f t="shared" ref="K661:P661" si="660">if($E661="","",if($E661="Dropped",if(and(K$1&lt;=$I661,K$1&gt;=$H661),if(Year($D661)=K$1,$F661*0.8,if((year($D661)+1)=K$1,$F661*0.6,$F661*0.4)) ,""),if($E661="Minors",0,if($E661="FA Contract",if(and(K$1&lt;=$I661,K$1&gt;=$H661),$F661,""),if($E661="YP Contract",if(K$1=$H661,500000,if(K$1=($H661+1),1000000,if(K$1=($H661+2),1500000,""))))))))</f>
        <v/>
      </c>
      <c r="L661" s="13" t="str">
        <f t="shared" si="660"/>
        <v/>
      </c>
      <c r="M661" s="13" t="str">
        <f t="shared" si="660"/>
        <v/>
      </c>
      <c r="N661" s="13" t="str">
        <f t="shared" si="660"/>
        <v/>
      </c>
      <c r="O661" s="13" t="str">
        <f t="shared" si="660"/>
        <v/>
      </c>
      <c r="P661" s="13" t="str">
        <f t="shared" si="660"/>
        <v/>
      </c>
    </row>
    <row r="662">
      <c r="A662" s="7" t="s">
        <v>685</v>
      </c>
      <c r="B662" s="23"/>
      <c r="C662" s="8">
        <v>45809.0</v>
      </c>
      <c r="D662" s="8">
        <v>45812.0</v>
      </c>
      <c r="E662" s="9"/>
      <c r="F662" s="14"/>
      <c r="G662" s="11"/>
      <c r="I662" s="12" t="str">
        <f t="shared" si="3"/>
        <v/>
      </c>
      <c r="J662" s="13">
        <v>3.31E7</v>
      </c>
      <c r="K662" s="13" t="str">
        <f t="shared" ref="K662:P662" si="661">if($E662="","",if($E662="Dropped",if(and(K$1&lt;=$I662,K$1&gt;=$H662),if(Year($D662)=K$1,$F662*0.8,if((year($D662)+1)=K$1,$F662*0.6,$F662*0.4)) ,""),if($E662="Minors",0,if($E662="FA Contract",if(and(K$1&lt;=$I662,K$1&gt;=$H662),$F662,""),if($E662="YP Contract",if(K$1=$H662,500000,if(K$1=($H662+1),1000000,if(K$1=($H662+2),1500000,""))))))))</f>
        <v/>
      </c>
      <c r="L662" s="13" t="str">
        <f t="shared" si="661"/>
        <v/>
      </c>
      <c r="M662" s="13" t="str">
        <f t="shared" si="661"/>
        <v/>
      </c>
      <c r="N662" s="13" t="str">
        <f t="shared" si="661"/>
        <v/>
      </c>
      <c r="O662" s="13" t="str">
        <f t="shared" si="661"/>
        <v/>
      </c>
      <c r="P662" s="13" t="str">
        <f t="shared" si="661"/>
        <v/>
      </c>
    </row>
    <row r="663">
      <c r="A663" s="7" t="s">
        <v>686</v>
      </c>
      <c r="B663" s="23"/>
      <c r="C663" s="8">
        <v>45608.0</v>
      </c>
      <c r="D663" s="8"/>
      <c r="E663" s="9"/>
      <c r="F663" s="10"/>
      <c r="G663" s="11"/>
      <c r="I663" s="12" t="str">
        <f t="shared" si="3"/>
        <v/>
      </c>
      <c r="J663" s="13">
        <v>3.31E7</v>
      </c>
      <c r="K663" s="13" t="str">
        <f t="shared" ref="K663:P663" si="662">if($E663="","",if($E663="Dropped",if(and(K$1&lt;=$I663,K$1&gt;=$H663),if(Year($D663)=K$1,$F663*0.8,if((year($D663)+1)=K$1,$F663*0.6,$F663*0.4)) ,""),if($E663="Minors",0,if($E663="FA Contract",if(and(K$1&lt;=$I663,K$1&gt;=$H663),$F663,""),if($E663="YP Contract",if(K$1=$H663,500000,if(K$1=($H663+1),1000000,if(K$1=($H663+2),1500000,""))))))))</f>
        <v/>
      </c>
      <c r="L663" s="13" t="str">
        <f t="shared" si="662"/>
        <v/>
      </c>
      <c r="M663" s="13" t="str">
        <f t="shared" si="662"/>
        <v/>
      </c>
      <c r="N663" s="13" t="str">
        <f t="shared" si="662"/>
        <v/>
      </c>
      <c r="O663" s="13" t="str">
        <f t="shared" si="662"/>
        <v/>
      </c>
      <c r="P663" s="13" t="str">
        <f t="shared" si="662"/>
        <v/>
      </c>
    </row>
    <row r="664">
      <c r="A664" s="7" t="s">
        <v>687</v>
      </c>
      <c r="B664" s="23"/>
      <c r="C664" s="8">
        <v>45851.0</v>
      </c>
      <c r="D664" s="8">
        <v>45859.0</v>
      </c>
      <c r="E664" s="9"/>
      <c r="F664" s="2"/>
      <c r="G664" s="3"/>
      <c r="I664" s="12" t="str">
        <f t="shared" si="3"/>
        <v/>
      </c>
      <c r="J664" s="13">
        <v>3.31E7</v>
      </c>
      <c r="K664" s="13" t="str">
        <f t="shared" ref="K664:P664" si="663">if($E664="","",if($E664="Dropped",if(and(K$1&lt;=$I664,K$1&gt;=$H664),if(Year($D664)=K$1,$F664*0.8,if((year($D664)+1)=K$1,$F664*0.6,$F664*0.4)) ,""),if($E664="Minors",0,if($E664="FA Contract",if(and(K$1&lt;=$I664,K$1&gt;=$H664),$F664,""),if($E664="YP Contract",if(K$1=$H664,500000,if(K$1=($H664+1),1000000,if(K$1=($H664+2),1500000,""))))))))</f>
        <v/>
      </c>
      <c r="L664" s="13" t="str">
        <f t="shared" si="663"/>
        <v/>
      </c>
      <c r="M664" s="13" t="str">
        <f t="shared" si="663"/>
        <v/>
      </c>
      <c r="N664" s="13" t="str">
        <f t="shared" si="663"/>
        <v/>
      </c>
      <c r="O664" s="13" t="str">
        <f t="shared" si="663"/>
        <v/>
      </c>
      <c r="P664" s="13" t="str">
        <f t="shared" si="663"/>
        <v/>
      </c>
    </row>
    <row r="665">
      <c r="A665" s="7" t="s">
        <v>688</v>
      </c>
      <c r="B665" s="23"/>
      <c r="C665" s="8">
        <v>45411.0</v>
      </c>
      <c r="D665" s="8"/>
      <c r="E665" s="9"/>
      <c r="F665" s="14"/>
      <c r="G665" s="3"/>
      <c r="I665" s="12" t="str">
        <f t="shared" si="3"/>
        <v/>
      </c>
      <c r="J665" s="13">
        <v>3.31E7</v>
      </c>
      <c r="K665" s="13" t="str">
        <f t="shared" ref="K665:P665" si="664">if($E665="","",if($E665="Dropped",if(and(K$1&lt;=$I665,K$1&gt;=$H665),if(Year($D665)=K$1,$F665*0.8,if((year($D665)+1)=K$1,$F665*0.6,$F665*0.4)) ,""),if($E665="Minors",0,if($E665="FA Contract",if(and(K$1&lt;=$I665,K$1&gt;=$H665),$F665,""),if($E665="YP Contract",if(K$1=$H665,500000,if(K$1=($H665+1),1000000,if(K$1=($H665+2),1500000,""))))))))</f>
        <v/>
      </c>
      <c r="L665" s="13" t="str">
        <f t="shared" si="664"/>
        <v/>
      </c>
      <c r="M665" s="13" t="str">
        <f t="shared" si="664"/>
        <v/>
      </c>
      <c r="N665" s="13" t="str">
        <f t="shared" si="664"/>
        <v/>
      </c>
      <c r="O665" s="13" t="str">
        <f t="shared" si="664"/>
        <v/>
      </c>
      <c r="P665" s="13" t="str">
        <f t="shared" si="664"/>
        <v/>
      </c>
    </row>
    <row r="666">
      <c r="A666" s="7" t="s">
        <v>689</v>
      </c>
      <c r="B666" s="23"/>
      <c r="C666" s="8">
        <v>45442.0</v>
      </c>
      <c r="D666" s="8"/>
      <c r="E666" s="9"/>
      <c r="F666" s="14"/>
      <c r="G666" s="11"/>
      <c r="I666" s="12" t="str">
        <f t="shared" si="3"/>
        <v/>
      </c>
      <c r="J666" s="13">
        <v>3.31E7</v>
      </c>
      <c r="K666" s="13" t="str">
        <f t="shared" ref="K666:P666" si="665">if($E666="","",if($E666="Dropped",if(and(K$1&lt;=$I666,K$1&gt;=$H666),if(Year($D666)=K$1,$F666*0.8,if((year($D666)+1)=K$1,$F666*0.6,$F666*0.4)) ,""),if($E666="Minors",0,if($E666="FA Contract",if(and(K$1&lt;=$I666,K$1&gt;=$H666),$F666,""),if($E666="YP Contract",if(K$1=$H666,500000,if(K$1=($H666+1),1000000,if(K$1=($H666+2),1500000,""))))))))</f>
        <v/>
      </c>
      <c r="L666" s="13" t="str">
        <f t="shared" si="665"/>
        <v/>
      </c>
      <c r="M666" s="13" t="str">
        <f t="shared" si="665"/>
        <v/>
      </c>
      <c r="N666" s="13" t="str">
        <f t="shared" si="665"/>
        <v/>
      </c>
      <c r="O666" s="13" t="str">
        <f t="shared" si="665"/>
        <v/>
      </c>
      <c r="P666" s="13" t="str">
        <f t="shared" si="665"/>
        <v/>
      </c>
    </row>
    <row r="667">
      <c r="A667" s="7" t="s">
        <v>690</v>
      </c>
      <c r="B667" s="23"/>
      <c r="C667" s="8">
        <v>45816.0</v>
      </c>
      <c r="D667" s="8">
        <v>45883.0</v>
      </c>
      <c r="E667" s="9"/>
      <c r="F667" s="14"/>
      <c r="G667" s="11"/>
      <c r="I667" s="12" t="str">
        <f t="shared" si="3"/>
        <v/>
      </c>
      <c r="J667" s="13">
        <v>3.31E7</v>
      </c>
      <c r="K667" s="13" t="str">
        <f t="shared" ref="K667:P667" si="666">if($E667="","",if($E667="Dropped",if(and(K$1&lt;=$I667,K$1&gt;=$H667),if(Year($D667)=K$1,$F667*0.8,if((year($D667)+1)=K$1,$F667*0.6,$F667*0.4)) ,""),if($E667="Minors",0,if($E667="FA Contract",if(and(K$1&lt;=$I667,K$1&gt;=$H667),$F667,""),if($E667="YP Contract",if(K$1=$H667,500000,if(K$1=($H667+1),1000000,if(K$1=($H667+2),1500000,""))))))))</f>
        <v/>
      </c>
      <c r="L667" s="13" t="str">
        <f t="shared" si="666"/>
        <v/>
      </c>
      <c r="M667" s="13" t="str">
        <f t="shared" si="666"/>
        <v/>
      </c>
      <c r="N667" s="13" t="str">
        <f t="shared" si="666"/>
        <v/>
      </c>
      <c r="O667" s="13" t="str">
        <f t="shared" si="666"/>
        <v/>
      </c>
      <c r="P667" s="13" t="str">
        <f t="shared" si="666"/>
        <v/>
      </c>
    </row>
    <row r="668">
      <c r="A668" s="7" t="s">
        <v>691</v>
      </c>
      <c r="B668" s="23"/>
      <c r="C668" s="8">
        <v>45830.0</v>
      </c>
      <c r="D668" s="8">
        <v>45835.0</v>
      </c>
      <c r="E668" s="9"/>
      <c r="F668" s="14"/>
      <c r="G668" s="11"/>
      <c r="I668" s="12" t="str">
        <f t="shared" si="3"/>
        <v/>
      </c>
      <c r="J668" s="13">
        <v>3.31E7</v>
      </c>
      <c r="K668" s="13" t="str">
        <f t="shared" ref="K668:P668" si="667">if($E668="","",if($E668="Dropped",if(and(K$1&lt;=$I668,K$1&gt;=$H668),if(Year($D668)=K$1,$F668*0.8,if((year($D668)+1)=K$1,$F668*0.6,$F668*0.4)) ,""),if($E668="Minors",0,if($E668="FA Contract",if(and(K$1&lt;=$I668,K$1&gt;=$H668),$F668,""),if($E668="YP Contract",if(K$1=$H668,500000,if(K$1=($H668+1),1000000,if(K$1=($H668+2),1500000,""))))))))</f>
        <v/>
      </c>
      <c r="L668" s="13" t="str">
        <f t="shared" si="667"/>
        <v/>
      </c>
      <c r="M668" s="13" t="str">
        <f t="shared" si="667"/>
        <v/>
      </c>
      <c r="N668" s="13" t="str">
        <f t="shared" si="667"/>
        <v/>
      </c>
      <c r="O668" s="13" t="str">
        <f t="shared" si="667"/>
        <v/>
      </c>
      <c r="P668" s="13" t="str">
        <f t="shared" si="667"/>
        <v/>
      </c>
    </row>
    <row r="669">
      <c r="A669" s="7" t="s">
        <v>692</v>
      </c>
      <c r="B669" s="23"/>
      <c r="C669" s="8">
        <v>45420.0</v>
      </c>
      <c r="D669" s="8"/>
      <c r="E669" s="9"/>
      <c r="F669" s="14"/>
      <c r="G669" s="11"/>
      <c r="I669" s="12" t="str">
        <f t="shared" si="3"/>
        <v/>
      </c>
      <c r="J669" s="13">
        <v>3.31E7</v>
      </c>
      <c r="K669" s="13" t="str">
        <f t="shared" ref="K669:P669" si="668">if($E669="","",if($E669="Dropped",if(and(K$1&lt;=$I669,K$1&gt;=$H669),if(Year($D669)=K$1,$F669*0.8,if((year($D669)+1)=K$1,$F669*0.6,$F669*0.4)) ,""),if($E669="Minors",0,if($E669="FA Contract",if(and(K$1&lt;=$I669,K$1&gt;=$H669),$F669,""),if($E669="YP Contract",if(K$1=$H669,500000,if(K$1=($H669+1),1000000,if(K$1=($H669+2),1500000,""))))))))</f>
        <v/>
      </c>
      <c r="L669" s="13" t="str">
        <f t="shared" si="668"/>
        <v/>
      </c>
      <c r="M669" s="13" t="str">
        <f t="shared" si="668"/>
        <v/>
      </c>
      <c r="N669" s="13" t="str">
        <f t="shared" si="668"/>
        <v/>
      </c>
      <c r="O669" s="13" t="str">
        <f t="shared" si="668"/>
        <v/>
      </c>
      <c r="P669" s="13" t="str">
        <f t="shared" si="668"/>
        <v/>
      </c>
    </row>
    <row r="670">
      <c r="A670" s="7" t="s">
        <v>693</v>
      </c>
      <c r="B670" s="23"/>
      <c r="C670" s="8">
        <v>45550.0</v>
      </c>
      <c r="D670" s="8"/>
      <c r="E670" s="9"/>
      <c r="F670" s="14"/>
      <c r="G670" s="11"/>
      <c r="I670" s="12" t="str">
        <f t="shared" si="3"/>
        <v/>
      </c>
      <c r="J670" s="13">
        <v>3.31E7</v>
      </c>
      <c r="K670" s="13" t="str">
        <f t="shared" ref="K670:P670" si="669">if($E670="","",if($E670="Dropped",if(and(K$1&lt;=$I670,K$1&gt;=$H670),if(Year($D670)=K$1,$F670*0.8,if((year($D670)+1)=K$1,$F670*0.6,$F670*0.4)) ,""),if($E670="Minors",0,if($E670="FA Contract",if(and(K$1&lt;=$I670,K$1&gt;=$H670),$F670,""),if($E670="YP Contract",if(K$1=$H670,500000,if(K$1=($H670+1),1000000,if(K$1=($H670+2),1500000,""))))))))</f>
        <v/>
      </c>
      <c r="L670" s="13" t="str">
        <f t="shared" si="669"/>
        <v/>
      </c>
      <c r="M670" s="13" t="str">
        <f t="shared" si="669"/>
        <v/>
      </c>
      <c r="N670" s="13" t="str">
        <f t="shared" si="669"/>
        <v/>
      </c>
      <c r="O670" s="13" t="str">
        <f t="shared" si="669"/>
        <v/>
      </c>
      <c r="P670" s="13" t="str">
        <f t="shared" si="669"/>
        <v/>
      </c>
    </row>
    <row r="671">
      <c r="A671" s="7" t="s">
        <v>694</v>
      </c>
      <c r="B671" s="17"/>
      <c r="C671" s="8">
        <v>45607.0</v>
      </c>
      <c r="D671" s="8"/>
      <c r="E671" s="9"/>
      <c r="F671" s="10"/>
      <c r="G671" s="11"/>
      <c r="I671" s="12" t="str">
        <f t="shared" si="3"/>
        <v/>
      </c>
      <c r="J671" s="13">
        <v>3.31E7</v>
      </c>
      <c r="K671" s="13" t="str">
        <f t="shared" ref="K671:P671" si="670">if($E671="","",if($E671="Dropped",if(and(K$1&lt;=$I671,K$1&gt;=$H671),if(Year($D671)=K$1,$F671*0.8,if((year($D671)+1)=K$1,$F671*0.6,$F671*0.4)) ,""),if($E671="Minors",0,if($E671="FA Contract",if(and(K$1&lt;=$I671,K$1&gt;=$H671),$F671,""),if($E671="YP Contract",if(K$1=$H671,500000,if(K$1=($H671+1),1000000,if(K$1=($H671+2),1500000,""))))))))</f>
        <v/>
      </c>
      <c r="L671" s="13" t="str">
        <f t="shared" si="670"/>
        <v/>
      </c>
      <c r="M671" s="13" t="str">
        <f t="shared" si="670"/>
        <v/>
      </c>
      <c r="N671" s="13" t="str">
        <f t="shared" si="670"/>
        <v/>
      </c>
      <c r="O671" s="13" t="str">
        <f t="shared" si="670"/>
        <v/>
      </c>
      <c r="P671" s="13" t="str">
        <f t="shared" si="670"/>
        <v/>
      </c>
    </row>
    <row r="672">
      <c r="A672" s="7" t="s">
        <v>695</v>
      </c>
      <c r="B672" s="23"/>
      <c r="C672" s="8">
        <v>45424.0</v>
      </c>
      <c r="D672" s="8"/>
      <c r="E672" s="9"/>
      <c r="F672" s="14"/>
      <c r="G672" s="3"/>
      <c r="I672" s="12" t="str">
        <f t="shared" si="3"/>
        <v/>
      </c>
      <c r="J672" s="13">
        <v>3.31E7</v>
      </c>
      <c r="K672" s="13" t="str">
        <f t="shared" ref="K672:P672" si="671">if($E672="","",if($E672="Dropped",if(and(K$1&lt;=$I672,K$1&gt;=$H672),if(Year($D672)=K$1,$F672*0.8,if((year($D672)+1)=K$1,$F672*0.6,$F672*0.4)) ,""),if($E672="Minors",0,if($E672="FA Contract",if(and(K$1&lt;=$I672,K$1&gt;=$H672),$F672,""),if($E672="YP Contract",if(K$1=$H672,500000,if(K$1=($H672+1),1000000,if(K$1=($H672+2),1500000,""))))))))</f>
        <v/>
      </c>
      <c r="L672" s="13" t="str">
        <f t="shared" si="671"/>
        <v/>
      </c>
      <c r="M672" s="13" t="str">
        <f t="shared" si="671"/>
        <v/>
      </c>
      <c r="N672" s="13" t="str">
        <f t="shared" si="671"/>
        <v/>
      </c>
      <c r="O672" s="13" t="str">
        <f t="shared" si="671"/>
        <v/>
      </c>
      <c r="P672" s="13" t="str">
        <f t="shared" si="671"/>
        <v/>
      </c>
    </row>
    <row r="673">
      <c r="A673" s="7" t="s">
        <v>696</v>
      </c>
      <c r="B673" s="23"/>
      <c r="C673" s="8">
        <v>45424.0</v>
      </c>
      <c r="D673" s="8"/>
      <c r="E673" s="9"/>
      <c r="F673" s="14"/>
      <c r="G673" s="11"/>
      <c r="I673" s="12" t="str">
        <f t="shared" si="3"/>
        <v/>
      </c>
      <c r="J673" s="13">
        <v>3.31E7</v>
      </c>
      <c r="K673" s="13" t="str">
        <f t="shared" ref="K673:P673" si="672">if($E673="","",if($E673="Dropped",if(and(K$1&lt;=$I673,K$1&gt;=$H673),if(Year($D673)=K$1,$F673*0.8,if((year($D673)+1)=K$1,$F673*0.6,$F673*0.4)) ,""),if($E673="Minors",0,if($E673="FA Contract",if(and(K$1&lt;=$I673,K$1&gt;=$H673),$F673,""),if($E673="YP Contract",if(K$1=$H673,500000,if(K$1=($H673+1),1000000,if(K$1=($H673+2),1500000,""))))))))</f>
        <v/>
      </c>
      <c r="L673" s="13" t="str">
        <f t="shared" si="672"/>
        <v/>
      </c>
      <c r="M673" s="13" t="str">
        <f t="shared" si="672"/>
        <v/>
      </c>
      <c r="N673" s="13" t="str">
        <f t="shared" si="672"/>
        <v/>
      </c>
      <c r="O673" s="13" t="str">
        <f t="shared" si="672"/>
        <v/>
      </c>
      <c r="P673" s="13" t="str">
        <f t="shared" si="672"/>
        <v/>
      </c>
    </row>
    <row r="674">
      <c r="A674" s="7" t="s">
        <v>697</v>
      </c>
      <c r="B674" s="23"/>
      <c r="C674" s="8">
        <v>45781.0</v>
      </c>
      <c r="D674" s="8">
        <v>45795.0</v>
      </c>
      <c r="E674" s="9"/>
      <c r="F674" s="14"/>
      <c r="G674" s="11"/>
      <c r="I674" s="12" t="str">
        <f t="shared" si="3"/>
        <v/>
      </c>
      <c r="J674" s="13">
        <v>3.31E7</v>
      </c>
      <c r="K674" s="13" t="str">
        <f t="shared" ref="K674:P674" si="673">if($E674="","",if($E674="Dropped",if(and(K$1&lt;=$I674,K$1&gt;=$H674),if(Year($D674)=K$1,$F674*0.8,if((year($D674)+1)=K$1,$F674*0.6,$F674*0.4)) ,""),if($E674="Minors",0,if($E674="FA Contract",if(and(K$1&lt;=$I674,K$1&gt;=$H674),$F674,""),if($E674="YP Contract",if(K$1=$H674,500000,if(K$1=($H674+1),1000000,if(K$1=($H674+2),1500000,""))))))))</f>
        <v/>
      </c>
      <c r="L674" s="13" t="str">
        <f t="shared" si="673"/>
        <v/>
      </c>
      <c r="M674" s="13" t="str">
        <f t="shared" si="673"/>
        <v/>
      </c>
      <c r="N674" s="13" t="str">
        <f t="shared" si="673"/>
        <v/>
      </c>
      <c r="O674" s="13" t="str">
        <f t="shared" si="673"/>
        <v/>
      </c>
      <c r="P674" s="13" t="str">
        <f t="shared" si="673"/>
        <v/>
      </c>
    </row>
    <row r="675">
      <c r="A675" s="7" t="s">
        <v>698</v>
      </c>
      <c r="B675" s="23"/>
      <c r="C675" s="8">
        <v>45830.0</v>
      </c>
      <c r="D675" s="8">
        <v>45844.0</v>
      </c>
      <c r="E675" s="9"/>
      <c r="F675" s="14"/>
      <c r="G675" s="11"/>
      <c r="I675" s="12" t="str">
        <f t="shared" si="3"/>
        <v/>
      </c>
      <c r="J675" s="13">
        <v>3.31E7</v>
      </c>
      <c r="K675" s="13" t="str">
        <f t="shared" ref="K675:P675" si="674">if($E675="","",if($E675="Dropped",if(and(K$1&lt;=$I675,K$1&gt;=$H675),if(Year($D675)=K$1,$F675*0.8,if((year($D675)+1)=K$1,$F675*0.6,$F675*0.4)) ,""),if($E675="Minors",0,if($E675="FA Contract",if(and(K$1&lt;=$I675,K$1&gt;=$H675),$F675,""),if($E675="YP Contract",if(K$1=$H675,500000,if(K$1=($H675+1),1000000,if(K$1=($H675+2),1500000,""))))))))</f>
        <v/>
      </c>
      <c r="L675" s="13" t="str">
        <f t="shared" si="674"/>
        <v/>
      </c>
      <c r="M675" s="13" t="str">
        <f t="shared" si="674"/>
        <v/>
      </c>
      <c r="N675" s="13" t="str">
        <f t="shared" si="674"/>
        <v/>
      </c>
      <c r="O675" s="13" t="str">
        <f t="shared" si="674"/>
        <v/>
      </c>
      <c r="P675" s="13" t="str">
        <f t="shared" si="674"/>
        <v/>
      </c>
    </row>
    <row r="676">
      <c r="A676" s="7" t="s">
        <v>699</v>
      </c>
      <c r="B676" s="23"/>
      <c r="C676" s="8">
        <v>45481.0</v>
      </c>
      <c r="D676" s="8"/>
      <c r="E676" s="9"/>
      <c r="F676" s="14"/>
      <c r="G676" s="11"/>
      <c r="I676" s="12" t="str">
        <f t="shared" si="3"/>
        <v/>
      </c>
      <c r="J676" s="13">
        <v>3.31E7</v>
      </c>
      <c r="K676" s="13" t="str">
        <f t="shared" ref="K676:P676" si="675">if($E676="","",if($E676="Dropped",if(and(K$1&lt;=$I676,K$1&gt;=$H676),if(Year($D676)=K$1,$F676*0.8,if((year($D676)+1)=K$1,$F676*0.6,$F676*0.4)) ,""),if($E676="Minors",0,if($E676="FA Contract",if(and(K$1&lt;=$I676,K$1&gt;=$H676),$F676,""),if($E676="YP Contract",if(K$1=$H676,500000,if(K$1=($H676+1),1000000,if(K$1=($H676+2),1500000,""))))))))</f>
        <v/>
      </c>
      <c r="L676" s="13" t="str">
        <f t="shared" si="675"/>
        <v/>
      </c>
      <c r="M676" s="13" t="str">
        <f t="shared" si="675"/>
        <v/>
      </c>
      <c r="N676" s="13" t="str">
        <f t="shared" si="675"/>
        <v/>
      </c>
      <c r="O676" s="13" t="str">
        <f t="shared" si="675"/>
        <v/>
      </c>
      <c r="P676" s="13" t="str">
        <f t="shared" si="675"/>
        <v/>
      </c>
    </row>
    <row r="677">
      <c r="A677" s="7" t="s">
        <v>700</v>
      </c>
      <c r="B677" s="23"/>
      <c r="C677" s="8">
        <v>45614.0</v>
      </c>
      <c r="D677" s="8"/>
      <c r="E677" s="9"/>
      <c r="F677" s="10"/>
      <c r="G677" s="11"/>
      <c r="I677" s="12" t="str">
        <f t="shared" si="3"/>
        <v/>
      </c>
      <c r="J677" s="13">
        <v>3.31E7</v>
      </c>
      <c r="K677" s="13" t="str">
        <f t="shared" ref="K677:P677" si="676">if($E677="","",if($E677="Dropped",if(and(K$1&lt;=$I677,K$1&gt;=$H677),if(Year($D677)=K$1,$F677*0.8,if((year($D677)+1)=K$1,$F677*0.6,$F677*0.4)) ,""),if($E677="Minors",0,if($E677="FA Contract",if(and(K$1&lt;=$I677,K$1&gt;=$H677),$F677,""),if($E677="YP Contract",if(K$1=$H677,500000,if(K$1=($H677+1),1000000,if(K$1=($H677+2),1500000,""))))))))</f>
        <v/>
      </c>
      <c r="L677" s="13" t="str">
        <f t="shared" si="676"/>
        <v/>
      </c>
      <c r="M677" s="13" t="str">
        <f t="shared" si="676"/>
        <v/>
      </c>
      <c r="N677" s="13" t="str">
        <f t="shared" si="676"/>
        <v/>
      </c>
      <c r="O677" s="13" t="str">
        <f t="shared" si="676"/>
        <v/>
      </c>
      <c r="P677" s="13" t="str">
        <f t="shared" si="676"/>
        <v/>
      </c>
    </row>
    <row r="678">
      <c r="A678" s="7" t="s">
        <v>701</v>
      </c>
      <c r="B678" s="23"/>
      <c r="C678" s="8">
        <v>45614.0</v>
      </c>
      <c r="D678" s="8"/>
      <c r="E678" s="9"/>
      <c r="F678" s="10"/>
      <c r="G678" s="11"/>
      <c r="I678" s="12" t="str">
        <f t="shared" si="3"/>
        <v/>
      </c>
      <c r="J678" s="13">
        <v>3.31E7</v>
      </c>
      <c r="K678" s="13" t="str">
        <f t="shared" ref="K678:P678" si="677">if($E678="","",if($E678="Dropped",if(and(K$1&lt;=$I678,K$1&gt;=$H678),if(Year($D678)=K$1,$F678*0.8,if((year($D678)+1)=K$1,$F678*0.6,$F678*0.4)) ,""),if($E678="Minors",0,if($E678="FA Contract",if(and(K$1&lt;=$I678,K$1&gt;=$H678),$F678,""),if($E678="YP Contract",if(K$1=$H678,500000,if(K$1=($H678+1),1000000,if(K$1=($H678+2),1500000,""))))))))</f>
        <v/>
      </c>
      <c r="L678" s="13" t="str">
        <f t="shared" si="677"/>
        <v/>
      </c>
      <c r="M678" s="13" t="str">
        <f t="shared" si="677"/>
        <v/>
      </c>
      <c r="N678" s="13" t="str">
        <f t="shared" si="677"/>
        <v/>
      </c>
      <c r="O678" s="13" t="str">
        <f t="shared" si="677"/>
        <v/>
      </c>
      <c r="P678" s="13" t="str">
        <f t="shared" si="677"/>
        <v/>
      </c>
    </row>
    <row r="679">
      <c r="A679" s="7" t="s">
        <v>702</v>
      </c>
      <c r="B679" s="23"/>
      <c r="C679" s="8">
        <v>45343.0</v>
      </c>
      <c r="D679" s="8">
        <v>45698.0</v>
      </c>
      <c r="E679" s="9"/>
      <c r="F679" s="14"/>
      <c r="G679" s="11"/>
      <c r="I679" s="12" t="str">
        <f t="shared" si="3"/>
        <v/>
      </c>
      <c r="J679" s="13">
        <v>3.31E7</v>
      </c>
      <c r="K679" s="13" t="str">
        <f t="shared" ref="K679:P679" si="678">if($E679="","",if($E679="Dropped",if(and(K$1&lt;=$I679,K$1&gt;=$H679),if(Year($D679)=K$1,$F679*0.8,if((year($D679)+1)=K$1,$F679*0.6,$F679*0.4)) ,""),if($E679="Minors",0,if($E679="FA Contract",if(and(K$1&lt;=$I679,K$1&gt;=$H679),$F679,""),if($E679="YP Contract",if(K$1=$H679,500000,if(K$1=($H679+1),1000000,if(K$1=($H679+2),1500000,""))))))))</f>
        <v/>
      </c>
      <c r="L679" s="13" t="str">
        <f t="shared" si="678"/>
        <v/>
      </c>
      <c r="M679" s="13" t="str">
        <f t="shared" si="678"/>
        <v/>
      </c>
      <c r="N679" s="13" t="str">
        <f t="shared" si="678"/>
        <v/>
      </c>
      <c r="O679" s="13" t="str">
        <f t="shared" si="678"/>
        <v/>
      </c>
      <c r="P679" s="13" t="str">
        <f t="shared" si="678"/>
        <v/>
      </c>
    </row>
    <row r="680">
      <c r="A680" s="7" t="s">
        <v>703</v>
      </c>
      <c r="B680" s="23"/>
      <c r="C680" s="8">
        <v>45343.0</v>
      </c>
      <c r="D680" s="8">
        <v>45789.0</v>
      </c>
      <c r="E680" s="9"/>
      <c r="F680" s="14"/>
      <c r="G680" s="11"/>
      <c r="I680" s="12" t="str">
        <f t="shared" si="3"/>
        <v/>
      </c>
      <c r="J680" s="13">
        <v>3.31E7</v>
      </c>
      <c r="K680" s="13" t="str">
        <f t="shared" ref="K680:P680" si="679">if($E680="","",if($E680="Dropped",if(and(K$1&lt;=$I680,K$1&gt;=$H680),if(Year($D680)=K$1,$F680*0.8,if((year($D680)+1)=K$1,$F680*0.6,$F680*0.4)) ,""),if($E680="Minors",0,if($E680="FA Contract",if(and(K$1&lt;=$I680,K$1&gt;=$H680),$F680,""),if($E680="YP Contract",if(K$1=$H680,500000,if(K$1=($H680+1),1000000,if(K$1=($H680+2),1500000,""))))))))</f>
        <v/>
      </c>
      <c r="L680" s="13" t="str">
        <f t="shared" si="679"/>
        <v/>
      </c>
      <c r="M680" s="13" t="str">
        <f t="shared" si="679"/>
        <v/>
      </c>
      <c r="N680" s="13" t="str">
        <f t="shared" si="679"/>
        <v/>
      </c>
      <c r="O680" s="13" t="str">
        <f t="shared" si="679"/>
        <v/>
      </c>
      <c r="P680" s="13" t="str">
        <f t="shared" si="679"/>
        <v/>
      </c>
    </row>
    <row r="681">
      <c r="A681" s="7" t="s">
        <v>704</v>
      </c>
      <c r="B681" s="23"/>
      <c r="C681" s="8">
        <v>45359.0</v>
      </c>
      <c r="D681" s="8">
        <v>45702.0</v>
      </c>
      <c r="E681" s="9"/>
      <c r="F681" s="14"/>
      <c r="G681" s="11"/>
      <c r="I681" s="12" t="str">
        <f t="shared" si="3"/>
        <v/>
      </c>
      <c r="J681" s="13">
        <v>3.31E7</v>
      </c>
      <c r="K681" s="13" t="str">
        <f t="shared" ref="K681:P681" si="680">if($E681="","",if($E681="Dropped",if(and(K$1&lt;=$I681,K$1&gt;=$H681),if(Year($D681)=K$1,$F681*0.8,if((year($D681)+1)=K$1,$F681*0.6,$F681*0.4)) ,""),if($E681="Minors",0,if($E681="FA Contract",if(and(K$1&lt;=$I681,K$1&gt;=$H681),$F681,""),if($E681="YP Contract",if(K$1=$H681,500000,if(K$1=($H681+1),1000000,if(K$1=($H681+2),1500000,""))))))))</f>
        <v/>
      </c>
      <c r="L681" s="13" t="str">
        <f t="shared" si="680"/>
        <v/>
      </c>
      <c r="M681" s="13" t="str">
        <f t="shared" si="680"/>
        <v/>
      </c>
      <c r="N681" s="13" t="str">
        <f t="shared" si="680"/>
        <v/>
      </c>
      <c r="O681" s="13" t="str">
        <f t="shared" si="680"/>
        <v/>
      </c>
      <c r="P681" s="13" t="str">
        <f t="shared" si="680"/>
        <v/>
      </c>
    </row>
    <row r="682">
      <c r="A682" s="7" t="s">
        <v>705</v>
      </c>
      <c r="B682" s="23"/>
      <c r="C682" s="8">
        <v>45879.0</v>
      </c>
      <c r="D682" s="8">
        <v>45886.0</v>
      </c>
      <c r="E682" s="9"/>
      <c r="F682" s="14"/>
      <c r="G682" s="11"/>
      <c r="I682" s="12" t="str">
        <f t="shared" si="3"/>
        <v/>
      </c>
      <c r="J682" s="13">
        <v>3.31E7</v>
      </c>
      <c r="K682" s="13" t="str">
        <f t="shared" ref="K682:P682" si="681">if($E682="","",if($E682="Dropped",if(and(K$1&lt;=$I682,K$1&gt;=$H682),if(Year($D682)=K$1,$F682*0.8,if((year($D682)+1)=K$1,$F682*0.6,$F682*0.4)) ,""),if($E682="Minors",0,if($E682="FA Contract",if(and(K$1&lt;=$I682,K$1&gt;=$H682),$F682,""),if($E682="YP Contract",if(K$1=$H682,500000,if(K$1=($H682+1),1000000,if(K$1=($H682+2),1500000,""))))))))</f>
        <v/>
      </c>
      <c r="L682" s="13" t="str">
        <f t="shared" si="681"/>
        <v/>
      </c>
      <c r="M682" s="13" t="str">
        <f t="shared" si="681"/>
        <v/>
      </c>
      <c r="N682" s="13" t="str">
        <f t="shared" si="681"/>
        <v/>
      </c>
      <c r="O682" s="13" t="str">
        <f t="shared" si="681"/>
        <v/>
      </c>
      <c r="P682" s="13" t="str">
        <f t="shared" si="681"/>
        <v/>
      </c>
    </row>
    <row r="683">
      <c r="A683" s="7" t="s">
        <v>706</v>
      </c>
      <c r="B683" s="23"/>
      <c r="C683" s="8">
        <v>45448.0</v>
      </c>
      <c r="D683" s="8"/>
      <c r="E683" s="9"/>
      <c r="F683" s="14"/>
      <c r="G683" s="11"/>
      <c r="I683" s="12" t="str">
        <f t="shared" si="3"/>
        <v/>
      </c>
      <c r="J683" s="13">
        <v>3.31E7</v>
      </c>
      <c r="K683" s="13" t="str">
        <f t="shared" ref="K683:P683" si="682">if($E683="","",if($E683="Dropped",if(and(K$1&lt;=$I683,K$1&gt;=$H683),if(Year($D683)=K$1,$F683*0.8,if((year($D683)+1)=K$1,$F683*0.6,$F683*0.4)) ,""),if($E683="Minors",0,if($E683="FA Contract",if(and(K$1&lt;=$I683,K$1&gt;=$H683),$F683,""),if($E683="YP Contract",if(K$1=$H683,500000,if(K$1=($H683+1),1000000,if(K$1=($H683+2),1500000,""))))))))</f>
        <v/>
      </c>
      <c r="L683" s="13" t="str">
        <f t="shared" si="682"/>
        <v/>
      </c>
      <c r="M683" s="13" t="str">
        <f t="shared" si="682"/>
        <v/>
      </c>
      <c r="N683" s="13" t="str">
        <f t="shared" si="682"/>
        <v/>
      </c>
      <c r="O683" s="13" t="str">
        <f t="shared" si="682"/>
        <v/>
      </c>
      <c r="P683" s="13" t="str">
        <f t="shared" si="682"/>
        <v/>
      </c>
    </row>
    <row r="684">
      <c r="A684" s="7" t="s">
        <v>707</v>
      </c>
      <c r="B684" s="23"/>
      <c r="C684" s="8">
        <v>45781.0</v>
      </c>
      <c r="D684" s="8">
        <v>45798.0</v>
      </c>
      <c r="E684" s="9"/>
      <c r="F684" s="10"/>
      <c r="G684" s="11"/>
      <c r="I684" s="12" t="str">
        <f t="shared" si="3"/>
        <v/>
      </c>
      <c r="J684" s="13">
        <v>3.31E7</v>
      </c>
      <c r="K684" s="13" t="str">
        <f t="shared" ref="K684:P684" si="683">if($E684="","",if($E684="Dropped",if(and(K$1&lt;=$I684,K$1&gt;=$H684),if(Year($D684)=K$1,$F684*0.8,if((year($D684)+1)=K$1,$F684*0.6,$F684*0.4)) ,""),if($E684="Minors",0,if($E684="FA Contract",if(and(K$1&lt;=$I684,K$1&gt;=$H684),$F684,""),if($E684="YP Contract",if(K$1=$H684,500000,if(K$1=($H684+1),1000000,if(K$1=($H684+2),1500000,""))))))))</f>
        <v/>
      </c>
      <c r="L684" s="13" t="str">
        <f t="shared" si="683"/>
        <v/>
      </c>
      <c r="M684" s="13" t="str">
        <f t="shared" si="683"/>
        <v/>
      </c>
      <c r="N684" s="13" t="str">
        <f t="shared" si="683"/>
        <v/>
      </c>
      <c r="O684" s="13" t="str">
        <f t="shared" si="683"/>
        <v/>
      </c>
      <c r="P684" s="13" t="str">
        <f t="shared" si="683"/>
        <v/>
      </c>
    </row>
    <row r="685">
      <c r="A685" s="7" t="s">
        <v>708</v>
      </c>
      <c r="B685" s="23"/>
      <c r="C685" s="8">
        <v>45343.0</v>
      </c>
      <c r="D685" s="8">
        <v>45886.0</v>
      </c>
      <c r="E685" s="15"/>
      <c r="F685" s="14"/>
      <c r="G685" s="11"/>
      <c r="I685" s="12" t="str">
        <f t="shared" si="3"/>
        <v/>
      </c>
      <c r="J685" s="13">
        <v>3.31E7</v>
      </c>
      <c r="K685" s="13" t="str">
        <f t="shared" ref="K685:P685" si="684">if($E685="","",if($E685="Dropped",if(and(K$1&lt;=$I685,K$1&gt;=$H685),if(Year($D685)=K$1,$F685*0.8,if((year($D685)+1)=K$1,$F685*0.6,$F685*0.4)) ,""),if($E685="Minors",0,if($E685="FA Contract",if(and(K$1&lt;=$I685,K$1&gt;=$H685),$F685,""),if($E685="YP Contract",if(K$1=$H685,500000,if(K$1=($H685+1),1000000,if(K$1=($H685+2),1500000,""))))))))</f>
        <v/>
      </c>
      <c r="L685" s="13" t="str">
        <f t="shared" si="684"/>
        <v/>
      </c>
      <c r="M685" s="13" t="str">
        <f t="shared" si="684"/>
        <v/>
      </c>
      <c r="N685" s="13" t="str">
        <f t="shared" si="684"/>
        <v/>
      </c>
      <c r="O685" s="13" t="str">
        <f t="shared" si="684"/>
        <v/>
      </c>
      <c r="P685" s="13" t="str">
        <f t="shared" si="684"/>
        <v/>
      </c>
    </row>
    <row r="686">
      <c r="A686" s="7" t="s">
        <v>709</v>
      </c>
      <c r="B686" s="23"/>
      <c r="C686" s="8">
        <v>45501.0</v>
      </c>
      <c r="D686" s="8"/>
      <c r="E686" s="9"/>
      <c r="F686" s="14"/>
      <c r="G686" s="11"/>
      <c r="I686" s="12" t="str">
        <f t="shared" si="3"/>
        <v/>
      </c>
      <c r="J686" s="13">
        <v>3.31E7</v>
      </c>
      <c r="K686" s="13" t="str">
        <f t="shared" ref="K686:P686" si="685">if($E686="","",if($E686="Dropped",if(and(K$1&lt;=$I686,K$1&gt;=$H686),if(Year($D686)=K$1,$F686*0.8,if((year($D686)+1)=K$1,$F686*0.6,$F686*0.4)) ,""),if($E686="Minors",0,if($E686="FA Contract",if(and(K$1&lt;=$I686,K$1&gt;=$H686),$F686,""),if($E686="YP Contract",if(K$1=$H686,500000,if(K$1=($H686+1),1000000,if(K$1=($H686+2),1500000,""))))))))</f>
        <v/>
      </c>
      <c r="L686" s="13" t="str">
        <f t="shared" si="685"/>
        <v/>
      </c>
      <c r="M686" s="13" t="str">
        <f t="shared" si="685"/>
        <v/>
      </c>
      <c r="N686" s="13" t="str">
        <f t="shared" si="685"/>
        <v/>
      </c>
      <c r="O686" s="13" t="str">
        <f t="shared" si="685"/>
        <v/>
      </c>
      <c r="P686" s="13" t="str">
        <f t="shared" si="685"/>
        <v/>
      </c>
    </row>
    <row r="687">
      <c r="A687" s="7" t="s">
        <v>710</v>
      </c>
      <c r="B687" s="23"/>
      <c r="C687" s="8">
        <v>45721.0</v>
      </c>
      <c r="D687" s="8">
        <v>45774.0</v>
      </c>
      <c r="E687" s="9"/>
      <c r="F687" s="10"/>
      <c r="G687" s="11"/>
      <c r="I687" s="12" t="str">
        <f t="shared" si="3"/>
        <v/>
      </c>
      <c r="J687" s="13">
        <v>3.31E7</v>
      </c>
      <c r="K687" s="13" t="str">
        <f t="shared" ref="K687:P687" si="686">if($E687="","",if($E687="Dropped",if(and(K$1&lt;=$I687,K$1&gt;=$H687),if(Year($D687)=K$1,$F687*0.8,if((year($D687)+1)=K$1,$F687*0.6,$F687*0.4)) ,""),if($E687="Minors",0,if($E687="FA Contract",if(and(K$1&lt;=$I687,K$1&gt;=$H687),$F687,""),if($E687="YP Contract",if(K$1=$H687,500000,if(K$1=($H687+1),1000000,if(K$1=($H687+2),1500000,""))))))))</f>
        <v/>
      </c>
      <c r="L687" s="13" t="str">
        <f t="shared" si="686"/>
        <v/>
      </c>
      <c r="M687" s="13" t="str">
        <f t="shared" si="686"/>
        <v/>
      </c>
      <c r="N687" s="13" t="str">
        <f t="shared" si="686"/>
        <v/>
      </c>
      <c r="O687" s="13" t="str">
        <f t="shared" si="686"/>
        <v/>
      </c>
      <c r="P687" s="13" t="str">
        <f t="shared" si="686"/>
        <v/>
      </c>
    </row>
    <row r="688">
      <c r="A688" s="7" t="s">
        <v>711</v>
      </c>
      <c r="B688" s="23"/>
      <c r="C688" s="8">
        <v>45396.0</v>
      </c>
      <c r="D688" s="8"/>
      <c r="E688" s="9"/>
      <c r="F688" s="14"/>
      <c r="G688" s="3"/>
      <c r="I688" s="12" t="str">
        <f t="shared" si="3"/>
        <v/>
      </c>
      <c r="J688" s="13">
        <v>3.31E7</v>
      </c>
      <c r="K688" s="13" t="str">
        <f t="shared" ref="K688:P688" si="687">if($E688="","",if($E688="Dropped",if(and(K$1&lt;=$I688,K$1&gt;=$H688),if(Year($D688)=K$1,$F688*0.8,if((year($D688)+1)=K$1,$F688*0.6,$F688*0.4)) ,""),if($E688="Minors",0,if($E688="FA Contract",if(and(K$1&lt;=$I688,K$1&gt;=$H688),$F688,""),if($E688="YP Contract",if(K$1=$H688,500000,if(K$1=($H688+1),1000000,if(K$1=($H688+2),1500000,""))))))))</f>
        <v/>
      </c>
      <c r="L688" s="13" t="str">
        <f t="shared" si="687"/>
        <v/>
      </c>
      <c r="M688" s="13" t="str">
        <f t="shared" si="687"/>
        <v/>
      </c>
      <c r="N688" s="13" t="str">
        <f t="shared" si="687"/>
        <v/>
      </c>
      <c r="O688" s="13" t="str">
        <f t="shared" si="687"/>
        <v/>
      </c>
      <c r="P688" s="13" t="str">
        <f t="shared" si="687"/>
        <v/>
      </c>
    </row>
    <row r="689">
      <c r="A689" s="7" t="s">
        <v>712</v>
      </c>
      <c r="B689" s="23"/>
      <c r="C689" s="8">
        <v>45487.0</v>
      </c>
      <c r="D689" s="8"/>
      <c r="E689" s="9"/>
      <c r="F689" s="14"/>
      <c r="G689" s="11"/>
      <c r="I689" s="12" t="str">
        <f t="shared" si="3"/>
        <v/>
      </c>
      <c r="J689" s="13">
        <v>3.31E7</v>
      </c>
      <c r="K689" s="13" t="str">
        <f t="shared" ref="K689:P689" si="688">if($E689="","",if($E689="Dropped",if(and(K$1&lt;=$I689,K$1&gt;=$H689),if(Year($D689)=K$1,$F689*0.8,if((year($D689)+1)=K$1,$F689*0.6,$F689*0.4)) ,""),if($E689="Minors",0,if($E689="FA Contract",if(and(K$1&lt;=$I689,K$1&gt;=$H689),$F689,""),if($E689="YP Contract",if(K$1=$H689,500000,if(K$1=($H689+1),1000000,if(K$1=($H689+2),1500000,""))))))))</f>
        <v/>
      </c>
      <c r="L689" s="13" t="str">
        <f t="shared" si="688"/>
        <v/>
      </c>
      <c r="M689" s="13" t="str">
        <f t="shared" si="688"/>
        <v/>
      </c>
      <c r="N689" s="13" t="str">
        <f t="shared" si="688"/>
        <v/>
      </c>
      <c r="O689" s="13" t="str">
        <f t="shared" si="688"/>
        <v/>
      </c>
      <c r="P689" s="13" t="str">
        <f t="shared" si="688"/>
        <v/>
      </c>
    </row>
    <row r="690">
      <c r="A690" s="7" t="s">
        <v>713</v>
      </c>
      <c r="B690" s="23"/>
      <c r="C690" s="8">
        <v>45464.0</v>
      </c>
      <c r="D690" s="8"/>
      <c r="E690" s="9"/>
      <c r="F690" s="14"/>
      <c r="G690" s="11"/>
      <c r="I690" s="12" t="str">
        <f t="shared" si="3"/>
        <v/>
      </c>
      <c r="J690" s="13">
        <v>3.31E7</v>
      </c>
      <c r="K690" s="13" t="str">
        <f t="shared" ref="K690:P690" si="689">if($E690="","",if($E690="Dropped",if(and(K$1&lt;=$I690,K$1&gt;=$H690),if(Year($D690)=K$1,$F690*0.8,if((year($D690)+1)=K$1,$F690*0.6,$F690*0.4)) ,""),if($E690="Minors",0,if($E690="FA Contract",if(and(K$1&lt;=$I690,K$1&gt;=$H690),$F690,""),if($E690="YP Contract",if(K$1=$H690,500000,if(K$1=($H690+1),1000000,if(K$1=($H690+2),1500000,""))))))))</f>
        <v/>
      </c>
      <c r="L690" s="13" t="str">
        <f t="shared" si="689"/>
        <v/>
      </c>
      <c r="M690" s="13" t="str">
        <f t="shared" si="689"/>
        <v/>
      </c>
      <c r="N690" s="13" t="str">
        <f t="shared" si="689"/>
        <v/>
      </c>
      <c r="O690" s="13" t="str">
        <f t="shared" si="689"/>
        <v/>
      </c>
      <c r="P690" s="13" t="str">
        <f t="shared" si="689"/>
        <v/>
      </c>
    </row>
    <row r="691">
      <c r="A691" s="7" t="s">
        <v>714</v>
      </c>
      <c r="B691" s="23"/>
      <c r="C691" s="8">
        <v>45608.0</v>
      </c>
      <c r="D691" s="8"/>
      <c r="E691" s="9"/>
      <c r="F691" s="10"/>
      <c r="G691" s="11"/>
      <c r="I691" s="12" t="str">
        <f t="shared" si="3"/>
        <v/>
      </c>
      <c r="J691" s="13">
        <v>3.31E7</v>
      </c>
      <c r="K691" s="13" t="str">
        <f t="shared" ref="K691:P691" si="690">if($E691="","",if($E691="Dropped",if(and(K$1&lt;=$I691,K$1&gt;=$H691),if(Year($D691)=K$1,$F691*0.8,if((year($D691)+1)=K$1,$F691*0.6,$F691*0.4)) ,""),if($E691="Minors",0,if($E691="FA Contract",if(and(K$1&lt;=$I691,K$1&gt;=$H691),$F691,""),if($E691="YP Contract",if(K$1=$H691,500000,if(K$1=($H691+1),1000000,if(K$1=($H691+2),1500000,""))))))))</f>
        <v/>
      </c>
      <c r="L691" s="13" t="str">
        <f t="shared" si="690"/>
        <v/>
      </c>
      <c r="M691" s="13" t="str">
        <f t="shared" si="690"/>
        <v/>
      </c>
      <c r="N691" s="13" t="str">
        <f t="shared" si="690"/>
        <v/>
      </c>
      <c r="O691" s="13" t="str">
        <f t="shared" si="690"/>
        <v/>
      </c>
      <c r="P691" s="13" t="str">
        <f t="shared" si="690"/>
        <v/>
      </c>
    </row>
    <row r="692">
      <c r="A692" s="7" t="s">
        <v>715</v>
      </c>
      <c r="B692" s="23"/>
      <c r="C692" s="8">
        <v>45614.0</v>
      </c>
      <c r="D692" s="8"/>
      <c r="E692" s="9"/>
      <c r="F692" s="10"/>
      <c r="G692" s="11"/>
      <c r="I692" s="12" t="str">
        <f t="shared" si="3"/>
        <v/>
      </c>
      <c r="J692" s="13">
        <v>3.31E7</v>
      </c>
      <c r="K692" s="13" t="str">
        <f t="shared" ref="K692:P692" si="691">if($E692="","",if($E692="Dropped",if(and(K$1&lt;=$I692,K$1&gt;=$H692),if(Year($D692)=K$1,$F692*0.8,if((year($D692)+1)=K$1,$F692*0.6,$F692*0.4)) ,""),if($E692="Minors",0,if($E692="FA Contract",if(and(K$1&lt;=$I692,K$1&gt;=$H692),$F692,""),if($E692="YP Contract",if(K$1=$H692,500000,if(K$1=($H692+1),1000000,if(K$1=($H692+2),1500000,""))))))))</f>
        <v/>
      </c>
      <c r="L692" s="13" t="str">
        <f t="shared" si="691"/>
        <v/>
      </c>
      <c r="M692" s="13" t="str">
        <f t="shared" si="691"/>
        <v/>
      </c>
      <c r="N692" s="13" t="str">
        <f t="shared" si="691"/>
        <v/>
      </c>
      <c r="O692" s="13" t="str">
        <f t="shared" si="691"/>
        <v/>
      </c>
      <c r="P692" s="13" t="str">
        <f t="shared" si="691"/>
        <v/>
      </c>
    </row>
    <row r="693">
      <c r="A693" s="7" t="s">
        <v>716</v>
      </c>
      <c r="B693" s="23"/>
      <c r="C693" s="8">
        <v>45837.0</v>
      </c>
      <c r="D693" s="8">
        <v>45909.0</v>
      </c>
      <c r="E693" s="9"/>
      <c r="F693" s="14"/>
      <c r="G693" s="11"/>
      <c r="I693" s="12" t="str">
        <f t="shared" si="3"/>
        <v/>
      </c>
      <c r="J693" s="13">
        <v>3.31E7</v>
      </c>
      <c r="K693" s="13" t="str">
        <f t="shared" ref="K693:P693" si="692">if($E693="","",if($E693="Dropped",if(and(K$1&lt;=$I693,K$1&gt;=$H693),if(Year($D693)=K$1,$F693*0.8,if((year($D693)+1)=K$1,$F693*0.6,$F693*0.4)) ,""),if($E693="Minors",0,if($E693="FA Contract",if(and(K$1&lt;=$I693,K$1&gt;=$H693),$F693,""),if($E693="YP Contract",if(K$1=$H693,500000,if(K$1=($H693+1),1000000,if(K$1=($H693+2),1500000,""))))))))</f>
        <v/>
      </c>
      <c r="L693" s="13" t="str">
        <f t="shared" si="692"/>
        <v/>
      </c>
      <c r="M693" s="13" t="str">
        <f t="shared" si="692"/>
        <v/>
      </c>
      <c r="N693" s="13" t="str">
        <f t="shared" si="692"/>
        <v/>
      </c>
      <c r="O693" s="13" t="str">
        <f t="shared" si="692"/>
        <v/>
      </c>
      <c r="P693" s="13" t="str">
        <f t="shared" si="692"/>
        <v/>
      </c>
    </row>
    <row r="694">
      <c r="A694" s="7" t="s">
        <v>717</v>
      </c>
      <c r="B694" s="23"/>
      <c r="C694" s="8">
        <v>45557.0</v>
      </c>
      <c r="D694" s="8"/>
      <c r="E694" s="9"/>
      <c r="F694" s="14"/>
      <c r="G694" s="11"/>
      <c r="I694" s="12" t="str">
        <f t="shared" si="3"/>
        <v/>
      </c>
      <c r="J694" s="13">
        <v>3.31E7</v>
      </c>
      <c r="K694" s="13" t="str">
        <f t="shared" ref="K694:P694" si="693">if($E694="","",if($E694="Dropped",if(and(K$1&lt;=$I694,K$1&gt;=$H694),if(Year($D694)=K$1,$F694*0.8,if((year($D694)+1)=K$1,$F694*0.6,$F694*0.4)) ,""),if($E694="Minors",0,if($E694="FA Contract",if(and(K$1&lt;=$I694,K$1&gt;=$H694),$F694,""),if($E694="YP Contract",if(K$1=$H694,500000,if(K$1=($H694+1),1000000,if(K$1=($H694+2),1500000,""))))))))</f>
        <v/>
      </c>
      <c r="L694" s="13" t="str">
        <f t="shared" si="693"/>
        <v/>
      </c>
      <c r="M694" s="13" t="str">
        <f t="shared" si="693"/>
        <v/>
      </c>
      <c r="N694" s="13" t="str">
        <f t="shared" si="693"/>
        <v/>
      </c>
      <c r="O694" s="13" t="str">
        <f t="shared" si="693"/>
        <v/>
      </c>
      <c r="P694" s="13" t="str">
        <f t="shared" si="693"/>
        <v/>
      </c>
    </row>
    <row r="695">
      <c r="A695" s="7" t="s">
        <v>718</v>
      </c>
      <c r="B695" s="23"/>
      <c r="C695" s="8">
        <v>45460.0</v>
      </c>
      <c r="D695" s="8"/>
      <c r="E695" s="9"/>
      <c r="F695" s="14"/>
      <c r="G695" s="11"/>
      <c r="I695" s="12" t="str">
        <f t="shared" si="3"/>
        <v/>
      </c>
      <c r="J695" s="13">
        <v>3.31E7</v>
      </c>
      <c r="K695" s="13" t="str">
        <f t="shared" ref="K695:P695" si="694">if($E695="","",if($E695="Dropped",if(and(K$1&lt;=$I695,K$1&gt;=$H695),if(Year($D695)=K$1,$F695*0.8,if((year($D695)+1)=K$1,$F695*0.6,$F695*0.4)) ,""),if($E695="Minors",0,if($E695="FA Contract",if(and(K$1&lt;=$I695,K$1&gt;=$H695),$F695,""),if($E695="YP Contract",if(K$1=$H695,500000,if(K$1=($H695+1),1000000,if(K$1=($H695+2),1500000,""))))))))</f>
        <v/>
      </c>
      <c r="L695" s="13" t="str">
        <f t="shared" si="694"/>
        <v/>
      </c>
      <c r="M695" s="13" t="str">
        <f t="shared" si="694"/>
        <v/>
      </c>
      <c r="N695" s="13" t="str">
        <f t="shared" si="694"/>
        <v/>
      </c>
      <c r="O695" s="13" t="str">
        <f t="shared" si="694"/>
        <v/>
      </c>
      <c r="P695" s="13" t="str">
        <f t="shared" si="694"/>
        <v/>
      </c>
    </row>
    <row r="696">
      <c r="A696" s="7" t="s">
        <v>719</v>
      </c>
      <c r="B696" s="23"/>
      <c r="C696" s="8">
        <v>45557.0</v>
      </c>
      <c r="D696" s="8"/>
      <c r="E696" s="9"/>
      <c r="F696" s="14"/>
      <c r="G696" s="11"/>
      <c r="I696" s="12" t="str">
        <f t="shared" si="3"/>
        <v/>
      </c>
      <c r="J696" s="13">
        <v>3.31E7</v>
      </c>
      <c r="K696" s="13" t="str">
        <f t="shared" ref="K696:P696" si="695">if($E696="","",if($E696="Dropped",if(and(K$1&lt;=$I696,K$1&gt;=$H696),if(Year($D696)=K$1,$F696*0.8,if((year($D696)+1)=K$1,$F696*0.6,$F696*0.4)) ,""),if($E696="Minors",0,if($E696="FA Contract",if(and(K$1&lt;=$I696,K$1&gt;=$H696),$F696,""),if($E696="YP Contract",if(K$1=$H696,500000,if(K$1=($H696+1),1000000,if(K$1=($H696+2),1500000,""))))))))</f>
        <v/>
      </c>
      <c r="L696" s="13" t="str">
        <f t="shared" si="695"/>
        <v/>
      </c>
      <c r="M696" s="13" t="str">
        <f t="shared" si="695"/>
        <v/>
      </c>
      <c r="N696" s="13" t="str">
        <f t="shared" si="695"/>
        <v/>
      </c>
      <c r="O696" s="13" t="str">
        <f t="shared" si="695"/>
        <v/>
      </c>
      <c r="P696" s="13" t="str">
        <f t="shared" si="695"/>
        <v/>
      </c>
    </row>
    <row r="697">
      <c r="A697" s="7" t="s">
        <v>720</v>
      </c>
      <c r="B697" s="23"/>
      <c r="C697" s="8">
        <v>45608.0</v>
      </c>
      <c r="D697" s="8"/>
      <c r="E697" s="9"/>
      <c r="F697" s="10"/>
      <c r="G697" s="11"/>
      <c r="I697" s="12" t="str">
        <f t="shared" si="3"/>
        <v/>
      </c>
      <c r="J697" s="13">
        <v>3.31E7</v>
      </c>
      <c r="K697" s="13" t="str">
        <f t="shared" ref="K697:P697" si="696">if($E697="","",if($E697="Dropped",if(and(K$1&lt;=$I697,K$1&gt;=$H697),if(Year($D697)=K$1,$F697*0.8,if((year($D697)+1)=K$1,$F697*0.6,$F697*0.4)) ,""),if($E697="Minors",0,if($E697="FA Contract",if(and(K$1&lt;=$I697,K$1&gt;=$H697),$F697,""),if($E697="YP Contract",if(K$1=$H697,500000,if(K$1=($H697+1),1000000,if(K$1=($H697+2),1500000,""))))))))</f>
        <v/>
      </c>
      <c r="L697" s="13" t="str">
        <f t="shared" si="696"/>
        <v/>
      </c>
      <c r="M697" s="13" t="str">
        <f t="shared" si="696"/>
        <v/>
      </c>
      <c r="N697" s="13" t="str">
        <f t="shared" si="696"/>
        <v/>
      </c>
      <c r="O697" s="13" t="str">
        <f t="shared" si="696"/>
        <v/>
      </c>
      <c r="P697" s="13" t="str">
        <f t="shared" si="696"/>
        <v/>
      </c>
    </row>
    <row r="698">
      <c r="A698" s="7" t="s">
        <v>721</v>
      </c>
      <c r="B698" s="23"/>
      <c r="C698" s="8">
        <v>45614.0</v>
      </c>
      <c r="D698" s="8"/>
      <c r="E698" s="9"/>
      <c r="F698" s="10"/>
      <c r="G698" s="11"/>
      <c r="I698" s="12" t="str">
        <f t="shared" si="3"/>
        <v/>
      </c>
      <c r="J698" s="13">
        <v>3.31E7</v>
      </c>
      <c r="K698" s="13" t="str">
        <f t="shared" ref="K698:P698" si="697">if($E698="","",if($E698="Dropped",if(and(K$1&lt;=$I698,K$1&gt;=$H698),if(Year($D698)=K$1,$F698*0.8,if((year($D698)+1)=K$1,$F698*0.6,$F698*0.4)) ,""),if($E698="Minors",0,if($E698="FA Contract",if(and(K$1&lt;=$I698,K$1&gt;=$H698),$F698,""),if($E698="YP Contract",if(K$1=$H698,500000,if(K$1=($H698+1),1000000,if(K$1=($H698+2),1500000,""))))))))</f>
        <v/>
      </c>
      <c r="L698" s="13" t="str">
        <f t="shared" si="697"/>
        <v/>
      </c>
      <c r="M698" s="13" t="str">
        <f t="shared" si="697"/>
        <v/>
      </c>
      <c r="N698" s="13" t="str">
        <f t="shared" si="697"/>
        <v/>
      </c>
      <c r="O698" s="13" t="str">
        <f t="shared" si="697"/>
        <v/>
      </c>
      <c r="P698" s="13" t="str">
        <f t="shared" si="697"/>
        <v/>
      </c>
    </row>
    <row r="699">
      <c r="A699" s="7" t="s">
        <v>722</v>
      </c>
      <c r="B699" s="23"/>
      <c r="C699" s="8">
        <v>45483.0</v>
      </c>
      <c r="D699" s="8"/>
      <c r="E699" s="9"/>
      <c r="F699" s="14"/>
      <c r="G699" s="11"/>
      <c r="I699" s="12" t="str">
        <f t="shared" si="3"/>
        <v/>
      </c>
      <c r="J699" s="13">
        <v>3.31E7</v>
      </c>
      <c r="K699" s="13" t="str">
        <f t="shared" ref="K699:P699" si="698">if($E699="","",if($E699="Dropped",if(and(K$1&lt;=$I699,K$1&gt;=$H699),if(Year($D699)=K$1,$F699*0.8,if((year($D699)+1)=K$1,$F699*0.6,$F699*0.4)) ,""),if($E699="Minors",0,if($E699="FA Contract",if(and(K$1&lt;=$I699,K$1&gt;=$H699),$F699,""),if($E699="YP Contract",if(K$1=$H699,500000,if(K$1=($H699+1),1000000,if(K$1=($H699+2),1500000,""))))))))</f>
        <v/>
      </c>
      <c r="L699" s="13" t="str">
        <f t="shared" si="698"/>
        <v/>
      </c>
      <c r="M699" s="13" t="str">
        <f t="shared" si="698"/>
        <v/>
      </c>
      <c r="N699" s="13" t="str">
        <f t="shared" si="698"/>
        <v/>
      </c>
      <c r="O699" s="13" t="str">
        <f t="shared" si="698"/>
        <v/>
      </c>
      <c r="P699" s="13" t="str">
        <f t="shared" si="698"/>
        <v/>
      </c>
    </row>
    <row r="700">
      <c r="A700" s="7" t="s">
        <v>723</v>
      </c>
      <c r="B700" s="23"/>
      <c r="C700" s="8">
        <v>45544.0</v>
      </c>
      <c r="D700" s="8"/>
      <c r="E700" s="9"/>
      <c r="F700" s="14"/>
      <c r="G700" s="11"/>
      <c r="I700" s="12" t="str">
        <f t="shared" si="3"/>
        <v/>
      </c>
      <c r="J700" s="13">
        <v>3.31E7</v>
      </c>
      <c r="K700" s="13" t="str">
        <f t="shared" ref="K700:P700" si="699">if($E700="","",if($E700="Dropped",if(and(K$1&lt;=$I700,K$1&gt;=$H700),if(Year($D700)=K$1,$F700*0.8,if((year($D700)+1)=K$1,$F700*0.6,$F700*0.4)) ,""),if($E700="Minors",0,if($E700="FA Contract",if(and(K$1&lt;=$I700,K$1&gt;=$H700),$F700,""),if($E700="YP Contract",if(K$1=$H700,500000,if(K$1=($H700+1),1000000,if(K$1=($H700+2),1500000,""))))))))</f>
        <v/>
      </c>
      <c r="L700" s="13" t="str">
        <f t="shared" si="699"/>
        <v/>
      </c>
      <c r="M700" s="13" t="str">
        <f t="shared" si="699"/>
        <v/>
      </c>
      <c r="N700" s="13" t="str">
        <f t="shared" si="699"/>
        <v/>
      </c>
      <c r="O700" s="13" t="str">
        <f t="shared" si="699"/>
        <v/>
      </c>
      <c r="P700" s="13" t="str">
        <f t="shared" si="699"/>
        <v/>
      </c>
    </row>
    <row r="701">
      <c r="A701" s="7" t="s">
        <v>724</v>
      </c>
      <c r="B701" s="23"/>
      <c r="C701" s="8">
        <v>45523.0</v>
      </c>
      <c r="D701" s="8"/>
      <c r="E701" s="9"/>
      <c r="F701" s="2"/>
      <c r="G701" s="3"/>
      <c r="I701" s="12" t="str">
        <f t="shared" si="3"/>
        <v/>
      </c>
      <c r="J701" s="13">
        <v>3.31E7</v>
      </c>
      <c r="K701" s="13" t="str">
        <f t="shared" ref="K701:P701" si="700">if($E701="","",if($E701="Dropped",if(and(K$1&lt;=$I701,K$1&gt;=$H701),if(Year($D701)=K$1,$F701*0.8,if((year($D701)+1)=K$1,$F701*0.6,$F701*0.4)) ,""),if($E701="Minors",0,if($E701="FA Contract",if(and(K$1&lt;=$I701,K$1&gt;=$H701),$F701,""),if($E701="YP Contract",if(K$1=$H701,500000,if(K$1=($H701+1),1000000,if(K$1=($H701+2),1500000,""))))))))</f>
        <v/>
      </c>
      <c r="L701" s="13" t="str">
        <f t="shared" si="700"/>
        <v/>
      </c>
      <c r="M701" s="13" t="str">
        <f t="shared" si="700"/>
        <v/>
      </c>
      <c r="N701" s="13" t="str">
        <f t="shared" si="700"/>
        <v/>
      </c>
      <c r="O701" s="13" t="str">
        <f t="shared" si="700"/>
        <v/>
      </c>
      <c r="P701" s="13" t="str">
        <f t="shared" si="700"/>
        <v/>
      </c>
    </row>
    <row r="702">
      <c r="A702" s="7" t="s">
        <v>725</v>
      </c>
      <c r="B702" s="23"/>
      <c r="C702" s="8">
        <v>45354.0</v>
      </c>
      <c r="D702" s="8">
        <v>45761.0</v>
      </c>
      <c r="E702" s="9"/>
      <c r="F702" s="14"/>
      <c r="G702" s="14"/>
      <c r="I702" s="12" t="str">
        <f t="shared" si="3"/>
        <v/>
      </c>
      <c r="J702" s="13">
        <v>3.31E7</v>
      </c>
      <c r="K702" s="13" t="str">
        <f t="shared" ref="K702:P702" si="701">if($E702="","",if($E702="Dropped",if(and(K$1&lt;=$I702,K$1&gt;=$H702),if(Year($D702)=K$1,$F702*0.8,if((year($D702)+1)=K$1,$F702*0.6,$F702*0.4)) ,""),if($E702="Minors",0,if($E702="FA Contract",if(and(K$1&lt;=$I702,K$1&gt;=$H702),$F702,""),if($E702="YP Contract",if(K$1=$H702,500000,if(K$1=($H702+1),1000000,if(K$1=($H702+2),1500000,""))))))))</f>
        <v/>
      </c>
      <c r="L702" s="13" t="str">
        <f t="shared" si="701"/>
        <v/>
      </c>
      <c r="M702" s="13" t="str">
        <f t="shared" si="701"/>
        <v/>
      </c>
      <c r="N702" s="13" t="str">
        <f t="shared" si="701"/>
        <v/>
      </c>
      <c r="O702" s="13" t="str">
        <f t="shared" si="701"/>
        <v/>
      </c>
      <c r="P702" s="13" t="str">
        <f t="shared" si="701"/>
        <v/>
      </c>
    </row>
    <row r="703">
      <c r="A703" s="7" t="s">
        <v>726</v>
      </c>
      <c r="B703" s="23"/>
      <c r="C703" s="8">
        <v>45816.0</v>
      </c>
      <c r="D703" s="8">
        <v>45837.0</v>
      </c>
      <c r="E703" s="9"/>
      <c r="F703" s="14"/>
      <c r="G703" s="11"/>
      <c r="I703" s="12" t="str">
        <f t="shared" si="3"/>
        <v/>
      </c>
      <c r="J703" s="13">
        <v>3.31E7</v>
      </c>
      <c r="K703" s="13" t="str">
        <f t="shared" ref="K703:P703" si="702">if($E703="","",if($E703="Dropped",if(and(K$1&lt;=$I703,K$1&gt;=$H703),if(Year($D703)=K$1,$F703*0.8,if((year($D703)+1)=K$1,$F703*0.6,$F703*0.4)) ,""),if($E703="Minors",0,if($E703="FA Contract",if(and(K$1&lt;=$I703,K$1&gt;=$H703),$F703,""),if($E703="YP Contract",if(K$1=$H703,500000,if(K$1=($H703+1),1000000,if(K$1=($H703+2),1500000,""))))))))</f>
        <v/>
      </c>
      <c r="L703" s="13" t="str">
        <f t="shared" si="702"/>
        <v/>
      </c>
      <c r="M703" s="13" t="str">
        <f t="shared" si="702"/>
        <v/>
      </c>
      <c r="N703" s="13" t="str">
        <f t="shared" si="702"/>
        <v/>
      </c>
      <c r="O703" s="13" t="str">
        <f t="shared" si="702"/>
        <v/>
      </c>
      <c r="P703" s="13" t="str">
        <f t="shared" si="702"/>
        <v/>
      </c>
    </row>
    <row r="704">
      <c r="A704" s="7" t="s">
        <v>727</v>
      </c>
      <c r="B704" s="23"/>
      <c r="C704" s="8">
        <v>45608.0</v>
      </c>
      <c r="D704" s="8"/>
      <c r="E704" s="9"/>
      <c r="F704" s="10"/>
      <c r="G704" s="11"/>
      <c r="I704" s="12" t="str">
        <f t="shared" si="3"/>
        <v/>
      </c>
      <c r="J704" s="13">
        <v>3.31E7</v>
      </c>
      <c r="K704" s="13" t="str">
        <f t="shared" ref="K704:P704" si="703">if($E704="","",if($E704="Dropped",if(and(K$1&lt;=$I704,K$1&gt;=$H704),if(Year($D704)=K$1,$F704*0.8,if((year($D704)+1)=K$1,$F704*0.6,$F704*0.4)) ,""),if($E704="Minors",0,if($E704="FA Contract",if(and(K$1&lt;=$I704,K$1&gt;=$H704),$F704,""),if($E704="YP Contract",if(K$1=$H704,500000,if(K$1=($H704+1),1000000,if(K$1=($H704+2),1500000,""))))))))</f>
        <v/>
      </c>
      <c r="L704" s="13" t="str">
        <f t="shared" si="703"/>
        <v/>
      </c>
      <c r="M704" s="13" t="str">
        <f t="shared" si="703"/>
        <v/>
      </c>
      <c r="N704" s="13" t="str">
        <f t="shared" si="703"/>
        <v/>
      </c>
      <c r="O704" s="13" t="str">
        <f t="shared" si="703"/>
        <v/>
      </c>
      <c r="P704" s="13" t="str">
        <f t="shared" si="703"/>
        <v/>
      </c>
    </row>
    <row r="705">
      <c r="A705" s="7" t="s">
        <v>728</v>
      </c>
      <c r="B705" s="23"/>
      <c r="C705" s="8">
        <v>45350.0</v>
      </c>
      <c r="D705" s="8">
        <v>45837.0</v>
      </c>
      <c r="E705" s="9"/>
      <c r="F705" s="14"/>
      <c r="G705" s="14"/>
      <c r="I705" s="12" t="str">
        <f t="shared" si="3"/>
        <v/>
      </c>
      <c r="J705" s="13">
        <v>3.31E7</v>
      </c>
      <c r="K705" s="13" t="str">
        <f t="shared" ref="K705:P705" si="704">if($E705="","",if($E705="Dropped",if(and(K$1&lt;=$I705,K$1&gt;=$H705),if(Year($D705)=K$1,$F705*0.8,if((year($D705)+1)=K$1,$F705*0.6,$F705*0.4)) ,""),if($E705="Minors",0,if($E705="FA Contract",if(and(K$1&lt;=$I705,K$1&gt;=$H705),$F705,""),if($E705="YP Contract",if(K$1=$H705,500000,if(K$1=($H705+1),1000000,if(K$1=($H705+2),1500000,""))))))))</f>
        <v/>
      </c>
      <c r="L705" s="13" t="str">
        <f t="shared" si="704"/>
        <v/>
      </c>
      <c r="M705" s="13" t="str">
        <f t="shared" si="704"/>
        <v/>
      </c>
      <c r="N705" s="13" t="str">
        <f t="shared" si="704"/>
        <v/>
      </c>
      <c r="O705" s="13" t="str">
        <f t="shared" si="704"/>
        <v/>
      </c>
      <c r="P705" s="13" t="str">
        <f t="shared" si="704"/>
        <v/>
      </c>
    </row>
    <row r="706">
      <c r="A706" s="7" t="s">
        <v>729</v>
      </c>
      <c r="B706" s="23"/>
      <c r="C706" s="8">
        <v>45795.0</v>
      </c>
      <c r="D706" s="8">
        <v>45803.0</v>
      </c>
      <c r="E706" s="9"/>
      <c r="F706" s="2"/>
      <c r="G706" s="3"/>
      <c r="I706" s="12" t="str">
        <f t="shared" si="3"/>
        <v/>
      </c>
      <c r="J706" s="13">
        <v>3.31E7</v>
      </c>
      <c r="K706" s="13" t="str">
        <f t="shared" ref="K706:P706" si="705">if($E706="","",if($E706="Dropped",if(and(K$1&lt;=$I706,K$1&gt;=$H706),if(Year($D706)=K$1,$F706*0.8,if((year($D706)+1)=K$1,$F706*0.6,$F706*0.4)) ,""),if($E706="Minors",0,if($E706="FA Contract",if(and(K$1&lt;=$I706,K$1&gt;=$H706),$F706,""),if($E706="YP Contract",if(K$1=$H706,500000,if(K$1=($H706+1),1000000,if(K$1=($H706+2),1500000,""))))))))</f>
        <v/>
      </c>
      <c r="L706" s="13" t="str">
        <f t="shared" si="705"/>
        <v/>
      </c>
      <c r="M706" s="13" t="str">
        <f t="shared" si="705"/>
        <v/>
      </c>
      <c r="N706" s="13" t="str">
        <f t="shared" si="705"/>
        <v/>
      </c>
      <c r="O706" s="13" t="str">
        <f t="shared" si="705"/>
        <v/>
      </c>
      <c r="P706" s="13" t="str">
        <f t="shared" si="705"/>
        <v/>
      </c>
    </row>
    <row r="707">
      <c r="A707" s="7" t="s">
        <v>730</v>
      </c>
      <c r="B707" s="23"/>
      <c r="C707" s="8">
        <v>45739.0</v>
      </c>
      <c r="D707" s="8">
        <v>45901.0</v>
      </c>
      <c r="E707" s="9"/>
      <c r="F707" s="14"/>
      <c r="G707" s="11"/>
      <c r="I707" s="12" t="str">
        <f t="shared" si="3"/>
        <v/>
      </c>
      <c r="J707" s="13">
        <v>3.31E7</v>
      </c>
      <c r="K707" s="13" t="str">
        <f t="shared" ref="K707:P707" si="706">if($E707="","",if($E707="Dropped",if(and(K$1&lt;=$I707,K$1&gt;=$H707),if(Year($D707)=K$1,$F707*0.8,if((year($D707)+1)=K$1,$F707*0.6,$F707*0.4)) ,""),if($E707="Minors",0,if($E707="FA Contract",if(and(K$1&lt;=$I707,K$1&gt;=$H707),$F707,""),if($E707="YP Contract",if(K$1=$H707,500000,if(K$1=($H707+1),1000000,if(K$1=($H707+2),1500000,""))))))))</f>
        <v/>
      </c>
      <c r="L707" s="13" t="str">
        <f t="shared" si="706"/>
        <v/>
      </c>
      <c r="M707" s="13" t="str">
        <f t="shared" si="706"/>
        <v/>
      </c>
      <c r="N707" s="13" t="str">
        <f t="shared" si="706"/>
        <v/>
      </c>
      <c r="O707" s="13" t="str">
        <f t="shared" si="706"/>
        <v/>
      </c>
      <c r="P707" s="13" t="str">
        <f t="shared" si="706"/>
        <v/>
      </c>
    </row>
    <row r="708">
      <c r="A708" s="7" t="s">
        <v>731</v>
      </c>
      <c r="B708" s="23"/>
      <c r="C708" s="8">
        <v>45760.0</v>
      </c>
      <c r="D708" s="8">
        <v>45765.0</v>
      </c>
      <c r="E708" s="9"/>
      <c r="F708" s="14"/>
      <c r="G708" s="11"/>
      <c r="I708" s="12" t="str">
        <f t="shared" si="3"/>
        <v/>
      </c>
      <c r="J708" s="13">
        <v>3.31E7</v>
      </c>
      <c r="K708" s="13" t="str">
        <f t="shared" ref="K708:P708" si="707">if($E708="","",if($E708="Dropped",if(and(K$1&lt;=$I708,K$1&gt;=$H708),if(Year($D708)=K$1,$F708*0.8,if((year($D708)+1)=K$1,$F708*0.6,$F708*0.4)) ,""),if($E708="Minors",0,if($E708="FA Contract",if(and(K$1&lt;=$I708,K$1&gt;=$H708),$F708,""),if($E708="YP Contract",if(K$1=$H708,500000,if(K$1=($H708+1),1000000,if(K$1=($H708+2),1500000,""))))))))</f>
        <v/>
      </c>
      <c r="L708" s="13" t="str">
        <f t="shared" si="707"/>
        <v/>
      </c>
      <c r="M708" s="13" t="str">
        <f t="shared" si="707"/>
        <v/>
      </c>
      <c r="N708" s="13" t="str">
        <f t="shared" si="707"/>
        <v/>
      </c>
      <c r="O708" s="13" t="str">
        <f t="shared" si="707"/>
        <v/>
      </c>
      <c r="P708" s="13" t="str">
        <f t="shared" si="707"/>
        <v/>
      </c>
    </row>
    <row r="709">
      <c r="A709" s="7" t="s">
        <v>732</v>
      </c>
      <c r="B709" s="23"/>
      <c r="C709" s="8">
        <v>45788.0</v>
      </c>
      <c r="D709" s="8">
        <v>45808.0</v>
      </c>
      <c r="E709" s="9"/>
      <c r="F709" s="14"/>
      <c r="G709" s="11"/>
      <c r="I709" s="12" t="str">
        <f t="shared" si="3"/>
        <v/>
      </c>
      <c r="J709" s="13">
        <v>3.31E7</v>
      </c>
      <c r="K709" s="13" t="str">
        <f t="shared" ref="K709:P709" si="708">if($E709="","",if($E709="Dropped",if(and(K$1&lt;=$I709,K$1&gt;=$H709),if(Year($D709)=K$1,$F709*0.8,if((year($D709)+1)=K$1,$F709*0.6,$F709*0.4)) ,""),if($E709="Minors",0,if($E709="FA Contract",if(and(K$1&lt;=$I709,K$1&gt;=$H709),$F709,""),if($E709="YP Contract",if(K$1=$H709,500000,if(K$1=($H709+1),1000000,if(K$1=($H709+2),1500000,""))))))))</f>
        <v/>
      </c>
      <c r="L709" s="13" t="str">
        <f t="shared" si="708"/>
        <v/>
      </c>
      <c r="M709" s="13" t="str">
        <f t="shared" si="708"/>
        <v/>
      </c>
      <c r="N709" s="13" t="str">
        <f t="shared" si="708"/>
        <v/>
      </c>
      <c r="O709" s="13" t="str">
        <f t="shared" si="708"/>
        <v/>
      </c>
      <c r="P709" s="13" t="str">
        <f t="shared" si="708"/>
        <v/>
      </c>
    </row>
    <row r="710">
      <c r="A710" s="7" t="s">
        <v>733</v>
      </c>
      <c r="B710" s="23"/>
      <c r="C710" s="8">
        <v>45410.0</v>
      </c>
      <c r="D710" s="8"/>
      <c r="E710" s="9"/>
      <c r="F710" s="14"/>
      <c r="G710" s="3"/>
      <c r="I710" s="12" t="str">
        <f t="shared" si="3"/>
        <v/>
      </c>
      <c r="J710" s="13">
        <v>3.31E7</v>
      </c>
      <c r="K710" s="13" t="str">
        <f t="shared" ref="K710:P710" si="709">if($E710="","",if($E710="Dropped",if(and(K$1&lt;=$I710,K$1&gt;=$H710),if(Year($D710)=K$1,$F710*0.8,if((year($D710)+1)=K$1,$F710*0.6,$F710*0.4)) ,""),if($E710="Minors",0,if($E710="FA Contract",if(and(K$1&lt;=$I710,K$1&gt;=$H710),$F710,""),if($E710="YP Contract",if(K$1=$H710,500000,if(K$1=($H710+1),1000000,if(K$1=($H710+2),1500000,""))))))))</f>
        <v/>
      </c>
      <c r="L710" s="13" t="str">
        <f t="shared" si="709"/>
        <v/>
      </c>
      <c r="M710" s="13" t="str">
        <f t="shared" si="709"/>
        <v/>
      </c>
      <c r="N710" s="13" t="str">
        <f t="shared" si="709"/>
        <v/>
      </c>
      <c r="O710" s="13" t="str">
        <f t="shared" si="709"/>
        <v/>
      </c>
      <c r="P710" s="13" t="str">
        <f t="shared" si="709"/>
        <v/>
      </c>
    </row>
    <row r="711">
      <c r="A711" s="7" t="s">
        <v>734</v>
      </c>
      <c r="B711" s="23"/>
      <c r="C711" s="8">
        <v>45389.0</v>
      </c>
      <c r="D711" s="8"/>
      <c r="E711" s="9"/>
      <c r="F711" s="14"/>
      <c r="G711" s="3"/>
      <c r="I711" s="12" t="str">
        <f t="shared" si="3"/>
        <v/>
      </c>
      <c r="J711" s="13">
        <v>3.31E7</v>
      </c>
      <c r="K711" s="13" t="str">
        <f t="shared" ref="K711:P711" si="710">if($E711="","",if($E711="Dropped",if(and(K$1&lt;=$I711,K$1&gt;=$H711),if(Year($D711)=K$1,$F711*0.8,if((year($D711)+1)=K$1,$F711*0.6,$F711*0.4)) ,""),if($E711="Minors",0,if($E711="FA Contract",if(and(K$1&lt;=$I711,K$1&gt;=$H711),$F711,""),if($E711="YP Contract",if(K$1=$H711,500000,if(K$1=($H711+1),1000000,if(K$1=($H711+2),1500000,""))))))))</f>
        <v/>
      </c>
      <c r="L711" s="13" t="str">
        <f t="shared" si="710"/>
        <v/>
      </c>
      <c r="M711" s="13" t="str">
        <f t="shared" si="710"/>
        <v/>
      </c>
      <c r="N711" s="13" t="str">
        <f t="shared" si="710"/>
        <v/>
      </c>
      <c r="O711" s="13" t="str">
        <f t="shared" si="710"/>
        <v/>
      </c>
      <c r="P711" s="13" t="str">
        <f t="shared" si="710"/>
        <v/>
      </c>
    </row>
    <row r="712">
      <c r="A712" s="7" t="s">
        <v>735</v>
      </c>
      <c r="B712" s="23"/>
      <c r="C712" s="8">
        <v>45501.0</v>
      </c>
      <c r="D712" s="8"/>
      <c r="E712" s="9"/>
      <c r="F712" s="14"/>
      <c r="G712" s="11"/>
      <c r="I712" s="12" t="str">
        <f t="shared" si="3"/>
        <v/>
      </c>
      <c r="J712" s="13">
        <v>3.31E7</v>
      </c>
      <c r="K712" s="13" t="str">
        <f t="shared" ref="K712:P712" si="711">if($E712="","",if($E712="Dropped",if(and(K$1&lt;=$I712,K$1&gt;=$H712),if(Year($D712)=K$1,$F712*0.8,if((year($D712)+1)=K$1,$F712*0.6,$F712*0.4)) ,""),if($E712="Minors",0,if($E712="FA Contract",if(and(K$1&lt;=$I712,K$1&gt;=$H712),$F712,""),if($E712="YP Contract",if(K$1=$H712,500000,if(K$1=($H712+1),1000000,if(K$1=($H712+2),1500000,""))))))))</f>
        <v/>
      </c>
      <c r="L712" s="13" t="str">
        <f t="shared" si="711"/>
        <v/>
      </c>
      <c r="M712" s="13" t="str">
        <f t="shared" si="711"/>
        <v/>
      </c>
      <c r="N712" s="13" t="str">
        <f t="shared" si="711"/>
        <v/>
      </c>
      <c r="O712" s="13" t="str">
        <f t="shared" si="711"/>
        <v/>
      </c>
      <c r="P712" s="13" t="str">
        <f t="shared" si="711"/>
        <v/>
      </c>
    </row>
    <row r="713">
      <c r="A713" s="7" t="s">
        <v>736</v>
      </c>
      <c r="B713" s="23"/>
      <c r="C713" s="8">
        <v>45607.0</v>
      </c>
      <c r="D713" s="8"/>
      <c r="E713" s="9"/>
      <c r="F713" s="10"/>
      <c r="G713" s="11"/>
      <c r="I713" s="12" t="str">
        <f t="shared" si="3"/>
        <v/>
      </c>
      <c r="J713" s="13">
        <v>3.31E7</v>
      </c>
      <c r="K713" s="13" t="str">
        <f t="shared" ref="K713:P713" si="712">if($E713="","",if($E713="Dropped",if(and(K$1&lt;=$I713,K$1&gt;=$H713),if(Year($D713)=K$1,$F713*0.8,if((year($D713)+1)=K$1,$F713*0.6,$F713*0.4)) ,""),if($E713="Minors",0,if($E713="FA Contract",if(and(K$1&lt;=$I713,K$1&gt;=$H713),$F713,""),if($E713="YP Contract",if(K$1=$H713,500000,if(K$1=($H713+1),1000000,if(K$1=($H713+2),1500000,""))))))))</f>
        <v/>
      </c>
      <c r="L713" s="13" t="str">
        <f t="shared" si="712"/>
        <v/>
      </c>
      <c r="M713" s="13" t="str">
        <f t="shared" si="712"/>
        <v/>
      </c>
      <c r="N713" s="13" t="str">
        <f t="shared" si="712"/>
        <v/>
      </c>
      <c r="O713" s="13" t="str">
        <f t="shared" si="712"/>
        <v/>
      </c>
      <c r="P713" s="13" t="str">
        <f t="shared" si="712"/>
        <v/>
      </c>
    </row>
    <row r="714">
      <c r="A714" s="7" t="s">
        <v>737</v>
      </c>
      <c r="B714" s="23"/>
      <c r="C714" s="8">
        <v>45788.0</v>
      </c>
      <c r="D714" s="8">
        <v>45837.0</v>
      </c>
      <c r="E714" s="9"/>
      <c r="F714" s="14"/>
      <c r="G714" s="11"/>
      <c r="I714" s="12" t="str">
        <f t="shared" si="3"/>
        <v/>
      </c>
      <c r="J714" s="13">
        <v>3.31E7</v>
      </c>
      <c r="K714" s="13" t="str">
        <f t="shared" ref="K714:P714" si="713">if($E714="","",if($E714="Dropped",if(and(K$1&lt;=$I714,K$1&gt;=$H714),if(Year($D714)=K$1,$F714*0.8,if((year($D714)+1)=K$1,$F714*0.6,$F714*0.4)) ,""),if($E714="Minors",0,if($E714="FA Contract",if(and(K$1&lt;=$I714,K$1&gt;=$H714),$F714,""),if($E714="YP Contract",if(K$1=$H714,500000,if(K$1=($H714+1),1000000,if(K$1=($H714+2),1500000,""))))))))</f>
        <v/>
      </c>
      <c r="L714" s="13" t="str">
        <f t="shared" si="713"/>
        <v/>
      </c>
      <c r="M714" s="13" t="str">
        <f t="shared" si="713"/>
        <v/>
      </c>
      <c r="N714" s="13" t="str">
        <f t="shared" si="713"/>
        <v/>
      </c>
      <c r="O714" s="13" t="str">
        <f t="shared" si="713"/>
        <v/>
      </c>
      <c r="P714" s="13" t="str">
        <f t="shared" si="713"/>
        <v/>
      </c>
    </row>
    <row r="715">
      <c r="A715" s="7" t="s">
        <v>738</v>
      </c>
      <c r="B715" s="23"/>
      <c r="C715" s="8">
        <v>45343.0</v>
      </c>
      <c r="D715" s="8">
        <v>45816.0</v>
      </c>
      <c r="E715" s="9"/>
      <c r="F715" s="14"/>
      <c r="G715" s="11"/>
      <c r="I715" s="12" t="str">
        <f t="shared" si="3"/>
        <v/>
      </c>
      <c r="J715" s="13">
        <v>3.31E7</v>
      </c>
      <c r="K715" s="13" t="str">
        <f t="shared" ref="K715:P715" si="714">if($E715="","",if($E715="Dropped",if(and(K$1&lt;=$I715,K$1&gt;=$H715),if(Year($D715)=K$1,$F715*0.8,if((year($D715)+1)=K$1,$F715*0.6,$F715*0.4)) ,""),if($E715="Minors",0,if($E715="FA Contract",if(and(K$1&lt;=$I715,K$1&gt;=$H715),$F715,""),if($E715="YP Contract",if(K$1=$H715,500000,if(K$1=($H715+1),1000000,if(K$1=($H715+2),1500000,""))))))))</f>
        <v/>
      </c>
      <c r="L715" s="13" t="str">
        <f t="shared" si="714"/>
        <v/>
      </c>
      <c r="M715" s="13" t="str">
        <f t="shared" si="714"/>
        <v/>
      </c>
      <c r="N715" s="13" t="str">
        <f t="shared" si="714"/>
        <v/>
      </c>
      <c r="O715" s="13" t="str">
        <f t="shared" si="714"/>
        <v/>
      </c>
      <c r="P715" s="13" t="str">
        <f t="shared" si="714"/>
        <v/>
      </c>
    </row>
    <row r="716">
      <c r="A716" s="7" t="s">
        <v>739</v>
      </c>
      <c r="B716" s="23"/>
      <c r="C716" s="8">
        <v>45774.0</v>
      </c>
      <c r="D716" s="8">
        <v>45806.0</v>
      </c>
      <c r="E716" s="9"/>
      <c r="F716" s="14"/>
      <c r="G716" s="11"/>
      <c r="I716" s="12" t="str">
        <f t="shared" si="3"/>
        <v/>
      </c>
      <c r="J716" s="13">
        <v>3.31E7</v>
      </c>
      <c r="K716" s="13" t="str">
        <f t="shared" ref="K716:P716" si="715">if($E716="","",if($E716="Dropped",if(and(K$1&lt;=$I716,K$1&gt;=$H716),if(Year($D716)=K$1,$F716*0.8,if((year($D716)+1)=K$1,$F716*0.6,$F716*0.4)) ,""),if($E716="Minors",0,if($E716="FA Contract",if(and(K$1&lt;=$I716,K$1&gt;=$H716),$F716,""),if($E716="YP Contract",if(K$1=$H716,500000,if(K$1=($H716+1),1000000,if(K$1=($H716+2),1500000,""))))))))</f>
        <v/>
      </c>
      <c r="L716" s="13" t="str">
        <f t="shared" si="715"/>
        <v/>
      </c>
      <c r="M716" s="13" t="str">
        <f t="shared" si="715"/>
        <v/>
      </c>
      <c r="N716" s="13" t="str">
        <f t="shared" si="715"/>
        <v/>
      </c>
      <c r="O716" s="13" t="str">
        <f t="shared" si="715"/>
        <v/>
      </c>
      <c r="P716" s="13" t="str">
        <f t="shared" si="715"/>
        <v/>
      </c>
    </row>
    <row r="717">
      <c r="A717" s="7" t="s">
        <v>740</v>
      </c>
      <c r="B717" s="23"/>
      <c r="C717" s="8">
        <v>45865.0</v>
      </c>
      <c r="D717" s="8">
        <v>45879.0</v>
      </c>
      <c r="E717" s="9"/>
      <c r="F717" s="14"/>
      <c r="G717" s="11"/>
      <c r="I717" s="12" t="str">
        <f t="shared" si="3"/>
        <v/>
      </c>
      <c r="J717" s="13">
        <v>3.31E7</v>
      </c>
      <c r="K717" s="13" t="str">
        <f t="shared" ref="K717:P717" si="716">if($E717="","",if($E717="Dropped",if(and(K$1&lt;=$I717,K$1&gt;=$H717),if(Year($D717)=K$1,$F717*0.8,if((year($D717)+1)=K$1,$F717*0.6,$F717*0.4)) ,""),if($E717="Minors",0,if($E717="FA Contract",if(and(K$1&lt;=$I717,K$1&gt;=$H717),$F717,""),if($E717="YP Contract",if(K$1=$H717,500000,if(K$1=($H717+1),1000000,if(K$1=($H717+2),1500000,""))))))))</f>
        <v/>
      </c>
      <c r="L717" s="13" t="str">
        <f t="shared" si="716"/>
        <v/>
      </c>
      <c r="M717" s="13" t="str">
        <f t="shared" si="716"/>
        <v/>
      </c>
      <c r="N717" s="13" t="str">
        <f t="shared" si="716"/>
        <v/>
      </c>
      <c r="O717" s="13" t="str">
        <f t="shared" si="716"/>
        <v/>
      </c>
      <c r="P717" s="13" t="str">
        <f t="shared" si="716"/>
        <v/>
      </c>
    </row>
    <row r="718">
      <c r="A718" s="7" t="s">
        <v>741</v>
      </c>
      <c r="B718" s="23"/>
      <c r="C718" s="8">
        <v>45774.0</v>
      </c>
      <c r="D718" s="8">
        <v>45781.0</v>
      </c>
      <c r="E718" s="9"/>
      <c r="F718" s="14"/>
      <c r="G718" s="11"/>
      <c r="I718" s="12" t="str">
        <f t="shared" si="3"/>
        <v/>
      </c>
      <c r="J718" s="13">
        <v>3.31E7</v>
      </c>
      <c r="K718" s="13" t="str">
        <f t="shared" ref="K718:P718" si="717">if($E718="","",if($E718="Dropped",if(and(K$1&lt;=$I718,K$1&gt;=$H718),if(Year($D718)=K$1,$F718*0.8,if((year($D718)+1)=K$1,$F718*0.6,$F718*0.4)) ,""),if($E718="Minors",0,if($E718="FA Contract",if(and(K$1&lt;=$I718,K$1&gt;=$H718),$F718,""),if($E718="YP Contract",if(K$1=$H718,500000,if(K$1=($H718+1),1000000,if(K$1=($H718+2),1500000,""))))))))</f>
        <v/>
      </c>
      <c r="L718" s="13" t="str">
        <f t="shared" si="717"/>
        <v/>
      </c>
      <c r="M718" s="13" t="str">
        <f t="shared" si="717"/>
        <v/>
      </c>
      <c r="N718" s="13" t="str">
        <f t="shared" si="717"/>
        <v/>
      </c>
      <c r="O718" s="13" t="str">
        <f t="shared" si="717"/>
        <v/>
      </c>
      <c r="P718" s="13" t="str">
        <f t="shared" si="717"/>
        <v/>
      </c>
    </row>
    <row r="719">
      <c r="A719" s="7" t="s">
        <v>742</v>
      </c>
      <c r="B719" s="23"/>
      <c r="C719" s="8">
        <v>45614.0</v>
      </c>
      <c r="D719" s="8"/>
      <c r="E719" s="9"/>
      <c r="F719" s="10"/>
      <c r="G719" s="11"/>
      <c r="I719" s="12" t="str">
        <f t="shared" si="3"/>
        <v/>
      </c>
      <c r="J719" s="13">
        <v>3.31E7</v>
      </c>
      <c r="K719" s="13" t="str">
        <f t="shared" ref="K719:P719" si="718">if($E719="","",if($E719="Dropped",if(and(K$1&lt;=$I719,K$1&gt;=$H719),if(Year($D719)=K$1,$F719*0.8,if((year($D719)+1)=K$1,$F719*0.6,$F719*0.4)) ,""),if($E719="Minors",0,if($E719="FA Contract",if(and(K$1&lt;=$I719,K$1&gt;=$H719),$F719,""),if($E719="YP Contract",if(K$1=$H719,500000,if(K$1=($H719+1),1000000,if(K$1=($H719+2),1500000,""))))))))</f>
        <v/>
      </c>
      <c r="L719" s="13" t="str">
        <f t="shared" si="718"/>
        <v/>
      </c>
      <c r="M719" s="13" t="str">
        <f t="shared" si="718"/>
        <v/>
      </c>
      <c r="N719" s="13" t="str">
        <f t="shared" si="718"/>
        <v/>
      </c>
      <c r="O719" s="13" t="str">
        <f t="shared" si="718"/>
        <v/>
      </c>
      <c r="P719" s="13" t="str">
        <f t="shared" si="718"/>
        <v/>
      </c>
    </row>
    <row r="720">
      <c r="A720" s="7" t="s">
        <v>743</v>
      </c>
      <c r="B720" s="23"/>
      <c r="C720" s="8">
        <v>45550.0</v>
      </c>
      <c r="D720" s="8">
        <v>45687.0</v>
      </c>
      <c r="E720" s="9"/>
      <c r="F720" s="14"/>
      <c r="G720" s="11"/>
      <c r="I720" s="12" t="str">
        <f t="shared" si="3"/>
        <v/>
      </c>
      <c r="J720" s="13">
        <v>3.31E7</v>
      </c>
      <c r="K720" s="13" t="str">
        <f t="shared" ref="K720:P720" si="719">if($E720="","",if($E720="Dropped",if(and(K$1&lt;=$I720,K$1&gt;=$H720),if(Year($D720)=K$1,$F720*0.8,if((year($D720)+1)=K$1,$F720*0.6,$F720*0.4)) ,""),if($E720="Minors",0,if($E720="FA Contract",if(and(K$1&lt;=$I720,K$1&gt;=$H720),$F720,""),if($E720="YP Contract",if(K$1=$H720,500000,if(K$1=($H720+1),1000000,if(K$1=($H720+2),1500000,""))))))))</f>
        <v/>
      </c>
      <c r="L720" s="13" t="str">
        <f t="shared" si="719"/>
        <v/>
      </c>
      <c r="M720" s="13" t="str">
        <f t="shared" si="719"/>
        <v/>
      </c>
      <c r="N720" s="13" t="str">
        <f t="shared" si="719"/>
        <v/>
      </c>
      <c r="O720" s="13" t="str">
        <f t="shared" si="719"/>
        <v/>
      </c>
      <c r="P720" s="13" t="str">
        <f t="shared" si="719"/>
        <v/>
      </c>
    </row>
    <row r="721">
      <c r="A721" s="7" t="s">
        <v>744</v>
      </c>
      <c r="B721" s="23"/>
      <c r="C721" s="8">
        <v>45531.0</v>
      </c>
      <c r="D721" s="8"/>
      <c r="E721" s="9"/>
      <c r="F721" s="14"/>
      <c r="G721" s="11"/>
      <c r="I721" s="12" t="str">
        <f t="shared" si="3"/>
        <v/>
      </c>
      <c r="J721" s="13">
        <v>3.31E7</v>
      </c>
      <c r="K721" s="13" t="str">
        <f t="shared" ref="K721:P721" si="720">if($E721="","",if($E721="Dropped",if(and(K$1&lt;=$I721,K$1&gt;=$H721),if(Year($D721)=K$1,$F721*0.8,if((year($D721)+1)=K$1,$F721*0.6,$F721*0.4)) ,""),if($E721="Minors",0,if($E721="FA Contract",if(and(K$1&lt;=$I721,K$1&gt;=$H721),$F721,""),if($E721="YP Contract",if(K$1=$H721,500000,if(K$1=($H721+1),1000000,if(K$1=($H721+2),1500000,""))))))))</f>
        <v/>
      </c>
      <c r="L721" s="13" t="str">
        <f t="shared" si="720"/>
        <v/>
      </c>
      <c r="M721" s="13" t="str">
        <f t="shared" si="720"/>
        <v/>
      </c>
      <c r="N721" s="13" t="str">
        <f t="shared" si="720"/>
        <v/>
      </c>
      <c r="O721" s="13" t="str">
        <f t="shared" si="720"/>
        <v/>
      </c>
      <c r="P721" s="13" t="str">
        <f t="shared" si="720"/>
        <v/>
      </c>
    </row>
    <row r="722">
      <c r="A722" s="7" t="s">
        <v>745</v>
      </c>
      <c r="B722" s="23"/>
      <c r="C722" s="8">
        <v>45781.0</v>
      </c>
      <c r="D722" s="8">
        <v>45830.0</v>
      </c>
      <c r="E722" s="9"/>
      <c r="F722" s="14"/>
      <c r="G722" s="11"/>
      <c r="I722" s="12" t="str">
        <f t="shared" si="3"/>
        <v/>
      </c>
      <c r="J722" s="13">
        <v>3.31E7</v>
      </c>
      <c r="K722" s="13" t="str">
        <f t="shared" ref="K722:P722" si="721">if($E722="","",if($E722="Dropped",if(and(K$1&lt;=$I722,K$1&gt;=$H722),if(Year($D722)=K$1,$F722*0.8,if((year($D722)+1)=K$1,$F722*0.6,$F722*0.4)) ,""),if($E722="Minors",0,if($E722="FA Contract",if(and(K$1&lt;=$I722,K$1&gt;=$H722),$F722,""),if($E722="YP Contract",if(K$1=$H722,500000,if(K$1=($H722+1),1000000,if(K$1=($H722+2),1500000,""))))))))</f>
        <v/>
      </c>
      <c r="L722" s="13" t="str">
        <f t="shared" si="721"/>
        <v/>
      </c>
      <c r="M722" s="13" t="str">
        <f t="shared" si="721"/>
        <v/>
      </c>
      <c r="N722" s="13" t="str">
        <f t="shared" si="721"/>
        <v/>
      </c>
      <c r="O722" s="13" t="str">
        <f t="shared" si="721"/>
        <v/>
      </c>
      <c r="P722" s="13" t="str">
        <f t="shared" si="721"/>
        <v/>
      </c>
    </row>
    <row r="723">
      <c r="A723" s="7" t="s">
        <v>746</v>
      </c>
      <c r="B723" s="23"/>
      <c r="C723" s="8">
        <v>45442.0</v>
      </c>
      <c r="D723" s="8"/>
      <c r="E723" s="9"/>
      <c r="F723" s="14"/>
      <c r="G723" s="11"/>
      <c r="I723" s="12" t="str">
        <f t="shared" si="3"/>
        <v/>
      </c>
      <c r="J723" s="13">
        <v>3.31E7</v>
      </c>
      <c r="K723" s="13" t="str">
        <f t="shared" ref="K723:P723" si="722">if($E723="","",if($E723="Dropped",if(and(K$1&lt;=$I723,K$1&gt;=$H723),if(Year($D723)=K$1,$F723*0.8,if((year($D723)+1)=K$1,$F723*0.6,$F723*0.4)) ,""),if($E723="Minors",0,if($E723="FA Contract",if(and(K$1&lt;=$I723,K$1&gt;=$H723),$F723,""),if($E723="YP Contract",if(K$1=$H723,500000,if(K$1=($H723+1),1000000,if(K$1=($H723+2),1500000,""))))))))</f>
        <v/>
      </c>
      <c r="L723" s="13" t="str">
        <f t="shared" si="722"/>
        <v/>
      </c>
      <c r="M723" s="13" t="str">
        <f t="shared" si="722"/>
        <v/>
      </c>
      <c r="N723" s="13" t="str">
        <f t="shared" si="722"/>
        <v/>
      </c>
      <c r="O723" s="13" t="str">
        <f t="shared" si="722"/>
        <v/>
      </c>
      <c r="P723" s="13" t="str">
        <f t="shared" si="722"/>
        <v/>
      </c>
    </row>
    <row r="724">
      <c r="A724" s="7" t="s">
        <v>747</v>
      </c>
      <c r="B724" s="23"/>
      <c r="C724" s="8">
        <v>45614.0</v>
      </c>
      <c r="D724" s="8"/>
      <c r="E724" s="9"/>
      <c r="F724" s="10"/>
      <c r="G724" s="11"/>
      <c r="I724" s="12" t="str">
        <f t="shared" si="3"/>
        <v/>
      </c>
      <c r="J724" s="13">
        <v>3.31E7</v>
      </c>
      <c r="K724" s="13" t="str">
        <f t="shared" ref="K724:P724" si="723">if($E724="","",if($E724="Dropped",if(and(K$1&lt;=$I724,K$1&gt;=$H724),if(Year($D724)=K$1,$F724*0.8,if((year($D724)+1)=K$1,$F724*0.6,$F724*0.4)) ,""),if($E724="Minors",0,if($E724="FA Contract",if(and(K$1&lt;=$I724,K$1&gt;=$H724),$F724,""),if($E724="YP Contract",if(K$1=$H724,500000,if(K$1=($H724+1),1000000,if(K$1=($H724+2),1500000,""))))))))</f>
        <v/>
      </c>
      <c r="L724" s="13" t="str">
        <f t="shared" si="723"/>
        <v/>
      </c>
      <c r="M724" s="13" t="str">
        <f t="shared" si="723"/>
        <v/>
      </c>
      <c r="N724" s="13" t="str">
        <f t="shared" si="723"/>
        <v/>
      </c>
      <c r="O724" s="13" t="str">
        <f t="shared" si="723"/>
        <v/>
      </c>
      <c r="P724" s="13" t="str">
        <f t="shared" si="723"/>
        <v/>
      </c>
    </row>
    <row r="725">
      <c r="A725" s="7" t="s">
        <v>748</v>
      </c>
      <c r="B725" s="23"/>
      <c r="C725" s="8">
        <v>45343.0</v>
      </c>
      <c r="D725" s="8">
        <v>45788.0</v>
      </c>
      <c r="E725" s="9"/>
      <c r="F725" s="14"/>
      <c r="G725" s="11"/>
      <c r="I725" s="12" t="str">
        <f t="shared" si="3"/>
        <v/>
      </c>
      <c r="J725" s="13">
        <v>3.31E7</v>
      </c>
      <c r="K725" s="13" t="str">
        <f t="shared" ref="K725:P725" si="724">if($E725="","",if($E725="Dropped",if(and(K$1&lt;=$I725,K$1&gt;=$H725),if(Year($D725)=K$1,$F725*0.8,if((year($D725)+1)=K$1,$F725*0.6,$F725*0.4)) ,""),if($E725="Minors",0,if($E725="FA Contract",if(and(K$1&lt;=$I725,K$1&gt;=$H725),$F725,""),if($E725="YP Contract",if(K$1=$H725,500000,if(K$1=($H725+1),1000000,if(K$1=($H725+2),1500000,""))))))))</f>
        <v/>
      </c>
      <c r="L725" s="13" t="str">
        <f t="shared" si="724"/>
        <v/>
      </c>
      <c r="M725" s="13" t="str">
        <f t="shared" si="724"/>
        <v/>
      </c>
      <c r="N725" s="13" t="str">
        <f t="shared" si="724"/>
        <v/>
      </c>
      <c r="O725" s="13" t="str">
        <f t="shared" si="724"/>
        <v/>
      </c>
      <c r="P725" s="13" t="str">
        <f t="shared" si="724"/>
        <v/>
      </c>
    </row>
    <row r="726">
      <c r="A726" s="7" t="s">
        <v>749</v>
      </c>
      <c r="B726" s="23"/>
      <c r="C726" s="8">
        <v>45865.0</v>
      </c>
      <c r="D726" s="8">
        <v>45873.0</v>
      </c>
      <c r="E726" s="9"/>
      <c r="F726" s="14"/>
      <c r="G726" s="11"/>
      <c r="I726" s="12" t="str">
        <f t="shared" si="3"/>
        <v/>
      </c>
      <c r="J726" s="13">
        <v>3.31E7</v>
      </c>
      <c r="K726" s="13" t="str">
        <f t="shared" ref="K726:P726" si="725">if($E726="","",if($E726="Dropped",if(and(K$1&lt;=$I726,K$1&gt;=$H726),if(Year($D726)=K$1,$F726*0.8,if((year($D726)+1)=K$1,$F726*0.6,$F726*0.4)) ,""),if($E726="Minors",0,if($E726="FA Contract",if(and(K$1&lt;=$I726,K$1&gt;=$H726),$F726,""),if($E726="YP Contract",if(K$1=$H726,500000,if(K$1=($H726+1),1000000,if(K$1=($H726+2),1500000,""))))))))</f>
        <v/>
      </c>
      <c r="L726" s="13" t="str">
        <f t="shared" si="725"/>
        <v/>
      </c>
      <c r="M726" s="13" t="str">
        <f t="shared" si="725"/>
        <v/>
      </c>
      <c r="N726" s="13" t="str">
        <f t="shared" si="725"/>
        <v/>
      </c>
      <c r="O726" s="13" t="str">
        <f t="shared" si="725"/>
        <v/>
      </c>
      <c r="P726" s="13" t="str">
        <f t="shared" si="725"/>
        <v/>
      </c>
    </row>
    <row r="727">
      <c r="A727" s="7" t="s">
        <v>750</v>
      </c>
      <c r="B727" s="23"/>
      <c r="C727" s="8">
        <v>45830.0</v>
      </c>
      <c r="D727" s="8">
        <v>45873.0</v>
      </c>
      <c r="E727" s="9"/>
      <c r="F727" s="14"/>
      <c r="G727" s="11"/>
      <c r="I727" s="12" t="str">
        <f t="shared" si="3"/>
        <v/>
      </c>
      <c r="J727" s="13">
        <v>3.31E7</v>
      </c>
      <c r="K727" s="13" t="str">
        <f t="shared" ref="K727:P727" si="726">if($E727="","",if($E727="Dropped",if(and(K$1&lt;=$I727,K$1&gt;=$H727),if(Year($D727)=K$1,$F727*0.8,if((year($D727)+1)=K$1,$F727*0.6,$F727*0.4)) ,""),if($E727="Minors",0,if($E727="FA Contract",if(and(K$1&lt;=$I727,K$1&gt;=$H727),$F727,""),if($E727="YP Contract",if(K$1=$H727,500000,if(K$1=($H727+1),1000000,if(K$1=($H727+2),1500000,""))))))))</f>
        <v/>
      </c>
      <c r="L727" s="13" t="str">
        <f t="shared" si="726"/>
        <v/>
      </c>
      <c r="M727" s="13" t="str">
        <f t="shared" si="726"/>
        <v/>
      </c>
      <c r="N727" s="13" t="str">
        <f t="shared" si="726"/>
        <v/>
      </c>
      <c r="O727" s="13" t="str">
        <f t="shared" si="726"/>
        <v/>
      </c>
      <c r="P727" s="13" t="str">
        <f t="shared" si="726"/>
        <v/>
      </c>
    </row>
    <row r="728">
      <c r="A728" s="7" t="s">
        <v>751</v>
      </c>
      <c r="B728" s="23"/>
      <c r="C728" s="8">
        <v>45343.0</v>
      </c>
      <c r="D728" s="8">
        <v>45728.0</v>
      </c>
      <c r="E728" s="9"/>
      <c r="F728" s="14"/>
      <c r="G728" s="11"/>
      <c r="I728" s="12" t="str">
        <f t="shared" si="3"/>
        <v/>
      </c>
      <c r="J728" s="13">
        <v>3.31E7</v>
      </c>
      <c r="K728" s="13" t="str">
        <f t="shared" ref="K728:P728" si="727">if($E728="","",if($E728="Dropped",if(and(K$1&lt;=$I728,K$1&gt;=$H728),if(Year($D728)=K$1,$F728*0.8,if((year($D728)+1)=K$1,$F728*0.6,$F728*0.4)) ,""),if($E728="Minors",0,if($E728="FA Contract",if(and(K$1&lt;=$I728,K$1&gt;=$H728),$F728,""),if($E728="YP Contract",if(K$1=$H728,500000,if(K$1=($H728+1),1000000,if(K$1=($H728+2),1500000,""))))))))</f>
        <v/>
      </c>
      <c r="L728" s="13" t="str">
        <f t="shared" si="727"/>
        <v/>
      </c>
      <c r="M728" s="13" t="str">
        <f t="shared" si="727"/>
        <v/>
      </c>
      <c r="N728" s="13" t="str">
        <f t="shared" si="727"/>
        <v/>
      </c>
      <c r="O728" s="13" t="str">
        <f t="shared" si="727"/>
        <v/>
      </c>
      <c r="P728" s="13" t="str">
        <f t="shared" si="727"/>
        <v/>
      </c>
    </row>
    <row r="729">
      <c r="A729" s="7" t="s">
        <v>752</v>
      </c>
      <c r="B729" s="23"/>
      <c r="C729" s="8">
        <v>45608.0</v>
      </c>
      <c r="D729" s="8"/>
      <c r="E729" s="9"/>
      <c r="F729" s="10"/>
      <c r="G729" s="11"/>
      <c r="I729" s="12" t="str">
        <f t="shared" si="3"/>
        <v/>
      </c>
      <c r="J729" s="13">
        <v>3.31E7</v>
      </c>
      <c r="K729" s="13" t="str">
        <f t="shared" ref="K729:P729" si="728">if($E729="","",if($E729="Dropped",if(and(K$1&lt;=$I729,K$1&gt;=$H729),if(Year($D729)=K$1,$F729*0.8,if((year($D729)+1)=K$1,$F729*0.6,$F729*0.4)) ,""),if($E729="Minors",0,if($E729="FA Contract",if(and(K$1&lt;=$I729,K$1&gt;=$H729),$F729,""),if($E729="YP Contract",if(K$1=$H729,500000,if(K$1=($H729+1),1000000,if(K$1=($H729+2),1500000,""))))))))</f>
        <v/>
      </c>
      <c r="L729" s="13" t="str">
        <f t="shared" si="728"/>
        <v/>
      </c>
      <c r="M729" s="13" t="str">
        <f t="shared" si="728"/>
        <v/>
      </c>
      <c r="N729" s="13" t="str">
        <f t="shared" si="728"/>
        <v/>
      </c>
      <c r="O729" s="13" t="str">
        <f t="shared" si="728"/>
        <v/>
      </c>
      <c r="P729" s="13" t="str">
        <f t="shared" si="728"/>
        <v/>
      </c>
    </row>
    <row r="730">
      <c r="A730" s="7" t="s">
        <v>753</v>
      </c>
      <c r="B730" s="23"/>
      <c r="C730" s="8">
        <v>45473.0</v>
      </c>
      <c r="D730" s="8"/>
      <c r="E730" s="9"/>
      <c r="F730" s="14"/>
      <c r="G730" s="14"/>
      <c r="I730" s="12" t="str">
        <f t="shared" si="3"/>
        <v/>
      </c>
      <c r="J730" s="13">
        <v>3.31E7</v>
      </c>
      <c r="K730" s="13" t="str">
        <f t="shared" ref="K730:P730" si="729">if($E730="","",if($E730="Dropped",if(and(K$1&lt;=$I730,K$1&gt;=$H730),if(Year($D730)=K$1,$F730*0.8,if((year($D730)+1)=K$1,$F730*0.6,$F730*0.4)) ,""),if($E730="Minors",0,if($E730="FA Contract",if(and(K$1&lt;=$I730,K$1&gt;=$H730),$F730,""),if($E730="YP Contract",if(K$1=$H730,500000,if(K$1=($H730+1),1000000,if(K$1=($H730+2),1500000,""))))))))</f>
        <v/>
      </c>
      <c r="L730" s="13" t="str">
        <f t="shared" si="729"/>
        <v/>
      </c>
      <c r="M730" s="13" t="str">
        <f t="shared" si="729"/>
        <v/>
      </c>
      <c r="N730" s="13" t="str">
        <f t="shared" si="729"/>
        <v/>
      </c>
      <c r="O730" s="13" t="str">
        <f t="shared" si="729"/>
        <v/>
      </c>
      <c r="P730" s="13" t="str">
        <f t="shared" si="729"/>
        <v/>
      </c>
    </row>
    <row r="731">
      <c r="A731" s="7" t="s">
        <v>754</v>
      </c>
      <c r="B731" s="23"/>
      <c r="C731" s="8">
        <v>45732.0</v>
      </c>
      <c r="D731" s="8">
        <v>45867.0</v>
      </c>
      <c r="E731" s="9"/>
      <c r="F731" s="14"/>
      <c r="G731" s="11"/>
      <c r="I731" s="12" t="str">
        <f t="shared" si="3"/>
        <v/>
      </c>
      <c r="J731" s="13">
        <v>3.31E7</v>
      </c>
      <c r="K731" s="13" t="str">
        <f t="shared" ref="K731:P731" si="730">if($E731="","",if($E731="Dropped",if(and(K$1&lt;=$I731,K$1&gt;=$H731),if(Year($D731)=K$1,$F731*0.8,if((year($D731)+1)=K$1,$F731*0.6,$F731*0.4)) ,""),if($E731="Minors",0,if($E731="FA Contract",if(and(K$1&lt;=$I731,K$1&gt;=$H731),$F731,""),if($E731="YP Contract",if(K$1=$H731,500000,if(K$1=($H731+1),1000000,if(K$1=($H731+2),1500000,""))))))))</f>
        <v/>
      </c>
      <c r="L731" s="13" t="str">
        <f t="shared" si="730"/>
        <v/>
      </c>
      <c r="M731" s="13" t="str">
        <f t="shared" si="730"/>
        <v/>
      </c>
      <c r="N731" s="13" t="str">
        <f t="shared" si="730"/>
        <v/>
      </c>
      <c r="O731" s="13" t="str">
        <f t="shared" si="730"/>
        <v/>
      </c>
      <c r="P731" s="13" t="str">
        <f t="shared" si="730"/>
        <v/>
      </c>
    </row>
    <row r="732">
      <c r="A732" s="7" t="s">
        <v>755</v>
      </c>
      <c r="B732" s="23"/>
      <c r="C732" s="8">
        <v>45418.0</v>
      </c>
      <c r="D732" s="8"/>
      <c r="E732" s="9"/>
      <c r="F732" s="14"/>
      <c r="G732" s="3"/>
      <c r="I732" s="12" t="str">
        <f t="shared" si="3"/>
        <v/>
      </c>
      <c r="J732" s="13">
        <v>3.31E7</v>
      </c>
      <c r="K732" s="13" t="str">
        <f t="shared" ref="K732:P732" si="731">if($E732="","",if($E732="Dropped",if(and(K$1&lt;=$I732,K$1&gt;=$H732),if(Year($D732)=K$1,$F732*0.8,if((year($D732)+1)=K$1,$F732*0.6,$F732*0.4)) ,""),if($E732="Minors",0,if($E732="FA Contract",if(and(K$1&lt;=$I732,K$1&gt;=$H732),$F732,""),if($E732="YP Contract",if(K$1=$H732,500000,if(K$1=($H732+1),1000000,if(K$1=($H732+2),1500000,""))))))))</f>
        <v/>
      </c>
      <c r="L732" s="13" t="str">
        <f t="shared" si="731"/>
        <v/>
      </c>
      <c r="M732" s="13" t="str">
        <f t="shared" si="731"/>
        <v/>
      </c>
      <c r="N732" s="13" t="str">
        <f t="shared" si="731"/>
        <v/>
      </c>
      <c r="O732" s="13" t="str">
        <f t="shared" si="731"/>
        <v/>
      </c>
      <c r="P732" s="13" t="str">
        <f t="shared" si="731"/>
        <v/>
      </c>
    </row>
    <row r="733">
      <c r="A733" s="7" t="s">
        <v>756</v>
      </c>
      <c r="B733" s="23"/>
      <c r="C733" s="8">
        <v>45739.0</v>
      </c>
      <c r="D733" s="8">
        <v>45830.0</v>
      </c>
      <c r="E733" s="9"/>
      <c r="F733" s="14"/>
      <c r="G733" s="11"/>
      <c r="I733" s="12" t="str">
        <f t="shared" si="3"/>
        <v/>
      </c>
      <c r="J733" s="13">
        <v>3.31E7</v>
      </c>
      <c r="K733" s="13" t="str">
        <f t="shared" ref="K733:P733" si="732">if($E733="","",if($E733="Dropped",if(and(K$1&lt;=$I733,K$1&gt;=$H733),if(Year($D733)=K$1,$F733*0.8,if((year($D733)+1)=K$1,$F733*0.6,$F733*0.4)) ,""),if($E733="Minors",0,if($E733="FA Contract",if(and(K$1&lt;=$I733,K$1&gt;=$H733),$F733,""),if($E733="YP Contract",if(K$1=$H733,500000,if(K$1=($H733+1),1000000,if(K$1=($H733+2),1500000,""))))))))</f>
        <v/>
      </c>
      <c r="L733" s="13" t="str">
        <f t="shared" si="732"/>
        <v/>
      </c>
      <c r="M733" s="13" t="str">
        <f t="shared" si="732"/>
        <v/>
      </c>
      <c r="N733" s="13" t="str">
        <f t="shared" si="732"/>
        <v/>
      </c>
      <c r="O733" s="13" t="str">
        <f t="shared" si="732"/>
        <v/>
      </c>
      <c r="P733" s="13" t="str">
        <f t="shared" si="732"/>
        <v/>
      </c>
    </row>
    <row r="734">
      <c r="A734" s="7" t="s">
        <v>757</v>
      </c>
      <c r="B734" s="23"/>
      <c r="C734" s="8">
        <v>45407.0</v>
      </c>
      <c r="D734" s="8"/>
      <c r="E734" s="9"/>
      <c r="F734" s="14"/>
      <c r="G734" s="3"/>
      <c r="I734" s="12" t="str">
        <f t="shared" si="3"/>
        <v/>
      </c>
      <c r="J734" s="13">
        <v>3.31E7</v>
      </c>
      <c r="K734" s="13" t="str">
        <f t="shared" ref="K734:P734" si="733">if($E734="","",if($E734="Dropped",if(and(K$1&lt;=$I734,K$1&gt;=$H734),if(Year($D734)=K$1,$F734*0.8,if((year($D734)+1)=K$1,$F734*0.6,$F734*0.4)) ,""),if($E734="Minors",0,if($E734="FA Contract",if(and(K$1&lt;=$I734,K$1&gt;=$H734),$F734,""),if($E734="YP Contract",if(K$1=$H734,500000,if(K$1=($H734+1),1000000,if(K$1=($H734+2),1500000,""))))))))</f>
        <v/>
      </c>
      <c r="L734" s="13" t="str">
        <f t="shared" si="733"/>
        <v/>
      </c>
      <c r="M734" s="13" t="str">
        <f t="shared" si="733"/>
        <v/>
      </c>
      <c r="N734" s="13" t="str">
        <f t="shared" si="733"/>
        <v/>
      </c>
      <c r="O734" s="13" t="str">
        <f t="shared" si="733"/>
        <v/>
      </c>
      <c r="P734" s="13" t="str">
        <f t="shared" si="733"/>
        <v/>
      </c>
    </row>
    <row r="735">
      <c r="A735" s="7" t="s">
        <v>758</v>
      </c>
      <c r="B735" s="23"/>
      <c r="C735" s="8">
        <v>45795.0</v>
      </c>
      <c r="D735" s="8">
        <v>45845.0</v>
      </c>
      <c r="E735" s="9"/>
      <c r="F735" s="10"/>
      <c r="G735" s="11"/>
      <c r="I735" s="12" t="str">
        <f t="shared" si="3"/>
        <v/>
      </c>
      <c r="J735" s="13">
        <v>3.31E7</v>
      </c>
      <c r="K735" s="13" t="str">
        <f t="shared" ref="K735:P735" si="734">if($E735="","",if($E735="Dropped",if(and(K$1&lt;=$I735,K$1&gt;=$H735),if(Year($D735)=K$1,$F735*0.8,if((year($D735)+1)=K$1,$F735*0.6,$F735*0.4)) ,""),if($E735="Minors",0,if($E735="FA Contract",if(and(K$1&lt;=$I735,K$1&gt;=$H735),$F735,""),if($E735="YP Contract",if(K$1=$H735,500000,if(K$1=($H735+1),1000000,if(K$1=($H735+2),1500000,""))))))))</f>
        <v/>
      </c>
      <c r="L735" s="13" t="str">
        <f t="shared" si="734"/>
        <v/>
      </c>
      <c r="M735" s="13" t="str">
        <f t="shared" si="734"/>
        <v/>
      </c>
      <c r="N735" s="13" t="str">
        <f t="shared" si="734"/>
        <v/>
      </c>
      <c r="O735" s="13" t="str">
        <f t="shared" si="734"/>
        <v/>
      </c>
      <c r="P735" s="13" t="str">
        <f t="shared" si="734"/>
        <v/>
      </c>
    </row>
    <row r="736">
      <c r="A736" s="7" t="s">
        <v>759</v>
      </c>
      <c r="B736" s="23"/>
      <c r="C736" s="8">
        <v>45781.0</v>
      </c>
      <c r="D736" s="8">
        <v>45793.0</v>
      </c>
      <c r="E736" s="9"/>
      <c r="F736" s="14"/>
      <c r="G736" s="11"/>
      <c r="I736" s="12" t="str">
        <f t="shared" si="3"/>
        <v/>
      </c>
      <c r="J736" s="13">
        <v>3.31E7</v>
      </c>
      <c r="K736" s="13" t="str">
        <f t="shared" ref="K736:P736" si="735">if($E736="","",if($E736="Dropped",if(and(K$1&lt;=$I736,K$1&gt;=$H736),if(Year($D736)=K$1,$F736*0.8,if((year($D736)+1)=K$1,$F736*0.6,$F736*0.4)) ,""),if($E736="Minors",0,if($E736="FA Contract",if(and(K$1&lt;=$I736,K$1&gt;=$H736),$F736,""),if($E736="YP Contract",if(K$1=$H736,500000,if(K$1=($H736+1),1000000,if(K$1=($H736+2),1500000,""))))))))</f>
        <v/>
      </c>
      <c r="L736" s="13" t="str">
        <f t="shared" si="735"/>
        <v/>
      </c>
      <c r="M736" s="13" t="str">
        <f t="shared" si="735"/>
        <v/>
      </c>
      <c r="N736" s="13" t="str">
        <f t="shared" si="735"/>
        <v/>
      </c>
      <c r="O736" s="13" t="str">
        <f t="shared" si="735"/>
        <v/>
      </c>
      <c r="P736" s="13" t="str">
        <f t="shared" si="735"/>
        <v/>
      </c>
    </row>
    <row r="737">
      <c r="A737" s="7" t="s">
        <v>760</v>
      </c>
      <c r="B737" s="23"/>
      <c r="C737" s="8">
        <v>45431.0</v>
      </c>
      <c r="D737" s="8"/>
      <c r="E737" s="9"/>
      <c r="F737" s="14"/>
      <c r="G737" s="3"/>
      <c r="I737" s="12" t="str">
        <f t="shared" si="3"/>
        <v/>
      </c>
      <c r="J737" s="13">
        <v>3.31E7</v>
      </c>
      <c r="K737" s="13" t="str">
        <f t="shared" ref="K737:P737" si="736">if($E737="","",if($E737="Dropped",if(and(K$1&lt;=$I737,K$1&gt;=$H737),if(Year($D737)=K$1,$F737*0.8,if((year($D737)+1)=K$1,$F737*0.6,$F737*0.4)) ,""),if($E737="Minors",0,if($E737="FA Contract",if(and(K$1&lt;=$I737,K$1&gt;=$H737),$F737,""),if($E737="YP Contract",if(K$1=$H737,500000,if(K$1=($H737+1),1000000,if(K$1=($H737+2),1500000,""))))))))</f>
        <v/>
      </c>
      <c r="L737" s="13" t="str">
        <f t="shared" si="736"/>
        <v/>
      </c>
      <c r="M737" s="13" t="str">
        <f t="shared" si="736"/>
        <v/>
      </c>
      <c r="N737" s="13" t="str">
        <f t="shared" si="736"/>
        <v/>
      </c>
      <c r="O737" s="13" t="str">
        <f t="shared" si="736"/>
        <v/>
      </c>
      <c r="P737" s="13" t="str">
        <f t="shared" si="736"/>
        <v/>
      </c>
    </row>
    <row r="738">
      <c r="A738" s="7" t="s">
        <v>761</v>
      </c>
      <c r="B738" s="23"/>
      <c r="C738" s="8">
        <v>45343.0</v>
      </c>
      <c r="D738" s="8">
        <v>45774.0</v>
      </c>
      <c r="E738" s="9"/>
      <c r="F738" s="14"/>
      <c r="G738" s="11"/>
      <c r="I738" s="12" t="str">
        <f t="shared" si="3"/>
        <v/>
      </c>
      <c r="J738" s="13">
        <v>3.31E7</v>
      </c>
      <c r="K738" s="13" t="str">
        <f t="shared" ref="K738:P738" si="737">if($E738="","",if($E738="Dropped",if(and(K$1&lt;=$I738,K$1&gt;=$H738),if(Year($D738)=K$1,$F738*0.8,if((year($D738)+1)=K$1,$F738*0.6,$F738*0.4)) ,""),if($E738="Minors",0,if($E738="FA Contract",if(and(K$1&lt;=$I738,K$1&gt;=$H738),$F738,""),if($E738="YP Contract",if(K$1=$H738,500000,if(K$1=($H738+1),1000000,if(K$1=($H738+2),1500000,""))))))))</f>
        <v/>
      </c>
      <c r="L738" s="13" t="str">
        <f t="shared" si="737"/>
        <v/>
      </c>
      <c r="M738" s="13" t="str">
        <f t="shared" si="737"/>
        <v/>
      </c>
      <c r="N738" s="13" t="str">
        <f t="shared" si="737"/>
        <v/>
      </c>
      <c r="O738" s="13" t="str">
        <f t="shared" si="737"/>
        <v/>
      </c>
      <c r="P738" s="13" t="str">
        <f t="shared" si="737"/>
        <v/>
      </c>
    </row>
    <row r="739">
      <c r="A739" s="7" t="s">
        <v>762</v>
      </c>
      <c r="B739" s="23"/>
      <c r="C739" s="8">
        <v>45343.0</v>
      </c>
      <c r="D739" s="8">
        <v>45796.0</v>
      </c>
      <c r="E739" s="9"/>
      <c r="F739" s="14"/>
      <c r="G739" s="11"/>
      <c r="I739" s="12" t="str">
        <f t="shared" si="3"/>
        <v/>
      </c>
      <c r="J739" s="13">
        <v>3.31E7</v>
      </c>
      <c r="K739" s="13" t="str">
        <f t="shared" ref="K739:P739" si="738">if($E739="","",if($E739="Dropped",if(and(K$1&lt;=$I739,K$1&gt;=$H739),if(Year($D739)=K$1,$F739*0.8,if((year($D739)+1)=K$1,$F739*0.6,$F739*0.4)) ,""),if($E739="Minors",0,if($E739="FA Contract",if(and(K$1&lt;=$I739,K$1&gt;=$H739),$F739,""),if($E739="YP Contract",if(K$1=$H739,500000,if(K$1=($H739+1),1000000,if(K$1=($H739+2),1500000,""))))))))</f>
        <v/>
      </c>
      <c r="L739" s="13" t="str">
        <f t="shared" si="738"/>
        <v/>
      </c>
      <c r="M739" s="13" t="str">
        <f t="shared" si="738"/>
        <v/>
      </c>
      <c r="N739" s="13" t="str">
        <f t="shared" si="738"/>
        <v/>
      </c>
      <c r="O739" s="13" t="str">
        <f t="shared" si="738"/>
        <v/>
      </c>
      <c r="P739" s="13" t="str">
        <f t="shared" si="738"/>
        <v/>
      </c>
    </row>
    <row r="740">
      <c r="A740" s="7" t="s">
        <v>763</v>
      </c>
      <c r="B740" s="23"/>
      <c r="C740" s="8">
        <v>45562.0</v>
      </c>
      <c r="D740" s="8"/>
      <c r="E740" s="9"/>
      <c r="F740" s="14"/>
      <c r="G740" s="11"/>
      <c r="I740" s="12" t="str">
        <f t="shared" si="3"/>
        <v/>
      </c>
      <c r="J740" s="13">
        <v>3.31E7</v>
      </c>
      <c r="K740" s="13" t="str">
        <f t="shared" ref="K740:P740" si="739">if($E740="","",if($E740="Dropped",if(and(K$1&lt;=$I740,K$1&gt;=$H740),if(Year($D740)=K$1,$F740*0.8,if((year($D740)+1)=K$1,$F740*0.6,$F740*0.4)) ,""),if($E740="Minors",0,if($E740="FA Contract",if(and(K$1&lt;=$I740,K$1&gt;=$H740),$F740,""),if($E740="YP Contract",if(K$1=$H740,500000,if(K$1=($H740+1),1000000,if(K$1=($H740+2),1500000,""))))))))</f>
        <v/>
      </c>
      <c r="L740" s="13" t="str">
        <f t="shared" si="739"/>
        <v/>
      </c>
      <c r="M740" s="13" t="str">
        <f t="shared" si="739"/>
        <v/>
      </c>
      <c r="N740" s="13" t="str">
        <f t="shared" si="739"/>
        <v/>
      </c>
      <c r="O740" s="13" t="str">
        <f t="shared" si="739"/>
        <v/>
      </c>
      <c r="P740" s="13" t="str">
        <f t="shared" si="739"/>
        <v/>
      </c>
    </row>
    <row r="741">
      <c r="A741" s="7" t="s">
        <v>764</v>
      </c>
      <c r="B741" s="23"/>
      <c r="C741" s="8">
        <v>45608.0</v>
      </c>
      <c r="D741" s="8"/>
      <c r="E741" s="9"/>
      <c r="F741" s="10"/>
      <c r="G741" s="11"/>
      <c r="I741" s="12" t="str">
        <f t="shared" si="3"/>
        <v/>
      </c>
      <c r="J741" s="13">
        <v>3.31E7</v>
      </c>
      <c r="K741" s="13" t="str">
        <f t="shared" ref="K741:P741" si="740">if($E741="","",if($E741="Dropped",if(and(K$1&lt;=$I741,K$1&gt;=$H741),if(Year($D741)=K$1,$F741*0.8,if((year($D741)+1)=K$1,$F741*0.6,$F741*0.4)) ,""),if($E741="Minors",0,if($E741="FA Contract",if(and(K$1&lt;=$I741,K$1&gt;=$H741),$F741,""),if($E741="YP Contract",if(K$1=$H741,500000,if(K$1=($H741+1),1000000,if(K$1=($H741+2),1500000,""))))))))</f>
        <v/>
      </c>
      <c r="L741" s="13" t="str">
        <f t="shared" si="740"/>
        <v/>
      </c>
      <c r="M741" s="13" t="str">
        <f t="shared" si="740"/>
        <v/>
      </c>
      <c r="N741" s="13" t="str">
        <f t="shared" si="740"/>
        <v/>
      </c>
      <c r="O741" s="13" t="str">
        <f t="shared" si="740"/>
        <v/>
      </c>
      <c r="P741" s="13" t="str">
        <f t="shared" si="740"/>
        <v/>
      </c>
    </row>
    <row r="742">
      <c r="A742" s="7" t="s">
        <v>765</v>
      </c>
      <c r="B742" s="23"/>
      <c r="C742" s="8">
        <v>45499.0</v>
      </c>
      <c r="D742" s="8"/>
      <c r="E742" s="9"/>
      <c r="F742" s="14"/>
      <c r="G742" s="11"/>
      <c r="I742" s="12" t="str">
        <f t="shared" si="3"/>
        <v/>
      </c>
      <c r="J742" s="13">
        <v>3.31E7</v>
      </c>
      <c r="K742" s="13" t="str">
        <f t="shared" ref="K742:P742" si="741">if($E742="","",if($E742="Dropped",if(and(K$1&lt;=$I742,K$1&gt;=$H742),if(Year($D742)=K$1,$F742*0.8,if((year($D742)+1)=K$1,$F742*0.6,$F742*0.4)) ,""),if($E742="Minors",0,if($E742="FA Contract",if(and(K$1&lt;=$I742,K$1&gt;=$H742),$F742,""),if($E742="YP Contract",if(K$1=$H742,500000,if(K$1=($H742+1),1000000,if(K$1=($H742+2),1500000,""))))))))</f>
        <v/>
      </c>
      <c r="L742" s="13" t="str">
        <f t="shared" si="741"/>
        <v/>
      </c>
      <c r="M742" s="13" t="str">
        <f t="shared" si="741"/>
        <v/>
      </c>
      <c r="N742" s="13" t="str">
        <f t="shared" si="741"/>
        <v/>
      </c>
      <c r="O742" s="13" t="str">
        <f t="shared" si="741"/>
        <v/>
      </c>
      <c r="P742" s="13" t="str">
        <f t="shared" si="741"/>
        <v/>
      </c>
    </row>
    <row r="743">
      <c r="A743" s="7" t="s">
        <v>766</v>
      </c>
      <c r="B743" s="23"/>
      <c r="C743" s="8">
        <v>45886.0</v>
      </c>
      <c r="D743" s="8">
        <v>45894.0</v>
      </c>
      <c r="E743" s="9"/>
      <c r="F743" s="14"/>
      <c r="G743" s="11"/>
      <c r="I743" s="12" t="str">
        <f t="shared" si="3"/>
        <v/>
      </c>
      <c r="J743" s="13">
        <v>3.31E7</v>
      </c>
      <c r="K743" s="13" t="str">
        <f t="shared" ref="K743:P743" si="742">if($E743="","",if($E743="Dropped",if(and(K$1&lt;=$I743,K$1&gt;=$H743),if(Year($D743)=K$1,$F743*0.8,if((year($D743)+1)=K$1,$F743*0.6,$F743*0.4)) ,""),if($E743="Minors",0,if($E743="FA Contract",if(and(K$1&lt;=$I743,K$1&gt;=$H743),$F743,""),if($E743="YP Contract",if(K$1=$H743,500000,if(K$1=($H743+1),1000000,if(K$1=($H743+2),1500000,""))))))))</f>
        <v/>
      </c>
      <c r="L743" s="13" t="str">
        <f t="shared" si="742"/>
        <v/>
      </c>
      <c r="M743" s="13" t="str">
        <f t="shared" si="742"/>
        <v/>
      </c>
      <c r="N743" s="13" t="str">
        <f t="shared" si="742"/>
        <v/>
      </c>
      <c r="O743" s="13" t="str">
        <f t="shared" si="742"/>
        <v/>
      </c>
      <c r="P743" s="13" t="str">
        <f t="shared" si="742"/>
        <v/>
      </c>
    </row>
    <row r="744">
      <c r="A744" s="7" t="s">
        <v>767</v>
      </c>
      <c r="B744" s="23"/>
      <c r="C744" s="8">
        <v>45914.0</v>
      </c>
      <c r="D744" s="8">
        <v>45914.0</v>
      </c>
      <c r="E744" s="9"/>
      <c r="F744" s="10"/>
      <c r="G744" s="11"/>
      <c r="I744" s="12" t="str">
        <f t="shared" si="3"/>
        <v/>
      </c>
      <c r="J744" s="13">
        <v>3.31E7</v>
      </c>
      <c r="K744" s="13" t="str">
        <f t="shared" ref="K744:P744" si="743">if($E744="","",if($E744="Dropped",if(and(K$1&lt;=$I744,K$1&gt;=$H744),if(Year($D744)=K$1,$F744*0.8,if((year($D744)+1)=K$1,$F744*0.6,$F744*0.4)) ,""),if($E744="Minors",0,if($E744="FA Contract",if(and(K$1&lt;=$I744,K$1&gt;=$H744),$F744,""),if($E744="YP Contract",if(K$1=$H744,500000,if(K$1=($H744+1),1000000,if(K$1=($H744+2),1500000,""))))))))</f>
        <v/>
      </c>
      <c r="L744" s="13" t="str">
        <f t="shared" si="743"/>
        <v/>
      </c>
      <c r="M744" s="13" t="str">
        <f t="shared" si="743"/>
        <v/>
      </c>
      <c r="N744" s="13" t="str">
        <f t="shared" si="743"/>
        <v/>
      </c>
      <c r="O744" s="13" t="str">
        <f t="shared" si="743"/>
        <v/>
      </c>
      <c r="P744" s="13" t="str">
        <f t="shared" si="743"/>
        <v/>
      </c>
    </row>
    <row r="745">
      <c r="A745" s="7" t="s">
        <v>768</v>
      </c>
      <c r="B745" s="23"/>
      <c r="C745" s="8">
        <v>45774.0</v>
      </c>
      <c r="D745" s="8">
        <v>45788.0</v>
      </c>
      <c r="E745" s="9"/>
      <c r="F745" s="14"/>
      <c r="G745" s="11"/>
      <c r="I745" s="12" t="str">
        <f t="shared" si="3"/>
        <v/>
      </c>
      <c r="J745" s="13">
        <v>3.31E7</v>
      </c>
      <c r="K745" s="13" t="str">
        <f t="shared" ref="K745:P745" si="744">if($E745="","",if($E745="Dropped",if(and(K$1&lt;=$I745,K$1&gt;=$H745),if(Year($D745)=K$1,$F745*0.8,if((year($D745)+1)=K$1,$F745*0.6,$F745*0.4)) ,""),if($E745="Minors",0,if($E745="FA Contract",if(and(K$1&lt;=$I745,K$1&gt;=$H745),$F745,""),if($E745="YP Contract",if(K$1=$H745,500000,if(K$1=($H745+1),1000000,if(K$1=($H745+2),1500000,""))))))))</f>
        <v/>
      </c>
      <c r="L745" s="13" t="str">
        <f t="shared" si="744"/>
        <v/>
      </c>
      <c r="M745" s="13" t="str">
        <f t="shared" si="744"/>
        <v/>
      </c>
      <c r="N745" s="13" t="str">
        <f t="shared" si="744"/>
        <v/>
      </c>
      <c r="O745" s="13" t="str">
        <f t="shared" si="744"/>
        <v/>
      </c>
      <c r="P745" s="13" t="str">
        <f t="shared" si="744"/>
        <v/>
      </c>
    </row>
    <row r="746">
      <c r="A746" s="7" t="s">
        <v>769</v>
      </c>
      <c r="B746" s="23"/>
      <c r="C746" s="8">
        <v>45608.0</v>
      </c>
      <c r="D746" s="8"/>
      <c r="E746" s="9"/>
      <c r="F746" s="10"/>
      <c r="G746" s="11"/>
      <c r="I746" s="12" t="str">
        <f t="shared" si="3"/>
        <v/>
      </c>
      <c r="J746" s="13">
        <v>3.31E7</v>
      </c>
      <c r="K746" s="13" t="str">
        <f t="shared" ref="K746:P746" si="745">if($E746="","",if($E746="Dropped",if(and(K$1&lt;=$I746,K$1&gt;=$H746),if(Year($D746)=K$1,$F746*0.8,if((year($D746)+1)=K$1,$F746*0.6,$F746*0.4)) ,""),if($E746="Minors",0,if($E746="FA Contract",if(and(K$1&lt;=$I746,K$1&gt;=$H746),$F746,""),if($E746="YP Contract",if(K$1=$H746,500000,if(K$1=($H746+1),1000000,if(K$1=($H746+2),1500000,""))))))))</f>
        <v/>
      </c>
      <c r="L746" s="13" t="str">
        <f t="shared" si="745"/>
        <v/>
      </c>
      <c r="M746" s="13" t="str">
        <f t="shared" si="745"/>
        <v/>
      </c>
      <c r="N746" s="13" t="str">
        <f t="shared" si="745"/>
        <v/>
      </c>
      <c r="O746" s="13" t="str">
        <f t="shared" si="745"/>
        <v/>
      </c>
      <c r="P746" s="13" t="str">
        <f t="shared" si="745"/>
        <v/>
      </c>
    </row>
    <row r="747">
      <c r="A747" s="7" t="s">
        <v>770</v>
      </c>
      <c r="B747" s="23"/>
      <c r="C747" s="8">
        <v>45441.0</v>
      </c>
      <c r="D747" s="8"/>
      <c r="E747" s="9"/>
      <c r="F747" s="14"/>
      <c r="G747" s="11"/>
      <c r="I747" s="12" t="str">
        <f t="shared" si="3"/>
        <v/>
      </c>
      <c r="J747" s="13">
        <v>3.31E7</v>
      </c>
      <c r="K747" s="13" t="str">
        <f t="shared" ref="K747:P747" si="746">if($E747="","",if($E747="Dropped",if(and(K$1&lt;=$I747,K$1&gt;=$H747),if(Year($D747)=K$1,$F747*0.8,if((year($D747)+1)=K$1,$F747*0.6,$F747*0.4)) ,""),if($E747="Minors",0,if($E747="FA Contract",if(and(K$1&lt;=$I747,K$1&gt;=$H747),$F747,""),if($E747="YP Contract",if(K$1=$H747,500000,if(K$1=($H747+1),1000000,if(K$1=($H747+2),1500000,""))))))))</f>
        <v/>
      </c>
      <c r="L747" s="13" t="str">
        <f t="shared" si="746"/>
        <v/>
      </c>
      <c r="M747" s="13" t="str">
        <f t="shared" si="746"/>
        <v/>
      </c>
      <c r="N747" s="13" t="str">
        <f t="shared" si="746"/>
        <v/>
      </c>
      <c r="O747" s="13" t="str">
        <f t="shared" si="746"/>
        <v/>
      </c>
      <c r="P747" s="13" t="str">
        <f t="shared" si="746"/>
        <v/>
      </c>
    </row>
    <row r="748">
      <c r="A748" s="7" t="s">
        <v>771</v>
      </c>
      <c r="B748" s="23"/>
      <c r="C748" s="8">
        <v>45418.0</v>
      </c>
      <c r="D748" s="8"/>
      <c r="E748" s="9"/>
      <c r="F748" s="14"/>
      <c r="G748" s="11"/>
      <c r="I748" s="12" t="str">
        <f t="shared" si="3"/>
        <v/>
      </c>
      <c r="J748" s="13">
        <v>3.31E7</v>
      </c>
      <c r="K748" s="13" t="str">
        <f t="shared" ref="K748:P748" si="747">if($E748="","",if($E748="Dropped",if(and(K$1&lt;=$I748,K$1&gt;=$H748),if(Year($D748)=K$1,$F748*0.8,if((year($D748)+1)=K$1,$F748*0.6,$F748*0.4)) ,""),if($E748="Minors",0,if($E748="FA Contract",if(and(K$1&lt;=$I748,K$1&gt;=$H748),$F748,""),if($E748="YP Contract",if(K$1=$H748,500000,if(K$1=($H748+1),1000000,if(K$1=($H748+2),1500000,""))))))))</f>
        <v/>
      </c>
      <c r="L748" s="13" t="str">
        <f t="shared" si="747"/>
        <v/>
      </c>
      <c r="M748" s="13" t="str">
        <f t="shared" si="747"/>
        <v/>
      </c>
      <c r="N748" s="13" t="str">
        <f t="shared" si="747"/>
        <v/>
      </c>
      <c r="O748" s="13" t="str">
        <f t="shared" si="747"/>
        <v/>
      </c>
      <c r="P748" s="13" t="str">
        <f t="shared" si="747"/>
        <v/>
      </c>
    </row>
    <row r="749">
      <c r="A749" s="7" t="s">
        <v>772</v>
      </c>
      <c r="B749" s="23"/>
      <c r="C749" s="8">
        <v>45886.0</v>
      </c>
      <c r="D749" s="8">
        <v>45897.0</v>
      </c>
      <c r="E749" s="9"/>
      <c r="F749" s="14"/>
      <c r="G749" s="11"/>
      <c r="I749" s="12" t="str">
        <f t="shared" si="3"/>
        <v/>
      </c>
      <c r="J749" s="13">
        <v>3.31E7</v>
      </c>
      <c r="K749" s="13" t="str">
        <f t="shared" ref="K749:P749" si="748">if($E749="","",if($E749="Dropped",if(and(K$1&lt;=$I749,K$1&gt;=$H749),if(Year($D749)=K$1,$F749*0.8,if((year($D749)+1)=K$1,$F749*0.6,$F749*0.4)) ,""),if($E749="Minors",0,if($E749="FA Contract",if(and(K$1&lt;=$I749,K$1&gt;=$H749),$F749,""),if($E749="YP Contract",if(K$1=$H749,500000,if(K$1=($H749+1),1000000,if(K$1=($H749+2),1500000,""))))))))</f>
        <v/>
      </c>
      <c r="L749" s="13" t="str">
        <f t="shared" si="748"/>
        <v/>
      </c>
      <c r="M749" s="13" t="str">
        <f t="shared" si="748"/>
        <v/>
      </c>
      <c r="N749" s="13" t="str">
        <f t="shared" si="748"/>
        <v/>
      </c>
      <c r="O749" s="13" t="str">
        <f t="shared" si="748"/>
        <v/>
      </c>
      <c r="P749" s="13" t="str">
        <f t="shared" si="748"/>
        <v/>
      </c>
    </row>
    <row r="750">
      <c r="A750" s="7" t="s">
        <v>773</v>
      </c>
      <c r="B750" s="23"/>
      <c r="C750" s="8">
        <v>45432.0</v>
      </c>
      <c r="D750" s="8"/>
      <c r="E750" s="9"/>
      <c r="F750" s="14"/>
      <c r="G750" s="3"/>
      <c r="I750" s="12" t="str">
        <f t="shared" si="3"/>
        <v/>
      </c>
      <c r="J750" s="13">
        <v>3.31E7</v>
      </c>
      <c r="K750" s="13" t="str">
        <f t="shared" ref="K750:P750" si="749">if($E750="","",if($E750="Dropped",if(and(K$1&lt;=$I750,K$1&gt;=$H750),if(Year($D750)=K$1,$F750*0.8,if((year($D750)+1)=K$1,$F750*0.6,$F750*0.4)) ,""),if($E750="Minors",0,if($E750="FA Contract",if(and(K$1&lt;=$I750,K$1&gt;=$H750),$F750,""),if($E750="YP Contract",if(K$1=$H750,500000,if(K$1=($H750+1),1000000,if(K$1=($H750+2),1500000,""))))))))</f>
        <v/>
      </c>
      <c r="L750" s="13" t="str">
        <f t="shared" si="749"/>
        <v/>
      </c>
      <c r="M750" s="13" t="str">
        <f t="shared" si="749"/>
        <v/>
      </c>
      <c r="N750" s="13" t="str">
        <f t="shared" si="749"/>
        <v/>
      </c>
      <c r="O750" s="13" t="str">
        <f t="shared" si="749"/>
        <v/>
      </c>
      <c r="P750" s="13" t="str">
        <f t="shared" si="749"/>
        <v/>
      </c>
    </row>
    <row r="751">
      <c r="A751" s="7" t="s">
        <v>774</v>
      </c>
      <c r="B751" s="23"/>
      <c r="C751" s="8">
        <v>45429.0</v>
      </c>
      <c r="D751" s="8"/>
      <c r="E751" s="9"/>
      <c r="F751" s="14"/>
      <c r="G751" s="3"/>
      <c r="I751" s="12" t="str">
        <f t="shared" si="3"/>
        <v/>
      </c>
      <c r="J751" s="13">
        <v>3.31E7</v>
      </c>
      <c r="K751" s="13" t="str">
        <f t="shared" ref="K751:P751" si="750">if($E751="","",if($E751="Dropped",if(and(K$1&lt;=$I751,K$1&gt;=$H751),if(Year($D751)=K$1,$F751*0.8,if((year($D751)+1)=K$1,$F751*0.6,$F751*0.4)) ,""),if($E751="Minors",0,if($E751="FA Contract",if(and(K$1&lt;=$I751,K$1&gt;=$H751),$F751,""),if($E751="YP Contract",if(K$1=$H751,500000,if(K$1=($H751+1),1000000,if(K$1=($H751+2),1500000,""))))))))</f>
        <v/>
      </c>
      <c r="L751" s="13" t="str">
        <f t="shared" si="750"/>
        <v/>
      </c>
      <c r="M751" s="13" t="str">
        <f t="shared" si="750"/>
        <v/>
      </c>
      <c r="N751" s="13" t="str">
        <f t="shared" si="750"/>
        <v/>
      </c>
      <c r="O751" s="13" t="str">
        <f t="shared" si="750"/>
        <v/>
      </c>
      <c r="P751" s="13" t="str">
        <f t="shared" si="750"/>
        <v/>
      </c>
    </row>
    <row r="752">
      <c r="A752" s="7" t="s">
        <v>775</v>
      </c>
      <c r="B752" s="23"/>
      <c r="C752" s="8">
        <v>45355.0</v>
      </c>
      <c r="D752" s="8">
        <v>45698.0</v>
      </c>
      <c r="E752" s="9"/>
      <c r="F752" s="14"/>
      <c r="G752" s="14"/>
      <c r="I752" s="12" t="str">
        <f t="shared" si="3"/>
        <v/>
      </c>
      <c r="J752" s="13">
        <v>3.31E7</v>
      </c>
      <c r="K752" s="13" t="str">
        <f t="shared" ref="K752:P752" si="751">if($E752="","",if($E752="Dropped",if(and(K$1&lt;=$I752,K$1&gt;=$H752),if(Year($D752)=K$1,$F752*0.8,if((year($D752)+1)=K$1,$F752*0.6,$F752*0.4)) ,""),if($E752="Minors",0,if($E752="FA Contract",if(and(K$1&lt;=$I752,K$1&gt;=$H752),$F752,""),if($E752="YP Contract",if(K$1=$H752,500000,if(K$1=($H752+1),1000000,if(K$1=($H752+2),1500000,""))))))))</f>
        <v/>
      </c>
      <c r="L752" s="13" t="str">
        <f t="shared" si="751"/>
        <v/>
      </c>
      <c r="M752" s="13" t="str">
        <f t="shared" si="751"/>
        <v/>
      </c>
      <c r="N752" s="13" t="str">
        <f t="shared" si="751"/>
        <v/>
      </c>
      <c r="O752" s="13" t="str">
        <f t="shared" si="751"/>
        <v/>
      </c>
      <c r="P752" s="13" t="str">
        <f t="shared" si="751"/>
        <v/>
      </c>
    </row>
    <row r="753">
      <c r="A753" s="7" t="s">
        <v>776</v>
      </c>
      <c r="B753" s="23"/>
      <c r="C753" s="8">
        <v>45844.0</v>
      </c>
      <c r="D753" s="8">
        <v>45845.0</v>
      </c>
      <c r="E753" s="9"/>
      <c r="F753" s="14"/>
      <c r="G753" s="11"/>
      <c r="I753" s="12"/>
      <c r="J753" s="13">
        <v>3.31E7</v>
      </c>
      <c r="K753" s="13" t="str">
        <f t="shared" ref="K753:P753" si="752">if($E753="","",if($E753="Dropped",if(and(K$1&lt;=$I753,K$1&gt;=$H753),if(Year($D753)=K$1,$F753*0.8,if((year($D753)+1)=K$1,$F753*0.6,$F753*0.4)) ,""),if($E753="Minors",0,if($E753="FA Contract",if(and(K$1&lt;=$I753,K$1&gt;=$H753),$F753,""),if($E753="YP Contract",if(K$1=$H753,500000,if(K$1=($H753+1),1000000,if(K$1=($H753+2),1500000,""))))))))</f>
        <v/>
      </c>
      <c r="L753" s="13" t="str">
        <f t="shared" si="752"/>
        <v/>
      </c>
      <c r="M753" s="13" t="str">
        <f t="shared" si="752"/>
        <v/>
      </c>
      <c r="N753" s="13" t="str">
        <f t="shared" si="752"/>
        <v/>
      </c>
      <c r="O753" s="13" t="str">
        <f t="shared" si="752"/>
        <v/>
      </c>
      <c r="P753" s="13" t="str">
        <f t="shared" si="752"/>
        <v/>
      </c>
    </row>
    <row r="754">
      <c r="A754" s="7" t="s">
        <v>777</v>
      </c>
      <c r="B754" s="23"/>
      <c r="C754" s="8">
        <v>45357.0</v>
      </c>
      <c r="D754" s="8">
        <v>45698.0</v>
      </c>
      <c r="E754" s="9"/>
      <c r="F754" s="14"/>
      <c r="G754" s="11"/>
      <c r="I754" s="12" t="str">
        <f t="shared" ref="I754:I3004" si="754">if(H754="","",if(or($E754="FA Contract",$E754="Dropped"),$H754+$G754-1,if($E754="YP Contract",$H754+2,if(and($E754="Minors",$G754&lt;&gt;"YP"),$H754+$G754-1,if(and($E754="Minors",$G754="YP"),$H754+2,"")))))</f>
        <v/>
      </c>
      <c r="J754" s="13">
        <v>3.31E7</v>
      </c>
      <c r="K754" s="13" t="str">
        <f t="shared" ref="K754:P754" si="753">if($E754="","",if($E754="Dropped",if(and(K$1&lt;=$I754,K$1&gt;=$H754),if(Year($D754)=K$1,$F754*0.8,if((year($D754)+1)=K$1,$F754*0.6,$F754*0.4)) ,""),if($E754="Minors",0,if($E754="FA Contract",if(and(K$1&lt;=$I754,K$1&gt;=$H754),$F754,""),if($E754="YP Contract",if(K$1=$H754,500000,if(K$1=($H754+1),1000000,if(K$1=($H754+2),1500000,""))))))))</f>
        <v/>
      </c>
      <c r="L754" s="13" t="str">
        <f t="shared" si="753"/>
        <v/>
      </c>
      <c r="M754" s="13" t="str">
        <f t="shared" si="753"/>
        <v/>
      </c>
      <c r="N754" s="13" t="str">
        <f t="shared" si="753"/>
        <v/>
      </c>
      <c r="O754" s="13" t="str">
        <f t="shared" si="753"/>
        <v/>
      </c>
      <c r="P754" s="13" t="str">
        <f t="shared" si="753"/>
        <v/>
      </c>
    </row>
    <row r="755">
      <c r="A755" s="7" t="s">
        <v>778</v>
      </c>
      <c r="B755" s="23"/>
      <c r="C755" s="8">
        <v>45501.0</v>
      </c>
      <c r="D755" s="8"/>
      <c r="E755" s="9"/>
      <c r="F755" s="14"/>
      <c r="G755" s="11"/>
      <c r="I755" s="12" t="str">
        <f t="shared" si="754"/>
        <v/>
      </c>
      <c r="J755" s="13">
        <v>3.31E7</v>
      </c>
      <c r="K755" s="13" t="str">
        <f t="shared" ref="K755:P755" si="755">if($E755="","",if($E755="Dropped",if(and(K$1&lt;=$I755,K$1&gt;=$H755),if(Year($D755)=K$1,$F755*0.8,if((year($D755)+1)=K$1,$F755*0.6,$F755*0.4)) ,""),if($E755="Minors",0,if($E755="FA Contract",if(and(K$1&lt;=$I755,K$1&gt;=$H755),$F755,""),if($E755="YP Contract",if(K$1=$H755,500000,if(K$1=($H755+1),1000000,if(K$1=($H755+2),1500000,""))))))))</f>
        <v/>
      </c>
      <c r="L755" s="13" t="str">
        <f t="shared" si="755"/>
        <v/>
      </c>
      <c r="M755" s="13" t="str">
        <f t="shared" si="755"/>
        <v/>
      </c>
      <c r="N755" s="13" t="str">
        <f t="shared" si="755"/>
        <v/>
      </c>
      <c r="O755" s="13" t="str">
        <f t="shared" si="755"/>
        <v/>
      </c>
      <c r="P755" s="13" t="str">
        <f t="shared" si="755"/>
        <v/>
      </c>
    </row>
    <row r="756">
      <c r="A756" s="7" t="s">
        <v>779</v>
      </c>
      <c r="B756" s="23"/>
      <c r="C756" s="8">
        <v>45518.0</v>
      </c>
      <c r="D756" s="8"/>
      <c r="E756" s="9"/>
      <c r="F756" s="14"/>
      <c r="G756" s="11"/>
      <c r="I756" s="12" t="str">
        <f t="shared" si="754"/>
        <v/>
      </c>
      <c r="J756" s="13">
        <v>3.31E7</v>
      </c>
      <c r="K756" s="13" t="str">
        <f t="shared" ref="K756:P756" si="756">if($E756="","",if($E756="Dropped",if(and(K$1&lt;=$I756,K$1&gt;=$H756),if(Year($D756)=K$1,$F756*0.8,if((year($D756)+1)=K$1,$F756*0.6,$F756*0.4)) ,""),if($E756="Minors",0,if($E756="FA Contract",if(and(K$1&lt;=$I756,K$1&gt;=$H756),$F756,""),if($E756="YP Contract",if(K$1=$H756,500000,if(K$1=($H756+1),1000000,if(K$1=($H756+2),1500000,""))))))))</f>
        <v/>
      </c>
      <c r="L756" s="13" t="str">
        <f t="shared" si="756"/>
        <v/>
      </c>
      <c r="M756" s="13" t="str">
        <f t="shared" si="756"/>
        <v/>
      </c>
      <c r="N756" s="13" t="str">
        <f t="shared" si="756"/>
        <v/>
      </c>
      <c r="O756" s="13" t="str">
        <f t="shared" si="756"/>
        <v/>
      </c>
      <c r="P756" s="13" t="str">
        <f t="shared" si="756"/>
        <v/>
      </c>
    </row>
    <row r="757">
      <c r="A757" s="7" t="s">
        <v>780</v>
      </c>
      <c r="B757" s="23"/>
      <c r="C757" s="8">
        <v>45614.0</v>
      </c>
      <c r="D757" s="8"/>
      <c r="E757" s="9"/>
      <c r="F757" s="10"/>
      <c r="G757" s="11"/>
      <c r="I757" s="12" t="str">
        <f t="shared" si="754"/>
        <v/>
      </c>
      <c r="J757" s="13">
        <v>3.31E7</v>
      </c>
      <c r="K757" s="13" t="str">
        <f t="shared" ref="K757:P757" si="757">if($E757="","",if($E757="Dropped",if(and(K$1&lt;=$I757,K$1&gt;=$H757),if(Year($D757)=K$1,$F757*0.8,if((year($D757)+1)=K$1,$F757*0.6,$F757*0.4)) ,""),if($E757="Minors",0,if($E757="FA Contract",if(and(K$1&lt;=$I757,K$1&gt;=$H757),$F757,""),if($E757="YP Contract",if(K$1=$H757,500000,if(K$1=($H757+1),1000000,if(K$1=($H757+2),1500000,""))))))))</f>
        <v/>
      </c>
      <c r="L757" s="13" t="str">
        <f t="shared" si="757"/>
        <v/>
      </c>
      <c r="M757" s="13" t="str">
        <f t="shared" si="757"/>
        <v/>
      </c>
      <c r="N757" s="13" t="str">
        <f t="shared" si="757"/>
        <v/>
      </c>
      <c r="O757" s="13" t="str">
        <f t="shared" si="757"/>
        <v/>
      </c>
      <c r="P757" s="13" t="str">
        <f t="shared" si="757"/>
        <v/>
      </c>
    </row>
    <row r="758">
      <c r="A758" s="7" t="s">
        <v>781</v>
      </c>
      <c r="B758" s="23"/>
      <c r="C758" s="8">
        <v>45550.0</v>
      </c>
      <c r="D758" s="8">
        <v>45816.0</v>
      </c>
      <c r="E758" s="9"/>
      <c r="F758" s="14"/>
      <c r="G758" s="11"/>
      <c r="I758" s="12" t="str">
        <f t="shared" si="754"/>
        <v/>
      </c>
      <c r="J758" s="13">
        <v>3.31E7</v>
      </c>
      <c r="K758" s="13" t="str">
        <f t="shared" ref="K758:P758" si="758">if($E758="","",if($E758="Dropped",if(and(K$1&lt;=$I758,K$1&gt;=$H758),if(Year($D758)=K$1,$F758*0.8,if((year($D758)+1)=K$1,$F758*0.6,$F758*0.4)) ,""),if($E758="Minors",0,if($E758="FA Contract",if(and(K$1&lt;=$I758,K$1&gt;=$H758),$F758,""),if($E758="YP Contract",if(K$1=$H758,500000,if(K$1=($H758+1),1000000,if(K$1=($H758+2),1500000,""))))))))</f>
        <v/>
      </c>
      <c r="L758" s="13" t="str">
        <f t="shared" si="758"/>
        <v/>
      </c>
      <c r="M758" s="13" t="str">
        <f t="shared" si="758"/>
        <v/>
      </c>
      <c r="N758" s="13" t="str">
        <f t="shared" si="758"/>
        <v/>
      </c>
      <c r="O758" s="13" t="str">
        <f t="shared" si="758"/>
        <v/>
      </c>
      <c r="P758" s="13" t="str">
        <f t="shared" si="758"/>
        <v/>
      </c>
    </row>
    <row r="759">
      <c r="A759" s="7" t="s">
        <v>782</v>
      </c>
      <c r="B759" s="23"/>
      <c r="C759" s="8">
        <v>45721.0</v>
      </c>
      <c r="D759" s="8">
        <v>45760.0</v>
      </c>
      <c r="E759" s="9"/>
      <c r="F759" s="10"/>
      <c r="G759" s="11"/>
      <c r="I759" s="12" t="str">
        <f t="shared" si="754"/>
        <v/>
      </c>
      <c r="J759" s="13">
        <v>3.31E7</v>
      </c>
      <c r="K759" s="13" t="str">
        <f t="shared" ref="K759:P759" si="759">if($E759="","",if($E759="Dropped",if(and(K$1&lt;=$I759,K$1&gt;=$H759),if(Year($D759)=K$1,$F759*0.8,if((year($D759)+1)=K$1,$F759*0.6,$F759*0.4)) ,""),if($E759="Minors",0,if($E759="FA Contract",if(and(K$1&lt;=$I759,K$1&gt;=$H759),$F759,""),if($E759="YP Contract",if(K$1=$H759,500000,if(K$1=($H759+1),1000000,if(K$1=($H759+2),1500000,""))))))))</f>
        <v/>
      </c>
      <c r="L759" s="13" t="str">
        <f t="shared" si="759"/>
        <v/>
      </c>
      <c r="M759" s="13" t="str">
        <f t="shared" si="759"/>
        <v/>
      </c>
      <c r="N759" s="13" t="str">
        <f t="shared" si="759"/>
        <v/>
      </c>
      <c r="O759" s="13" t="str">
        <f t="shared" si="759"/>
        <v/>
      </c>
      <c r="P759" s="13" t="str">
        <f t="shared" si="759"/>
        <v/>
      </c>
    </row>
    <row r="760">
      <c r="A760" s="7" t="s">
        <v>426</v>
      </c>
      <c r="B760" s="23"/>
      <c r="C760" s="8">
        <v>45471.0</v>
      </c>
      <c r="D760" s="8"/>
      <c r="E760" s="9"/>
      <c r="F760" s="14"/>
      <c r="G760" s="11"/>
      <c r="I760" s="12" t="str">
        <f t="shared" si="754"/>
        <v/>
      </c>
      <c r="J760" s="13">
        <v>3.31E7</v>
      </c>
      <c r="K760" s="13" t="str">
        <f t="shared" ref="K760:P760" si="760">if($E760="","",if($E760="Dropped",if(and(K$1&lt;=$I760,K$1&gt;=$H760),if(Year($D760)=K$1,$F760*0.8,if((year($D760)+1)=K$1,$F760*0.6,$F760*0.4)) ,""),if($E760="Minors",0,if($E760="FA Contract",if(and(K$1&lt;=$I760,K$1&gt;=$H760),$F760,""),if($E760="YP Contract",if(K$1=$H760,500000,if(K$1=($H760+1),1000000,if(K$1=($H760+2),1500000,""))))))))</f>
        <v/>
      </c>
      <c r="L760" s="13" t="str">
        <f t="shared" si="760"/>
        <v/>
      </c>
      <c r="M760" s="13" t="str">
        <f t="shared" si="760"/>
        <v/>
      </c>
      <c r="N760" s="13" t="str">
        <f t="shared" si="760"/>
        <v/>
      </c>
      <c r="O760" s="13" t="str">
        <f t="shared" si="760"/>
        <v/>
      </c>
      <c r="P760" s="13" t="str">
        <f t="shared" si="760"/>
        <v/>
      </c>
    </row>
    <row r="761">
      <c r="A761" s="7" t="s">
        <v>783</v>
      </c>
      <c r="B761" s="23"/>
      <c r="C761" s="8">
        <v>45562.0</v>
      </c>
      <c r="D761" s="8"/>
      <c r="E761" s="9"/>
      <c r="F761" s="14"/>
      <c r="G761" s="11"/>
      <c r="I761" s="12" t="str">
        <f t="shared" si="754"/>
        <v/>
      </c>
      <c r="J761" s="13">
        <v>3.31E7</v>
      </c>
      <c r="K761" s="13" t="str">
        <f t="shared" ref="K761:P761" si="761">if($E761="","",if($E761="Dropped",if(and(K$1&lt;=$I761,K$1&gt;=$H761),if(Year($D761)=K$1,$F761*0.8,if((year($D761)+1)=K$1,$F761*0.6,$F761*0.4)) ,""),if($E761="Minors",0,if($E761="FA Contract",if(and(K$1&lt;=$I761,K$1&gt;=$H761),$F761,""),if($E761="YP Contract",if(K$1=$H761,500000,if(K$1=($H761+1),1000000,if(K$1=($H761+2),1500000,""))))))))</f>
        <v/>
      </c>
      <c r="L761" s="13" t="str">
        <f t="shared" si="761"/>
        <v/>
      </c>
      <c r="M761" s="13" t="str">
        <f t="shared" si="761"/>
        <v/>
      </c>
      <c r="N761" s="13" t="str">
        <f t="shared" si="761"/>
        <v/>
      </c>
      <c r="O761" s="13" t="str">
        <f t="shared" si="761"/>
        <v/>
      </c>
      <c r="P761" s="13" t="str">
        <f t="shared" si="761"/>
        <v/>
      </c>
    </row>
    <row r="762">
      <c r="A762" s="7" t="s">
        <v>784</v>
      </c>
      <c r="B762" s="23"/>
      <c r="C762" s="8">
        <v>45781.0</v>
      </c>
      <c r="D762" s="8">
        <v>45817.0</v>
      </c>
      <c r="E762" s="9"/>
      <c r="F762" s="14"/>
      <c r="G762" s="11"/>
      <c r="I762" s="12" t="str">
        <f t="shared" si="754"/>
        <v/>
      </c>
      <c r="J762" s="13">
        <v>3.31E7</v>
      </c>
      <c r="K762" s="13" t="str">
        <f t="shared" ref="K762:P762" si="762">if($E762="","",if($E762="Dropped",if(and(K$1&lt;=$I762,K$1&gt;=$H762),if(Year($D762)=K$1,$F762*0.8,if((year($D762)+1)=K$1,$F762*0.6,$F762*0.4)) ,""),if($E762="Minors",0,if($E762="FA Contract",if(and(K$1&lt;=$I762,K$1&gt;=$H762),$F762,""),if($E762="YP Contract",if(K$1=$H762,500000,if(K$1=($H762+1),1000000,if(K$1=($H762+2),1500000,""))))))))</f>
        <v/>
      </c>
      <c r="L762" s="13" t="str">
        <f t="shared" si="762"/>
        <v/>
      </c>
      <c r="M762" s="13" t="str">
        <f t="shared" si="762"/>
        <v/>
      </c>
      <c r="N762" s="13" t="str">
        <f t="shared" si="762"/>
        <v/>
      </c>
      <c r="O762" s="13" t="str">
        <f t="shared" si="762"/>
        <v/>
      </c>
      <c r="P762" s="13" t="str">
        <f t="shared" si="762"/>
        <v/>
      </c>
    </row>
    <row r="763">
      <c r="A763" s="7" t="s">
        <v>785</v>
      </c>
      <c r="B763" s="23"/>
      <c r="C763" s="8">
        <v>45558.0</v>
      </c>
      <c r="D763" s="8"/>
      <c r="E763" s="9"/>
      <c r="F763" s="14"/>
      <c r="G763" s="11"/>
      <c r="I763" s="12" t="str">
        <f t="shared" si="754"/>
        <v/>
      </c>
      <c r="J763" s="13">
        <v>3.31E7</v>
      </c>
      <c r="K763" s="13" t="str">
        <f t="shared" ref="K763:P763" si="763">if($E763="","",if($E763="Dropped",if(and(K$1&lt;=$I763,K$1&gt;=$H763),if(Year($D763)=K$1,$F763*0.8,if((year($D763)+1)=K$1,$F763*0.6,$F763*0.4)) ,""),if($E763="Minors",0,if($E763="FA Contract",if(and(K$1&lt;=$I763,K$1&gt;=$H763),$F763,""),if($E763="YP Contract",if(K$1=$H763,500000,if(K$1=($H763+1),1000000,if(K$1=($H763+2),1500000,""))))))))</f>
        <v/>
      </c>
      <c r="L763" s="13" t="str">
        <f t="shared" si="763"/>
        <v/>
      </c>
      <c r="M763" s="13" t="str">
        <f t="shared" si="763"/>
        <v/>
      </c>
      <c r="N763" s="13" t="str">
        <f t="shared" si="763"/>
        <v/>
      </c>
      <c r="O763" s="13" t="str">
        <f t="shared" si="763"/>
        <v/>
      </c>
      <c r="P763" s="13" t="str">
        <f t="shared" si="763"/>
        <v/>
      </c>
    </row>
    <row r="764">
      <c r="A764" s="7" t="s">
        <v>786</v>
      </c>
      <c r="B764" s="23"/>
      <c r="C764" s="8">
        <v>45760.0</v>
      </c>
      <c r="D764" s="8">
        <v>45857.0</v>
      </c>
      <c r="E764" s="9"/>
      <c r="F764" s="14"/>
      <c r="G764" s="11"/>
      <c r="I764" s="12" t="str">
        <f t="shared" si="754"/>
        <v/>
      </c>
      <c r="J764" s="13">
        <v>3.31E7</v>
      </c>
      <c r="K764" s="13" t="str">
        <f t="shared" ref="K764:P764" si="764">if($E764="","",if($E764="Dropped",if(and(K$1&lt;=$I764,K$1&gt;=$H764),if(Year($D764)=K$1,$F764*0.8,if((year($D764)+1)=K$1,$F764*0.6,$F764*0.4)) ,""),if($E764="Minors",0,if($E764="FA Contract",if(and(K$1&lt;=$I764,K$1&gt;=$H764),$F764,""),if($E764="YP Contract",if(K$1=$H764,500000,if(K$1=($H764+1),1000000,if(K$1=($H764+2),1500000,""))))))))</f>
        <v/>
      </c>
      <c r="L764" s="13" t="str">
        <f t="shared" si="764"/>
        <v/>
      </c>
      <c r="M764" s="13" t="str">
        <f t="shared" si="764"/>
        <v/>
      </c>
      <c r="N764" s="13" t="str">
        <f t="shared" si="764"/>
        <v/>
      </c>
      <c r="O764" s="13" t="str">
        <f t="shared" si="764"/>
        <v/>
      </c>
      <c r="P764" s="13" t="str">
        <f t="shared" si="764"/>
        <v/>
      </c>
    </row>
    <row r="765">
      <c r="A765" s="7" t="s">
        <v>787</v>
      </c>
      <c r="B765" s="23"/>
      <c r="C765" s="8">
        <v>45607.0</v>
      </c>
      <c r="D765" s="8"/>
      <c r="E765" s="9"/>
      <c r="F765" s="10"/>
      <c r="G765" s="11"/>
      <c r="I765" s="12" t="str">
        <f t="shared" si="754"/>
        <v/>
      </c>
      <c r="J765" s="13">
        <v>3.31E7</v>
      </c>
      <c r="K765" s="13" t="str">
        <f t="shared" ref="K765:P765" si="765">if($E765="","",if($E765="Dropped",if(and(K$1&lt;=$I765,K$1&gt;=$H765),if(Year($D765)=K$1,$F765*0.8,if((year($D765)+1)=K$1,$F765*0.6,$F765*0.4)) ,""),if($E765="Minors",0,if($E765="FA Contract",if(and(K$1&lt;=$I765,K$1&gt;=$H765),$F765,""),if($E765="YP Contract",if(K$1=$H765,500000,if(K$1=($H765+1),1000000,if(K$1=($H765+2),1500000,""))))))))</f>
        <v/>
      </c>
      <c r="L765" s="13" t="str">
        <f t="shared" si="765"/>
        <v/>
      </c>
      <c r="M765" s="13" t="str">
        <f t="shared" si="765"/>
        <v/>
      </c>
      <c r="N765" s="13" t="str">
        <f t="shared" si="765"/>
        <v/>
      </c>
      <c r="O765" s="13" t="str">
        <f t="shared" si="765"/>
        <v/>
      </c>
      <c r="P765" s="13" t="str">
        <f t="shared" si="765"/>
        <v/>
      </c>
    </row>
    <row r="766">
      <c r="A766" s="7" t="s">
        <v>788</v>
      </c>
      <c r="B766" s="23"/>
      <c r="C766" s="8">
        <v>45767.0</v>
      </c>
      <c r="D766" s="25">
        <v>45788.0</v>
      </c>
      <c r="E766" s="9"/>
      <c r="F766" s="14"/>
      <c r="G766" s="11"/>
      <c r="I766" s="12" t="str">
        <f t="shared" si="754"/>
        <v/>
      </c>
      <c r="J766" s="13">
        <v>3.31E7</v>
      </c>
      <c r="K766" s="13" t="str">
        <f t="shared" ref="K766:P766" si="766">if($E766="","",if($E766="Dropped",if(and(K$1&lt;=$I766,K$1&gt;=$H766),if(Year($D766)=K$1,$F766*0.8,if((year($D766)+1)=K$1,$F766*0.6,$F766*0.4)) ,""),if($E766="Minors",0,if($E766="FA Contract",if(and(K$1&lt;=$I766,K$1&gt;=$H766),$F766,""),if($E766="YP Contract",if(K$1=$H766,500000,if(K$1=($H766+1),1000000,if(K$1=($H766+2),1500000,""))))))))</f>
        <v/>
      </c>
      <c r="L766" s="13" t="str">
        <f t="shared" si="766"/>
        <v/>
      </c>
      <c r="M766" s="13" t="str">
        <f t="shared" si="766"/>
        <v/>
      </c>
      <c r="N766" s="13" t="str">
        <f t="shared" si="766"/>
        <v/>
      </c>
      <c r="O766" s="13" t="str">
        <f t="shared" si="766"/>
        <v/>
      </c>
      <c r="P766" s="13" t="str">
        <f t="shared" si="766"/>
        <v/>
      </c>
    </row>
    <row r="767">
      <c r="A767" s="7" t="s">
        <v>789</v>
      </c>
      <c r="B767" s="23"/>
      <c r="C767" s="8">
        <v>45343.0</v>
      </c>
      <c r="D767" s="8">
        <v>45730.0</v>
      </c>
      <c r="E767" s="9"/>
      <c r="F767" s="14"/>
      <c r="G767" s="11"/>
      <c r="I767" s="12" t="str">
        <f t="shared" si="754"/>
        <v/>
      </c>
      <c r="J767" s="13">
        <v>3.31E7</v>
      </c>
      <c r="K767" s="13" t="str">
        <f t="shared" ref="K767:P767" si="767">if($E767="","",if($E767="Dropped",if(and(K$1&lt;=$I767,K$1&gt;=$H767),if(Year($D767)=K$1,$F767*0.8,if((year($D767)+1)=K$1,$F767*0.6,$F767*0.4)) ,""),if($E767="Minors",0,if($E767="FA Contract",if(and(K$1&lt;=$I767,K$1&gt;=$H767),$F767,""),if($E767="YP Contract",if(K$1=$H767,500000,if(K$1=($H767+1),1000000,if(K$1=($H767+2),1500000,""))))))))</f>
        <v/>
      </c>
      <c r="L767" s="13" t="str">
        <f t="shared" si="767"/>
        <v/>
      </c>
      <c r="M767" s="13" t="str">
        <f t="shared" si="767"/>
        <v/>
      </c>
      <c r="N767" s="13" t="str">
        <f t="shared" si="767"/>
        <v/>
      </c>
      <c r="O767" s="13" t="str">
        <f t="shared" si="767"/>
        <v/>
      </c>
      <c r="P767" s="13" t="str">
        <f t="shared" si="767"/>
        <v/>
      </c>
    </row>
    <row r="768">
      <c r="A768" s="7" t="s">
        <v>790</v>
      </c>
      <c r="B768" s="23"/>
      <c r="C768" s="8">
        <v>45479.0</v>
      </c>
      <c r="D768" s="8"/>
      <c r="E768" s="9"/>
      <c r="F768" s="14"/>
      <c r="G768" s="11"/>
      <c r="I768" s="12" t="str">
        <f t="shared" si="754"/>
        <v/>
      </c>
      <c r="J768" s="13">
        <v>3.31E7</v>
      </c>
      <c r="K768" s="13" t="str">
        <f t="shared" ref="K768:P768" si="768">if($E768="","",if($E768="Dropped",if(and(K$1&lt;=$I768,K$1&gt;=$H768),if(Year($D768)=K$1,$F768*0.8,if((year($D768)+1)=K$1,$F768*0.6,$F768*0.4)) ,""),if($E768="Minors",0,if($E768="FA Contract",if(and(K$1&lt;=$I768,K$1&gt;=$H768),$F768,""),if($E768="YP Contract",if(K$1=$H768,500000,if(K$1=($H768+1),1000000,if(K$1=($H768+2),1500000,""))))))))</f>
        <v/>
      </c>
      <c r="L768" s="13" t="str">
        <f t="shared" si="768"/>
        <v/>
      </c>
      <c r="M768" s="13" t="str">
        <f t="shared" si="768"/>
        <v/>
      </c>
      <c r="N768" s="13" t="str">
        <f t="shared" si="768"/>
        <v/>
      </c>
      <c r="O768" s="13" t="str">
        <f t="shared" si="768"/>
        <v/>
      </c>
      <c r="P768" s="13" t="str">
        <f t="shared" si="768"/>
        <v/>
      </c>
    </row>
    <row r="769">
      <c r="A769" s="7" t="s">
        <v>791</v>
      </c>
      <c r="B769" s="23"/>
      <c r="C769" s="8">
        <v>45732.0</v>
      </c>
      <c r="D769" s="8">
        <v>45824.0</v>
      </c>
      <c r="E769" s="15"/>
      <c r="F769" s="10"/>
      <c r="G769" s="11"/>
      <c r="I769" s="12" t="str">
        <f t="shared" si="754"/>
        <v/>
      </c>
      <c r="J769" s="13">
        <v>3.31E7</v>
      </c>
      <c r="K769" s="13" t="str">
        <f t="shared" ref="K769:P769" si="769">if($E769="","",if($E769="Dropped",if(and(K$1&lt;=$I769,K$1&gt;=$H769),if(Year($D769)=K$1,$F769*0.8,if((year($D769)+1)=K$1,$F769*0.6,$F769*0.4)) ,""),if($E769="Minors",0,if($E769="FA Contract",if(and(K$1&lt;=$I769,K$1&gt;=$H769),$F769,""),if($E769="YP Contract",if(K$1=$H769,500000,if(K$1=($H769+1),1000000,if(K$1=($H769+2),1500000,""))))))))</f>
        <v/>
      </c>
      <c r="L769" s="13" t="str">
        <f t="shared" si="769"/>
        <v/>
      </c>
      <c r="M769" s="13" t="str">
        <f t="shared" si="769"/>
        <v/>
      </c>
      <c r="N769" s="13" t="str">
        <f t="shared" si="769"/>
        <v/>
      </c>
      <c r="O769" s="13" t="str">
        <f t="shared" si="769"/>
        <v/>
      </c>
      <c r="P769" s="13" t="str">
        <f t="shared" si="769"/>
        <v/>
      </c>
    </row>
    <row r="770">
      <c r="A770" s="7" t="s">
        <v>792</v>
      </c>
      <c r="B770" s="23"/>
      <c r="C770" s="8">
        <v>45608.0</v>
      </c>
      <c r="D770" s="8"/>
      <c r="E770" s="9"/>
      <c r="F770" s="10"/>
      <c r="G770" s="11"/>
      <c r="I770" s="12" t="str">
        <f t="shared" si="754"/>
        <v/>
      </c>
      <c r="J770" s="13">
        <v>3.31E7</v>
      </c>
      <c r="K770" s="13" t="str">
        <f t="shared" ref="K770:P770" si="770">if($E770="","",if($E770="Dropped",if(and(K$1&lt;=$I770,K$1&gt;=$H770),if(Year($D770)=K$1,$F770*0.8,if((year($D770)+1)=K$1,$F770*0.6,$F770*0.4)) ,""),if($E770="Minors",0,if($E770="FA Contract",if(and(K$1&lt;=$I770,K$1&gt;=$H770),$F770,""),if($E770="YP Contract",if(K$1=$H770,500000,if(K$1=($H770+1),1000000,if(K$1=($H770+2),1500000,""))))))))</f>
        <v/>
      </c>
      <c r="L770" s="13" t="str">
        <f t="shared" si="770"/>
        <v/>
      </c>
      <c r="M770" s="13" t="str">
        <f t="shared" si="770"/>
        <v/>
      </c>
      <c r="N770" s="13" t="str">
        <f t="shared" si="770"/>
        <v/>
      </c>
      <c r="O770" s="13" t="str">
        <f t="shared" si="770"/>
        <v/>
      </c>
      <c r="P770" s="13" t="str">
        <f t="shared" si="770"/>
        <v/>
      </c>
    </row>
    <row r="771">
      <c r="A771" s="7" t="s">
        <v>793</v>
      </c>
      <c r="B771" s="23"/>
      <c r="C771" s="8">
        <v>45502.0</v>
      </c>
      <c r="D771" s="8"/>
      <c r="E771" s="9"/>
      <c r="F771" s="14"/>
      <c r="G771" s="11"/>
      <c r="I771" s="12" t="str">
        <f t="shared" si="754"/>
        <v/>
      </c>
      <c r="J771" s="13">
        <v>3.31E7</v>
      </c>
      <c r="K771" s="13" t="str">
        <f t="shared" ref="K771:P771" si="771">if($E771="","",if($E771="Dropped",if(and(K$1&lt;=$I771,K$1&gt;=$H771),if(Year($D771)=K$1,$F771*0.8,if((year($D771)+1)=K$1,$F771*0.6,$F771*0.4)) ,""),if($E771="Minors",0,if($E771="FA Contract",if(and(K$1&lt;=$I771,K$1&gt;=$H771),$F771,""),if($E771="YP Contract",if(K$1=$H771,500000,if(K$1=($H771+1),1000000,if(K$1=($H771+2),1500000,""))))))))</f>
        <v/>
      </c>
      <c r="L771" s="13" t="str">
        <f t="shared" si="771"/>
        <v/>
      </c>
      <c r="M771" s="13" t="str">
        <f t="shared" si="771"/>
        <v/>
      </c>
      <c r="N771" s="13" t="str">
        <f t="shared" si="771"/>
        <v/>
      </c>
      <c r="O771" s="13" t="str">
        <f t="shared" si="771"/>
        <v/>
      </c>
      <c r="P771" s="13" t="str">
        <f t="shared" si="771"/>
        <v/>
      </c>
    </row>
    <row r="772">
      <c r="A772" s="7" t="s">
        <v>794</v>
      </c>
      <c r="B772" s="23"/>
      <c r="C772" s="8">
        <v>45607.0</v>
      </c>
      <c r="D772" s="8"/>
      <c r="E772" s="9"/>
      <c r="F772" s="10"/>
      <c r="G772" s="11"/>
      <c r="I772" s="12" t="str">
        <f t="shared" si="754"/>
        <v/>
      </c>
      <c r="J772" s="13">
        <v>3.31E7</v>
      </c>
      <c r="K772" s="13" t="str">
        <f t="shared" ref="K772:P772" si="772">if($E772="","",if($E772="Dropped",if(and(K$1&lt;=$I772,K$1&gt;=$H772),if(Year($D772)=K$1,$F772*0.8,if((year($D772)+1)=K$1,$F772*0.6,$F772*0.4)) ,""),if($E772="Minors",0,if($E772="FA Contract",if(and(K$1&lt;=$I772,K$1&gt;=$H772),$F772,""),if($E772="YP Contract",if(K$1=$H772,500000,if(K$1=($H772+1),1000000,if(K$1=($H772+2),1500000,""))))))))</f>
        <v/>
      </c>
      <c r="L772" s="13" t="str">
        <f t="shared" si="772"/>
        <v/>
      </c>
      <c r="M772" s="13" t="str">
        <f t="shared" si="772"/>
        <v/>
      </c>
      <c r="N772" s="13" t="str">
        <f t="shared" si="772"/>
        <v/>
      </c>
      <c r="O772" s="13" t="str">
        <f t="shared" si="772"/>
        <v/>
      </c>
      <c r="P772" s="13" t="str">
        <f t="shared" si="772"/>
        <v/>
      </c>
    </row>
    <row r="773">
      <c r="A773" s="7" t="s">
        <v>795</v>
      </c>
      <c r="B773" s="23"/>
      <c r="C773" s="8">
        <v>45379.0</v>
      </c>
      <c r="D773" s="8"/>
      <c r="E773" s="9"/>
      <c r="F773" s="14"/>
      <c r="G773" s="11"/>
      <c r="I773" s="12" t="str">
        <f t="shared" si="754"/>
        <v/>
      </c>
      <c r="J773" s="13">
        <v>3.31E7</v>
      </c>
      <c r="K773" s="13" t="str">
        <f t="shared" ref="K773:P773" si="773">if($E773="","",if($E773="Dropped",if(and(K$1&lt;=$I773,K$1&gt;=$H773),if(Year($D773)=K$1,$F773*0.8,if((year($D773)+1)=K$1,$F773*0.6,$F773*0.4)) ,""),if($E773="Minors",0,if($E773="FA Contract",if(and(K$1&lt;=$I773,K$1&gt;=$H773),$F773,""),if($E773="YP Contract",if(K$1=$H773,500000,if(K$1=($H773+1),1000000,if(K$1=($H773+2),1500000,""))))))))</f>
        <v/>
      </c>
      <c r="L773" s="13" t="str">
        <f t="shared" si="773"/>
        <v/>
      </c>
      <c r="M773" s="13" t="str">
        <f t="shared" si="773"/>
        <v/>
      </c>
      <c r="N773" s="13" t="str">
        <f t="shared" si="773"/>
        <v/>
      </c>
      <c r="O773" s="13" t="str">
        <f t="shared" si="773"/>
        <v/>
      </c>
      <c r="P773" s="13" t="str">
        <f t="shared" si="773"/>
        <v/>
      </c>
    </row>
    <row r="774">
      <c r="A774" s="7" t="s">
        <v>796</v>
      </c>
      <c r="B774" s="23"/>
      <c r="C774" s="8">
        <v>45424.0</v>
      </c>
      <c r="D774" s="8"/>
      <c r="E774" s="9"/>
      <c r="F774" s="14"/>
      <c r="G774" s="11"/>
      <c r="I774" s="12" t="str">
        <f t="shared" si="754"/>
        <v/>
      </c>
      <c r="J774" s="13">
        <v>3.31E7</v>
      </c>
      <c r="K774" s="13" t="str">
        <f t="shared" ref="K774:P774" si="774">if($E774="","",if($E774="Dropped",if(and(K$1&lt;=$I774,K$1&gt;=$H774),if(Year($D774)=K$1,$F774*0.8,if((year($D774)+1)=K$1,$F774*0.6,$F774*0.4)) ,""),if($E774="Minors",0,if($E774="FA Contract",if(and(K$1&lt;=$I774,K$1&gt;=$H774),$F774,""),if($E774="YP Contract",if(K$1=$H774,500000,if(K$1=($H774+1),1000000,if(K$1=($H774+2),1500000,""))))))))</f>
        <v/>
      </c>
      <c r="L774" s="13" t="str">
        <f t="shared" si="774"/>
        <v/>
      </c>
      <c r="M774" s="13" t="str">
        <f t="shared" si="774"/>
        <v/>
      </c>
      <c r="N774" s="13" t="str">
        <f t="shared" si="774"/>
        <v/>
      </c>
      <c r="O774" s="13" t="str">
        <f t="shared" si="774"/>
        <v/>
      </c>
      <c r="P774" s="13" t="str">
        <f t="shared" si="774"/>
        <v/>
      </c>
    </row>
    <row r="775">
      <c r="A775" s="7" t="s">
        <v>797</v>
      </c>
      <c r="B775" s="23"/>
      <c r="C775" s="8">
        <v>45448.0</v>
      </c>
      <c r="D775" s="8"/>
      <c r="E775" s="9"/>
      <c r="F775" s="14"/>
      <c r="G775" s="11"/>
      <c r="I775" s="12" t="str">
        <f t="shared" si="754"/>
        <v/>
      </c>
      <c r="J775" s="13">
        <v>3.31E7</v>
      </c>
      <c r="K775" s="13" t="str">
        <f t="shared" ref="K775:P775" si="775">if($E775="","",if($E775="Dropped",if(and(K$1&lt;=$I775,K$1&gt;=$H775),if(Year($D775)=K$1,$F775*0.8,if((year($D775)+1)=K$1,$F775*0.6,$F775*0.4)) ,""),if($E775="Minors",0,if($E775="FA Contract",if(and(K$1&lt;=$I775,K$1&gt;=$H775),$F775,""),if($E775="YP Contract",if(K$1=$H775,500000,if(K$1=($H775+1),1000000,if(K$1=($H775+2),1500000,""))))))))</f>
        <v/>
      </c>
      <c r="L775" s="13" t="str">
        <f t="shared" si="775"/>
        <v/>
      </c>
      <c r="M775" s="13" t="str">
        <f t="shared" si="775"/>
        <v/>
      </c>
      <c r="N775" s="13" t="str">
        <f t="shared" si="775"/>
        <v/>
      </c>
      <c r="O775" s="13" t="str">
        <f t="shared" si="775"/>
        <v/>
      </c>
      <c r="P775" s="13" t="str">
        <f t="shared" si="775"/>
        <v/>
      </c>
    </row>
    <row r="776">
      <c r="A776" s="7" t="s">
        <v>798</v>
      </c>
      <c r="B776" s="23"/>
      <c r="C776" s="8">
        <v>45445.0</v>
      </c>
      <c r="D776" s="8"/>
      <c r="E776" s="9"/>
      <c r="F776" s="14"/>
      <c r="G776" s="11"/>
      <c r="I776" s="12" t="str">
        <f t="shared" si="754"/>
        <v/>
      </c>
      <c r="J776" s="13">
        <v>3.31E7</v>
      </c>
      <c r="K776" s="13" t="str">
        <f t="shared" ref="K776:P776" si="776">if($E776="","",if($E776="Dropped",if(and(K$1&lt;=$I776,K$1&gt;=$H776),if(Year($D776)=K$1,$F776*0.8,if((year($D776)+1)=K$1,$F776*0.6,$F776*0.4)) ,""),if($E776="Minors",0,if($E776="FA Contract",if(and(K$1&lt;=$I776,K$1&gt;=$H776),$F776,""),if($E776="YP Contract",if(K$1=$H776,500000,if(K$1=($H776+1),1000000,if(K$1=($H776+2),1500000,""))))))))</f>
        <v/>
      </c>
      <c r="L776" s="13" t="str">
        <f t="shared" si="776"/>
        <v/>
      </c>
      <c r="M776" s="13" t="str">
        <f t="shared" si="776"/>
        <v/>
      </c>
      <c r="N776" s="13" t="str">
        <f t="shared" si="776"/>
        <v/>
      </c>
      <c r="O776" s="13" t="str">
        <f t="shared" si="776"/>
        <v/>
      </c>
      <c r="P776" s="13" t="str">
        <f t="shared" si="776"/>
        <v/>
      </c>
    </row>
    <row r="777">
      <c r="A777" s="7" t="s">
        <v>799</v>
      </c>
      <c r="B777" s="23"/>
      <c r="C777" s="8">
        <v>45508.0</v>
      </c>
      <c r="D777" s="8"/>
      <c r="E777" s="9"/>
      <c r="F777" s="14"/>
      <c r="G777" s="11"/>
      <c r="I777" s="12" t="str">
        <f t="shared" si="754"/>
        <v/>
      </c>
      <c r="J777" s="13">
        <v>3.31E7</v>
      </c>
      <c r="K777" s="13" t="str">
        <f t="shared" ref="K777:P777" si="777">if($E777="","",if($E777="Dropped",if(and(K$1&lt;=$I777,K$1&gt;=$H777),if(Year($D777)=K$1,$F777*0.8,if((year($D777)+1)=K$1,$F777*0.6,$F777*0.4)) ,""),if($E777="Minors",0,if($E777="FA Contract",if(and(K$1&lt;=$I777,K$1&gt;=$H777),$F777,""),if($E777="YP Contract",if(K$1=$H777,500000,if(K$1=($H777+1),1000000,if(K$1=($H777+2),1500000,""))))))))</f>
        <v/>
      </c>
      <c r="L777" s="13" t="str">
        <f t="shared" si="777"/>
        <v/>
      </c>
      <c r="M777" s="13" t="str">
        <f t="shared" si="777"/>
        <v/>
      </c>
      <c r="N777" s="13" t="str">
        <f t="shared" si="777"/>
        <v/>
      </c>
      <c r="O777" s="13" t="str">
        <f t="shared" si="777"/>
        <v/>
      </c>
      <c r="P777" s="13" t="str">
        <f t="shared" si="777"/>
        <v/>
      </c>
    </row>
    <row r="778">
      <c r="A778" s="7" t="s">
        <v>800</v>
      </c>
      <c r="B778" s="23"/>
      <c r="C778" s="8">
        <v>45431.0</v>
      </c>
      <c r="D778" s="8"/>
      <c r="E778" s="9"/>
      <c r="F778" s="14"/>
      <c r="G778" s="3"/>
      <c r="I778" s="12" t="str">
        <f t="shared" si="754"/>
        <v/>
      </c>
      <c r="J778" s="13">
        <v>3.31E7</v>
      </c>
      <c r="K778" s="13" t="str">
        <f t="shared" ref="K778:P778" si="778">if($E778="","",if($E778="Dropped",if(and(K$1&lt;=$I778,K$1&gt;=$H778),if(Year($D778)=K$1,$F778*0.8,if((year($D778)+1)=K$1,$F778*0.6,$F778*0.4)) ,""),if($E778="Minors",0,if($E778="FA Contract",if(and(K$1&lt;=$I778,K$1&gt;=$H778),$F778,""),if($E778="YP Contract",if(K$1=$H778,500000,if(K$1=($H778+1),1000000,if(K$1=($H778+2),1500000,""))))))))</f>
        <v/>
      </c>
      <c r="L778" s="13" t="str">
        <f t="shared" si="778"/>
        <v/>
      </c>
      <c r="M778" s="13" t="str">
        <f t="shared" si="778"/>
        <v/>
      </c>
      <c r="N778" s="13" t="str">
        <f t="shared" si="778"/>
        <v/>
      </c>
      <c r="O778" s="13" t="str">
        <f t="shared" si="778"/>
        <v/>
      </c>
      <c r="P778" s="13" t="str">
        <f t="shared" si="778"/>
        <v/>
      </c>
    </row>
    <row r="779">
      <c r="A779" s="7" t="s">
        <v>801</v>
      </c>
      <c r="B779" s="23"/>
      <c r="C779" s="8">
        <v>45608.0</v>
      </c>
      <c r="D779" s="8"/>
      <c r="E779" s="9"/>
      <c r="F779" s="10"/>
      <c r="G779" s="11"/>
      <c r="I779" s="12" t="str">
        <f t="shared" si="754"/>
        <v/>
      </c>
      <c r="J779" s="13">
        <v>3.31E7</v>
      </c>
      <c r="K779" s="13" t="str">
        <f t="shared" ref="K779:P779" si="779">if($E779="","",if($E779="Dropped",if(and(K$1&lt;=$I779,K$1&gt;=$H779),if(Year($D779)=K$1,$F779*0.8,if((year($D779)+1)=K$1,$F779*0.6,$F779*0.4)) ,""),if($E779="Minors",0,if($E779="FA Contract",if(and(K$1&lt;=$I779,K$1&gt;=$H779),$F779,""),if($E779="YP Contract",if(K$1=$H779,500000,if(K$1=($H779+1),1000000,if(K$1=($H779+2),1500000,""))))))))</f>
        <v/>
      </c>
      <c r="L779" s="13" t="str">
        <f t="shared" si="779"/>
        <v/>
      </c>
      <c r="M779" s="13" t="str">
        <f t="shared" si="779"/>
        <v/>
      </c>
      <c r="N779" s="13" t="str">
        <f t="shared" si="779"/>
        <v/>
      </c>
      <c r="O779" s="13" t="str">
        <f t="shared" si="779"/>
        <v/>
      </c>
      <c r="P779" s="13" t="str">
        <f t="shared" si="779"/>
        <v/>
      </c>
    </row>
    <row r="780">
      <c r="A780" s="7" t="s">
        <v>802</v>
      </c>
      <c r="B780" s="23"/>
      <c r="C780" s="8">
        <v>45809.0</v>
      </c>
      <c r="D780" s="8">
        <v>45845.0</v>
      </c>
      <c r="E780" s="9"/>
      <c r="F780" s="14"/>
      <c r="G780" s="11"/>
      <c r="I780" s="12" t="str">
        <f t="shared" si="754"/>
        <v/>
      </c>
      <c r="J780" s="13">
        <v>3.31E7</v>
      </c>
      <c r="K780" s="13" t="str">
        <f t="shared" ref="K780:P780" si="780">if($E780="","",if($E780="Dropped",if(and(K$1&lt;=$I780,K$1&gt;=$H780),if(Year($D780)=K$1,$F780*0.8,if((year($D780)+1)=K$1,$F780*0.6,$F780*0.4)) ,""),if($E780="Minors",0,if($E780="FA Contract",if(and(K$1&lt;=$I780,K$1&gt;=$H780),$F780,""),if($E780="YP Contract",if(K$1=$H780,500000,if(K$1=($H780+1),1000000,if(K$1=($H780+2),1500000,""))))))))</f>
        <v/>
      </c>
      <c r="L780" s="13" t="str">
        <f t="shared" si="780"/>
        <v/>
      </c>
      <c r="M780" s="13" t="str">
        <f t="shared" si="780"/>
        <v/>
      </c>
      <c r="N780" s="13" t="str">
        <f t="shared" si="780"/>
        <v/>
      </c>
      <c r="O780" s="13" t="str">
        <f t="shared" si="780"/>
        <v/>
      </c>
      <c r="P780" s="13" t="str">
        <f t="shared" si="780"/>
        <v/>
      </c>
    </row>
    <row r="781">
      <c r="A781" s="7" t="s">
        <v>803</v>
      </c>
      <c r="B781" s="23"/>
      <c r="C781" s="8">
        <v>45753.0</v>
      </c>
      <c r="D781" s="8">
        <v>45786.0</v>
      </c>
      <c r="E781" s="9"/>
      <c r="F781" s="10"/>
      <c r="G781" s="11"/>
      <c r="I781" s="12" t="str">
        <f t="shared" si="754"/>
        <v/>
      </c>
      <c r="J781" s="13">
        <v>3.31E7</v>
      </c>
      <c r="K781" s="13" t="str">
        <f t="shared" ref="K781:P781" si="781">if($E781="","",if($E781="Dropped",if(and(K$1&lt;=$I781,K$1&gt;=$H781),if(Year($D781)=K$1,$F781*0.8,if((year($D781)+1)=K$1,$F781*0.6,$F781*0.4)) ,""),if($E781="Minors",0,if($E781="FA Contract",if(and(K$1&lt;=$I781,K$1&gt;=$H781),$F781,""),if($E781="YP Contract",if(K$1=$H781,500000,if(K$1=($H781+1),1000000,if(K$1=($H781+2),1500000,""))))))))</f>
        <v/>
      </c>
      <c r="L781" s="13" t="str">
        <f t="shared" si="781"/>
        <v/>
      </c>
      <c r="M781" s="13" t="str">
        <f t="shared" si="781"/>
        <v/>
      </c>
      <c r="N781" s="13" t="str">
        <f t="shared" si="781"/>
        <v/>
      </c>
      <c r="O781" s="13" t="str">
        <f t="shared" si="781"/>
        <v/>
      </c>
      <c r="P781" s="13" t="str">
        <f t="shared" si="781"/>
        <v/>
      </c>
    </row>
    <row r="782">
      <c r="A782" s="7" t="s">
        <v>804</v>
      </c>
      <c r="B782" s="23"/>
      <c r="C782" s="8">
        <v>45473.0</v>
      </c>
      <c r="D782" s="8"/>
      <c r="E782" s="9"/>
      <c r="F782" s="14"/>
      <c r="G782" s="11"/>
      <c r="I782" s="12" t="str">
        <f t="shared" si="754"/>
        <v/>
      </c>
      <c r="J782" s="13">
        <v>3.31E7</v>
      </c>
      <c r="K782" s="13" t="str">
        <f t="shared" ref="K782:P782" si="782">if($E782="","",if($E782="Dropped",if(and(K$1&lt;=$I782,K$1&gt;=$H782),if(Year($D782)=K$1,$F782*0.8,if((year($D782)+1)=K$1,$F782*0.6,$F782*0.4)) ,""),if($E782="Minors",0,if($E782="FA Contract",if(and(K$1&lt;=$I782,K$1&gt;=$H782),$F782,""),if($E782="YP Contract",if(K$1=$H782,500000,if(K$1=($H782+1),1000000,if(K$1=($H782+2),1500000,""))))))))</f>
        <v/>
      </c>
      <c r="L782" s="13" t="str">
        <f t="shared" si="782"/>
        <v/>
      </c>
      <c r="M782" s="13" t="str">
        <f t="shared" si="782"/>
        <v/>
      </c>
      <c r="N782" s="13" t="str">
        <f t="shared" si="782"/>
        <v/>
      </c>
      <c r="O782" s="13" t="str">
        <f t="shared" si="782"/>
        <v/>
      </c>
      <c r="P782" s="13" t="str">
        <f t="shared" si="782"/>
        <v/>
      </c>
    </row>
    <row r="783">
      <c r="A783" s="7" t="s">
        <v>805</v>
      </c>
      <c r="B783" s="23"/>
      <c r="C783" s="8">
        <v>45760.0</v>
      </c>
      <c r="D783" s="8">
        <v>45816.0</v>
      </c>
      <c r="E783" s="9"/>
      <c r="F783" s="14"/>
      <c r="G783" s="11"/>
      <c r="I783" s="12" t="str">
        <f t="shared" si="754"/>
        <v/>
      </c>
      <c r="J783" s="13">
        <v>3.31E7</v>
      </c>
      <c r="K783" s="13" t="str">
        <f t="shared" ref="K783:P783" si="783">if($E783="","",if($E783="Dropped",if(and(K$1&lt;=$I783,K$1&gt;=$H783),if(Year($D783)=K$1,$F783*0.8,if((year($D783)+1)=K$1,$F783*0.6,$F783*0.4)) ,""),if($E783="Minors",0,if($E783="FA Contract",if(and(K$1&lt;=$I783,K$1&gt;=$H783),$F783,""),if($E783="YP Contract",if(K$1=$H783,500000,if(K$1=($H783+1),1000000,if(K$1=($H783+2),1500000,""))))))))</f>
        <v/>
      </c>
      <c r="L783" s="13" t="str">
        <f t="shared" si="783"/>
        <v/>
      </c>
      <c r="M783" s="13" t="str">
        <f t="shared" si="783"/>
        <v/>
      </c>
      <c r="N783" s="13" t="str">
        <f t="shared" si="783"/>
        <v/>
      </c>
      <c r="O783" s="13" t="str">
        <f t="shared" si="783"/>
        <v/>
      </c>
      <c r="P783" s="13" t="str">
        <f t="shared" si="783"/>
        <v/>
      </c>
    </row>
    <row r="784">
      <c r="A784" s="7" t="s">
        <v>806</v>
      </c>
      <c r="B784" s="23"/>
      <c r="C784" s="8">
        <v>45774.0</v>
      </c>
      <c r="D784" s="8">
        <v>45780.0</v>
      </c>
      <c r="E784" s="9"/>
      <c r="F784" s="14"/>
      <c r="G784" s="11"/>
      <c r="I784" s="12" t="str">
        <f t="shared" si="754"/>
        <v/>
      </c>
      <c r="J784" s="13">
        <v>3.31E7</v>
      </c>
      <c r="K784" s="13" t="str">
        <f t="shared" ref="K784:P784" si="784">if($E784="","",if($E784="Dropped",if(and(K$1&lt;=$I784,K$1&gt;=$H784),if(Year($D784)=K$1,$F784*0.8,if((year($D784)+1)=K$1,$F784*0.6,$F784*0.4)) ,""),if($E784="Minors",0,if($E784="FA Contract",if(and(K$1&lt;=$I784,K$1&gt;=$H784),$F784,""),if($E784="YP Contract",if(K$1=$H784,500000,if(K$1=($H784+1),1000000,if(K$1=($H784+2),1500000,""))))))))</f>
        <v/>
      </c>
      <c r="L784" s="13" t="str">
        <f t="shared" si="784"/>
        <v/>
      </c>
      <c r="M784" s="13" t="str">
        <f t="shared" si="784"/>
        <v/>
      </c>
      <c r="N784" s="13" t="str">
        <f t="shared" si="784"/>
        <v/>
      </c>
      <c r="O784" s="13" t="str">
        <f t="shared" si="784"/>
        <v/>
      </c>
      <c r="P784" s="13" t="str">
        <f t="shared" si="784"/>
        <v/>
      </c>
    </row>
    <row r="785">
      <c r="A785" s="7" t="s">
        <v>807</v>
      </c>
      <c r="B785" s="23"/>
      <c r="C785" s="8">
        <v>45544.0</v>
      </c>
      <c r="D785" s="8"/>
      <c r="E785" s="9"/>
      <c r="F785" s="14"/>
      <c r="G785" s="11"/>
      <c r="I785" s="12" t="str">
        <f t="shared" si="754"/>
        <v/>
      </c>
      <c r="J785" s="13">
        <v>3.31E7</v>
      </c>
      <c r="K785" s="13" t="str">
        <f t="shared" ref="K785:P785" si="785">if($E785="","",if($E785="Dropped",if(and(K$1&lt;=$I785,K$1&gt;=$H785),if(Year($D785)=K$1,$F785*0.8,if((year($D785)+1)=K$1,$F785*0.6,$F785*0.4)) ,""),if($E785="Minors",0,if($E785="FA Contract",if(and(K$1&lt;=$I785,K$1&gt;=$H785),$F785,""),if($E785="YP Contract",if(K$1=$H785,500000,if(K$1=($H785+1),1000000,if(K$1=($H785+2),1500000,""))))))))</f>
        <v/>
      </c>
      <c r="L785" s="13" t="str">
        <f t="shared" si="785"/>
        <v/>
      </c>
      <c r="M785" s="13" t="str">
        <f t="shared" si="785"/>
        <v/>
      </c>
      <c r="N785" s="13" t="str">
        <f t="shared" si="785"/>
        <v/>
      </c>
      <c r="O785" s="13" t="str">
        <f t="shared" si="785"/>
        <v/>
      </c>
      <c r="P785" s="13" t="str">
        <f t="shared" si="785"/>
        <v/>
      </c>
    </row>
    <row r="786">
      <c r="A786" s="7" t="s">
        <v>808</v>
      </c>
      <c r="B786" s="23"/>
      <c r="C786" s="8">
        <v>45607.0</v>
      </c>
      <c r="D786" s="8"/>
      <c r="E786" s="9"/>
      <c r="F786" s="10"/>
      <c r="G786" s="11"/>
      <c r="I786" s="12" t="str">
        <f t="shared" si="754"/>
        <v/>
      </c>
      <c r="J786" s="13">
        <v>3.31E7</v>
      </c>
      <c r="K786" s="13" t="str">
        <f t="shared" ref="K786:P786" si="786">if($E786="","",if($E786="Dropped",if(and(K$1&lt;=$I786,K$1&gt;=$H786),if(Year($D786)=K$1,$F786*0.8,if((year($D786)+1)=K$1,$F786*0.6,$F786*0.4)) ,""),if($E786="Minors",0,if($E786="FA Contract",if(and(K$1&lt;=$I786,K$1&gt;=$H786),$F786,""),if($E786="YP Contract",if(K$1=$H786,500000,if(K$1=($H786+1),1000000,if(K$1=($H786+2),1500000,""))))))))</f>
        <v/>
      </c>
      <c r="L786" s="13" t="str">
        <f t="shared" si="786"/>
        <v/>
      </c>
      <c r="M786" s="13" t="str">
        <f t="shared" si="786"/>
        <v/>
      </c>
      <c r="N786" s="13" t="str">
        <f t="shared" si="786"/>
        <v/>
      </c>
      <c r="O786" s="13" t="str">
        <f t="shared" si="786"/>
        <v/>
      </c>
      <c r="P786" s="13" t="str">
        <f t="shared" si="786"/>
        <v/>
      </c>
    </row>
    <row r="787">
      <c r="A787" s="7" t="s">
        <v>809</v>
      </c>
      <c r="B787" s="23"/>
      <c r="C787" s="8">
        <v>45420.0</v>
      </c>
      <c r="D787" s="8"/>
      <c r="E787" s="9"/>
      <c r="F787" s="14"/>
      <c r="G787" s="3"/>
      <c r="I787" s="12" t="str">
        <f t="shared" si="754"/>
        <v/>
      </c>
      <c r="J787" s="13">
        <v>3.31E7</v>
      </c>
      <c r="K787" s="13" t="str">
        <f t="shared" ref="K787:P787" si="787">if($E787="","",if($E787="Dropped",if(and(K$1&lt;=$I787,K$1&gt;=$H787),if(Year($D787)=K$1,$F787*0.8,if((year($D787)+1)=K$1,$F787*0.6,$F787*0.4)) ,""),if($E787="Minors",0,if($E787="FA Contract",if(and(K$1&lt;=$I787,K$1&gt;=$H787),$F787,""),if($E787="YP Contract",if(K$1=$H787,500000,if(K$1=($H787+1),1000000,if(K$1=($H787+2),1500000,""))))))))</f>
        <v/>
      </c>
      <c r="L787" s="13" t="str">
        <f t="shared" si="787"/>
        <v/>
      </c>
      <c r="M787" s="13" t="str">
        <f t="shared" si="787"/>
        <v/>
      </c>
      <c r="N787" s="13" t="str">
        <f t="shared" si="787"/>
        <v/>
      </c>
      <c r="O787" s="13" t="str">
        <f t="shared" si="787"/>
        <v/>
      </c>
      <c r="P787" s="13" t="str">
        <f t="shared" si="787"/>
        <v/>
      </c>
    </row>
    <row r="788">
      <c r="A788" s="7" t="s">
        <v>810</v>
      </c>
      <c r="B788" s="23"/>
      <c r="C788" s="8">
        <v>45614.0</v>
      </c>
      <c r="D788" s="8"/>
      <c r="E788" s="9"/>
      <c r="F788" s="10"/>
      <c r="G788" s="11"/>
      <c r="I788" s="12" t="str">
        <f t="shared" si="754"/>
        <v/>
      </c>
      <c r="J788" s="13">
        <v>3.31E7</v>
      </c>
      <c r="K788" s="13" t="str">
        <f t="shared" ref="K788:P788" si="788">if($E788="","",if($E788="Dropped",if(and(K$1&lt;=$I788,K$1&gt;=$H788),if(Year($D788)=K$1,$F788*0.8,if((year($D788)+1)=K$1,$F788*0.6,$F788*0.4)) ,""),if($E788="Minors",0,if($E788="FA Contract",if(and(K$1&lt;=$I788,K$1&gt;=$H788),$F788,""),if($E788="YP Contract",if(K$1=$H788,500000,if(K$1=($H788+1),1000000,if(K$1=($H788+2),1500000,""))))))))</f>
        <v/>
      </c>
      <c r="L788" s="13" t="str">
        <f t="shared" si="788"/>
        <v/>
      </c>
      <c r="M788" s="13" t="str">
        <f t="shared" si="788"/>
        <v/>
      </c>
      <c r="N788" s="13" t="str">
        <f t="shared" si="788"/>
        <v/>
      </c>
      <c r="O788" s="13" t="str">
        <f t="shared" si="788"/>
        <v/>
      </c>
      <c r="P788" s="13" t="str">
        <f t="shared" si="788"/>
        <v/>
      </c>
    </row>
    <row r="789">
      <c r="A789" s="7" t="s">
        <v>811</v>
      </c>
      <c r="B789" s="23"/>
      <c r="C789" s="8">
        <v>45607.0</v>
      </c>
      <c r="D789" s="8"/>
      <c r="E789" s="9"/>
      <c r="F789" s="10"/>
      <c r="G789" s="11"/>
      <c r="I789" s="12" t="str">
        <f t="shared" si="754"/>
        <v/>
      </c>
      <c r="J789" s="13">
        <v>3.31E7</v>
      </c>
      <c r="K789" s="13" t="str">
        <f t="shared" ref="K789:P789" si="789">if($E789="","",if($E789="Dropped",if(and(K$1&lt;=$I789,K$1&gt;=$H789),if(Year($D789)=K$1,$F789*0.8,if((year($D789)+1)=K$1,$F789*0.6,$F789*0.4)) ,""),if($E789="Minors",0,if($E789="FA Contract",if(and(K$1&lt;=$I789,K$1&gt;=$H789),$F789,""),if($E789="YP Contract",if(K$1=$H789,500000,if(K$1=($H789+1),1000000,if(K$1=($H789+2),1500000,""))))))))</f>
        <v/>
      </c>
      <c r="L789" s="13" t="str">
        <f t="shared" si="789"/>
        <v/>
      </c>
      <c r="M789" s="13" t="str">
        <f t="shared" si="789"/>
        <v/>
      </c>
      <c r="N789" s="13" t="str">
        <f t="shared" si="789"/>
        <v/>
      </c>
      <c r="O789" s="13" t="str">
        <f t="shared" si="789"/>
        <v/>
      </c>
      <c r="P789" s="13" t="str">
        <f t="shared" si="789"/>
        <v/>
      </c>
    </row>
    <row r="790">
      <c r="A790" s="7" t="s">
        <v>812</v>
      </c>
      <c r="B790" s="23"/>
      <c r="C790" s="8">
        <v>45781.0</v>
      </c>
      <c r="D790" s="8">
        <v>45827.0</v>
      </c>
      <c r="E790" s="9"/>
      <c r="F790" s="14"/>
      <c r="G790" s="11"/>
      <c r="I790" s="12" t="str">
        <f t="shared" si="754"/>
        <v/>
      </c>
      <c r="J790" s="13">
        <v>3.31E7</v>
      </c>
      <c r="K790" s="13" t="str">
        <f t="shared" ref="K790:P790" si="790">if($E790="","",if($E790="Dropped",if(and(K$1&lt;=$I790,K$1&gt;=$H790),if(Year($D790)=K$1,$F790*0.8,if((year($D790)+1)=K$1,$F790*0.6,$F790*0.4)) ,""),if($E790="Minors",0,if($E790="FA Contract",if(and(K$1&lt;=$I790,K$1&gt;=$H790),$F790,""),if($E790="YP Contract",if(K$1=$H790,500000,if(K$1=($H790+1),1000000,if(K$1=($H790+2),1500000,""))))))))</f>
        <v/>
      </c>
      <c r="L790" s="13" t="str">
        <f t="shared" si="790"/>
        <v/>
      </c>
      <c r="M790" s="13" t="str">
        <f t="shared" si="790"/>
        <v/>
      </c>
      <c r="N790" s="13" t="str">
        <f t="shared" si="790"/>
        <v/>
      </c>
      <c r="O790" s="13" t="str">
        <f t="shared" si="790"/>
        <v/>
      </c>
      <c r="P790" s="13" t="str">
        <f t="shared" si="790"/>
        <v/>
      </c>
    </row>
    <row r="791">
      <c r="A791" s="7" t="s">
        <v>813</v>
      </c>
      <c r="B791" s="23"/>
      <c r="C791" s="8">
        <v>45900.0</v>
      </c>
      <c r="D791" s="8">
        <v>45921.0</v>
      </c>
      <c r="E791" s="9"/>
      <c r="F791" s="10"/>
      <c r="G791" s="11"/>
      <c r="I791" s="12" t="str">
        <f t="shared" si="754"/>
        <v/>
      </c>
      <c r="J791" s="13">
        <v>3.31E7</v>
      </c>
      <c r="K791" s="13" t="str">
        <f t="shared" ref="K791:P791" si="791">if($E791="","",if($E791="Dropped",if(and(K$1&lt;=$I791,K$1&gt;=$H791),if(Year($D791)=K$1,$F791*0.8,if((year($D791)+1)=K$1,$F791*0.6,$F791*0.4)) ,""),if($E791="Minors",0,if($E791="FA Contract",if(and(K$1&lt;=$I791,K$1&gt;=$H791),$F791,""),if($E791="YP Contract",if(K$1=$H791,500000,if(K$1=($H791+1),1000000,if(K$1=($H791+2),1500000,""))))))))</f>
        <v/>
      </c>
      <c r="L791" s="13" t="str">
        <f t="shared" si="791"/>
        <v/>
      </c>
      <c r="M791" s="13" t="str">
        <f t="shared" si="791"/>
        <v/>
      </c>
      <c r="N791" s="13" t="str">
        <f t="shared" si="791"/>
        <v/>
      </c>
      <c r="O791" s="13" t="str">
        <f t="shared" si="791"/>
        <v/>
      </c>
      <c r="P791" s="13" t="str">
        <f t="shared" si="791"/>
        <v/>
      </c>
    </row>
    <row r="792">
      <c r="A792" s="7" t="s">
        <v>814</v>
      </c>
      <c r="B792" s="23"/>
      <c r="C792" s="8">
        <v>45452.0</v>
      </c>
      <c r="D792" s="8"/>
      <c r="E792" s="9"/>
      <c r="F792" s="14"/>
      <c r="G792" s="11"/>
      <c r="I792" s="12" t="str">
        <f t="shared" si="754"/>
        <v/>
      </c>
      <c r="J792" s="13">
        <v>3.31E7</v>
      </c>
      <c r="K792" s="13" t="str">
        <f t="shared" ref="K792:P792" si="792">if($E792="","",if($E792="Dropped",if(and(K$1&lt;=$I792,K$1&gt;=$H792),if(Year($D792)=K$1,$F792*0.8,if((year($D792)+1)=K$1,$F792*0.6,$F792*0.4)) ,""),if($E792="Minors",0,if($E792="FA Contract",if(and(K$1&lt;=$I792,K$1&gt;=$H792),$F792,""),if($E792="YP Contract",if(K$1=$H792,500000,if(K$1=($H792+1),1000000,if(K$1=($H792+2),1500000,""))))))))</f>
        <v/>
      </c>
      <c r="L792" s="13" t="str">
        <f t="shared" si="792"/>
        <v/>
      </c>
      <c r="M792" s="13" t="str">
        <f t="shared" si="792"/>
        <v/>
      </c>
      <c r="N792" s="13" t="str">
        <f t="shared" si="792"/>
        <v/>
      </c>
      <c r="O792" s="13" t="str">
        <f t="shared" si="792"/>
        <v/>
      </c>
      <c r="P792" s="13" t="str">
        <f t="shared" si="792"/>
        <v/>
      </c>
    </row>
    <row r="793">
      <c r="A793" s="7" t="s">
        <v>815</v>
      </c>
      <c r="B793" s="23"/>
      <c r="C793" s="8">
        <v>45823.0</v>
      </c>
      <c r="D793" s="8">
        <v>45899.0</v>
      </c>
      <c r="E793" s="9"/>
      <c r="F793" s="10"/>
      <c r="G793" s="11"/>
      <c r="I793" s="12" t="str">
        <f t="shared" si="754"/>
        <v/>
      </c>
      <c r="J793" s="13">
        <v>3.31E7</v>
      </c>
      <c r="K793" s="13" t="str">
        <f t="shared" ref="K793:P793" si="793">if($E793="","",if($E793="Dropped",if(and(K$1&lt;=$I793,K$1&gt;=$H793),if(Year($D793)=K$1,$F793*0.8,if((year($D793)+1)=K$1,$F793*0.6,$F793*0.4)) ,""),if($E793="Minors",0,if($E793="FA Contract",if(and(K$1&lt;=$I793,K$1&gt;=$H793),$F793,""),if($E793="YP Contract",if(K$1=$H793,500000,if(K$1=($H793+1),1000000,if(K$1=($H793+2),1500000,""))))))))</f>
        <v/>
      </c>
      <c r="L793" s="13" t="str">
        <f t="shared" si="793"/>
        <v/>
      </c>
      <c r="M793" s="13" t="str">
        <f t="shared" si="793"/>
        <v/>
      </c>
      <c r="N793" s="13" t="str">
        <f t="shared" si="793"/>
        <v/>
      </c>
      <c r="O793" s="13" t="str">
        <f t="shared" si="793"/>
        <v/>
      </c>
      <c r="P793" s="13" t="str">
        <f t="shared" si="793"/>
        <v/>
      </c>
    </row>
    <row r="794">
      <c r="A794" s="7" t="s">
        <v>816</v>
      </c>
      <c r="B794" s="23"/>
      <c r="C794" s="8">
        <v>45830.0</v>
      </c>
      <c r="D794" s="8">
        <v>45837.0</v>
      </c>
      <c r="E794" s="9"/>
      <c r="F794" s="14"/>
      <c r="G794" s="11"/>
      <c r="I794" s="12" t="str">
        <f t="shared" si="754"/>
        <v/>
      </c>
      <c r="J794" s="13">
        <v>3.31E7</v>
      </c>
      <c r="K794" s="13" t="str">
        <f t="shared" ref="K794:P794" si="794">if($E794="","",if($E794="Dropped",if(and(K$1&lt;=$I794,K$1&gt;=$H794),if(Year($D794)=K$1,$F794*0.8,if((year($D794)+1)=K$1,$F794*0.6,$F794*0.4)) ,""),if($E794="Minors",0,if($E794="FA Contract",if(and(K$1&lt;=$I794,K$1&gt;=$H794),$F794,""),if($E794="YP Contract",if(K$1=$H794,500000,if(K$1=($H794+1),1000000,if(K$1=($H794+2),1500000,""))))))))</f>
        <v/>
      </c>
      <c r="L794" s="13" t="str">
        <f t="shared" si="794"/>
        <v/>
      </c>
      <c r="M794" s="13" t="str">
        <f t="shared" si="794"/>
        <v/>
      </c>
      <c r="N794" s="13" t="str">
        <f t="shared" si="794"/>
        <v/>
      </c>
      <c r="O794" s="13" t="str">
        <f t="shared" si="794"/>
        <v/>
      </c>
      <c r="P794" s="13" t="str">
        <f t="shared" si="794"/>
        <v/>
      </c>
    </row>
    <row r="795">
      <c r="A795" s="7" t="s">
        <v>817</v>
      </c>
      <c r="B795" s="23"/>
      <c r="C795" s="8">
        <v>45608.0</v>
      </c>
      <c r="D795" s="8"/>
      <c r="E795" s="9"/>
      <c r="F795" s="10"/>
      <c r="G795" s="11"/>
      <c r="I795" s="12" t="str">
        <f t="shared" si="754"/>
        <v/>
      </c>
      <c r="J795" s="13">
        <v>3.31E7</v>
      </c>
      <c r="K795" s="13" t="str">
        <f t="shared" ref="K795:P795" si="795">if($E795="","",if($E795="Dropped",if(and(K$1&lt;=$I795,K$1&gt;=$H795),if(Year($D795)=K$1,$F795*0.8,if((year($D795)+1)=K$1,$F795*0.6,$F795*0.4)) ,""),if($E795="Minors",0,if($E795="FA Contract",if(and(K$1&lt;=$I795,K$1&gt;=$H795),$F795,""),if($E795="YP Contract",if(K$1=$H795,500000,if(K$1=($H795+1),1000000,if(K$1=($H795+2),1500000,""))))))))</f>
        <v/>
      </c>
      <c r="L795" s="13" t="str">
        <f t="shared" si="795"/>
        <v/>
      </c>
      <c r="M795" s="13" t="str">
        <f t="shared" si="795"/>
        <v/>
      </c>
      <c r="N795" s="13" t="str">
        <f t="shared" si="795"/>
        <v/>
      </c>
      <c r="O795" s="13" t="str">
        <f t="shared" si="795"/>
        <v/>
      </c>
      <c r="P795" s="13" t="str">
        <f t="shared" si="795"/>
        <v/>
      </c>
    </row>
    <row r="796">
      <c r="A796" s="7" t="s">
        <v>818</v>
      </c>
      <c r="B796" s="23"/>
      <c r="C796" s="8">
        <v>45425.0</v>
      </c>
      <c r="D796" s="8"/>
      <c r="E796" s="9"/>
      <c r="F796" s="14"/>
      <c r="G796" s="3"/>
      <c r="I796" s="12" t="str">
        <f t="shared" si="754"/>
        <v/>
      </c>
      <c r="J796" s="13">
        <v>3.31E7</v>
      </c>
      <c r="K796" s="13" t="str">
        <f t="shared" ref="K796:P796" si="796">if($E796="","",if($E796="Dropped",if(and(K$1&lt;=$I796,K$1&gt;=$H796),if(Year($D796)=K$1,$F796*0.8,if((year($D796)+1)=K$1,$F796*0.6,$F796*0.4)) ,""),if($E796="Minors",0,if($E796="FA Contract",if(and(K$1&lt;=$I796,K$1&gt;=$H796),$F796,""),if($E796="YP Contract",if(K$1=$H796,500000,if(K$1=($H796+1),1000000,if(K$1=($H796+2),1500000,""))))))))</f>
        <v/>
      </c>
      <c r="L796" s="13" t="str">
        <f t="shared" si="796"/>
        <v/>
      </c>
      <c r="M796" s="13" t="str">
        <f t="shared" si="796"/>
        <v/>
      </c>
      <c r="N796" s="13" t="str">
        <f t="shared" si="796"/>
        <v/>
      </c>
      <c r="O796" s="13" t="str">
        <f t="shared" si="796"/>
        <v/>
      </c>
      <c r="P796" s="13" t="str">
        <f t="shared" si="796"/>
        <v/>
      </c>
    </row>
    <row r="797">
      <c r="A797" s="7" t="s">
        <v>819</v>
      </c>
      <c r="B797" s="23"/>
      <c r="C797" s="8">
        <v>45608.0</v>
      </c>
      <c r="D797" s="8"/>
      <c r="E797" s="9"/>
      <c r="F797" s="10"/>
      <c r="G797" s="11"/>
      <c r="I797" s="12" t="str">
        <f t="shared" si="754"/>
        <v/>
      </c>
      <c r="J797" s="13">
        <v>3.31E7</v>
      </c>
      <c r="K797" s="13" t="str">
        <f t="shared" ref="K797:P797" si="797">if($E797="","",if($E797="Dropped",if(and(K$1&lt;=$I797,K$1&gt;=$H797),if(Year($D797)=K$1,$F797*0.8,if((year($D797)+1)=K$1,$F797*0.6,$F797*0.4)) ,""),if($E797="Minors",0,if($E797="FA Contract",if(and(K$1&lt;=$I797,K$1&gt;=$H797),$F797,""),if($E797="YP Contract",if(K$1=$H797,500000,if(K$1=($H797+1),1000000,if(K$1=($H797+2),1500000,""))))))))</f>
        <v/>
      </c>
      <c r="L797" s="13" t="str">
        <f t="shared" si="797"/>
        <v/>
      </c>
      <c r="M797" s="13" t="str">
        <f t="shared" si="797"/>
        <v/>
      </c>
      <c r="N797" s="13" t="str">
        <f t="shared" si="797"/>
        <v/>
      </c>
      <c r="O797" s="13" t="str">
        <f t="shared" si="797"/>
        <v/>
      </c>
      <c r="P797" s="13" t="str">
        <f t="shared" si="797"/>
        <v/>
      </c>
    </row>
    <row r="798">
      <c r="A798" s="7" t="s">
        <v>820</v>
      </c>
      <c r="B798" s="23"/>
      <c r="C798" s="8">
        <v>45760.0</v>
      </c>
      <c r="D798" s="8">
        <v>45780.0</v>
      </c>
      <c r="E798" s="9"/>
      <c r="F798" s="14"/>
      <c r="G798" s="11"/>
      <c r="I798" s="12" t="str">
        <f t="shared" si="754"/>
        <v/>
      </c>
      <c r="J798" s="13">
        <v>3.31E7</v>
      </c>
      <c r="K798" s="13" t="str">
        <f t="shared" ref="K798:P798" si="798">if($E798="","",if($E798="Dropped",if(and(K$1&lt;=$I798,K$1&gt;=$H798),if(Year($D798)=K$1,$F798*0.8,if((year($D798)+1)=K$1,$F798*0.6,$F798*0.4)) ,""),if($E798="Minors",0,if($E798="FA Contract",if(and(K$1&lt;=$I798,K$1&gt;=$H798),$F798,""),if($E798="YP Contract",if(K$1=$H798,500000,if(K$1=($H798+1),1000000,if(K$1=($H798+2),1500000,""))))))))</f>
        <v/>
      </c>
      <c r="L798" s="13" t="str">
        <f t="shared" si="798"/>
        <v/>
      </c>
      <c r="M798" s="13" t="str">
        <f t="shared" si="798"/>
        <v/>
      </c>
      <c r="N798" s="13" t="str">
        <f t="shared" si="798"/>
        <v/>
      </c>
      <c r="O798" s="13" t="str">
        <f t="shared" si="798"/>
        <v/>
      </c>
      <c r="P798" s="13" t="str">
        <f t="shared" si="798"/>
        <v/>
      </c>
    </row>
    <row r="799">
      <c r="A799" s="7" t="s">
        <v>821</v>
      </c>
      <c r="B799" s="17"/>
      <c r="C799" s="8">
        <v>45721.0</v>
      </c>
      <c r="D799" s="8">
        <v>45770.0</v>
      </c>
      <c r="E799" s="9"/>
      <c r="F799" s="10"/>
      <c r="G799" s="11"/>
      <c r="I799" s="12" t="str">
        <f t="shared" si="754"/>
        <v/>
      </c>
      <c r="J799" s="13">
        <v>3.31E7</v>
      </c>
      <c r="K799" s="13" t="str">
        <f t="shared" ref="K799:P799" si="799">if($E799="","",if($E799="Dropped",if(and(K$1&lt;=$I799,K$1&gt;=$H799),if(Year($D799)=K$1,$F799*0.8,if((year($D799)+1)=K$1,$F799*0.6,$F799*0.4)) ,""),if($E799="Minors",0,if($E799="FA Contract",if(and(K$1&lt;=$I799,K$1&gt;=$H799),$F799,""),if($E799="YP Contract",if(K$1=$H799,500000,if(K$1=($H799+1),1000000,if(K$1=($H799+2),1500000,""))))))))</f>
        <v/>
      </c>
      <c r="L799" s="13" t="str">
        <f t="shared" si="799"/>
        <v/>
      </c>
      <c r="M799" s="13" t="str">
        <f t="shared" si="799"/>
        <v/>
      </c>
      <c r="N799" s="13" t="str">
        <f t="shared" si="799"/>
        <v/>
      </c>
      <c r="O799" s="13" t="str">
        <f t="shared" si="799"/>
        <v/>
      </c>
      <c r="P799" s="13" t="str">
        <f t="shared" si="799"/>
        <v/>
      </c>
    </row>
    <row r="800">
      <c r="A800" s="7" t="s">
        <v>822</v>
      </c>
      <c r="B800" s="23"/>
      <c r="C800" s="8">
        <v>45343.0</v>
      </c>
      <c r="D800" s="8">
        <v>45700.0</v>
      </c>
      <c r="E800" s="9"/>
      <c r="F800" s="14"/>
      <c r="G800" s="11"/>
      <c r="H800" s="7"/>
      <c r="I800" s="12" t="str">
        <f t="shared" si="754"/>
        <v/>
      </c>
      <c r="J800" s="13">
        <v>3.31E7</v>
      </c>
      <c r="K800" s="13" t="str">
        <f t="shared" ref="K800:P800" si="800">if($E800="","",if($E800="Dropped",if(and(K$1&lt;=$I800,K$1&gt;=$H800),if(Year($D800)=K$1,$F800*0.8,if((year($D800)+1)=K$1,$F800*0.6,$F800*0.4)) ,""),if($E800="Minors",0,if($E800="FA Contract",if(and(K$1&lt;=$I800,K$1&gt;=$H800),$F800,""),if($E800="YP Contract",if(K$1=$H800,500000,if(K$1=($H800+1),1000000,if(K$1=($H800+2),1500000,""))))))))</f>
        <v/>
      </c>
      <c r="L800" s="13" t="str">
        <f t="shared" si="800"/>
        <v/>
      </c>
      <c r="M800" s="13" t="str">
        <f t="shared" si="800"/>
        <v/>
      </c>
      <c r="N800" s="13" t="str">
        <f t="shared" si="800"/>
        <v/>
      </c>
      <c r="O800" s="13" t="str">
        <f t="shared" si="800"/>
        <v/>
      </c>
      <c r="P800" s="13" t="str">
        <f t="shared" si="800"/>
        <v/>
      </c>
    </row>
    <row r="801">
      <c r="A801" s="7" t="s">
        <v>823</v>
      </c>
      <c r="B801" s="23"/>
      <c r="C801" s="8">
        <v>45823.0</v>
      </c>
      <c r="D801" s="8">
        <v>45830.0</v>
      </c>
      <c r="E801" s="9"/>
      <c r="F801" s="14"/>
      <c r="G801" s="11"/>
      <c r="I801" s="12" t="str">
        <f t="shared" si="754"/>
        <v/>
      </c>
      <c r="J801" s="13">
        <v>3.31E7</v>
      </c>
      <c r="K801" s="13" t="str">
        <f t="shared" ref="K801:P801" si="801">if($E801="","",if($E801="Dropped",if(and(K$1&lt;=$I801,K$1&gt;=$H801),if(Year($D801)=K$1,$F801*0.8,if((year($D801)+1)=K$1,$F801*0.6,$F801*0.4)) ,""),if($E801="Minors",0,if($E801="FA Contract",if(and(K$1&lt;=$I801,K$1&gt;=$H801),$F801,""),if($E801="YP Contract",if(K$1=$H801,500000,if(K$1=($H801+1),1000000,if(K$1=($H801+2),1500000,""))))))))</f>
        <v/>
      </c>
      <c r="L801" s="13" t="str">
        <f t="shared" si="801"/>
        <v/>
      </c>
      <c r="M801" s="13" t="str">
        <f t="shared" si="801"/>
        <v/>
      </c>
      <c r="N801" s="13" t="str">
        <f t="shared" si="801"/>
        <v/>
      </c>
      <c r="O801" s="13" t="str">
        <f t="shared" si="801"/>
        <v/>
      </c>
      <c r="P801" s="13" t="str">
        <f t="shared" si="801"/>
        <v/>
      </c>
    </row>
    <row r="802">
      <c r="A802" s="7" t="s">
        <v>824</v>
      </c>
      <c r="B802" s="23"/>
      <c r="C802" s="8">
        <v>45450.0</v>
      </c>
      <c r="D802" s="8"/>
      <c r="E802" s="9"/>
      <c r="F802" s="14"/>
      <c r="G802" s="11"/>
      <c r="I802" s="12" t="str">
        <f t="shared" si="754"/>
        <v/>
      </c>
      <c r="J802" s="13">
        <v>3.31E7</v>
      </c>
      <c r="K802" s="13" t="str">
        <f t="shared" ref="K802:P802" si="802">if($E802="","",if($E802="Dropped",if(and(K$1&lt;=$I802,K$1&gt;=$H802),if(Year($D802)=K$1,$F802*0.8,if((year($D802)+1)=K$1,$F802*0.6,$F802*0.4)) ,""),if($E802="Minors",0,if($E802="FA Contract",if(and(K$1&lt;=$I802,K$1&gt;=$H802),$F802,""),if($E802="YP Contract",if(K$1=$H802,500000,if(K$1=($H802+1),1000000,if(K$1=($H802+2),1500000,""))))))))</f>
        <v/>
      </c>
      <c r="L802" s="13" t="str">
        <f t="shared" si="802"/>
        <v/>
      </c>
      <c r="M802" s="13" t="str">
        <f t="shared" si="802"/>
        <v/>
      </c>
      <c r="N802" s="13" t="str">
        <f t="shared" si="802"/>
        <v/>
      </c>
      <c r="O802" s="13" t="str">
        <f t="shared" si="802"/>
        <v/>
      </c>
      <c r="P802" s="13" t="str">
        <f t="shared" si="802"/>
        <v/>
      </c>
    </row>
    <row r="803">
      <c r="A803" s="7" t="s">
        <v>825</v>
      </c>
      <c r="B803" s="23"/>
      <c r="C803" s="8">
        <v>45614.0</v>
      </c>
      <c r="D803" s="8"/>
      <c r="E803" s="9"/>
      <c r="F803" s="10"/>
      <c r="G803" s="11"/>
      <c r="I803" s="12" t="str">
        <f t="shared" si="754"/>
        <v/>
      </c>
      <c r="J803" s="13">
        <v>3.31E7</v>
      </c>
      <c r="K803" s="13" t="str">
        <f t="shared" ref="K803:P803" si="803">if($E803="","",if($E803="Dropped",if(and(K$1&lt;=$I803,K$1&gt;=$H803),if(Year($D803)=K$1,$F803*0.8,if((year($D803)+1)=K$1,$F803*0.6,$F803*0.4)) ,""),if($E803="Minors",0,if($E803="FA Contract",if(and(K$1&lt;=$I803,K$1&gt;=$H803),$F803,""),if($E803="YP Contract",if(K$1=$H803,500000,if(K$1=($H803+1),1000000,if(K$1=($H803+2),1500000,""))))))))</f>
        <v/>
      </c>
      <c r="L803" s="13" t="str">
        <f t="shared" si="803"/>
        <v/>
      </c>
      <c r="M803" s="13" t="str">
        <f t="shared" si="803"/>
        <v/>
      </c>
      <c r="N803" s="13" t="str">
        <f t="shared" si="803"/>
        <v/>
      </c>
      <c r="O803" s="13" t="str">
        <f t="shared" si="803"/>
        <v/>
      </c>
      <c r="P803" s="13" t="str">
        <f t="shared" si="803"/>
        <v/>
      </c>
    </row>
    <row r="804">
      <c r="A804" s="7" t="s">
        <v>826</v>
      </c>
      <c r="B804" s="23"/>
      <c r="C804" s="8">
        <v>45513.0</v>
      </c>
      <c r="D804" s="8"/>
      <c r="E804" s="9"/>
      <c r="F804" s="14"/>
      <c r="G804" s="11"/>
      <c r="I804" s="12" t="str">
        <f t="shared" si="754"/>
        <v/>
      </c>
      <c r="J804" s="13">
        <v>3.31E7</v>
      </c>
      <c r="K804" s="13" t="str">
        <f t="shared" ref="K804:P804" si="804">if($E804="","",if($E804="Dropped",if(and(K$1&lt;=$I804,K$1&gt;=$H804),if(Year($D804)=K$1,$F804*0.8,if((year($D804)+1)=K$1,$F804*0.6,$F804*0.4)) ,""),if($E804="Minors",0,if($E804="FA Contract",if(and(K$1&lt;=$I804,K$1&gt;=$H804),$F804,""),if($E804="YP Contract",if(K$1=$H804,500000,if(K$1=($H804+1),1000000,if(K$1=($H804+2),1500000,""))))))))</f>
        <v/>
      </c>
      <c r="L804" s="13" t="str">
        <f t="shared" si="804"/>
        <v/>
      </c>
      <c r="M804" s="13" t="str">
        <f t="shared" si="804"/>
        <v/>
      </c>
      <c r="N804" s="13" t="str">
        <f t="shared" si="804"/>
        <v/>
      </c>
      <c r="O804" s="13" t="str">
        <f t="shared" si="804"/>
        <v/>
      </c>
      <c r="P804" s="13" t="str">
        <f t="shared" si="804"/>
        <v/>
      </c>
    </row>
    <row r="805">
      <c r="A805" s="7" t="s">
        <v>827</v>
      </c>
      <c r="B805" s="23"/>
      <c r="C805" s="8">
        <v>45614.0</v>
      </c>
      <c r="D805" s="8"/>
      <c r="E805" s="9"/>
      <c r="F805" s="10"/>
      <c r="G805" s="11"/>
      <c r="I805" s="12" t="str">
        <f t="shared" si="754"/>
        <v/>
      </c>
      <c r="J805" s="13">
        <v>3.31E7</v>
      </c>
      <c r="K805" s="13" t="str">
        <f t="shared" ref="K805:P805" si="805">if($E805="","",if($E805="Dropped",if(and(K$1&lt;=$I805,K$1&gt;=$H805),if(Year($D805)=K$1,$F805*0.8,if((year($D805)+1)=K$1,$F805*0.6,$F805*0.4)) ,""),if($E805="Minors",0,if($E805="FA Contract",if(and(K$1&lt;=$I805,K$1&gt;=$H805),$F805,""),if($E805="YP Contract",if(K$1=$H805,500000,if(K$1=($H805+1),1000000,if(K$1=($H805+2),1500000,""))))))))</f>
        <v/>
      </c>
      <c r="L805" s="13" t="str">
        <f t="shared" si="805"/>
        <v/>
      </c>
      <c r="M805" s="13" t="str">
        <f t="shared" si="805"/>
        <v/>
      </c>
      <c r="N805" s="13" t="str">
        <f t="shared" si="805"/>
        <v/>
      </c>
      <c r="O805" s="13" t="str">
        <f t="shared" si="805"/>
        <v/>
      </c>
      <c r="P805" s="13" t="str">
        <f t="shared" si="805"/>
        <v/>
      </c>
    </row>
    <row r="806">
      <c r="A806" s="7" t="s">
        <v>828</v>
      </c>
      <c r="B806" s="23"/>
      <c r="C806" s="8">
        <v>45732.0</v>
      </c>
      <c r="D806" s="8">
        <v>45905.0</v>
      </c>
      <c r="E806" s="9"/>
      <c r="F806" s="10"/>
      <c r="G806" s="11"/>
      <c r="I806" s="12" t="str">
        <f t="shared" si="754"/>
        <v/>
      </c>
      <c r="J806" s="13">
        <v>3.31E7</v>
      </c>
      <c r="K806" s="13" t="str">
        <f t="shared" ref="K806:P806" si="806">if($E806="","",if($E806="Dropped",if(and(K$1&lt;=$I806,K$1&gt;=$H806),if(Year($D806)=K$1,$F806*0.8,if((year($D806)+1)=K$1,$F806*0.6,$F806*0.4)) ,""),if($E806="Minors",0,if($E806="FA Contract",if(and(K$1&lt;=$I806,K$1&gt;=$H806),$F806,""),if($E806="YP Contract",if(K$1=$H806,500000,if(K$1=($H806+1),1000000,if(K$1=($H806+2),1500000,""))))))))</f>
        <v/>
      </c>
      <c r="L806" s="13" t="str">
        <f t="shared" si="806"/>
        <v/>
      </c>
      <c r="M806" s="13" t="str">
        <f t="shared" si="806"/>
        <v/>
      </c>
      <c r="N806" s="13" t="str">
        <f t="shared" si="806"/>
        <v/>
      </c>
      <c r="O806" s="13" t="str">
        <f t="shared" si="806"/>
        <v/>
      </c>
      <c r="P806" s="13" t="str">
        <f t="shared" si="806"/>
        <v/>
      </c>
    </row>
    <row r="807">
      <c r="A807" s="7" t="s">
        <v>829</v>
      </c>
      <c r="B807" s="23"/>
      <c r="C807" s="8">
        <v>45443.0</v>
      </c>
      <c r="D807" s="8"/>
      <c r="E807" s="9"/>
      <c r="F807" s="14"/>
      <c r="G807" s="11"/>
      <c r="I807" s="12" t="str">
        <f t="shared" si="754"/>
        <v/>
      </c>
      <c r="J807" s="13">
        <v>3.31E7</v>
      </c>
      <c r="K807" s="13" t="str">
        <f t="shared" ref="K807:P807" si="807">if($E807="","",if($E807="Dropped",if(and(K$1&lt;=$I807,K$1&gt;=$H807),if(Year($D807)=K$1,$F807*0.8,if((year($D807)+1)=K$1,$F807*0.6,$F807*0.4)) ,""),if($E807="Minors",0,if($E807="FA Contract",if(and(K$1&lt;=$I807,K$1&gt;=$H807),$F807,""),if($E807="YP Contract",if(K$1=$H807,500000,if(K$1=($H807+1),1000000,if(K$1=($H807+2),1500000,""))))))))</f>
        <v/>
      </c>
      <c r="L807" s="13" t="str">
        <f t="shared" si="807"/>
        <v/>
      </c>
      <c r="M807" s="13" t="str">
        <f t="shared" si="807"/>
        <v/>
      </c>
      <c r="N807" s="13" t="str">
        <f t="shared" si="807"/>
        <v/>
      </c>
      <c r="O807" s="13" t="str">
        <f t="shared" si="807"/>
        <v/>
      </c>
      <c r="P807" s="13" t="str">
        <f t="shared" si="807"/>
        <v/>
      </c>
    </row>
    <row r="808">
      <c r="A808" s="7" t="s">
        <v>830</v>
      </c>
      <c r="B808" s="23"/>
      <c r="C808" s="8">
        <v>45536.0</v>
      </c>
      <c r="D808" s="8"/>
      <c r="E808" s="9"/>
      <c r="F808" s="14"/>
      <c r="G808" s="11"/>
      <c r="I808" s="12" t="str">
        <f t="shared" si="754"/>
        <v/>
      </c>
      <c r="J808" s="13">
        <v>3.31E7</v>
      </c>
      <c r="K808" s="13" t="str">
        <f t="shared" ref="K808:P808" si="808">if($E808="","",if($E808="Dropped",if(and(K$1&lt;=$I808,K$1&gt;=$H808),if(Year($D808)=K$1,$F808*0.8,if((year($D808)+1)=K$1,$F808*0.6,$F808*0.4)) ,""),if($E808="Minors",0,if($E808="FA Contract",if(and(K$1&lt;=$I808,K$1&gt;=$H808),$F808,""),if($E808="YP Contract",if(K$1=$H808,500000,if(K$1=($H808+1),1000000,if(K$1=($H808+2),1500000,""))))))))</f>
        <v/>
      </c>
      <c r="L808" s="13" t="str">
        <f t="shared" si="808"/>
        <v/>
      </c>
      <c r="M808" s="13" t="str">
        <f t="shared" si="808"/>
        <v/>
      </c>
      <c r="N808" s="13" t="str">
        <f t="shared" si="808"/>
        <v/>
      </c>
      <c r="O808" s="13" t="str">
        <f t="shared" si="808"/>
        <v/>
      </c>
      <c r="P808" s="13" t="str">
        <f t="shared" si="808"/>
        <v/>
      </c>
    </row>
    <row r="809">
      <c r="A809" s="7" t="s">
        <v>831</v>
      </c>
      <c r="B809" s="23"/>
      <c r="C809" s="8">
        <v>45608.0</v>
      </c>
      <c r="D809" s="8"/>
      <c r="E809" s="9"/>
      <c r="F809" s="10"/>
      <c r="G809" s="11"/>
      <c r="I809" s="12" t="str">
        <f t="shared" si="754"/>
        <v/>
      </c>
      <c r="J809" s="13">
        <v>3.31E7</v>
      </c>
      <c r="K809" s="13" t="str">
        <f t="shared" ref="K809:P809" si="809">if($E809="","",if($E809="Dropped",if(and(K$1&lt;=$I809,K$1&gt;=$H809),if(Year($D809)=K$1,$F809*0.8,if((year($D809)+1)=K$1,$F809*0.6,$F809*0.4)) ,""),if($E809="Minors",0,if($E809="FA Contract",if(and(K$1&lt;=$I809,K$1&gt;=$H809),$F809,""),if($E809="YP Contract",if(K$1=$H809,500000,if(K$1=($H809+1),1000000,if(K$1=($H809+2),1500000,""))))))))</f>
        <v/>
      </c>
      <c r="L809" s="13" t="str">
        <f t="shared" si="809"/>
        <v/>
      </c>
      <c r="M809" s="13" t="str">
        <f t="shared" si="809"/>
        <v/>
      </c>
      <c r="N809" s="13" t="str">
        <f t="shared" si="809"/>
        <v/>
      </c>
      <c r="O809" s="13" t="str">
        <f t="shared" si="809"/>
        <v/>
      </c>
      <c r="P809" s="13" t="str">
        <f t="shared" si="809"/>
        <v/>
      </c>
    </row>
    <row r="810">
      <c r="A810" s="7" t="s">
        <v>832</v>
      </c>
      <c r="B810" s="23"/>
      <c r="C810" s="8">
        <v>45520.0</v>
      </c>
      <c r="D810" s="8"/>
      <c r="E810" s="9"/>
      <c r="F810" s="14"/>
      <c r="G810" s="11"/>
      <c r="I810" s="12" t="str">
        <f t="shared" si="754"/>
        <v/>
      </c>
      <c r="J810" s="13">
        <v>3.31E7</v>
      </c>
      <c r="K810" s="13" t="str">
        <f t="shared" ref="K810:P810" si="810">if($E810="","",if($E810="Dropped",if(and(K$1&lt;=$I810,K$1&gt;=$H810),if(Year($D810)=K$1,$F810*0.8,if((year($D810)+1)=K$1,$F810*0.6,$F810*0.4)) ,""),if($E810="Minors",0,if($E810="FA Contract",if(and(K$1&lt;=$I810,K$1&gt;=$H810),$F810,""),if($E810="YP Contract",if(K$1=$H810,500000,if(K$1=($H810+1),1000000,if(K$1=($H810+2),1500000,""))))))))</f>
        <v/>
      </c>
      <c r="L810" s="13" t="str">
        <f t="shared" si="810"/>
        <v/>
      </c>
      <c r="M810" s="13" t="str">
        <f t="shared" si="810"/>
        <v/>
      </c>
      <c r="N810" s="13" t="str">
        <f t="shared" si="810"/>
        <v/>
      </c>
      <c r="O810" s="13" t="str">
        <f t="shared" si="810"/>
        <v/>
      </c>
      <c r="P810" s="13" t="str">
        <f t="shared" si="810"/>
        <v/>
      </c>
    </row>
    <row r="811">
      <c r="A811" s="7" t="s">
        <v>833</v>
      </c>
      <c r="B811" s="23"/>
      <c r="C811" s="8">
        <v>45343.0</v>
      </c>
      <c r="D811" s="8">
        <v>45740.0</v>
      </c>
      <c r="E811" s="9"/>
      <c r="F811" s="14"/>
      <c r="G811" s="11"/>
      <c r="I811" s="12" t="str">
        <f t="shared" si="754"/>
        <v/>
      </c>
      <c r="J811" s="13">
        <v>3.31E7</v>
      </c>
      <c r="K811" s="13" t="str">
        <f t="shared" ref="K811:P811" si="811">if($E811="","",if($E811="Dropped",if(and(K$1&lt;=$I811,K$1&gt;=$H811),if(Year($D811)=K$1,$F811*0.8,if((year($D811)+1)=K$1,$F811*0.6,$F811*0.4)) ,""),if($E811="Minors",0,if($E811="FA Contract",if(and(K$1&lt;=$I811,K$1&gt;=$H811),$F811,""),if($E811="YP Contract",if(K$1=$H811,500000,if(K$1=($H811+1),1000000,if(K$1=($H811+2),1500000,""))))))))</f>
        <v/>
      </c>
      <c r="L811" s="13" t="str">
        <f t="shared" si="811"/>
        <v/>
      </c>
      <c r="M811" s="13" t="str">
        <f t="shared" si="811"/>
        <v/>
      </c>
      <c r="N811" s="13" t="str">
        <f t="shared" si="811"/>
        <v/>
      </c>
      <c r="O811" s="13" t="str">
        <f t="shared" si="811"/>
        <v/>
      </c>
      <c r="P811" s="13" t="str">
        <f t="shared" si="811"/>
        <v/>
      </c>
    </row>
    <row r="812">
      <c r="A812" s="7" t="s">
        <v>834</v>
      </c>
      <c r="B812" s="23"/>
      <c r="C812" s="8">
        <v>45432.0</v>
      </c>
      <c r="D812" s="8"/>
      <c r="E812" s="9"/>
      <c r="F812" s="14"/>
      <c r="G812" s="3"/>
      <c r="I812" s="12" t="str">
        <f t="shared" si="754"/>
        <v/>
      </c>
      <c r="J812" s="13">
        <v>3.31E7</v>
      </c>
      <c r="K812" s="13" t="str">
        <f t="shared" ref="K812:P812" si="812">if($E812="","",if($E812="Dropped",if(and(K$1&lt;=$I812,K$1&gt;=$H812),if(Year($D812)=K$1,$F812*0.8,if((year($D812)+1)=K$1,$F812*0.6,$F812*0.4)) ,""),if($E812="Minors",0,if($E812="FA Contract",if(and(K$1&lt;=$I812,K$1&gt;=$H812),$F812,""),if($E812="YP Contract",if(K$1=$H812,500000,if(K$1=($H812+1),1000000,if(K$1=($H812+2),1500000,""))))))))</f>
        <v/>
      </c>
      <c r="L812" s="13" t="str">
        <f t="shared" si="812"/>
        <v/>
      </c>
      <c r="M812" s="13" t="str">
        <f t="shared" si="812"/>
        <v/>
      </c>
      <c r="N812" s="13" t="str">
        <f t="shared" si="812"/>
        <v/>
      </c>
      <c r="O812" s="13" t="str">
        <f t="shared" si="812"/>
        <v/>
      </c>
      <c r="P812" s="13" t="str">
        <f t="shared" si="812"/>
        <v/>
      </c>
    </row>
    <row r="813">
      <c r="A813" s="7" t="s">
        <v>835</v>
      </c>
      <c r="B813" s="23"/>
      <c r="C813" s="8">
        <v>45492.0</v>
      </c>
      <c r="D813" s="8"/>
      <c r="E813" s="9"/>
      <c r="F813" s="14"/>
      <c r="G813" s="14"/>
      <c r="I813" s="12" t="str">
        <f t="shared" si="754"/>
        <v/>
      </c>
      <c r="J813" s="13">
        <v>3.31E7</v>
      </c>
      <c r="K813" s="13" t="str">
        <f t="shared" ref="K813:P813" si="813">if($E813="","",if($E813="Dropped",if(and(K$1&lt;=$I813,K$1&gt;=$H813),if(Year($D813)=K$1,$F813*0.8,if((year($D813)+1)=K$1,$F813*0.6,$F813*0.4)) ,""),if($E813="Minors",0,if($E813="FA Contract",if(and(K$1&lt;=$I813,K$1&gt;=$H813),$F813,""),if($E813="YP Contract",if(K$1=$H813,500000,if(K$1=($H813+1),1000000,if(K$1=($H813+2),1500000,""))))))))</f>
        <v/>
      </c>
      <c r="L813" s="13" t="str">
        <f t="shared" si="813"/>
        <v/>
      </c>
      <c r="M813" s="13" t="str">
        <f t="shared" si="813"/>
        <v/>
      </c>
      <c r="N813" s="13" t="str">
        <f t="shared" si="813"/>
        <v/>
      </c>
      <c r="O813" s="13" t="str">
        <f t="shared" si="813"/>
        <v/>
      </c>
      <c r="P813" s="13" t="str">
        <f t="shared" si="813"/>
        <v/>
      </c>
    </row>
    <row r="814">
      <c r="A814" s="7" t="s">
        <v>836</v>
      </c>
      <c r="B814" s="23"/>
      <c r="C814" s="8">
        <v>45760.0</v>
      </c>
      <c r="D814" s="8">
        <v>45772.0</v>
      </c>
      <c r="E814" s="9"/>
      <c r="F814" s="14"/>
      <c r="G814" s="11"/>
      <c r="I814" s="12" t="str">
        <f t="shared" si="754"/>
        <v/>
      </c>
      <c r="J814" s="13">
        <v>3.31E7</v>
      </c>
      <c r="K814" s="13" t="str">
        <f t="shared" ref="K814:P814" si="814">if($E814="","",if($E814="Dropped",if(and(K$1&lt;=$I814,K$1&gt;=$H814),if(Year($D814)=K$1,$F814*0.8,if((year($D814)+1)=K$1,$F814*0.6,$F814*0.4)) ,""),if($E814="Minors",0,if($E814="FA Contract",if(and(K$1&lt;=$I814,K$1&gt;=$H814),$F814,""),if($E814="YP Contract",if(K$1=$H814,500000,if(K$1=($H814+1),1000000,if(K$1=($H814+2),1500000,""))))))))</f>
        <v/>
      </c>
      <c r="L814" s="13" t="str">
        <f t="shared" si="814"/>
        <v/>
      </c>
      <c r="M814" s="13" t="str">
        <f t="shared" si="814"/>
        <v/>
      </c>
      <c r="N814" s="13" t="str">
        <f t="shared" si="814"/>
        <v/>
      </c>
      <c r="O814" s="13" t="str">
        <f t="shared" si="814"/>
        <v/>
      </c>
      <c r="P814" s="13" t="str">
        <f t="shared" si="814"/>
        <v/>
      </c>
    </row>
    <row r="815">
      <c r="A815" s="7" t="s">
        <v>837</v>
      </c>
      <c r="B815" s="23"/>
      <c r="C815" s="8">
        <v>45608.0</v>
      </c>
      <c r="D815" s="8"/>
      <c r="E815" s="9"/>
      <c r="F815" s="10"/>
      <c r="G815" s="11"/>
      <c r="I815" s="12" t="str">
        <f t="shared" si="754"/>
        <v/>
      </c>
      <c r="J815" s="13">
        <v>3.31E7</v>
      </c>
      <c r="K815" s="13" t="str">
        <f t="shared" ref="K815:P815" si="815">if($E815="","",if($E815="Dropped",if(and(K$1&lt;=$I815,K$1&gt;=$H815),if(Year($D815)=K$1,$F815*0.8,if((year($D815)+1)=K$1,$F815*0.6,$F815*0.4)) ,""),if($E815="Minors",0,if($E815="FA Contract",if(and(K$1&lt;=$I815,K$1&gt;=$H815),$F815,""),if($E815="YP Contract",if(K$1=$H815,500000,if(K$1=($H815+1),1000000,if(K$1=($H815+2),1500000,""))))))))</f>
        <v/>
      </c>
      <c r="L815" s="13" t="str">
        <f t="shared" si="815"/>
        <v/>
      </c>
      <c r="M815" s="13" t="str">
        <f t="shared" si="815"/>
        <v/>
      </c>
      <c r="N815" s="13" t="str">
        <f t="shared" si="815"/>
        <v/>
      </c>
      <c r="O815" s="13" t="str">
        <f t="shared" si="815"/>
        <v/>
      </c>
      <c r="P815" s="13" t="str">
        <f t="shared" si="815"/>
        <v/>
      </c>
    </row>
    <row r="816">
      <c r="A816" s="7" t="s">
        <v>838</v>
      </c>
      <c r="B816" s="23"/>
      <c r="C816" s="8">
        <v>45816.0</v>
      </c>
      <c r="D816" s="8">
        <v>45823.0</v>
      </c>
      <c r="E816" s="9"/>
      <c r="F816" s="14"/>
      <c r="G816" s="11"/>
      <c r="I816" s="12" t="str">
        <f t="shared" si="754"/>
        <v/>
      </c>
      <c r="J816" s="13">
        <v>3.31E7</v>
      </c>
      <c r="K816" s="13" t="str">
        <f t="shared" ref="K816:P816" si="816">if($E816="","",if($E816="Dropped",if(and(K$1&lt;=$I816,K$1&gt;=$H816),if(Year($D816)=K$1,$F816*0.8,if((year($D816)+1)=K$1,$F816*0.6,$F816*0.4)) ,""),if($E816="Minors",0,if($E816="FA Contract",if(and(K$1&lt;=$I816,K$1&gt;=$H816),$F816,""),if($E816="YP Contract",if(K$1=$H816,500000,if(K$1=($H816+1),1000000,if(K$1=($H816+2),1500000,""))))))))</f>
        <v/>
      </c>
      <c r="L816" s="13" t="str">
        <f t="shared" si="816"/>
        <v/>
      </c>
      <c r="M816" s="13" t="str">
        <f t="shared" si="816"/>
        <v/>
      </c>
      <c r="N816" s="13" t="str">
        <f t="shared" si="816"/>
        <v/>
      </c>
      <c r="O816" s="13" t="str">
        <f t="shared" si="816"/>
        <v/>
      </c>
      <c r="P816" s="13" t="str">
        <f t="shared" si="816"/>
        <v/>
      </c>
    </row>
    <row r="817">
      <c r="A817" s="7" t="s">
        <v>839</v>
      </c>
      <c r="B817" s="23"/>
      <c r="C817" s="8">
        <v>45767.0</v>
      </c>
      <c r="D817" s="8">
        <v>45849.0</v>
      </c>
      <c r="E817" s="9"/>
      <c r="F817" s="14"/>
      <c r="G817" s="11"/>
      <c r="I817" s="12" t="str">
        <f t="shared" si="754"/>
        <v/>
      </c>
      <c r="J817" s="13">
        <v>3.31E7</v>
      </c>
      <c r="K817" s="13" t="str">
        <f t="shared" ref="K817:P817" si="817">if($E817="","",if($E817="Dropped",if(and(K$1&lt;=$I817,K$1&gt;=$H817),if(Year($D817)=K$1,$F817*0.8,if((year($D817)+1)=K$1,$F817*0.6,$F817*0.4)) ,""),if($E817="Minors",0,if($E817="FA Contract",if(and(K$1&lt;=$I817,K$1&gt;=$H817),$F817,""),if($E817="YP Contract",if(K$1=$H817,500000,if(K$1=($H817+1),1000000,if(K$1=($H817+2),1500000,""))))))))</f>
        <v/>
      </c>
      <c r="L817" s="13" t="str">
        <f t="shared" si="817"/>
        <v/>
      </c>
      <c r="M817" s="13" t="str">
        <f t="shared" si="817"/>
        <v/>
      </c>
      <c r="N817" s="13" t="str">
        <f t="shared" si="817"/>
        <v/>
      </c>
      <c r="O817" s="13" t="str">
        <f t="shared" si="817"/>
        <v/>
      </c>
      <c r="P817" s="13" t="str">
        <f t="shared" si="817"/>
        <v/>
      </c>
    </row>
    <row r="818">
      <c r="A818" s="7" t="s">
        <v>840</v>
      </c>
      <c r="B818" s="23"/>
      <c r="C818" s="8">
        <v>45501.0</v>
      </c>
      <c r="D818" s="8">
        <v>45814.0</v>
      </c>
      <c r="E818" s="9"/>
      <c r="F818" s="14"/>
      <c r="G818" s="11"/>
      <c r="I818" s="12" t="str">
        <f t="shared" si="754"/>
        <v/>
      </c>
      <c r="J818" s="13">
        <v>3.31E7</v>
      </c>
      <c r="K818" s="13" t="str">
        <f t="shared" ref="K818:P818" si="818">if($E818="","",if($E818="Dropped",if(and(K$1&lt;=$I818,K$1&gt;=$H818),if(Year($D818)=K$1,$F818*0.8,if((year($D818)+1)=K$1,$F818*0.6,$F818*0.4)) ,""),if($E818="Minors",0,if($E818="FA Contract",if(and(K$1&lt;=$I818,K$1&gt;=$H818),$F818,""),if($E818="YP Contract",if(K$1=$H818,500000,if(K$1=($H818+1),1000000,if(K$1=($H818+2),1500000,""))))))))</f>
        <v/>
      </c>
      <c r="L818" s="13" t="str">
        <f t="shared" si="818"/>
        <v/>
      </c>
      <c r="M818" s="13" t="str">
        <f t="shared" si="818"/>
        <v/>
      </c>
      <c r="N818" s="13" t="str">
        <f t="shared" si="818"/>
        <v/>
      </c>
      <c r="O818" s="13" t="str">
        <f t="shared" si="818"/>
        <v/>
      </c>
      <c r="P818" s="13" t="str">
        <f t="shared" si="818"/>
        <v/>
      </c>
    </row>
    <row r="819">
      <c r="A819" s="7" t="s">
        <v>841</v>
      </c>
      <c r="B819" s="23"/>
      <c r="C819" s="8">
        <v>45893.0</v>
      </c>
      <c r="D819" s="8">
        <v>45904.0</v>
      </c>
      <c r="E819" s="9"/>
      <c r="F819" s="14"/>
      <c r="G819" s="11"/>
      <c r="I819" s="12" t="str">
        <f t="shared" si="754"/>
        <v/>
      </c>
      <c r="J819" s="13">
        <v>3.31E7</v>
      </c>
      <c r="K819" s="13" t="str">
        <f t="shared" ref="K819:P819" si="819">if($E819="","",if($E819="Dropped",if(and(K$1&lt;=$I819,K$1&gt;=$H819),if(Year($D819)=K$1,$F819*0.8,if((year($D819)+1)=K$1,$F819*0.6,$F819*0.4)) ,""),if($E819="Minors",0,if($E819="FA Contract",if(and(K$1&lt;=$I819,K$1&gt;=$H819),$F819,""),if($E819="YP Contract",if(K$1=$H819,500000,if(K$1=($H819+1),1000000,if(K$1=($H819+2),1500000,""))))))))</f>
        <v/>
      </c>
      <c r="L819" s="13" t="str">
        <f t="shared" si="819"/>
        <v/>
      </c>
      <c r="M819" s="13" t="str">
        <f t="shared" si="819"/>
        <v/>
      </c>
      <c r="N819" s="13" t="str">
        <f t="shared" si="819"/>
        <v/>
      </c>
      <c r="O819" s="13" t="str">
        <f t="shared" si="819"/>
        <v/>
      </c>
      <c r="P819" s="13" t="str">
        <f t="shared" si="819"/>
        <v/>
      </c>
    </row>
    <row r="820">
      <c r="A820" s="7" t="s">
        <v>842</v>
      </c>
      <c r="B820" s="23"/>
      <c r="C820" s="8">
        <v>45343.0</v>
      </c>
      <c r="D820" s="8">
        <v>45905.0</v>
      </c>
      <c r="E820" s="9"/>
      <c r="F820" s="14"/>
      <c r="G820" s="11"/>
      <c r="I820" s="12" t="str">
        <f t="shared" si="754"/>
        <v/>
      </c>
      <c r="J820" s="13">
        <v>3.31E7</v>
      </c>
      <c r="K820" s="13" t="str">
        <f t="shared" ref="K820:P820" si="820">if($E820="","",if($E820="Dropped",if(and(K$1&lt;=$I820,K$1&gt;=$H820),if(Year($D820)=K$1,$F820*0.8,if((year($D820)+1)=K$1,$F820*0.6,$F820*0.4)) ,""),if($E820="Minors",0,if($E820="FA Contract",if(and(K$1&lt;=$I820,K$1&gt;=$H820),$F820,""),if($E820="YP Contract",if(K$1=$H820,500000,if(K$1=($H820+1),1000000,if(K$1=($H820+2),1500000,""))))))))</f>
        <v/>
      </c>
      <c r="L820" s="13" t="str">
        <f t="shared" si="820"/>
        <v/>
      </c>
      <c r="M820" s="13" t="str">
        <f t="shared" si="820"/>
        <v/>
      </c>
      <c r="N820" s="13" t="str">
        <f t="shared" si="820"/>
        <v/>
      </c>
      <c r="O820" s="13" t="str">
        <f t="shared" si="820"/>
        <v/>
      </c>
      <c r="P820" s="13" t="str">
        <f t="shared" si="820"/>
        <v/>
      </c>
    </row>
    <row r="821">
      <c r="A821" s="7" t="s">
        <v>843</v>
      </c>
      <c r="B821" s="23"/>
      <c r="C821" s="8">
        <v>45614.0</v>
      </c>
      <c r="D821" s="8"/>
      <c r="E821" s="9"/>
      <c r="F821" s="10"/>
      <c r="G821" s="11"/>
      <c r="I821" s="12" t="str">
        <f t="shared" si="754"/>
        <v/>
      </c>
      <c r="J821" s="13">
        <v>3.31E7</v>
      </c>
      <c r="K821" s="13" t="str">
        <f t="shared" ref="K821:P821" si="821">if($E821="","",if($E821="Dropped",if(and(K$1&lt;=$I821,K$1&gt;=$H821),if(Year($D821)=K$1,$F821*0.8,if((year($D821)+1)=K$1,$F821*0.6,$F821*0.4)) ,""),if($E821="Minors",0,if($E821="FA Contract",if(and(K$1&lt;=$I821,K$1&gt;=$H821),$F821,""),if($E821="YP Contract",if(K$1=$H821,500000,if(K$1=($H821+1),1000000,if(K$1=($H821+2),1500000,""))))))))</f>
        <v/>
      </c>
      <c r="L821" s="13" t="str">
        <f t="shared" si="821"/>
        <v/>
      </c>
      <c r="M821" s="13" t="str">
        <f t="shared" si="821"/>
        <v/>
      </c>
      <c r="N821" s="13" t="str">
        <f t="shared" si="821"/>
        <v/>
      </c>
      <c r="O821" s="13" t="str">
        <f t="shared" si="821"/>
        <v/>
      </c>
      <c r="P821" s="13" t="str">
        <f t="shared" si="821"/>
        <v/>
      </c>
    </row>
    <row r="822">
      <c r="A822" s="7" t="s">
        <v>844</v>
      </c>
      <c r="B822" s="23"/>
      <c r="C822" s="8">
        <v>45858.0</v>
      </c>
      <c r="D822" s="8">
        <v>45859.0</v>
      </c>
      <c r="E822" s="9"/>
      <c r="F822" s="10"/>
      <c r="G822" s="11"/>
      <c r="I822" s="12" t="str">
        <f t="shared" si="754"/>
        <v/>
      </c>
      <c r="J822" s="13">
        <v>3.31E7</v>
      </c>
      <c r="K822" s="13" t="str">
        <f t="shared" ref="K822:P822" si="822">if($E822="","",if($E822="Dropped",if(and(K$1&lt;=$I822,K$1&gt;=$H822),if(Year($D822)=K$1,$F822*0.8,if((year($D822)+1)=K$1,$F822*0.6,$F822*0.4)) ,""),if($E822="Minors",0,if($E822="FA Contract",if(and(K$1&lt;=$I822,K$1&gt;=$H822),$F822,""),if($E822="YP Contract",if(K$1=$H822,500000,if(K$1=($H822+1),1000000,if(K$1=($H822+2),1500000,""))))))))</f>
        <v/>
      </c>
      <c r="L822" s="13" t="str">
        <f t="shared" si="822"/>
        <v/>
      </c>
      <c r="M822" s="13" t="str">
        <f t="shared" si="822"/>
        <v/>
      </c>
      <c r="N822" s="13" t="str">
        <f t="shared" si="822"/>
        <v/>
      </c>
      <c r="O822" s="13" t="str">
        <f t="shared" si="822"/>
        <v/>
      </c>
      <c r="P822" s="13" t="str">
        <f t="shared" si="822"/>
        <v/>
      </c>
    </row>
    <row r="823">
      <c r="A823" s="7" t="s">
        <v>845</v>
      </c>
      <c r="B823" s="23"/>
      <c r="C823" s="8">
        <v>45412.0</v>
      </c>
      <c r="D823" s="8"/>
      <c r="E823" s="9"/>
      <c r="F823" s="14"/>
      <c r="G823" s="14"/>
      <c r="I823" s="12" t="str">
        <f t="shared" si="754"/>
        <v/>
      </c>
      <c r="J823" s="13">
        <v>3.31E7</v>
      </c>
      <c r="K823" s="13" t="str">
        <f t="shared" ref="K823:P823" si="823">if($E823="","",if($E823="Dropped",if(and(K$1&lt;=$I823,K$1&gt;=$H823),if(Year($D823)=K$1,$F823*0.8,if((year($D823)+1)=K$1,$F823*0.6,$F823*0.4)) ,""),if($E823="Minors",0,if($E823="FA Contract",if(and(K$1&lt;=$I823,K$1&gt;=$H823),$F823,""),if($E823="YP Contract",if(K$1=$H823,500000,if(K$1=($H823+1),1000000,if(K$1=($H823+2),1500000,""))))))))</f>
        <v/>
      </c>
      <c r="L823" s="13" t="str">
        <f t="shared" si="823"/>
        <v/>
      </c>
      <c r="M823" s="13" t="str">
        <f t="shared" si="823"/>
        <v/>
      </c>
      <c r="N823" s="13" t="str">
        <f t="shared" si="823"/>
        <v/>
      </c>
      <c r="O823" s="13" t="str">
        <f t="shared" si="823"/>
        <v/>
      </c>
      <c r="P823" s="13" t="str">
        <f t="shared" si="823"/>
        <v/>
      </c>
    </row>
    <row r="824">
      <c r="A824" s="7" t="s">
        <v>846</v>
      </c>
      <c r="B824" s="23"/>
      <c r="C824" s="8">
        <v>45721.0</v>
      </c>
      <c r="D824" s="8">
        <v>45793.0</v>
      </c>
      <c r="E824" s="9"/>
      <c r="F824" s="10"/>
      <c r="G824" s="11"/>
      <c r="I824" s="12" t="str">
        <f t="shared" si="754"/>
        <v/>
      </c>
      <c r="J824" s="13">
        <v>3.31E7</v>
      </c>
      <c r="K824" s="13" t="str">
        <f t="shared" ref="K824:P824" si="824">if($E824="","",if($E824="Dropped",if(and(K$1&lt;=$I824,K$1&gt;=$H824),if(Year($D824)=K$1,$F824*0.8,if((year($D824)+1)=K$1,$F824*0.6,$F824*0.4)) ,""),if($E824="Minors",0,if($E824="FA Contract",if(and(K$1&lt;=$I824,K$1&gt;=$H824),$F824,""),if($E824="YP Contract",if(K$1=$H824,500000,if(K$1=($H824+1),1000000,if(K$1=($H824+2),1500000,""))))))))</f>
        <v/>
      </c>
      <c r="L824" s="13" t="str">
        <f t="shared" si="824"/>
        <v/>
      </c>
      <c r="M824" s="13" t="str">
        <f t="shared" si="824"/>
        <v/>
      </c>
      <c r="N824" s="13" t="str">
        <f t="shared" si="824"/>
        <v/>
      </c>
      <c r="O824" s="13" t="str">
        <f t="shared" si="824"/>
        <v/>
      </c>
      <c r="P824" s="13" t="str">
        <f t="shared" si="824"/>
        <v/>
      </c>
    </row>
    <row r="825">
      <c r="A825" s="7" t="s">
        <v>847</v>
      </c>
      <c r="B825" s="23"/>
      <c r="C825" s="8">
        <v>45746.0</v>
      </c>
      <c r="D825" s="8">
        <v>45781.0</v>
      </c>
      <c r="E825" s="9"/>
      <c r="F825" s="14"/>
      <c r="G825" s="11"/>
      <c r="I825" s="12" t="str">
        <f t="shared" si="754"/>
        <v/>
      </c>
      <c r="J825" s="13">
        <v>3.31E7</v>
      </c>
      <c r="K825" s="13" t="str">
        <f t="shared" ref="K825:P825" si="825">if($E825="","",if($E825="Dropped",if(and(K$1&lt;=$I825,K$1&gt;=$H825),if(Year($D825)=K$1,$F825*0.8,if((year($D825)+1)=K$1,$F825*0.6,$F825*0.4)) ,""),if($E825="Minors",0,if($E825="FA Contract",if(and(K$1&lt;=$I825,K$1&gt;=$H825),$F825,""),if($E825="YP Contract",if(K$1=$H825,500000,if(K$1=($H825+1),1000000,if(K$1=($H825+2),1500000,""))))))))</f>
        <v/>
      </c>
      <c r="L825" s="13" t="str">
        <f t="shared" si="825"/>
        <v/>
      </c>
      <c r="M825" s="13" t="str">
        <f t="shared" si="825"/>
        <v/>
      </c>
      <c r="N825" s="13" t="str">
        <f t="shared" si="825"/>
        <v/>
      </c>
      <c r="O825" s="13" t="str">
        <f t="shared" si="825"/>
        <v/>
      </c>
      <c r="P825" s="13" t="str">
        <f t="shared" si="825"/>
        <v/>
      </c>
    </row>
    <row r="826">
      <c r="A826" s="7" t="s">
        <v>848</v>
      </c>
      <c r="B826" s="23"/>
      <c r="C826" s="8">
        <v>45349.0</v>
      </c>
      <c r="D826" s="8">
        <v>45726.0</v>
      </c>
      <c r="E826" s="9"/>
      <c r="F826" s="14"/>
      <c r="G826" s="14"/>
      <c r="I826" s="12" t="str">
        <f t="shared" si="754"/>
        <v/>
      </c>
      <c r="J826" s="13">
        <v>3.31E7</v>
      </c>
      <c r="K826" s="13" t="str">
        <f t="shared" ref="K826:P826" si="826">if($E826="","",if($E826="Dropped",if(and(K$1&lt;=$I826,K$1&gt;=$H826),if(Year($D826)=K$1,$F826*0.8,if((year($D826)+1)=K$1,$F826*0.6,$F826*0.4)) ,""),if($E826="Minors",0,if($E826="FA Contract",if(and(K$1&lt;=$I826,K$1&gt;=$H826),$F826,""),if($E826="YP Contract",if(K$1=$H826,500000,if(K$1=($H826+1),1000000,if(K$1=($H826+2),1500000,""))))))))</f>
        <v/>
      </c>
      <c r="L826" s="13" t="str">
        <f t="shared" si="826"/>
        <v/>
      </c>
      <c r="M826" s="13" t="str">
        <f t="shared" si="826"/>
        <v/>
      </c>
      <c r="N826" s="13" t="str">
        <f t="shared" si="826"/>
        <v/>
      </c>
      <c r="O826" s="13" t="str">
        <f t="shared" si="826"/>
        <v/>
      </c>
      <c r="P826" s="13" t="str">
        <f t="shared" si="826"/>
        <v/>
      </c>
    </row>
    <row r="827">
      <c r="A827" s="7" t="s">
        <v>849</v>
      </c>
      <c r="B827" s="23"/>
      <c r="C827" s="8">
        <v>45499.0</v>
      </c>
      <c r="D827" s="8"/>
      <c r="E827" s="9"/>
      <c r="F827" s="14"/>
      <c r="G827" s="11"/>
      <c r="I827" s="12" t="str">
        <f t="shared" si="754"/>
        <v/>
      </c>
      <c r="J827" s="13">
        <v>3.31E7</v>
      </c>
      <c r="K827" s="13" t="str">
        <f t="shared" ref="K827:P827" si="827">if($E827="","",if($E827="Dropped",if(and(K$1&lt;=$I827,K$1&gt;=$H827),if(Year($D827)=K$1,$F827*0.8,if((year($D827)+1)=K$1,$F827*0.6,$F827*0.4)) ,""),if($E827="Minors",0,if($E827="FA Contract",if(and(K$1&lt;=$I827,K$1&gt;=$H827),$F827,""),if($E827="YP Contract",if(K$1=$H827,500000,if(K$1=($H827+1),1000000,if(K$1=($H827+2),1500000,""))))))))</f>
        <v/>
      </c>
      <c r="L827" s="13" t="str">
        <f t="shared" si="827"/>
        <v/>
      </c>
      <c r="M827" s="13" t="str">
        <f t="shared" si="827"/>
        <v/>
      </c>
      <c r="N827" s="13" t="str">
        <f t="shared" si="827"/>
        <v/>
      </c>
      <c r="O827" s="13" t="str">
        <f t="shared" si="827"/>
        <v/>
      </c>
      <c r="P827" s="13" t="str">
        <f t="shared" si="827"/>
        <v/>
      </c>
    </row>
    <row r="828">
      <c r="A828" s="7" t="s">
        <v>850</v>
      </c>
      <c r="B828" s="23"/>
      <c r="C828" s="8">
        <v>45343.0</v>
      </c>
      <c r="D828" s="8">
        <v>45692.0</v>
      </c>
      <c r="E828" s="9"/>
      <c r="F828" s="14"/>
      <c r="G828" s="11"/>
      <c r="H828" s="7">
        <v>2024.0</v>
      </c>
      <c r="I828" s="12" t="str">
        <f t="shared" si="754"/>
        <v/>
      </c>
      <c r="J828" s="13">
        <v>3.31E7</v>
      </c>
      <c r="K828" s="13" t="str">
        <f t="shared" ref="K828:P828" si="828">if($E828="","",if($E828="Dropped",if(and(K$1&lt;=$I828,K$1&gt;=$H828),if(Year($D828)=K$1,$F828*0.8,if((year($D828)+1)=K$1,$F828*0.6,$F828*0.4)) ,""),if($E828="Minors",0,if($E828="FA Contract",if(and(K$1&lt;=$I828,K$1&gt;=$H828),$F828,""),if($E828="YP Contract",if(K$1=$H828,500000,if(K$1=($H828+1),1000000,if(K$1=($H828+2),1500000,""))))))))</f>
        <v/>
      </c>
      <c r="L828" s="13" t="str">
        <f t="shared" si="828"/>
        <v/>
      </c>
      <c r="M828" s="13" t="str">
        <f t="shared" si="828"/>
        <v/>
      </c>
      <c r="N828" s="13" t="str">
        <f t="shared" si="828"/>
        <v/>
      </c>
      <c r="O828" s="13" t="str">
        <f t="shared" si="828"/>
        <v/>
      </c>
      <c r="P828" s="13" t="str">
        <f t="shared" si="828"/>
        <v/>
      </c>
    </row>
    <row r="829">
      <c r="A829" s="7" t="s">
        <v>851</v>
      </c>
      <c r="B829" s="23"/>
      <c r="C829" s="8">
        <v>45607.0</v>
      </c>
      <c r="D829" s="8"/>
      <c r="E829" s="9"/>
      <c r="F829" s="10"/>
      <c r="G829" s="11"/>
      <c r="I829" s="12" t="str">
        <f t="shared" si="754"/>
        <v/>
      </c>
      <c r="J829" s="13">
        <v>3.31E7</v>
      </c>
      <c r="K829" s="13" t="str">
        <f t="shared" ref="K829:P829" si="829">if($E829="","",if($E829="Dropped",if(and(K$1&lt;=$I829,K$1&gt;=$H829),if(Year($D829)=K$1,$F829*0.8,if((year($D829)+1)=K$1,$F829*0.6,$F829*0.4)) ,""),if($E829="Minors",0,if($E829="FA Contract",if(and(K$1&lt;=$I829,K$1&gt;=$H829),$F829,""),if($E829="YP Contract",if(K$1=$H829,500000,if(K$1=($H829+1),1000000,if(K$1=($H829+2),1500000,""))))))))</f>
        <v/>
      </c>
      <c r="L829" s="13" t="str">
        <f t="shared" si="829"/>
        <v/>
      </c>
      <c r="M829" s="13" t="str">
        <f t="shared" si="829"/>
        <v/>
      </c>
      <c r="N829" s="13" t="str">
        <f t="shared" si="829"/>
        <v/>
      </c>
      <c r="O829" s="13" t="str">
        <f t="shared" si="829"/>
        <v/>
      </c>
      <c r="P829" s="13" t="str">
        <f t="shared" si="829"/>
        <v/>
      </c>
    </row>
    <row r="830">
      <c r="A830" s="7" t="s">
        <v>852</v>
      </c>
      <c r="B830" s="23"/>
      <c r="C830" s="8">
        <v>45760.0</v>
      </c>
      <c r="D830" s="8">
        <v>45885.0</v>
      </c>
      <c r="E830" s="9"/>
      <c r="F830" s="14"/>
      <c r="G830" s="11"/>
      <c r="I830" s="12" t="str">
        <f t="shared" si="754"/>
        <v/>
      </c>
      <c r="J830" s="13">
        <v>3.31E7</v>
      </c>
      <c r="K830" s="13" t="str">
        <f t="shared" ref="K830:P830" si="830">if($E830="","",if($E830="Dropped",if(and(K$1&lt;=$I830,K$1&gt;=$H830),if(Year($D830)=K$1,$F830*0.8,if((year($D830)+1)=K$1,$F830*0.6,$F830*0.4)) ,""),if($E830="Minors",0,if($E830="FA Contract",if(and(K$1&lt;=$I830,K$1&gt;=$H830),$F830,""),if($E830="YP Contract",if(K$1=$H830,500000,if(K$1=($H830+1),1000000,if(K$1=($H830+2),1500000,""))))))))</f>
        <v/>
      </c>
      <c r="L830" s="13" t="str">
        <f t="shared" si="830"/>
        <v/>
      </c>
      <c r="M830" s="13" t="str">
        <f t="shared" si="830"/>
        <v/>
      </c>
      <c r="N830" s="13" t="str">
        <f t="shared" si="830"/>
        <v/>
      </c>
      <c r="O830" s="13" t="str">
        <f t="shared" si="830"/>
        <v/>
      </c>
      <c r="P830" s="13" t="str">
        <f t="shared" si="830"/>
        <v/>
      </c>
    </row>
    <row r="831">
      <c r="A831" s="7" t="s">
        <v>853</v>
      </c>
      <c r="B831" s="23"/>
      <c r="C831" s="8">
        <v>45607.0</v>
      </c>
      <c r="D831" s="8"/>
      <c r="E831" s="9"/>
      <c r="F831" s="10"/>
      <c r="G831" s="11"/>
      <c r="I831" s="12" t="str">
        <f t="shared" si="754"/>
        <v/>
      </c>
      <c r="J831" s="13">
        <v>3.31E7</v>
      </c>
      <c r="K831" s="13" t="str">
        <f t="shared" ref="K831:P831" si="831">if($E831="","",if($E831="Dropped",if(and(K$1&lt;=$I831,K$1&gt;=$H831),if(Year($D831)=K$1,$F831*0.8,if((year($D831)+1)=K$1,$F831*0.6,$F831*0.4)) ,""),if($E831="Minors",0,if($E831="FA Contract",if(and(K$1&lt;=$I831,K$1&gt;=$H831),$F831,""),if($E831="YP Contract",if(K$1=$H831,500000,if(K$1=($H831+1),1000000,if(K$1=($H831+2),1500000,""))))))))</f>
        <v/>
      </c>
      <c r="L831" s="13" t="str">
        <f t="shared" si="831"/>
        <v/>
      </c>
      <c r="M831" s="13" t="str">
        <f t="shared" si="831"/>
        <v/>
      </c>
      <c r="N831" s="13" t="str">
        <f t="shared" si="831"/>
        <v/>
      </c>
      <c r="O831" s="13" t="str">
        <f t="shared" si="831"/>
        <v/>
      </c>
      <c r="P831" s="13" t="str">
        <f t="shared" si="831"/>
        <v/>
      </c>
    </row>
    <row r="832">
      <c r="A832" s="7" t="s">
        <v>854</v>
      </c>
      <c r="B832" s="23"/>
      <c r="C832" s="8">
        <v>45607.0</v>
      </c>
      <c r="D832" s="8"/>
      <c r="E832" s="9"/>
      <c r="F832" s="10"/>
      <c r="G832" s="11"/>
      <c r="I832" s="12" t="str">
        <f t="shared" si="754"/>
        <v/>
      </c>
      <c r="J832" s="13">
        <v>3.31E7</v>
      </c>
      <c r="K832" s="13" t="str">
        <f t="shared" ref="K832:P832" si="832">if($E832="","",if($E832="Dropped",if(and(K$1&lt;=$I832,K$1&gt;=$H832),if(Year($D832)=K$1,$F832*0.8,if((year($D832)+1)=K$1,$F832*0.6,$F832*0.4)) ,""),if($E832="Minors",0,if($E832="FA Contract",if(and(K$1&lt;=$I832,K$1&gt;=$H832),$F832,""),if($E832="YP Contract",if(K$1=$H832,500000,if(K$1=($H832+1),1000000,if(K$1=($H832+2),1500000,""))))))))</f>
        <v/>
      </c>
      <c r="L832" s="13" t="str">
        <f t="shared" si="832"/>
        <v/>
      </c>
      <c r="M832" s="13" t="str">
        <f t="shared" si="832"/>
        <v/>
      </c>
      <c r="N832" s="13" t="str">
        <f t="shared" si="832"/>
        <v/>
      </c>
      <c r="O832" s="13" t="str">
        <f t="shared" si="832"/>
        <v/>
      </c>
      <c r="P832" s="13" t="str">
        <f t="shared" si="832"/>
        <v/>
      </c>
    </row>
    <row r="833">
      <c r="A833" s="7" t="s">
        <v>855</v>
      </c>
      <c r="B833" s="23"/>
      <c r="C833" s="8">
        <v>45760.0</v>
      </c>
      <c r="D833" s="8">
        <v>45845.0</v>
      </c>
      <c r="E833" s="9"/>
      <c r="F833" s="14"/>
      <c r="G833" s="11"/>
      <c r="I833" s="12" t="str">
        <f t="shared" si="754"/>
        <v/>
      </c>
      <c r="J833" s="13">
        <v>3.31E7</v>
      </c>
      <c r="K833" s="13" t="str">
        <f t="shared" ref="K833:P833" si="833">if($E833="","",if($E833="Dropped",if(and(K$1&lt;=$I833,K$1&gt;=$H833),if(Year($D833)=K$1,$F833*0.8,if((year($D833)+1)=K$1,$F833*0.6,$F833*0.4)) ,""),if($E833="Minors",0,if($E833="FA Contract",if(and(K$1&lt;=$I833,K$1&gt;=$H833),$F833,""),if($E833="YP Contract",if(K$1=$H833,500000,if(K$1=($H833+1),1000000,if(K$1=($H833+2),1500000,""))))))))</f>
        <v/>
      </c>
      <c r="L833" s="13" t="str">
        <f t="shared" si="833"/>
        <v/>
      </c>
      <c r="M833" s="13" t="str">
        <f t="shared" si="833"/>
        <v/>
      </c>
      <c r="N833" s="13" t="str">
        <f t="shared" si="833"/>
        <v/>
      </c>
      <c r="O833" s="13" t="str">
        <f t="shared" si="833"/>
        <v/>
      </c>
      <c r="P833" s="13" t="str">
        <f t="shared" si="833"/>
        <v/>
      </c>
    </row>
    <row r="834">
      <c r="A834" s="7" t="s">
        <v>856</v>
      </c>
      <c r="B834" s="23"/>
      <c r="C834" s="8">
        <v>45823.0</v>
      </c>
      <c r="D834" s="8">
        <v>45864.0</v>
      </c>
      <c r="E834" s="9"/>
      <c r="F834" s="14"/>
      <c r="G834" s="11"/>
      <c r="I834" s="12" t="str">
        <f t="shared" si="754"/>
        <v/>
      </c>
      <c r="J834" s="13">
        <v>3.31E7</v>
      </c>
      <c r="K834" s="13" t="str">
        <f t="shared" ref="K834:P834" si="834">if($E834="","",if($E834="Dropped",if(and(K$1&lt;=$I834,K$1&gt;=$H834),if(Year($D834)=K$1,$F834*0.8,if((year($D834)+1)=K$1,$F834*0.6,$F834*0.4)) ,""),if($E834="Minors",0,if($E834="FA Contract",if(and(K$1&lt;=$I834,K$1&gt;=$H834),$F834,""),if($E834="YP Contract",if(K$1=$H834,500000,if(K$1=($H834+1),1000000,if(K$1=($H834+2),1500000,""))))))))</f>
        <v/>
      </c>
      <c r="L834" s="13" t="str">
        <f t="shared" si="834"/>
        <v/>
      </c>
      <c r="M834" s="13" t="str">
        <f t="shared" si="834"/>
        <v/>
      </c>
      <c r="N834" s="13" t="str">
        <f t="shared" si="834"/>
        <v/>
      </c>
      <c r="O834" s="13" t="str">
        <f t="shared" si="834"/>
        <v/>
      </c>
      <c r="P834" s="13" t="str">
        <f t="shared" si="834"/>
        <v/>
      </c>
    </row>
    <row r="835">
      <c r="A835" s="7" t="s">
        <v>857</v>
      </c>
      <c r="B835" s="23"/>
      <c r="C835" s="8">
        <v>45475.0</v>
      </c>
      <c r="D835" s="8"/>
      <c r="E835" s="9"/>
      <c r="F835" s="24"/>
      <c r="G835" s="20"/>
      <c r="I835" s="12" t="str">
        <f t="shared" si="754"/>
        <v/>
      </c>
      <c r="J835" s="13">
        <v>3.31E7</v>
      </c>
      <c r="K835" s="13" t="str">
        <f t="shared" ref="K835:P835" si="835">if($E835="","",if($E835="Dropped",if(and(K$1&lt;=$I835,K$1&gt;=$H835),if(Year($D835)=K$1,$F835*0.8,if((year($D835)+1)=K$1,$F835*0.6,$F835*0.4)) ,""),if($E835="Minors",0,if($E835="FA Contract",if(and(K$1&lt;=$I835,K$1&gt;=$H835),$F835,""),if($E835="YP Contract",if(K$1=$H835,500000,if(K$1=($H835+1),1000000,if(K$1=($H835+2),1500000,""))))))))</f>
        <v/>
      </c>
      <c r="L835" s="13" t="str">
        <f t="shared" si="835"/>
        <v/>
      </c>
      <c r="M835" s="13" t="str">
        <f t="shared" si="835"/>
        <v/>
      </c>
      <c r="N835" s="13" t="str">
        <f t="shared" si="835"/>
        <v/>
      </c>
      <c r="O835" s="13" t="str">
        <f t="shared" si="835"/>
        <v/>
      </c>
      <c r="P835" s="13" t="str">
        <f t="shared" si="835"/>
        <v/>
      </c>
    </row>
    <row r="836">
      <c r="A836" s="7" t="s">
        <v>858</v>
      </c>
      <c r="B836" s="23"/>
      <c r="C836" s="8">
        <v>45914.0</v>
      </c>
      <c r="D836" s="8">
        <v>45921.0</v>
      </c>
      <c r="E836" s="9"/>
      <c r="F836" s="10"/>
      <c r="G836" s="11"/>
      <c r="I836" s="12" t="str">
        <f t="shared" si="754"/>
        <v/>
      </c>
      <c r="J836" s="13">
        <v>3.31E7</v>
      </c>
      <c r="K836" s="13" t="str">
        <f t="shared" ref="K836:P836" si="836">if($E836="","",if($E836="Dropped",if(and(K$1&lt;=$I836,K$1&gt;=$H836),if(Year($D836)=K$1,$F836*0.8,if((year($D836)+1)=K$1,$F836*0.6,$F836*0.4)) ,""),if($E836="Minors",0,if($E836="FA Contract",if(and(K$1&lt;=$I836,K$1&gt;=$H836),$F836,""),if($E836="YP Contract",if(K$1=$H836,500000,if(K$1=($H836+1),1000000,if(K$1=($H836+2),1500000,""))))))))</f>
        <v/>
      </c>
      <c r="L836" s="13" t="str">
        <f t="shared" si="836"/>
        <v/>
      </c>
      <c r="M836" s="13" t="str">
        <f t="shared" si="836"/>
        <v/>
      </c>
      <c r="N836" s="13" t="str">
        <f t="shared" si="836"/>
        <v/>
      </c>
      <c r="O836" s="13" t="str">
        <f t="shared" si="836"/>
        <v/>
      </c>
      <c r="P836" s="13" t="str">
        <f t="shared" si="836"/>
        <v/>
      </c>
    </row>
    <row r="837">
      <c r="A837" s="7" t="s">
        <v>859</v>
      </c>
      <c r="B837" s="23"/>
      <c r="C837" s="8">
        <v>45732.0</v>
      </c>
      <c r="D837" s="8">
        <v>45781.0</v>
      </c>
      <c r="E837" s="9"/>
      <c r="F837" s="10"/>
      <c r="G837" s="11"/>
      <c r="I837" s="12" t="str">
        <f t="shared" si="754"/>
        <v/>
      </c>
      <c r="J837" s="13">
        <v>3.31E7</v>
      </c>
      <c r="K837" s="13" t="str">
        <f t="shared" ref="K837:P837" si="837">if($E837="","",if($E837="Dropped",if(and(K$1&lt;=$I837,K$1&gt;=$H837),if(Year($D837)=K$1,$F837*0.8,if((year($D837)+1)=K$1,$F837*0.6,$F837*0.4)) ,""),if($E837="Minors",0,if($E837="FA Contract",if(and(K$1&lt;=$I837,K$1&gt;=$H837),$F837,""),if($E837="YP Contract",if(K$1=$H837,500000,if(K$1=($H837+1),1000000,if(K$1=($H837+2),1500000,""))))))))</f>
        <v/>
      </c>
      <c r="L837" s="13" t="str">
        <f t="shared" si="837"/>
        <v/>
      </c>
      <c r="M837" s="13" t="str">
        <f t="shared" si="837"/>
        <v/>
      </c>
      <c r="N837" s="13" t="str">
        <f t="shared" si="837"/>
        <v/>
      </c>
      <c r="O837" s="13" t="str">
        <f t="shared" si="837"/>
        <v/>
      </c>
      <c r="P837" s="13" t="str">
        <f t="shared" si="837"/>
        <v/>
      </c>
    </row>
    <row r="838">
      <c r="A838" s="7" t="s">
        <v>860</v>
      </c>
      <c r="B838" s="23"/>
      <c r="C838" s="8">
        <v>45446.0</v>
      </c>
      <c r="D838" s="8"/>
      <c r="E838" s="9"/>
      <c r="F838" s="14"/>
      <c r="G838" s="11"/>
      <c r="I838" s="12" t="str">
        <f t="shared" si="754"/>
        <v/>
      </c>
      <c r="J838" s="13">
        <v>3.31E7</v>
      </c>
      <c r="K838" s="13" t="str">
        <f t="shared" ref="K838:P838" si="838">if($E838="","",if($E838="Dropped",if(and(K$1&lt;=$I838,K$1&gt;=$H838),if(Year($D838)=K$1,$F838*0.8,if((year($D838)+1)=K$1,$F838*0.6,$F838*0.4)) ,""),if($E838="Minors",0,if($E838="FA Contract",if(and(K$1&lt;=$I838,K$1&gt;=$H838),$F838,""),if($E838="YP Contract",if(K$1=$H838,500000,if(K$1=($H838+1),1000000,if(K$1=($H838+2),1500000,""))))))))</f>
        <v/>
      </c>
      <c r="L838" s="13" t="str">
        <f t="shared" si="838"/>
        <v/>
      </c>
      <c r="M838" s="13" t="str">
        <f t="shared" si="838"/>
        <v/>
      </c>
      <c r="N838" s="13" t="str">
        <f t="shared" si="838"/>
        <v/>
      </c>
      <c r="O838" s="13" t="str">
        <f t="shared" si="838"/>
        <v/>
      </c>
      <c r="P838" s="13" t="str">
        <f t="shared" si="838"/>
        <v/>
      </c>
    </row>
    <row r="839">
      <c r="A839" s="7" t="s">
        <v>861</v>
      </c>
      <c r="B839" s="23"/>
      <c r="C839" s="8">
        <v>45795.0</v>
      </c>
      <c r="D839" s="8">
        <v>45823.0</v>
      </c>
      <c r="E839" s="9"/>
      <c r="F839" s="14"/>
      <c r="G839" s="11"/>
      <c r="I839" s="12" t="str">
        <f t="shared" si="754"/>
        <v/>
      </c>
      <c r="J839" s="13">
        <v>3.31E7</v>
      </c>
      <c r="K839" s="13" t="str">
        <f t="shared" ref="K839:P839" si="839">if($E839="","",if($E839="Dropped",if(and(K$1&lt;=$I839,K$1&gt;=$H839),if(Year($D839)=K$1,$F839*0.8,if((year($D839)+1)=K$1,$F839*0.6,$F839*0.4)) ,""),if($E839="Minors",0,if($E839="FA Contract",if(and(K$1&lt;=$I839,K$1&gt;=$H839),$F839,""),if($E839="YP Contract",if(K$1=$H839,500000,if(K$1=($H839+1),1000000,if(K$1=($H839+2),1500000,""))))))))</f>
        <v/>
      </c>
      <c r="L839" s="13" t="str">
        <f t="shared" si="839"/>
        <v/>
      </c>
      <c r="M839" s="13" t="str">
        <f t="shared" si="839"/>
        <v/>
      </c>
      <c r="N839" s="13" t="str">
        <f t="shared" si="839"/>
        <v/>
      </c>
      <c r="O839" s="13" t="str">
        <f t="shared" si="839"/>
        <v/>
      </c>
      <c r="P839" s="13" t="str">
        <f t="shared" si="839"/>
        <v/>
      </c>
    </row>
    <row r="840">
      <c r="A840" s="7" t="s">
        <v>862</v>
      </c>
      <c r="B840" s="23"/>
      <c r="C840" s="8">
        <v>45746.0</v>
      </c>
      <c r="D840" s="8">
        <v>45760.0</v>
      </c>
      <c r="E840" s="9"/>
      <c r="F840" s="10"/>
      <c r="G840" s="11"/>
      <c r="I840" s="12" t="str">
        <f t="shared" si="754"/>
        <v/>
      </c>
      <c r="J840" s="13">
        <v>3.31E7</v>
      </c>
      <c r="K840" s="13" t="str">
        <f t="shared" ref="K840:P840" si="840">if($E840="","",if($E840="Dropped",if(and(K$1&lt;=$I840,K$1&gt;=$H840),if(Year($D840)=K$1,$F840*0.8,if((year($D840)+1)=K$1,$F840*0.6,$F840*0.4)) ,""),if($E840="Minors",0,if($E840="FA Contract",if(and(K$1&lt;=$I840,K$1&gt;=$H840),$F840,""),if($E840="YP Contract",if(K$1=$H840,500000,if(K$1=($H840+1),1000000,if(K$1=($H840+2),1500000,""))))))))</f>
        <v/>
      </c>
      <c r="L840" s="13" t="str">
        <f t="shared" si="840"/>
        <v/>
      </c>
      <c r="M840" s="13" t="str">
        <f t="shared" si="840"/>
        <v/>
      </c>
      <c r="N840" s="13" t="str">
        <f t="shared" si="840"/>
        <v/>
      </c>
      <c r="O840" s="13" t="str">
        <f t="shared" si="840"/>
        <v/>
      </c>
      <c r="P840" s="13" t="str">
        <f t="shared" si="840"/>
        <v/>
      </c>
    </row>
    <row r="841">
      <c r="A841" s="7" t="s">
        <v>863</v>
      </c>
      <c r="B841" s="23"/>
      <c r="C841" s="8">
        <v>45523.0</v>
      </c>
      <c r="D841" s="8"/>
      <c r="E841" s="9"/>
      <c r="F841" s="14"/>
      <c r="G841" s="11"/>
      <c r="I841" s="12" t="str">
        <f t="shared" si="754"/>
        <v/>
      </c>
      <c r="J841" s="13">
        <v>3.31E7</v>
      </c>
      <c r="K841" s="13" t="str">
        <f t="shared" ref="K841:P841" si="841">if($E841="","",if($E841="Dropped",if(and(K$1&lt;=$I841,K$1&gt;=$H841),if(Year($D841)=K$1,$F841*0.8,if((year($D841)+1)=K$1,$F841*0.6,$F841*0.4)) ,""),if($E841="Minors",0,if($E841="FA Contract",if(and(K$1&lt;=$I841,K$1&gt;=$H841),$F841,""),if($E841="YP Contract",if(K$1=$H841,500000,if(K$1=($H841+1),1000000,if(K$1=($H841+2),1500000,""))))))))</f>
        <v/>
      </c>
      <c r="L841" s="13" t="str">
        <f t="shared" si="841"/>
        <v/>
      </c>
      <c r="M841" s="13" t="str">
        <f t="shared" si="841"/>
        <v/>
      </c>
      <c r="N841" s="13" t="str">
        <f t="shared" si="841"/>
        <v/>
      </c>
      <c r="O841" s="13" t="str">
        <f t="shared" si="841"/>
        <v/>
      </c>
      <c r="P841" s="13" t="str">
        <f t="shared" si="841"/>
        <v/>
      </c>
    </row>
    <row r="842">
      <c r="A842" s="7" t="s">
        <v>864</v>
      </c>
      <c r="B842" s="23"/>
      <c r="C842" s="8">
        <v>45872.0</v>
      </c>
      <c r="D842" s="8">
        <v>45874.0</v>
      </c>
      <c r="E842" s="9"/>
      <c r="F842" s="14"/>
      <c r="G842" s="11"/>
      <c r="I842" s="12" t="str">
        <f t="shared" si="754"/>
        <v/>
      </c>
      <c r="J842" s="13">
        <v>3.31E7</v>
      </c>
      <c r="K842" s="13" t="str">
        <f t="shared" ref="K842:P842" si="842">if($E842="","",if($E842="Dropped",if(and(K$1&lt;=$I842,K$1&gt;=$H842),if(Year($D842)=K$1,$F842*0.8,if((year($D842)+1)=K$1,$F842*0.6,$F842*0.4)) ,""),if($E842="Minors",0,if($E842="FA Contract",if(and(K$1&lt;=$I842,K$1&gt;=$H842),$F842,""),if($E842="YP Contract",if(K$1=$H842,500000,if(K$1=($H842+1),1000000,if(K$1=($H842+2),1500000,""))))))))</f>
        <v/>
      </c>
      <c r="L842" s="13" t="str">
        <f t="shared" si="842"/>
        <v/>
      </c>
      <c r="M842" s="13" t="str">
        <f t="shared" si="842"/>
        <v/>
      </c>
      <c r="N842" s="13" t="str">
        <f t="shared" si="842"/>
        <v/>
      </c>
      <c r="O842" s="13" t="str">
        <f t="shared" si="842"/>
        <v/>
      </c>
      <c r="P842" s="13" t="str">
        <f t="shared" si="842"/>
        <v/>
      </c>
    </row>
    <row r="843">
      <c r="A843" s="7" t="s">
        <v>865</v>
      </c>
      <c r="B843" s="23"/>
      <c r="C843" s="8">
        <v>45446.0</v>
      </c>
      <c r="D843" s="8"/>
      <c r="E843" s="9"/>
      <c r="F843" s="14"/>
      <c r="G843" s="11"/>
      <c r="I843" s="12" t="str">
        <f t="shared" si="754"/>
        <v/>
      </c>
      <c r="J843" s="13">
        <v>3.31E7</v>
      </c>
      <c r="K843" s="13" t="str">
        <f t="shared" ref="K843:P843" si="843">if($E843="","",if($E843="Dropped",if(and(K$1&lt;=$I843,K$1&gt;=$H843),if(Year($D843)=K$1,$F843*0.8,if((year($D843)+1)=K$1,$F843*0.6,$F843*0.4)) ,""),if($E843="Minors",0,if($E843="FA Contract",if(and(K$1&lt;=$I843,K$1&gt;=$H843),$F843,""),if($E843="YP Contract",if(K$1=$H843,500000,if(K$1=($H843+1),1000000,if(K$1=($H843+2),1500000,""))))))))</f>
        <v/>
      </c>
      <c r="L843" s="13" t="str">
        <f t="shared" si="843"/>
        <v/>
      </c>
      <c r="M843" s="13" t="str">
        <f t="shared" si="843"/>
        <v/>
      </c>
      <c r="N843" s="13" t="str">
        <f t="shared" si="843"/>
        <v/>
      </c>
      <c r="O843" s="13" t="str">
        <f t="shared" si="843"/>
        <v/>
      </c>
      <c r="P843" s="13" t="str">
        <f t="shared" si="843"/>
        <v/>
      </c>
    </row>
    <row r="844">
      <c r="A844" s="7" t="s">
        <v>866</v>
      </c>
      <c r="B844" s="23"/>
      <c r="C844" s="8">
        <v>45508.0</v>
      </c>
      <c r="D844" s="8"/>
      <c r="E844" s="9"/>
      <c r="F844" s="14"/>
      <c r="G844" s="11"/>
      <c r="I844" s="12" t="str">
        <f t="shared" si="754"/>
        <v/>
      </c>
      <c r="J844" s="13">
        <v>3.31E7</v>
      </c>
      <c r="K844" s="13" t="str">
        <f t="shared" ref="K844:P844" si="844">if($E844="","",if($E844="Dropped",if(and(K$1&lt;=$I844,K$1&gt;=$H844),if(Year($D844)=K$1,$F844*0.8,if((year($D844)+1)=K$1,$F844*0.6,$F844*0.4)) ,""),if($E844="Minors",0,if($E844="FA Contract",if(and(K$1&lt;=$I844,K$1&gt;=$H844),$F844,""),if($E844="YP Contract",if(K$1=$H844,500000,if(K$1=($H844+1),1000000,if(K$1=($H844+2),1500000,""))))))))</f>
        <v/>
      </c>
      <c r="L844" s="13" t="str">
        <f t="shared" si="844"/>
        <v/>
      </c>
      <c r="M844" s="13" t="str">
        <f t="shared" si="844"/>
        <v/>
      </c>
      <c r="N844" s="13" t="str">
        <f t="shared" si="844"/>
        <v/>
      </c>
      <c r="O844" s="13" t="str">
        <f t="shared" si="844"/>
        <v/>
      </c>
      <c r="P844" s="13" t="str">
        <f t="shared" si="844"/>
        <v/>
      </c>
    </row>
    <row r="845">
      <c r="A845" s="7" t="s">
        <v>867</v>
      </c>
      <c r="B845" s="23"/>
      <c r="C845" s="8">
        <v>45418.0</v>
      </c>
      <c r="D845" s="8"/>
      <c r="E845" s="9"/>
      <c r="F845" s="14"/>
      <c r="G845" s="3"/>
      <c r="I845" s="12" t="str">
        <f t="shared" si="754"/>
        <v/>
      </c>
      <c r="J845" s="13">
        <v>3.31E7</v>
      </c>
      <c r="K845" s="13" t="str">
        <f t="shared" ref="K845:P845" si="845">if($E845="","",if($E845="Dropped",if(and(K$1&lt;=$I845,K$1&gt;=$H845),if(Year($D845)=K$1,$F845*0.8,if((year($D845)+1)=K$1,$F845*0.6,$F845*0.4)) ,""),if($E845="Minors",0,if($E845="FA Contract",if(and(K$1&lt;=$I845,K$1&gt;=$H845),$F845,""),if($E845="YP Contract",if(K$1=$H845,500000,if(K$1=($H845+1),1000000,if(K$1=($H845+2),1500000,""))))))))</f>
        <v/>
      </c>
      <c r="L845" s="13" t="str">
        <f t="shared" si="845"/>
        <v/>
      </c>
      <c r="M845" s="13" t="str">
        <f t="shared" si="845"/>
        <v/>
      </c>
      <c r="N845" s="13" t="str">
        <f t="shared" si="845"/>
        <v/>
      </c>
      <c r="O845" s="13" t="str">
        <f t="shared" si="845"/>
        <v/>
      </c>
      <c r="P845" s="13" t="str">
        <f t="shared" si="845"/>
        <v/>
      </c>
    </row>
    <row r="846">
      <c r="A846" s="7" t="s">
        <v>868</v>
      </c>
      <c r="B846" s="23"/>
      <c r="C846" s="8">
        <v>45739.0</v>
      </c>
      <c r="D846" s="8">
        <v>45795.0</v>
      </c>
      <c r="E846" s="9"/>
      <c r="F846" s="10"/>
      <c r="G846" s="11"/>
      <c r="I846" s="12" t="str">
        <f t="shared" si="754"/>
        <v/>
      </c>
      <c r="J846" s="13">
        <v>3.31E7</v>
      </c>
      <c r="K846" s="13" t="str">
        <f t="shared" ref="K846:P846" si="846">if($E846="","",if($E846="Dropped",if(and(K$1&lt;=$I846,K$1&gt;=$H846),if(Year($D846)=K$1,$F846*0.8,if((year($D846)+1)=K$1,$F846*0.6,$F846*0.4)) ,""),if($E846="Minors",0,if($E846="FA Contract",if(and(K$1&lt;=$I846,K$1&gt;=$H846),$F846,""),if($E846="YP Contract",if(K$1=$H846,500000,if(K$1=($H846+1),1000000,if(K$1=($H846+2),1500000,""))))))))</f>
        <v/>
      </c>
      <c r="L846" s="13" t="str">
        <f t="shared" si="846"/>
        <v/>
      </c>
      <c r="M846" s="13" t="str">
        <f t="shared" si="846"/>
        <v/>
      </c>
      <c r="N846" s="13" t="str">
        <f t="shared" si="846"/>
        <v/>
      </c>
      <c r="O846" s="13" t="str">
        <f t="shared" si="846"/>
        <v/>
      </c>
      <c r="P846" s="13" t="str">
        <f t="shared" si="846"/>
        <v/>
      </c>
    </row>
    <row r="847">
      <c r="A847" s="7" t="s">
        <v>869</v>
      </c>
      <c r="B847" s="23"/>
      <c r="C847" s="8">
        <v>45721.0</v>
      </c>
      <c r="D847" s="8">
        <v>45767.0</v>
      </c>
      <c r="E847" s="9"/>
      <c r="F847" s="14"/>
      <c r="G847" s="11"/>
      <c r="I847" s="12" t="str">
        <f t="shared" si="754"/>
        <v/>
      </c>
      <c r="J847" s="13">
        <v>3.31E7</v>
      </c>
      <c r="K847" s="13" t="str">
        <f t="shared" ref="K847:P847" si="847">if($E847="","",if($E847="Dropped",if(and(K$1&lt;=$I847,K$1&gt;=$H847),if(Year($D847)=K$1,$F847*0.8,if((year($D847)+1)=K$1,$F847*0.6,$F847*0.4)) ,""),if($E847="Minors",0,if($E847="FA Contract",if(and(K$1&lt;=$I847,K$1&gt;=$H847),$F847,""),if($E847="YP Contract",if(K$1=$H847,500000,if(K$1=($H847+1),1000000,if(K$1=($H847+2),1500000,""))))))))</f>
        <v/>
      </c>
      <c r="L847" s="13" t="str">
        <f t="shared" si="847"/>
        <v/>
      </c>
      <c r="M847" s="13" t="str">
        <f t="shared" si="847"/>
        <v/>
      </c>
      <c r="N847" s="13" t="str">
        <f t="shared" si="847"/>
        <v/>
      </c>
      <c r="O847" s="13" t="str">
        <f t="shared" si="847"/>
        <v/>
      </c>
      <c r="P847" s="13" t="str">
        <f t="shared" si="847"/>
        <v/>
      </c>
    </row>
    <row r="848">
      <c r="A848" s="7" t="s">
        <v>870</v>
      </c>
      <c r="B848" s="23"/>
      <c r="C848" s="8">
        <v>45608.0</v>
      </c>
      <c r="D848" s="8"/>
      <c r="E848" s="9"/>
      <c r="F848" s="10"/>
      <c r="G848" s="11"/>
      <c r="I848" s="12" t="str">
        <f t="shared" si="754"/>
        <v/>
      </c>
      <c r="J848" s="13">
        <v>3.31E7</v>
      </c>
      <c r="K848" s="13" t="str">
        <f t="shared" ref="K848:P848" si="848">if($E848="","",if($E848="Dropped",if(and(K$1&lt;=$I848,K$1&gt;=$H848),if(Year($D848)=K$1,$F848*0.8,if((year($D848)+1)=K$1,$F848*0.6,$F848*0.4)) ,""),if($E848="Minors",0,if($E848="FA Contract",if(and(K$1&lt;=$I848,K$1&gt;=$H848),$F848,""),if($E848="YP Contract",if(K$1=$H848,500000,if(K$1=($H848+1),1000000,if(K$1=($H848+2),1500000,""))))))))</f>
        <v/>
      </c>
      <c r="L848" s="13" t="str">
        <f t="shared" si="848"/>
        <v/>
      </c>
      <c r="M848" s="13" t="str">
        <f t="shared" si="848"/>
        <v/>
      </c>
      <c r="N848" s="13" t="str">
        <f t="shared" si="848"/>
        <v/>
      </c>
      <c r="O848" s="13" t="str">
        <f t="shared" si="848"/>
        <v/>
      </c>
      <c r="P848" s="13" t="str">
        <f t="shared" si="848"/>
        <v/>
      </c>
    </row>
    <row r="849">
      <c r="A849" s="7" t="s">
        <v>871</v>
      </c>
      <c r="B849" s="23"/>
      <c r="C849" s="8">
        <v>45760.0</v>
      </c>
      <c r="D849" s="8">
        <v>45872.0</v>
      </c>
      <c r="E849" s="9"/>
      <c r="F849" s="14"/>
      <c r="G849" s="11"/>
      <c r="I849" s="12" t="str">
        <f t="shared" si="754"/>
        <v/>
      </c>
      <c r="J849" s="13">
        <v>3.31E7</v>
      </c>
      <c r="K849" s="13" t="str">
        <f t="shared" ref="K849:P849" si="849">if($E849="","",if($E849="Dropped",if(and(K$1&lt;=$I849,K$1&gt;=$H849),if(Year($D849)=K$1,$F849*0.8,if((year($D849)+1)=K$1,$F849*0.6,$F849*0.4)) ,""),if($E849="Minors",0,if($E849="FA Contract",if(and(K$1&lt;=$I849,K$1&gt;=$H849),$F849,""),if($E849="YP Contract",if(K$1=$H849,500000,if(K$1=($H849+1),1000000,if(K$1=($H849+2),1500000,""))))))))</f>
        <v/>
      </c>
      <c r="L849" s="13" t="str">
        <f t="shared" si="849"/>
        <v/>
      </c>
      <c r="M849" s="13" t="str">
        <f t="shared" si="849"/>
        <v/>
      </c>
      <c r="N849" s="13" t="str">
        <f t="shared" si="849"/>
        <v/>
      </c>
      <c r="O849" s="13" t="str">
        <f t="shared" si="849"/>
        <v/>
      </c>
      <c r="P849" s="13" t="str">
        <f t="shared" si="849"/>
        <v/>
      </c>
    </row>
    <row r="850">
      <c r="A850" s="7" t="s">
        <v>872</v>
      </c>
      <c r="B850" s="23"/>
      <c r="C850" s="8">
        <v>45523.0</v>
      </c>
      <c r="D850" s="8"/>
      <c r="E850" s="9"/>
      <c r="F850" s="14"/>
      <c r="G850" s="11"/>
      <c r="I850" s="12" t="str">
        <f t="shared" si="754"/>
        <v/>
      </c>
      <c r="J850" s="13">
        <v>3.31E7</v>
      </c>
      <c r="K850" s="13" t="str">
        <f t="shared" ref="K850:P850" si="850">if($E850="","",if($E850="Dropped",if(and(K$1&lt;=$I850,K$1&gt;=$H850),if(Year($D850)=K$1,$F850*0.8,if((year($D850)+1)=K$1,$F850*0.6,$F850*0.4)) ,""),if($E850="Minors",0,if($E850="FA Contract",if(and(K$1&lt;=$I850,K$1&gt;=$H850),$F850,""),if($E850="YP Contract",if(K$1=$H850,500000,if(K$1=($H850+1),1000000,if(K$1=($H850+2),1500000,""))))))))</f>
        <v/>
      </c>
      <c r="L850" s="13" t="str">
        <f t="shared" si="850"/>
        <v/>
      </c>
      <c r="M850" s="13" t="str">
        <f t="shared" si="850"/>
        <v/>
      </c>
      <c r="N850" s="13" t="str">
        <f t="shared" si="850"/>
        <v/>
      </c>
      <c r="O850" s="13" t="str">
        <f t="shared" si="850"/>
        <v/>
      </c>
      <c r="P850" s="13" t="str">
        <f t="shared" si="850"/>
        <v/>
      </c>
    </row>
    <row r="851">
      <c r="A851" s="7" t="s">
        <v>873</v>
      </c>
      <c r="B851" s="23"/>
      <c r="C851" s="8">
        <v>45732.0</v>
      </c>
      <c r="D851" s="8">
        <v>45814.0</v>
      </c>
      <c r="E851" s="9"/>
      <c r="F851" s="10"/>
      <c r="G851" s="11"/>
      <c r="I851" s="12" t="str">
        <f t="shared" si="754"/>
        <v/>
      </c>
      <c r="J851" s="13">
        <v>3.31E7</v>
      </c>
      <c r="K851" s="13" t="str">
        <f t="shared" ref="K851:P851" si="851">if($E851="","",if($E851="Dropped",if(and(K$1&lt;=$I851,K$1&gt;=$H851),if(Year($D851)=K$1,$F851*0.8,if((year($D851)+1)=K$1,$F851*0.6,$F851*0.4)) ,""),if($E851="Minors",0,if($E851="FA Contract",if(and(K$1&lt;=$I851,K$1&gt;=$H851),$F851,""),if($E851="YP Contract",if(K$1=$H851,500000,if(K$1=($H851+1),1000000,if(K$1=($H851+2),1500000,""))))))))</f>
        <v/>
      </c>
      <c r="L851" s="13" t="str">
        <f t="shared" si="851"/>
        <v/>
      </c>
      <c r="M851" s="13" t="str">
        <f t="shared" si="851"/>
        <v/>
      </c>
      <c r="N851" s="13" t="str">
        <f t="shared" si="851"/>
        <v/>
      </c>
      <c r="O851" s="13" t="str">
        <f t="shared" si="851"/>
        <v/>
      </c>
      <c r="P851" s="13" t="str">
        <f t="shared" si="851"/>
        <v/>
      </c>
    </row>
    <row r="852">
      <c r="A852" s="7" t="s">
        <v>874</v>
      </c>
      <c r="B852" s="23"/>
      <c r="C852" s="8">
        <v>45389.0</v>
      </c>
      <c r="D852" s="8"/>
      <c r="E852" s="9"/>
      <c r="F852" s="14"/>
      <c r="G852" s="14"/>
      <c r="I852" s="12" t="str">
        <f t="shared" si="754"/>
        <v/>
      </c>
      <c r="J852" s="13">
        <v>3.31E7</v>
      </c>
      <c r="K852" s="13" t="str">
        <f t="shared" ref="K852:P852" si="852">if($E852="","",if($E852="Dropped",if(and(K$1&lt;=$I852,K$1&gt;=$H852),if(Year($D852)=K$1,$F852*0.8,if((year($D852)+1)=K$1,$F852*0.6,$F852*0.4)) ,""),if($E852="Minors",0,if($E852="FA Contract",if(and(K$1&lt;=$I852,K$1&gt;=$H852),$F852,""),if($E852="YP Contract",if(K$1=$H852,500000,if(K$1=($H852+1),1000000,if(K$1=($H852+2),1500000,""))))))))</f>
        <v/>
      </c>
      <c r="L852" s="13" t="str">
        <f t="shared" si="852"/>
        <v/>
      </c>
      <c r="M852" s="13" t="str">
        <f t="shared" si="852"/>
        <v/>
      </c>
      <c r="N852" s="13" t="str">
        <f t="shared" si="852"/>
        <v/>
      </c>
      <c r="O852" s="13" t="str">
        <f t="shared" si="852"/>
        <v/>
      </c>
      <c r="P852" s="13" t="str">
        <f t="shared" si="852"/>
        <v/>
      </c>
    </row>
    <row r="853">
      <c r="A853" s="7" t="s">
        <v>875</v>
      </c>
      <c r="B853" s="23"/>
      <c r="C853" s="8">
        <v>45356.0</v>
      </c>
      <c r="D853" s="8">
        <v>45687.0</v>
      </c>
      <c r="E853" s="9"/>
      <c r="F853" s="14"/>
      <c r="G853" s="14"/>
      <c r="I853" s="12" t="str">
        <f t="shared" si="754"/>
        <v/>
      </c>
      <c r="J853" s="13">
        <v>3.31E7</v>
      </c>
      <c r="K853" s="13" t="str">
        <f t="shared" ref="K853:P853" si="853">if($E853="","",if($E853="Dropped",if(and(K$1&lt;=$I853,K$1&gt;=$H853),if(Year($D853)=K$1,$F853*0.8,if((year($D853)+1)=K$1,$F853*0.6,$F853*0.4)) ,""),if($E853="Minors",0,if($E853="FA Contract",if(and(K$1&lt;=$I853,K$1&gt;=$H853),$F853,""),if($E853="YP Contract",if(K$1=$H853,500000,if(K$1=($H853+1),1000000,if(K$1=($H853+2),1500000,""))))))))</f>
        <v/>
      </c>
      <c r="L853" s="13" t="str">
        <f t="shared" si="853"/>
        <v/>
      </c>
      <c r="M853" s="13" t="str">
        <f t="shared" si="853"/>
        <v/>
      </c>
      <c r="N853" s="13" t="str">
        <f t="shared" si="853"/>
        <v/>
      </c>
      <c r="O853" s="13" t="str">
        <f t="shared" si="853"/>
        <v/>
      </c>
      <c r="P853" s="13" t="str">
        <f t="shared" si="853"/>
        <v/>
      </c>
    </row>
    <row r="854">
      <c r="A854" s="7" t="s">
        <v>876</v>
      </c>
      <c r="B854" s="23"/>
      <c r="C854" s="8">
        <v>45788.0</v>
      </c>
      <c r="D854" s="8">
        <v>45892.0</v>
      </c>
      <c r="E854" s="9"/>
      <c r="F854" s="14"/>
      <c r="G854" s="11"/>
      <c r="I854" s="12" t="str">
        <f t="shared" si="754"/>
        <v/>
      </c>
      <c r="J854" s="13">
        <v>3.31E7</v>
      </c>
      <c r="K854" s="13" t="str">
        <f t="shared" ref="K854:P854" si="854">if($E854="","",if($E854="Dropped",if(and(K$1&lt;=$I854,K$1&gt;=$H854),if(Year($D854)=K$1,$F854*0.8,if((year($D854)+1)=K$1,$F854*0.6,$F854*0.4)) ,""),if($E854="Minors",0,if($E854="FA Contract",if(and(K$1&lt;=$I854,K$1&gt;=$H854),$F854,""),if($E854="YP Contract",if(K$1=$H854,500000,if(K$1=($H854+1),1000000,if(K$1=($H854+2),1500000,""))))))))</f>
        <v/>
      </c>
      <c r="L854" s="13" t="str">
        <f t="shared" si="854"/>
        <v/>
      </c>
      <c r="M854" s="13" t="str">
        <f t="shared" si="854"/>
        <v/>
      </c>
      <c r="N854" s="13" t="str">
        <f t="shared" si="854"/>
        <v/>
      </c>
      <c r="O854" s="13" t="str">
        <f t="shared" si="854"/>
        <v/>
      </c>
      <c r="P854" s="13" t="str">
        <f t="shared" si="854"/>
        <v/>
      </c>
    </row>
    <row r="855">
      <c r="A855" s="7" t="s">
        <v>877</v>
      </c>
      <c r="B855" s="23"/>
      <c r="C855" s="8">
        <v>45412.0</v>
      </c>
      <c r="D855" s="8"/>
      <c r="E855" s="9"/>
      <c r="F855" s="14"/>
      <c r="G855" s="14"/>
      <c r="I855" s="12" t="str">
        <f t="shared" si="754"/>
        <v/>
      </c>
      <c r="J855" s="13">
        <v>3.31E7</v>
      </c>
      <c r="K855" s="13" t="str">
        <f t="shared" ref="K855:P855" si="855">if($E855="","",if($E855="Dropped",if(and(K$1&lt;=$I855,K$1&gt;=$H855),if(Year($D855)=K$1,$F855*0.8,if((year($D855)+1)=K$1,$F855*0.6,$F855*0.4)) ,""),if($E855="Minors",0,if($E855="FA Contract",if(and(K$1&lt;=$I855,K$1&gt;=$H855),$F855,""),if($E855="YP Contract",if(K$1=$H855,500000,if(K$1=($H855+1),1000000,if(K$1=($H855+2),1500000,""))))))))</f>
        <v/>
      </c>
      <c r="L855" s="13" t="str">
        <f t="shared" si="855"/>
        <v/>
      </c>
      <c r="M855" s="13" t="str">
        <f t="shared" si="855"/>
        <v/>
      </c>
      <c r="N855" s="13" t="str">
        <f t="shared" si="855"/>
        <v/>
      </c>
      <c r="O855" s="13" t="str">
        <f t="shared" si="855"/>
        <v/>
      </c>
      <c r="P855" s="13" t="str">
        <f t="shared" si="855"/>
        <v/>
      </c>
    </row>
    <row r="856">
      <c r="A856" s="7" t="s">
        <v>878</v>
      </c>
      <c r="B856" s="23"/>
      <c r="C856" s="8">
        <v>45446.0</v>
      </c>
      <c r="D856" s="8"/>
      <c r="E856" s="9"/>
      <c r="F856" s="14"/>
      <c r="G856" s="11"/>
      <c r="I856" s="12" t="str">
        <f t="shared" si="754"/>
        <v/>
      </c>
      <c r="J856" s="13">
        <v>3.31E7</v>
      </c>
      <c r="K856" s="13" t="str">
        <f t="shared" ref="K856:P856" si="856">if($E856="","",if($E856="Dropped",if(and(K$1&lt;=$I856,K$1&gt;=$H856),if(Year($D856)=K$1,$F856*0.8,if((year($D856)+1)=K$1,$F856*0.6,$F856*0.4)) ,""),if($E856="Minors",0,if($E856="FA Contract",if(and(K$1&lt;=$I856,K$1&gt;=$H856),$F856,""),if($E856="YP Contract",if(K$1=$H856,500000,if(K$1=($H856+1),1000000,if(K$1=($H856+2),1500000,""))))))))</f>
        <v/>
      </c>
      <c r="L856" s="13" t="str">
        <f t="shared" si="856"/>
        <v/>
      </c>
      <c r="M856" s="13" t="str">
        <f t="shared" si="856"/>
        <v/>
      </c>
      <c r="N856" s="13" t="str">
        <f t="shared" si="856"/>
        <v/>
      </c>
      <c r="O856" s="13" t="str">
        <f t="shared" si="856"/>
        <v/>
      </c>
      <c r="P856" s="13" t="str">
        <f t="shared" si="856"/>
        <v/>
      </c>
    </row>
    <row r="857">
      <c r="A857" s="7" t="s">
        <v>878</v>
      </c>
      <c r="B857" s="23"/>
      <c r="C857" s="8">
        <v>45410.0</v>
      </c>
      <c r="D857" s="8"/>
      <c r="E857" s="9"/>
      <c r="F857" s="14"/>
      <c r="G857" s="3"/>
      <c r="I857" s="12" t="str">
        <f t="shared" si="754"/>
        <v/>
      </c>
      <c r="J857" s="13">
        <v>3.31E7</v>
      </c>
      <c r="K857" s="13" t="str">
        <f t="shared" ref="K857:P857" si="857">if($E857="","",if($E857="Dropped",if(and(K$1&lt;=$I857,K$1&gt;=$H857),if(Year($D857)=K$1,$F857*0.8,if((year($D857)+1)=K$1,$F857*0.6,$F857*0.4)) ,""),if($E857="Minors",0,if($E857="FA Contract",if(and(K$1&lt;=$I857,K$1&gt;=$H857),$F857,""),if($E857="YP Contract",if(K$1=$H857,500000,if(K$1=($H857+1),1000000,if(K$1=($H857+2),1500000,""))))))))</f>
        <v/>
      </c>
      <c r="L857" s="13" t="str">
        <f t="shared" si="857"/>
        <v/>
      </c>
      <c r="M857" s="13" t="str">
        <f t="shared" si="857"/>
        <v/>
      </c>
      <c r="N857" s="13" t="str">
        <f t="shared" si="857"/>
        <v/>
      </c>
      <c r="O857" s="13" t="str">
        <f t="shared" si="857"/>
        <v/>
      </c>
      <c r="P857" s="13" t="str">
        <f t="shared" si="857"/>
        <v/>
      </c>
    </row>
    <row r="858">
      <c r="A858" s="7" t="s">
        <v>879</v>
      </c>
      <c r="B858" s="23"/>
      <c r="C858" s="8">
        <v>45522.0</v>
      </c>
      <c r="D858" s="8"/>
      <c r="E858" s="9"/>
      <c r="F858" s="14"/>
      <c r="G858" s="11"/>
      <c r="I858" s="12" t="str">
        <f t="shared" si="754"/>
        <v/>
      </c>
      <c r="J858" s="13">
        <v>3.31E7</v>
      </c>
      <c r="K858" s="13" t="str">
        <f t="shared" ref="K858:P858" si="858">if($E858="","",if($E858="Dropped",if(and(K$1&lt;=$I858,K$1&gt;=$H858),if(Year($D858)=K$1,$F858*0.8,if((year($D858)+1)=K$1,$F858*0.6,$F858*0.4)) ,""),if($E858="Minors",0,if($E858="FA Contract",if(and(K$1&lt;=$I858,K$1&gt;=$H858),$F858,""),if($E858="YP Contract",if(K$1=$H858,500000,if(K$1=($H858+1),1000000,if(K$1=($H858+2),1500000,""))))))))</f>
        <v/>
      </c>
      <c r="L858" s="13" t="str">
        <f t="shared" si="858"/>
        <v/>
      </c>
      <c r="M858" s="13" t="str">
        <f t="shared" si="858"/>
        <v/>
      </c>
      <c r="N858" s="13" t="str">
        <f t="shared" si="858"/>
        <v/>
      </c>
      <c r="O858" s="13" t="str">
        <f t="shared" si="858"/>
        <v/>
      </c>
      <c r="P858" s="13" t="str">
        <f t="shared" si="858"/>
        <v/>
      </c>
    </row>
    <row r="859">
      <c r="A859" s="7" t="s">
        <v>880</v>
      </c>
      <c r="B859" s="23"/>
      <c r="C859" s="8">
        <v>45830.0</v>
      </c>
      <c r="D859" s="8">
        <v>45837.0</v>
      </c>
      <c r="E859" s="9"/>
      <c r="F859" s="14"/>
      <c r="G859" s="11"/>
      <c r="I859" s="12" t="str">
        <f t="shared" si="754"/>
        <v/>
      </c>
      <c r="J859" s="13">
        <v>3.31E7</v>
      </c>
      <c r="K859" s="13" t="str">
        <f t="shared" ref="K859:P859" si="859">if($E859="","",if($E859="Dropped",if(and(K$1&lt;=$I859,K$1&gt;=$H859),if(Year($D859)=K$1,$F859*0.8,if((year($D859)+1)=K$1,$F859*0.6,$F859*0.4)) ,""),if($E859="Minors",0,if($E859="FA Contract",if(and(K$1&lt;=$I859,K$1&gt;=$H859),$F859,""),if($E859="YP Contract",if(K$1=$H859,500000,if(K$1=($H859+1),1000000,if(K$1=($H859+2),1500000,""))))))))</f>
        <v/>
      </c>
      <c r="L859" s="13" t="str">
        <f t="shared" si="859"/>
        <v/>
      </c>
      <c r="M859" s="13" t="str">
        <f t="shared" si="859"/>
        <v/>
      </c>
      <c r="N859" s="13" t="str">
        <f t="shared" si="859"/>
        <v/>
      </c>
      <c r="O859" s="13" t="str">
        <f t="shared" si="859"/>
        <v/>
      </c>
      <c r="P859" s="13" t="str">
        <f t="shared" si="859"/>
        <v/>
      </c>
    </row>
    <row r="860">
      <c r="A860" s="7" t="s">
        <v>881</v>
      </c>
      <c r="B860" s="23"/>
      <c r="C860" s="8">
        <v>45492.0</v>
      </c>
      <c r="D860" s="8"/>
      <c r="E860" s="9"/>
      <c r="F860" s="14"/>
      <c r="G860" s="11"/>
      <c r="I860" s="12" t="str">
        <f t="shared" si="754"/>
        <v/>
      </c>
      <c r="J860" s="13">
        <v>3.31E7</v>
      </c>
      <c r="K860" s="13" t="str">
        <f t="shared" ref="K860:P860" si="860">if($E860="","",if($E860="Dropped",if(and(K$1&lt;=$I860,K$1&gt;=$H860),if(Year($D860)=K$1,$F860*0.8,if((year($D860)+1)=K$1,$F860*0.6,$F860*0.4)) ,""),if($E860="Minors",0,if($E860="FA Contract",if(and(K$1&lt;=$I860,K$1&gt;=$H860),$F860,""),if($E860="YP Contract",if(K$1=$H860,500000,if(K$1=($H860+1),1000000,if(K$1=($H860+2),1500000,""))))))))</f>
        <v/>
      </c>
      <c r="L860" s="13" t="str">
        <f t="shared" si="860"/>
        <v/>
      </c>
      <c r="M860" s="13" t="str">
        <f t="shared" si="860"/>
        <v/>
      </c>
      <c r="N860" s="13" t="str">
        <f t="shared" si="860"/>
        <v/>
      </c>
      <c r="O860" s="13" t="str">
        <f t="shared" si="860"/>
        <v/>
      </c>
      <c r="P860" s="13" t="str">
        <f t="shared" si="860"/>
        <v/>
      </c>
    </row>
    <row r="861">
      <c r="A861" s="7" t="s">
        <v>882</v>
      </c>
      <c r="B861" s="23"/>
      <c r="C861" s="8">
        <v>45607.0</v>
      </c>
      <c r="D861" s="8"/>
      <c r="E861" s="9"/>
      <c r="F861" s="10"/>
      <c r="G861" s="11"/>
      <c r="I861" s="12" t="str">
        <f t="shared" si="754"/>
        <v/>
      </c>
      <c r="J861" s="13">
        <v>3.31E7</v>
      </c>
      <c r="K861" s="13" t="str">
        <f t="shared" ref="K861:P861" si="861">if($E861="","",if($E861="Dropped",if(and(K$1&lt;=$I861,K$1&gt;=$H861),if(Year($D861)=K$1,$F861*0.8,if((year($D861)+1)=K$1,$F861*0.6,$F861*0.4)) ,""),if($E861="Minors",0,if($E861="FA Contract",if(and(K$1&lt;=$I861,K$1&gt;=$H861),$F861,""),if($E861="YP Contract",if(K$1=$H861,500000,if(K$1=($H861+1),1000000,if(K$1=($H861+2),1500000,""))))))))</f>
        <v/>
      </c>
      <c r="L861" s="13" t="str">
        <f t="shared" si="861"/>
        <v/>
      </c>
      <c r="M861" s="13" t="str">
        <f t="shared" si="861"/>
        <v/>
      </c>
      <c r="N861" s="13" t="str">
        <f t="shared" si="861"/>
        <v/>
      </c>
      <c r="O861" s="13" t="str">
        <f t="shared" si="861"/>
        <v/>
      </c>
      <c r="P861" s="13" t="str">
        <f t="shared" si="861"/>
        <v/>
      </c>
    </row>
    <row r="862">
      <c r="A862" s="7" t="s">
        <v>883</v>
      </c>
      <c r="B862" s="23"/>
      <c r="C862" s="8">
        <v>45551.0</v>
      </c>
      <c r="D862" s="8"/>
      <c r="E862" s="9"/>
      <c r="F862" s="14"/>
      <c r="G862" s="11"/>
      <c r="I862" s="12" t="str">
        <f t="shared" si="754"/>
        <v/>
      </c>
      <c r="J862" s="13">
        <v>3.31E7</v>
      </c>
      <c r="K862" s="13" t="str">
        <f t="shared" ref="K862:P862" si="862">if($E862="","",if($E862="Dropped",if(and(K$1&lt;=$I862,K$1&gt;=$H862),if(Year($D862)=K$1,$F862*0.8,if((year($D862)+1)=K$1,$F862*0.6,$F862*0.4)) ,""),if($E862="Minors",0,if($E862="FA Contract",if(and(K$1&lt;=$I862,K$1&gt;=$H862),$F862,""),if($E862="YP Contract",if(K$1=$H862,500000,if(K$1=($H862+1),1000000,if(K$1=($H862+2),1500000,""))))))))</f>
        <v/>
      </c>
      <c r="L862" s="13" t="str">
        <f t="shared" si="862"/>
        <v/>
      </c>
      <c r="M862" s="13" t="str">
        <f t="shared" si="862"/>
        <v/>
      </c>
      <c r="N862" s="13" t="str">
        <f t="shared" si="862"/>
        <v/>
      </c>
      <c r="O862" s="13" t="str">
        <f t="shared" si="862"/>
        <v/>
      </c>
      <c r="P862" s="13" t="str">
        <f t="shared" si="862"/>
        <v/>
      </c>
    </row>
    <row r="863">
      <c r="A863" s="7" t="s">
        <v>884</v>
      </c>
      <c r="B863" s="23"/>
      <c r="C863" s="8">
        <v>45774.0</v>
      </c>
      <c r="D863" s="8">
        <v>45893.0</v>
      </c>
      <c r="E863" s="9"/>
      <c r="F863" s="14"/>
      <c r="G863" s="11"/>
      <c r="I863" s="12" t="str">
        <f t="shared" si="754"/>
        <v/>
      </c>
      <c r="J863" s="13">
        <v>3.31E7</v>
      </c>
      <c r="K863" s="13" t="str">
        <f t="shared" ref="K863:P863" si="863">if($E863="","",if($E863="Dropped",if(and(K$1&lt;=$I863,K$1&gt;=$H863),if(Year($D863)=K$1,$F863*0.8,if((year($D863)+1)=K$1,$F863*0.6,$F863*0.4)) ,""),if($E863="Minors",0,if($E863="FA Contract",if(and(K$1&lt;=$I863,K$1&gt;=$H863),$F863,""),if($E863="YP Contract",if(K$1=$H863,500000,if(K$1=($H863+1),1000000,if(K$1=($H863+2),1500000,""))))))))</f>
        <v/>
      </c>
      <c r="L863" s="13" t="str">
        <f t="shared" si="863"/>
        <v/>
      </c>
      <c r="M863" s="13" t="str">
        <f t="shared" si="863"/>
        <v/>
      </c>
      <c r="N863" s="13" t="str">
        <f t="shared" si="863"/>
        <v/>
      </c>
      <c r="O863" s="13" t="str">
        <f t="shared" si="863"/>
        <v/>
      </c>
      <c r="P863" s="13" t="str">
        <f t="shared" si="863"/>
        <v/>
      </c>
    </row>
    <row r="864">
      <c r="A864" s="7" t="s">
        <v>885</v>
      </c>
      <c r="B864" s="23"/>
      <c r="C864" s="8">
        <v>45844.0</v>
      </c>
      <c r="D864" s="8">
        <v>45856.0</v>
      </c>
      <c r="E864" s="9"/>
      <c r="F864" s="14"/>
      <c r="G864" s="11"/>
      <c r="I864" s="12" t="str">
        <f t="shared" si="754"/>
        <v/>
      </c>
      <c r="J864" s="13">
        <v>3.31E7</v>
      </c>
      <c r="K864" s="13" t="str">
        <f t="shared" ref="K864:P864" si="864">if($E864="","",if($E864="Dropped",if(and(K$1&lt;=$I864,K$1&gt;=$H864),if(Year($D864)=K$1,$F864*0.8,if((year($D864)+1)=K$1,$F864*0.6,$F864*0.4)) ,""),if($E864="Minors",0,if($E864="FA Contract",if(and(K$1&lt;=$I864,K$1&gt;=$H864),$F864,""),if($E864="YP Contract",if(K$1=$H864,500000,if(K$1=($H864+1),1000000,if(K$1=($H864+2),1500000,""))))))))</f>
        <v/>
      </c>
      <c r="L864" s="13" t="str">
        <f t="shared" si="864"/>
        <v/>
      </c>
      <c r="M864" s="13" t="str">
        <f t="shared" si="864"/>
        <v/>
      </c>
      <c r="N864" s="13" t="str">
        <f t="shared" si="864"/>
        <v/>
      </c>
      <c r="O864" s="13" t="str">
        <f t="shared" si="864"/>
        <v/>
      </c>
      <c r="P864" s="13" t="str">
        <f t="shared" si="864"/>
        <v/>
      </c>
    </row>
    <row r="865">
      <c r="A865" s="7" t="s">
        <v>886</v>
      </c>
      <c r="B865" s="23"/>
      <c r="C865" s="8">
        <v>45378.0</v>
      </c>
      <c r="D865" s="8"/>
      <c r="E865" s="9"/>
      <c r="F865" s="14"/>
      <c r="G865" s="11"/>
      <c r="I865" s="12" t="str">
        <f t="shared" si="754"/>
        <v/>
      </c>
      <c r="J865" s="13">
        <v>3.31E7</v>
      </c>
      <c r="K865" s="13" t="str">
        <f t="shared" ref="K865:P865" si="865">if($E865="","",if($E865="Dropped",if(and(K$1&lt;=$I865,K$1&gt;=$H865),if(Year($D865)=K$1,$F865*0.8,if((year($D865)+1)=K$1,$F865*0.6,$F865*0.4)) ,""),if($E865="Minors",0,if($E865="FA Contract",if(and(K$1&lt;=$I865,K$1&gt;=$H865),$F865,""),if($E865="YP Contract",if(K$1=$H865,500000,if(K$1=($H865+1),1000000,if(K$1=($H865+2),1500000,""))))))))</f>
        <v/>
      </c>
      <c r="L865" s="13" t="str">
        <f t="shared" si="865"/>
        <v/>
      </c>
      <c r="M865" s="13" t="str">
        <f t="shared" si="865"/>
        <v/>
      </c>
      <c r="N865" s="13" t="str">
        <f t="shared" si="865"/>
        <v/>
      </c>
      <c r="O865" s="13" t="str">
        <f t="shared" si="865"/>
        <v/>
      </c>
      <c r="P865" s="13" t="str">
        <f t="shared" si="865"/>
        <v/>
      </c>
    </row>
    <row r="866">
      <c r="A866" s="7" t="s">
        <v>887</v>
      </c>
      <c r="B866" s="23"/>
      <c r="C866" s="8">
        <v>45809.0</v>
      </c>
      <c r="D866" s="8">
        <v>45900.0</v>
      </c>
      <c r="E866" s="9"/>
      <c r="F866" s="14"/>
      <c r="G866" s="11"/>
      <c r="I866" s="12" t="str">
        <f t="shared" si="754"/>
        <v/>
      </c>
      <c r="J866" s="13">
        <v>3.31E7</v>
      </c>
      <c r="K866" s="13" t="str">
        <f t="shared" ref="K866:P866" si="866">if($E866="","",if($E866="Dropped",if(and(K$1&lt;=$I866,K$1&gt;=$H866),if(Year($D866)=K$1,$F866*0.8,if((year($D866)+1)=K$1,$F866*0.6,$F866*0.4)) ,""),if($E866="Minors",0,if($E866="FA Contract",if(and(K$1&lt;=$I866,K$1&gt;=$H866),$F866,""),if($E866="YP Contract",if(K$1=$H866,500000,if(K$1=($H866+1),1000000,if(K$1=($H866+2),1500000,""))))))))</f>
        <v/>
      </c>
      <c r="L866" s="13" t="str">
        <f t="shared" si="866"/>
        <v/>
      </c>
      <c r="M866" s="13" t="str">
        <f t="shared" si="866"/>
        <v/>
      </c>
      <c r="N866" s="13" t="str">
        <f t="shared" si="866"/>
        <v/>
      </c>
      <c r="O866" s="13" t="str">
        <f t="shared" si="866"/>
        <v/>
      </c>
      <c r="P866" s="13" t="str">
        <f t="shared" si="866"/>
        <v/>
      </c>
    </row>
    <row r="867">
      <c r="A867" s="7" t="s">
        <v>888</v>
      </c>
      <c r="B867" s="23"/>
      <c r="C867" s="8">
        <v>45788.0</v>
      </c>
      <c r="D867" s="25">
        <v>45795.0</v>
      </c>
      <c r="E867" s="9"/>
      <c r="F867" s="14"/>
      <c r="G867" s="11"/>
      <c r="I867" s="12" t="str">
        <f t="shared" si="754"/>
        <v/>
      </c>
      <c r="J867" s="13">
        <v>3.31E7</v>
      </c>
      <c r="K867" s="13" t="str">
        <f t="shared" ref="K867:P867" si="867">if($E867="","",if($E867="Dropped",if(and(K$1&lt;=$I867,K$1&gt;=$H867),if(Year($D867)=K$1,$F867*0.8,if((year($D867)+1)=K$1,$F867*0.6,$F867*0.4)) ,""),if($E867="Minors",0,if($E867="FA Contract",if(and(K$1&lt;=$I867,K$1&gt;=$H867),$F867,""),if($E867="YP Contract",if(K$1=$H867,500000,if(K$1=($H867+1),1000000,if(K$1=($H867+2),1500000,""))))))))</f>
        <v/>
      </c>
      <c r="L867" s="13" t="str">
        <f t="shared" si="867"/>
        <v/>
      </c>
      <c r="M867" s="13" t="str">
        <f t="shared" si="867"/>
        <v/>
      </c>
      <c r="N867" s="13" t="str">
        <f t="shared" si="867"/>
        <v/>
      </c>
      <c r="O867" s="13" t="str">
        <f t="shared" si="867"/>
        <v/>
      </c>
      <c r="P867" s="13" t="str">
        <f t="shared" si="867"/>
        <v/>
      </c>
    </row>
    <row r="868">
      <c r="A868" s="7" t="s">
        <v>889</v>
      </c>
      <c r="B868" s="23"/>
      <c r="C868" s="8">
        <v>45760.0</v>
      </c>
      <c r="D868" s="8">
        <v>45845.0</v>
      </c>
      <c r="E868" s="9"/>
      <c r="F868" s="14"/>
      <c r="G868" s="11"/>
      <c r="I868" s="12" t="str">
        <f t="shared" si="754"/>
        <v/>
      </c>
      <c r="J868" s="13">
        <v>3.31E7</v>
      </c>
      <c r="K868" s="13" t="str">
        <f t="shared" ref="K868:P868" si="868">if($E868="","",if($E868="Dropped",if(and(K$1&lt;=$I868,K$1&gt;=$H868),if(Year($D868)=K$1,$F868*0.8,if((year($D868)+1)=K$1,$F868*0.6,$F868*0.4)) ,""),if($E868="Minors",0,if($E868="FA Contract",if(and(K$1&lt;=$I868,K$1&gt;=$H868),$F868,""),if($E868="YP Contract",if(K$1=$H868,500000,if(K$1=($H868+1),1000000,if(K$1=($H868+2),1500000,""))))))))</f>
        <v/>
      </c>
      <c r="L868" s="13" t="str">
        <f t="shared" si="868"/>
        <v/>
      </c>
      <c r="M868" s="13" t="str">
        <f t="shared" si="868"/>
        <v/>
      </c>
      <c r="N868" s="13" t="str">
        <f t="shared" si="868"/>
        <v/>
      </c>
      <c r="O868" s="13" t="str">
        <f t="shared" si="868"/>
        <v/>
      </c>
      <c r="P868" s="13" t="str">
        <f t="shared" si="868"/>
        <v/>
      </c>
    </row>
    <row r="869">
      <c r="A869" s="7" t="s">
        <v>890</v>
      </c>
      <c r="B869" s="17"/>
      <c r="C869" s="8">
        <v>45607.0</v>
      </c>
      <c r="D869" s="8"/>
      <c r="E869" s="9"/>
      <c r="F869" s="10"/>
      <c r="G869" s="11"/>
      <c r="I869" s="12" t="str">
        <f t="shared" si="754"/>
        <v/>
      </c>
      <c r="J869" s="13">
        <v>3.31E7</v>
      </c>
      <c r="K869" s="13" t="str">
        <f t="shared" ref="K869:P869" si="869">if($E869="","",if($E869="Dropped",if(and(K$1&lt;=$I869,K$1&gt;=$H869),if(Year($D869)=K$1,$F869*0.8,if((year($D869)+1)=K$1,$F869*0.6,$F869*0.4)) ,""),if($E869="Minors",0,if($E869="FA Contract",if(and(K$1&lt;=$I869,K$1&gt;=$H869),$F869,""),if($E869="YP Contract",if(K$1=$H869,500000,if(K$1=($H869+1),1000000,if(K$1=($H869+2),1500000,""))))))))</f>
        <v/>
      </c>
      <c r="L869" s="13" t="str">
        <f t="shared" si="869"/>
        <v/>
      </c>
      <c r="M869" s="13" t="str">
        <f t="shared" si="869"/>
        <v/>
      </c>
      <c r="N869" s="13" t="str">
        <f t="shared" si="869"/>
        <v/>
      </c>
      <c r="O869" s="13" t="str">
        <f t="shared" si="869"/>
        <v/>
      </c>
      <c r="P869" s="13" t="str">
        <f t="shared" si="869"/>
        <v/>
      </c>
    </row>
    <row r="870">
      <c r="A870" s="7" t="s">
        <v>891</v>
      </c>
      <c r="B870" s="23"/>
      <c r="C870" s="8">
        <v>45753.0</v>
      </c>
      <c r="D870" s="8">
        <v>45810.0</v>
      </c>
      <c r="E870" s="9"/>
      <c r="F870" s="14"/>
      <c r="G870" s="11"/>
      <c r="I870" s="12" t="str">
        <f t="shared" si="754"/>
        <v/>
      </c>
      <c r="J870" s="13">
        <v>3.31E7</v>
      </c>
      <c r="K870" s="13" t="str">
        <f t="shared" ref="K870:P870" si="870">if($E870="","",if($E870="Dropped",if(and(K$1&lt;=$I870,K$1&gt;=$H870),if(Year($D870)=K$1,$F870*0.8,if((year($D870)+1)=K$1,$F870*0.6,$F870*0.4)) ,""),if($E870="Minors",0,if($E870="FA Contract",if(and(K$1&lt;=$I870,K$1&gt;=$H870),$F870,""),if($E870="YP Contract",if(K$1=$H870,500000,if(K$1=($H870+1),1000000,if(K$1=($H870+2),1500000,""))))))))</f>
        <v/>
      </c>
      <c r="L870" s="13" t="str">
        <f t="shared" si="870"/>
        <v/>
      </c>
      <c r="M870" s="13" t="str">
        <f t="shared" si="870"/>
        <v/>
      </c>
      <c r="N870" s="13" t="str">
        <f t="shared" si="870"/>
        <v/>
      </c>
      <c r="O870" s="13" t="str">
        <f t="shared" si="870"/>
        <v/>
      </c>
      <c r="P870" s="13" t="str">
        <f t="shared" si="870"/>
        <v/>
      </c>
    </row>
    <row r="871">
      <c r="A871" s="7" t="s">
        <v>892</v>
      </c>
      <c r="B871" s="23"/>
      <c r="C871" s="8">
        <v>45441.0</v>
      </c>
      <c r="D871" s="8"/>
      <c r="E871" s="9"/>
      <c r="F871" s="14"/>
      <c r="G871" s="3"/>
      <c r="I871" s="12" t="str">
        <f t="shared" si="754"/>
        <v/>
      </c>
      <c r="J871" s="13">
        <v>3.31E7</v>
      </c>
      <c r="K871" s="13" t="str">
        <f t="shared" ref="K871:P871" si="871">if($E871="","",if($E871="Dropped",if(and(K$1&lt;=$I871,K$1&gt;=$H871),if(Year($D871)=K$1,$F871*0.8,if((year($D871)+1)=K$1,$F871*0.6,$F871*0.4)) ,""),if($E871="Minors",0,if($E871="FA Contract",if(and(K$1&lt;=$I871,K$1&gt;=$H871),$F871,""),if($E871="YP Contract",if(K$1=$H871,500000,if(K$1=($H871+1),1000000,if(K$1=($H871+2),1500000,""))))))))</f>
        <v/>
      </c>
      <c r="L871" s="13" t="str">
        <f t="shared" si="871"/>
        <v/>
      </c>
      <c r="M871" s="13" t="str">
        <f t="shared" si="871"/>
        <v/>
      </c>
      <c r="N871" s="13" t="str">
        <f t="shared" si="871"/>
        <v/>
      </c>
      <c r="O871" s="13" t="str">
        <f t="shared" si="871"/>
        <v/>
      </c>
      <c r="P871" s="13" t="str">
        <f t="shared" si="871"/>
        <v/>
      </c>
    </row>
    <row r="872">
      <c r="A872" s="7" t="s">
        <v>893</v>
      </c>
      <c r="B872" s="23"/>
      <c r="C872" s="8">
        <v>45522.0</v>
      </c>
      <c r="D872" s="8"/>
      <c r="E872" s="9"/>
      <c r="F872" s="14"/>
      <c r="G872" s="11"/>
      <c r="I872" s="12" t="str">
        <f t="shared" si="754"/>
        <v/>
      </c>
      <c r="J872" s="13">
        <v>3.31E7</v>
      </c>
      <c r="K872" s="13" t="str">
        <f t="shared" ref="K872:P872" si="872">if($E872="","",if($E872="Dropped",if(and(K$1&lt;=$I872,K$1&gt;=$H872),if(Year($D872)=K$1,$F872*0.8,if((year($D872)+1)=K$1,$F872*0.6,$F872*0.4)) ,""),if($E872="Minors",0,if($E872="FA Contract",if(and(K$1&lt;=$I872,K$1&gt;=$H872),$F872,""),if($E872="YP Contract",if(K$1=$H872,500000,if(K$1=($H872+1),1000000,if(K$1=($H872+2),1500000,""))))))))</f>
        <v/>
      </c>
      <c r="L872" s="13" t="str">
        <f t="shared" si="872"/>
        <v/>
      </c>
      <c r="M872" s="13" t="str">
        <f t="shared" si="872"/>
        <v/>
      </c>
      <c r="N872" s="13" t="str">
        <f t="shared" si="872"/>
        <v/>
      </c>
      <c r="O872" s="13" t="str">
        <f t="shared" si="872"/>
        <v/>
      </c>
      <c r="P872" s="13" t="str">
        <f t="shared" si="872"/>
        <v/>
      </c>
    </row>
    <row r="873">
      <c r="A873" s="7" t="s">
        <v>894</v>
      </c>
      <c r="B873" s="23"/>
      <c r="C873" s="8">
        <v>45907.0</v>
      </c>
      <c r="D873" s="8">
        <v>45921.0</v>
      </c>
      <c r="E873" s="9"/>
      <c r="F873" s="14"/>
      <c r="G873" s="11"/>
      <c r="I873" s="12" t="str">
        <f t="shared" si="754"/>
        <v/>
      </c>
      <c r="J873" s="13">
        <v>3.31E7</v>
      </c>
      <c r="K873" s="13" t="str">
        <f t="shared" ref="K873:P873" si="873">if($E873="","",if($E873="Dropped",if(and(K$1&lt;=$I873,K$1&gt;=$H873),if(Year($D873)=K$1,$F873*0.8,if((year($D873)+1)=K$1,$F873*0.6,$F873*0.4)) ,""),if($E873="Minors",0,if($E873="FA Contract",if(and(K$1&lt;=$I873,K$1&gt;=$H873),$F873,""),if($E873="YP Contract",if(K$1=$H873,500000,if(K$1=($H873+1),1000000,if(K$1=($H873+2),1500000,""))))))))</f>
        <v/>
      </c>
      <c r="L873" s="13" t="str">
        <f t="shared" si="873"/>
        <v/>
      </c>
      <c r="M873" s="13" t="str">
        <f t="shared" si="873"/>
        <v/>
      </c>
      <c r="N873" s="13" t="str">
        <f t="shared" si="873"/>
        <v/>
      </c>
      <c r="O873" s="13" t="str">
        <f t="shared" si="873"/>
        <v/>
      </c>
      <c r="P873" s="13" t="str">
        <f t="shared" si="873"/>
        <v/>
      </c>
    </row>
    <row r="874">
      <c r="A874" s="7" t="s">
        <v>895</v>
      </c>
      <c r="B874" s="23"/>
      <c r="C874" s="8">
        <v>45397.0</v>
      </c>
      <c r="D874" s="8"/>
      <c r="E874" s="9"/>
      <c r="F874" s="14"/>
      <c r="G874" s="11"/>
      <c r="I874" s="12" t="str">
        <f t="shared" si="754"/>
        <v/>
      </c>
      <c r="J874" s="13">
        <v>3.31E7</v>
      </c>
      <c r="K874" s="13" t="str">
        <f t="shared" ref="K874:P874" si="874">if($E874="","",if($E874="Dropped",if(and(K$1&lt;=$I874,K$1&gt;=$H874),if(Year($D874)=K$1,$F874*0.8,if((year($D874)+1)=K$1,$F874*0.6,$F874*0.4)) ,""),if($E874="Minors",0,if($E874="FA Contract",if(and(K$1&lt;=$I874,K$1&gt;=$H874),$F874,""),if($E874="YP Contract",if(K$1=$H874,500000,if(K$1=($H874+1),1000000,if(K$1=($H874+2),1500000,""))))))))</f>
        <v/>
      </c>
      <c r="L874" s="13" t="str">
        <f t="shared" si="874"/>
        <v/>
      </c>
      <c r="M874" s="13" t="str">
        <f t="shared" si="874"/>
        <v/>
      </c>
      <c r="N874" s="13" t="str">
        <f t="shared" si="874"/>
        <v/>
      </c>
      <c r="O874" s="13" t="str">
        <f t="shared" si="874"/>
        <v/>
      </c>
      <c r="P874" s="13" t="str">
        <f t="shared" si="874"/>
        <v/>
      </c>
    </row>
    <row r="875">
      <c r="A875" s="7" t="s">
        <v>896</v>
      </c>
      <c r="B875" s="23"/>
      <c r="C875" s="8">
        <v>45608.0</v>
      </c>
      <c r="D875" s="8"/>
      <c r="E875" s="9"/>
      <c r="F875" s="10"/>
      <c r="G875" s="11"/>
      <c r="I875" s="12" t="str">
        <f t="shared" si="754"/>
        <v/>
      </c>
      <c r="J875" s="13">
        <v>3.31E7</v>
      </c>
      <c r="K875" s="13" t="str">
        <f t="shared" ref="K875:P875" si="875">if($E875="","",if($E875="Dropped",if(and(K$1&lt;=$I875,K$1&gt;=$H875),if(Year($D875)=K$1,$F875*0.8,if((year($D875)+1)=K$1,$F875*0.6,$F875*0.4)) ,""),if($E875="Minors",0,if($E875="FA Contract",if(and(K$1&lt;=$I875,K$1&gt;=$H875),$F875,""),if($E875="YP Contract",if(K$1=$H875,500000,if(K$1=($H875+1),1000000,if(K$1=($H875+2),1500000,""))))))))</f>
        <v/>
      </c>
      <c r="L875" s="13" t="str">
        <f t="shared" si="875"/>
        <v/>
      </c>
      <c r="M875" s="13" t="str">
        <f t="shared" si="875"/>
        <v/>
      </c>
      <c r="N875" s="13" t="str">
        <f t="shared" si="875"/>
        <v/>
      </c>
      <c r="O875" s="13" t="str">
        <f t="shared" si="875"/>
        <v/>
      </c>
      <c r="P875" s="13" t="str">
        <f t="shared" si="875"/>
        <v/>
      </c>
    </row>
    <row r="876">
      <c r="A876" s="7" t="s">
        <v>897</v>
      </c>
      <c r="B876" s="23"/>
      <c r="C876" s="8">
        <v>45557.0</v>
      </c>
      <c r="D876" s="8"/>
      <c r="E876" s="9"/>
      <c r="F876" s="14"/>
      <c r="G876" s="11"/>
      <c r="I876" s="12" t="str">
        <f t="shared" si="754"/>
        <v/>
      </c>
      <c r="J876" s="13">
        <v>3.31E7</v>
      </c>
      <c r="K876" s="13" t="str">
        <f t="shared" ref="K876:P876" si="876">if($E876="","",if($E876="Dropped",if(and(K$1&lt;=$I876,K$1&gt;=$H876),if(Year($D876)=K$1,$F876*0.8,if((year($D876)+1)=K$1,$F876*0.6,$F876*0.4)) ,""),if($E876="Minors",0,if($E876="FA Contract",if(and(K$1&lt;=$I876,K$1&gt;=$H876),$F876,""),if($E876="YP Contract",if(K$1=$H876,500000,if(K$1=($H876+1),1000000,if(K$1=($H876+2),1500000,""))))))))</f>
        <v/>
      </c>
      <c r="L876" s="13" t="str">
        <f t="shared" si="876"/>
        <v/>
      </c>
      <c r="M876" s="13" t="str">
        <f t="shared" si="876"/>
        <v/>
      </c>
      <c r="N876" s="13" t="str">
        <f t="shared" si="876"/>
        <v/>
      </c>
      <c r="O876" s="13" t="str">
        <f t="shared" si="876"/>
        <v/>
      </c>
      <c r="P876" s="13" t="str">
        <f t="shared" si="876"/>
        <v/>
      </c>
    </row>
    <row r="877">
      <c r="A877" s="7" t="s">
        <v>898</v>
      </c>
      <c r="B877" s="23"/>
      <c r="C877" s="8">
        <v>45343.0</v>
      </c>
      <c r="D877" s="8">
        <v>45873.0</v>
      </c>
      <c r="E877" s="15"/>
      <c r="F877" s="14"/>
      <c r="G877" s="11"/>
      <c r="I877" s="12" t="str">
        <f t="shared" si="754"/>
        <v/>
      </c>
      <c r="J877" s="13">
        <v>3.31E7</v>
      </c>
      <c r="K877" s="13" t="str">
        <f t="shared" ref="K877:P877" si="877">if($E877="","",if($E877="Dropped",if(and(K$1&lt;=$I877,K$1&gt;=$H877),if(Year($D877)=K$1,$F877*0.8,if((year($D877)+1)=K$1,$F877*0.6,$F877*0.4)) ,""),if($E877="Minors",0,if($E877="FA Contract",if(and(K$1&lt;=$I877,K$1&gt;=$H877),$F877,""),if($E877="YP Contract",if(K$1=$H877,500000,if(K$1=($H877+1),1000000,if(K$1=($H877+2),1500000,""))))))))</f>
        <v/>
      </c>
      <c r="L877" s="13" t="str">
        <f t="shared" si="877"/>
        <v/>
      </c>
      <c r="M877" s="13" t="str">
        <f t="shared" si="877"/>
        <v/>
      </c>
      <c r="N877" s="13" t="str">
        <f t="shared" si="877"/>
        <v/>
      </c>
      <c r="O877" s="13" t="str">
        <f t="shared" si="877"/>
        <v/>
      </c>
      <c r="P877" s="13" t="str">
        <f t="shared" si="877"/>
        <v/>
      </c>
    </row>
    <row r="878">
      <c r="A878" s="7" t="s">
        <v>899</v>
      </c>
      <c r="B878" s="23"/>
      <c r="C878" s="8">
        <v>45551.0</v>
      </c>
      <c r="D878" s="8"/>
      <c r="E878" s="9"/>
      <c r="F878" s="14"/>
      <c r="G878" s="11"/>
      <c r="I878" s="12" t="str">
        <f t="shared" si="754"/>
        <v/>
      </c>
      <c r="J878" s="13">
        <v>3.31E7</v>
      </c>
      <c r="K878" s="13" t="str">
        <f t="shared" ref="K878:P878" si="878">if($E878="","",if($E878="Dropped",if(and(K$1&lt;=$I878,K$1&gt;=$H878),if(Year($D878)=K$1,$F878*0.8,if((year($D878)+1)=K$1,$F878*0.6,$F878*0.4)) ,""),if($E878="Minors",0,if($E878="FA Contract",if(and(K$1&lt;=$I878,K$1&gt;=$H878),$F878,""),if($E878="YP Contract",if(K$1=$H878,500000,if(K$1=($H878+1),1000000,if(K$1=($H878+2),1500000,""))))))))</f>
        <v/>
      </c>
      <c r="L878" s="13" t="str">
        <f t="shared" si="878"/>
        <v/>
      </c>
      <c r="M878" s="13" t="str">
        <f t="shared" si="878"/>
        <v/>
      </c>
      <c r="N878" s="13" t="str">
        <f t="shared" si="878"/>
        <v/>
      </c>
      <c r="O878" s="13" t="str">
        <f t="shared" si="878"/>
        <v/>
      </c>
      <c r="P878" s="13" t="str">
        <f t="shared" si="878"/>
        <v/>
      </c>
    </row>
    <row r="879">
      <c r="A879" s="7" t="s">
        <v>900</v>
      </c>
      <c r="B879" s="23"/>
      <c r="C879" s="8">
        <v>45816.0</v>
      </c>
      <c r="D879" s="8">
        <v>45905.0</v>
      </c>
      <c r="E879" s="9"/>
      <c r="F879" s="14"/>
      <c r="G879" s="11"/>
      <c r="I879" s="12" t="str">
        <f t="shared" si="754"/>
        <v/>
      </c>
      <c r="J879" s="13">
        <v>3.31E7</v>
      </c>
      <c r="K879" s="13" t="str">
        <f t="shared" ref="K879:P879" si="879">if($E879="","",if($E879="Dropped",if(and(K$1&lt;=$I879,K$1&gt;=$H879),if(Year($D879)=K$1,$F879*0.8,if((year($D879)+1)=K$1,$F879*0.6,$F879*0.4)) ,""),if($E879="Minors",0,if($E879="FA Contract",if(and(K$1&lt;=$I879,K$1&gt;=$H879),$F879,""),if($E879="YP Contract",if(K$1=$H879,500000,if(K$1=($H879+1),1000000,if(K$1=($H879+2),1500000,""))))))))</f>
        <v/>
      </c>
      <c r="L879" s="13" t="str">
        <f t="shared" si="879"/>
        <v/>
      </c>
      <c r="M879" s="13" t="str">
        <f t="shared" si="879"/>
        <v/>
      </c>
      <c r="N879" s="13" t="str">
        <f t="shared" si="879"/>
        <v/>
      </c>
      <c r="O879" s="13" t="str">
        <f t="shared" si="879"/>
        <v/>
      </c>
      <c r="P879" s="13" t="str">
        <f t="shared" si="879"/>
        <v/>
      </c>
    </row>
    <row r="880">
      <c r="A880" s="7" t="s">
        <v>901</v>
      </c>
      <c r="B880" s="23"/>
      <c r="C880" s="8">
        <v>45907.0</v>
      </c>
      <c r="D880" s="8">
        <v>45914.0</v>
      </c>
      <c r="E880" s="9"/>
      <c r="F880" s="14"/>
      <c r="G880" s="11"/>
      <c r="I880" s="12" t="str">
        <f t="shared" si="754"/>
        <v/>
      </c>
      <c r="J880" s="13">
        <v>3.31E7</v>
      </c>
      <c r="K880" s="13" t="str">
        <f t="shared" ref="K880:P880" si="880">if($E880="","",if($E880="Dropped",if(and(K$1&lt;=$I880,K$1&gt;=$H880),if(Year($D880)=K$1,$F880*0.8,if((year($D880)+1)=K$1,$F880*0.6,$F880*0.4)) ,""),if($E880="Minors",0,if($E880="FA Contract",if(and(K$1&lt;=$I880,K$1&gt;=$H880),$F880,""),if($E880="YP Contract",if(K$1=$H880,500000,if(K$1=($H880+1),1000000,if(K$1=($H880+2),1500000,""))))))))</f>
        <v/>
      </c>
      <c r="L880" s="13" t="str">
        <f t="shared" si="880"/>
        <v/>
      </c>
      <c r="M880" s="13" t="str">
        <f t="shared" si="880"/>
        <v/>
      </c>
      <c r="N880" s="13" t="str">
        <f t="shared" si="880"/>
        <v/>
      </c>
      <c r="O880" s="13" t="str">
        <f t="shared" si="880"/>
        <v/>
      </c>
      <c r="P880" s="13" t="str">
        <f t="shared" si="880"/>
        <v/>
      </c>
    </row>
    <row r="881">
      <c r="A881" s="7" t="s">
        <v>902</v>
      </c>
      <c r="B881" s="23"/>
      <c r="C881" s="8">
        <v>45608.0</v>
      </c>
      <c r="D881" s="8"/>
      <c r="E881" s="9"/>
      <c r="F881" s="10"/>
      <c r="G881" s="11"/>
      <c r="I881" s="12" t="str">
        <f t="shared" si="754"/>
        <v/>
      </c>
      <c r="J881" s="13">
        <v>3.31E7</v>
      </c>
      <c r="K881" s="13" t="str">
        <f t="shared" ref="K881:P881" si="881">if($E881="","",if($E881="Dropped",if(and(K$1&lt;=$I881,K$1&gt;=$H881),if(Year($D881)=K$1,$F881*0.8,if((year($D881)+1)=K$1,$F881*0.6,$F881*0.4)) ,""),if($E881="Minors",0,if($E881="FA Contract",if(and(K$1&lt;=$I881,K$1&gt;=$H881),$F881,""),if($E881="YP Contract",if(K$1=$H881,500000,if(K$1=($H881+1),1000000,if(K$1=($H881+2),1500000,""))))))))</f>
        <v/>
      </c>
      <c r="L881" s="13" t="str">
        <f t="shared" si="881"/>
        <v/>
      </c>
      <c r="M881" s="13" t="str">
        <f t="shared" si="881"/>
        <v/>
      </c>
      <c r="N881" s="13" t="str">
        <f t="shared" si="881"/>
        <v/>
      </c>
      <c r="O881" s="13" t="str">
        <f t="shared" si="881"/>
        <v/>
      </c>
      <c r="P881" s="13" t="str">
        <f t="shared" si="881"/>
        <v/>
      </c>
    </row>
    <row r="882">
      <c r="A882" s="7" t="s">
        <v>903</v>
      </c>
      <c r="B882" s="23"/>
      <c r="C882" s="8">
        <v>45562.0</v>
      </c>
      <c r="D882" s="8"/>
      <c r="E882" s="9"/>
      <c r="F882" s="14"/>
      <c r="G882" s="11"/>
      <c r="I882" s="12" t="str">
        <f t="shared" si="754"/>
        <v/>
      </c>
      <c r="J882" s="13">
        <v>3.31E7</v>
      </c>
      <c r="K882" s="13" t="str">
        <f t="shared" ref="K882:P882" si="882">if($E882="","",if($E882="Dropped",if(and(K$1&lt;=$I882,K$1&gt;=$H882),if(Year($D882)=K$1,$F882*0.8,if((year($D882)+1)=K$1,$F882*0.6,$F882*0.4)) ,""),if($E882="Minors",0,if($E882="FA Contract",if(and(K$1&lt;=$I882,K$1&gt;=$H882),$F882,""),if($E882="YP Contract",if(K$1=$H882,500000,if(K$1=($H882+1),1000000,if(K$1=($H882+2),1500000,""))))))))</f>
        <v/>
      </c>
      <c r="L882" s="13" t="str">
        <f t="shared" si="882"/>
        <v/>
      </c>
      <c r="M882" s="13" t="str">
        <f t="shared" si="882"/>
        <v/>
      </c>
      <c r="N882" s="13" t="str">
        <f t="shared" si="882"/>
        <v/>
      </c>
      <c r="O882" s="13" t="str">
        <f t="shared" si="882"/>
        <v/>
      </c>
      <c r="P882" s="13" t="str">
        <f t="shared" si="882"/>
        <v/>
      </c>
    </row>
    <row r="883">
      <c r="A883" s="7" t="s">
        <v>904</v>
      </c>
      <c r="B883" s="23"/>
      <c r="C883" s="8">
        <v>45608.0</v>
      </c>
      <c r="D883" s="8"/>
      <c r="E883" s="9"/>
      <c r="F883" s="10"/>
      <c r="G883" s="11"/>
      <c r="I883" s="12" t="str">
        <f t="shared" si="754"/>
        <v/>
      </c>
      <c r="J883" s="13">
        <v>3.31E7</v>
      </c>
      <c r="K883" s="13" t="str">
        <f t="shared" ref="K883:P883" si="883">if($E883="","",if($E883="Dropped",if(and(K$1&lt;=$I883,K$1&gt;=$H883),if(Year($D883)=K$1,$F883*0.8,if((year($D883)+1)=K$1,$F883*0.6,$F883*0.4)) ,""),if($E883="Minors",0,if($E883="FA Contract",if(and(K$1&lt;=$I883,K$1&gt;=$H883),$F883,""),if($E883="YP Contract",if(K$1=$H883,500000,if(K$1=($H883+1),1000000,if(K$1=($H883+2),1500000,""))))))))</f>
        <v/>
      </c>
      <c r="L883" s="13" t="str">
        <f t="shared" si="883"/>
        <v/>
      </c>
      <c r="M883" s="13" t="str">
        <f t="shared" si="883"/>
        <v/>
      </c>
      <c r="N883" s="13" t="str">
        <f t="shared" si="883"/>
        <v/>
      </c>
      <c r="O883" s="13" t="str">
        <f t="shared" si="883"/>
        <v/>
      </c>
      <c r="P883" s="13" t="str">
        <f t="shared" si="883"/>
        <v/>
      </c>
    </row>
    <row r="884">
      <c r="A884" s="7" t="s">
        <v>905</v>
      </c>
      <c r="B884" s="23"/>
      <c r="C884" s="8">
        <v>45492.0</v>
      </c>
      <c r="D884" s="8"/>
      <c r="E884" s="9"/>
      <c r="F884" s="14"/>
      <c r="G884" s="11"/>
      <c r="I884" s="12" t="str">
        <f t="shared" si="754"/>
        <v/>
      </c>
      <c r="J884" s="13">
        <v>3.31E7</v>
      </c>
      <c r="K884" s="13" t="str">
        <f t="shared" ref="K884:P884" si="884">if($E884="","",if($E884="Dropped",if(and(K$1&lt;=$I884,K$1&gt;=$H884),if(Year($D884)=K$1,$F884*0.8,if((year($D884)+1)=K$1,$F884*0.6,$F884*0.4)) ,""),if($E884="Minors",0,if($E884="FA Contract",if(and(K$1&lt;=$I884,K$1&gt;=$H884),$F884,""),if($E884="YP Contract",if(K$1=$H884,500000,if(K$1=($H884+1),1000000,if(K$1=($H884+2),1500000,""))))))))</f>
        <v/>
      </c>
      <c r="L884" s="13" t="str">
        <f t="shared" si="884"/>
        <v/>
      </c>
      <c r="M884" s="13" t="str">
        <f t="shared" si="884"/>
        <v/>
      </c>
      <c r="N884" s="13" t="str">
        <f t="shared" si="884"/>
        <v/>
      </c>
      <c r="O884" s="13" t="str">
        <f t="shared" si="884"/>
        <v/>
      </c>
      <c r="P884" s="13" t="str">
        <f t="shared" si="884"/>
        <v/>
      </c>
    </row>
    <row r="885">
      <c r="A885" s="7" t="s">
        <v>906</v>
      </c>
      <c r="B885" s="23"/>
      <c r="C885" s="8">
        <v>45739.0</v>
      </c>
      <c r="D885" s="8">
        <v>45765.0</v>
      </c>
      <c r="E885" s="9"/>
      <c r="F885" s="10"/>
      <c r="G885" s="11"/>
      <c r="I885" s="12" t="str">
        <f t="shared" si="754"/>
        <v/>
      </c>
      <c r="J885" s="13">
        <v>3.31E7</v>
      </c>
      <c r="K885" s="13" t="str">
        <f t="shared" ref="K885:P885" si="885">if($E885="","",if($E885="Dropped",if(and(K$1&lt;=$I885,K$1&gt;=$H885),if(Year($D885)=K$1,$F885*0.8,if((year($D885)+1)=K$1,$F885*0.6,$F885*0.4)) ,""),if($E885="Minors",0,if($E885="FA Contract",if(and(K$1&lt;=$I885,K$1&gt;=$H885),$F885,""),if($E885="YP Contract",if(K$1=$H885,500000,if(K$1=($H885+1),1000000,if(K$1=($H885+2),1500000,""))))))))</f>
        <v/>
      </c>
      <c r="L885" s="13" t="str">
        <f t="shared" si="885"/>
        <v/>
      </c>
      <c r="M885" s="13" t="str">
        <f t="shared" si="885"/>
        <v/>
      </c>
      <c r="N885" s="13" t="str">
        <f t="shared" si="885"/>
        <v/>
      </c>
      <c r="O885" s="13" t="str">
        <f t="shared" si="885"/>
        <v/>
      </c>
      <c r="P885" s="13" t="str">
        <f t="shared" si="885"/>
        <v/>
      </c>
    </row>
    <row r="886">
      <c r="A886" s="7" t="s">
        <v>907</v>
      </c>
      <c r="B886" s="23"/>
      <c r="C886" s="8">
        <v>45608.0</v>
      </c>
      <c r="D886" s="8"/>
      <c r="E886" s="9"/>
      <c r="F886" s="10"/>
      <c r="G886" s="11"/>
      <c r="I886" s="12" t="str">
        <f t="shared" si="754"/>
        <v/>
      </c>
      <c r="J886" s="13">
        <v>3.31E7</v>
      </c>
      <c r="K886" s="13" t="str">
        <f t="shared" ref="K886:P886" si="886">if($E886="","",if($E886="Dropped",if(and(K$1&lt;=$I886,K$1&gt;=$H886),if(Year($D886)=K$1,$F886*0.8,if((year($D886)+1)=K$1,$F886*0.6,$F886*0.4)) ,""),if($E886="Minors",0,if($E886="FA Contract",if(and(K$1&lt;=$I886,K$1&gt;=$H886),$F886,""),if($E886="YP Contract",if(K$1=$H886,500000,if(K$1=($H886+1),1000000,if(K$1=($H886+2),1500000,""))))))))</f>
        <v/>
      </c>
      <c r="L886" s="13" t="str">
        <f t="shared" si="886"/>
        <v/>
      </c>
      <c r="M886" s="13" t="str">
        <f t="shared" si="886"/>
        <v/>
      </c>
      <c r="N886" s="13" t="str">
        <f t="shared" si="886"/>
        <v/>
      </c>
      <c r="O886" s="13" t="str">
        <f t="shared" si="886"/>
        <v/>
      </c>
      <c r="P886" s="13" t="str">
        <f t="shared" si="886"/>
        <v/>
      </c>
    </row>
    <row r="887">
      <c r="A887" s="7" t="s">
        <v>908</v>
      </c>
      <c r="B887" s="23"/>
      <c r="C887" s="8">
        <v>45721.0</v>
      </c>
      <c r="D887" s="8">
        <v>45788.0</v>
      </c>
      <c r="E887" s="9"/>
      <c r="F887" s="14"/>
      <c r="G887" s="11"/>
      <c r="I887" s="12" t="str">
        <f t="shared" si="754"/>
        <v/>
      </c>
      <c r="J887" s="13">
        <v>3.31E7</v>
      </c>
      <c r="K887" s="13" t="str">
        <f t="shared" ref="K887:P887" si="887">if($E887="","",if($E887="Dropped",if(and(K$1&lt;=$I887,K$1&gt;=$H887),if(Year($D887)=K$1,$F887*0.8,if((year($D887)+1)=K$1,$F887*0.6,$F887*0.4)) ,""),if($E887="Minors",0,if($E887="FA Contract",if(and(K$1&lt;=$I887,K$1&gt;=$H887),$F887,""),if($E887="YP Contract",if(K$1=$H887,500000,if(K$1=($H887+1),1000000,if(K$1=($H887+2),1500000,""))))))))</f>
        <v/>
      </c>
      <c r="L887" s="13" t="str">
        <f t="shared" si="887"/>
        <v/>
      </c>
      <c r="M887" s="13" t="str">
        <f t="shared" si="887"/>
        <v/>
      </c>
      <c r="N887" s="13" t="str">
        <f t="shared" si="887"/>
        <v/>
      </c>
      <c r="O887" s="13" t="str">
        <f t="shared" si="887"/>
        <v/>
      </c>
      <c r="P887" s="13" t="str">
        <f t="shared" si="887"/>
        <v/>
      </c>
    </row>
    <row r="888">
      <c r="A888" s="7" t="s">
        <v>909</v>
      </c>
      <c r="B888" s="23"/>
      <c r="C888" s="8">
        <v>45900.0</v>
      </c>
      <c r="D888" s="8">
        <v>45904.0</v>
      </c>
      <c r="E888" s="9"/>
      <c r="F888" s="14"/>
      <c r="G888" s="11"/>
      <c r="I888" s="12" t="str">
        <f t="shared" si="754"/>
        <v/>
      </c>
      <c r="J888" s="13">
        <v>3.31E7</v>
      </c>
      <c r="K888" s="13" t="str">
        <f t="shared" ref="K888:P888" si="888">if($E888="","",if($E888="Dropped",if(and(K$1&lt;=$I888,K$1&gt;=$H888),if(Year($D888)=K$1,$F888*0.8,if((year($D888)+1)=K$1,$F888*0.6,$F888*0.4)) ,""),if($E888="Minors",0,if($E888="FA Contract",if(and(K$1&lt;=$I888,K$1&gt;=$H888),$F888,""),if($E888="YP Contract",if(K$1=$H888,500000,if(K$1=($H888+1),1000000,if(K$1=($H888+2),1500000,""))))))))</f>
        <v/>
      </c>
      <c r="L888" s="13" t="str">
        <f t="shared" si="888"/>
        <v/>
      </c>
      <c r="M888" s="13" t="str">
        <f t="shared" si="888"/>
        <v/>
      </c>
      <c r="N888" s="13" t="str">
        <f t="shared" si="888"/>
        <v/>
      </c>
      <c r="O888" s="13" t="str">
        <f t="shared" si="888"/>
        <v/>
      </c>
      <c r="P888" s="13" t="str">
        <f t="shared" si="888"/>
        <v/>
      </c>
    </row>
    <row r="889">
      <c r="A889" s="7" t="s">
        <v>910</v>
      </c>
      <c r="B889" s="23"/>
      <c r="C889" s="8">
        <v>45688.0</v>
      </c>
      <c r="D889" s="8">
        <v>45858.0</v>
      </c>
      <c r="E889" s="9"/>
      <c r="F889" s="14"/>
      <c r="G889" s="11"/>
      <c r="I889" s="12" t="str">
        <f t="shared" si="754"/>
        <v/>
      </c>
      <c r="J889" s="13">
        <v>3.31E7</v>
      </c>
      <c r="K889" s="13" t="str">
        <f t="shared" ref="K889:P889" si="889">if($E889="","",if($E889="Dropped",if(and(K$1&lt;=$I889,K$1&gt;=$H889),if(Year($D889)=K$1,$F889*0.8,if((year($D889)+1)=K$1,$F889*0.6,$F889*0.4)) ,""),if($E889="Minors",0,if($E889="FA Contract",if(and(K$1&lt;=$I889,K$1&gt;=$H889),$F889,""),if($E889="YP Contract",if(K$1=$H889,500000,if(K$1=($H889+1),1000000,if(K$1=($H889+2),1500000,""))))))))</f>
        <v/>
      </c>
      <c r="L889" s="13" t="str">
        <f t="shared" si="889"/>
        <v/>
      </c>
      <c r="M889" s="13" t="str">
        <f t="shared" si="889"/>
        <v/>
      </c>
      <c r="N889" s="13" t="str">
        <f t="shared" si="889"/>
        <v/>
      </c>
      <c r="O889" s="13" t="str">
        <f t="shared" si="889"/>
        <v/>
      </c>
      <c r="P889" s="13" t="str">
        <f t="shared" si="889"/>
        <v/>
      </c>
    </row>
    <row r="890">
      <c r="A890" s="7" t="s">
        <v>911</v>
      </c>
      <c r="B890" s="23"/>
      <c r="C890" s="8">
        <v>45509.0</v>
      </c>
      <c r="D890" s="8"/>
      <c r="E890" s="9"/>
      <c r="F890" s="14"/>
      <c r="G890" s="11"/>
      <c r="I890" s="12" t="str">
        <f t="shared" si="754"/>
        <v/>
      </c>
      <c r="J890" s="13">
        <v>3.31E7</v>
      </c>
      <c r="K890" s="13" t="str">
        <f t="shared" ref="K890:P890" si="890">if($E890="","",if($E890="Dropped",if(and(K$1&lt;=$I890,K$1&gt;=$H890),if(Year($D890)=K$1,$F890*0.8,if((year($D890)+1)=K$1,$F890*0.6,$F890*0.4)) ,""),if($E890="Minors",0,if($E890="FA Contract",if(and(K$1&lt;=$I890,K$1&gt;=$H890),$F890,""),if($E890="YP Contract",if(K$1=$H890,500000,if(K$1=($H890+1),1000000,if(K$1=($H890+2),1500000,""))))))))</f>
        <v/>
      </c>
      <c r="L890" s="13" t="str">
        <f t="shared" si="890"/>
        <v/>
      </c>
      <c r="M890" s="13" t="str">
        <f t="shared" si="890"/>
        <v/>
      </c>
      <c r="N890" s="13" t="str">
        <f t="shared" si="890"/>
        <v/>
      </c>
      <c r="O890" s="13" t="str">
        <f t="shared" si="890"/>
        <v/>
      </c>
      <c r="P890" s="13" t="str">
        <f t="shared" si="890"/>
        <v/>
      </c>
    </row>
    <row r="891">
      <c r="A891" s="7" t="s">
        <v>912</v>
      </c>
      <c r="B891" s="23"/>
      <c r="C891" s="8">
        <v>45865.0</v>
      </c>
      <c r="D891" s="8">
        <v>45872.0</v>
      </c>
      <c r="E891" s="9"/>
      <c r="F891" s="14"/>
      <c r="G891" s="11"/>
      <c r="I891" s="12" t="str">
        <f t="shared" si="754"/>
        <v/>
      </c>
      <c r="J891" s="13">
        <v>3.31E7</v>
      </c>
      <c r="K891" s="13" t="str">
        <f t="shared" ref="K891:P891" si="891">if($E891="","",if($E891="Dropped",if(and(K$1&lt;=$I891,K$1&gt;=$H891),if(Year($D891)=K$1,$F891*0.8,if((year($D891)+1)=K$1,$F891*0.6,$F891*0.4)) ,""),if($E891="Minors",0,if($E891="FA Contract",if(and(K$1&lt;=$I891,K$1&gt;=$H891),$F891,""),if($E891="YP Contract",if(K$1=$H891,500000,if(K$1=($H891+1),1000000,if(K$1=($H891+2),1500000,""))))))))</f>
        <v/>
      </c>
      <c r="L891" s="13" t="str">
        <f t="shared" si="891"/>
        <v/>
      </c>
      <c r="M891" s="13" t="str">
        <f t="shared" si="891"/>
        <v/>
      </c>
      <c r="N891" s="13" t="str">
        <f t="shared" si="891"/>
        <v/>
      </c>
      <c r="O891" s="13" t="str">
        <f t="shared" si="891"/>
        <v/>
      </c>
      <c r="P891" s="13" t="str">
        <f t="shared" si="891"/>
        <v/>
      </c>
    </row>
    <row r="892">
      <c r="A892" s="7" t="s">
        <v>913</v>
      </c>
      <c r="B892" s="23"/>
      <c r="C892" s="8">
        <v>45721.0</v>
      </c>
      <c r="D892" s="8">
        <v>45827.0</v>
      </c>
      <c r="E892" s="9"/>
      <c r="F892" s="14"/>
      <c r="G892" s="11"/>
      <c r="I892" s="12" t="str">
        <f t="shared" si="754"/>
        <v/>
      </c>
      <c r="J892" s="13">
        <v>3.31E7</v>
      </c>
      <c r="K892" s="13" t="str">
        <f t="shared" ref="K892:P892" si="892">if($E892="","",if($E892="Dropped",if(and(K$1&lt;=$I892,K$1&gt;=$H892),if(Year($D892)=K$1,$F892*0.8,if((year($D892)+1)=K$1,$F892*0.6,$F892*0.4)) ,""),if($E892="Minors",0,if($E892="FA Contract",if(and(K$1&lt;=$I892,K$1&gt;=$H892),$F892,""),if($E892="YP Contract",if(K$1=$H892,500000,if(K$1=($H892+1),1000000,if(K$1=($H892+2),1500000,""))))))))</f>
        <v/>
      </c>
      <c r="L892" s="13" t="str">
        <f t="shared" si="892"/>
        <v/>
      </c>
      <c r="M892" s="13" t="str">
        <f t="shared" si="892"/>
        <v/>
      </c>
      <c r="N892" s="13" t="str">
        <f t="shared" si="892"/>
        <v/>
      </c>
      <c r="O892" s="13" t="str">
        <f t="shared" si="892"/>
        <v/>
      </c>
      <c r="P892" s="13" t="str">
        <f t="shared" si="892"/>
        <v/>
      </c>
    </row>
    <row r="893">
      <c r="A893" s="7" t="s">
        <v>914</v>
      </c>
      <c r="B893" s="23"/>
      <c r="C893" s="8">
        <v>45614.0</v>
      </c>
      <c r="D893" s="8"/>
      <c r="E893" s="9"/>
      <c r="F893" s="10"/>
      <c r="G893" s="11"/>
      <c r="I893" s="12" t="str">
        <f t="shared" si="754"/>
        <v/>
      </c>
      <c r="J893" s="13">
        <v>3.31E7</v>
      </c>
      <c r="K893" s="13" t="str">
        <f t="shared" ref="K893:P893" si="893">if($E893="","",if($E893="Dropped",if(and(K$1&lt;=$I893,K$1&gt;=$H893),if(Year($D893)=K$1,$F893*0.8,if((year($D893)+1)=K$1,$F893*0.6,$F893*0.4)) ,""),if($E893="Minors",0,if($E893="FA Contract",if(and(K$1&lt;=$I893,K$1&gt;=$H893),$F893,""),if($E893="YP Contract",if(K$1=$H893,500000,if(K$1=($H893+1),1000000,if(K$1=($H893+2),1500000,""))))))))</f>
        <v/>
      </c>
      <c r="L893" s="13" t="str">
        <f t="shared" si="893"/>
        <v/>
      </c>
      <c r="M893" s="13" t="str">
        <f t="shared" si="893"/>
        <v/>
      </c>
      <c r="N893" s="13" t="str">
        <f t="shared" si="893"/>
        <v/>
      </c>
      <c r="O893" s="13" t="str">
        <f t="shared" si="893"/>
        <v/>
      </c>
      <c r="P893" s="13" t="str">
        <f t="shared" si="893"/>
        <v/>
      </c>
    </row>
    <row r="894">
      <c r="A894" s="7" t="s">
        <v>915</v>
      </c>
      <c r="B894" s="23"/>
      <c r="C894" s="8">
        <v>45506.0</v>
      </c>
      <c r="D894" s="8"/>
      <c r="E894" s="9"/>
      <c r="F894" s="14"/>
      <c r="G894" s="11"/>
      <c r="I894" s="12" t="str">
        <f t="shared" si="754"/>
        <v/>
      </c>
      <c r="J894" s="13">
        <v>3.31E7</v>
      </c>
      <c r="K894" s="13" t="str">
        <f t="shared" ref="K894:P894" si="894">if($E894="","",if($E894="Dropped",if(and(K$1&lt;=$I894,K$1&gt;=$H894),if(Year($D894)=K$1,$F894*0.8,if((year($D894)+1)=K$1,$F894*0.6,$F894*0.4)) ,""),if($E894="Minors",0,if($E894="FA Contract",if(and(K$1&lt;=$I894,K$1&gt;=$H894),$F894,""),if($E894="YP Contract",if(K$1=$H894,500000,if(K$1=($H894+1),1000000,if(K$1=($H894+2),1500000,""))))))))</f>
        <v/>
      </c>
      <c r="L894" s="13" t="str">
        <f t="shared" si="894"/>
        <v/>
      </c>
      <c r="M894" s="13" t="str">
        <f t="shared" si="894"/>
        <v/>
      </c>
      <c r="N894" s="13" t="str">
        <f t="shared" si="894"/>
        <v/>
      </c>
      <c r="O894" s="13" t="str">
        <f t="shared" si="894"/>
        <v/>
      </c>
      <c r="P894" s="13" t="str">
        <f t="shared" si="894"/>
        <v/>
      </c>
    </row>
    <row r="895">
      <c r="A895" s="7" t="s">
        <v>916</v>
      </c>
      <c r="B895" s="23"/>
      <c r="C895" s="8">
        <v>45865.0</v>
      </c>
      <c r="D895" s="8">
        <v>45872.0</v>
      </c>
      <c r="E895" s="9"/>
      <c r="F895" s="10"/>
      <c r="G895" s="11"/>
      <c r="I895" s="12" t="str">
        <f t="shared" si="754"/>
        <v/>
      </c>
      <c r="J895" s="13">
        <v>3.31E7</v>
      </c>
      <c r="K895" s="13" t="str">
        <f t="shared" ref="K895:P895" si="895">if($E895="","",if($E895="Dropped",if(and(K$1&lt;=$I895,K$1&gt;=$H895),if(Year($D895)=K$1,$F895*0.8,if((year($D895)+1)=K$1,$F895*0.6,$F895*0.4)) ,""),if($E895="Minors",0,if($E895="FA Contract",if(and(K$1&lt;=$I895,K$1&gt;=$H895),$F895,""),if($E895="YP Contract",if(K$1=$H895,500000,if(K$1=($H895+1),1000000,if(K$1=($H895+2),1500000,""))))))))</f>
        <v/>
      </c>
      <c r="L895" s="13" t="str">
        <f t="shared" si="895"/>
        <v/>
      </c>
      <c r="M895" s="13" t="str">
        <f t="shared" si="895"/>
        <v/>
      </c>
      <c r="N895" s="13" t="str">
        <f t="shared" si="895"/>
        <v/>
      </c>
      <c r="O895" s="13" t="str">
        <f t="shared" si="895"/>
        <v/>
      </c>
      <c r="P895" s="13" t="str">
        <f t="shared" si="895"/>
        <v/>
      </c>
    </row>
    <row r="896">
      <c r="A896" s="7" t="s">
        <v>917</v>
      </c>
      <c r="B896" s="23"/>
      <c r="C896" s="8">
        <v>45608.0</v>
      </c>
      <c r="D896" s="8"/>
      <c r="E896" s="9"/>
      <c r="F896" s="10"/>
      <c r="G896" s="11"/>
      <c r="H896" s="11"/>
      <c r="I896" s="12" t="str">
        <f t="shared" si="754"/>
        <v/>
      </c>
      <c r="J896" s="13">
        <v>3.31E7</v>
      </c>
      <c r="K896" s="13" t="str">
        <f t="shared" ref="K896:P896" si="896">if($E896="","",if($E896="Dropped",if(and(K$1&lt;=$I896,K$1&gt;=$H896),if(Year($D896)=K$1,$F896*0.8,if((year($D896)+1)=K$1,$F896*0.6,$F896*0.4)) ,""),if($E896="Minors",0,if($E896="FA Contract",if(and(K$1&lt;=$I896,K$1&gt;=$H896),$F896,""),if($E896="YP Contract",if(K$1=$H896,500000,if(K$1=($H896+1),1000000,if(K$1=($H896+2),1500000,""))))))))</f>
        <v/>
      </c>
      <c r="L896" s="13" t="str">
        <f t="shared" si="896"/>
        <v/>
      </c>
      <c r="M896" s="13" t="str">
        <f t="shared" si="896"/>
        <v/>
      </c>
      <c r="N896" s="13" t="str">
        <f t="shared" si="896"/>
        <v/>
      </c>
      <c r="O896" s="13" t="str">
        <f t="shared" si="896"/>
        <v/>
      </c>
      <c r="P896" s="13" t="str">
        <f t="shared" si="896"/>
        <v/>
      </c>
    </row>
    <row r="897">
      <c r="A897" s="7" t="s">
        <v>918</v>
      </c>
      <c r="B897" s="23"/>
      <c r="C897" s="8">
        <v>45704.0</v>
      </c>
      <c r="D897" s="8">
        <v>45816.0</v>
      </c>
      <c r="E897" s="9"/>
      <c r="F897" s="14"/>
      <c r="G897" s="11"/>
      <c r="I897" s="12" t="str">
        <f t="shared" si="754"/>
        <v/>
      </c>
      <c r="J897" s="13">
        <v>3.31E7</v>
      </c>
      <c r="K897" s="13" t="str">
        <f t="shared" ref="K897:P897" si="897">if($E897="","",if($E897="Dropped",if(and(K$1&lt;=$I897,K$1&gt;=$H897),if(Year($D897)=K$1,$F897*0.8,if((year($D897)+1)=K$1,$F897*0.6,$F897*0.4)) ,""),if($E897="Minors",0,if($E897="FA Contract",if(and(K$1&lt;=$I897,K$1&gt;=$H897),$F897,""),if($E897="YP Contract",if(K$1=$H897,500000,if(K$1=($H897+1),1000000,if(K$1=($H897+2),1500000,""))))))))</f>
        <v/>
      </c>
      <c r="L897" s="13" t="str">
        <f t="shared" si="897"/>
        <v/>
      </c>
      <c r="M897" s="13" t="str">
        <f t="shared" si="897"/>
        <v/>
      </c>
      <c r="N897" s="13" t="str">
        <f t="shared" si="897"/>
        <v/>
      </c>
      <c r="O897" s="13" t="str">
        <f t="shared" si="897"/>
        <v/>
      </c>
      <c r="P897" s="13" t="str">
        <f t="shared" si="897"/>
        <v/>
      </c>
    </row>
    <row r="898">
      <c r="A898" s="7" t="s">
        <v>919</v>
      </c>
      <c r="B898" s="23"/>
      <c r="C898" s="8">
        <v>45608.0</v>
      </c>
      <c r="D898" s="8"/>
      <c r="E898" s="9"/>
      <c r="F898" s="10"/>
      <c r="G898" s="11"/>
      <c r="I898" s="12" t="str">
        <f t="shared" si="754"/>
        <v/>
      </c>
      <c r="J898" s="13">
        <v>3.31E7</v>
      </c>
      <c r="K898" s="13" t="str">
        <f t="shared" ref="K898:P898" si="898">if($E898="","",if($E898="Dropped",if(and(K$1&lt;=$I898,K$1&gt;=$H898),if(Year($D898)=K$1,$F898*0.8,if((year($D898)+1)=K$1,$F898*0.6,$F898*0.4)) ,""),if($E898="Minors",0,if($E898="FA Contract",if(and(K$1&lt;=$I898,K$1&gt;=$H898),$F898,""),if($E898="YP Contract",if(K$1=$H898,500000,if(K$1=($H898+1),1000000,if(K$1=($H898+2),1500000,""))))))))</f>
        <v/>
      </c>
      <c r="L898" s="13" t="str">
        <f t="shared" si="898"/>
        <v/>
      </c>
      <c r="M898" s="13" t="str">
        <f t="shared" si="898"/>
        <v/>
      </c>
      <c r="N898" s="13" t="str">
        <f t="shared" si="898"/>
        <v/>
      </c>
      <c r="O898" s="13" t="str">
        <f t="shared" si="898"/>
        <v/>
      </c>
      <c r="P898" s="13" t="str">
        <f t="shared" si="898"/>
        <v/>
      </c>
    </row>
    <row r="899">
      <c r="A899" s="7" t="s">
        <v>920</v>
      </c>
      <c r="B899" s="17"/>
      <c r="C899" s="8">
        <v>45760.0</v>
      </c>
      <c r="D899" s="8">
        <v>45921.0</v>
      </c>
      <c r="E899" s="9"/>
      <c r="F899" s="10"/>
      <c r="G899" s="11"/>
      <c r="I899" s="12" t="str">
        <f t="shared" si="754"/>
        <v/>
      </c>
      <c r="J899" s="13">
        <v>3.31E7</v>
      </c>
      <c r="K899" s="13" t="str">
        <f t="shared" ref="K899:P899" si="899">if($E899="","",if($E899="Dropped",if(and(K$1&lt;=$I899,K$1&gt;=$H899),if(Year($D899)=K$1,$F899*0.8,if((year($D899)+1)=K$1,$F899*0.6,$F899*0.4)) ,""),if($E899="Minors",0,if($E899="FA Contract",if(and(K$1&lt;=$I899,K$1&gt;=$H899),$F899,""),if($E899="YP Contract",if(K$1=$H899,500000,if(K$1=($H899+1),1000000,if(K$1=($H899+2),1500000,""))))))))</f>
        <v/>
      </c>
      <c r="L899" s="13" t="str">
        <f t="shared" si="899"/>
        <v/>
      </c>
      <c r="M899" s="13" t="str">
        <f t="shared" si="899"/>
        <v/>
      </c>
      <c r="N899" s="13" t="str">
        <f t="shared" si="899"/>
        <v/>
      </c>
      <c r="O899" s="13" t="str">
        <f t="shared" si="899"/>
        <v/>
      </c>
      <c r="P899" s="13" t="str">
        <f t="shared" si="899"/>
        <v/>
      </c>
    </row>
    <row r="900">
      <c r="A900" s="7" t="s">
        <v>921</v>
      </c>
      <c r="B900" s="23"/>
      <c r="C900" s="8">
        <v>45440.0</v>
      </c>
      <c r="D900" s="8"/>
      <c r="E900" s="9"/>
      <c r="F900" s="14"/>
      <c r="G900" s="11"/>
      <c r="I900" s="12" t="str">
        <f t="shared" si="754"/>
        <v/>
      </c>
      <c r="J900" s="13">
        <v>3.31E7</v>
      </c>
      <c r="K900" s="13" t="str">
        <f t="shared" ref="K900:P900" si="900">if($E900="","",if($E900="Dropped",if(and(K$1&lt;=$I900,K$1&gt;=$H900),if(Year($D900)=K$1,$F900*0.8,if((year($D900)+1)=K$1,$F900*0.6,$F900*0.4)) ,""),if($E900="Minors",0,if($E900="FA Contract",if(and(K$1&lt;=$I900,K$1&gt;=$H900),$F900,""),if($E900="YP Contract",if(K$1=$H900,500000,if(K$1=($H900+1),1000000,if(K$1=($H900+2),1500000,""))))))))</f>
        <v/>
      </c>
      <c r="L900" s="13" t="str">
        <f t="shared" si="900"/>
        <v/>
      </c>
      <c r="M900" s="13" t="str">
        <f t="shared" si="900"/>
        <v/>
      </c>
      <c r="N900" s="13" t="str">
        <f t="shared" si="900"/>
        <v/>
      </c>
      <c r="O900" s="13" t="str">
        <f t="shared" si="900"/>
        <v/>
      </c>
      <c r="P900" s="13" t="str">
        <f t="shared" si="900"/>
        <v/>
      </c>
    </row>
    <row r="901">
      <c r="A901" s="7" t="s">
        <v>922</v>
      </c>
      <c r="B901" s="23"/>
      <c r="C901" s="8">
        <v>45608.0</v>
      </c>
      <c r="D901" s="8"/>
      <c r="E901" s="9"/>
      <c r="F901" s="10"/>
      <c r="G901" s="11"/>
      <c r="I901" s="12" t="str">
        <f t="shared" si="754"/>
        <v/>
      </c>
      <c r="J901" s="13">
        <v>3.31E7</v>
      </c>
      <c r="K901" s="13" t="str">
        <f t="shared" ref="K901:P901" si="901">if($E901="","",if($E901="Dropped",if(and(K$1&lt;=$I901,K$1&gt;=$H901),if(Year($D901)=K$1,$F901*0.8,if((year($D901)+1)=K$1,$F901*0.6,$F901*0.4)) ,""),if($E901="Minors",0,if($E901="FA Contract",if(and(K$1&lt;=$I901,K$1&gt;=$H901),$F901,""),if($E901="YP Contract",if(K$1=$H901,500000,if(K$1=($H901+1),1000000,if(K$1=($H901+2),1500000,""))))))))</f>
        <v/>
      </c>
      <c r="L901" s="13" t="str">
        <f t="shared" si="901"/>
        <v/>
      </c>
      <c r="M901" s="13" t="str">
        <f t="shared" si="901"/>
        <v/>
      </c>
      <c r="N901" s="13" t="str">
        <f t="shared" si="901"/>
        <v/>
      </c>
      <c r="O901" s="13" t="str">
        <f t="shared" si="901"/>
        <v/>
      </c>
      <c r="P901" s="13" t="str">
        <f t="shared" si="901"/>
        <v/>
      </c>
    </row>
    <row r="902">
      <c r="A902" s="7" t="s">
        <v>923</v>
      </c>
      <c r="B902" s="23"/>
      <c r="C902" s="8">
        <v>45893.0</v>
      </c>
      <c r="D902" s="8">
        <v>45900.0</v>
      </c>
      <c r="E902" s="15"/>
      <c r="F902" s="14"/>
      <c r="G902" s="11"/>
      <c r="H902" s="16"/>
      <c r="I902" s="12" t="str">
        <f t="shared" si="754"/>
        <v/>
      </c>
      <c r="J902" s="13">
        <v>3.31E7</v>
      </c>
      <c r="K902" s="13" t="str">
        <f t="shared" ref="K902:P902" si="902">if($E902="","",if($E902="Dropped",if(and(K$1&lt;=$I902,K$1&gt;=$H902),if(Year($D902)=K$1,$F902*0.8,if((year($D902)+1)=K$1,$F902*0.6,$F902*0.4)) ,""),if($E902="Minors",0,if($E902="FA Contract",if(and(K$1&lt;=$I902,K$1&gt;=$H902),$F902,""),if($E902="YP Contract",if(K$1=$H902,500000,if(K$1=($H902+1),1000000,if(K$1=($H902+2),1500000,""))))))))</f>
        <v/>
      </c>
      <c r="L902" s="13" t="str">
        <f t="shared" si="902"/>
        <v/>
      </c>
      <c r="M902" s="13" t="str">
        <f t="shared" si="902"/>
        <v/>
      </c>
      <c r="N902" s="13" t="str">
        <f t="shared" si="902"/>
        <v/>
      </c>
      <c r="O902" s="13" t="str">
        <f t="shared" si="902"/>
        <v/>
      </c>
      <c r="P902" s="13" t="str">
        <f t="shared" si="902"/>
        <v/>
      </c>
    </row>
    <row r="903">
      <c r="A903" s="7" t="s">
        <v>924</v>
      </c>
      <c r="B903" s="23"/>
      <c r="C903" s="8">
        <v>45781.0</v>
      </c>
      <c r="D903" s="8">
        <v>45827.0</v>
      </c>
      <c r="E903" s="9"/>
      <c r="F903" s="14"/>
      <c r="G903" s="11"/>
      <c r="I903" s="12" t="str">
        <f t="shared" si="754"/>
        <v/>
      </c>
      <c r="J903" s="13">
        <v>3.31E7</v>
      </c>
      <c r="K903" s="13" t="str">
        <f t="shared" ref="K903:P903" si="903">if($E903="","",if($E903="Dropped",if(and(K$1&lt;=$I903,K$1&gt;=$H903),if(Year($D903)=K$1,$F903*0.8,if((year($D903)+1)=K$1,$F903*0.6,$F903*0.4)) ,""),if($E903="Minors",0,if($E903="FA Contract",if(and(K$1&lt;=$I903,K$1&gt;=$H903),$F903,""),if($E903="YP Contract",if(K$1=$H903,500000,if(K$1=($H903+1),1000000,if(K$1=($H903+2),1500000,""))))))))</f>
        <v/>
      </c>
      <c r="L903" s="13" t="str">
        <f t="shared" si="903"/>
        <v/>
      </c>
      <c r="M903" s="13" t="str">
        <f t="shared" si="903"/>
        <v/>
      </c>
      <c r="N903" s="13" t="str">
        <f t="shared" si="903"/>
        <v/>
      </c>
      <c r="O903" s="13" t="str">
        <f t="shared" si="903"/>
        <v/>
      </c>
      <c r="P903" s="13" t="str">
        <f t="shared" si="903"/>
        <v/>
      </c>
    </row>
    <row r="904">
      <c r="A904" s="7" t="s">
        <v>925</v>
      </c>
      <c r="B904" s="23"/>
      <c r="C904" s="8">
        <v>45522.0</v>
      </c>
      <c r="D904" s="8">
        <v>45893.0</v>
      </c>
      <c r="E904" s="9"/>
      <c r="F904" s="14"/>
      <c r="G904" s="11"/>
      <c r="I904" s="12" t="str">
        <f t="shared" si="754"/>
        <v/>
      </c>
      <c r="J904" s="13">
        <v>3.31E7</v>
      </c>
      <c r="K904" s="13" t="str">
        <f t="shared" ref="K904:P904" si="904">if($E904="","",if($E904="Dropped",if(and(K$1&lt;=$I904,K$1&gt;=$H904),if(Year($D904)=K$1,$F904*0.8,if((year($D904)+1)=K$1,$F904*0.6,$F904*0.4)) ,""),if($E904="Minors",0,if($E904="FA Contract",if(and(K$1&lt;=$I904,K$1&gt;=$H904),$F904,""),if($E904="YP Contract",if(K$1=$H904,500000,if(K$1=($H904+1),1000000,if(K$1=($H904+2),1500000,""))))))))</f>
        <v/>
      </c>
      <c r="L904" s="13" t="str">
        <f t="shared" si="904"/>
        <v/>
      </c>
      <c r="M904" s="13" t="str">
        <f t="shared" si="904"/>
        <v/>
      </c>
      <c r="N904" s="13" t="str">
        <f t="shared" si="904"/>
        <v/>
      </c>
      <c r="O904" s="13" t="str">
        <f t="shared" si="904"/>
        <v/>
      </c>
      <c r="P904" s="13" t="str">
        <f t="shared" si="904"/>
        <v/>
      </c>
    </row>
    <row r="905">
      <c r="A905" s="7" t="s">
        <v>926</v>
      </c>
      <c r="B905" s="23"/>
      <c r="C905" s="8">
        <v>45872.0</v>
      </c>
      <c r="D905" s="8">
        <v>45885.0</v>
      </c>
      <c r="E905" s="9"/>
      <c r="F905" s="14"/>
      <c r="G905" s="11"/>
      <c r="I905" s="12" t="str">
        <f t="shared" si="754"/>
        <v/>
      </c>
      <c r="J905" s="13">
        <v>3.31E7</v>
      </c>
      <c r="K905" s="13" t="str">
        <f t="shared" ref="K905:P905" si="905">if($E905="","",if($E905="Dropped",if(and(K$1&lt;=$I905,K$1&gt;=$H905),if(Year($D905)=K$1,$F905*0.8,if((year($D905)+1)=K$1,$F905*0.6,$F905*0.4)) ,""),if($E905="Minors",0,if($E905="FA Contract",if(and(K$1&lt;=$I905,K$1&gt;=$H905),$F905,""),if($E905="YP Contract",if(K$1=$H905,500000,if(K$1=($H905+1),1000000,if(K$1=($H905+2),1500000,""))))))))</f>
        <v/>
      </c>
      <c r="L905" s="13" t="str">
        <f t="shared" si="905"/>
        <v/>
      </c>
      <c r="M905" s="13" t="str">
        <f t="shared" si="905"/>
        <v/>
      </c>
      <c r="N905" s="13" t="str">
        <f t="shared" si="905"/>
        <v/>
      </c>
      <c r="O905" s="13" t="str">
        <f t="shared" si="905"/>
        <v/>
      </c>
      <c r="P905" s="13" t="str">
        <f t="shared" si="905"/>
        <v/>
      </c>
    </row>
    <row r="906">
      <c r="A906" s="7" t="s">
        <v>927</v>
      </c>
      <c r="B906" s="23"/>
      <c r="C906" s="8">
        <v>45614.0</v>
      </c>
      <c r="D906" s="8"/>
      <c r="E906" s="9"/>
      <c r="F906" s="10"/>
      <c r="G906" s="11"/>
      <c r="I906" s="12" t="str">
        <f t="shared" si="754"/>
        <v/>
      </c>
      <c r="J906" s="13">
        <v>3.31E7</v>
      </c>
      <c r="K906" s="13" t="str">
        <f t="shared" ref="K906:P906" si="906">if($E906="","",if($E906="Dropped",if(and(K$1&lt;=$I906,K$1&gt;=$H906),if(Year($D906)=K$1,$F906*0.8,if((year($D906)+1)=K$1,$F906*0.6,$F906*0.4)) ,""),if($E906="Minors",0,if($E906="FA Contract",if(and(K$1&lt;=$I906,K$1&gt;=$H906),$F906,""),if($E906="YP Contract",if(K$1=$H906,500000,if(K$1=($H906+1),1000000,if(K$1=($H906+2),1500000,""))))))))</f>
        <v/>
      </c>
      <c r="L906" s="13" t="str">
        <f t="shared" si="906"/>
        <v/>
      </c>
      <c r="M906" s="13" t="str">
        <f t="shared" si="906"/>
        <v/>
      </c>
      <c r="N906" s="13" t="str">
        <f t="shared" si="906"/>
        <v/>
      </c>
      <c r="O906" s="13" t="str">
        <f t="shared" si="906"/>
        <v/>
      </c>
      <c r="P906" s="13" t="str">
        <f t="shared" si="906"/>
        <v/>
      </c>
    </row>
    <row r="907">
      <c r="A907" s="7" t="s">
        <v>928</v>
      </c>
      <c r="B907" s="23"/>
      <c r="C907" s="8">
        <v>45607.0</v>
      </c>
      <c r="D907" s="8"/>
      <c r="E907" s="9"/>
      <c r="F907" s="10"/>
      <c r="G907" s="11"/>
      <c r="I907" s="12" t="str">
        <f t="shared" si="754"/>
        <v/>
      </c>
      <c r="J907" s="13">
        <v>3.31E7</v>
      </c>
      <c r="K907" s="13" t="str">
        <f t="shared" ref="K907:P907" si="907">if($E907="","",if($E907="Dropped",if(and(K$1&lt;=$I907,K$1&gt;=$H907),if(Year($D907)=K$1,$F907*0.8,if((year($D907)+1)=K$1,$F907*0.6,$F907*0.4)) ,""),if($E907="Minors",0,if($E907="FA Contract",if(and(K$1&lt;=$I907,K$1&gt;=$H907),$F907,""),if($E907="YP Contract",if(K$1=$H907,500000,if(K$1=($H907+1),1000000,if(K$1=($H907+2),1500000,""))))))))</f>
        <v/>
      </c>
      <c r="L907" s="13" t="str">
        <f t="shared" si="907"/>
        <v/>
      </c>
      <c r="M907" s="13" t="str">
        <f t="shared" si="907"/>
        <v/>
      </c>
      <c r="N907" s="13" t="str">
        <f t="shared" si="907"/>
        <v/>
      </c>
      <c r="O907" s="13" t="str">
        <f t="shared" si="907"/>
        <v/>
      </c>
      <c r="P907" s="13" t="str">
        <f t="shared" si="907"/>
        <v/>
      </c>
    </row>
    <row r="908">
      <c r="A908" s="7" t="s">
        <v>929</v>
      </c>
      <c r="B908" s="23"/>
      <c r="C908" s="8">
        <v>45614.0</v>
      </c>
      <c r="D908" s="8"/>
      <c r="E908" s="9"/>
      <c r="F908" s="10"/>
      <c r="G908" s="11"/>
      <c r="I908" s="12" t="str">
        <f t="shared" si="754"/>
        <v/>
      </c>
      <c r="J908" s="13">
        <v>3.31E7</v>
      </c>
      <c r="K908" s="13" t="str">
        <f t="shared" ref="K908:P908" si="908">if($E908="","",if($E908="Dropped",if(and(K$1&lt;=$I908,K$1&gt;=$H908),if(Year($D908)=K$1,$F908*0.8,if((year($D908)+1)=K$1,$F908*0.6,$F908*0.4)) ,""),if($E908="Minors",0,if($E908="FA Contract",if(and(K$1&lt;=$I908,K$1&gt;=$H908),$F908,""),if($E908="YP Contract",if(K$1=$H908,500000,if(K$1=($H908+1),1000000,if(K$1=($H908+2),1500000,""))))))))</f>
        <v/>
      </c>
      <c r="L908" s="13" t="str">
        <f t="shared" si="908"/>
        <v/>
      </c>
      <c r="M908" s="13" t="str">
        <f t="shared" si="908"/>
        <v/>
      </c>
      <c r="N908" s="13" t="str">
        <f t="shared" si="908"/>
        <v/>
      </c>
      <c r="O908" s="13" t="str">
        <f t="shared" si="908"/>
        <v/>
      </c>
      <c r="P908" s="13" t="str">
        <f t="shared" si="908"/>
        <v/>
      </c>
    </row>
    <row r="909">
      <c r="A909" s="7" t="s">
        <v>930</v>
      </c>
      <c r="B909" s="23"/>
      <c r="C909" s="8">
        <v>45356.0</v>
      </c>
      <c r="D909" s="8"/>
      <c r="E909" s="9"/>
      <c r="F909" s="14"/>
      <c r="G909" s="11"/>
      <c r="I909" s="12" t="str">
        <f t="shared" si="754"/>
        <v/>
      </c>
      <c r="J909" s="13">
        <v>3.31E7</v>
      </c>
      <c r="K909" s="13" t="str">
        <f t="shared" ref="K909:P909" si="909">if($E909="","",if($E909="Dropped",if(and(K$1&lt;=$I909,K$1&gt;=$H909),if(Year($D909)=K$1,$F909*0.8,if((year($D909)+1)=K$1,$F909*0.6,$F909*0.4)) ,""),if($E909="Minors",0,if($E909="FA Contract",if(and(K$1&lt;=$I909,K$1&gt;=$H909),$F909,""),if($E909="YP Contract",if(K$1=$H909,500000,if(K$1=($H909+1),1000000,if(K$1=($H909+2),1500000,""))))))))</f>
        <v/>
      </c>
      <c r="L909" s="13" t="str">
        <f t="shared" si="909"/>
        <v/>
      </c>
      <c r="M909" s="13" t="str">
        <f t="shared" si="909"/>
        <v/>
      </c>
      <c r="N909" s="13" t="str">
        <f t="shared" si="909"/>
        <v/>
      </c>
      <c r="O909" s="13" t="str">
        <f t="shared" si="909"/>
        <v/>
      </c>
      <c r="P909" s="13" t="str">
        <f t="shared" si="909"/>
        <v/>
      </c>
    </row>
    <row r="910">
      <c r="A910" s="7" t="s">
        <v>931</v>
      </c>
      <c r="B910" s="23"/>
      <c r="C910" s="8">
        <v>45343.0</v>
      </c>
      <c r="D910" s="8">
        <v>45740.0</v>
      </c>
      <c r="E910" s="9"/>
      <c r="F910" s="14"/>
      <c r="G910" s="11"/>
      <c r="I910" s="12" t="str">
        <f t="shared" si="754"/>
        <v/>
      </c>
      <c r="J910" s="13">
        <v>3.31E7</v>
      </c>
      <c r="K910" s="13" t="str">
        <f t="shared" ref="K910:P910" si="910">if($E910="","",if($E910="Dropped",if(and(K$1&lt;=$I910,K$1&gt;=$H910),if(Year($D910)=K$1,$F910*0.8,if((year($D910)+1)=K$1,$F910*0.6,$F910*0.4)) ,""),if($E910="Minors",0,if($E910="FA Contract",if(and(K$1&lt;=$I910,K$1&gt;=$H910),$F910,""),if($E910="YP Contract",if(K$1=$H910,500000,if(K$1=($H910+1),1000000,if(K$1=($H910+2),1500000,""))))))))</f>
        <v/>
      </c>
      <c r="L910" s="13" t="str">
        <f t="shared" si="910"/>
        <v/>
      </c>
      <c r="M910" s="13" t="str">
        <f t="shared" si="910"/>
        <v/>
      </c>
      <c r="N910" s="13" t="str">
        <f t="shared" si="910"/>
        <v/>
      </c>
      <c r="O910" s="13" t="str">
        <f t="shared" si="910"/>
        <v/>
      </c>
      <c r="P910" s="13" t="str">
        <f t="shared" si="910"/>
        <v/>
      </c>
    </row>
    <row r="911">
      <c r="A911" s="7" t="s">
        <v>932</v>
      </c>
      <c r="B911" s="23"/>
      <c r="C911" s="8">
        <v>45614.0</v>
      </c>
      <c r="D911" s="8"/>
      <c r="E911" s="9"/>
      <c r="F911" s="10"/>
      <c r="G911" s="11"/>
      <c r="I911" s="12" t="str">
        <f t="shared" si="754"/>
        <v/>
      </c>
      <c r="J911" s="13">
        <v>3.31E7</v>
      </c>
      <c r="K911" s="13" t="str">
        <f t="shared" ref="K911:P911" si="911">if($E911="","",if($E911="Dropped",if(and(K$1&lt;=$I911,K$1&gt;=$H911),if(Year($D911)=K$1,$F911*0.8,if((year($D911)+1)=K$1,$F911*0.6,$F911*0.4)) ,""),if($E911="Minors",0,if($E911="FA Contract",if(and(K$1&lt;=$I911,K$1&gt;=$H911),$F911,""),if($E911="YP Contract",if(K$1=$H911,500000,if(K$1=($H911+1),1000000,if(K$1=($H911+2),1500000,""))))))))</f>
        <v/>
      </c>
      <c r="L911" s="13" t="str">
        <f t="shared" si="911"/>
        <v/>
      </c>
      <c r="M911" s="13" t="str">
        <f t="shared" si="911"/>
        <v/>
      </c>
      <c r="N911" s="13" t="str">
        <f t="shared" si="911"/>
        <v/>
      </c>
      <c r="O911" s="13" t="str">
        <f t="shared" si="911"/>
        <v/>
      </c>
      <c r="P911" s="13" t="str">
        <f t="shared" si="911"/>
        <v/>
      </c>
    </row>
    <row r="912">
      <c r="A912" s="7" t="s">
        <v>933</v>
      </c>
      <c r="B912" s="23"/>
      <c r="C912" s="8">
        <v>45721.0</v>
      </c>
      <c r="D912" s="8">
        <v>45845.0</v>
      </c>
      <c r="E912" s="9"/>
      <c r="F912" s="10"/>
      <c r="G912" s="11"/>
      <c r="I912" s="12" t="str">
        <f t="shared" si="754"/>
        <v/>
      </c>
      <c r="J912" s="13">
        <v>3.31E7</v>
      </c>
      <c r="K912" s="13" t="str">
        <f t="shared" ref="K912:P912" si="912">if($E912="","",if($E912="Dropped",if(and(K$1&lt;=$I912,K$1&gt;=$H912),if(Year($D912)=K$1,$F912*0.8,if((year($D912)+1)=K$1,$F912*0.6,$F912*0.4)) ,""),if($E912="Minors",0,if($E912="FA Contract",if(and(K$1&lt;=$I912,K$1&gt;=$H912),$F912,""),if($E912="YP Contract",if(K$1=$H912,500000,if(K$1=($H912+1),1000000,if(K$1=($H912+2),1500000,""))))))))</f>
        <v/>
      </c>
      <c r="L912" s="13" t="str">
        <f t="shared" si="912"/>
        <v/>
      </c>
      <c r="M912" s="13" t="str">
        <f t="shared" si="912"/>
        <v/>
      </c>
      <c r="N912" s="13" t="str">
        <f t="shared" si="912"/>
        <v/>
      </c>
      <c r="O912" s="13" t="str">
        <f t="shared" si="912"/>
        <v/>
      </c>
      <c r="P912" s="13" t="str">
        <f t="shared" si="912"/>
        <v/>
      </c>
    </row>
    <row r="913">
      <c r="A913" s="7" t="s">
        <v>934</v>
      </c>
      <c r="B913" s="23"/>
      <c r="C913" s="8">
        <v>45774.0</v>
      </c>
      <c r="D913" s="8">
        <v>45830.0</v>
      </c>
      <c r="E913" s="9"/>
      <c r="F913" s="10"/>
      <c r="G913" s="11"/>
      <c r="I913" s="12" t="str">
        <f t="shared" si="754"/>
        <v/>
      </c>
      <c r="J913" s="13">
        <v>3.31E7</v>
      </c>
      <c r="K913" s="13" t="str">
        <f t="shared" ref="K913:P913" si="913">if($E913="","",if($E913="Dropped",if(and(K$1&lt;=$I913,K$1&gt;=$H913),if(Year($D913)=K$1,$F913*0.8,if((year($D913)+1)=K$1,$F913*0.6,$F913*0.4)) ,""),if($E913="Minors",0,if($E913="FA Contract",if(and(K$1&lt;=$I913,K$1&gt;=$H913),$F913,""),if($E913="YP Contract",if(K$1=$H913,500000,if(K$1=($H913+1),1000000,if(K$1=($H913+2),1500000,""))))))))</f>
        <v/>
      </c>
      <c r="L913" s="13" t="str">
        <f t="shared" si="913"/>
        <v/>
      </c>
      <c r="M913" s="13" t="str">
        <f t="shared" si="913"/>
        <v/>
      </c>
      <c r="N913" s="13" t="str">
        <f t="shared" si="913"/>
        <v/>
      </c>
      <c r="O913" s="13" t="str">
        <f t="shared" si="913"/>
        <v/>
      </c>
      <c r="P913" s="13" t="str">
        <f t="shared" si="913"/>
        <v/>
      </c>
    </row>
    <row r="914">
      <c r="A914" s="7" t="s">
        <v>935</v>
      </c>
      <c r="B914" s="23"/>
      <c r="C914" s="8">
        <v>45442.0</v>
      </c>
      <c r="D914" s="8"/>
      <c r="E914" s="9"/>
      <c r="F914" s="14"/>
      <c r="G914" s="11"/>
      <c r="I914" s="12" t="str">
        <f t="shared" si="754"/>
        <v/>
      </c>
      <c r="J914" s="13">
        <v>3.31E7</v>
      </c>
      <c r="K914" s="13" t="str">
        <f t="shared" ref="K914:P914" si="914">if($E914="","",if($E914="Dropped",if(and(K$1&lt;=$I914,K$1&gt;=$H914),if(Year($D914)=K$1,$F914*0.8,if((year($D914)+1)=K$1,$F914*0.6,$F914*0.4)) ,""),if($E914="Minors",0,if($E914="FA Contract",if(and(K$1&lt;=$I914,K$1&gt;=$H914),$F914,""),if($E914="YP Contract",if(K$1=$H914,500000,if(K$1=($H914+1),1000000,if(K$1=($H914+2),1500000,""))))))))</f>
        <v/>
      </c>
      <c r="L914" s="13" t="str">
        <f t="shared" si="914"/>
        <v/>
      </c>
      <c r="M914" s="13" t="str">
        <f t="shared" si="914"/>
        <v/>
      </c>
      <c r="N914" s="13" t="str">
        <f t="shared" si="914"/>
        <v/>
      </c>
      <c r="O914" s="13" t="str">
        <f t="shared" si="914"/>
        <v/>
      </c>
      <c r="P914" s="13" t="str">
        <f t="shared" si="914"/>
        <v/>
      </c>
    </row>
    <row r="915">
      <c r="A915" s="7" t="s">
        <v>936</v>
      </c>
      <c r="B915" s="23"/>
      <c r="C915" s="8">
        <v>45721.0</v>
      </c>
      <c r="D915" s="8">
        <v>45904.0</v>
      </c>
      <c r="E915" s="9"/>
      <c r="F915" s="14"/>
      <c r="G915" s="11"/>
      <c r="I915" s="12" t="str">
        <f t="shared" si="754"/>
        <v/>
      </c>
      <c r="J915" s="13">
        <v>3.31E7</v>
      </c>
      <c r="K915" s="13" t="str">
        <f t="shared" ref="K915:P915" si="915">if($E915="","",if($E915="Dropped",if(and(K$1&lt;=$I915,K$1&gt;=$H915),if(Year($D915)=K$1,$F915*0.8,if((year($D915)+1)=K$1,$F915*0.6,$F915*0.4)) ,""),if($E915="Minors",0,if($E915="FA Contract",if(and(K$1&lt;=$I915,K$1&gt;=$H915),$F915,""),if($E915="YP Contract",if(K$1=$H915,500000,if(K$1=($H915+1),1000000,if(K$1=($H915+2),1500000,""))))))))</f>
        <v/>
      </c>
      <c r="L915" s="13" t="str">
        <f t="shared" si="915"/>
        <v/>
      </c>
      <c r="M915" s="13" t="str">
        <f t="shared" si="915"/>
        <v/>
      </c>
      <c r="N915" s="13" t="str">
        <f t="shared" si="915"/>
        <v/>
      </c>
      <c r="O915" s="13" t="str">
        <f t="shared" si="915"/>
        <v/>
      </c>
      <c r="P915" s="13" t="str">
        <f t="shared" si="915"/>
        <v/>
      </c>
    </row>
    <row r="916">
      <c r="A916" s="7" t="s">
        <v>937</v>
      </c>
      <c r="B916" s="23"/>
      <c r="C916" s="8">
        <v>45424.0</v>
      </c>
      <c r="D916" s="8"/>
      <c r="E916" s="9"/>
      <c r="F916" s="14"/>
      <c r="G916" s="3"/>
      <c r="I916" s="12" t="str">
        <f t="shared" si="754"/>
        <v/>
      </c>
      <c r="J916" s="13">
        <v>3.31E7</v>
      </c>
      <c r="K916" s="13" t="str">
        <f t="shared" ref="K916:P916" si="916">if($E916="","",if($E916="Dropped",if(and(K$1&lt;=$I916,K$1&gt;=$H916),if(Year($D916)=K$1,$F916*0.8,if((year($D916)+1)=K$1,$F916*0.6,$F916*0.4)) ,""),if($E916="Minors",0,if($E916="FA Contract",if(and(K$1&lt;=$I916,K$1&gt;=$H916),$F916,""),if($E916="YP Contract",if(K$1=$H916,500000,if(K$1=($H916+1),1000000,if(K$1=($H916+2),1500000,""))))))))</f>
        <v/>
      </c>
      <c r="L916" s="13" t="str">
        <f t="shared" si="916"/>
        <v/>
      </c>
      <c r="M916" s="13" t="str">
        <f t="shared" si="916"/>
        <v/>
      </c>
      <c r="N916" s="13" t="str">
        <f t="shared" si="916"/>
        <v/>
      </c>
      <c r="O916" s="13" t="str">
        <f t="shared" si="916"/>
        <v/>
      </c>
      <c r="P916" s="13" t="str">
        <f t="shared" si="916"/>
        <v/>
      </c>
    </row>
    <row r="917">
      <c r="A917" s="7" t="s">
        <v>938</v>
      </c>
      <c r="B917" s="23"/>
      <c r="C917" s="8">
        <v>45614.0</v>
      </c>
      <c r="D917" s="8"/>
      <c r="E917" s="9"/>
      <c r="F917" s="10"/>
      <c r="G917" s="11"/>
      <c r="I917" s="12" t="str">
        <f t="shared" si="754"/>
        <v/>
      </c>
      <c r="J917" s="13">
        <v>3.31E7</v>
      </c>
      <c r="K917" s="13" t="str">
        <f t="shared" ref="K917:P917" si="917">if($E917="","",if($E917="Dropped",if(and(K$1&lt;=$I917,K$1&gt;=$H917),if(Year($D917)=K$1,$F917*0.8,if((year($D917)+1)=K$1,$F917*0.6,$F917*0.4)) ,""),if($E917="Minors",0,if($E917="FA Contract",if(and(K$1&lt;=$I917,K$1&gt;=$H917),$F917,""),if($E917="YP Contract",if(K$1=$H917,500000,if(K$1=($H917+1),1000000,if(K$1=($H917+2),1500000,""))))))))</f>
        <v/>
      </c>
      <c r="L917" s="13" t="str">
        <f t="shared" si="917"/>
        <v/>
      </c>
      <c r="M917" s="13" t="str">
        <f t="shared" si="917"/>
        <v/>
      </c>
      <c r="N917" s="13" t="str">
        <f t="shared" si="917"/>
        <v/>
      </c>
      <c r="O917" s="13" t="str">
        <f t="shared" si="917"/>
        <v/>
      </c>
      <c r="P917" s="13" t="str">
        <f t="shared" si="917"/>
        <v/>
      </c>
    </row>
    <row r="918">
      <c r="A918" s="7" t="s">
        <v>939</v>
      </c>
      <c r="B918" s="23"/>
      <c r="C918" s="8">
        <v>45501.0</v>
      </c>
      <c r="D918" s="8"/>
      <c r="E918" s="9"/>
      <c r="F918" s="14"/>
      <c r="G918" s="14"/>
      <c r="I918" s="12" t="str">
        <f t="shared" si="754"/>
        <v/>
      </c>
      <c r="J918" s="13">
        <v>3.31E7</v>
      </c>
      <c r="K918" s="13" t="str">
        <f t="shared" ref="K918:P918" si="918">if($E918="","",if($E918="Dropped",if(and(K$1&lt;=$I918,K$1&gt;=$H918),if(Year($D918)=K$1,$F918*0.8,if((year($D918)+1)=K$1,$F918*0.6,$F918*0.4)) ,""),if($E918="Minors",0,if($E918="FA Contract",if(and(K$1&lt;=$I918,K$1&gt;=$H918),$F918,""),if($E918="YP Contract",if(K$1=$H918,500000,if(K$1=($H918+1),1000000,if(K$1=($H918+2),1500000,""))))))))</f>
        <v/>
      </c>
      <c r="L918" s="13" t="str">
        <f t="shared" si="918"/>
        <v/>
      </c>
      <c r="M918" s="13" t="str">
        <f t="shared" si="918"/>
        <v/>
      </c>
      <c r="N918" s="13" t="str">
        <f t="shared" si="918"/>
        <v/>
      </c>
      <c r="O918" s="13" t="str">
        <f t="shared" si="918"/>
        <v/>
      </c>
      <c r="P918" s="13" t="str">
        <f t="shared" si="918"/>
        <v/>
      </c>
    </row>
    <row r="919">
      <c r="A919" s="7" t="s">
        <v>940</v>
      </c>
      <c r="B919" s="23"/>
      <c r="C919" s="8">
        <v>45795.0</v>
      </c>
      <c r="D919" s="8">
        <v>45837.0</v>
      </c>
      <c r="E919" s="9"/>
      <c r="F919" s="10"/>
      <c r="G919" s="11"/>
      <c r="I919" s="12" t="str">
        <f t="shared" si="754"/>
        <v/>
      </c>
      <c r="J919" s="13">
        <v>3.31E7</v>
      </c>
      <c r="K919" s="13" t="str">
        <f t="shared" ref="K919:P919" si="919">if($E919="","",if($E919="Dropped",if(and(K$1&lt;=$I919,K$1&gt;=$H919),if(Year($D919)=K$1,$F919*0.8,if((year($D919)+1)=K$1,$F919*0.6,$F919*0.4)) ,""),if($E919="Minors",0,if($E919="FA Contract",if(and(K$1&lt;=$I919,K$1&gt;=$H919),$F919,""),if($E919="YP Contract",if(K$1=$H919,500000,if(K$1=($H919+1),1000000,if(K$1=($H919+2),1500000,""))))))))</f>
        <v/>
      </c>
      <c r="L919" s="13" t="str">
        <f t="shared" si="919"/>
        <v/>
      </c>
      <c r="M919" s="13" t="str">
        <f t="shared" si="919"/>
        <v/>
      </c>
      <c r="N919" s="13" t="str">
        <f t="shared" si="919"/>
        <v/>
      </c>
      <c r="O919" s="13" t="str">
        <f t="shared" si="919"/>
        <v/>
      </c>
      <c r="P919" s="13" t="str">
        <f t="shared" si="919"/>
        <v/>
      </c>
    </row>
    <row r="920">
      <c r="A920" s="7" t="s">
        <v>941</v>
      </c>
      <c r="B920" s="23"/>
      <c r="C920" s="8">
        <v>45401.0</v>
      </c>
      <c r="D920" s="8"/>
      <c r="E920" s="9"/>
      <c r="F920" s="14"/>
      <c r="G920" s="3"/>
      <c r="I920" s="12" t="str">
        <f t="shared" si="754"/>
        <v/>
      </c>
      <c r="J920" s="13">
        <v>3.31E7</v>
      </c>
      <c r="K920" s="13" t="str">
        <f t="shared" ref="K920:P920" si="920">if($E920="","",if($E920="Dropped",if(and(K$1&lt;=$I920,K$1&gt;=$H920),if(Year($D920)=K$1,$F920*0.8,if((year($D920)+1)=K$1,$F920*0.6,$F920*0.4)) ,""),if($E920="Minors",0,if($E920="FA Contract",if(and(K$1&lt;=$I920,K$1&gt;=$H920),$F920,""),if($E920="YP Contract",if(K$1=$H920,500000,if(K$1=($H920+1),1000000,if(K$1=($H920+2),1500000,""))))))))</f>
        <v/>
      </c>
      <c r="L920" s="13" t="str">
        <f t="shared" si="920"/>
        <v/>
      </c>
      <c r="M920" s="13" t="str">
        <f t="shared" si="920"/>
        <v/>
      </c>
      <c r="N920" s="13" t="str">
        <f t="shared" si="920"/>
        <v/>
      </c>
      <c r="O920" s="13" t="str">
        <f t="shared" si="920"/>
        <v/>
      </c>
      <c r="P920" s="13" t="str">
        <f t="shared" si="920"/>
        <v/>
      </c>
    </row>
    <row r="921">
      <c r="A921" s="7" t="s">
        <v>942</v>
      </c>
      <c r="B921" s="23"/>
      <c r="C921" s="8">
        <v>45351.0</v>
      </c>
      <c r="D921" s="8">
        <v>45704.0</v>
      </c>
      <c r="E921" s="9"/>
      <c r="F921" s="14"/>
      <c r="G921" s="14"/>
      <c r="I921" s="12" t="str">
        <f t="shared" si="754"/>
        <v/>
      </c>
      <c r="J921" s="13">
        <v>3.31E7</v>
      </c>
      <c r="K921" s="13" t="str">
        <f t="shared" ref="K921:P921" si="921">if($E921="","",if($E921="Dropped",if(and(K$1&lt;=$I921,K$1&gt;=$H921),if(Year($D921)=K$1,$F921*0.8,if((year($D921)+1)=K$1,$F921*0.6,$F921*0.4)) ,""),if($E921="Minors",0,if($E921="FA Contract",if(and(K$1&lt;=$I921,K$1&gt;=$H921),$F921,""),if($E921="YP Contract",if(K$1=$H921,500000,if(K$1=($H921+1),1000000,if(K$1=($H921+2),1500000,""))))))))</f>
        <v/>
      </c>
      <c r="L921" s="13" t="str">
        <f t="shared" si="921"/>
        <v/>
      </c>
      <c r="M921" s="13" t="str">
        <f t="shared" si="921"/>
        <v/>
      </c>
      <c r="N921" s="13" t="str">
        <f t="shared" si="921"/>
        <v/>
      </c>
      <c r="O921" s="13" t="str">
        <f t="shared" si="921"/>
        <v/>
      </c>
      <c r="P921" s="13" t="str">
        <f t="shared" si="921"/>
        <v/>
      </c>
    </row>
    <row r="922">
      <c r="A922" s="7" t="s">
        <v>943</v>
      </c>
      <c r="B922" s="23"/>
      <c r="C922" s="8">
        <v>45343.0</v>
      </c>
      <c r="D922" s="8">
        <v>45768.0</v>
      </c>
      <c r="E922" s="9"/>
      <c r="F922" s="14"/>
      <c r="G922" s="11"/>
      <c r="I922" s="12" t="str">
        <f t="shared" si="754"/>
        <v/>
      </c>
      <c r="J922" s="13">
        <v>3.31E7</v>
      </c>
      <c r="K922" s="13" t="str">
        <f t="shared" ref="K922:P922" si="922">if($E922="","",if($E922="Dropped",if(and(K$1&lt;=$I922,K$1&gt;=$H922),if(Year($D922)=K$1,$F922*0.8,if((year($D922)+1)=K$1,$F922*0.6,$F922*0.4)) ,""),if($E922="Minors",0,if($E922="FA Contract",if(and(K$1&lt;=$I922,K$1&gt;=$H922),$F922,""),if($E922="YP Contract",if(K$1=$H922,500000,if(K$1=($H922+1),1000000,if(K$1=($H922+2),1500000,""))))))))</f>
        <v/>
      </c>
      <c r="L922" s="13" t="str">
        <f t="shared" si="922"/>
        <v/>
      </c>
      <c r="M922" s="13" t="str">
        <f t="shared" si="922"/>
        <v/>
      </c>
      <c r="N922" s="13" t="str">
        <f t="shared" si="922"/>
        <v/>
      </c>
      <c r="O922" s="13" t="str">
        <f t="shared" si="922"/>
        <v/>
      </c>
      <c r="P922" s="13" t="str">
        <f t="shared" si="922"/>
        <v/>
      </c>
    </row>
    <row r="923">
      <c r="A923" s="7" t="s">
        <v>944</v>
      </c>
      <c r="B923" s="23"/>
      <c r="C923" s="8">
        <v>45515.0</v>
      </c>
      <c r="D923" s="8"/>
      <c r="E923" s="9"/>
      <c r="F923" s="14"/>
      <c r="G923" s="11"/>
      <c r="I923" s="12" t="str">
        <f t="shared" si="754"/>
        <v/>
      </c>
      <c r="J923" s="13">
        <v>3.31E7</v>
      </c>
      <c r="K923" s="13" t="str">
        <f t="shared" ref="K923:P923" si="923">if($E923="","",if($E923="Dropped",if(and(K$1&lt;=$I923,K$1&gt;=$H923),if(Year($D923)=K$1,$F923*0.8,if((year($D923)+1)=K$1,$F923*0.6,$F923*0.4)) ,""),if($E923="Minors",0,if($E923="FA Contract",if(and(K$1&lt;=$I923,K$1&gt;=$H923),$F923,""),if($E923="YP Contract",if(K$1=$H923,500000,if(K$1=($H923+1),1000000,if(K$1=($H923+2),1500000,""))))))))</f>
        <v/>
      </c>
      <c r="L923" s="13" t="str">
        <f t="shared" si="923"/>
        <v/>
      </c>
      <c r="M923" s="13" t="str">
        <f t="shared" si="923"/>
        <v/>
      </c>
      <c r="N923" s="13" t="str">
        <f t="shared" si="923"/>
        <v/>
      </c>
      <c r="O923" s="13" t="str">
        <f t="shared" si="923"/>
        <v/>
      </c>
      <c r="P923" s="13" t="str">
        <f t="shared" si="923"/>
        <v/>
      </c>
    </row>
    <row r="924">
      <c r="A924" s="7" t="s">
        <v>945</v>
      </c>
      <c r="B924" s="23"/>
      <c r="C924" s="8">
        <v>45893.0</v>
      </c>
      <c r="D924" s="8">
        <v>45893.0</v>
      </c>
      <c r="E924" s="9"/>
      <c r="F924" s="14"/>
      <c r="G924" s="11"/>
      <c r="I924" s="12" t="str">
        <f t="shared" si="754"/>
        <v/>
      </c>
      <c r="J924" s="13">
        <v>3.31E7</v>
      </c>
      <c r="K924" s="13" t="str">
        <f t="shared" ref="K924:P924" si="924">if($E924="","",if($E924="Dropped",if(and(K$1&lt;=$I924,K$1&gt;=$H924),if(Year($D924)=K$1,$F924*0.8,if((year($D924)+1)=K$1,$F924*0.6,$F924*0.4)) ,""),if($E924="Minors",0,if($E924="FA Contract",if(and(K$1&lt;=$I924,K$1&gt;=$H924),$F924,""),if($E924="YP Contract",if(K$1=$H924,500000,if(K$1=($H924+1),1000000,if(K$1=($H924+2),1500000,""))))))))</f>
        <v/>
      </c>
      <c r="L924" s="13" t="str">
        <f t="shared" si="924"/>
        <v/>
      </c>
      <c r="M924" s="13" t="str">
        <f t="shared" si="924"/>
        <v/>
      </c>
      <c r="N924" s="13" t="str">
        <f t="shared" si="924"/>
        <v/>
      </c>
      <c r="O924" s="13" t="str">
        <f t="shared" si="924"/>
        <v/>
      </c>
      <c r="P924" s="13" t="str">
        <f t="shared" si="924"/>
        <v/>
      </c>
    </row>
    <row r="925">
      <c r="A925" s="7" t="s">
        <v>946</v>
      </c>
      <c r="B925" s="23"/>
      <c r="C925" s="8">
        <v>45318.0</v>
      </c>
      <c r="D925" s="8">
        <v>45870.0</v>
      </c>
      <c r="E925" s="9" t="s">
        <v>12</v>
      </c>
      <c r="F925" s="14">
        <v>6100000.0</v>
      </c>
      <c r="G925" s="11">
        <v>4.0</v>
      </c>
      <c r="H925" s="7">
        <v>2024.0</v>
      </c>
      <c r="I925" s="12">
        <f t="shared" si="754"/>
        <v>2027</v>
      </c>
      <c r="J925" s="13">
        <v>3.31E7</v>
      </c>
      <c r="K925" s="13">
        <f t="shared" ref="K925:P925" si="925">if($E925="","",if($E925="Dropped",if(and(K$1&lt;=$I925,K$1&gt;=$H925),if(Year($D925)=K$1,$F925*0.8,if((year($D925)+1)=K$1,$F925*0.6,$F925*0.4)) ,""),if($E925="Minors",0,if($E925="FA Contract",if(and(K$1&lt;=$I925,K$1&gt;=$H925),$F925,""),if($E925="YP Contract",if(K$1=$H925,500000,if(K$1=($H925+1),1000000,if(K$1=($H925+2),1500000,""))))))))</f>
        <v>6100000</v>
      </c>
      <c r="L925" s="13">
        <f t="shared" si="925"/>
        <v>6100000</v>
      </c>
      <c r="M925" s="13">
        <f t="shared" si="925"/>
        <v>6100000</v>
      </c>
      <c r="N925" s="13" t="str">
        <f t="shared" si="925"/>
        <v/>
      </c>
      <c r="O925" s="13" t="str">
        <f t="shared" si="925"/>
        <v/>
      </c>
      <c r="P925" s="13" t="str">
        <f t="shared" si="925"/>
        <v/>
      </c>
    </row>
    <row r="926">
      <c r="A926" s="7" t="s">
        <v>947</v>
      </c>
      <c r="B926" s="23"/>
      <c r="C926" s="8">
        <v>45721.0</v>
      </c>
      <c r="D926" s="8">
        <v>45870.0</v>
      </c>
      <c r="E926" s="9" t="s">
        <v>12</v>
      </c>
      <c r="F926" s="14">
        <v>1000000.0</v>
      </c>
      <c r="G926" s="11">
        <v>1.0</v>
      </c>
      <c r="H926" s="7">
        <v>2025.0</v>
      </c>
      <c r="I926" s="12">
        <f t="shared" si="754"/>
        <v>2025</v>
      </c>
      <c r="J926" s="13">
        <v>3.31E7</v>
      </c>
      <c r="K926" s="13">
        <f t="shared" ref="K926:P926" si="926">if($E926="","",if($E926="Dropped",if(and(K$1&lt;=$I926,K$1&gt;=$H926),if(Year($D926)=K$1,$F926*0.8,if((year($D926)+1)=K$1,$F926*0.6,$F926*0.4)) ,""),if($E926="Minors",0,if($E926="FA Contract",if(and(K$1&lt;=$I926,K$1&gt;=$H926),$F926,""),if($E926="YP Contract",if(K$1=$H926,500000,if(K$1=($H926+1),1000000,if(K$1=($H926+2),1500000,""))))))))</f>
        <v>1000000</v>
      </c>
      <c r="L926" s="13" t="str">
        <f t="shared" si="926"/>
        <v/>
      </c>
      <c r="M926" s="13" t="str">
        <f t="shared" si="926"/>
        <v/>
      </c>
      <c r="N926" s="13" t="str">
        <f t="shared" si="926"/>
        <v/>
      </c>
      <c r="O926" s="13" t="str">
        <f t="shared" si="926"/>
        <v/>
      </c>
      <c r="P926" s="13" t="str">
        <f t="shared" si="926"/>
        <v/>
      </c>
    </row>
    <row r="927">
      <c r="B927" s="23"/>
      <c r="C927" s="8"/>
      <c r="D927" s="8"/>
      <c r="E927" s="9"/>
      <c r="F927" s="2"/>
      <c r="G927" s="3"/>
      <c r="I927" s="12" t="str">
        <f t="shared" si="754"/>
        <v/>
      </c>
      <c r="J927" s="13">
        <v>3.31E7</v>
      </c>
      <c r="K927" s="13" t="str">
        <f t="shared" ref="K927:P927" si="927">if($E927="","",if($E927="Dropped",if(and(K$1&lt;=$I927,K$1&gt;=$H927),if(Year($D927)=K$1,$F927*0.8,if((year($D927)+1)=K$1,$F927*0.6,$F927*0.4)) ,""),if($E927="Minors",0,if($E927="FA Contract",if(and(K$1&lt;=$I927,K$1&gt;=$H927),$F927,""),if($E927="YP Contract",if(K$1=$H927,500000,if(K$1=($H927+1),1000000,if(K$1=($H927+2),1500000,""))))))))</f>
        <v/>
      </c>
      <c r="L927" s="13" t="str">
        <f t="shared" si="927"/>
        <v/>
      </c>
      <c r="M927" s="13" t="str">
        <f t="shared" si="927"/>
        <v/>
      </c>
      <c r="N927" s="13" t="str">
        <f t="shared" si="927"/>
        <v/>
      </c>
      <c r="O927" s="13" t="str">
        <f t="shared" si="927"/>
        <v/>
      </c>
      <c r="P927" s="13" t="str">
        <f t="shared" si="927"/>
        <v/>
      </c>
    </row>
    <row r="928">
      <c r="B928" s="23"/>
      <c r="C928" s="8"/>
      <c r="D928" s="8"/>
      <c r="E928" s="9"/>
      <c r="F928" s="2"/>
      <c r="G928" s="3"/>
      <c r="I928" s="12" t="str">
        <f t="shared" si="754"/>
        <v/>
      </c>
      <c r="J928" s="13">
        <v>3.31E7</v>
      </c>
      <c r="K928" s="13" t="str">
        <f t="shared" ref="K928:P928" si="928">if($E928="","",if($E928="Dropped",if(and(K$1&lt;=$I928,K$1&gt;=$H928),if(Year($D928)=K$1,$F928*0.8,if((year($D928)+1)=K$1,$F928*0.6,$F928*0.4)) ,""),if($E928="Minors",0,if($E928="FA Contract",if(and(K$1&lt;=$I928,K$1&gt;=$H928),$F928,""),if($E928="YP Contract",if(K$1=$H928,500000,if(K$1=($H928+1),1000000,if(K$1=($H928+2),1500000,""))))))))</f>
        <v/>
      </c>
      <c r="L928" s="13" t="str">
        <f t="shared" si="928"/>
        <v/>
      </c>
      <c r="M928" s="13" t="str">
        <f t="shared" si="928"/>
        <v/>
      </c>
      <c r="N928" s="13" t="str">
        <f t="shared" si="928"/>
        <v/>
      </c>
      <c r="O928" s="13" t="str">
        <f t="shared" si="928"/>
        <v/>
      </c>
      <c r="P928" s="13" t="str">
        <f t="shared" si="928"/>
        <v/>
      </c>
    </row>
    <row r="929">
      <c r="B929" s="23"/>
      <c r="C929" s="8"/>
      <c r="D929" s="8"/>
      <c r="E929" s="9"/>
      <c r="F929" s="2"/>
      <c r="G929" s="3"/>
      <c r="I929" s="12" t="str">
        <f t="shared" si="754"/>
        <v/>
      </c>
      <c r="J929" s="13">
        <v>3.31E7</v>
      </c>
      <c r="K929" s="13" t="str">
        <f t="shared" ref="K929:P929" si="929">if($E929="","",if($E929="Dropped",if(and(K$1&lt;=$I929,K$1&gt;=$H929),if(Year($D929)=K$1,$F929*0.8,if((year($D929)+1)=K$1,$F929*0.6,$F929*0.4)) ,""),if($E929="Minors",0,if($E929="FA Contract",if(and(K$1&lt;=$I929,K$1&gt;=$H929),$F929,""),if($E929="YP Contract",if(K$1=$H929,500000,if(K$1=($H929+1),1000000,if(K$1=($H929+2),1500000,""))))))))</f>
        <v/>
      </c>
      <c r="L929" s="13" t="str">
        <f t="shared" si="929"/>
        <v/>
      </c>
      <c r="M929" s="13" t="str">
        <f t="shared" si="929"/>
        <v/>
      </c>
      <c r="N929" s="13" t="str">
        <f t="shared" si="929"/>
        <v/>
      </c>
      <c r="O929" s="13" t="str">
        <f t="shared" si="929"/>
        <v/>
      </c>
      <c r="P929" s="13" t="str">
        <f t="shared" si="929"/>
        <v/>
      </c>
    </row>
    <row r="930">
      <c r="B930" s="23"/>
      <c r="C930" s="8"/>
      <c r="D930" s="8"/>
      <c r="E930" s="9"/>
      <c r="F930" s="2"/>
      <c r="G930" s="3"/>
      <c r="I930" s="12" t="str">
        <f t="shared" si="754"/>
        <v/>
      </c>
      <c r="J930" s="13">
        <v>3.31E7</v>
      </c>
      <c r="K930" s="13" t="str">
        <f t="shared" ref="K930:P930" si="930">if($E930="","",if($E930="Dropped",if(and(K$1&lt;=$I930,K$1&gt;=$H930),if(Year($D930)=K$1,$F930*0.8,if((year($D930)+1)=K$1,$F930*0.6,$F930*0.4)) ,""),if($E930="Minors",0,if($E930="FA Contract",if(and(K$1&lt;=$I930,K$1&gt;=$H930),$F930,""),if($E930="YP Contract",if(K$1=$H930,500000,if(K$1=($H930+1),1000000,if(K$1=($H930+2),1500000,""))))))))</f>
        <v/>
      </c>
      <c r="L930" s="13" t="str">
        <f t="shared" si="930"/>
        <v/>
      </c>
      <c r="M930" s="13" t="str">
        <f t="shared" si="930"/>
        <v/>
      </c>
      <c r="N930" s="13" t="str">
        <f t="shared" si="930"/>
        <v/>
      </c>
      <c r="O930" s="13" t="str">
        <f t="shared" si="930"/>
        <v/>
      </c>
      <c r="P930" s="13" t="str">
        <f t="shared" si="930"/>
        <v/>
      </c>
    </row>
    <row r="931">
      <c r="B931" s="23"/>
      <c r="C931" s="8"/>
      <c r="D931" s="8"/>
      <c r="E931" s="9"/>
      <c r="F931" s="2"/>
      <c r="G931" s="3"/>
      <c r="I931" s="12" t="str">
        <f t="shared" si="754"/>
        <v/>
      </c>
      <c r="J931" s="13">
        <v>3.31E7</v>
      </c>
      <c r="K931" s="13" t="str">
        <f t="shared" ref="K931:P931" si="931">if($E931="","",if($E931="Dropped",if(and(K$1&lt;=$I931,K$1&gt;=$H931),if(Year($D931)=K$1,$F931*0.8,if((year($D931)+1)=K$1,$F931*0.6,$F931*0.4)) ,""),if($E931="Minors",0,if($E931="FA Contract",if(and(K$1&lt;=$I931,K$1&gt;=$H931),$F931,""),if($E931="YP Contract",if(K$1=$H931,500000,if(K$1=($H931+1),1000000,if(K$1=($H931+2),1500000,""))))))))</f>
        <v/>
      </c>
      <c r="L931" s="13" t="str">
        <f t="shared" si="931"/>
        <v/>
      </c>
      <c r="M931" s="13" t="str">
        <f t="shared" si="931"/>
        <v/>
      </c>
      <c r="N931" s="13" t="str">
        <f t="shared" si="931"/>
        <v/>
      </c>
      <c r="O931" s="13" t="str">
        <f t="shared" si="931"/>
        <v/>
      </c>
      <c r="P931" s="13" t="str">
        <f t="shared" si="931"/>
        <v/>
      </c>
    </row>
    <row r="932">
      <c r="B932" s="23"/>
      <c r="C932" s="8"/>
      <c r="D932" s="8"/>
      <c r="E932" s="9"/>
      <c r="F932" s="2"/>
      <c r="G932" s="3"/>
      <c r="I932" s="12" t="str">
        <f t="shared" si="754"/>
        <v/>
      </c>
      <c r="J932" s="13">
        <v>3.31E7</v>
      </c>
      <c r="K932" s="13" t="str">
        <f t="shared" ref="K932:P932" si="932">if($E932="","",if($E932="Dropped",if(and(K$1&lt;=$I932,K$1&gt;=$H932),if(Year($D932)=K$1,$F932*0.8,if((year($D932)+1)=K$1,$F932*0.6,$F932*0.4)) ,""),if($E932="Minors",0,if($E932="FA Contract",if(and(K$1&lt;=$I932,K$1&gt;=$H932),$F932,""),if($E932="YP Contract",if(K$1=$H932,500000,if(K$1=($H932+1),1000000,if(K$1=($H932+2),1500000,""))))))))</f>
        <v/>
      </c>
      <c r="L932" s="13" t="str">
        <f t="shared" si="932"/>
        <v/>
      </c>
      <c r="M932" s="13" t="str">
        <f t="shared" si="932"/>
        <v/>
      </c>
      <c r="N932" s="13" t="str">
        <f t="shared" si="932"/>
        <v/>
      </c>
      <c r="O932" s="13" t="str">
        <f t="shared" si="932"/>
        <v/>
      </c>
      <c r="P932" s="13" t="str">
        <f t="shared" si="932"/>
        <v/>
      </c>
    </row>
    <row r="933">
      <c r="B933" s="23"/>
      <c r="C933" s="8"/>
      <c r="D933" s="8"/>
      <c r="E933" s="9"/>
      <c r="F933" s="2"/>
      <c r="G933" s="3"/>
      <c r="I933" s="12" t="str">
        <f t="shared" si="754"/>
        <v/>
      </c>
      <c r="J933" s="13">
        <v>3.31E7</v>
      </c>
      <c r="K933" s="13" t="str">
        <f t="shared" ref="K933:P933" si="933">if($E933="","",if($E933="Dropped",if(and(K$1&lt;=$I933,K$1&gt;=$H933),if(Year($D933)=K$1,$F933*0.8,if((year($D933)+1)=K$1,$F933*0.6,$F933*0.4)) ,""),if($E933="Minors",0,if($E933="FA Contract",if(and(K$1&lt;=$I933,K$1&gt;=$H933),$F933,""),if($E933="YP Contract",if(K$1=$H933,500000,if(K$1=($H933+1),1000000,if(K$1=($H933+2),1500000,""))))))))</f>
        <v/>
      </c>
      <c r="L933" s="13" t="str">
        <f t="shared" si="933"/>
        <v/>
      </c>
      <c r="M933" s="13" t="str">
        <f t="shared" si="933"/>
        <v/>
      </c>
      <c r="N933" s="13" t="str">
        <f t="shared" si="933"/>
        <v/>
      </c>
      <c r="O933" s="13" t="str">
        <f t="shared" si="933"/>
        <v/>
      </c>
      <c r="P933" s="13" t="str">
        <f t="shared" si="933"/>
        <v/>
      </c>
    </row>
    <row r="934">
      <c r="B934" s="23"/>
      <c r="C934" s="8"/>
      <c r="D934" s="8"/>
      <c r="E934" s="9"/>
      <c r="F934" s="2"/>
      <c r="G934" s="3"/>
      <c r="I934" s="12" t="str">
        <f t="shared" si="754"/>
        <v/>
      </c>
      <c r="J934" s="13">
        <v>3.31E7</v>
      </c>
      <c r="K934" s="13" t="str">
        <f t="shared" ref="K934:P934" si="934">if($E934="","",if($E934="Dropped",if(and(K$1&lt;=$I934,K$1&gt;=$H934),if(Year($D934)=K$1,$F934*0.8,if((year($D934)+1)=K$1,$F934*0.6,$F934*0.4)) ,""),if($E934="Minors",0,if($E934="FA Contract",if(and(K$1&lt;=$I934,K$1&gt;=$H934),$F934,""),if($E934="YP Contract",if(K$1=$H934,500000,if(K$1=($H934+1),1000000,if(K$1=($H934+2),1500000,""))))))))</f>
        <v/>
      </c>
      <c r="L934" s="13" t="str">
        <f t="shared" si="934"/>
        <v/>
      </c>
      <c r="M934" s="13" t="str">
        <f t="shared" si="934"/>
        <v/>
      </c>
      <c r="N934" s="13" t="str">
        <f t="shared" si="934"/>
        <v/>
      </c>
      <c r="O934" s="13" t="str">
        <f t="shared" si="934"/>
        <v/>
      </c>
      <c r="P934" s="13" t="str">
        <f t="shared" si="934"/>
        <v/>
      </c>
    </row>
    <row r="935">
      <c r="B935" s="23"/>
      <c r="C935" s="8"/>
      <c r="D935" s="8"/>
      <c r="E935" s="9"/>
      <c r="F935" s="2"/>
      <c r="G935" s="3"/>
      <c r="I935" s="12" t="str">
        <f t="shared" si="754"/>
        <v/>
      </c>
      <c r="J935" s="13">
        <v>3.31E7</v>
      </c>
      <c r="K935" s="13" t="str">
        <f t="shared" ref="K935:P935" si="935">if($E935="","",if($E935="Dropped",if(and(K$1&lt;=$I935,K$1&gt;=$H935),if(Year($D935)=K$1,$F935*0.8,if((year($D935)+1)=K$1,$F935*0.6,$F935*0.4)) ,""),if($E935="Minors",0,if($E935="FA Contract",if(and(K$1&lt;=$I935,K$1&gt;=$H935),$F935,""),if($E935="YP Contract",if(K$1=$H935,500000,if(K$1=($H935+1),1000000,if(K$1=($H935+2),1500000,""))))))))</f>
        <v/>
      </c>
      <c r="L935" s="13" t="str">
        <f t="shared" si="935"/>
        <v/>
      </c>
      <c r="M935" s="13" t="str">
        <f t="shared" si="935"/>
        <v/>
      </c>
      <c r="N935" s="13" t="str">
        <f t="shared" si="935"/>
        <v/>
      </c>
      <c r="O935" s="13" t="str">
        <f t="shared" si="935"/>
        <v/>
      </c>
      <c r="P935" s="13" t="str">
        <f t="shared" si="935"/>
        <v/>
      </c>
    </row>
    <row r="936">
      <c r="B936" s="23"/>
      <c r="C936" s="8"/>
      <c r="D936" s="8"/>
      <c r="E936" s="9"/>
      <c r="F936" s="2"/>
      <c r="G936" s="3"/>
      <c r="I936" s="12" t="str">
        <f t="shared" si="754"/>
        <v/>
      </c>
      <c r="J936" s="13">
        <v>3.31E7</v>
      </c>
      <c r="K936" s="13" t="str">
        <f t="shared" ref="K936:P936" si="936">if($E936="","",if($E936="Dropped",if(and(K$1&lt;=$I936,K$1&gt;=$H936),if(Year($D936)=K$1,$F936*0.8,if((year($D936)+1)=K$1,$F936*0.6,$F936*0.4)) ,""),if($E936="Minors",0,if($E936="FA Contract",if(and(K$1&lt;=$I936,K$1&gt;=$H936),$F936,""),if($E936="YP Contract",if(K$1=$H936,500000,if(K$1=($H936+1),1000000,if(K$1=($H936+2),1500000,""))))))))</f>
        <v/>
      </c>
      <c r="L936" s="13" t="str">
        <f t="shared" si="936"/>
        <v/>
      </c>
      <c r="M936" s="13" t="str">
        <f t="shared" si="936"/>
        <v/>
      </c>
      <c r="N936" s="13" t="str">
        <f t="shared" si="936"/>
        <v/>
      </c>
      <c r="O936" s="13" t="str">
        <f t="shared" si="936"/>
        <v/>
      </c>
      <c r="P936" s="13" t="str">
        <f t="shared" si="936"/>
        <v/>
      </c>
    </row>
    <row r="937">
      <c r="B937" s="23"/>
      <c r="C937" s="8"/>
      <c r="D937" s="8"/>
      <c r="E937" s="9"/>
      <c r="F937" s="2"/>
      <c r="G937" s="3"/>
      <c r="I937" s="12" t="str">
        <f t="shared" si="754"/>
        <v/>
      </c>
      <c r="J937" s="13">
        <v>3.31E7</v>
      </c>
      <c r="K937" s="13" t="str">
        <f t="shared" ref="K937:P937" si="937">if($E937="","",if($E937="Dropped",if(and(K$1&lt;=$I937,K$1&gt;=$H937),if(Year($D937)=K$1,$F937*0.8,if((year($D937)+1)=K$1,$F937*0.6,$F937*0.4)) ,""),if($E937="Minors",0,if($E937="FA Contract",if(and(K$1&lt;=$I937,K$1&gt;=$H937),$F937,""),if($E937="YP Contract",if(K$1=$H937,500000,if(K$1=($H937+1),1000000,if(K$1=($H937+2),1500000,""))))))))</f>
        <v/>
      </c>
      <c r="L937" s="13" t="str">
        <f t="shared" si="937"/>
        <v/>
      </c>
      <c r="M937" s="13" t="str">
        <f t="shared" si="937"/>
        <v/>
      </c>
      <c r="N937" s="13" t="str">
        <f t="shared" si="937"/>
        <v/>
      </c>
      <c r="O937" s="13" t="str">
        <f t="shared" si="937"/>
        <v/>
      </c>
      <c r="P937" s="13" t="str">
        <f t="shared" si="937"/>
        <v/>
      </c>
    </row>
    <row r="938">
      <c r="B938" s="23"/>
      <c r="C938" s="8"/>
      <c r="D938" s="8"/>
      <c r="E938" s="9"/>
      <c r="F938" s="2"/>
      <c r="G938" s="3"/>
      <c r="I938" s="12" t="str">
        <f t="shared" si="754"/>
        <v/>
      </c>
      <c r="J938" s="13">
        <v>3.31E7</v>
      </c>
      <c r="K938" s="13" t="str">
        <f t="shared" ref="K938:P938" si="938">if($E938="","",if($E938="Dropped",if(and(K$1&lt;=$I938,K$1&gt;=$H938),if(Year($D938)=K$1,$F938*0.8,if((year($D938)+1)=K$1,$F938*0.6,$F938*0.4)) ,""),if($E938="Minors",0,if($E938="FA Contract",if(and(K$1&lt;=$I938,K$1&gt;=$H938),$F938,""),if($E938="YP Contract",if(K$1=$H938,500000,if(K$1=($H938+1),1000000,if(K$1=($H938+2),1500000,""))))))))</f>
        <v/>
      </c>
      <c r="L938" s="13" t="str">
        <f t="shared" si="938"/>
        <v/>
      </c>
      <c r="M938" s="13" t="str">
        <f t="shared" si="938"/>
        <v/>
      </c>
      <c r="N938" s="13" t="str">
        <f t="shared" si="938"/>
        <v/>
      </c>
      <c r="O938" s="13" t="str">
        <f t="shared" si="938"/>
        <v/>
      </c>
      <c r="P938" s="13" t="str">
        <f t="shared" si="938"/>
        <v/>
      </c>
    </row>
    <row r="939">
      <c r="B939" s="23"/>
      <c r="C939" s="8"/>
      <c r="D939" s="8"/>
      <c r="E939" s="9"/>
      <c r="F939" s="2"/>
      <c r="G939" s="3"/>
      <c r="I939" s="12" t="str">
        <f t="shared" si="754"/>
        <v/>
      </c>
      <c r="J939" s="13">
        <v>3.31E7</v>
      </c>
      <c r="K939" s="13" t="str">
        <f t="shared" ref="K939:P939" si="939">if($E939="","",if($E939="Dropped",if(and(K$1&lt;=$I939,K$1&gt;=$H939),if(Year($D939)=K$1,$F939*0.8,if((year($D939)+1)=K$1,$F939*0.6,$F939*0.4)) ,""),if($E939="Minors",0,if($E939="FA Contract",if(and(K$1&lt;=$I939,K$1&gt;=$H939),$F939,""),if($E939="YP Contract",if(K$1=$H939,500000,if(K$1=($H939+1),1000000,if(K$1=($H939+2),1500000,""))))))))</f>
        <v/>
      </c>
      <c r="L939" s="13" t="str">
        <f t="shared" si="939"/>
        <v/>
      </c>
      <c r="M939" s="13" t="str">
        <f t="shared" si="939"/>
        <v/>
      </c>
      <c r="N939" s="13" t="str">
        <f t="shared" si="939"/>
        <v/>
      </c>
      <c r="O939" s="13" t="str">
        <f t="shared" si="939"/>
        <v/>
      </c>
      <c r="P939" s="13" t="str">
        <f t="shared" si="939"/>
        <v/>
      </c>
    </row>
    <row r="940">
      <c r="B940" s="23"/>
      <c r="C940" s="8"/>
      <c r="D940" s="8"/>
      <c r="E940" s="9"/>
      <c r="F940" s="2"/>
      <c r="G940" s="3"/>
      <c r="I940" s="12" t="str">
        <f t="shared" si="754"/>
        <v/>
      </c>
      <c r="J940" s="13">
        <v>3.31E7</v>
      </c>
      <c r="K940" s="13" t="str">
        <f t="shared" ref="K940:P940" si="940">if($E940="","",if($E940="Dropped",if(and(K$1&lt;=$I940,K$1&gt;=$H940),if(Year($D940)=K$1,$F940*0.8,if((year($D940)+1)=K$1,$F940*0.6,$F940*0.4)) ,""),if($E940="Minors",0,if($E940="FA Contract",if(and(K$1&lt;=$I940,K$1&gt;=$H940),$F940,""),if($E940="YP Contract",if(K$1=$H940,500000,if(K$1=($H940+1),1000000,if(K$1=($H940+2),1500000,""))))))))</f>
        <v/>
      </c>
      <c r="L940" s="13" t="str">
        <f t="shared" si="940"/>
        <v/>
      </c>
      <c r="M940" s="13" t="str">
        <f t="shared" si="940"/>
        <v/>
      </c>
      <c r="N940" s="13" t="str">
        <f t="shared" si="940"/>
        <v/>
      </c>
      <c r="O940" s="13" t="str">
        <f t="shared" si="940"/>
        <v/>
      </c>
      <c r="P940" s="13" t="str">
        <f t="shared" si="940"/>
        <v/>
      </c>
    </row>
    <row r="941">
      <c r="B941" s="23"/>
      <c r="C941" s="8"/>
      <c r="D941" s="8"/>
      <c r="E941" s="9"/>
      <c r="F941" s="2"/>
      <c r="G941" s="3"/>
      <c r="I941" s="12" t="str">
        <f t="shared" si="754"/>
        <v/>
      </c>
      <c r="J941" s="13">
        <v>3.31E7</v>
      </c>
      <c r="K941" s="13" t="str">
        <f t="shared" ref="K941:P941" si="941">if($E941="","",if($E941="Dropped",if(and(K$1&lt;=$I941,K$1&gt;=$H941),if(Year($D941)=K$1,$F941*0.8,if((year($D941)+1)=K$1,$F941*0.6,$F941*0.4)) ,""),if($E941="Minors",0,if($E941="FA Contract",if(and(K$1&lt;=$I941,K$1&gt;=$H941),$F941,""),if($E941="YP Contract",if(K$1=$H941,500000,if(K$1=($H941+1),1000000,if(K$1=($H941+2),1500000,""))))))))</f>
        <v/>
      </c>
      <c r="L941" s="13" t="str">
        <f t="shared" si="941"/>
        <v/>
      </c>
      <c r="M941" s="13" t="str">
        <f t="shared" si="941"/>
        <v/>
      </c>
      <c r="N941" s="13" t="str">
        <f t="shared" si="941"/>
        <v/>
      </c>
      <c r="O941" s="13" t="str">
        <f t="shared" si="941"/>
        <v/>
      </c>
      <c r="P941" s="13" t="str">
        <f t="shared" si="941"/>
        <v/>
      </c>
    </row>
    <row r="942">
      <c r="B942" s="23"/>
      <c r="C942" s="8"/>
      <c r="D942" s="8"/>
      <c r="E942" s="9"/>
      <c r="F942" s="2"/>
      <c r="G942" s="3"/>
      <c r="I942" s="12" t="str">
        <f t="shared" si="754"/>
        <v/>
      </c>
      <c r="J942" s="13">
        <v>3.31E7</v>
      </c>
      <c r="K942" s="13" t="str">
        <f t="shared" ref="K942:P942" si="942">if($E942="","",if($E942="Dropped",if(and(K$1&lt;=$I942,K$1&gt;=$H942),if(Year($D942)=K$1,$F942*0.8,if((year($D942)+1)=K$1,$F942*0.6,$F942*0.4)) ,""),if($E942="Minors",0,if($E942="FA Contract",if(and(K$1&lt;=$I942,K$1&gt;=$H942),$F942,""),if($E942="YP Contract",if(K$1=$H942,500000,if(K$1=($H942+1),1000000,if(K$1=($H942+2),1500000,""))))))))</f>
        <v/>
      </c>
      <c r="L942" s="13" t="str">
        <f t="shared" si="942"/>
        <v/>
      </c>
      <c r="M942" s="13" t="str">
        <f t="shared" si="942"/>
        <v/>
      </c>
      <c r="N942" s="13" t="str">
        <f t="shared" si="942"/>
        <v/>
      </c>
      <c r="O942" s="13" t="str">
        <f t="shared" si="942"/>
        <v/>
      </c>
      <c r="P942" s="13" t="str">
        <f t="shared" si="942"/>
        <v/>
      </c>
    </row>
    <row r="943">
      <c r="B943" s="23"/>
      <c r="C943" s="8"/>
      <c r="D943" s="8"/>
      <c r="E943" s="9"/>
      <c r="F943" s="2"/>
      <c r="G943" s="3"/>
      <c r="I943" s="12" t="str">
        <f t="shared" si="754"/>
        <v/>
      </c>
      <c r="J943" s="13">
        <v>3.31E7</v>
      </c>
      <c r="K943" s="13" t="str">
        <f t="shared" ref="K943:P943" si="943">if($E943="","",if($E943="Dropped",if(and(K$1&lt;=$I943,K$1&gt;=$H943),if(Year($D943)=K$1,$F943*0.8,if((year($D943)+1)=K$1,$F943*0.6,$F943*0.4)) ,""),if($E943="Minors",0,if($E943="FA Contract",if(and(K$1&lt;=$I943,K$1&gt;=$H943),$F943,""),if($E943="YP Contract",if(K$1=$H943,500000,if(K$1=($H943+1),1000000,if(K$1=($H943+2),1500000,""))))))))</f>
        <v/>
      </c>
      <c r="L943" s="13" t="str">
        <f t="shared" si="943"/>
        <v/>
      </c>
      <c r="M943" s="13" t="str">
        <f t="shared" si="943"/>
        <v/>
      </c>
      <c r="N943" s="13" t="str">
        <f t="shared" si="943"/>
        <v/>
      </c>
      <c r="O943" s="13" t="str">
        <f t="shared" si="943"/>
        <v/>
      </c>
      <c r="P943" s="13" t="str">
        <f t="shared" si="943"/>
        <v/>
      </c>
    </row>
    <row r="944">
      <c r="B944" s="23"/>
      <c r="C944" s="8"/>
      <c r="D944" s="8"/>
      <c r="E944" s="9"/>
      <c r="F944" s="2"/>
      <c r="G944" s="3"/>
      <c r="I944" s="12" t="str">
        <f t="shared" si="754"/>
        <v/>
      </c>
      <c r="J944" s="13">
        <v>3.31E7</v>
      </c>
      <c r="K944" s="13" t="str">
        <f t="shared" ref="K944:P944" si="944">if($E944="","",if($E944="Dropped",if(and(K$1&lt;=$I944,K$1&gt;=$H944),if(Year($D944)=K$1,$F944*0.8,if((year($D944)+1)=K$1,$F944*0.6,$F944*0.4)) ,""),if($E944="Minors",0,if($E944="FA Contract",if(and(K$1&lt;=$I944,K$1&gt;=$H944),$F944,""),if($E944="YP Contract",if(K$1=$H944,500000,if(K$1=($H944+1),1000000,if(K$1=($H944+2),1500000,""))))))))</f>
        <v/>
      </c>
      <c r="L944" s="13" t="str">
        <f t="shared" si="944"/>
        <v/>
      </c>
      <c r="M944" s="13" t="str">
        <f t="shared" si="944"/>
        <v/>
      </c>
      <c r="N944" s="13" t="str">
        <f t="shared" si="944"/>
        <v/>
      </c>
      <c r="O944" s="13" t="str">
        <f t="shared" si="944"/>
        <v/>
      </c>
      <c r="P944" s="13" t="str">
        <f t="shared" si="944"/>
        <v/>
      </c>
    </row>
    <row r="945">
      <c r="B945" s="23"/>
      <c r="C945" s="8"/>
      <c r="D945" s="8"/>
      <c r="E945" s="9"/>
      <c r="F945" s="2"/>
      <c r="G945" s="3"/>
      <c r="I945" s="12" t="str">
        <f t="shared" si="754"/>
        <v/>
      </c>
      <c r="J945" s="13">
        <v>3.31E7</v>
      </c>
      <c r="K945" s="13" t="str">
        <f t="shared" ref="K945:P945" si="945">if($E945="","",if($E945="Dropped",if(and(K$1&lt;=$I945,K$1&gt;=$H945),if(Year($D945)=K$1,$F945*0.8,if((year($D945)+1)=K$1,$F945*0.6,$F945*0.4)) ,""),if($E945="Minors",0,if($E945="FA Contract",if(and(K$1&lt;=$I945,K$1&gt;=$H945),$F945,""),if($E945="YP Contract",if(K$1=$H945,500000,if(K$1=($H945+1),1000000,if(K$1=($H945+2),1500000,""))))))))</f>
        <v/>
      </c>
      <c r="L945" s="13" t="str">
        <f t="shared" si="945"/>
        <v/>
      </c>
      <c r="M945" s="13" t="str">
        <f t="shared" si="945"/>
        <v/>
      </c>
      <c r="N945" s="13" t="str">
        <f t="shared" si="945"/>
        <v/>
      </c>
      <c r="O945" s="13" t="str">
        <f t="shared" si="945"/>
        <v/>
      </c>
      <c r="P945" s="13" t="str">
        <f t="shared" si="945"/>
        <v/>
      </c>
    </row>
    <row r="946">
      <c r="B946" s="23"/>
      <c r="C946" s="8"/>
      <c r="D946" s="8"/>
      <c r="E946" s="9"/>
      <c r="F946" s="2"/>
      <c r="G946" s="3"/>
      <c r="I946" s="12" t="str">
        <f t="shared" si="754"/>
        <v/>
      </c>
      <c r="J946" s="13">
        <v>3.31E7</v>
      </c>
      <c r="K946" s="13" t="str">
        <f t="shared" ref="K946:P946" si="946">if($E946="","",if($E946="Dropped",if(and(K$1&lt;=$I946,K$1&gt;=$H946),if(Year($D946)=K$1,$F946*0.8,if((year($D946)+1)=K$1,$F946*0.6,$F946*0.4)) ,""),if($E946="Minors",0,if($E946="FA Contract",if(and(K$1&lt;=$I946,K$1&gt;=$H946),$F946,""),if($E946="YP Contract",if(K$1=$H946,500000,if(K$1=($H946+1),1000000,if(K$1=($H946+2),1500000,""))))))))</f>
        <v/>
      </c>
      <c r="L946" s="13" t="str">
        <f t="shared" si="946"/>
        <v/>
      </c>
      <c r="M946" s="13" t="str">
        <f t="shared" si="946"/>
        <v/>
      </c>
      <c r="N946" s="13" t="str">
        <f t="shared" si="946"/>
        <v/>
      </c>
      <c r="O946" s="13" t="str">
        <f t="shared" si="946"/>
        <v/>
      </c>
      <c r="P946" s="13" t="str">
        <f t="shared" si="946"/>
        <v/>
      </c>
    </row>
    <row r="947">
      <c r="B947" s="23"/>
      <c r="C947" s="8"/>
      <c r="D947" s="8"/>
      <c r="E947" s="9"/>
      <c r="F947" s="2"/>
      <c r="G947" s="3"/>
      <c r="I947" s="12" t="str">
        <f t="shared" si="754"/>
        <v/>
      </c>
      <c r="J947" s="13">
        <v>3.31E7</v>
      </c>
      <c r="K947" s="13" t="str">
        <f t="shared" ref="K947:P947" si="947">if($E947="","",if($E947="Dropped",if(and(K$1&lt;=$I947,K$1&gt;=$H947),if(Year($D947)=K$1,$F947*0.8,if((year($D947)+1)=K$1,$F947*0.6,$F947*0.4)) ,""),if($E947="Minors",0,if($E947="FA Contract",if(and(K$1&lt;=$I947,K$1&gt;=$H947),$F947,""),if($E947="YP Contract",if(K$1=$H947,500000,if(K$1=($H947+1),1000000,if(K$1=($H947+2),1500000,""))))))))</f>
        <v/>
      </c>
      <c r="L947" s="13" t="str">
        <f t="shared" si="947"/>
        <v/>
      </c>
      <c r="M947" s="13" t="str">
        <f t="shared" si="947"/>
        <v/>
      </c>
      <c r="N947" s="13" t="str">
        <f t="shared" si="947"/>
        <v/>
      </c>
      <c r="O947" s="13" t="str">
        <f t="shared" si="947"/>
        <v/>
      </c>
      <c r="P947" s="13" t="str">
        <f t="shared" si="947"/>
        <v/>
      </c>
    </row>
    <row r="948">
      <c r="B948" s="23"/>
      <c r="C948" s="8"/>
      <c r="D948" s="8"/>
      <c r="E948" s="9"/>
      <c r="F948" s="2"/>
      <c r="G948" s="3"/>
      <c r="I948" s="12" t="str">
        <f t="shared" si="754"/>
        <v/>
      </c>
      <c r="J948" s="13">
        <v>3.31E7</v>
      </c>
      <c r="K948" s="13" t="str">
        <f t="shared" ref="K948:P948" si="948">if($E948="","",if($E948="Dropped",if(and(K$1&lt;=$I948,K$1&gt;=$H948),if(Year($D948)=K$1,$F948*0.8,if((year($D948)+1)=K$1,$F948*0.6,$F948*0.4)) ,""),if($E948="Minors",0,if($E948="FA Contract",if(and(K$1&lt;=$I948,K$1&gt;=$H948),$F948,""),if($E948="YP Contract",if(K$1=$H948,500000,if(K$1=($H948+1),1000000,if(K$1=($H948+2),1500000,""))))))))</f>
        <v/>
      </c>
      <c r="L948" s="13" t="str">
        <f t="shared" si="948"/>
        <v/>
      </c>
      <c r="M948" s="13" t="str">
        <f t="shared" si="948"/>
        <v/>
      </c>
      <c r="N948" s="13" t="str">
        <f t="shared" si="948"/>
        <v/>
      </c>
      <c r="O948" s="13" t="str">
        <f t="shared" si="948"/>
        <v/>
      </c>
      <c r="P948" s="13" t="str">
        <f t="shared" si="948"/>
        <v/>
      </c>
    </row>
    <row r="949">
      <c r="B949" s="23"/>
      <c r="C949" s="8"/>
      <c r="D949" s="8"/>
      <c r="E949" s="9"/>
      <c r="F949" s="2"/>
      <c r="G949" s="3"/>
      <c r="I949" s="12" t="str">
        <f t="shared" si="754"/>
        <v/>
      </c>
      <c r="J949" s="13">
        <v>3.31E7</v>
      </c>
      <c r="K949" s="13" t="str">
        <f t="shared" ref="K949:P949" si="949">if($E949="","",if($E949="Dropped",if(and(K$1&lt;=$I949,K$1&gt;=$H949),if(Year($D949)=K$1,$F949*0.8,if((year($D949)+1)=K$1,$F949*0.6,$F949*0.4)) ,""),if($E949="Minors",0,if($E949="FA Contract",if(and(K$1&lt;=$I949,K$1&gt;=$H949),$F949,""),if($E949="YP Contract",if(K$1=$H949,500000,if(K$1=($H949+1),1000000,if(K$1=($H949+2),1500000,""))))))))</f>
        <v/>
      </c>
      <c r="L949" s="13" t="str">
        <f t="shared" si="949"/>
        <v/>
      </c>
      <c r="M949" s="13" t="str">
        <f t="shared" si="949"/>
        <v/>
      </c>
      <c r="N949" s="13" t="str">
        <f t="shared" si="949"/>
        <v/>
      </c>
      <c r="O949" s="13" t="str">
        <f t="shared" si="949"/>
        <v/>
      </c>
      <c r="P949" s="13" t="str">
        <f t="shared" si="949"/>
        <v/>
      </c>
    </row>
    <row r="950">
      <c r="B950" s="23"/>
      <c r="C950" s="8"/>
      <c r="D950" s="8"/>
      <c r="E950" s="9"/>
      <c r="F950" s="2"/>
      <c r="G950" s="3"/>
      <c r="I950" s="12" t="str">
        <f t="shared" si="754"/>
        <v/>
      </c>
      <c r="J950" s="13">
        <v>3.31E7</v>
      </c>
      <c r="K950" s="13" t="str">
        <f t="shared" ref="K950:P950" si="950">if($E950="","",if($E950="Dropped",if(and(K$1&lt;=$I950,K$1&gt;=$H950),if(Year($D950)=K$1,$F950*0.8,if((year($D950)+1)=K$1,$F950*0.6,$F950*0.4)) ,""),if($E950="Minors",0,if($E950="FA Contract",if(and(K$1&lt;=$I950,K$1&gt;=$H950),$F950,""),if($E950="YP Contract",if(K$1=$H950,500000,if(K$1=($H950+1),1000000,if(K$1=($H950+2),1500000,""))))))))</f>
        <v/>
      </c>
      <c r="L950" s="13" t="str">
        <f t="shared" si="950"/>
        <v/>
      </c>
      <c r="M950" s="13" t="str">
        <f t="shared" si="950"/>
        <v/>
      </c>
      <c r="N950" s="13" t="str">
        <f t="shared" si="950"/>
        <v/>
      </c>
      <c r="O950" s="13" t="str">
        <f t="shared" si="950"/>
        <v/>
      </c>
      <c r="P950" s="13" t="str">
        <f t="shared" si="950"/>
        <v/>
      </c>
    </row>
    <row r="951">
      <c r="B951" s="23"/>
      <c r="C951" s="8"/>
      <c r="D951" s="8"/>
      <c r="E951" s="9"/>
      <c r="F951" s="2"/>
      <c r="G951" s="3"/>
      <c r="I951" s="12" t="str">
        <f t="shared" si="754"/>
        <v/>
      </c>
      <c r="J951" s="13">
        <v>3.31E7</v>
      </c>
      <c r="K951" s="13" t="str">
        <f t="shared" ref="K951:P951" si="951">if($E951="","",if($E951="Dropped",if(and(K$1&lt;=$I951,K$1&gt;=$H951),if(Year($D951)=K$1,$F951*0.8,if((year($D951)+1)=K$1,$F951*0.6,$F951*0.4)) ,""),if($E951="Minors",0,if($E951="FA Contract",if(and(K$1&lt;=$I951,K$1&gt;=$H951),$F951,""),if($E951="YP Contract",if(K$1=$H951,500000,if(K$1=($H951+1),1000000,if(K$1=($H951+2),1500000,""))))))))</f>
        <v/>
      </c>
      <c r="L951" s="13" t="str">
        <f t="shared" si="951"/>
        <v/>
      </c>
      <c r="M951" s="13" t="str">
        <f t="shared" si="951"/>
        <v/>
      </c>
      <c r="N951" s="13" t="str">
        <f t="shared" si="951"/>
        <v/>
      </c>
      <c r="O951" s="13" t="str">
        <f t="shared" si="951"/>
        <v/>
      </c>
      <c r="P951" s="13" t="str">
        <f t="shared" si="951"/>
        <v/>
      </c>
    </row>
    <row r="952">
      <c r="B952" s="23"/>
      <c r="C952" s="8"/>
      <c r="D952" s="8"/>
      <c r="E952" s="9"/>
      <c r="F952" s="2"/>
      <c r="G952" s="3"/>
      <c r="I952" s="12" t="str">
        <f t="shared" si="754"/>
        <v/>
      </c>
      <c r="J952" s="13">
        <v>3.31E7</v>
      </c>
      <c r="K952" s="13" t="str">
        <f t="shared" ref="K952:P952" si="952">if($E952="","",if($E952="Dropped",if(and(K$1&lt;=$I952,K$1&gt;=$H952),if(Year($D952)=K$1,$F952*0.8,if((year($D952)+1)=K$1,$F952*0.6,$F952*0.4)) ,""),if($E952="Minors",0,if($E952="FA Contract",if(and(K$1&lt;=$I952,K$1&gt;=$H952),$F952,""),if($E952="YP Contract",if(K$1=$H952,500000,if(K$1=($H952+1),1000000,if(K$1=($H952+2),1500000,""))))))))</f>
        <v/>
      </c>
      <c r="L952" s="13" t="str">
        <f t="shared" si="952"/>
        <v/>
      </c>
      <c r="M952" s="13" t="str">
        <f t="shared" si="952"/>
        <v/>
      </c>
      <c r="N952" s="13" t="str">
        <f t="shared" si="952"/>
        <v/>
      </c>
      <c r="O952" s="13" t="str">
        <f t="shared" si="952"/>
        <v/>
      </c>
      <c r="P952" s="13" t="str">
        <f t="shared" si="952"/>
        <v/>
      </c>
    </row>
    <row r="953">
      <c r="B953" s="23"/>
      <c r="C953" s="8"/>
      <c r="D953" s="8"/>
      <c r="E953" s="9"/>
      <c r="F953" s="2"/>
      <c r="G953" s="3"/>
      <c r="I953" s="12" t="str">
        <f t="shared" si="754"/>
        <v/>
      </c>
      <c r="J953" s="13">
        <v>3.31E7</v>
      </c>
      <c r="K953" s="13" t="str">
        <f t="shared" ref="K953:P953" si="953">if($E953="","",if($E953="Dropped",if(and(K$1&lt;=$I953,K$1&gt;=$H953),if(Year($D953)=K$1,$F953*0.8,if((year($D953)+1)=K$1,$F953*0.6,$F953*0.4)) ,""),if($E953="Minors",0,if($E953="FA Contract",if(and(K$1&lt;=$I953,K$1&gt;=$H953),$F953,""),if($E953="YP Contract",if(K$1=$H953,500000,if(K$1=($H953+1),1000000,if(K$1=($H953+2),1500000,""))))))))</f>
        <v/>
      </c>
      <c r="L953" s="13" t="str">
        <f t="shared" si="953"/>
        <v/>
      </c>
      <c r="M953" s="13" t="str">
        <f t="shared" si="953"/>
        <v/>
      </c>
      <c r="N953" s="13" t="str">
        <f t="shared" si="953"/>
        <v/>
      </c>
      <c r="O953" s="13" t="str">
        <f t="shared" si="953"/>
        <v/>
      </c>
      <c r="P953" s="13" t="str">
        <f t="shared" si="953"/>
        <v/>
      </c>
    </row>
    <row r="954">
      <c r="B954" s="23"/>
      <c r="C954" s="8"/>
      <c r="D954" s="8"/>
      <c r="E954" s="9"/>
      <c r="F954" s="2"/>
      <c r="G954" s="3"/>
      <c r="I954" s="12" t="str">
        <f t="shared" si="754"/>
        <v/>
      </c>
      <c r="J954" s="13">
        <v>3.31E7</v>
      </c>
      <c r="K954" s="13" t="str">
        <f t="shared" ref="K954:P954" si="954">if($E954="","",if($E954="Dropped",if(and(K$1&lt;=$I954,K$1&gt;=$H954),if(Year($D954)=K$1,$F954*0.8,if((year($D954)+1)=K$1,$F954*0.6,$F954*0.4)) ,""),if($E954="Minors",0,if($E954="FA Contract",if(and(K$1&lt;=$I954,K$1&gt;=$H954),$F954,""),if($E954="YP Contract",if(K$1=$H954,500000,if(K$1=($H954+1),1000000,if(K$1=($H954+2),1500000,""))))))))</f>
        <v/>
      </c>
      <c r="L954" s="13" t="str">
        <f t="shared" si="954"/>
        <v/>
      </c>
      <c r="M954" s="13" t="str">
        <f t="shared" si="954"/>
        <v/>
      </c>
      <c r="N954" s="13" t="str">
        <f t="shared" si="954"/>
        <v/>
      </c>
      <c r="O954" s="13" t="str">
        <f t="shared" si="954"/>
        <v/>
      </c>
      <c r="P954" s="13" t="str">
        <f t="shared" si="954"/>
        <v/>
      </c>
    </row>
    <row r="955">
      <c r="B955" s="23"/>
      <c r="C955" s="8"/>
      <c r="D955" s="8"/>
      <c r="E955" s="9"/>
      <c r="F955" s="2"/>
      <c r="G955" s="3"/>
      <c r="I955" s="12" t="str">
        <f t="shared" si="754"/>
        <v/>
      </c>
      <c r="J955" s="13">
        <v>3.31E7</v>
      </c>
      <c r="K955" s="13" t="str">
        <f t="shared" ref="K955:P955" si="955">if($E955="","",if($E955="Dropped",if(and(K$1&lt;=$I955,K$1&gt;=$H955),if(Year($D955)=K$1,$F955*0.8,if((year($D955)+1)=K$1,$F955*0.6,$F955*0.4)) ,""),if($E955="Minors",0,if($E955="FA Contract",if(and(K$1&lt;=$I955,K$1&gt;=$H955),$F955,""),if($E955="YP Contract",if(K$1=$H955,500000,if(K$1=($H955+1),1000000,if(K$1=($H955+2),1500000,""))))))))</f>
        <v/>
      </c>
      <c r="L955" s="13" t="str">
        <f t="shared" si="955"/>
        <v/>
      </c>
      <c r="M955" s="13" t="str">
        <f t="shared" si="955"/>
        <v/>
      </c>
      <c r="N955" s="13" t="str">
        <f t="shared" si="955"/>
        <v/>
      </c>
      <c r="O955" s="13" t="str">
        <f t="shared" si="955"/>
        <v/>
      </c>
      <c r="P955" s="13" t="str">
        <f t="shared" si="955"/>
        <v/>
      </c>
    </row>
    <row r="956">
      <c r="B956" s="23"/>
      <c r="C956" s="8"/>
      <c r="D956" s="8"/>
      <c r="E956" s="9"/>
      <c r="F956" s="2"/>
      <c r="G956" s="3"/>
      <c r="I956" s="12" t="str">
        <f t="shared" si="754"/>
        <v/>
      </c>
      <c r="J956" s="13">
        <v>3.31E7</v>
      </c>
      <c r="K956" s="13" t="str">
        <f t="shared" ref="K956:P956" si="956">if($E956="","",if($E956="Dropped",if(and(K$1&lt;=$I956,K$1&gt;=$H956),if(Year($D956)=K$1,$F956*0.8,if((year($D956)+1)=K$1,$F956*0.6,$F956*0.4)) ,""),if($E956="Minors",0,if($E956="FA Contract",if(and(K$1&lt;=$I956,K$1&gt;=$H956),$F956,""),if($E956="YP Contract",if(K$1=$H956,500000,if(K$1=($H956+1),1000000,if(K$1=($H956+2),1500000,""))))))))</f>
        <v/>
      </c>
      <c r="L956" s="13" t="str">
        <f t="shared" si="956"/>
        <v/>
      </c>
      <c r="M956" s="13" t="str">
        <f t="shared" si="956"/>
        <v/>
      </c>
      <c r="N956" s="13" t="str">
        <f t="shared" si="956"/>
        <v/>
      </c>
      <c r="O956" s="13" t="str">
        <f t="shared" si="956"/>
        <v/>
      </c>
      <c r="P956" s="13" t="str">
        <f t="shared" si="956"/>
        <v/>
      </c>
    </row>
    <row r="957">
      <c r="B957" s="23"/>
      <c r="C957" s="8"/>
      <c r="D957" s="8"/>
      <c r="E957" s="9"/>
      <c r="F957" s="2"/>
      <c r="G957" s="3"/>
      <c r="I957" s="12" t="str">
        <f t="shared" si="754"/>
        <v/>
      </c>
      <c r="J957" s="13">
        <v>3.31E7</v>
      </c>
      <c r="K957" s="13" t="str">
        <f t="shared" ref="K957:P957" si="957">if($E957="","",if($E957="Dropped",if(and(K$1&lt;=$I957,K$1&gt;=$H957),if(Year($D957)=K$1,$F957*0.8,if((year($D957)+1)=K$1,$F957*0.6,$F957*0.4)) ,""),if($E957="Minors",0,if($E957="FA Contract",if(and(K$1&lt;=$I957,K$1&gt;=$H957),$F957,""),if($E957="YP Contract",if(K$1=$H957,500000,if(K$1=($H957+1),1000000,if(K$1=($H957+2),1500000,""))))))))</f>
        <v/>
      </c>
      <c r="L957" s="13" t="str">
        <f t="shared" si="957"/>
        <v/>
      </c>
      <c r="M957" s="13" t="str">
        <f t="shared" si="957"/>
        <v/>
      </c>
      <c r="N957" s="13" t="str">
        <f t="shared" si="957"/>
        <v/>
      </c>
      <c r="O957" s="13" t="str">
        <f t="shared" si="957"/>
        <v/>
      </c>
      <c r="P957" s="13" t="str">
        <f t="shared" si="957"/>
        <v/>
      </c>
    </row>
    <row r="958">
      <c r="B958" s="23"/>
      <c r="C958" s="8"/>
      <c r="D958" s="8"/>
      <c r="E958" s="9"/>
      <c r="F958" s="2"/>
      <c r="G958" s="3"/>
      <c r="I958" s="12" t="str">
        <f t="shared" si="754"/>
        <v/>
      </c>
      <c r="J958" s="13">
        <v>3.31E7</v>
      </c>
      <c r="K958" s="13" t="str">
        <f t="shared" ref="K958:P958" si="958">if($E958="","",if($E958="Dropped",if(and(K$1&lt;=$I958,K$1&gt;=$H958),if(Year($D958)=K$1,$F958*0.8,if((year($D958)+1)=K$1,$F958*0.6,$F958*0.4)) ,""),if($E958="Minors",0,if($E958="FA Contract",if(and(K$1&lt;=$I958,K$1&gt;=$H958),$F958,""),if($E958="YP Contract",if(K$1=$H958,500000,if(K$1=($H958+1),1000000,if(K$1=($H958+2),1500000,""))))))))</f>
        <v/>
      </c>
      <c r="L958" s="13" t="str">
        <f t="shared" si="958"/>
        <v/>
      </c>
      <c r="M958" s="13" t="str">
        <f t="shared" si="958"/>
        <v/>
      </c>
      <c r="N958" s="13" t="str">
        <f t="shared" si="958"/>
        <v/>
      </c>
      <c r="O958" s="13" t="str">
        <f t="shared" si="958"/>
        <v/>
      </c>
      <c r="P958" s="13" t="str">
        <f t="shared" si="958"/>
        <v/>
      </c>
    </row>
    <row r="959">
      <c r="B959" s="23"/>
      <c r="C959" s="8"/>
      <c r="D959" s="8"/>
      <c r="E959" s="9"/>
      <c r="F959" s="2"/>
      <c r="G959" s="3"/>
      <c r="I959" s="12" t="str">
        <f t="shared" si="754"/>
        <v/>
      </c>
      <c r="J959" s="13">
        <v>3.31E7</v>
      </c>
      <c r="K959" s="13" t="str">
        <f t="shared" ref="K959:P959" si="959">if($E959="","",if($E959="Dropped",if(and(K$1&lt;=$I959,K$1&gt;=$H959),if(Year($D959)=K$1,$F959*0.8,if((year($D959)+1)=K$1,$F959*0.6,$F959*0.4)) ,""),if($E959="Minors",0,if($E959="FA Contract",if(and(K$1&lt;=$I959,K$1&gt;=$H959),$F959,""),if($E959="YP Contract",if(K$1=$H959,500000,if(K$1=($H959+1),1000000,if(K$1=($H959+2),1500000,""))))))))</f>
        <v/>
      </c>
      <c r="L959" s="13" t="str">
        <f t="shared" si="959"/>
        <v/>
      </c>
      <c r="M959" s="13" t="str">
        <f t="shared" si="959"/>
        <v/>
      </c>
      <c r="N959" s="13" t="str">
        <f t="shared" si="959"/>
        <v/>
      </c>
      <c r="O959" s="13" t="str">
        <f t="shared" si="959"/>
        <v/>
      </c>
      <c r="P959" s="13" t="str">
        <f t="shared" si="959"/>
        <v/>
      </c>
    </row>
    <row r="960">
      <c r="B960" s="23"/>
      <c r="C960" s="8"/>
      <c r="D960" s="8"/>
      <c r="E960" s="9"/>
      <c r="F960" s="2"/>
      <c r="G960" s="3"/>
      <c r="I960" s="12" t="str">
        <f t="shared" si="754"/>
        <v/>
      </c>
      <c r="J960" s="13">
        <v>3.31E7</v>
      </c>
      <c r="K960" s="13" t="str">
        <f t="shared" ref="K960:P960" si="960">if($E960="","",if($E960="Dropped",if(and(K$1&lt;=$I960,K$1&gt;=$H960),if(Year($D960)=K$1,$F960*0.8,if((year($D960)+1)=K$1,$F960*0.6,$F960*0.4)) ,""),if($E960="Minors",0,if($E960="FA Contract",if(and(K$1&lt;=$I960,K$1&gt;=$H960),$F960,""),if($E960="YP Contract",if(K$1=$H960,500000,if(K$1=($H960+1),1000000,if(K$1=($H960+2),1500000,""))))))))</f>
        <v/>
      </c>
      <c r="L960" s="13" t="str">
        <f t="shared" si="960"/>
        <v/>
      </c>
      <c r="M960" s="13" t="str">
        <f t="shared" si="960"/>
        <v/>
      </c>
      <c r="N960" s="13" t="str">
        <f t="shared" si="960"/>
        <v/>
      </c>
      <c r="O960" s="13" t="str">
        <f t="shared" si="960"/>
        <v/>
      </c>
      <c r="P960" s="13" t="str">
        <f t="shared" si="960"/>
        <v/>
      </c>
    </row>
    <row r="961">
      <c r="B961" s="23"/>
      <c r="C961" s="8"/>
      <c r="D961" s="8"/>
      <c r="E961" s="9"/>
      <c r="F961" s="2"/>
      <c r="G961" s="3"/>
      <c r="I961" s="12" t="str">
        <f t="shared" si="754"/>
        <v/>
      </c>
      <c r="J961" s="13">
        <v>3.31E7</v>
      </c>
      <c r="K961" s="13" t="str">
        <f t="shared" ref="K961:P961" si="961">if($E961="","",if($E961="Dropped",if(and(K$1&lt;=$I961,K$1&gt;=$H961),if(Year($D961)=K$1,$F961*0.8,if((year($D961)+1)=K$1,$F961*0.6,$F961*0.4)) ,""),if($E961="Minors",0,if($E961="FA Contract",if(and(K$1&lt;=$I961,K$1&gt;=$H961),$F961,""),if($E961="YP Contract",if(K$1=$H961,500000,if(K$1=($H961+1),1000000,if(K$1=($H961+2),1500000,""))))))))</f>
        <v/>
      </c>
      <c r="L961" s="13" t="str">
        <f t="shared" si="961"/>
        <v/>
      </c>
      <c r="M961" s="13" t="str">
        <f t="shared" si="961"/>
        <v/>
      </c>
      <c r="N961" s="13" t="str">
        <f t="shared" si="961"/>
        <v/>
      </c>
      <c r="O961" s="13" t="str">
        <f t="shared" si="961"/>
        <v/>
      </c>
      <c r="P961" s="13" t="str">
        <f t="shared" si="961"/>
        <v/>
      </c>
    </row>
    <row r="962">
      <c r="B962" s="23"/>
      <c r="C962" s="8"/>
      <c r="D962" s="8"/>
      <c r="E962" s="9"/>
      <c r="F962" s="2"/>
      <c r="G962" s="3"/>
      <c r="I962" s="12" t="str">
        <f t="shared" si="754"/>
        <v/>
      </c>
      <c r="J962" s="13">
        <v>3.31E7</v>
      </c>
      <c r="K962" s="13" t="str">
        <f t="shared" ref="K962:P962" si="962">if($E962="","",if($E962="Dropped",if(and(K$1&lt;=$I962,K$1&gt;=$H962),if(Year($D962)=K$1,$F962*0.8,if((year($D962)+1)=K$1,$F962*0.6,$F962*0.4)) ,""),if($E962="Minors",0,if($E962="FA Contract",if(and(K$1&lt;=$I962,K$1&gt;=$H962),$F962,""),if($E962="YP Contract",if(K$1=$H962,500000,if(K$1=($H962+1),1000000,if(K$1=($H962+2),1500000,""))))))))</f>
        <v/>
      </c>
      <c r="L962" s="13" t="str">
        <f t="shared" si="962"/>
        <v/>
      </c>
      <c r="M962" s="13" t="str">
        <f t="shared" si="962"/>
        <v/>
      </c>
      <c r="N962" s="13" t="str">
        <f t="shared" si="962"/>
        <v/>
      </c>
      <c r="O962" s="13" t="str">
        <f t="shared" si="962"/>
        <v/>
      </c>
      <c r="P962" s="13" t="str">
        <f t="shared" si="962"/>
        <v/>
      </c>
    </row>
    <row r="963">
      <c r="B963" s="23"/>
      <c r="C963" s="8"/>
      <c r="D963" s="8"/>
      <c r="E963" s="9"/>
      <c r="F963" s="2"/>
      <c r="G963" s="3"/>
      <c r="I963" s="12" t="str">
        <f t="shared" si="754"/>
        <v/>
      </c>
      <c r="J963" s="13">
        <v>3.31E7</v>
      </c>
      <c r="K963" s="13" t="str">
        <f t="shared" ref="K963:P963" si="963">if($E963="","",if($E963="Dropped",if(and(K$1&lt;=$I963,K$1&gt;=$H963),if(Year($D963)=K$1,$F963*0.8,if((year($D963)+1)=K$1,$F963*0.6,$F963*0.4)) ,""),if($E963="Minors",0,if($E963="FA Contract",if(and(K$1&lt;=$I963,K$1&gt;=$H963),$F963,""),if($E963="YP Contract",if(K$1=$H963,500000,if(K$1=($H963+1),1000000,if(K$1=($H963+2),1500000,""))))))))</f>
        <v/>
      </c>
      <c r="L963" s="13" t="str">
        <f t="shared" si="963"/>
        <v/>
      </c>
      <c r="M963" s="13" t="str">
        <f t="shared" si="963"/>
        <v/>
      </c>
      <c r="N963" s="13" t="str">
        <f t="shared" si="963"/>
        <v/>
      </c>
      <c r="O963" s="13" t="str">
        <f t="shared" si="963"/>
        <v/>
      </c>
      <c r="P963" s="13" t="str">
        <f t="shared" si="963"/>
        <v/>
      </c>
    </row>
    <row r="964">
      <c r="B964" s="23"/>
      <c r="C964" s="8"/>
      <c r="D964" s="8"/>
      <c r="E964" s="9"/>
      <c r="F964" s="2"/>
      <c r="G964" s="3"/>
      <c r="I964" s="12" t="str">
        <f t="shared" si="754"/>
        <v/>
      </c>
      <c r="J964" s="13">
        <v>3.31E7</v>
      </c>
      <c r="K964" s="13" t="str">
        <f t="shared" ref="K964:P964" si="964">if($E964="","",if($E964="Dropped",if(and(K$1&lt;=$I964,K$1&gt;=$H964),if(Year($D964)=K$1,$F964*0.8,if((year($D964)+1)=K$1,$F964*0.6,$F964*0.4)) ,""),if($E964="Minors",0,if($E964="FA Contract",if(and(K$1&lt;=$I964,K$1&gt;=$H964),$F964,""),if($E964="YP Contract",if(K$1=$H964,500000,if(K$1=($H964+1),1000000,if(K$1=($H964+2),1500000,""))))))))</f>
        <v/>
      </c>
      <c r="L964" s="13" t="str">
        <f t="shared" si="964"/>
        <v/>
      </c>
      <c r="M964" s="13" t="str">
        <f t="shared" si="964"/>
        <v/>
      </c>
      <c r="N964" s="13" t="str">
        <f t="shared" si="964"/>
        <v/>
      </c>
      <c r="O964" s="13" t="str">
        <f t="shared" si="964"/>
        <v/>
      </c>
      <c r="P964" s="13" t="str">
        <f t="shared" si="964"/>
        <v/>
      </c>
    </row>
    <row r="965">
      <c r="B965" s="23"/>
      <c r="C965" s="8"/>
      <c r="D965" s="8"/>
      <c r="E965" s="9"/>
      <c r="F965" s="2"/>
      <c r="G965" s="3"/>
      <c r="I965" s="12" t="str">
        <f t="shared" si="754"/>
        <v/>
      </c>
      <c r="J965" s="13">
        <v>3.31E7</v>
      </c>
      <c r="K965" s="13" t="str">
        <f t="shared" ref="K965:P965" si="965">if($E965="","",if($E965="Dropped",if(and(K$1&lt;=$I965,K$1&gt;=$H965),if(Year($D965)=K$1,$F965*0.8,if((year($D965)+1)=K$1,$F965*0.6,$F965*0.4)) ,""),if($E965="Minors",0,if($E965="FA Contract",if(and(K$1&lt;=$I965,K$1&gt;=$H965),$F965,""),if($E965="YP Contract",if(K$1=$H965,500000,if(K$1=($H965+1),1000000,if(K$1=($H965+2),1500000,""))))))))</f>
        <v/>
      </c>
      <c r="L965" s="13" t="str">
        <f t="shared" si="965"/>
        <v/>
      </c>
      <c r="M965" s="13" t="str">
        <f t="shared" si="965"/>
        <v/>
      </c>
      <c r="N965" s="13" t="str">
        <f t="shared" si="965"/>
        <v/>
      </c>
      <c r="O965" s="13" t="str">
        <f t="shared" si="965"/>
        <v/>
      </c>
      <c r="P965" s="13" t="str">
        <f t="shared" si="965"/>
        <v/>
      </c>
    </row>
    <row r="966">
      <c r="B966" s="23"/>
      <c r="C966" s="8"/>
      <c r="D966" s="8"/>
      <c r="E966" s="9"/>
      <c r="F966" s="2"/>
      <c r="G966" s="3"/>
      <c r="I966" s="12" t="str">
        <f t="shared" si="754"/>
        <v/>
      </c>
      <c r="J966" s="13">
        <v>3.31E7</v>
      </c>
      <c r="K966" s="13" t="str">
        <f t="shared" ref="K966:P966" si="966">if($E966="","",if($E966="Dropped",if(and(K$1&lt;=$I966,K$1&gt;=$H966),if(Year($D966)=K$1,$F966*0.8,if((year($D966)+1)=K$1,$F966*0.6,$F966*0.4)) ,""),if($E966="Minors",0,if($E966="FA Contract",if(and(K$1&lt;=$I966,K$1&gt;=$H966),$F966,""),if($E966="YP Contract",if(K$1=$H966,500000,if(K$1=($H966+1),1000000,if(K$1=($H966+2),1500000,""))))))))</f>
        <v/>
      </c>
      <c r="L966" s="13" t="str">
        <f t="shared" si="966"/>
        <v/>
      </c>
      <c r="M966" s="13" t="str">
        <f t="shared" si="966"/>
        <v/>
      </c>
      <c r="N966" s="13" t="str">
        <f t="shared" si="966"/>
        <v/>
      </c>
      <c r="O966" s="13" t="str">
        <f t="shared" si="966"/>
        <v/>
      </c>
      <c r="P966" s="13" t="str">
        <f t="shared" si="966"/>
        <v/>
      </c>
    </row>
    <row r="967">
      <c r="B967" s="23"/>
      <c r="C967" s="8"/>
      <c r="D967" s="8"/>
      <c r="E967" s="9"/>
      <c r="F967" s="2"/>
      <c r="G967" s="3"/>
      <c r="I967" s="12" t="str">
        <f t="shared" si="754"/>
        <v/>
      </c>
      <c r="J967" s="13">
        <v>3.31E7</v>
      </c>
      <c r="K967" s="13" t="str">
        <f t="shared" ref="K967:P967" si="967">if($E967="","",if($E967="Dropped",if(and(K$1&lt;=$I967,K$1&gt;=$H967),if(Year($D967)=K$1,$F967*0.8,if((year($D967)+1)=K$1,$F967*0.6,$F967*0.4)) ,""),if($E967="Minors",0,if($E967="FA Contract",if(and(K$1&lt;=$I967,K$1&gt;=$H967),$F967,""),if($E967="YP Contract",if(K$1=$H967,500000,if(K$1=($H967+1),1000000,if(K$1=($H967+2),1500000,""))))))))</f>
        <v/>
      </c>
      <c r="L967" s="13" t="str">
        <f t="shared" si="967"/>
        <v/>
      </c>
      <c r="M967" s="13" t="str">
        <f t="shared" si="967"/>
        <v/>
      </c>
      <c r="N967" s="13" t="str">
        <f t="shared" si="967"/>
        <v/>
      </c>
      <c r="O967" s="13" t="str">
        <f t="shared" si="967"/>
        <v/>
      </c>
      <c r="P967" s="13" t="str">
        <f t="shared" si="967"/>
        <v/>
      </c>
    </row>
    <row r="968">
      <c r="B968" s="23"/>
      <c r="C968" s="8"/>
      <c r="D968" s="8"/>
      <c r="E968" s="9"/>
      <c r="F968" s="2"/>
      <c r="G968" s="3"/>
      <c r="I968" s="12" t="str">
        <f t="shared" si="754"/>
        <v/>
      </c>
      <c r="J968" s="13">
        <v>3.31E7</v>
      </c>
      <c r="K968" s="13" t="str">
        <f t="shared" ref="K968:P968" si="968">if($E968="","",if($E968="Dropped",if(and(K$1&lt;=$I968,K$1&gt;=$H968),if(Year($D968)=K$1,$F968*0.8,if((year($D968)+1)=K$1,$F968*0.6,$F968*0.4)) ,""),if($E968="Minors",0,if($E968="FA Contract",if(and(K$1&lt;=$I968,K$1&gt;=$H968),$F968,""),if($E968="YP Contract",if(K$1=$H968,500000,if(K$1=($H968+1),1000000,if(K$1=($H968+2),1500000,""))))))))</f>
        <v/>
      </c>
      <c r="L968" s="13" t="str">
        <f t="shared" si="968"/>
        <v/>
      </c>
      <c r="M968" s="13" t="str">
        <f t="shared" si="968"/>
        <v/>
      </c>
      <c r="N968" s="13" t="str">
        <f t="shared" si="968"/>
        <v/>
      </c>
      <c r="O968" s="13" t="str">
        <f t="shared" si="968"/>
        <v/>
      </c>
      <c r="P968" s="13" t="str">
        <f t="shared" si="968"/>
        <v/>
      </c>
    </row>
    <row r="969">
      <c r="B969" s="23"/>
      <c r="C969" s="8"/>
      <c r="D969" s="8"/>
      <c r="E969" s="9"/>
      <c r="F969" s="2"/>
      <c r="G969" s="3"/>
      <c r="I969" s="12" t="str">
        <f t="shared" si="754"/>
        <v/>
      </c>
      <c r="J969" s="13">
        <v>3.31E7</v>
      </c>
      <c r="K969" s="13" t="str">
        <f t="shared" ref="K969:P969" si="969">if($E969="","",if($E969="Dropped",if(and(K$1&lt;=$I969,K$1&gt;=$H969),if(Year($D969)=K$1,$F969*0.8,if((year($D969)+1)=K$1,$F969*0.6,$F969*0.4)) ,""),if($E969="Minors",0,if($E969="FA Contract",if(and(K$1&lt;=$I969,K$1&gt;=$H969),$F969,""),if($E969="YP Contract",if(K$1=$H969,500000,if(K$1=($H969+1),1000000,if(K$1=($H969+2),1500000,""))))))))</f>
        <v/>
      </c>
      <c r="L969" s="13" t="str">
        <f t="shared" si="969"/>
        <v/>
      </c>
      <c r="M969" s="13" t="str">
        <f t="shared" si="969"/>
        <v/>
      </c>
      <c r="N969" s="13" t="str">
        <f t="shared" si="969"/>
        <v/>
      </c>
      <c r="O969" s="13" t="str">
        <f t="shared" si="969"/>
        <v/>
      </c>
      <c r="P969" s="13" t="str">
        <f t="shared" si="969"/>
        <v/>
      </c>
    </row>
    <row r="970">
      <c r="B970" s="23"/>
      <c r="C970" s="8"/>
      <c r="D970" s="8"/>
      <c r="E970" s="9"/>
      <c r="F970" s="2"/>
      <c r="G970" s="3"/>
      <c r="I970" s="12" t="str">
        <f t="shared" si="754"/>
        <v/>
      </c>
      <c r="J970" s="13">
        <v>3.31E7</v>
      </c>
      <c r="K970" s="13" t="str">
        <f t="shared" ref="K970:P970" si="970">if($E970="","",if($E970="Dropped",if(and(K$1&lt;=$I970,K$1&gt;=$H970),if(Year($D970)=K$1,$F970*0.8,if((year($D970)+1)=K$1,$F970*0.6,$F970*0.4)) ,""),if($E970="Minors",0,if($E970="FA Contract",if(and(K$1&lt;=$I970,K$1&gt;=$H970),$F970,""),if($E970="YP Contract",if(K$1=$H970,500000,if(K$1=($H970+1),1000000,if(K$1=($H970+2),1500000,""))))))))</f>
        <v/>
      </c>
      <c r="L970" s="13" t="str">
        <f t="shared" si="970"/>
        <v/>
      </c>
      <c r="M970" s="13" t="str">
        <f t="shared" si="970"/>
        <v/>
      </c>
      <c r="N970" s="13" t="str">
        <f t="shared" si="970"/>
        <v/>
      </c>
      <c r="O970" s="13" t="str">
        <f t="shared" si="970"/>
        <v/>
      </c>
      <c r="P970" s="13" t="str">
        <f t="shared" si="970"/>
        <v/>
      </c>
    </row>
    <row r="971">
      <c r="B971" s="23"/>
      <c r="C971" s="8"/>
      <c r="D971" s="8"/>
      <c r="E971" s="9"/>
      <c r="F971" s="2"/>
      <c r="G971" s="3"/>
      <c r="I971" s="12" t="str">
        <f t="shared" si="754"/>
        <v/>
      </c>
      <c r="J971" s="13">
        <v>3.31E7</v>
      </c>
      <c r="K971" s="13" t="str">
        <f t="shared" ref="K971:P971" si="971">if($E971="","",if($E971="Dropped",if(and(K$1&lt;=$I971,K$1&gt;=$H971),if(Year($D971)=K$1,$F971*0.8,if((year($D971)+1)=K$1,$F971*0.6,$F971*0.4)) ,""),if($E971="Minors",0,if($E971="FA Contract",if(and(K$1&lt;=$I971,K$1&gt;=$H971),$F971,""),if($E971="YP Contract",if(K$1=$H971,500000,if(K$1=($H971+1),1000000,if(K$1=($H971+2),1500000,""))))))))</f>
        <v/>
      </c>
      <c r="L971" s="13" t="str">
        <f t="shared" si="971"/>
        <v/>
      </c>
      <c r="M971" s="13" t="str">
        <f t="shared" si="971"/>
        <v/>
      </c>
      <c r="N971" s="13" t="str">
        <f t="shared" si="971"/>
        <v/>
      </c>
      <c r="O971" s="13" t="str">
        <f t="shared" si="971"/>
        <v/>
      </c>
      <c r="P971" s="13" t="str">
        <f t="shared" si="971"/>
        <v/>
      </c>
    </row>
    <row r="972">
      <c r="B972" s="23"/>
      <c r="C972" s="8"/>
      <c r="D972" s="8"/>
      <c r="E972" s="9"/>
      <c r="F972" s="2"/>
      <c r="G972" s="3"/>
      <c r="I972" s="12" t="str">
        <f t="shared" si="754"/>
        <v/>
      </c>
      <c r="J972" s="13">
        <v>3.31E7</v>
      </c>
      <c r="K972" s="13" t="str">
        <f t="shared" ref="K972:P972" si="972">if($E972="","",if($E972="Dropped",if(and(K$1&lt;=$I972,K$1&gt;=$H972),if(Year($D972)=K$1,$F972*0.8,if((year($D972)+1)=K$1,$F972*0.6,$F972*0.4)) ,""),if($E972="Minors",0,if($E972="FA Contract",if(and(K$1&lt;=$I972,K$1&gt;=$H972),$F972,""),if($E972="YP Contract",if(K$1=$H972,500000,if(K$1=($H972+1),1000000,if(K$1=($H972+2),1500000,""))))))))</f>
        <v/>
      </c>
      <c r="L972" s="13" t="str">
        <f t="shared" si="972"/>
        <v/>
      </c>
      <c r="M972" s="13" t="str">
        <f t="shared" si="972"/>
        <v/>
      </c>
      <c r="N972" s="13" t="str">
        <f t="shared" si="972"/>
        <v/>
      </c>
      <c r="O972" s="13" t="str">
        <f t="shared" si="972"/>
        <v/>
      </c>
      <c r="P972" s="13" t="str">
        <f t="shared" si="972"/>
        <v/>
      </c>
    </row>
    <row r="973">
      <c r="B973" s="23"/>
      <c r="C973" s="8"/>
      <c r="D973" s="8"/>
      <c r="E973" s="9"/>
      <c r="F973" s="2"/>
      <c r="G973" s="3"/>
      <c r="I973" s="12" t="str">
        <f t="shared" si="754"/>
        <v/>
      </c>
      <c r="J973" s="13">
        <v>3.31E7</v>
      </c>
      <c r="K973" s="13" t="str">
        <f t="shared" ref="K973:P973" si="973">if($E973="","",if($E973="Dropped",if(and(K$1&lt;=$I973,K$1&gt;=$H973),if(Year($D973)=K$1,$F973*0.8,if((year($D973)+1)=K$1,$F973*0.6,$F973*0.4)) ,""),if($E973="Minors",0,if($E973="FA Contract",if(and(K$1&lt;=$I973,K$1&gt;=$H973),$F973,""),if($E973="YP Contract",if(K$1=$H973,500000,if(K$1=($H973+1),1000000,if(K$1=($H973+2),1500000,""))))))))</f>
        <v/>
      </c>
      <c r="L973" s="13" t="str">
        <f t="shared" si="973"/>
        <v/>
      </c>
      <c r="M973" s="13" t="str">
        <f t="shared" si="973"/>
        <v/>
      </c>
      <c r="N973" s="13" t="str">
        <f t="shared" si="973"/>
        <v/>
      </c>
      <c r="O973" s="13" t="str">
        <f t="shared" si="973"/>
        <v/>
      </c>
      <c r="P973" s="13" t="str">
        <f t="shared" si="973"/>
        <v/>
      </c>
    </row>
    <row r="974">
      <c r="B974" s="23"/>
      <c r="C974" s="8"/>
      <c r="D974" s="8"/>
      <c r="E974" s="9"/>
      <c r="F974" s="2"/>
      <c r="G974" s="3"/>
      <c r="I974" s="12" t="str">
        <f t="shared" si="754"/>
        <v/>
      </c>
      <c r="J974" s="13">
        <v>3.31E7</v>
      </c>
      <c r="K974" s="13" t="str">
        <f t="shared" ref="K974:P974" si="974">if($E974="","",if($E974="Dropped",if(and(K$1&lt;=$I974,K$1&gt;=$H974),if(Year($D974)=K$1,$F974*0.8,if((year($D974)+1)=K$1,$F974*0.6,$F974*0.4)) ,""),if($E974="Minors",0,if($E974="FA Contract",if(and(K$1&lt;=$I974,K$1&gt;=$H974),$F974,""),if($E974="YP Contract",if(K$1=$H974,500000,if(K$1=($H974+1),1000000,if(K$1=($H974+2),1500000,""))))))))</f>
        <v/>
      </c>
      <c r="L974" s="13" t="str">
        <f t="shared" si="974"/>
        <v/>
      </c>
      <c r="M974" s="13" t="str">
        <f t="shared" si="974"/>
        <v/>
      </c>
      <c r="N974" s="13" t="str">
        <f t="shared" si="974"/>
        <v/>
      </c>
      <c r="O974" s="13" t="str">
        <f t="shared" si="974"/>
        <v/>
      </c>
      <c r="P974" s="13" t="str">
        <f t="shared" si="974"/>
        <v/>
      </c>
    </row>
    <row r="975">
      <c r="B975" s="23"/>
      <c r="C975" s="8"/>
      <c r="D975" s="8"/>
      <c r="E975" s="9"/>
      <c r="F975" s="2"/>
      <c r="G975" s="3"/>
      <c r="I975" s="12" t="str">
        <f t="shared" si="754"/>
        <v/>
      </c>
      <c r="J975" s="13">
        <v>3.31E7</v>
      </c>
      <c r="K975" s="13" t="str">
        <f t="shared" ref="K975:P975" si="975">if($E975="","",if($E975="Dropped",if(and(K$1&lt;=$I975,K$1&gt;=$H975),if(Year($D975)=K$1,$F975*0.8,if((year($D975)+1)=K$1,$F975*0.6,$F975*0.4)) ,""),if($E975="Minors",0,if($E975="FA Contract",if(and(K$1&lt;=$I975,K$1&gt;=$H975),$F975,""),if($E975="YP Contract",if(K$1=$H975,500000,if(K$1=($H975+1),1000000,if(K$1=($H975+2),1500000,""))))))))</f>
        <v/>
      </c>
      <c r="L975" s="13" t="str">
        <f t="shared" si="975"/>
        <v/>
      </c>
      <c r="M975" s="13" t="str">
        <f t="shared" si="975"/>
        <v/>
      </c>
      <c r="N975" s="13" t="str">
        <f t="shared" si="975"/>
        <v/>
      </c>
      <c r="O975" s="13" t="str">
        <f t="shared" si="975"/>
        <v/>
      </c>
      <c r="P975" s="13" t="str">
        <f t="shared" si="975"/>
        <v/>
      </c>
    </row>
    <row r="976">
      <c r="B976" s="23"/>
      <c r="C976" s="8"/>
      <c r="D976" s="8"/>
      <c r="E976" s="9"/>
      <c r="F976" s="2"/>
      <c r="G976" s="3"/>
      <c r="I976" s="12" t="str">
        <f t="shared" si="754"/>
        <v/>
      </c>
      <c r="J976" s="13">
        <v>3.31E7</v>
      </c>
      <c r="K976" s="13" t="str">
        <f t="shared" ref="K976:P976" si="976">if($E976="","",if($E976="Dropped",if(and(K$1&lt;=$I976,K$1&gt;=$H976),if(Year($D976)=K$1,$F976*0.8,if((year($D976)+1)=K$1,$F976*0.6,$F976*0.4)) ,""),if($E976="Minors",0,if($E976="FA Contract",if(and(K$1&lt;=$I976,K$1&gt;=$H976),$F976,""),if($E976="YP Contract",if(K$1=$H976,500000,if(K$1=($H976+1),1000000,if(K$1=($H976+2),1500000,""))))))))</f>
        <v/>
      </c>
      <c r="L976" s="13" t="str">
        <f t="shared" si="976"/>
        <v/>
      </c>
      <c r="M976" s="13" t="str">
        <f t="shared" si="976"/>
        <v/>
      </c>
      <c r="N976" s="13" t="str">
        <f t="shared" si="976"/>
        <v/>
      </c>
      <c r="O976" s="13" t="str">
        <f t="shared" si="976"/>
        <v/>
      </c>
      <c r="P976" s="13" t="str">
        <f t="shared" si="976"/>
        <v/>
      </c>
    </row>
    <row r="977">
      <c r="B977" s="23"/>
      <c r="C977" s="8"/>
      <c r="D977" s="8"/>
      <c r="E977" s="9"/>
      <c r="F977" s="2"/>
      <c r="G977" s="3"/>
      <c r="I977" s="12" t="str">
        <f t="shared" si="754"/>
        <v/>
      </c>
      <c r="J977" s="13">
        <v>3.31E7</v>
      </c>
      <c r="K977" s="13" t="str">
        <f t="shared" ref="K977:P977" si="977">if($E977="","",if($E977="Dropped",if(and(K$1&lt;=$I977,K$1&gt;=$H977),if(Year($D977)=K$1,$F977*0.8,if((year($D977)+1)=K$1,$F977*0.6,$F977*0.4)) ,""),if($E977="Minors",0,if($E977="FA Contract",if(and(K$1&lt;=$I977,K$1&gt;=$H977),$F977,""),if($E977="YP Contract",if(K$1=$H977,500000,if(K$1=($H977+1),1000000,if(K$1=($H977+2),1500000,""))))))))</f>
        <v/>
      </c>
      <c r="L977" s="13" t="str">
        <f t="shared" si="977"/>
        <v/>
      </c>
      <c r="M977" s="13" t="str">
        <f t="shared" si="977"/>
        <v/>
      </c>
      <c r="N977" s="13" t="str">
        <f t="shared" si="977"/>
        <v/>
      </c>
      <c r="O977" s="13" t="str">
        <f t="shared" si="977"/>
        <v/>
      </c>
      <c r="P977" s="13" t="str">
        <f t="shared" si="977"/>
        <v/>
      </c>
    </row>
    <row r="978">
      <c r="B978" s="23"/>
      <c r="C978" s="8"/>
      <c r="D978" s="8"/>
      <c r="E978" s="9"/>
      <c r="F978" s="2"/>
      <c r="G978" s="3"/>
      <c r="I978" s="12" t="str">
        <f t="shared" si="754"/>
        <v/>
      </c>
      <c r="J978" s="13">
        <v>3.31E7</v>
      </c>
      <c r="K978" s="13" t="str">
        <f t="shared" ref="K978:P978" si="978">if($E978="","",if($E978="Dropped",if(and(K$1&lt;=$I978,K$1&gt;=$H978),if(Year($D978)=K$1,$F978*0.8,if((year($D978)+1)=K$1,$F978*0.6,$F978*0.4)) ,""),if($E978="Minors",0,if($E978="FA Contract",if(and(K$1&lt;=$I978,K$1&gt;=$H978),$F978,""),if($E978="YP Contract",if(K$1=$H978,500000,if(K$1=($H978+1),1000000,if(K$1=($H978+2),1500000,""))))))))</f>
        <v/>
      </c>
      <c r="L978" s="13" t="str">
        <f t="shared" si="978"/>
        <v/>
      </c>
      <c r="M978" s="13" t="str">
        <f t="shared" si="978"/>
        <v/>
      </c>
      <c r="N978" s="13" t="str">
        <f t="shared" si="978"/>
        <v/>
      </c>
      <c r="O978" s="13" t="str">
        <f t="shared" si="978"/>
        <v/>
      </c>
      <c r="P978" s="13" t="str">
        <f t="shared" si="978"/>
        <v/>
      </c>
    </row>
    <row r="979">
      <c r="B979" s="23"/>
      <c r="C979" s="8"/>
      <c r="D979" s="8"/>
      <c r="E979" s="9"/>
      <c r="F979" s="2"/>
      <c r="G979" s="3"/>
      <c r="I979" s="12" t="str">
        <f t="shared" si="754"/>
        <v/>
      </c>
      <c r="J979" s="13">
        <v>3.31E7</v>
      </c>
      <c r="K979" s="13" t="str">
        <f t="shared" ref="K979:P979" si="979">if($E979="","",if($E979="Dropped",if(and(K$1&lt;=$I979,K$1&gt;=$H979),if(Year($D979)=K$1,$F979*0.8,if((year($D979)+1)=K$1,$F979*0.6,$F979*0.4)) ,""),if($E979="Minors",0,if($E979="FA Contract",if(and(K$1&lt;=$I979,K$1&gt;=$H979),$F979,""),if($E979="YP Contract",if(K$1=$H979,500000,if(K$1=($H979+1),1000000,if(K$1=($H979+2),1500000,""))))))))</f>
        <v/>
      </c>
      <c r="L979" s="13" t="str">
        <f t="shared" si="979"/>
        <v/>
      </c>
      <c r="M979" s="13" t="str">
        <f t="shared" si="979"/>
        <v/>
      </c>
      <c r="N979" s="13" t="str">
        <f t="shared" si="979"/>
        <v/>
      </c>
      <c r="O979" s="13" t="str">
        <f t="shared" si="979"/>
        <v/>
      </c>
      <c r="P979" s="13" t="str">
        <f t="shared" si="979"/>
        <v/>
      </c>
    </row>
    <row r="980">
      <c r="B980" s="23"/>
      <c r="C980" s="8"/>
      <c r="D980" s="8"/>
      <c r="E980" s="9"/>
      <c r="F980" s="2"/>
      <c r="G980" s="3"/>
      <c r="I980" s="12" t="str">
        <f t="shared" si="754"/>
        <v/>
      </c>
      <c r="J980" s="13">
        <v>3.31E7</v>
      </c>
      <c r="K980" s="13" t="str">
        <f t="shared" ref="K980:P980" si="980">if($E980="","",if($E980="Dropped",if(and(K$1&lt;=$I980,K$1&gt;=$H980),if(Year($D980)=K$1,$F980*0.8,if((year($D980)+1)=K$1,$F980*0.6,$F980*0.4)) ,""),if($E980="Minors",0,if($E980="FA Contract",if(and(K$1&lt;=$I980,K$1&gt;=$H980),$F980,""),if($E980="YP Contract",if(K$1=$H980,500000,if(K$1=($H980+1),1000000,if(K$1=($H980+2),1500000,""))))))))</f>
        <v/>
      </c>
      <c r="L980" s="13" t="str">
        <f t="shared" si="980"/>
        <v/>
      </c>
      <c r="M980" s="13" t="str">
        <f t="shared" si="980"/>
        <v/>
      </c>
      <c r="N980" s="13" t="str">
        <f t="shared" si="980"/>
        <v/>
      </c>
      <c r="O980" s="13" t="str">
        <f t="shared" si="980"/>
        <v/>
      </c>
      <c r="P980" s="13" t="str">
        <f t="shared" si="980"/>
        <v/>
      </c>
    </row>
    <row r="981">
      <c r="B981" s="23"/>
      <c r="C981" s="8"/>
      <c r="D981" s="8"/>
      <c r="E981" s="9"/>
      <c r="F981" s="2"/>
      <c r="G981" s="3"/>
      <c r="I981" s="12" t="str">
        <f t="shared" si="754"/>
        <v/>
      </c>
      <c r="J981" s="13">
        <v>3.31E7</v>
      </c>
      <c r="K981" s="13" t="str">
        <f t="shared" ref="K981:P981" si="981">if($E981="","",if($E981="Dropped",if(and(K$1&lt;=$I981,K$1&gt;=$H981),if(Year($D981)=K$1,$F981*0.8,if((year($D981)+1)=K$1,$F981*0.6,$F981*0.4)) ,""),if($E981="Minors",0,if($E981="FA Contract",if(and(K$1&lt;=$I981,K$1&gt;=$H981),$F981,""),if($E981="YP Contract",if(K$1=$H981,500000,if(K$1=($H981+1),1000000,if(K$1=($H981+2),1500000,""))))))))</f>
        <v/>
      </c>
      <c r="L981" s="13" t="str">
        <f t="shared" si="981"/>
        <v/>
      </c>
      <c r="M981" s="13" t="str">
        <f t="shared" si="981"/>
        <v/>
      </c>
      <c r="N981" s="13" t="str">
        <f t="shared" si="981"/>
        <v/>
      </c>
      <c r="O981" s="13" t="str">
        <f t="shared" si="981"/>
        <v/>
      </c>
      <c r="P981" s="13" t="str">
        <f t="shared" si="981"/>
        <v/>
      </c>
    </row>
    <row r="982">
      <c r="B982" s="23"/>
      <c r="C982" s="8"/>
      <c r="D982" s="8"/>
      <c r="E982" s="9"/>
      <c r="F982" s="2"/>
      <c r="G982" s="3"/>
      <c r="I982" s="12" t="str">
        <f t="shared" si="754"/>
        <v/>
      </c>
      <c r="J982" s="13">
        <v>3.31E7</v>
      </c>
      <c r="K982" s="13" t="str">
        <f t="shared" ref="K982:P982" si="982">if($E982="","",if($E982="Dropped",if(and(K$1&lt;=$I982,K$1&gt;=$H982),if(Year($D982)=K$1,$F982*0.8,if((year($D982)+1)=K$1,$F982*0.6,$F982*0.4)) ,""),if($E982="Minors",0,if($E982="FA Contract",if(and(K$1&lt;=$I982,K$1&gt;=$H982),$F982,""),if($E982="YP Contract",if(K$1=$H982,500000,if(K$1=($H982+1),1000000,if(K$1=($H982+2),1500000,""))))))))</f>
        <v/>
      </c>
      <c r="L982" s="13" t="str">
        <f t="shared" si="982"/>
        <v/>
      </c>
      <c r="M982" s="13" t="str">
        <f t="shared" si="982"/>
        <v/>
      </c>
      <c r="N982" s="13" t="str">
        <f t="shared" si="982"/>
        <v/>
      </c>
      <c r="O982" s="13" t="str">
        <f t="shared" si="982"/>
        <v/>
      </c>
      <c r="P982" s="13" t="str">
        <f t="shared" si="982"/>
        <v/>
      </c>
    </row>
    <row r="983">
      <c r="B983" s="23"/>
      <c r="C983" s="8"/>
      <c r="D983" s="8"/>
      <c r="E983" s="9"/>
      <c r="F983" s="2"/>
      <c r="G983" s="3"/>
      <c r="I983" s="12" t="str">
        <f t="shared" si="754"/>
        <v/>
      </c>
      <c r="J983" s="13">
        <v>3.31E7</v>
      </c>
      <c r="K983" s="13" t="str">
        <f t="shared" ref="K983:P983" si="983">if($E983="","",if($E983="Dropped",if(and(K$1&lt;=$I983,K$1&gt;=$H983),if(Year($D983)=K$1,$F983*0.8,if((year($D983)+1)=K$1,$F983*0.6,$F983*0.4)) ,""),if($E983="Minors",0,if($E983="FA Contract",if(and(K$1&lt;=$I983,K$1&gt;=$H983),$F983,""),if($E983="YP Contract",if(K$1=$H983,500000,if(K$1=($H983+1),1000000,if(K$1=($H983+2),1500000,""))))))))</f>
        <v/>
      </c>
      <c r="L983" s="13" t="str">
        <f t="shared" si="983"/>
        <v/>
      </c>
      <c r="M983" s="13" t="str">
        <f t="shared" si="983"/>
        <v/>
      </c>
      <c r="N983" s="13" t="str">
        <f t="shared" si="983"/>
        <v/>
      </c>
      <c r="O983" s="13" t="str">
        <f t="shared" si="983"/>
        <v/>
      </c>
      <c r="P983" s="13" t="str">
        <f t="shared" si="983"/>
        <v/>
      </c>
    </row>
    <row r="984">
      <c r="B984" s="23"/>
      <c r="C984" s="8"/>
      <c r="D984" s="8"/>
      <c r="E984" s="9"/>
      <c r="F984" s="2"/>
      <c r="G984" s="3"/>
      <c r="I984" s="12" t="str">
        <f t="shared" si="754"/>
        <v/>
      </c>
      <c r="J984" s="13">
        <v>3.31E7</v>
      </c>
      <c r="K984" s="13" t="str">
        <f t="shared" ref="K984:P984" si="984">if($E984="","",if($E984="Dropped",if(and(K$1&lt;=$I984,K$1&gt;=$H984),if(Year($D984)=K$1,$F984*0.8,if((year($D984)+1)=K$1,$F984*0.6,$F984*0.4)) ,""),if($E984="Minors",0,if($E984="FA Contract",if(and(K$1&lt;=$I984,K$1&gt;=$H984),$F984,""),if($E984="YP Contract",if(K$1=$H984,500000,if(K$1=($H984+1),1000000,if(K$1=($H984+2),1500000,""))))))))</f>
        <v/>
      </c>
      <c r="L984" s="13" t="str">
        <f t="shared" si="984"/>
        <v/>
      </c>
      <c r="M984" s="13" t="str">
        <f t="shared" si="984"/>
        <v/>
      </c>
      <c r="N984" s="13" t="str">
        <f t="shared" si="984"/>
        <v/>
      </c>
      <c r="O984" s="13" t="str">
        <f t="shared" si="984"/>
        <v/>
      </c>
      <c r="P984" s="13" t="str">
        <f t="shared" si="984"/>
        <v/>
      </c>
    </row>
    <row r="985">
      <c r="B985" s="23"/>
      <c r="C985" s="8"/>
      <c r="D985" s="8"/>
      <c r="E985" s="9"/>
      <c r="F985" s="2"/>
      <c r="G985" s="3"/>
      <c r="I985" s="12" t="str">
        <f t="shared" si="754"/>
        <v/>
      </c>
      <c r="J985" s="13">
        <v>3.31E7</v>
      </c>
      <c r="K985" s="13" t="str">
        <f t="shared" ref="K985:P985" si="985">if($E985="","",if($E985="Dropped",if(and(K$1&lt;=$I985,K$1&gt;=$H985),if(Year($D985)=K$1,$F985*0.8,if((year($D985)+1)=K$1,$F985*0.6,$F985*0.4)) ,""),if($E985="Minors",0,if($E985="FA Contract",if(and(K$1&lt;=$I985,K$1&gt;=$H985),$F985,""),if($E985="YP Contract",if(K$1=$H985,500000,if(K$1=($H985+1),1000000,if(K$1=($H985+2),1500000,""))))))))</f>
        <v/>
      </c>
      <c r="L985" s="13" t="str">
        <f t="shared" si="985"/>
        <v/>
      </c>
      <c r="M985" s="13" t="str">
        <f t="shared" si="985"/>
        <v/>
      </c>
      <c r="N985" s="13" t="str">
        <f t="shared" si="985"/>
        <v/>
      </c>
      <c r="O985" s="13" t="str">
        <f t="shared" si="985"/>
        <v/>
      </c>
      <c r="P985" s="13" t="str">
        <f t="shared" si="985"/>
        <v/>
      </c>
    </row>
    <row r="986">
      <c r="B986" s="23"/>
      <c r="C986" s="8"/>
      <c r="D986" s="8"/>
      <c r="E986" s="9"/>
      <c r="F986" s="2"/>
      <c r="G986" s="3"/>
      <c r="I986" s="12" t="str">
        <f t="shared" si="754"/>
        <v/>
      </c>
      <c r="J986" s="13">
        <v>3.31E7</v>
      </c>
      <c r="K986" s="13" t="str">
        <f t="shared" ref="K986:P986" si="986">if($E986="","",if($E986="Dropped",if(and(K$1&lt;=$I986,K$1&gt;=$H986),if(Year($D986)=K$1,$F986*0.8,if((year($D986)+1)=K$1,$F986*0.6,$F986*0.4)) ,""),if($E986="Minors",0,if($E986="FA Contract",if(and(K$1&lt;=$I986,K$1&gt;=$H986),$F986,""),if($E986="YP Contract",if(K$1=$H986,500000,if(K$1=($H986+1),1000000,if(K$1=($H986+2),1500000,""))))))))</f>
        <v/>
      </c>
      <c r="L986" s="13" t="str">
        <f t="shared" si="986"/>
        <v/>
      </c>
      <c r="M986" s="13" t="str">
        <f t="shared" si="986"/>
        <v/>
      </c>
      <c r="N986" s="13" t="str">
        <f t="shared" si="986"/>
        <v/>
      </c>
      <c r="O986" s="13" t="str">
        <f t="shared" si="986"/>
        <v/>
      </c>
      <c r="P986" s="13" t="str">
        <f t="shared" si="986"/>
        <v/>
      </c>
    </row>
    <row r="987">
      <c r="B987" s="23"/>
      <c r="C987" s="8"/>
      <c r="D987" s="8"/>
      <c r="E987" s="9"/>
      <c r="F987" s="2"/>
      <c r="G987" s="3"/>
      <c r="I987" s="12" t="str">
        <f t="shared" si="754"/>
        <v/>
      </c>
      <c r="J987" s="13">
        <v>3.31E7</v>
      </c>
      <c r="K987" s="13" t="str">
        <f t="shared" ref="K987:P987" si="987">if($E987="","",if($E987="Dropped",if(and(K$1&lt;=$I987,K$1&gt;=$H987),if(Year($D987)=K$1,$F987*0.8,if((year($D987)+1)=K$1,$F987*0.6,$F987*0.4)) ,""),if($E987="Minors",0,if($E987="FA Contract",if(and(K$1&lt;=$I987,K$1&gt;=$H987),$F987,""),if($E987="YP Contract",if(K$1=$H987,500000,if(K$1=($H987+1),1000000,if(K$1=($H987+2),1500000,""))))))))</f>
        <v/>
      </c>
      <c r="L987" s="13" t="str">
        <f t="shared" si="987"/>
        <v/>
      </c>
      <c r="M987" s="13" t="str">
        <f t="shared" si="987"/>
        <v/>
      </c>
      <c r="N987" s="13" t="str">
        <f t="shared" si="987"/>
        <v/>
      </c>
      <c r="O987" s="13" t="str">
        <f t="shared" si="987"/>
        <v/>
      </c>
      <c r="P987" s="13" t="str">
        <f t="shared" si="987"/>
        <v/>
      </c>
    </row>
    <row r="988">
      <c r="B988" s="23"/>
      <c r="C988" s="8"/>
      <c r="D988" s="8"/>
      <c r="E988" s="9"/>
      <c r="F988" s="2"/>
      <c r="G988" s="3"/>
      <c r="I988" s="12" t="str">
        <f t="shared" si="754"/>
        <v/>
      </c>
      <c r="J988" s="13">
        <v>3.31E7</v>
      </c>
      <c r="K988" s="13" t="str">
        <f t="shared" ref="K988:P988" si="988">if($E988="","",if($E988="Dropped",if(and(K$1&lt;=$I988,K$1&gt;=$H988),if(Year($D988)=K$1,$F988*0.8,if((year($D988)+1)=K$1,$F988*0.6,$F988*0.4)) ,""),if($E988="Minors",0,if($E988="FA Contract",if(and(K$1&lt;=$I988,K$1&gt;=$H988),$F988,""),if($E988="YP Contract",if(K$1=$H988,500000,if(K$1=($H988+1),1000000,if(K$1=($H988+2),1500000,""))))))))</f>
        <v/>
      </c>
      <c r="L988" s="13" t="str">
        <f t="shared" si="988"/>
        <v/>
      </c>
      <c r="M988" s="13" t="str">
        <f t="shared" si="988"/>
        <v/>
      </c>
      <c r="N988" s="13" t="str">
        <f t="shared" si="988"/>
        <v/>
      </c>
      <c r="O988" s="13" t="str">
        <f t="shared" si="988"/>
        <v/>
      </c>
      <c r="P988" s="13" t="str">
        <f t="shared" si="988"/>
        <v/>
      </c>
    </row>
    <row r="989">
      <c r="B989" s="23"/>
      <c r="C989" s="8"/>
      <c r="D989" s="8"/>
      <c r="E989" s="9"/>
      <c r="F989" s="2"/>
      <c r="G989" s="3"/>
      <c r="I989" s="12" t="str">
        <f t="shared" si="754"/>
        <v/>
      </c>
      <c r="J989" s="13">
        <v>3.31E7</v>
      </c>
      <c r="K989" s="13" t="str">
        <f t="shared" ref="K989:P989" si="989">if($E989="","",if($E989="Dropped",if(and(K$1&lt;=$I989,K$1&gt;=$H989),if(Year($D989)=K$1,$F989*0.8,if((year($D989)+1)=K$1,$F989*0.6,$F989*0.4)) ,""),if($E989="Minors",0,if($E989="FA Contract",if(and(K$1&lt;=$I989,K$1&gt;=$H989),$F989,""),if($E989="YP Contract",if(K$1=$H989,500000,if(K$1=($H989+1),1000000,if(K$1=($H989+2),1500000,""))))))))</f>
        <v/>
      </c>
      <c r="L989" s="13" t="str">
        <f t="shared" si="989"/>
        <v/>
      </c>
      <c r="M989" s="13" t="str">
        <f t="shared" si="989"/>
        <v/>
      </c>
      <c r="N989" s="13" t="str">
        <f t="shared" si="989"/>
        <v/>
      </c>
      <c r="O989" s="13" t="str">
        <f t="shared" si="989"/>
        <v/>
      </c>
      <c r="P989" s="13" t="str">
        <f t="shared" si="989"/>
        <v/>
      </c>
    </row>
    <row r="990">
      <c r="B990" s="23"/>
      <c r="C990" s="8"/>
      <c r="D990" s="8"/>
      <c r="E990" s="9"/>
      <c r="F990" s="2"/>
      <c r="G990" s="3"/>
      <c r="I990" s="12" t="str">
        <f t="shared" si="754"/>
        <v/>
      </c>
      <c r="J990" s="13">
        <v>3.31E7</v>
      </c>
      <c r="K990" s="13" t="str">
        <f t="shared" ref="K990:P990" si="990">if($E990="","",if($E990="Dropped",if(and(K$1&lt;=$I990,K$1&gt;=$H990),if(Year($D990)=K$1,$F990*0.8,if((year($D990)+1)=K$1,$F990*0.6,$F990*0.4)) ,""),if($E990="Minors",0,if($E990="FA Contract",if(and(K$1&lt;=$I990,K$1&gt;=$H990),$F990,""),if($E990="YP Contract",if(K$1=$H990,500000,if(K$1=($H990+1),1000000,if(K$1=($H990+2),1500000,""))))))))</f>
        <v/>
      </c>
      <c r="L990" s="13" t="str">
        <f t="shared" si="990"/>
        <v/>
      </c>
      <c r="M990" s="13" t="str">
        <f t="shared" si="990"/>
        <v/>
      </c>
      <c r="N990" s="13" t="str">
        <f t="shared" si="990"/>
        <v/>
      </c>
      <c r="O990" s="13" t="str">
        <f t="shared" si="990"/>
        <v/>
      </c>
      <c r="P990" s="13" t="str">
        <f t="shared" si="990"/>
        <v/>
      </c>
    </row>
    <row r="991">
      <c r="B991" s="23"/>
      <c r="C991" s="8"/>
      <c r="D991" s="8"/>
      <c r="E991" s="9"/>
      <c r="F991" s="2"/>
      <c r="G991" s="3"/>
      <c r="I991" s="12" t="str">
        <f t="shared" si="754"/>
        <v/>
      </c>
      <c r="J991" s="13">
        <v>3.31E7</v>
      </c>
      <c r="K991" s="13" t="str">
        <f t="shared" ref="K991:P991" si="991">if($E991="","",if($E991="Dropped",if(and(K$1&lt;=$I991,K$1&gt;=$H991),if(Year($D991)=K$1,$F991*0.8,if((year($D991)+1)=K$1,$F991*0.6,$F991*0.4)) ,""),if($E991="Minors",0,if($E991="FA Contract",if(and(K$1&lt;=$I991,K$1&gt;=$H991),$F991,""),if($E991="YP Contract",if(K$1=$H991,500000,if(K$1=($H991+1),1000000,if(K$1=($H991+2),1500000,""))))))))</f>
        <v/>
      </c>
      <c r="L991" s="13" t="str">
        <f t="shared" si="991"/>
        <v/>
      </c>
      <c r="M991" s="13" t="str">
        <f t="shared" si="991"/>
        <v/>
      </c>
      <c r="N991" s="13" t="str">
        <f t="shared" si="991"/>
        <v/>
      </c>
      <c r="O991" s="13" t="str">
        <f t="shared" si="991"/>
        <v/>
      </c>
      <c r="P991" s="13" t="str">
        <f t="shared" si="991"/>
        <v/>
      </c>
    </row>
    <row r="992">
      <c r="B992" s="23"/>
      <c r="C992" s="8"/>
      <c r="D992" s="8"/>
      <c r="E992" s="9"/>
      <c r="F992" s="2"/>
      <c r="G992" s="3"/>
      <c r="I992" s="12" t="str">
        <f t="shared" si="754"/>
        <v/>
      </c>
      <c r="J992" s="13">
        <v>3.31E7</v>
      </c>
      <c r="K992" s="13" t="str">
        <f t="shared" ref="K992:P992" si="992">if($E992="","",if($E992="Dropped",if(and(K$1&lt;=$I992,K$1&gt;=$H992),if(Year($D992)=K$1,$F992*0.8,if((year($D992)+1)=K$1,$F992*0.6,$F992*0.4)) ,""),if($E992="Minors",0,if($E992="FA Contract",if(and(K$1&lt;=$I992,K$1&gt;=$H992),$F992,""),if($E992="YP Contract",if(K$1=$H992,500000,if(K$1=($H992+1),1000000,if(K$1=($H992+2),1500000,""))))))))</f>
        <v/>
      </c>
      <c r="L992" s="13" t="str">
        <f t="shared" si="992"/>
        <v/>
      </c>
      <c r="M992" s="13" t="str">
        <f t="shared" si="992"/>
        <v/>
      </c>
      <c r="N992" s="13" t="str">
        <f t="shared" si="992"/>
        <v/>
      </c>
      <c r="O992" s="13" t="str">
        <f t="shared" si="992"/>
        <v/>
      </c>
      <c r="P992" s="13" t="str">
        <f t="shared" si="992"/>
        <v/>
      </c>
    </row>
    <row r="993">
      <c r="B993" s="23"/>
      <c r="C993" s="8"/>
      <c r="D993" s="8"/>
      <c r="E993" s="9"/>
      <c r="F993" s="2"/>
      <c r="G993" s="3"/>
      <c r="I993" s="12" t="str">
        <f t="shared" si="754"/>
        <v/>
      </c>
      <c r="J993" s="13">
        <v>3.31E7</v>
      </c>
      <c r="K993" s="13" t="str">
        <f t="shared" ref="K993:P993" si="993">if($E993="","",if($E993="Dropped",if(and(K$1&lt;=$I993,K$1&gt;=$H993),if(Year($D993)=K$1,$F993*0.8,if((year($D993)+1)=K$1,$F993*0.6,$F993*0.4)) ,""),if($E993="Minors",0,if($E993="FA Contract",if(and(K$1&lt;=$I993,K$1&gt;=$H993),$F993,""),if($E993="YP Contract",if(K$1=$H993,500000,if(K$1=($H993+1),1000000,if(K$1=($H993+2),1500000,""))))))))</f>
        <v/>
      </c>
      <c r="L993" s="13" t="str">
        <f t="shared" si="993"/>
        <v/>
      </c>
      <c r="M993" s="13" t="str">
        <f t="shared" si="993"/>
        <v/>
      </c>
      <c r="N993" s="13" t="str">
        <f t="shared" si="993"/>
        <v/>
      </c>
      <c r="O993" s="13" t="str">
        <f t="shared" si="993"/>
        <v/>
      </c>
      <c r="P993" s="13" t="str">
        <f t="shared" si="993"/>
        <v/>
      </c>
    </row>
    <row r="994">
      <c r="B994" s="23"/>
      <c r="C994" s="8"/>
      <c r="D994" s="8"/>
      <c r="E994" s="9"/>
      <c r="F994" s="2"/>
      <c r="G994" s="3"/>
      <c r="I994" s="12" t="str">
        <f t="shared" si="754"/>
        <v/>
      </c>
      <c r="J994" s="13">
        <v>3.31E7</v>
      </c>
      <c r="K994" s="13" t="str">
        <f t="shared" ref="K994:P994" si="994">if($E994="","",if($E994="Dropped",if(and(K$1&lt;=$I994,K$1&gt;=$H994),if(Year($D994)=K$1,$F994*0.8,if((year($D994)+1)=K$1,$F994*0.6,$F994*0.4)) ,""),if($E994="Minors",0,if($E994="FA Contract",if(and(K$1&lt;=$I994,K$1&gt;=$H994),$F994,""),if($E994="YP Contract",if(K$1=$H994,500000,if(K$1=($H994+1),1000000,if(K$1=($H994+2),1500000,""))))))))</f>
        <v/>
      </c>
      <c r="L994" s="13" t="str">
        <f t="shared" si="994"/>
        <v/>
      </c>
      <c r="M994" s="13" t="str">
        <f t="shared" si="994"/>
        <v/>
      </c>
      <c r="N994" s="13" t="str">
        <f t="shared" si="994"/>
        <v/>
      </c>
      <c r="O994" s="13" t="str">
        <f t="shared" si="994"/>
        <v/>
      </c>
      <c r="P994" s="13" t="str">
        <f t="shared" si="994"/>
        <v/>
      </c>
    </row>
    <row r="995">
      <c r="B995" s="23"/>
      <c r="C995" s="8"/>
      <c r="D995" s="8"/>
      <c r="E995" s="9"/>
      <c r="F995" s="2"/>
      <c r="G995" s="3"/>
      <c r="I995" s="12" t="str">
        <f t="shared" si="754"/>
        <v/>
      </c>
      <c r="J995" s="13">
        <v>3.31E7</v>
      </c>
      <c r="K995" s="13" t="str">
        <f t="shared" ref="K995:P995" si="995">if($E995="","",if($E995="Dropped",if(and(K$1&lt;=$I995,K$1&gt;=$H995),if(Year($D995)=K$1,$F995*0.8,if((year($D995)+1)=K$1,$F995*0.6,$F995*0.4)) ,""),if($E995="Minors",0,if($E995="FA Contract",if(and(K$1&lt;=$I995,K$1&gt;=$H995),$F995,""),if($E995="YP Contract",if(K$1=$H995,500000,if(K$1=($H995+1),1000000,if(K$1=($H995+2),1500000,""))))))))</f>
        <v/>
      </c>
      <c r="L995" s="13" t="str">
        <f t="shared" si="995"/>
        <v/>
      </c>
      <c r="M995" s="13" t="str">
        <f t="shared" si="995"/>
        <v/>
      </c>
      <c r="N995" s="13" t="str">
        <f t="shared" si="995"/>
        <v/>
      </c>
      <c r="O995" s="13" t="str">
        <f t="shared" si="995"/>
        <v/>
      </c>
      <c r="P995" s="13" t="str">
        <f t="shared" si="995"/>
        <v/>
      </c>
    </row>
    <row r="996">
      <c r="B996" s="23"/>
      <c r="C996" s="8"/>
      <c r="D996" s="8"/>
      <c r="E996" s="9"/>
      <c r="F996" s="2"/>
      <c r="G996" s="3"/>
      <c r="I996" s="12" t="str">
        <f t="shared" si="754"/>
        <v/>
      </c>
      <c r="J996" s="13">
        <v>3.31E7</v>
      </c>
      <c r="K996" s="13" t="str">
        <f t="shared" ref="K996:P996" si="996">if($E996="","",if($E996="Dropped",if(and(K$1&lt;=$I996,K$1&gt;=$H996),if(Year($D996)=K$1,$F996*0.8,if((year($D996)+1)=K$1,$F996*0.6,$F996*0.4)) ,""),if($E996="Minors",0,if($E996="FA Contract",if(and(K$1&lt;=$I996,K$1&gt;=$H996),$F996,""),if($E996="YP Contract",if(K$1=$H996,500000,if(K$1=($H996+1),1000000,if(K$1=($H996+2),1500000,""))))))))</f>
        <v/>
      </c>
      <c r="L996" s="13" t="str">
        <f t="shared" si="996"/>
        <v/>
      </c>
      <c r="M996" s="13" t="str">
        <f t="shared" si="996"/>
        <v/>
      </c>
      <c r="N996" s="13" t="str">
        <f t="shared" si="996"/>
        <v/>
      </c>
      <c r="O996" s="13" t="str">
        <f t="shared" si="996"/>
        <v/>
      </c>
      <c r="P996" s="13" t="str">
        <f t="shared" si="996"/>
        <v/>
      </c>
    </row>
    <row r="997">
      <c r="B997" s="23"/>
      <c r="C997" s="8"/>
      <c r="D997" s="8"/>
      <c r="E997" s="9"/>
      <c r="F997" s="2"/>
      <c r="G997" s="3"/>
      <c r="I997" s="12" t="str">
        <f t="shared" si="754"/>
        <v/>
      </c>
      <c r="J997" s="13">
        <v>3.31E7</v>
      </c>
      <c r="K997" s="13" t="str">
        <f t="shared" ref="K997:P997" si="997">if($E997="","",if($E997="Dropped",if(and(K$1&lt;=$I997,K$1&gt;=$H997),if(Year($D997)=K$1,$F997*0.8,if((year($D997)+1)=K$1,$F997*0.6,$F997*0.4)) ,""),if($E997="Minors",0,if($E997="FA Contract",if(and(K$1&lt;=$I997,K$1&gt;=$H997),$F997,""),if($E997="YP Contract",if(K$1=$H997,500000,if(K$1=($H997+1),1000000,if(K$1=($H997+2),1500000,""))))))))</f>
        <v/>
      </c>
      <c r="L997" s="13" t="str">
        <f t="shared" si="997"/>
        <v/>
      </c>
      <c r="M997" s="13" t="str">
        <f t="shared" si="997"/>
        <v/>
      </c>
      <c r="N997" s="13" t="str">
        <f t="shared" si="997"/>
        <v/>
      </c>
      <c r="O997" s="13" t="str">
        <f t="shared" si="997"/>
        <v/>
      </c>
      <c r="P997" s="13" t="str">
        <f t="shared" si="997"/>
        <v/>
      </c>
    </row>
    <row r="998">
      <c r="B998" s="23"/>
      <c r="C998" s="8"/>
      <c r="D998" s="8"/>
      <c r="E998" s="9"/>
      <c r="F998" s="2"/>
      <c r="G998" s="3"/>
      <c r="I998" s="12" t="str">
        <f t="shared" si="754"/>
        <v/>
      </c>
      <c r="J998" s="13">
        <v>3.31E7</v>
      </c>
      <c r="K998" s="13" t="str">
        <f t="shared" ref="K998:P998" si="998">if($E998="","",if($E998="Dropped",if(and(K$1&lt;=$I998,K$1&gt;=$H998),if(Year($D998)=K$1,$F998*0.8,if((year($D998)+1)=K$1,$F998*0.6,$F998*0.4)) ,""),if($E998="Minors",0,if($E998="FA Contract",if(and(K$1&lt;=$I998,K$1&gt;=$H998),$F998,""),if($E998="YP Contract",if(K$1=$H998,500000,if(K$1=($H998+1),1000000,if(K$1=($H998+2),1500000,""))))))))</f>
        <v/>
      </c>
      <c r="L998" s="13" t="str">
        <f t="shared" si="998"/>
        <v/>
      </c>
      <c r="M998" s="13" t="str">
        <f t="shared" si="998"/>
        <v/>
      </c>
      <c r="N998" s="13" t="str">
        <f t="shared" si="998"/>
        <v/>
      </c>
      <c r="O998" s="13" t="str">
        <f t="shared" si="998"/>
        <v/>
      </c>
      <c r="P998" s="13" t="str">
        <f t="shared" si="998"/>
        <v/>
      </c>
    </row>
    <row r="999">
      <c r="B999" s="23"/>
      <c r="C999" s="8"/>
      <c r="D999" s="8"/>
      <c r="E999" s="9"/>
      <c r="F999" s="2"/>
      <c r="G999" s="3"/>
      <c r="I999" s="12" t="str">
        <f t="shared" si="754"/>
        <v/>
      </c>
      <c r="J999" s="13">
        <v>3.31E7</v>
      </c>
      <c r="K999" s="13" t="str">
        <f t="shared" ref="K999:P999" si="999">if($E999="","",if($E999="Dropped",if(and(K$1&lt;=$I999,K$1&gt;=$H999),if(Year($D999)=K$1,$F999*0.8,if((year($D999)+1)=K$1,$F999*0.6,$F999*0.4)) ,""),if($E999="Minors",0,if($E999="FA Contract",if(and(K$1&lt;=$I999,K$1&gt;=$H999),$F999,""),if($E999="YP Contract",if(K$1=$H999,500000,if(K$1=($H999+1),1000000,if(K$1=($H999+2),1500000,""))))))))</f>
        <v/>
      </c>
      <c r="L999" s="13" t="str">
        <f t="shared" si="999"/>
        <v/>
      </c>
      <c r="M999" s="13" t="str">
        <f t="shared" si="999"/>
        <v/>
      </c>
      <c r="N999" s="13" t="str">
        <f t="shared" si="999"/>
        <v/>
      </c>
      <c r="O999" s="13" t="str">
        <f t="shared" si="999"/>
        <v/>
      </c>
      <c r="P999" s="13" t="str">
        <f t="shared" si="999"/>
        <v/>
      </c>
    </row>
    <row r="1000">
      <c r="B1000" s="23"/>
      <c r="C1000" s="8"/>
      <c r="D1000" s="8"/>
      <c r="E1000" s="9"/>
      <c r="F1000" s="2"/>
      <c r="G1000" s="3"/>
      <c r="I1000" s="12" t="str">
        <f t="shared" si="754"/>
        <v/>
      </c>
      <c r="J1000" s="13">
        <v>3.31E7</v>
      </c>
      <c r="K1000" s="13" t="str">
        <f t="shared" ref="K1000:P1000" si="1000">if($E1000="","",if($E1000="Dropped",if(and(K$1&lt;=$I1000,K$1&gt;=$H1000),if(Year($D1000)=K$1,$F1000*0.8,if((year($D1000)+1)=K$1,$F1000*0.6,$F1000*0.4)) ,""),if($E1000="Minors",0,if($E1000="FA Contract",if(and(K$1&lt;=$I1000,K$1&gt;=$H1000),$F1000,""),if($E1000="YP Contract",if(K$1=$H1000,500000,if(K$1=($H1000+1),1000000,if(K$1=($H1000+2),1500000,""))))))))</f>
        <v/>
      </c>
      <c r="L1000" s="13" t="str">
        <f t="shared" si="1000"/>
        <v/>
      </c>
      <c r="M1000" s="13" t="str">
        <f t="shared" si="1000"/>
        <v/>
      </c>
      <c r="N1000" s="13" t="str">
        <f t="shared" si="1000"/>
        <v/>
      </c>
      <c r="O1000" s="13" t="str">
        <f t="shared" si="1000"/>
        <v/>
      </c>
      <c r="P1000" s="13" t="str">
        <f t="shared" si="1000"/>
        <v/>
      </c>
    </row>
    <row r="1001">
      <c r="B1001" s="23"/>
      <c r="C1001" s="8"/>
      <c r="D1001" s="8"/>
      <c r="E1001" s="9"/>
      <c r="F1001" s="2"/>
      <c r="G1001" s="3"/>
      <c r="I1001" s="12" t="str">
        <f t="shared" si="754"/>
        <v/>
      </c>
      <c r="J1001" s="13">
        <v>3.31E7</v>
      </c>
      <c r="K1001" s="13" t="str">
        <f t="shared" ref="K1001:P1001" si="1001">if($E1001="","",if($E1001="Dropped",if(and(K$1&lt;=$I1001,K$1&gt;=$H1001),if(Year($D1001)=K$1,$F1001*0.8,if((year($D1001)+1)=K$1,$F1001*0.6,$F1001*0.4)) ,""),if($E1001="Minors",0,if($E1001="FA Contract",if(and(K$1&lt;=$I1001,K$1&gt;=$H1001),$F1001,""),if($E1001="YP Contract",if(K$1=$H1001,500000,if(K$1=($H1001+1),1000000,if(K$1=($H1001+2),1500000,""))))))))</f>
        <v/>
      </c>
      <c r="L1001" s="13" t="str">
        <f t="shared" si="1001"/>
        <v/>
      </c>
      <c r="M1001" s="13" t="str">
        <f t="shared" si="1001"/>
        <v/>
      </c>
      <c r="N1001" s="13" t="str">
        <f t="shared" si="1001"/>
        <v/>
      </c>
      <c r="O1001" s="13" t="str">
        <f t="shared" si="1001"/>
        <v/>
      </c>
      <c r="P1001" s="13" t="str">
        <f t="shared" si="1001"/>
        <v/>
      </c>
    </row>
    <row r="1002">
      <c r="B1002" s="23"/>
      <c r="C1002" s="8"/>
      <c r="D1002" s="8"/>
      <c r="E1002" s="9"/>
      <c r="F1002" s="2"/>
      <c r="G1002" s="3"/>
      <c r="I1002" s="12" t="str">
        <f t="shared" si="754"/>
        <v/>
      </c>
      <c r="J1002" s="13">
        <v>3.31E7</v>
      </c>
      <c r="K1002" s="13" t="str">
        <f t="shared" ref="K1002:P1002" si="1002">if($E1002="","",if($E1002="Dropped",if(and(K$1&lt;=$I1002,K$1&gt;=$H1002),if(Year($D1002)=K$1,$F1002*0.8,if((year($D1002)+1)=K$1,$F1002*0.6,$F1002*0.4)) ,""),if($E1002="Minors",0,if($E1002="FA Contract",if(and(K$1&lt;=$I1002,K$1&gt;=$H1002),$F1002,""),if($E1002="YP Contract",if(K$1=$H1002,500000,if(K$1=($H1002+1),1000000,if(K$1=($H1002+2),1500000,""))))))))</f>
        <v/>
      </c>
      <c r="L1002" s="13" t="str">
        <f t="shared" si="1002"/>
        <v/>
      </c>
      <c r="M1002" s="13" t="str">
        <f t="shared" si="1002"/>
        <v/>
      </c>
      <c r="N1002" s="13" t="str">
        <f t="shared" si="1002"/>
        <v/>
      </c>
      <c r="O1002" s="13" t="str">
        <f t="shared" si="1002"/>
        <v/>
      </c>
      <c r="P1002" s="13" t="str">
        <f t="shared" si="1002"/>
        <v/>
      </c>
    </row>
    <row r="1003">
      <c r="B1003" s="23"/>
      <c r="C1003" s="8"/>
      <c r="D1003" s="8"/>
      <c r="E1003" s="9"/>
      <c r="F1003" s="2"/>
      <c r="G1003" s="3"/>
      <c r="I1003" s="12" t="str">
        <f t="shared" si="754"/>
        <v/>
      </c>
      <c r="J1003" s="13">
        <v>3.31E7</v>
      </c>
      <c r="K1003" s="13" t="str">
        <f t="shared" ref="K1003:P1003" si="1003">if($E1003="","",if($E1003="Dropped",if(and(K$1&lt;=$I1003,K$1&gt;=$H1003),if(Year($D1003)=K$1,$F1003*0.8,if((year($D1003)+1)=K$1,$F1003*0.6,$F1003*0.4)) ,""),if($E1003="Minors",0,if($E1003="FA Contract",if(and(K$1&lt;=$I1003,K$1&gt;=$H1003),$F1003,""),if($E1003="YP Contract",if(K$1=$H1003,500000,if(K$1=($H1003+1),1000000,if(K$1=($H1003+2),1500000,""))))))))</f>
        <v/>
      </c>
      <c r="L1003" s="13" t="str">
        <f t="shared" si="1003"/>
        <v/>
      </c>
      <c r="M1003" s="13" t="str">
        <f t="shared" si="1003"/>
        <v/>
      </c>
      <c r="N1003" s="13" t="str">
        <f t="shared" si="1003"/>
        <v/>
      </c>
      <c r="O1003" s="13" t="str">
        <f t="shared" si="1003"/>
        <v/>
      </c>
      <c r="P1003" s="13" t="str">
        <f t="shared" si="1003"/>
        <v/>
      </c>
    </row>
    <row r="1004">
      <c r="B1004" s="23"/>
      <c r="C1004" s="8"/>
      <c r="D1004" s="8"/>
      <c r="E1004" s="9"/>
      <c r="F1004" s="2"/>
      <c r="G1004" s="3"/>
      <c r="I1004" s="12" t="str">
        <f t="shared" si="754"/>
        <v/>
      </c>
      <c r="J1004" s="13">
        <v>3.31E7</v>
      </c>
      <c r="K1004" s="13" t="str">
        <f t="shared" ref="K1004:P1004" si="1004">if($E1004="","",if($E1004="Dropped",if(and(K$1&lt;=$I1004,K$1&gt;=$H1004),if(Year($D1004)=K$1,$F1004*0.8,if((year($D1004)+1)=K$1,$F1004*0.6,$F1004*0.4)) ,""),if($E1004="Minors",0,if($E1004="FA Contract",if(and(K$1&lt;=$I1004,K$1&gt;=$H1004),$F1004,""),if($E1004="YP Contract",if(K$1=$H1004,500000,if(K$1=($H1004+1),1000000,if(K$1=($H1004+2),1500000,""))))))))</f>
        <v/>
      </c>
      <c r="L1004" s="13" t="str">
        <f t="shared" si="1004"/>
        <v/>
      </c>
      <c r="M1004" s="13" t="str">
        <f t="shared" si="1004"/>
        <v/>
      </c>
      <c r="N1004" s="13" t="str">
        <f t="shared" si="1004"/>
        <v/>
      </c>
      <c r="O1004" s="13" t="str">
        <f t="shared" si="1004"/>
        <v/>
      </c>
      <c r="P1004" s="13" t="str">
        <f t="shared" si="1004"/>
        <v/>
      </c>
    </row>
    <row r="1005">
      <c r="B1005" s="23"/>
      <c r="C1005" s="8"/>
      <c r="D1005" s="8"/>
      <c r="E1005" s="9"/>
      <c r="F1005" s="2"/>
      <c r="G1005" s="3"/>
      <c r="I1005" s="12" t="str">
        <f t="shared" si="754"/>
        <v/>
      </c>
      <c r="J1005" s="13">
        <v>3.31E7</v>
      </c>
      <c r="K1005" s="13" t="str">
        <f t="shared" ref="K1005:P1005" si="1005">if($E1005="","",if($E1005="Dropped",if(and(K$1&lt;=$I1005,K$1&gt;=$H1005),if(Year($D1005)=K$1,$F1005*0.8,if((year($D1005)+1)=K$1,$F1005*0.6,$F1005*0.4)) ,""),if($E1005="Minors",0,if($E1005="FA Contract",if(and(K$1&lt;=$I1005,K$1&gt;=$H1005),$F1005,""),if($E1005="YP Contract",if(K$1=$H1005,500000,if(K$1=($H1005+1),1000000,if(K$1=($H1005+2),1500000,""))))))))</f>
        <v/>
      </c>
      <c r="L1005" s="13" t="str">
        <f t="shared" si="1005"/>
        <v/>
      </c>
      <c r="M1005" s="13" t="str">
        <f t="shared" si="1005"/>
        <v/>
      </c>
      <c r="N1005" s="13" t="str">
        <f t="shared" si="1005"/>
        <v/>
      </c>
      <c r="O1005" s="13" t="str">
        <f t="shared" si="1005"/>
        <v/>
      </c>
      <c r="P1005" s="13" t="str">
        <f t="shared" si="1005"/>
        <v/>
      </c>
    </row>
    <row r="1006">
      <c r="B1006" s="23"/>
      <c r="C1006" s="8"/>
      <c r="D1006" s="8"/>
      <c r="E1006" s="9"/>
      <c r="F1006" s="2"/>
      <c r="G1006" s="3"/>
      <c r="I1006" s="12" t="str">
        <f t="shared" si="754"/>
        <v/>
      </c>
      <c r="J1006" s="13">
        <v>3.31E7</v>
      </c>
      <c r="K1006" s="13" t="str">
        <f t="shared" ref="K1006:P1006" si="1006">if($E1006="","",if($E1006="Dropped",if(and(K$1&lt;=$I1006,K$1&gt;=$H1006),if(Year($D1006)=K$1,$F1006*0.8,if((year($D1006)+1)=K$1,$F1006*0.6,$F1006*0.4)) ,""),if($E1006="Minors",0,if($E1006="FA Contract",if(and(K$1&lt;=$I1006,K$1&gt;=$H1006),$F1006,""),if($E1006="YP Contract",if(K$1=$H1006,500000,if(K$1=($H1006+1),1000000,if(K$1=($H1006+2),1500000,""))))))))</f>
        <v/>
      </c>
      <c r="L1006" s="13" t="str">
        <f t="shared" si="1006"/>
        <v/>
      </c>
      <c r="M1006" s="13" t="str">
        <f t="shared" si="1006"/>
        <v/>
      </c>
      <c r="N1006" s="13" t="str">
        <f t="shared" si="1006"/>
        <v/>
      </c>
      <c r="O1006" s="13" t="str">
        <f t="shared" si="1006"/>
        <v/>
      </c>
      <c r="P1006" s="13" t="str">
        <f t="shared" si="1006"/>
        <v/>
      </c>
    </row>
    <row r="1007">
      <c r="B1007" s="23"/>
      <c r="C1007" s="8"/>
      <c r="D1007" s="8"/>
      <c r="E1007" s="9"/>
      <c r="F1007" s="2"/>
      <c r="G1007" s="3"/>
      <c r="I1007" s="12" t="str">
        <f t="shared" si="754"/>
        <v/>
      </c>
      <c r="J1007" s="13">
        <v>3.31E7</v>
      </c>
      <c r="K1007" s="13" t="str">
        <f t="shared" ref="K1007:P1007" si="1007">if($E1007="","",if($E1007="Dropped",if(and(K$1&lt;=$I1007,K$1&gt;=$H1007),if(Year($D1007)=K$1,$F1007*0.8,if((year($D1007)+1)=K$1,$F1007*0.6,$F1007*0.4)) ,""),if($E1007="Minors",0,if($E1007="FA Contract",if(and(K$1&lt;=$I1007,K$1&gt;=$H1007),$F1007,""),if($E1007="YP Contract",if(K$1=$H1007,500000,if(K$1=($H1007+1),1000000,if(K$1=($H1007+2),1500000,""))))))))</f>
        <v/>
      </c>
      <c r="L1007" s="13" t="str">
        <f t="shared" si="1007"/>
        <v/>
      </c>
      <c r="M1007" s="13" t="str">
        <f t="shared" si="1007"/>
        <v/>
      </c>
      <c r="N1007" s="13" t="str">
        <f t="shared" si="1007"/>
        <v/>
      </c>
      <c r="O1007" s="13" t="str">
        <f t="shared" si="1007"/>
        <v/>
      </c>
      <c r="P1007" s="13" t="str">
        <f t="shared" si="1007"/>
        <v/>
      </c>
    </row>
    <row r="1008">
      <c r="B1008" s="23"/>
      <c r="C1008" s="8"/>
      <c r="D1008" s="8"/>
      <c r="E1008" s="9"/>
      <c r="F1008" s="2"/>
      <c r="G1008" s="3"/>
      <c r="I1008" s="12" t="str">
        <f t="shared" si="754"/>
        <v/>
      </c>
      <c r="J1008" s="13">
        <v>3.31E7</v>
      </c>
      <c r="K1008" s="13" t="str">
        <f t="shared" ref="K1008:P1008" si="1008">if($E1008="","",if($E1008="Dropped",if(and(K$1&lt;=$I1008,K$1&gt;=$H1008),if(Year($D1008)=K$1,$F1008*0.8,if((year($D1008)+1)=K$1,$F1008*0.6,$F1008*0.4)) ,""),if($E1008="Minors",0,if($E1008="FA Contract",if(and(K$1&lt;=$I1008,K$1&gt;=$H1008),$F1008,""),if($E1008="YP Contract",if(K$1=$H1008,500000,if(K$1=($H1008+1),1000000,if(K$1=($H1008+2),1500000,""))))))))</f>
        <v/>
      </c>
      <c r="L1008" s="13" t="str">
        <f t="shared" si="1008"/>
        <v/>
      </c>
      <c r="M1008" s="13" t="str">
        <f t="shared" si="1008"/>
        <v/>
      </c>
      <c r="N1008" s="13" t="str">
        <f t="shared" si="1008"/>
        <v/>
      </c>
      <c r="O1008" s="13" t="str">
        <f t="shared" si="1008"/>
        <v/>
      </c>
      <c r="P1008" s="13" t="str">
        <f t="shared" si="1008"/>
        <v/>
      </c>
    </row>
    <row r="1009">
      <c r="B1009" s="23"/>
      <c r="C1009" s="8"/>
      <c r="D1009" s="8"/>
      <c r="E1009" s="9"/>
      <c r="F1009" s="2"/>
      <c r="G1009" s="3"/>
      <c r="I1009" s="12" t="str">
        <f t="shared" si="754"/>
        <v/>
      </c>
      <c r="J1009" s="13">
        <v>3.31E7</v>
      </c>
      <c r="K1009" s="13" t="str">
        <f t="shared" ref="K1009:P1009" si="1009">if($E1009="","",if($E1009="Dropped",if(and(K$1&lt;=$I1009,K$1&gt;=$H1009),if(Year($D1009)=K$1,$F1009*0.8,if((year($D1009)+1)=K$1,$F1009*0.6,$F1009*0.4)) ,""),if($E1009="Minors",0,if($E1009="FA Contract",if(and(K$1&lt;=$I1009,K$1&gt;=$H1009),$F1009,""),if($E1009="YP Contract",if(K$1=$H1009,500000,if(K$1=($H1009+1),1000000,if(K$1=($H1009+2),1500000,""))))))))</f>
        <v/>
      </c>
      <c r="L1009" s="13" t="str">
        <f t="shared" si="1009"/>
        <v/>
      </c>
      <c r="M1009" s="13" t="str">
        <f t="shared" si="1009"/>
        <v/>
      </c>
      <c r="N1009" s="13" t="str">
        <f t="shared" si="1009"/>
        <v/>
      </c>
      <c r="O1009" s="13" t="str">
        <f t="shared" si="1009"/>
        <v/>
      </c>
      <c r="P1009" s="13" t="str">
        <f t="shared" si="1009"/>
        <v/>
      </c>
    </row>
    <row r="1010">
      <c r="B1010" s="23"/>
      <c r="C1010" s="8"/>
      <c r="D1010" s="8"/>
      <c r="E1010" s="9"/>
      <c r="F1010" s="2"/>
      <c r="G1010" s="3"/>
      <c r="I1010" s="12" t="str">
        <f t="shared" si="754"/>
        <v/>
      </c>
      <c r="J1010" s="13">
        <v>3.31E7</v>
      </c>
      <c r="K1010" s="13" t="str">
        <f t="shared" ref="K1010:P1010" si="1010">if($E1010="","",if($E1010="Dropped",if(and(K$1&lt;=$I1010,K$1&gt;=$H1010),if(Year($D1010)=K$1,$F1010*0.8,if((year($D1010)+1)=K$1,$F1010*0.6,$F1010*0.4)) ,""),if($E1010="Minors",0,if($E1010="FA Contract",if(and(K$1&lt;=$I1010,K$1&gt;=$H1010),$F1010,""),if($E1010="YP Contract",if(K$1=$H1010,500000,if(K$1=($H1010+1),1000000,if(K$1=($H1010+2),1500000,""))))))))</f>
        <v/>
      </c>
      <c r="L1010" s="13" t="str">
        <f t="shared" si="1010"/>
        <v/>
      </c>
      <c r="M1010" s="13" t="str">
        <f t="shared" si="1010"/>
        <v/>
      </c>
      <c r="N1010" s="13" t="str">
        <f t="shared" si="1010"/>
        <v/>
      </c>
      <c r="O1010" s="13" t="str">
        <f t="shared" si="1010"/>
        <v/>
      </c>
      <c r="P1010" s="13" t="str">
        <f t="shared" si="1010"/>
        <v/>
      </c>
    </row>
    <row r="1011">
      <c r="B1011" s="23"/>
      <c r="C1011" s="8"/>
      <c r="D1011" s="8"/>
      <c r="E1011" s="9"/>
      <c r="F1011" s="2"/>
      <c r="G1011" s="3"/>
      <c r="I1011" s="12" t="str">
        <f t="shared" si="754"/>
        <v/>
      </c>
      <c r="J1011" s="13">
        <v>3.31E7</v>
      </c>
      <c r="K1011" s="13" t="str">
        <f t="shared" ref="K1011:P1011" si="1011">if($E1011="","",if($E1011="Dropped",if(and(K$1&lt;=$I1011,K$1&gt;=$H1011),if(Year($D1011)=K$1,$F1011*0.8,if((year($D1011)+1)=K$1,$F1011*0.6,$F1011*0.4)) ,""),if($E1011="Minors",0,if($E1011="FA Contract",if(and(K$1&lt;=$I1011,K$1&gt;=$H1011),$F1011,""),if($E1011="YP Contract",if(K$1=$H1011,500000,if(K$1=($H1011+1),1000000,if(K$1=($H1011+2),1500000,""))))))))</f>
        <v/>
      </c>
      <c r="L1011" s="13" t="str">
        <f t="shared" si="1011"/>
        <v/>
      </c>
      <c r="M1011" s="13" t="str">
        <f t="shared" si="1011"/>
        <v/>
      </c>
      <c r="N1011" s="13" t="str">
        <f t="shared" si="1011"/>
        <v/>
      </c>
      <c r="O1011" s="13" t="str">
        <f t="shared" si="1011"/>
        <v/>
      </c>
      <c r="P1011" s="13" t="str">
        <f t="shared" si="1011"/>
        <v/>
      </c>
    </row>
    <row r="1012">
      <c r="B1012" s="23"/>
      <c r="C1012" s="8"/>
      <c r="D1012" s="8"/>
      <c r="E1012" s="9"/>
      <c r="F1012" s="2"/>
      <c r="G1012" s="3"/>
      <c r="I1012" s="12" t="str">
        <f t="shared" si="754"/>
        <v/>
      </c>
      <c r="J1012" s="13">
        <v>3.31E7</v>
      </c>
      <c r="K1012" s="13" t="str">
        <f t="shared" ref="K1012:P1012" si="1012">if($E1012="","",if($E1012="Dropped",if(and(K$1&lt;=$I1012,K$1&gt;=$H1012),if(Year($D1012)=K$1,$F1012*0.8,if((year($D1012)+1)=K$1,$F1012*0.6,$F1012*0.4)) ,""),if($E1012="Minors",0,if($E1012="FA Contract",if(and(K$1&lt;=$I1012,K$1&gt;=$H1012),$F1012,""),if($E1012="YP Contract",if(K$1=$H1012,500000,if(K$1=($H1012+1),1000000,if(K$1=($H1012+2),1500000,""))))))))</f>
        <v/>
      </c>
      <c r="L1012" s="13" t="str">
        <f t="shared" si="1012"/>
        <v/>
      </c>
      <c r="M1012" s="13" t="str">
        <f t="shared" si="1012"/>
        <v/>
      </c>
      <c r="N1012" s="13" t="str">
        <f t="shared" si="1012"/>
        <v/>
      </c>
      <c r="O1012" s="13" t="str">
        <f t="shared" si="1012"/>
        <v/>
      </c>
      <c r="P1012" s="13" t="str">
        <f t="shared" si="1012"/>
        <v/>
      </c>
    </row>
    <row r="1013">
      <c r="B1013" s="23"/>
      <c r="C1013" s="8"/>
      <c r="D1013" s="8"/>
      <c r="E1013" s="9"/>
      <c r="F1013" s="2"/>
      <c r="G1013" s="3"/>
      <c r="I1013" s="12" t="str">
        <f t="shared" si="754"/>
        <v/>
      </c>
      <c r="J1013" s="13">
        <v>3.31E7</v>
      </c>
      <c r="K1013" s="13" t="str">
        <f t="shared" ref="K1013:P1013" si="1013">if($E1013="","",if($E1013="Dropped",if(and(K$1&lt;=$I1013,K$1&gt;=$H1013),if(Year($D1013)=K$1,$F1013*0.8,if((year($D1013)+1)=K$1,$F1013*0.6,$F1013*0.4)) ,""),if($E1013="Minors",0,if($E1013="FA Contract",if(and(K$1&lt;=$I1013,K$1&gt;=$H1013),$F1013,""),if($E1013="YP Contract",if(K$1=$H1013,500000,if(K$1=($H1013+1),1000000,if(K$1=($H1013+2),1500000,""))))))))</f>
        <v/>
      </c>
      <c r="L1013" s="13" t="str">
        <f t="shared" si="1013"/>
        <v/>
      </c>
      <c r="M1013" s="13" t="str">
        <f t="shared" si="1013"/>
        <v/>
      </c>
      <c r="N1013" s="13" t="str">
        <f t="shared" si="1013"/>
        <v/>
      </c>
      <c r="O1013" s="13" t="str">
        <f t="shared" si="1013"/>
        <v/>
      </c>
      <c r="P1013" s="13" t="str">
        <f t="shared" si="1013"/>
        <v/>
      </c>
    </row>
    <row r="1014">
      <c r="B1014" s="23"/>
      <c r="C1014" s="8"/>
      <c r="D1014" s="8"/>
      <c r="E1014" s="9"/>
      <c r="F1014" s="2"/>
      <c r="G1014" s="3"/>
      <c r="I1014" s="12" t="str">
        <f t="shared" si="754"/>
        <v/>
      </c>
      <c r="J1014" s="13">
        <v>3.31E7</v>
      </c>
      <c r="K1014" s="13" t="str">
        <f t="shared" ref="K1014:P1014" si="1014">if($E1014="","",if($E1014="Dropped",if(and(K$1&lt;=$I1014,K$1&gt;=$H1014),if(Year($D1014)=K$1,$F1014*0.8,if((year($D1014)+1)=K$1,$F1014*0.6,$F1014*0.4)) ,""),if($E1014="Minors",0,if($E1014="FA Contract",if(and(K$1&lt;=$I1014,K$1&gt;=$H1014),$F1014,""),if($E1014="YP Contract",if(K$1=$H1014,500000,if(K$1=($H1014+1),1000000,if(K$1=($H1014+2),1500000,""))))))))</f>
        <v/>
      </c>
      <c r="L1014" s="13" t="str">
        <f t="shared" si="1014"/>
        <v/>
      </c>
      <c r="M1014" s="13" t="str">
        <f t="shared" si="1014"/>
        <v/>
      </c>
      <c r="N1014" s="13" t="str">
        <f t="shared" si="1014"/>
        <v/>
      </c>
      <c r="O1014" s="13" t="str">
        <f t="shared" si="1014"/>
        <v/>
      </c>
      <c r="P1014" s="13" t="str">
        <f t="shared" si="1014"/>
        <v/>
      </c>
    </row>
    <row r="1015">
      <c r="B1015" s="23"/>
      <c r="C1015" s="8"/>
      <c r="D1015" s="8"/>
      <c r="E1015" s="9"/>
      <c r="F1015" s="2"/>
      <c r="G1015" s="3"/>
      <c r="I1015" s="12" t="str">
        <f t="shared" si="754"/>
        <v/>
      </c>
      <c r="J1015" s="13">
        <v>3.31E7</v>
      </c>
      <c r="K1015" s="13" t="str">
        <f t="shared" ref="K1015:P1015" si="1015">if($E1015="","",if($E1015="Dropped",if(and(K$1&lt;=$I1015,K$1&gt;=$H1015),if(Year($D1015)=K$1,$F1015*0.8,if((year($D1015)+1)=K$1,$F1015*0.6,$F1015*0.4)) ,""),if($E1015="Minors",0,if($E1015="FA Contract",if(and(K$1&lt;=$I1015,K$1&gt;=$H1015),$F1015,""),if($E1015="YP Contract",if(K$1=$H1015,500000,if(K$1=($H1015+1),1000000,if(K$1=($H1015+2),1500000,""))))))))</f>
        <v/>
      </c>
      <c r="L1015" s="13" t="str">
        <f t="shared" si="1015"/>
        <v/>
      </c>
      <c r="M1015" s="13" t="str">
        <f t="shared" si="1015"/>
        <v/>
      </c>
      <c r="N1015" s="13" t="str">
        <f t="shared" si="1015"/>
        <v/>
      </c>
      <c r="O1015" s="13" t="str">
        <f t="shared" si="1015"/>
        <v/>
      </c>
      <c r="P1015" s="13" t="str">
        <f t="shared" si="1015"/>
        <v/>
      </c>
    </row>
    <row r="1016">
      <c r="B1016" s="23"/>
      <c r="C1016" s="8"/>
      <c r="D1016" s="8"/>
      <c r="E1016" s="9"/>
      <c r="F1016" s="2"/>
      <c r="G1016" s="3"/>
      <c r="I1016" s="12" t="str">
        <f t="shared" si="754"/>
        <v/>
      </c>
      <c r="J1016" s="13">
        <v>3.31E7</v>
      </c>
      <c r="K1016" s="13" t="str">
        <f t="shared" ref="K1016:P1016" si="1016">if($E1016="","",if($E1016="Dropped",if(and(K$1&lt;=$I1016,K$1&gt;=$H1016),if(Year($D1016)=K$1,$F1016*0.8,if((year($D1016)+1)=K$1,$F1016*0.6,$F1016*0.4)) ,""),if($E1016="Minors",0,if($E1016="FA Contract",if(and(K$1&lt;=$I1016,K$1&gt;=$H1016),$F1016,""),if($E1016="YP Contract",if(K$1=$H1016,500000,if(K$1=($H1016+1),1000000,if(K$1=($H1016+2),1500000,""))))))))</f>
        <v/>
      </c>
      <c r="L1016" s="13" t="str">
        <f t="shared" si="1016"/>
        <v/>
      </c>
      <c r="M1016" s="13" t="str">
        <f t="shared" si="1016"/>
        <v/>
      </c>
      <c r="N1016" s="13" t="str">
        <f t="shared" si="1016"/>
        <v/>
      </c>
      <c r="O1016" s="13" t="str">
        <f t="shared" si="1016"/>
        <v/>
      </c>
      <c r="P1016" s="13" t="str">
        <f t="shared" si="1016"/>
        <v/>
      </c>
    </row>
    <row r="1017">
      <c r="B1017" s="23"/>
      <c r="C1017" s="8"/>
      <c r="D1017" s="8"/>
      <c r="E1017" s="9"/>
      <c r="F1017" s="2"/>
      <c r="G1017" s="3"/>
      <c r="I1017" s="12" t="str">
        <f t="shared" si="754"/>
        <v/>
      </c>
      <c r="J1017" s="13">
        <v>3.31E7</v>
      </c>
      <c r="K1017" s="13" t="str">
        <f t="shared" ref="K1017:P1017" si="1017">if($E1017="","",if($E1017="Dropped",if(and(K$1&lt;=$I1017,K$1&gt;=$H1017),if(Year($D1017)=K$1,$F1017*0.8,if((year($D1017)+1)=K$1,$F1017*0.6,$F1017*0.4)) ,""),if($E1017="Minors",0,if($E1017="FA Contract",if(and(K$1&lt;=$I1017,K$1&gt;=$H1017),$F1017,""),if($E1017="YP Contract",if(K$1=$H1017,500000,if(K$1=($H1017+1),1000000,if(K$1=($H1017+2),1500000,""))))))))</f>
        <v/>
      </c>
      <c r="L1017" s="13" t="str">
        <f t="shared" si="1017"/>
        <v/>
      </c>
      <c r="M1017" s="13" t="str">
        <f t="shared" si="1017"/>
        <v/>
      </c>
      <c r="N1017" s="13" t="str">
        <f t="shared" si="1017"/>
        <v/>
      </c>
      <c r="O1017" s="13" t="str">
        <f t="shared" si="1017"/>
        <v/>
      </c>
      <c r="P1017" s="13" t="str">
        <f t="shared" si="1017"/>
        <v/>
      </c>
    </row>
    <row r="1018">
      <c r="B1018" s="23"/>
      <c r="C1018" s="8"/>
      <c r="D1018" s="8"/>
      <c r="E1018" s="9"/>
      <c r="F1018" s="2"/>
      <c r="G1018" s="3"/>
      <c r="I1018" s="12" t="str">
        <f t="shared" si="754"/>
        <v/>
      </c>
      <c r="J1018" s="13">
        <v>3.31E7</v>
      </c>
      <c r="K1018" s="13" t="str">
        <f t="shared" ref="K1018:P1018" si="1018">if($E1018="","",if($E1018="Dropped",if(and(K$1&lt;=$I1018,K$1&gt;=$H1018),if(Year($D1018)=K$1,$F1018*0.8,if((year($D1018)+1)=K$1,$F1018*0.6,$F1018*0.4)) ,""),if($E1018="Minors",0,if($E1018="FA Contract",if(and(K$1&lt;=$I1018,K$1&gt;=$H1018),$F1018,""),if($E1018="YP Contract",if(K$1=$H1018,500000,if(K$1=($H1018+1),1000000,if(K$1=($H1018+2),1500000,""))))))))</f>
        <v/>
      </c>
      <c r="L1018" s="13" t="str">
        <f t="shared" si="1018"/>
        <v/>
      </c>
      <c r="M1018" s="13" t="str">
        <f t="shared" si="1018"/>
        <v/>
      </c>
      <c r="N1018" s="13" t="str">
        <f t="shared" si="1018"/>
        <v/>
      </c>
      <c r="O1018" s="13" t="str">
        <f t="shared" si="1018"/>
        <v/>
      </c>
      <c r="P1018" s="13" t="str">
        <f t="shared" si="1018"/>
        <v/>
      </c>
    </row>
    <row r="1019">
      <c r="B1019" s="23"/>
      <c r="C1019" s="8"/>
      <c r="D1019" s="8"/>
      <c r="E1019" s="9"/>
      <c r="F1019" s="2"/>
      <c r="G1019" s="3"/>
      <c r="I1019" s="12" t="str">
        <f t="shared" si="754"/>
        <v/>
      </c>
      <c r="J1019" s="13">
        <v>3.31E7</v>
      </c>
      <c r="K1019" s="13" t="str">
        <f t="shared" ref="K1019:P1019" si="1019">if($E1019="","",if($E1019="Dropped",if(and(K$1&lt;=$I1019,K$1&gt;=$H1019),if(Year($D1019)=K$1,$F1019*0.8,if((year($D1019)+1)=K$1,$F1019*0.6,$F1019*0.4)) ,""),if($E1019="Minors",0,if($E1019="FA Contract",if(and(K$1&lt;=$I1019,K$1&gt;=$H1019),$F1019,""),if($E1019="YP Contract",if(K$1=$H1019,500000,if(K$1=($H1019+1),1000000,if(K$1=($H1019+2),1500000,""))))))))</f>
        <v/>
      </c>
      <c r="L1019" s="13" t="str">
        <f t="shared" si="1019"/>
        <v/>
      </c>
      <c r="M1019" s="13" t="str">
        <f t="shared" si="1019"/>
        <v/>
      </c>
      <c r="N1019" s="13" t="str">
        <f t="shared" si="1019"/>
        <v/>
      </c>
      <c r="O1019" s="13" t="str">
        <f t="shared" si="1019"/>
        <v/>
      </c>
      <c r="P1019" s="13" t="str">
        <f t="shared" si="1019"/>
        <v/>
      </c>
    </row>
    <row r="1020">
      <c r="B1020" s="23"/>
      <c r="C1020" s="8"/>
      <c r="D1020" s="8"/>
      <c r="E1020" s="9"/>
      <c r="F1020" s="2"/>
      <c r="G1020" s="3"/>
      <c r="I1020" s="12" t="str">
        <f t="shared" si="754"/>
        <v/>
      </c>
      <c r="J1020" s="13">
        <v>3.31E7</v>
      </c>
      <c r="K1020" s="13" t="str">
        <f t="shared" ref="K1020:P1020" si="1020">if($E1020="","",if($E1020="Dropped",if(and(K$1&lt;=$I1020,K$1&gt;=$H1020),if(Year($D1020)=K$1,$F1020*0.8,if((year($D1020)+1)=K$1,$F1020*0.6,$F1020*0.4)) ,""),if($E1020="Minors",0,if($E1020="FA Contract",if(and(K$1&lt;=$I1020,K$1&gt;=$H1020),$F1020,""),if($E1020="YP Contract",if(K$1=$H1020,500000,if(K$1=($H1020+1),1000000,if(K$1=($H1020+2),1500000,""))))))))</f>
        <v/>
      </c>
      <c r="L1020" s="13" t="str">
        <f t="shared" si="1020"/>
        <v/>
      </c>
      <c r="M1020" s="13" t="str">
        <f t="shared" si="1020"/>
        <v/>
      </c>
      <c r="N1020" s="13" t="str">
        <f t="shared" si="1020"/>
        <v/>
      </c>
      <c r="O1020" s="13" t="str">
        <f t="shared" si="1020"/>
        <v/>
      </c>
      <c r="P1020" s="13" t="str">
        <f t="shared" si="1020"/>
        <v/>
      </c>
    </row>
    <row r="1021">
      <c r="B1021" s="23"/>
      <c r="C1021" s="8"/>
      <c r="D1021" s="8"/>
      <c r="E1021" s="9"/>
      <c r="F1021" s="2"/>
      <c r="G1021" s="3"/>
      <c r="I1021" s="12" t="str">
        <f t="shared" si="754"/>
        <v/>
      </c>
      <c r="J1021" s="13">
        <v>3.31E7</v>
      </c>
      <c r="K1021" s="13" t="str">
        <f t="shared" ref="K1021:P1021" si="1021">if($E1021="","",if($E1021="Dropped",if(and(K$1&lt;=$I1021,K$1&gt;=$H1021),if(Year($D1021)=K$1,$F1021*0.8,if((year($D1021)+1)=K$1,$F1021*0.6,$F1021*0.4)) ,""),if($E1021="Minors",0,if($E1021="FA Contract",if(and(K$1&lt;=$I1021,K$1&gt;=$H1021),$F1021,""),if($E1021="YP Contract",if(K$1=$H1021,500000,if(K$1=($H1021+1),1000000,if(K$1=($H1021+2),1500000,""))))))))</f>
        <v/>
      </c>
      <c r="L1021" s="13" t="str">
        <f t="shared" si="1021"/>
        <v/>
      </c>
      <c r="M1021" s="13" t="str">
        <f t="shared" si="1021"/>
        <v/>
      </c>
      <c r="N1021" s="13" t="str">
        <f t="shared" si="1021"/>
        <v/>
      </c>
      <c r="O1021" s="13" t="str">
        <f t="shared" si="1021"/>
        <v/>
      </c>
      <c r="P1021" s="13" t="str">
        <f t="shared" si="1021"/>
        <v/>
      </c>
    </row>
    <row r="1022">
      <c r="B1022" s="23"/>
      <c r="C1022" s="8"/>
      <c r="D1022" s="8"/>
      <c r="E1022" s="9"/>
      <c r="F1022" s="2"/>
      <c r="G1022" s="3"/>
      <c r="I1022" s="12" t="str">
        <f t="shared" si="754"/>
        <v/>
      </c>
      <c r="J1022" s="13">
        <v>3.31E7</v>
      </c>
      <c r="K1022" s="13" t="str">
        <f t="shared" ref="K1022:P1022" si="1022">if($E1022="","",if($E1022="Dropped",if(and(K$1&lt;=$I1022,K$1&gt;=$H1022),if(Year($D1022)=K$1,$F1022*0.8,if((year($D1022)+1)=K$1,$F1022*0.6,$F1022*0.4)) ,""),if($E1022="Minors",0,if($E1022="FA Contract",if(and(K$1&lt;=$I1022,K$1&gt;=$H1022),$F1022,""),if($E1022="YP Contract",if(K$1=$H1022,500000,if(K$1=($H1022+1),1000000,if(K$1=($H1022+2),1500000,""))))))))</f>
        <v/>
      </c>
      <c r="L1022" s="13" t="str">
        <f t="shared" si="1022"/>
        <v/>
      </c>
      <c r="M1022" s="13" t="str">
        <f t="shared" si="1022"/>
        <v/>
      </c>
      <c r="N1022" s="13" t="str">
        <f t="shared" si="1022"/>
        <v/>
      </c>
      <c r="O1022" s="13" t="str">
        <f t="shared" si="1022"/>
        <v/>
      </c>
      <c r="P1022" s="13" t="str">
        <f t="shared" si="1022"/>
        <v/>
      </c>
    </row>
    <row r="1023">
      <c r="B1023" s="23"/>
      <c r="C1023" s="8"/>
      <c r="D1023" s="8"/>
      <c r="E1023" s="9"/>
      <c r="F1023" s="2"/>
      <c r="G1023" s="3"/>
      <c r="I1023" s="12" t="str">
        <f t="shared" si="754"/>
        <v/>
      </c>
      <c r="J1023" s="13">
        <v>3.31E7</v>
      </c>
      <c r="K1023" s="13" t="str">
        <f t="shared" ref="K1023:P1023" si="1023">if($E1023="","",if($E1023="Dropped",if(and(K$1&lt;=$I1023,K$1&gt;=$H1023),if(Year($D1023)=K$1,$F1023*0.8,if((year($D1023)+1)=K$1,$F1023*0.6,$F1023*0.4)) ,""),if($E1023="Minors",0,if($E1023="FA Contract",if(and(K$1&lt;=$I1023,K$1&gt;=$H1023),$F1023,""),if($E1023="YP Contract",if(K$1=$H1023,500000,if(K$1=($H1023+1),1000000,if(K$1=($H1023+2),1500000,""))))))))</f>
        <v/>
      </c>
      <c r="L1023" s="13" t="str">
        <f t="shared" si="1023"/>
        <v/>
      </c>
      <c r="M1023" s="13" t="str">
        <f t="shared" si="1023"/>
        <v/>
      </c>
      <c r="N1023" s="13" t="str">
        <f t="shared" si="1023"/>
        <v/>
      </c>
      <c r="O1023" s="13" t="str">
        <f t="shared" si="1023"/>
        <v/>
      </c>
      <c r="P1023" s="13" t="str">
        <f t="shared" si="1023"/>
        <v/>
      </c>
    </row>
    <row r="1024">
      <c r="B1024" s="23"/>
      <c r="C1024" s="8"/>
      <c r="D1024" s="8"/>
      <c r="E1024" s="9"/>
      <c r="F1024" s="2"/>
      <c r="G1024" s="3"/>
      <c r="I1024" s="12" t="str">
        <f t="shared" si="754"/>
        <v/>
      </c>
      <c r="J1024" s="13">
        <v>3.31E7</v>
      </c>
      <c r="K1024" s="13" t="str">
        <f t="shared" ref="K1024:P1024" si="1024">if($E1024="","",if($E1024="Dropped",if(and(K$1&lt;=$I1024,K$1&gt;=$H1024),if(Year($D1024)=K$1,$F1024*0.8,if((year($D1024)+1)=K$1,$F1024*0.6,$F1024*0.4)) ,""),if($E1024="Minors",0,if($E1024="FA Contract",if(and(K$1&lt;=$I1024,K$1&gt;=$H1024),$F1024,""),if($E1024="YP Contract",if(K$1=$H1024,500000,if(K$1=($H1024+1),1000000,if(K$1=($H1024+2),1500000,""))))))))</f>
        <v/>
      </c>
      <c r="L1024" s="13" t="str">
        <f t="shared" si="1024"/>
        <v/>
      </c>
      <c r="M1024" s="13" t="str">
        <f t="shared" si="1024"/>
        <v/>
      </c>
      <c r="N1024" s="13" t="str">
        <f t="shared" si="1024"/>
        <v/>
      </c>
      <c r="O1024" s="13" t="str">
        <f t="shared" si="1024"/>
        <v/>
      </c>
      <c r="P1024" s="13" t="str">
        <f t="shared" si="1024"/>
        <v/>
      </c>
    </row>
    <row r="1025">
      <c r="B1025" s="23"/>
      <c r="C1025" s="8"/>
      <c r="D1025" s="8"/>
      <c r="E1025" s="9"/>
      <c r="F1025" s="2"/>
      <c r="G1025" s="3"/>
      <c r="I1025" s="12" t="str">
        <f t="shared" si="754"/>
        <v/>
      </c>
      <c r="J1025" s="13">
        <v>3.31E7</v>
      </c>
      <c r="K1025" s="13" t="str">
        <f t="shared" ref="K1025:P1025" si="1025">if($E1025="","",if($E1025="Dropped",if(and(K$1&lt;=$I1025,K$1&gt;=$H1025),if(Year($D1025)=K$1,$F1025*0.8,if((year($D1025)+1)=K$1,$F1025*0.6,$F1025*0.4)) ,""),if($E1025="Minors",0,if($E1025="FA Contract",if(and(K$1&lt;=$I1025,K$1&gt;=$H1025),$F1025,""),if($E1025="YP Contract",if(K$1=$H1025,500000,if(K$1=($H1025+1),1000000,if(K$1=($H1025+2),1500000,""))))))))</f>
        <v/>
      </c>
      <c r="L1025" s="13" t="str">
        <f t="shared" si="1025"/>
        <v/>
      </c>
      <c r="M1025" s="13" t="str">
        <f t="shared" si="1025"/>
        <v/>
      </c>
      <c r="N1025" s="13" t="str">
        <f t="shared" si="1025"/>
        <v/>
      </c>
      <c r="O1025" s="13" t="str">
        <f t="shared" si="1025"/>
        <v/>
      </c>
      <c r="P1025" s="13" t="str">
        <f t="shared" si="1025"/>
        <v/>
      </c>
    </row>
    <row r="1026">
      <c r="B1026" s="23"/>
      <c r="C1026" s="8"/>
      <c r="D1026" s="8"/>
      <c r="E1026" s="9"/>
      <c r="F1026" s="2"/>
      <c r="G1026" s="3"/>
      <c r="I1026" s="12" t="str">
        <f t="shared" si="754"/>
        <v/>
      </c>
      <c r="J1026" s="13">
        <v>3.31E7</v>
      </c>
      <c r="K1026" s="13" t="str">
        <f t="shared" ref="K1026:P1026" si="1026">if($E1026="","",if($E1026="Dropped",if(and(K$1&lt;=$I1026,K$1&gt;=$H1026),if(Year($D1026)=K$1,$F1026*0.8,if((year($D1026)+1)=K$1,$F1026*0.6,$F1026*0.4)) ,""),if($E1026="Minors",0,if($E1026="FA Contract",if(and(K$1&lt;=$I1026,K$1&gt;=$H1026),$F1026,""),if($E1026="YP Contract",if(K$1=$H1026,500000,if(K$1=($H1026+1),1000000,if(K$1=($H1026+2),1500000,""))))))))</f>
        <v/>
      </c>
      <c r="L1026" s="13" t="str">
        <f t="shared" si="1026"/>
        <v/>
      </c>
      <c r="M1026" s="13" t="str">
        <f t="shared" si="1026"/>
        <v/>
      </c>
      <c r="N1026" s="13" t="str">
        <f t="shared" si="1026"/>
        <v/>
      </c>
      <c r="O1026" s="13" t="str">
        <f t="shared" si="1026"/>
        <v/>
      </c>
      <c r="P1026" s="13" t="str">
        <f t="shared" si="1026"/>
        <v/>
      </c>
    </row>
    <row r="1027">
      <c r="B1027" s="23"/>
      <c r="C1027" s="8"/>
      <c r="D1027" s="8"/>
      <c r="E1027" s="9"/>
      <c r="F1027" s="2"/>
      <c r="G1027" s="3"/>
      <c r="I1027" s="12" t="str">
        <f t="shared" si="754"/>
        <v/>
      </c>
      <c r="J1027" s="13">
        <v>3.31E7</v>
      </c>
      <c r="K1027" s="13" t="str">
        <f t="shared" ref="K1027:P1027" si="1027">if($E1027="","",if($E1027="Dropped",if(and(K$1&lt;=$I1027,K$1&gt;=$H1027),if(Year($D1027)=K$1,$F1027*0.8,if((year($D1027)+1)=K$1,$F1027*0.6,$F1027*0.4)) ,""),if($E1027="Minors",0,if($E1027="FA Contract",if(and(K$1&lt;=$I1027,K$1&gt;=$H1027),$F1027,""),if($E1027="YP Contract",if(K$1=$H1027,500000,if(K$1=($H1027+1),1000000,if(K$1=($H1027+2),1500000,""))))))))</f>
        <v/>
      </c>
      <c r="L1027" s="13" t="str">
        <f t="shared" si="1027"/>
        <v/>
      </c>
      <c r="M1027" s="13" t="str">
        <f t="shared" si="1027"/>
        <v/>
      </c>
      <c r="N1027" s="13" t="str">
        <f t="shared" si="1027"/>
        <v/>
      </c>
      <c r="O1027" s="13" t="str">
        <f t="shared" si="1027"/>
        <v/>
      </c>
      <c r="P1027" s="13" t="str">
        <f t="shared" si="1027"/>
        <v/>
      </c>
    </row>
    <row r="1028">
      <c r="B1028" s="23"/>
      <c r="C1028" s="8"/>
      <c r="D1028" s="8"/>
      <c r="E1028" s="9"/>
      <c r="F1028" s="2"/>
      <c r="G1028" s="3"/>
      <c r="I1028" s="12" t="str">
        <f t="shared" si="754"/>
        <v/>
      </c>
      <c r="J1028" s="13">
        <v>3.31E7</v>
      </c>
      <c r="K1028" s="13" t="str">
        <f t="shared" ref="K1028:P1028" si="1028">if($E1028="","",if($E1028="Dropped",if(and(K$1&lt;=$I1028,K$1&gt;=$H1028),if(Year($D1028)=K$1,$F1028*0.8,if((year($D1028)+1)=K$1,$F1028*0.6,$F1028*0.4)) ,""),if($E1028="Minors",0,if($E1028="FA Contract",if(and(K$1&lt;=$I1028,K$1&gt;=$H1028),$F1028,""),if($E1028="YP Contract",if(K$1=$H1028,500000,if(K$1=($H1028+1),1000000,if(K$1=($H1028+2),1500000,""))))))))</f>
        <v/>
      </c>
      <c r="L1028" s="13" t="str">
        <f t="shared" si="1028"/>
        <v/>
      </c>
      <c r="M1028" s="13" t="str">
        <f t="shared" si="1028"/>
        <v/>
      </c>
      <c r="N1028" s="13" t="str">
        <f t="shared" si="1028"/>
        <v/>
      </c>
      <c r="O1028" s="13" t="str">
        <f t="shared" si="1028"/>
        <v/>
      </c>
      <c r="P1028" s="13" t="str">
        <f t="shared" si="1028"/>
        <v/>
      </c>
    </row>
    <row r="1029">
      <c r="B1029" s="23"/>
      <c r="C1029" s="8"/>
      <c r="D1029" s="8"/>
      <c r="E1029" s="9"/>
      <c r="F1029" s="2"/>
      <c r="G1029" s="3"/>
      <c r="I1029" s="12" t="str">
        <f t="shared" si="754"/>
        <v/>
      </c>
      <c r="J1029" s="13">
        <v>3.31E7</v>
      </c>
      <c r="K1029" s="13" t="str">
        <f t="shared" ref="K1029:P1029" si="1029">if($E1029="","",if($E1029="Dropped",if(and(K$1&lt;=$I1029,K$1&gt;=$H1029),if(Year($D1029)=K$1,$F1029*0.8,if((year($D1029)+1)=K$1,$F1029*0.6,$F1029*0.4)) ,""),if($E1029="Minors",0,if($E1029="FA Contract",if(and(K$1&lt;=$I1029,K$1&gt;=$H1029),$F1029,""),if($E1029="YP Contract",if(K$1=$H1029,500000,if(K$1=($H1029+1),1000000,if(K$1=($H1029+2),1500000,""))))))))</f>
        <v/>
      </c>
      <c r="L1029" s="13" t="str">
        <f t="shared" si="1029"/>
        <v/>
      </c>
      <c r="M1029" s="13" t="str">
        <f t="shared" si="1029"/>
        <v/>
      </c>
      <c r="N1029" s="13" t="str">
        <f t="shared" si="1029"/>
        <v/>
      </c>
      <c r="O1029" s="13" t="str">
        <f t="shared" si="1029"/>
        <v/>
      </c>
      <c r="P1029" s="13" t="str">
        <f t="shared" si="1029"/>
        <v/>
      </c>
    </row>
    <row r="1030">
      <c r="B1030" s="23"/>
      <c r="C1030" s="8"/>
      <c r="D1030" s="8"/>
      <c r="E1030" s="9"/>
      <c r="F1030" s="2"/>
      <c r="G1030" s="3"/>
      <c r="I1030" s="12" t="str">
        <f t="shared" si="754"/>
        <v/>
      </c>
      <c r="J1030" s="13">
        <v>3.31E7</v>
      </c>
      <c r="K1030" s="13" t="str">
        <f t="shared" ref="K1030:P1030" si="1030">if($E1030="","",if($E1030="Dropped",if(and(K$1&lt;=$I1030,K$1&gt;=$H1030),if(Year($D1030)=K$1,$F1030*0.8,if((year($D1030)+1)=K$1,$F1030*0.6,$F1030*0.4)) ,""),if($E1030="Minors",0,if($E1030="FA Contract",if(and(K$1&lt;=$I1030,K$1&gt;=$H1030),$F1030,""),if($E1030="YP Contract",if(K$1=$H1030,500000,if(K$1=($H1030+1),1000000,if(K$1=($H1030+2),1500000,""))))))))</f>
        <v/>
      </c>
      <c r="L1030" s="13" t="str">
        <f t="shared" si="1030"/>
        <v/>
      </c>
      <c r="M1030" s="13" t="str">
        <f t="shared" si="1030"/>
        <v/>
      </c>
      <c r="N1030" s="13" t="str">
        <f t="shared" si="1030"/>
        <v/>
      </c>
      <c r="O1030" s="13" t="str">
        <f t="shared" si="1030"/>
        <v/>
      </c>
      <c r="P1030" s="13" t="str">
        <f t="shared" si="1030"/>
        <v/>
      </c>
    </row>
    <row r="1031">
      <c r="B1031" s="23"/>
      <c r="C1031" s="8"/>
      <c r="D1031" s="8"/>
      <c r="E1031" s="9"/>
      <c r="F1031" s="2"/>
      <c r="G1031" s="3"/>
      <c r="I1031" s="12" t="str">
        <f t="shared" si="754"/>
        <v/>
      </c>
      <c r="J1031" s="13">
        <v>3.31E7</v>
      </c>
      <c r="K1031" s="13" t="str">
        <f t="shared" ref="K1031:P1031" si="1031">if($E1031="","",if($E1031="Dropped",if(and(K$1&lt;=$I1031,K$1&gt;=$H1031),if(Year($D1031)=K$1,$F1031*0.8,if((year($D1031)+1)=K$1,$F1031*0.6,$F1031*0.4)) ,""),if($E1031="Minors",0,if($E1031="FA Contract",if(and(K$1&lt;=$I1031,K$1&gt;=$H1031),$F1031,""),if($E1031="YP Contract",if(K$1=$H1031,500000,if(K$1=($H1031+1),1000000,if(K$1=($H1031+2),1500000,""))))))))</f>
        <v/>
      </c>
      <c r="L1031" s="13" t="str">
        <f t="shared" si="1031"/>
        <v/>
      </c>
      <c r="M1031" s="13" t="str">
        <f t="shared" si="1031"/>
        <v/>
      </c>
      <c r="N1031" s="13" t="str">
        <f t="shared" si="1031"/>
        <v/>
      </c>
      <c r="O1031" s="13" t="str">
        <f t="shared" si="1031"/>
        <v/>
      </c>
      <c r="P1031" s="13" t="str">
        <f t="shared" si="1031"/>
        <v/>
      </c>
    </row>
    <row r="1032">
      <c r="B1032" s="23"/>
      <c r="C1032" s="8"/>
      <c r="D1032" s="8"/>
      <c r="E1032" s="9"/>
      <c r="F1032" s="2"/>
      <c r="G1032" s="3"/>
      <c r="I1032" s="12" t="str">
        <f t="shared" si="754"/>
        <v/>
      </c>
      <c r="J1032" s="13">
        <v>3.31E7</v>
      </c>
      <c r="K1032" s="13" t="str">
        <f t="shared" ref="K1032:P1032" si="1032">if($E1032="","",if($E1032="Dropped",if(and(K$1&lt;=$I1032,K$1&gt;=$H1032),if(Year($D1032)=K$1,$F1032*0.8,if((year($D1032)+1)=K$1,$F1032*0.6,$F1032*0.4)) ,""),if($E1032="Minors",0,if($E1032="FA Contract",if(and(K$1&lt;=$I1032,K$1&gt;=$H1032),$F1032,""),if($E1032="YP Contract",if(K$1=$H1032,500000,if(K$1=($H1032+1),1000000,if(K$1=($H1032+2),1500000,""))))))))</f>
        <v/>
      </c>
      <c r="L1032" s="13" t="str">
        <f t="shared" si="1032"/>
        <v/>
      </c>
      <c r="M1032" s="13" t="str">
        <f t="shared" si="1032"/>
        <v/>
      </c>
      <c r="N1032" s="13" t="str">
        <f t="shared" si="1032"/>
        <v/>
      </c>
      <c r="O1032" s="13" t="str">
        <f t="shared" si="1032"/>
        <v/>
      </c>
      <c r="P1032" s="13" t="str">
        <f t="shared" si="1032"/>
        <v/>
      </c>
    </row>
    <row r="1033">
      <c r="B1033" s="23"/>
      <c r="C1033" s="8"/>
      <c r="D1033" s="8"/>
      <c r="E1033" s="9"/>
      <c r="F1033" s="2"/>
      <c r="G1033" s="3"/>
      <c r="I1033" s="12" t="str">
        <f t="shared" si="754"/>
        <v/>
      </c>
      <c r="J1033" s="13">
        <v>3.31E7</v>
      </c>
      <c r="K1033" s="13" t="str">
        <f t="shared" ref="K1033:P1033" si="1033">if($E1033="","",if($E1033="Dropped",if(and(K$1&lt;=$I1033,K$1&gt;=$H1033),if(Year($D1033)=K$1,$F1033*0.8,if((year($D1033)+1)=K$1,$F1033*0.6,$F1033*0.4)) ,""),if($E1033="Minors",0,if($E1033="FA Contract",if(and(K$1&lt;=$I1033,K$1&gt;=$H1033),$F1033,""),if($E1033="YP Contract",if(K$1=$H1033,500000,if(K$1=($H1033+1),1000000,if(K$1=($H1033+2),1500000,""))))))))</f>
        <v/>
      </c>
      <c r="L1033" s="13" t="str">
        <f t="shared" si="1033"/>
        <v/>
      </c>
      <c r="M1033" s="13" t="str">
        <f t="shared" si="1033"/>
        <v/>
      </c>
      <c r="N1033" s="13" t="str">
        <f t="shared" si="1033"/>
        <v/>
      </c>
      <c r="O1033" s="13" t="str">
        <f t="shared" si="1033"/>
        <v/>
      </c>
      <c r="P1033" s="13" t="str">
        <f t="shared" si="1033"/>
        <v/>
      </c>
    </row>
    <row r="1034">
      <c r="B1034" s="23"/>
      <c r="C1034" s="8"/>
      <c r="D1034" s="8"/>
      <c r="E1034" s="9"/>
      <c r="F1034" s="2"/>
      <c r="G1034" s="3"/>
      <c r="I1034" s="12" t="str">
        <f t="shared" si="754"/>
        <v/>
      </c>
      <c r="J1034" s="13">
        <v>3.31E7</v>
      </c>
      <c r="K1034" s="13" t="str">
        <f t="shared" ref="K1034:P1034" si="1034">if($E1034="","",if($E1034="Dropped",if(and(K$1&lt;=$I1034,K$1&gt;=$H1034),if(Year($D1034)=K$1,$F1034*0.8,if((year($D1034)+1)=K$1,$F1034*0.6,$F1034*0.4)) ,""),if($E1034="Minors",0,if($E1034="FA Contract",if(and(K$1&lt;=$I1034,K$1&gt;=$H1034),$F1034,""),if($E1034="YP Contract",if(K$1=$H1034,500000,if(K$1=($H1034+1),1000000,if(K$1=($H1034+2),1500000,""))))))))</f>
        <v/>
      </c>
      <c r="L1034" s="13" t="str">
        <f t="shared" si="1034"/>
        <v/>
      </c>
      <c r="M1034" s="13" t="str">
        <f t="shared" si="1034"/>
        <v/>
      </c>
      <c r="N1034" s="13" t="str">
        <f t="shared" si="1034"/>
        <v/>
      </c>
      <c r="O1034" s="13" t="str">
        <f t="shared" si="1034"/>
        <v/>
      </c>
      <c r="P1034" s="13" t="str">
        <f t="shared" si="1034"/>
        <v/>
      </c>
    </row>
    <row r="1035">
      <c r="B1035" s="23"/>
      <c r="C1035" s="8"/>
      <c r="D1035" s="8"/>
      <c r="E1035" s="9"/>
      <c r="F1035" s="2"/>
      <c r="G1035" s="3"/>
      <c r="I1035" s="12" t="str">
        <f t="shared" si="754"/>
        <v/>
      </c>
      <c r="J1035" s="13">
        <v>3.31E7</v>
      </c>
      <c r="K1035" s="13" t="str">
        <f t="shared" ref="K1035:P1035" si="1035">if($E1035="","",if($E1035="Dropped",if(and(K$1&lt;=$I1035,K$1&gt;=$H1035),if(Year($D1035)=K$1,$F1035*0.8,if((year($D1035)+1)=K$1,$F1035*0.6,$F1035*0.4)) ,""),if($E1035="Minors",0,if($E1035="FA Contract",if(and(K$1&lt;=$I1035,K$1&gt;=$H1035),$F1035,""),if($E1035="YP Contract",if(K$1=$H1035,500000,if(K$1=($H1035+1),1000000,if(K$1=($H1035+2),1500000,""))))))))</f>
        <v/>
      </c>
      <c r="L1035" s="13" t="str">
        <f t="shared" si="1035"/>
        <v/>
      </c>
      <c r="M1035" s="13" t="str">
        <f t="shared" si="1035"/>
        <v/>
      </c>
      <c r="N1035" s="13" t="str">
        <f t="shared" si="1035"/>
        <v/>
      </c>
      <c r="O1035" s="13" t="str">
        <f t="shared" si="1035"/>
        <v/>
      </c>
      <c r="P1035" s="13" t="str">
        <f t="shared" si="1035"/>
        <v/>
      </c>
    </row>
    <row r="1036">
      <c r="B1036" s="23"/>
      <c r="C1036" s="8"/>
      <c r="D1036" s="8"/>
      <c r="E1036" s="9"/>
      <c r="F1036" s="2"/>
      <c r="G1036" s="3"/>
      <c r="I1036" s="12" t="str">
        <f t="shared" si="754"/>
        <v/>
      </c>
      <c r="J1036" s="13">
        <v>3.31E7</v>
      </c>
      <c r="K1036" s="13" t="str">
        <f t="shared" ref="K1036:P1036" si="1036">if($E1036="","",if($E1036="Dropped",if(and(K$1&lt;=$I1036,K$1&gt;=$H1036),if(Year($D1036)=K$1,$F1036*0.8,if((year($D1036)+1)=K$1,$F1036*0.6,$F1036*0.4)) ,""),if($E1036="Minors",0,if($E1036="FA Contract",if(and(K$1&lt;=$I1036,K$1&gt;=$H1036),$F1036,""),if($E1036="YP Contract",if(K$1=$H1036,500000,if(K$1=($H1036+1),1000000,if(K$1=($H1036+2),1500000,""))))))))</f>
        <v/>
      </c>
      <c r="L1036" s="13" t="str">
        <f t="shared" si="1036"/>
        <v/>
      </c>
      <c r="M1036" s="13" t="str">
        <f t="shared" si="1036"/>
        <v/>
      </c>
      <c r="N1036" s="13" t="str">
        <f t="shared" si="1036"/>
        <v/>
      </c>
      <c r="O1036" s="13" t="str">
        <f t="shared" si="1036"/>
        <v/>
      </c>
      <c r="P1036" s="13" t="str">
        <f t="shared" si="1036"/>
        <v/>
      </c>
    </row>
    <row r="1037">
      <c r="B1037" s="23"/>
      <c r="C1037" s="8"/>
      <c r="D1037" s="8"/>
      <c r="E1037" s="9"/>
      <c r="F1037" s="2"/>
      <c r="G1037" s="3"/>
      <c r="I1037" s="12" t="str">
        <f t="shared" si="754"/>
        <v/>
      </c>
      <c r="J1037" s="13">
        <v>3.31E7</v>
      </c>
      <c r="K1037" s="13" t="str">
        <f t="shared" ref="K1037:P1037" si="1037">if($E1037="","",if($E1037="Dropped",if(and(K$1&lt;=$I1037,K$1&gt;=$H1037),if(Year($D1037)=K$1,$F1037*0.8,if((year($D1037)+1)=K$1,$F1037*0.6,$F1037*0.4)) ,""),if($E1037="Minors",0,if($E1037="FA Contract",if(and(K$1&lt;=$I1037,K$1&gt;=$H1037),$F1037,""),if($E1037="YP Contract",if(K$1=$H1037,500000,if(K$1=($H1037+1),1000000,if(K$1=($H1037+2),1500000,""))))))))</f>
        <v/>
      </c>
      <c r="L1037" s="13" t="str">
        <f t="shared" si="1037"/>
        <v/>
      </c>
      <c r="M1037" s="13" t="str">
        <f t="shared" si="1037"/>
        <v/>
      </c>
      <c r="N1037" s="13" t="str">
        <f t="shared" si="1037"/>
        <v/>
      </c>
      <c r="O1037" s="13" t="str">
        <f t="shared" si="1037"/>
        <v/>
      </c>
      <c r="P1037" s="13" t="str">
        <f t="shared" si="1037"/>
        <v/>
      </c>
    </row>
    <row r="1038">
      <c r="B1038" s="23"/>
      <c r="C1038" s="8"/>
      <c r="D1038" s="8"/>
      <c r="E1038" s="9"/>
      <c r="F1038" s="2"/>
      <c r="G1038" s="3"/>
      <c r="I1038" s="12" t="str">
        <f t="shared" si="754"/>
        <v/>
      </c>
      <c r="J1038" s="13">
        <v>3.31E7</v>
      </c>
      <c r="K1038" s="13" t="str">
        <f t="shared" ref="K1038:P1038" si="1038">if($E1038="","",if($E1038="Dropped",if(and(K$1&lt;=$I1038,K$1&gt;=$H1038),if(Year($D1038)=K$1,$F1038*0.8,if((year($D1038)+1)=K$1,$F1038*0.6,$F1038*0.4)) ,""),if($E1038="Minors",0,if($E1038="FA Contract",if(and(K$1&lt;=$I1038,K$1&gt;=$H1038),$F1038,""),if($E1038="YP Contract",if(K$1=$H1038,500000,if(K$1=($H1038+1),1000000,if(K$1=($H1038+2),1500000,""))))))))</f>
        <v/>
      </c>
      <c r="L1038" s="13" t="str">
        <f t="shared" si="1038"/>
        <v/>
      </c>
      <c r="M1038" s="13" t="str">
        <f t="shared" si="1038"/>
        <v/>
      </c>
      <c r="N1038" s="13" t="str">
        <f t="shared" si="1038"/>
        <v/>
      </c>
      <c r="O1038" s="13" t="str">
        <f t="shared" si="1038"/>
        <v/>
      </c>
      <c r="P1038" s="13" t="str">
        <f t="shared" si="1038"/>
        <v/>
      </c>
    </row>
    <row r="1039">
      <c r="B1039" s="23"/>
      <c r="C1039" s="8"/>
      <c r="D1039" s="8"/>
      <c r="E1039" s="9"/>
      <c r="F1039" s="2"/>
      <c r="G1039" s="3"/>
      <c r="I1039" s="12" t="str">
        <f t="shared" si="754"/>
        <v/>
      </c>
      <c r="J1039" s="13">
        <v>3.31E7</v>
      </c>
      <c r="K1039" s="13" t="str">
        <f t="shared" ref="K1039:P1039" si="1039">if($E1039="","",if($E1039="Dropped",if(and(K$1&lt;=$I1039,K$1&gt;=$H1039),if(Year($D1039)=K$1,$F1039*0.8,if((year($D1039)+1)=K$1,$F1039*0.6,$F1039*0.4)) ,""),if($E1039="Minors",0,if($E1039="FA Contract",if(and(K$1&lt;=$I1039,K$1&gt;=$H1039),$F1039,""),if($E1039="YP Contract",if(K$1=$H1039,500000,if(K$1=($H1039+1),1000000,if(K$1=($H1039+2),1500000,""))))))))</f>
        <v/>
      </c>
      <c r="L1039" s="13" t="str">
        <f t="shared" si="1039"/>
        <v/>
      </c>
      <c r="M1039" s="13" t="str">
        <f t="shared" si="1039"/>
        <v/>
      </c>
      <c r="N1039" s="13" t="str">
        <f t="shared" si="1039"/>
        <v/>
      </c>
      <c r="O1039" s="13" t="str">
        <f t="shared" si="1039"/>
        <v/>
      </c>
      <c r="P1039" s="13" t="str">
        <f t="shared" si="1039"/>
        <v/>
      </c>
    </row>
    <row r="1040">
      <c r="B1040" s="23"/>
      <c r="C1040" s="8"/>
      <c r="D1040" s="8"/>
      <c r="E1040" s="9"/>
      <c r="F1040" s="2"/>
      <c r="G1040" s="3"/>
      <c r="I1040" s="12" t="str">
        <f t="shared" si="754"/>
        <v/>
      </c>
      <c r="J1040" s="13">
        <v>3.31E7</v>
      </c>
      <c r="K1040" s="13" t="str">
        <f t="shared" ref="K1040:P1040" si="1040">if($E1040="","",if($E1040="Dropped",if(and(K$1&lt;=$I1040,K$1&gt;=$H1040),if(Year($D1040)=K$1,$F1040*0.8,if((year($D1040)+1)=K$1,$F1040*0.6,$F1040*0.4)) ,""),if($E1040="Minors",0,if($E1040="FA Contract",if(and(K$1&lt;=$I1040,K$1&gt;=$H1040),$F1040,""),if($E1040="YP Contract",if(K$1=$H1040,500000,if(K$1=($H1040+1),1000000,if(K$1=($H1040+2),1500000,""))))))))</f>
        <v/>
      </c>
      <c r="L1040" s="13" t="str">
        <f t="shared" si="1040"/>
        <v/>
      </c>
      <c r="M1040" s="13" t="str">
        <f t="shared" si="1040"/>
        <v/>
      </c>
      <c r="N1040" s="13" t="str">
        <f t="shared" si="1040"/>
        <v/>
      </c>
      <c r="O1040" s="13" t="str">
        <f t="shared" si="1040"/>
        <v/>
      </c>
      <c r="P1040" s="13" t="str">
        <f t="shared" si="1040"/>
        <v/>
      </c>
    </row>
    <row r="1041">
      <c r="B1041" s="23"/>
      <c r="C1041" s="8"/>
      <c r="D1041" s="8"/>
      <c r="E1041" s="9"/>
      <c r="F1041" s="2"/>
      <c r="G1041" s="3"/>
      <c r="I1041" s="12" t="str">
        <f t="shared" si="754"/>
        <v/>
      </c>
      <c r="J1041" s="13">
        <v>3.31E7</v>
      </c>
      <c r="K1041" s="13" t="str">
        <f t="shared" ref="K1041:P1041" si="1041">if($E1041="","",if($E1041="Dropped",if(and(K$1&lt;=$I1041,K$1&gt;=$H1041),if(Year($D1041)=K$1,$F1041*0.8,if((year($D1041)+1)=K$1,$F1041*0.6,$F1041*0.4)) ,""),if($E1041="Minors",0,if($E1041="FA Contract",if(and(K$1&lt;=$I1041,K$1&gt;=$H1041),$F1041,""),if($E1041="YP Contract",if(K$1=$H1041,500000,if(K$1=($H1041+1),1000000,if(K$1=($H1041+2),1500000,""))))))))</f>
        <v/>
      </c>
      <c r="L1041" s="13" t="str">
        <f t="shared" si="1041"/>
        <v/>
      </c>
      <c r="M1041" s="13" t="str">
        <f t="shared" si="1041"/>
        <v/>
      </c>
      <c r="N1041" s="13" t="str">
        <f t="shared" si="1041"/>
        <v/>
      </c>
      <c r="O1041" s="13" t="str">
        <f t="shared" si="1041"/>
        <v/>
      </c>
      <c r="P1041" s="13" t="str">
        <f t="shared" si="1041"/>
        <v/>
      </c>
    </row>
    <row r="1042">
      <c r="B1042" s="23"/>
      <c r="C1042" s="8"/>
      <c r="D1042" s="8"/>
      <c r="E1042" s="9"/>
      <c r="F1042" s="2"/>
      <c r="G1042" s="3"/>
      <c r="I1042" s="12" t="str">
        <f t="shared" si="754"/>
        <v/>
      </c>
      <c r="J1042" s="13">
        <v>3.31E7</v>
      </c>
      <c r="K1042" s="13" t="str">
        <f t="shared" ref="K1042:P1042" si="1042">if($E1042="","",if($E1042="Dropped",if(and(K$1&lt;=$I1042,K$1&gt;=$H1042),if(Year($D1042)=K$1,$F1042*0.8,if((year($D1042)+1)=K$1,$F1042*0.6,$F1042*0.4)) ,""),if($E1042="Minors",0,if($E1042="FA Contract",if(and(K$1&lt;=$I1042,K$1&gt;=$H1042),$F1042,""),if($E1042="YP Contract",if(K$1=$H1042,500000,if(K$1=($H1042+1),1000000,if(K$1=($H1042+2),1500000,""))))))))</f>
        <v/>
      </c>
      <c r="L1042" s="13" t="str">
        <f t="shared" si="1042"/>
        <v/>
      </c>
      <c r="M1042" s="13" t="str">
        <f t="shared" si="1042"/>
        <v/>
      </c>
      <c r="N1042" s="13" t="str">
        <f t="shared" si="1042"/>
        <v/>
      </c>
      <c r="O1042" s="13" t="str">
        <f t="shared" si="1042"/>
        <v/>
      </c>
      <c r="P1042" s="13" t="str">
        <f t="shared" si="1042"/>
        <v/>
      </c>
    </row>
    <row r="1043">
      <c r="B1043" s="23"/>
      <c r="C1043" s="8"/>
      <c r="D1043" s="8"/>
      <c r="E1043" s="9"/>
      <c r="F1043" s="2"/>
      <c r="G1043" s="3"/>
      <c r="I1043" s="12" t="str">
        <f t="shared" si="754"/>
        <v/>
      </c>
      <c r="J1043" s="13">
        <v>3.31E7</v>
      </c>
      <c r="K1043" s="13" t="str">
        <f t="shared" ref="K1043:P1043" si="1043">if($E1043="","",if($E1043="Dropped",if(and(K$1&lt;=$I1043,K$1&gt;=$H1043),if(Year($D1043)=K$1,$F1043*0.8,if((year($D1043)+1)=K$1,$F1043*0.6,$F1043*0.4)) ,""),if($E1043="Minors",0,if($E1043="FA Contract",if(and(K$1&lt;=$I1043,K$1&gt;=$H1043),$F1043,""),if($E1043="YP Contract",if(K$1=$H1043,500000,if(K$1=($H1043+1),1000000,if(K$1=($H1043+2),1500000,""))))))))</f>
        <v/>
      </c>
      <c r="L1043" s="13" t="str">
        <f t="shared" si="1043"/>
        <v/>
      </c>
      <c r="M1043" s="13" t="str">
        <f t="shared" si="1043"/>
        <v/>
      </c>
      <c r="N1043" s="13" t="str">
        <f t="shared" si="1043"/>
        <v/>
      </c>
      <c r="O1043" s="13" t="str">
        <f t="shared" si="1043"/>
        <v/>
      </c>
      <c r="P1043" s="13" t="str">
        <f t="shared" si="1043"/>
        <v/>
      </c>
    </row>
    <row r="1044">
      <c r="B1044" s="23"/>
      <c r="C1044" s="8"/>
      <c r="D1044" s="8"/>
      <c r="E1044" s="9"/>
      <c r="F1044" s="2"/>
      <c r="G1044" s="3"/>
      <c r="I1044" s="12" t="str">
        <f t="shared" si="754"/>
        <v/>
      </c>
      <c r="J1044" s="13">
        <v>3.31E7</v>
      </c>
      <c r="K1044" s="13" t="str">
        <f t="shared" ref="K1044:P1044" si="1044">if($E1044="","",if($E1044="Dropped",if(and(K$1&lt;=$I1044,K$1&gt;=$H1044),if(Year($D1044)=K$1,$F1044*0.8,if((year($D1044)+1)=K$1,$F1044*0.6,$F1044*0.4)) ,""),if($E1044="Minors",0,if($E1044="FA Contract",if(and(K$1&lt;=$I1044,K$1&gt;=$H1044),$F1044,""),if($E1044="YP Contract",if(K$1=$H1044,500000,if(K$1=($H1044+1),1000000,if(K$1=($H1044+2),1500000,""))))))))</f>
        <v/>
      </c>
      <c r="L1044" s="13" t="str">
        <f t="shared" si="1044"/>
        <v/>
      </c>
      <c r="M1044" s="13" t="str">
        <f t="shared" si="1044"/>
        <v/>
      </c>
      <c r="N1044" s="13" t="str">
        <f t="shared" si="1044"/>
        <v/>
      </c>
      <c r="O1044" s="13" t="str">
        <f t="shared" si="1044"/>
        <v/>
      </c>
      <c r="P1044" s="13" t="str">
        <f t="shared" si="1044"/>
        <v/>
      </c>
    </row>
    <row r="1045">
      <c r="B1045" s="23"/>
      <c r="C1045" s="8"/>
      <c r="D1045" s="8"/>
      <c r="E1045" s="9"/>
      <c r="F1045" s="2"/>
      <c r="G1045" s="3"/>
      <c r="I1045" s="12" t="str">
        <f t="shared" si="754"/>
        <v/>
      </c>
      <c r="J1045" s="13">
        <v>3.31E7</v>
      </c>
      <c r="K1045" s="13" t="str">
        <f t="shared" ref="K1045:P1045" si="1045">if($E1045="","",if($E1045="Dropped",if(and(K$1&lt;=$I1045,K$1&gt;=$H1045),if(Year($D1045)=K$1,$F1045*0.8,if((year($D1045)+1)=K$1,$F1045*0.6,$F1045*0.4)) ,""),if($E1045="Minors",0,if($E1045="FA Contract",if(and(K$1&lt;=$I1045,K$1&gt;=$H1045),$F1045,""),if($E1045="YP Contract",if(K$1=$H1045,500000,if(K$1=($H1045+1),1000000,if(K$1=($H1045+2),1500000,""))))))))</f>
        <v/>
      </c>
      <c r="L1045" s="13" t="str">
        <f t="shared" si="1045"/>
        <v/>
      </c>
      <c r="M1045" s="13" t="str">
        <f t="shared" si="1045"/>
        <v/>
      </c>
      <c r="N1045" s="13" t="str">
        <f t="shared" si="1045"/>
        <v/>
      </c>
      <c r="O1045" s="13" t="str">
        <f t="shared" si="1045"/>
        <v/>
      </c>
      <c r="P1045" s="13" t="str">
        <f t="shared" si="1045"/>
        <v/>
      </c>
    </row>
    <row r="1046">
      <c r="B1046" s="23"/>
      <c r="C1046" s="8"/>
      <c r="D1046" s="8"/>
      <c r="E1046" s="9"/>
      <c r="F1046" s="2"/>
      <c r="G1046" s="3"/>
      <c r="I1046" s="12" t="str">
        <f t="shared" si="754"/>
        <v/>
      </c>
      <c r="J1046" s="13">
        <v>3.31E7</v>
      </c>
      <c r="K1046" s="13" t="str">
        <f t="shared" ref="K1046:P1046" si="1046">if($E1046="","",if($E1046="Dropped",if(and(K$1&lt;=$I1046,K$1&gt;=$H1046),if(Year($D1046)=K$1,$F1046*0.8,if((year($D1046)+1)=K$1,$F1046*0.6,$F1046*0.4)) ,""),if($E1046="Minors",0,if($E1046="FA Contract",if(and(K$1&lt;=$I1046,K$1&gt;=$H1046),$F1046,""),if($E1046="YP Contract",if(K$1=$H1046,500000,if(K$1=($H1046+1),1000000,if(K$1=($H1046+2),1500000,""))))))))</f>
        <v/>
      </c>
      <c r="L1046" s="13" t="str">
        <f t="shared" si="1046"/>
        <v/>
      </c>
      <c r="M1046" s="13" t="str">
        <f t="shared" si="1046"/>
        <v/>
      </c>
      <c r="N1046" s="13" t="str">
        <f t="shared" si="1046"/>
        <v/>
      </c>
      <c r="O1046" s="13" t="str">
        <f t="shared" si="1046"/>
        <v/>
      </c>
      <c r="P1046" s="13" t="str">
        <f t="shared" si="1046"/>
        <v/>
      </c>
    </row>
    <row r="1047">
      <c r="B1047" s="23"/>
      <c r="C1047" s="8"/>
      <c r="D1047" s="8"/>
      <c r="E1047" s="9"/>
      <c r="F1047" s="2"/>
      <c r="G1047" s="3"/>
      <c r="I1047" s="12" t="str">
        <f t="shared" si="754"/>
        <v/>
      </c>
      <c r="J1047" s="13">
        <v>3.31E7</v>
      </c>
      <c r="K1047" s="13" t="str">
        <f t="shared" ref="K1047:P1047" si="1047">if($E1047="","",if($E1047="Dropped",if(and(K$1&lt;=$I1047,K$1&gt;=$H1047),if(Year($D1047)=K$1,$F1047*0.8,if((year($D1047)+1)=K$1,$F1047*0.6,$F1047*0.4)) ,""),if($E1047="Minors",0,if($E1047="FA Contract",if(and(K$1&lt;=$I1047,K$1&gt;=$H1047),$F1047,""),if($E1047="YP Contract",if(K$1=$H1047,500000,if(K$1=($H1047+1),1000000,if(K$1=($H1047+2),1500000,""))))))))</f>
        <v/>
      </c>
      <c r="L1047" s="13" t="str">
        <f t="shared" si="1047"/>
        <v/>
      </c>
      <c r="M1047" s="13" t="str">
        <f t="shared" si="1047"/>
        <v/>
      </c>
      <c r="N1047" s="13" t="str">
        <f t="shared" si="1047"/>
        <v/>
      </c>
      <c r="O1047" s="13" t="str">
        <f t="shared" si="1047"/>
        <v/>
      </c>
      <c r="P1047" s="13" t="str">
        <f t="shared" si="1047"/>
        <v/>
      </c>
    </row>
    <row r="1048">
      <c r="B1048" s="23"/>
      <c r="C1048" s="8"/>
      <c r="D1048" s="8"/>
      <c r="E1048" s="9"/>
      <c r="F1048" s="2"/>
      <c r="G1048" s="3"/>
      <c r="I1048" s="12" t="str">
        <f t="shared" si="754"/>
        <v/>
      </c>
      <c r="J1048" s="13">
        <v>3.31E7</v>
      </c>
      <c r="K1048" s="13" t="str">
        <f t="shared" ref="K1048:P1048" si="1048">if($E1048="","",if($E1048="Dropped",if(and(K$1&lt;=$I1048,K$1&gt;=$H1048),if(Year($D1048)=K$1,$F1048*0.8,if((year($D1048)+1)=K$1,$F1048*0.6,$F1048*0.4)) ,""),if($E1048="Minors",0,if($E1048="FA Contract",if(and(K$1&lt;=$I1048,K$1&gt;=$H1048),$F1048,""),if($E1048="YP Contract",if(K$1=$H1048,500000,if(K$1=($H1048+1),1000000,if(K$1=($H1048+2),1500000,""))))))))</f>
        <v/>
      </c>
      <c r="L1048" s="13" t="str">
        <f t="shared" si="1048"/>
        <v/>
      </c>
      <c r="M1048" s="13" t="str">
        <f t="shared" si="1048"/>
        <v/>
      </c>
      <c r="N1048" s="13" t="str">
        <f t="shared" si="1048"/>
        <v/>
      </c>
      <c r="O1048" s="13" t="str">
        <f t="shared" si="1048"/>
        <v/>
      </c>
      <c r="P1048" s="13" t="str">
        <f t="shared" si="1048"/>
        <v/>
      </c>
    </row>
    <row r="1049">
      <c r="B1049" s="23"/>
      <c r="C1049" s="8"/>
      <c r="D1049" s="8"/>
      <c r="E1049" s="9"/>
      <c r="F1049" s="2"/>
      <c r="G1049" s="3"/>
      <c r="I1049" s="12" t="str">
        <f t="shared" si="754"/>
        <v/>
      </c>
      <c r="J1049" s="13">
        <v>3.31E7</v>
      </c>
      <c r="K1049" s="13" t="str">
        <f t="shared" ref="K1049:P1049" si="1049">if($E1049="","",if($E1049="Dropped",if(and(K$1&lt;=$I1049,K$1&gt;=$H1049),if(Year($D1049)=K$1,$F1049*0.8,if((year($D1049)+1)=K$1,$F1049*0.6,$F1049*0.4)) ,""),if($E1049="Minors",0,if($E1049="FA Contract",if(and(K$1&lt;=$I1049,K$1&gt;=$H1049),$F1049,""),if($E1049="YP Contract",if(K$1=$H1049,500000,if(K$1=($H1049+1),1000000,if(K$1=($H1049+2),1500000,""))))))))</f>
        <v/>
      </c>
      <c r="L1049" s="13" t="str">
        <f t="shared" si="1049"/>
        <v/>
      </c>
      <c r="M1049" s="13" t="str">
        <f t="shared" si="1049"/>
        <v/>
      </c>
      <c r="N1049" s="13" t="str">
        <f t="shared" si="1049"/>
        <v/>
      </c>
      <c r="O1049" s="13" t="str">
        <f t="shared" si="1049"/>
        <v/>
      </c>
      <c r="P1049" s="13" t="str">
        <f t="shared" si="1049"/>
        <v/>
      </c>
    </row>
    <row r="1050">
      <c r="B1050" s="23"/>
      <c r="C1050" s="8"/>
      <c r="D1050" s="8"/>
      <c r="E1050" s="9"/>
      <c r="F1050" s="2"/>
      <c r="G1050" s="3"/>
      <c r="I1050" s="12" t="str">
        <f t="shared" si="754"/>
        <v/>
      </c>
      <c r="J1050" s="13">
        <v>3.31E7</v>
      </c>
      <c r="K1050" s="13" t="str">
        <f t="shared" ref="K1050:P1050" si="1050">if($E1050="","",if($E1050="Dropped",if(and(K$1&lt;=$I1050,K$1&gt;=$H1050),if(Year($D1050)=K$1,$F1050*0.8,if((year($D1050)+1)=K$1,$F1050*0.6,$F1050*0.4)) ,""),if($E1050="Minors",0,if($E1050="FA Contract",if(and(K$1&lt;=$I1050,K$1&gt;=$H1050),$F1050,""),if($E1050="YP Contract",if(K$1=$H1050,500000,if(K$1=($H1050+1),1000000,if(K$1=($H1050+2),1500000,""))))))))</f>
        <v/>
      </c>
      <c r="L1050" s="13" t="str">
        <f t="shared" si="1050"/>
        <v/>
      </c>
      <c r="M1050" s="13" t="str">
        <f t="shared" si="1050"/>
        <v/>
      </c>
      <c r="N1050" s="13" t="str">
        <f t="shared" si="1050"/>
        <v/>
      </c>
      <c r="O1050" s="13" t="str">
        <f t="shared" si="1050"/>
        <v/>
      </c>
      <c r="P1050" s="13" t="str">
        <f t="shared" si="1050"/>
        <v/>
      </c>
    </row>
    <row r="1051">
      <c r="B1051" s="23"/>
      <c r="C1051" s="8"/>
      <c r="D1051" s="8"/>
      <c r="E1051" s="9"/>
      <c r="F1051" s="2"/>
      <c r="G1051" s="3"/>
      <c r="I1051" s="12" t="str">
        <f t="shared" si="754"/>
        <v/>
      </c>
      <c r="J1051" s="13">
        <v>3.31E7</v>
      </c>
      <c r="K1051" s="13" t="str">
        <f t="shared" ref="K1051:P1051" si="1051">if($E1051="","",if($E1051="Dropped",if(and(K$1&lt;=$I1051,K$1&gt;=$H1051),if(Year($D1051)=K$1,$F1051*0.8,if((year($D1051)+1)=K$1,$F1051*0.6,$F1051*0.4)) ,""),if($E1051="Minors",0,if($E1051="FA Contract",if(and(K$1&lt;=$I1051,K$1&gt;=$H1051),$F1051,""),if($E1051="YP Contract",if(K$1=$H1051,500000,if(K$1=($H1051+1),1000000,if(K$1=($H1051+2),1500000,""))))))))</f>
        <v/>
      </c>
      <c r="L1051" s="13" t="str">
        <f t="shared" si="1051"/>
        <v/>
      </c>
      <c r="M1051" s="13" t="str">
        <f t="shared" si="1051"/>
        <v/>
      </c>
      <c r="N1051" s="13" t="str">
        <f t="shared" si="1051"/>
        <v/>
      </c>
      <c r="O1051" s="13" t="str">
        <f t="shared" si="1051"/>
        <v/>
      </c>
      <c r="P1051" s="13" t="str">
        <f t="shared" si="1051"/>
        <v/>
      </c>
    </row>
    <row r="1052">
      <c r="B1052" s="23"/>
      <c r="C1052" s="8"/>
      <c r="D1052" s="8"/>
      <c r="E1052" s="9"/>
      <c r="F1052" s="2"/>
      <c r="G1052" s="3"/>
      <c r="I1052" s="12" t="str">
        <f t="shared" si="754"/>
        <v/>
      </c>
      <c r="J1052" s="13">
        <v>3.31E7</v>
      </c>
      <c r="K1052" s="13" t="str">
        <f t="shared" ref="K1052:P1052" si="1052">if($E1052="","",if($E1052="Dropped",if(and(K$1&lt;=$I1052,K$1&gt;=$H1052),if(Year($D1052)=K$1,$F1052*0.8,if((year($D1052)+1)=K$1,$F1052*0.6,$F1052*0.4)) ,""),if($E1052="Minors",0,if($E1052="FA Contract",if(and(K$1&lt;=$I1052,K$1&gt;=$H1052),$F1052,""),if($E1052="YP Contract",if(K$1=$H1052,500000,if(K$1=($H1052+1),1000000,if(K$1=($H1052+2),1500000,""))))))))</f>
        <v/>
      </c>
      <c r="L1052" s="13" t="str">
        <f t="shared" si="1052"/>
        <v/>
      </c>
      <c r="M1052" s="13" t="str">
        <f t="shared" si="1052"/>
        <v/>
      </c>
      <c r="N1052" s="13" t="str">
        <f t="shared" si="1052"/>
        <v/>
      </c>
      <c r="O1052" s="13" t="str">
        <f t="shared" si="1052"/>
        <v/>
      </c>
      <c r="P1052" s="13" t="str">
        <f t="shared" si="1052"/>
        <v/>
      </c>
    </row>
    <row r="1053">
      <c r="B1053" s="23"/>
      <c r="C1053" s="8"/>
      <c r="D1053" s="8"/>
      <c r="E1053" s="9"/>
      <c r="F1053" s="2"/>
      <c r="G1053" s="3"/>
      <c r="I1053" s="12" t="str">
        <f t="shared" si="754"/>
        <v/>
      </c>
      <c r="J1053" s="13">
        <v>3.31E7</v>
      </c>
      <c r="K1053" s="13" t="str">
        <f t="shared" ref="K1053:P1053" si="1053">if($E1053="","",if($E1053="Dropped",if(and(K$1&lt;=$I1053,K$1&gt;=$H1053),if(Year($D1053)=K$1,$F1053*0.8,if((year($D1053)+1)=K$1,$F1053*0.6,$F1053*0.4)) ,""),if($E1053="Minors",0,if($E1053="FA Contract",if(and(K$1&lt;=$I1053,K$1&gt;=$H1053),$F1053,""),if($E1053="YP Contract",if(K$1=$H1053,500000,if(K$1=($H1053+1),1000000,if(K$1=($H1053+2),1500000,""))))))))</f>
        <v/>
      </c>
      <c r="L1053" s="13" t="str">
        <f t="shared" si="1053"/>
        <v/>
      </c>
      <c r="M1053" s="13" t="str">
        <f t="shared" si="1053"/>
        <v/>
      </c>
      <c r="N1053" s="13" t="str">
        <f t="shared" si="1053"/>
        <v/>
      </c>
      <c r="O1053" s="13" t="str">
        <f t="shared" si="1053"/>
        <v/>
      </c>
      <c r="P1053" s="13" t="str">
        <f t="shared" si="1053"/>
        <v/>
      </c>
    </row>
    <row r="1054">
      <c r="B1054" s="23"/>
      <c r="C1054" s="8"/>
      <c r="D1054" s="8"/>
      <c r="E1054" s="9"/>
      <c r="F1054" s="2"/>
      <c r="G1054" s="3"/>
      <c r="I1054" s="12" t="str">
        <f t="shared" si="754"/>
        <v/>
      </c>
      <c r="J1054" s="13">
        <v>3.31E7</v>
      </c>
      <c r="K1054" s="13" t="str">
        <f t="shared" ref="K1054:P1054" si="1054">if($E1054="","",if($E1054="Dropped",if(and(K$1&lt;=$I1054,K$1&gt;=$H1054),if(Year($D1054)=K$1,$F1054*0.8,if((year($D1054)+1)=K$1,$F1054*0.6,$F1054*0.4)) ,""),if($E1054="Minors",0,if($E1054="FA Contract",if(and(K$1&lt;=$I1054,K$1&gt;=$H1054),$F1054,""),if($E1054="YP Contract",if(K$1=$H1054,500000,if(K$1=($H1054+1),1000000,if(K$1=($H1054+2),1500000,""))))))))</f>
        <v/>
      </c>
      <c r="L1054" s="13" t="str">
        <f t="shared" si="1054"/>
        <v/>
      </c>
      <c r="M1054" s="13" t="str">
        <f t="shared" si="1054"/>
        <v/>
      </c>
      <c r="N1054" s="13" t="str">
        <f t="shared" si="1054"/>
        <v/>
      </c>
      <c r="O1054" s="13" t="str">
        <f t="shared" si="1054"/>
        <v/>
      </c>
      <c r="P1054" s="13" t="str">
        <f t="shared" si="1054"/>
        <v/>
      </c>
    </row>
    <row r="1055">
      <c r="B1055" s="23"/>
      <c r="C1055" s="8"/>
      <c r="D1055" s="8"/>
      <c r="E1055" s="9"/>
      <c r="F1055" s="2"/>
      <c r="G1055" s="3"/>
      <c r="I1055" s="12" t="str">
        <f t="shared" si="754"/>
        <v/>
      </c>
      <c r="J1055" s="13">
        <v>3.31E7</v>
      </c>
      <c r="K1055" s="13" t="str">
        <f t="shared" ref="K1055:P1055" si="1055">if($E1055="","",if($E1055="Dropped",if(and(K$1&lt;=$I1055,K$1&gt;=$H1055),if(Year($D1055)=K$1,$F1055*0.8,if((year($D1055)+1)=K$1,$F1055*0.6,$F1055*0.4)) ,""),if($E1055="Minors",0,if($E1055="FA Contract",if(and(K$1&lt;=$I1055,K$1&gt;=$H1055),$F1055,""),if($E1055="YP Contract",if(K$1=$H1055,500000,if(K$1=($H1055+1),1000000,if(K$1=($H1055+2),1500000,""))))))))</f>
        <v/>
      </c>
      <c r="L1055" s="13" t="str">
        <f t="shared" si="1055"/>
        <v/>
      </c>
      <c r="M1055" s="13" t="str">
        <f t="shared" si="1055"/>
        <v/>
      </c>
      <c r="N1055" s="13" t="str">
        <f t="shared" si="1055"/>
        <v/>
      </c>
      <c r="O1055" s="13" t="str">
        <f t="shared" si="1055"/>
        <v/>
      </c>
      <c r="P1055" s="13" t="str">
        <f t="shared" si="1055"/>
        <v/>
      </c>
    </row>
    <row r="1056">
      <c r="B1056" s="23"/>
      <c r="C1056" s="8"/>
      <c r="D1056" s="8"/>
      <c r="E1056" s="9"/>
      <c r="F1056" s="2"/>
      <c r="G1056" s="3"/>
      <c r="I1056" s="12" t="str">
        <f t="shared" si="754"/>
        <v/>
      </c>
      <c r="J1056" s="13">
        <v>3.31E7</v>
      </c>
      <c r="K1056" s="13" t="str">
        <f t="shared" ref="K1056:P1056" si="1056">if($E1056="","",if($E1056="Dropped",if(and(K$1&lt;=$I1056,K$1&gt;=$H1056),if(Year($D1056)=K$1,$F1056*0.8,if((year($D1056)+1)=K$1,$F1056*0.6,$F1056*0.4)) ,""),if($E1056="Minors",0,if($E1056="FA Contract",if(and(K$1&lt;=$I1056,K$1&gt;=$H1056),$F1056,""),if($E1056="YP Contract",if(K$1=$H1056,500000,if(K$1=($H1056+1),1000000,if(K$1=($H1056+2),1500000,""))))))))</f>
        <v/>
      </c>
      <c r="L1056" s="13" t="str">
        <f t="shared" si="1056"/>
        <v/>
      </c>
      <c r="M1056" s="13" t="str">
        <f t="shared" si="1056"/>
        <v/>
      </c>
      <c r="N1056" s="13" t="str">
        <f t="shared" si="1056"/>
        <v/>
      </c>
      <c r="O1056" s="13" t="str">
        <f t="shared" si="1056"/>
        <v/>
      </c>
      <c r="P1056" s="13" t="str">
        <f t="shared" si="1056"/>
        <v/>
      </c>
    </row>
    <row r="1057">
      <c r="B1057" s="23"/>
      <c r="C1057" s="8"/>
      <c r="D1057" s="8"/>
      <c r="E1057" s="9"/>
      <c r="F1057" s="2"/>
      <c r="G1057" s="3"/>
      <c r="I1057" s="12" t="str">
        <f t="shared" si="754"/>
        <v/>
      </c>
      <c r="J1057" s="13">
        <v>3.31E7</v>
      </c>
      <c r="K1057" s="13" t="str">
        <f t="shared" ref="K1057:P1057" si="1057">if($E1057="","",if($E1057="Dropped",if(and(K$1&lt;=$I1057,K$1&gt;=$H1057),if(Year($D1057)=K$1,$F1057*0.8,if((year($D1057)+1)=K$1,$F1057*0.6,$F1057*0.4)) ,""),if($E1057="Minors",0,if($E1057="FA Contract",if(and(K$1&lt;=$I1057,K$1&gt;=$H1057),$F1057,""),if($E1057="YP Contract",if(K$1=$H1057,500000,if(K$1=($H1057+1),1000000,if(K$1=($H1057+2),1500000,""))))))))</f>
        <v/>
      </c>
      <c r="L1057" s="13" t="str">
        <f t="shared" si="1057"/>
        <v/>
      </c>
      <c r="M1057" s="13" t="str">
        <f t="shared" si="1057"/>
        <v/>
      </c>
      <c r="N1057" s="13" t="str">
        <f t="shared" si="1057"/>
        <v/>
      </c>
      <c r="O1057" s="13" t="str">
        <f t="shared" si="1057"/>
        <v/>
      </c>
      <c r="P1057" s="13" t="str">
        <f t="shared" si="1057"/>
        <v/>
      </c>
    </row>
    <row r="1058">
      <c r="B1058" s="23"/>
      <c r="C1058" s="8"/>
      <c r="D1058" s="8"/>
      <c r="E1058" s="9"/>
      <c r="F1058" s="2"/>
      <c r="G1058" s="3"/>
      <c r="I1058" s="12" t="str">
        <f t="shared" si="754"/>
        <v/>
      </c>
      <c r="J1058" s="13">
        <v>3.31E7</v>
      </c>
      <c r="K1058" s="13" t="str">
        <f t="shared" ref="K1058:P1058" si="1058">if($E1058="","",if($E1058="Dropped",if(and(K$1&lt;=$I1058,K$1&gt;=$H1058),if(Year($D1058)=K$1,$F1058*0.8,if((year($D1058)+1)=K$1,$F1058*0.6,$F1058*0.4)) ,""),if($E1058="Minors",0,if($E1058="FA Contract",if(and(K$1&lt;=$I1058,K$1&gt;=$H1058),$F1058,""),if($E1058="YP Contract",if(K$1=$H1058,500000,if(K$1=($H1058+1),1000000,if(K$1=($H1058+2),1500000,""))))))))</f>
        <v/>
      </c>
      <c r="L1058" s="13" t="str">
        <f t="shared" si="1058"/>
        <v/>
      </c>
      <c r="M1058" s="13" t="str">
        <f t="shared" si="1058"/>
        <v/>
      </c>
      <c r="N1058" s="13" t="str">
        <f t="shared" si="1058"/>
        <v/>
      </c>
      <c r="O1058" s="13" t="str">
        <f t="shared" si="1058"/>
        <v/>
      </c>
      <c r="P1058" s="13" t="str">
        <f t="shared" si="1058"/>
        <v/>
      </c>
    </row>
    <row r="1059">
      <c r="B1059" s="23"/>
      <c r="C1059" s="8"/>
      <c r="D1059" s="8"/>
      <c r="E1059" s="9"/>
      <c r="F1059" s="2"/>
      <c r="G1059" s="3"/>
      <c r="I1059" s="12" t="str">
        <f t="shared" si="754"/>
        <v/>
      </c>
      <c r="J1059" s="13">
        <v>3.31E7</v>
      </c>
      <c r="K1059" s="13" t="str">
        <f t="shared" ref="K1059:P1059" si="1059">if($E1059="","",if($E1059="Dropped",if(and(K$1&lt;=$I1059,K$1&gt;=$H1059),if(Year($D1059)=K$1,$F1059*0.8,if((year($D1059)+1)=K$1,$F1059*0.6,$F1059*0.4)) ,""),if($E1059="Minors",0,if($E1059="FA Contract",if(and(K$1&lt;=$I1059,K$1&gt;=$H1059),$F1059,""),if($E1059="YP Contract",if(K$1=$H1059,500000,if(K$1=($H1059+1),1000000,if(K$1=($H1059+2),1500000,""))))))))</f>
        <v/>
      </c>
      <c r="L1059" s="13" t="str">
        <f t="shared" si="1059"/>
        <v/>
      </c>
      <c r="M1059" s="13" t="str">
        <f t="shared" si="1059"/>
        <v/>
      </c>
      <c r="N1059" s="13" t="str">
        <f t="shared" si="1059"/>
        <v/>
      </c>
      <c r="O1059" s="13" t="str">
        <f t="shared" si="1059"/>
        <v/>
      </c>
      <c r="P1059" s="13" t="str">
        <f t="shared" si="1059"/>
        <v/>
      </c>
    </row>
    <row r="1060">
      <c r="B1060" s="23"/>
      <c r="C1060" s="8"/>
      <c r="D1060" s="8"/>
      <c r="E1060" s="9"/>
      <c r="F1060" s="2"/>
      <c r="G1060" s="3"/>
      <c r="I1060" s="12" t="str">
        <f t="shared" si="754"/>
        <v/>
      </c>
      <c r="J1060" s="13">
        <v>3.31E7</v>
      </c>
      <c r="K1060" s="13" t="str">
        <f t="shared" ref="K1060:P1060" si="1060">if($E1060="","",if($E1060="Dropped",if(and(K$1&lt;=$I1060,K$1&gt;=$H1060),if(Year($D1060)=K$1,$F1060*0.8,if((year($D1060)+1)=K$1,$F1060*0.6,$F1060*0.4)) ,""),if($E1060="Minors",0,if($E1060="FA Contract",if(and(K$1&lt;=$I1060,K$1&gt;=$H1060),$F1060,""),if($E1060="YP Contract",if(K$1=$H1060,500000,if(K$1=($H1060+1),1000000,if(K$1=($H1060+2),1500000,""))))))))</f>
        <v/>
      </c>
      <c r="L1060" s="13" t="str">
        <f t="shared" si="1060"/>
        <v/>
      </c>
      <c r="M1060" s="13" t="str">
        <f t="shared" si="1060"/>
        <v/>
      </c>
      <c r="N1060" s="13" t="str">
        <f t="shared" si="1060"/>
        <v/>
      </c>
      <c r="O1060" s="13" t="str">
        <f t="shared" si="1060"/>
        <v/>
      </c>
      <c r="P1060" s="13" t="str">
        <f t="shared" si="1060"/>
        <v/>
      </c>
    </row>
    <row r="1061">
      <c r="B1061" s="23"/>
      <c r="C1061" s="8"/>
      <c r="D1061" s="8"/>
      <c r="E1061" s="9"/>
      <c r="F1061" s="2"/>
      <c r="G1061" s="3"/>
      <c r="I1061" s="12" t="str">
        <f t="shared" si="754"/>
        <v/>
      </c>
      <c r="J1061" s="13">
        <v>3.31E7</v>
      </c>
      <c r="K1061" s="13" t="str">
        <f t="shared" ref="K1061:P1061" si="1061">if($E1061="","",if($E1061="Dropped",if(and(K$1&lt;=$I1061,K$1&gt;=$H1061),if(Year($D1061)=K$1,$F1061*0.8,if((year($D1061)+1)=K$1,$F1061*0.6,$F1061*0.4)) ,""),if($E1061="Minors",0,if($E1061="FA Contract",if(and(K$1&lt;=$I1061,K$1&gt;=$H1061),$F1061,""),if($E1061="YP Contract",if(K$1=$H1061,500000,if(K$1=($H1061+1),1000000,if(K$1=($H1061+2),1500000,""))))))))</f>
        <v/>
      </c>
      <c r="L1061" s="13" t="str">
        <f t="shared" si="1061"/>
        <v/>
      </c>
      <c r="M1061" s="13" t="str">
        <f t="shared" si="1061"/>
        <v/>
      </c>
      <c r="N1061" s="13" t="str">
        <f t="shared" si="1061"/>
        <v/>
      </c>
      <c r="O1061" s="13" t="str">
        <f t="shared" si="1061"/>
        <v/>
      </c>
      <c r="P1061" s="13" t="str">
        <f t="shared" si="1061"/>
        <v/>
      </c>
    </row>
    <row r="1062">
      <c r="B1062" s="23"/>
      <c r="C1062" s="8"/>
      <c r="D1062" s="8"/>
      <c r="E1062" s="9"/>
      <c r="F1062" s="2"/>
      <c r="G1062" s="3"/>
      <c r="I1062" s="12" t="str">
        <f t="shared" si="754"/>
        <v/>
      </c>
      <c r="J1062" s="13">
        <v>3.31E7</v>
      </c>
      <c r="K1062" s="13" t="str">
        <f t="shared" ref="K1062:P1062" si="1062">if($E1062="","",if($E1062="Dropped",if(and(K$1&lt;=$I1062,K$1&gt;=$H1062),if(Year($D1062)=K$1,$F1062*0.8,if((year($D1062)+1)=K$1,$F1062*0.6,$F1062*0.4)) ,""),if($E1062="Minors",0,if($E1062="FA Contract",if(and(K$1&lt;=$I1062,K$1&gt;=$H1062),$F1062,""),if($E1062="YP Contract",if(K$1=$H1062,500000,if(K$1=($H1062+1),1000000,if(K$1=($H1062+2),1500000,""))))))))</f>
        <v/>
      </c>
      <c r="L1062" s="13" t="str">
        <f t="shared" si="1062"/>
        <v/>
      </c>
      <c r="M1062" s="13" t="str">
        <f t="shared" si="1062"/>
        <v/>
      </c>
      <c r="N1062" s="13" t="str">
        <f t="shared" si="1062"/>
        <v/>
      </c>
      <c r="O1062" s="13" t="str">
        <f t="shared" si="1062"/>
        <v/>
      </c>
      <c r="P1062" s="13" t="str">
        <f t="shared" si="1062"/>
        <v/>
      </c>
    </row>
    <row r="1063">
      <c r="B1063" s="23"/>
      <c r="C1063" s="8"/>
      <c r="D1063" s="8"/>
      <c r="E1063" s="9"/>
      <c r="F1063" s="2"/>
      <c r="G1063" s="3"/>
      <c r="I1063" s="12" t="str">
        <f t="shared" si="754"/>
        <v/>
      </c>
      <c r="J1063" s="13">
        <v>3.31E7</v>
      </c>
      <c r="K1063" s="13" t="str">
        <f t="shared" ref="K1063:P1063" si="1063">if($E1063="","",if($E1063="Dropped",if(and(K$1&lt;=$I1063,K$1&gt;=$H1063),if(Year($D1063)=K$1,$F1063*0.8,if((year($D1063)+1)=K$1,$F1063*0.6,$F1063*0.4)) ,""),if($E1063="Minors",0,if($E1063="FA Contract",if(and(K$1&lt;=$I1063,K$1&gt;=$H1063),$F1063,""),if($E1063="YP Contract",if(K$1=$H1063,500000,if(K$1=($H1063+1),1000000,if(K$1=($H1063+2),1500000,""))))))))</f>
        <v/>
      </c>
      <c r="L1063" s="13" t="str">
        <f t="shared" si="1063"/>
        <v/>
      </c>
      <c r="M1063" s="13" t="str">
        <f t="shared" si="1063"/>
        <v/>
      </c>
      <c r="N1063" s="13" t="str">
        <f t="shared" si="1063"/>
        <v/>
      </c>
      <c r="O1063" s="13" t="str">
        <f t="shared" si="1063"/>
        <v/>
      </c>
      <c r="P1063" s="13" t="str">
        <f t="shared" si="1063"/>
        <v/>
      </c>
    </row>
    <row r="1064">
      <c r="B1064" s="23"/>
      <c r="C1064" s="8"/>
      <c r="D1064" s="8"/>
      <c r="E1064" s="9"/>
      <c r="F1064" s="2"/>
      <c r="G1064" s="3"/>
      <c r="I1064" s="12" t="str">
        <f t="shared" si="754"/>
        <v/>
      </c>
      <c r="J1064" s="13">
        <v>3.31E7</v>
      </c>
      <c r="K1064" s="13" t="str">
        <f t="shared" ref="K1064:P1064" si="1064">if($E1064="","",if($E1064="Dropped",if(and(K$1&lt;=$I1064,K$1&gt;=$H1064),if(Year($D1064)=K$1,$F1064*0.8,if((year($D1064)+1)=K$1,$F1064*0.6,$F1064*0.4)) ,""),if($E1064="Minors",0,if($E1064="FA Contract",if(and(K$1&lt;=$I1064,K$1&gt;=$H1064),$F1064,""),if($E1064="YP Contract",if(K$1=$H1064,500000,if(K$1=($H1064+1),1000000,if(K$1=($H1064+2),1500000,""))))))))</f>
        <v/>
      </c>
      <c r="L1064" s="13" t="str">
        <f t="shared" si="1064"/>
        <v/>
      </c>
      <c r="M1064" s="13" t="str">
        <f t="shared" si="1064"/>
        <v/>
      </c>
      <c r="N1064" s="13" t="str">
        <f t="shared" si="1064"/>
        <v/>
      </c>
      <c r="O1064" s="13" t="str">
        <f t="shared" si="1064"/>
        <v/>
      </c>
      <c r="P1064" s="13" t="str">
        <f t="shared" si="1064"/>
        <v/>
      </c>
    </row>
    <row r="1065">
      <c r="B1065" s="23"/>
      <c r="C1065" s="8"/>
      <c r="D1065" s="8"/>
      <c r="E1065" s="9"/>
      <c r="F1065" s="2"/>
      <c r="G1065" s="3"/>
      <c r="I1065" s="12" t="str">
        <f t="shared" si="754"/>
        <v/>
      </c>
      <c r="J1065" s="13">
        <v>3.31E7</v>
      </c>
      <c r="K1065" s="13" t="str">
        <f t="shared" ref="K1065:P1065" si="1065">if($E1065="","",if($E1065="Dropped",if(and(K$1&lt;=$I1065,K$1&gt;=$H1065),if(Year($D1065)=K$1,$F1065*0.8,if((year($D1065)+1)=K$1,$F1065*0.6,$F1065*0.4)) ,""),if($E1065="Minors",0,if($E1065="FA Contract",if(and(K$1&lt;=$I1065,K$1&gt;=$H1065),$F1065,""),if($E1065="YP Contract",if(K$1=$H1065,500000,if(K$1=($H1065+1),1000000,if(K$1=($H1065+2),1500000,""))))))))</f>
        <v/>
      </c>
      <c r="L1065" s="13" t="str">
        <f t="shared" si="1065"/>
        <v/>
      </c>
      <c r="M1065" s="13" t="str">
        <f t="shared" si="1065"/>
        <v/>
      </c>
      <c r="N1065" s="13" t="str">
        <f t="shared" si="1065"/>
        <v/>
      </c>
      <c r="O1065" s="13" t="str">
        <f t="shared" si="1065"/>
        <v/>
      </c>
      <c r="P1065" s="13" t="str">
        <f t="shared" si="1065"/>
        <v/>
      </c>
    </row>
    <row r="1066">
      <c r="B1066" s="23"/>
      <c r="C1066" s="8"/>
      <c r="D1066" s="8"/>
      <c r="E1066" s="9"/>
      <c r="F1066" s="2"/>
      <c r="G1066" s="3"/>
      <c r="I1066" s="12" t="str">
        <f t="shared" si="754"/>
        <v/>
      </c>
      <c r="J1066" s="13">
        <v>3.31E7</v>
      </c>
      <c r="K1066" s="13" t="str">
        <f t="shared" ref="K1066:P1066" si="1066">if($E1066="","",if($E1066="Dropped",if(and(K$1&lt;=$I1066,K$1&gt;=$H1066),if(Year($D1066)=K$1,$F1066*0.8,if((year($D1066)+1)=K$1,$F1066*0.6,$F1066*0.4)) ,""),if($E1066="Minors",0,if($E1066="FA Contract",if(and(K$1&lt;=$I1066,K$1&gt;=$H1066),$F1066,""),if($E1066="YP Contract",if(K$1=$H1066,500000,if(K$1=($H1066+1),1000000,if(K$1=($H1066+2),1500000,""))))))))</f>
        <v/>
      </c>
      <c r="L1066" s="13" t="str">
        <f t="shared" si="1066"/>
        <v/>
      </c>
      <c r="M1066" s="13" t="str">
        <f t="shared" si="1066"/>
        <v/>
      </c>
      <c r="N1066" s="13" t="str">
        <f t="shared" si="1066"/>
        <v/>
      </c>
      <c r="O1066" s="13" t="str">
        <f t="shared" si="1066"/>
        <v/>
      </c>
      <c r="P1066" s="13" t="str">
        <f t="shared" si="1066"/>
        <v/>
      </c>
    </row>
    <row r="1067">
      <c r="B1067" s="23"/>
      <c r="C1067" s="8"/>
      <c r="D1067" s="8"/>
      <c r="E1067" s="9"/>
      <c r="F1067" s="2"/>
      <c r="G1067" s="3"/>
      <c r="I1067" s="12" t="str">
        <f t="shared" si="754"/>
        <v/>
      </c>
      <c r="J1067" s="13">
        <v>3.31E7</v>
      </c>
      <c r="K1067" s="13" t="str">
        <f t="shared" ref="K1067:P1067" si="1067">if($E1067="","",if($E1067="Dropped",if(and(K$1&lt;=$I1067,K$1&gt;=$H1067),if(Year($D1067)=K$1,$F1067*0.8,if((year($D1067)+1)=K$1,$F1067*0.6,$F1067*0.4)) ,""),if($E1067="Minors",0,if($E1067="FA Contract",if(and(K$1&lt;=$I1067,K$1&gt;=$H1067),$F1067,""),if($E1067="YP Contract",if(K$1=$H1067,500000,if(K$1=($H1067+1),1000000,if(K$1=($H1067+2),1500000,""))))))))</f>
        <v/>
      </c>
      <c r="L1067" s="13" t="str">
        <f t="shared" si="1067"/>
        <v/>
      </c>
      <c r="M1067" s="13" t="str">
        <f t="shared" si="1067"/>
        <v/>
      </c>
      <c r="N1067" s="13" t="str">
        <f t="shared" si="1067"/>
        <v/>
      </c>
      <c r="O1067" s="13" t="str">
        <f t="shared" si="1067"/>
        <v/>
      </c>
      <c r="P1067" s="13" t="str">
        <f t="shared" si="1067"/>
        <v/>
      </c>
    </row>
    <row r="1068">
      <c r="B1068" s="23"/>
      <c r="C1068" s="8"/>
      <c r="D1068" s="8"/>
      <c r="E1068" s="9"/>
      <c r="F1068" s="2"/>
      <c r="G1068" s="3"/>
      <c r="I1068" s="12" t="str">
        <f t="shared" si="754"/>
        <v/>
      </c>
      <c r="J1068" s="13">
        <v>3.31E7</v>
      </c>
      <c r="K1068" s="13" t="str">
        <f t="shared" ref="K1068:P1068" si="1068">if($E1068="","",if($E1068="Dropped",if(and(K$1&lt;=$I1068,K$1&gt;=$H1068),if(Year($D1068)=K$1,$F1068*0.8,if((year($D1068)+1)=K$1,$F1068*0.6,$F1068*0.4)) ,""),if($E1068="Minors",0,if($E1068="FA Contract",if(and(K$1&lt;=$I1068,K$1&gt;=$H1068),$F1068,""),if($E1068="YP Contract",if(K$1=$H1068,500000,if(K$1=($H1068+1),1000000,if(K$1=($H1068+2),1500000,""))))))))</f>
        <v/>
      </c>
      <c r="L1068" s="13" t="str">
        <f t="shared" si="1068"/>
        <v/>
      </c>
      <c r="M1068" s="13" t="str">
        <f t="shared" si="1068"/>
        <v/>
      </c>
      <c r="N1068" s="13" t="str">
        <f t="shared" si="1068"/>
        <v/>
      </c>
      <c r="O1068" s="13" t="str">
        <f t="shared" si="1068"/>
        <v/>
      </c>
      <c r="P1068" s="13" t="str">
        <f t="shared" si="1068"/>
        <v/>
      </c>
    </row>
    <row r="1069">
      <c r="B1069" s="23"/>
      <c r="C1069" s="8"/>
      <c r="D1069" s="8"/>
      <c r="E1069" s="9"/>
      <c r="F1069" s="2"/>
      <c r="G1069" s="3"/>
      <c r="I1069" s="12" t="str">
        <f t="shared" si="754"/>
        <v/>
      </c>
      <c r="J1069" s="13">
        <v>3.31E7</v>
      </c>
      <c r="K1069" s="13" t="str">
        <f t="shared" ref="K1069:P1069" si="1069">if($E1069="","",if($E1069="Dropped",if(and(K$1&lt;=$I1069,K$1&gt;=$H1069),if(Year($D1069)=K$1,$F1069*0.8,if((year($D1069)+1)=K$1,$F1069*0.6,$F1069*0.4)) ,""),if($E1069="Minors",0,if($E1069="FA Contract",if(and(K$1&lt;=$I1069,K$1&gt;=$H1069),$F1069,""),if($E1069="YP Contract",if(K$1=$H1069,500000,if(K$1=($H1069+1),1000000,if(K$1=($H1069+2),1500000,""))))))))</f>
        <v/>
      </c>
      <c r="L1069" s="13" t="str">
        <f t="shared" si="1069"/>
        <v/>
      </c>
      <c r="M1069" s="13" t="str">
        <f t="shared" si="1069"/>
        <v/>
      </c>
      <c r="N1069" s="13" t="str">
        <f t="shared" si="1069"/>
        <v/>
      </c>
      <c r="O1069" s="13" t="str">
        <f t="shared" si="1069"/>
        <v/>
      </c>
      <c r="P1069" s="13" t="str">
        <f t="shared" si="1069"/>
        <v/>
      </c>
    </row>
    <row r="1070">
      <c r="B1070" s="23"/>
      <c r="C1070" s="8"/>
      <c r="D1070" s="8"/>
      <c r="E1070" s="9"/>
      <c r="F1070" s="2"/>
      <c r="G1070" s="3"/>
      <c r="I1070" s="12" t="str">
        <f t="shared" si="754"/>
        <v/>
      </c>
      <c r="J1070" s="13">
        <v>3.31E7</v>
      </c>
      <c r="K1070" s="13" t="str">
        <f t="shared" ref="K1070:P1070" si="1070">if($E1070="","",if($E1070="Dropped",if(and(K$1&lt;=$I1070,K$1&gt;=$H1070),if(Year($D1070)=K$1,$F1070*0.8,if((year($D1070)+1)=K$1,$F1070*0.6,$F1070*0.4)) ,""),if($E1070="Minors",0,if($E1070="FA Contract",if(and(K$1&lt;=$I1070,K$1&gt;=$H1070),$F1070,""),if($E1070="YP Contract",if(K$1=$H1070,500000,if(K$1=($H1070+1),1000000,if(K$1=($H1070+2),1500000,""))))))))</f>
        <v/>
      </c>
      <c r="L1070" s="13" t="str">
        <f t="shared" si="1070"/>
        <v/>
      </c>
      <c r="M1070" s="13" t="str">
        <f t="shared" si="1070"/>
        <v/>
      </c>
      <c r="N1070" s="13" t="str">
        <f t="shared" si="1070"/>
        <v/>
      </c>
      <c r="O1070" s="13" t="str">
        <f t="shared" si="1070"/>
        <v/>
      </c>
      <c r="P1070" s="13" t="str">
        <f t="shared" si="1070"/>
        <v/>
      </c>
    </row>
    <row r="1071">
      <c r="B1071" s="23"/>
      <c r="C1071" s="8"/>
      <c r="D1071" s="8"/>
      <c r="E1071" s="9"/>
      <c r="F1071" s="2"/>
      <c r="G1071" s="3"/>
      <c r="I1071" s="12" t="str">
        <f t="shared" si="754"/>
        <v/>
      </c>
      <c r="J1071" s="13">
        <v>3.31E7</v>
      </c>
      <c r="K1071" s="13" t="str">
        <f t="shared" ref="K1071:P1071" si="1071">if($E1071="","",if($E1071="Dropped",if(and(K$1&lt;=$I1071,K$1&gt;=$H1071),if(Year($D1071)=K$1,$F1071*0.8,if((year($D1071)+1)=K$1,$F1071*0.6,$F1071*0.4)) ,""),if($E1071="Minors",0,if($E1071="FA Contract",if(and(K$1&lt;=$I1071,K$1&gt;=$H1071),$F1071,""),if($E1071="YP Contract",if(K$1=$H1071,500000,if(K$1=($H1071+1),1000000,if(K$1=($H1071+2),1500000,""))))))))</f>
        <v/>
      </c>
      <c r="L1071" s="13" t="str">
        <f t="shared" si="1071"/>
        <v/>
      </c>
      <c r="M1071" s="13" t="str">
        <f t="shared" si="1071"/>
        <v/>
      </c>
      <c r="N1071" s="13" t="str">
        <f t="shared" si="1071"/>
        <v/>
      </c>
      <c r="O1071" s="13" t="str">
        <f t="shared" si="1071"/>
        <v/>
      </c>
      <c r="P1071" s="13" t="str">
        <f t="shared" si="1071"/>
        <v/>
      </c>
    </row>
    <row r="1072">
      <c r="B1072" s="23"/>
      <c r="C1072" s="8"/>
      <c r="D1072" s="8"/>
      <c r="E1072" s="9"/>
      <c r="F1072" s="2"/>
      <c r="G1072" s="3"/>
      <c r="I1072" s="12" t="str">
        <f t="shared" si="754"/>
        <v/>
      </c>
      <c r="J1072" s="13">
        <v>3.31E7</v>
      </c>
      <c r="K1072" s="13" t="str">
        <f t="shared" ref="K1072:P1072" si="1072">if($E1072="","",if($E1072="Dropped",if(and(K$1&lt;=$I1072,K$1&gt;=$H1072),if(Year($D1072)=K$1,$F1072*0.8,if((year($D1072)+1)=K$1,$F1072*0.6,$F1072*0.4)) ,""),if($E1072="Minors",0,if($E1072="FA Contract",if(and(K$1&lt;=$I1072,K$1&gt;=$H1072),$F1072,""),if($E1072="YP Contract",if(K$1=$H1072,500000,if(K$1=($H1072+1),1000000,if(K$1=($H1072+2),1500000,""))))))))</f>
        <v/>
      </c>
      <c r="L1072" s="13" t="str">
        <f t="shared" si="1072"/>
        <v/>
      </c>
      <c r="M1072" s="13" t="str">
        <f t="shared" si="1072"/>
        <v/>
      </c>
      <c r="N1072" s="13" t="str">
        <f t="shared" si="1072"/>
        <v/>
      </c>
      <c r="O1072" s="13" t="str">
        <f t="shared" si="1072"/>
        <v/>
      </c>
      <c r="P1072" s="13" t="str">
        <f t="shared" si="1072"/>
        <v/>
      </c>
    </row>
    <row r="1073">
      <c r="B1073" s="23"/>
      <c r="C1073" s="8"/>
      <c r="D1073" s="8"/>
      <c r="E1073" s="9"/>
      <c r="F1073" s="2"/>
      <c r="G1073" s="3"/>
      <c r="I1073" s="12" t="str">
        <f t="shared" si="754"/>
        <v/>
      </c>
      <c r="J1073" s="13">
        <v>3.31E7</v>
      </c>
      <c r="K1073" s="13" t="str">
        <f t="shared" ref="K1073:P1073" si="1073">if($E1073="","",if($E1073="Dropped",if(and(K$1&lt;=$I1073,K$1&gt;=$H1073),if(Year($D1073)=K$1,$F1073*0.8,if((year($D1073)+1)=K$1,$F1073*0.6,$F1073*0.4)) ,""),if($E1073="Minors",0,if($E1073="FA Contract",if(and(K$1&lt;=$I1073,K$1&gt;=$H1073),$F1073,""),if($E1073="YP Contract",if(K$1=$H1073,500000,if(K$1=($H1073+1),1000000,if(K$1=($H1073+2),1500000,""))))))))</f>
        <v/>
      </c>
      <c r="L1073" s="13" t="str">
        <f t="shared" si="1073"/>
        <v/>
      </c>
      <c r="M1073" s="13" t="str">
        <f t="shared" si="1073"/>
        <v/>
      </c>
      <c r="N1073" s="13" t="str">
        <f t="shared" si="1073"/>
        <v/>
      </c>
      <c r="O1073" s="13" t="str">
        <f t="shared" si="1073"/>
        <v/>
      </c>
      <c r="P1073" s="13" t="str">
        <f t="shared" si="1073"/>
        <v/>
      </c>
    </row>
    <row r="1074">
      <c r="B1074" s="23"/>
      <c r="C1074" s="8"/>
      <c r="D1074" s="8"/>
      <c r="E1074" s="9"/>
      <c r="F1074" s="2"/>
      <c r="G1074" s="3"/>
      <c r="I1074" s="12" t="str">
        <f t="shared" si="754"/>
        <v/>
      </c>
      <c r="J1074" s="13">
        <v>3.31E7</v>
      </c>
      <c r="K1074" s="13" t="str">
        <f t="shared" ref="K1074:P1074" si="1074">if($E1074="","",if($E1074="Dropped",if(and(K$1&lt;=$I1074,K$1&gt;=$H1074),if(Year($D1074)=K$1,$F1074*0.8,if((year($D1074)+1)=K$1,$F1074*0.6,$F1074*0.4)) ,""),if($E1074="Minors",0,if($E1074="FA Contract",if(and(K$1&lt;=$I1074,K$1&gt;=$H1074),$F1074,""),if($E1074="YP Contract",if(K$1=$H1074,500000,if(K$1=($H1074+1),1000000,if(K$1=($H1074+2),1500000,""))))))))</f>
        <v/>
      </c>
      <c r="L1074" s="13" t="str">
        <f t="shared" si="1074"/>
        <v/>
      </c>
      <c r="M1074" s="13" t="str">
        <f t="shared" si="1074"/>
        <v/>
      </c>
      <c r="N1074" s="13" t="str">
        <f t="shared" si="1074"/>
        <v/>
      </c>
      <c r="O1074" s="13" t="str">
        <f t="shared" si="1074"/>
        <v/>
      </c>
      <c r="P1074" s="13" t="str">
        <f t="shared" si="1074"/>
        <v/>
      </c>
    </row>
    <row r="1075">
      <c r="B1075" s="23"/>
      <c r="C1075" s="8"/>
      <c r="D1075" s="8"/>
      <c r="E1075" s="9"/>
      <c r="F1075" s="2"/>
      <c r="G1075" s="3"/>
      <c r="I1075" s="12" t="str">
        <f t="shared" si="754"/>
        <v/>
      </c>
      <c r="J1075" s="13">
        <v>3.31E7</v>
      </c>
      <c r="K1075" s="13" t="str">
        <f t="shared" ref="K1075:P1075" si="1075">if($E1075="","",if($E1075="Dropped",if(and(K$1&lt;=$I1075,K$1&gt;=$H1075),if(Year($D1075)=K$1,$F1075*0.8,if((year($D1075)+1)=K$1,$F1075*0.6,$F1075*0.4)) ,""),if($E1075="Minors",0,if($E1075="FA Contract",if(and(K$1&lt;=$I1075,K$1&gt;=$H1075),$F1075,""),if($E1075="YP Contract",if(K$1=$H1075,500000,if(K$1=($H1075+1),1000000,if(K$1=($H1075+2),1500000,""))))))))</f>
        <v/>
      </c>
      <c r="L1075" s="13" t="str">
        <f t="shared" si="1075"/>
        <v/>
      </c>
      <c r="M1075" s="13" t="str">
        <f t="shared" si="1075"/>
        <v/>
      </c>
      <c r="N1075" s="13" t="str">
        <f t="shared" si="1075"/>
        <v/>
      </c>
      <c r="O1075" s="13" t="str">
        <f t="shared" si="1075"/>
        <v/>
      </c>
      <c r="P1075" s="13" t="str">
        <f t="shared" si="1075"/>
        <v/>
      </c>
    </row>
    <row r="1076">
      <c r="B1076" s="23"/>
      <c r="C1076" s="8"/>
      <c r="D1076" s="8"/>
      <c r="E1076" s="9"/>
      <c r="F1076" s="2"/>
      <c r="G1076" s="3"/>
      <c r="I1076" s="12" t="str">
        <f t="shared" si="754"/>
        <v/>
      </c>
      <c r="J1076" s="13">
        <v>3.31E7</v>
      </c>
      <c r="K1076" s="13" t="str">
        <f t="shared" ref="K1076:P1076" si="1076">if($E1076="","",if($E1076="Dropped",if(and(K$1&lt;=$I1076,K$1&gt;=$H1076),if(Year($D1076)=K$1,$F1076*0.8,if((year($D1076)+1)=K$1,$F1076*0.6,$F1076*0.4)) ,""),if($E1076="Minors",0,if($E1076="FA Contract",if(and(K$1&lt;=$I1076,K$1&gt;=$H1076),$F1076,""),if($E1076="YP Contract",if(K$1=$H1076,500000,if(K$1=($H1076+1),1000000,if(K$1=($H1076+2),1500000,""))))))))</f>
        <v/>
      </c>
      <c r="L1076" s="13" t="str">
        <f t="shared" si="1076"/>
        <v/>
      </c>
      <c r="M1076" s="13" t="str">
        <f t="shared" si="1076"/>
        <v/>
      </c>
      <c r="N1076" s="13" t="str">
        <f t="shared" si="1076"/>
        <v/>
      </c>
      <c r="O1076" s="13" t="str">
        <f t="shared" si="1076"/>
        <v/>
      </c>
      <c r="P1076" s="13" t="str">
        <f t="shared" si="1076"/>
        <v/>
      </c>
    </row>
    <row r="1077">
      <c r="B1077" s="23"/>
      <c r="C1077" s="9"/>
      <c r="D1077" s="8"/>
      <c r="E1077" s="9"/>
      <c r="F1077" s="2"/>
      <c r="G1077" s="3"/>
      <c r="I1077" s="12" t="str">
        <f t="shared" si="754"/>
        <v/>
      </c>
      <c r="J1077" s="13">
        <v>3.31E7</v>
      </c>
      <c r="K1077" s="13" t="str">
        <f t="shared" ref="K1077:P1077" si="1077">if($E1077="","",if($E1077="Dropped",if(and(K$1&lt;=$I1077,K$1&gt;=$H1077),if(Year($D1077)=K$1,$F1077*0.8,if((year($D1077)+1)=K$1,$F1077*0.6,$F1077*0.4)) ,""),if($E1077="Minors",0,if($E1077="FA Contract",if(and(K$1&lt;=$I1077,K$1&gt;=$H1077),$F1077,""),if($E1077="YP Contract",if(K$1=$H1077,500000,if(K$1=($H1077+1),1000000,if(K$1=($H1077+2),1500000,""))))))))</f>
        <v/>
      </c>
      <c r="L1077" s="13" t="str">
        <f t="shared" si="1077"/>
        <v/>
      </c>
      <c r="M1077" s="13" t="str">
        <f t="shared" si="1077"/>
        <v/>
      </c>
      <c r="N1077" s="13" t="str">
        <f t="shared" si="1077"/>
        <v/>
      </c>
      <c r="O1077" s="13" t="str">
        <f t="shared" si="1077"/>
        <v/>
      </c>
      <c r="P1077" s="13" t="str">
        <f t="shared" si="1077"/>
        <v/>
      </c>
    </row>
    <row r="1078">
      <c r="B1078" s="23"/>
      <c r="C1078" s="9"/>
      <c r="D1078" s="8"/>
      <c r="E1078" s="9"/>
      <c r="F1078" s="2"/>
      <c r="G1078" s="3"/>
      <c r="I1078" s="12" t="str">
        <f t="shared" si="754"/>
        <v/>
      </c>
      <c r="J1078" s="13">
        <v>3.31E7</v>
      </c>
      <c r="K1078" s="13" t="str">
        <f t="shared" ref="K1078:P1078" si="1078">if($E1078="","",if($E1078="Dropped",if(and(K$1&lt;=$I1078,K$1&gt;=$H1078),if(Year($D1078)=K$1,$F1078*0.8,if((year($D1078)+1)=K$1,$F1078*0.6,$F1078*0.4)) ,""),if($E1078="Minors",0,if($E1078="FA Contract",if(and(K$1&lt;=$I1078,K$1&gt;=$H1078),$F1078,""),if($E1078="YP Contract",if(K$1=$H1078,500000,if(K$1=($H1078+1),1000000,if(K$1=($H1078+2),1500000,""))))))))</f>
        <v/>
      </c>
      <c r="L1078" s="13" t="str">
        <f t="shared" si="1078"/>
        <v/>
      </c>
      <c r="M1078" s="13" t="str">
        <f t="shared" si="1078"/>
        <v/>
      </c>
      <c r="N1078" s="13" t="str">
        <f t="shared" si="1078"/>
        <v/>
      </c>
      <c r="O1078" s="13" t="str">
        <f t="shared" si="1078"/>
        <v/>
      </c>
      <c r="P1078" s="13" t="str">
        <f t="shared" si="1078"/>
        <v/>
      </c>
    </row>
    <row r="1079">
      <c r="B1079" s="23"/>
      <c r="C1079" s="9"/>
      <c r="D1079" s="8"/>
      <c r="E1079" s="9"/>
      <c r="F1079" s="2"/>
      <c r="G1079" s="3"/>
      <c r="I1079" s="12" t="str">
        <f t="shared" si="754"/>
        <v/>
      </c>
      <c r="J1079" s="13">
        <v>3.31E7</v>
      </c>
      <c r="K1079" s="13" t="str">
        <f t="shared" ref="K1079:P1079" si="1079">if($E1079="","",if($E1079="Dropped",if(and(K$1&lt;=$I1079,K$1&gt;=$H1079),if(Year($D1079)=K$1,$F1079*0.8,if((year($D1079)+1)=K$1,$F1079*0.6,$F1079*0.4)) ,""),if($E1079="Minors",0,if($E1079="FA Contract",if(and(K$1&lt;=$I1079,K$1&gt;=$H1079),$F1079,""),if($E1079="YP Contract",if(K$1=$H1079,500000,if(K$1=($H1079+1),1000000,if(K$1=($H1079+2),1500000,""))))))))</f>
        <v/>
      </c>
      <c r="L1079" s="13" t="str">
        <f t="shared" si="1079"/>
        <v/>
      </c>
      <c r="M1079" s="13" t="str">
        <f t="shared" si="1079"/>
        <v/>
      </c>
      <c r="N1079" s="13" t="str">
        <f t="shared" si="1079"/>
        <v/>
      </c>
      <c r="O1079" s="13" t="str">
        <f t="shared" si="1079"/>
        <v/>
      </c>
      <c r="P1079" s="13" t="str">
        <f t="shared" si="1079"/>
        <v/>
      </c>
    </row>
    <row r="1080">
      <c r="B1080" s="23"/>
      <c r="C1080" s="9"/>
      <c r="D1080" s="8"/>
      <c r="E1080" s="9"/>
      <c r="F1080" s="2"/>
      <c r="G1080" s="3"/>
      <c r="I1080" s="12" t="str">
        <f t="shared" si="754"/>
        <v/>
      </c>
      <c r="J1080" s="13">
        <v>3.31E7</v>
      </c>
      <c r="K1080" s="13" t="str">
        <f t="shared" ref="K1080:P1080" si="1080">if($E1080="","",if($E1080="Dropped",if(and(K$1&lt;=$I1080,K$1&gt;=$H1080),if(Year($D1080)=K$1,$F1080*0.8,if((year($D1080)+1)=K$1,$F1080*0.6,$F1080*0.4)) ,""),if($E1080="Minors",0,if($E1080="FA Contract",if(and(K$1&lt;=$I1080,K$1&gt;=$H1080),$F1080,""),if($E1080="YP Contract",if(K$1=$H1080,500000,if(K$1=($H1080+1),1000000,if(K$1=($H1080+2),1500000,""))))))))</f>
        <v/>
      </c>
      <c r="L1080" s="13" t="str">
        <f t="shared" si="1080"/>
        <v/>
      </c>
      <c r="M1080" s="13" t="str">
        <f t="shared" si="1080"/>
        <v/>
      </c>
      <c r="N1080" s="13" t="str">
        <f t="shared" si="1080"/>
        <v/>
      </c>
      <c r="O1080" s="13" t="str">
        <f t="shared" si="1080"/>
        <v/>
      </c>
      <c r="P1080" s="13" t="str">
        <f t="shared" si="1080"/>
        <v/>
      </c>
    </row>
    <row r="1081">
      <c r="B1081" s="23"/>
      <c r="C1081" s="9"/>
      <c r="D1081" s="8"/>
      <c r="E1081" s="9"/>
      <c r="F1081" s="2"/>
      <c r="G1081" s="3"/>
      <c r="I1081" s="12" t="str">
        <f t="shared" si="754"/>
        <v/>
      </c>
      <c r="J1081" s="13">
        <v>3.31E7</v>
      </c>
      <c r="K1081" s="13" t="str">
        <f t="shared" ref="K1081:P1081" si="1081">if($E1081="","",if($E1081="Dropped",if(and(K$1&lt;=$I1081,K$1&gt;=$H1081),if(Year($D1081)=K$1,$F1081*0.8,if((year($D1081)+1)=K$1,$F1081*0.6,$F1081*0.4)) ,""),if($E1081="Minors",0,if($E1081="FA Contract",if(and(K$1&lt;=$I1081,K$1&gt;=$H1081),$F1081,""),if($E1081="YP Contract",if(K$1=$H1081,500000,if(K$1=($H1081+1),1000000,if(K$1=($H1081+2),1500000,""))))))))</f>
        <v/>
      </c>
      <c r="L1081" s="13" t="str">
        <f t="shared" si="1081"/>
        <v/>
      </c>
      <c r="M1081" s="13" t="str">
        <f t="shared" si="1081"/>
        <v/>
      </c>
      <c r="N1081" s="13" t="str">
        <f t="shared" si="1081"/>
        <v/>
      </c>
      <c r="O1081" s="13" t="str">
        <f t="shared" si="1081"/>
        <v/>
      </c>
      <c r="P1081" s="13" t="str">
        <f t="shared" si="1081"/>
        <v/>
      </c>
    </row>
    <row r="1082">
      <c r="B1082" s="23"/>
      <c r="C1082" s="9"/>
      <c r="D1082" s="8"/>
      <c r="E1082" s="9"/>
      <c r="F1082" s="2"/>
      <c r="G1082" s="3"/>
      <c r="I1082" s="12" t="str">
        <f t="shared" si="754"/>
        <v/>
      </c>
      <c r="J1082" s="13">
        <v>3.31E7</v>
      </c>
      <c r="K1082" s="13" t="str">
        <f t="shared" ref="K1082:P1082" si="1082">if($E1082="","",if($E1082="Dropped",if(and(K$1&lt;=$I1082,K$1&gt;=$H1082),if(Year($D1082)=K$1,$F1082*0.8,if((year($D1082)+1)=K$1,$F1082*0.6,$F1082*0.4)) ,""),if($E1082="Minors",0,if($E1082="FA Contract",if(and(K$1&lt;=$I1082,K$1&gt;=$H1082),$F1082,""),if($E1082="YP Contract",if(K$1=$H1082,500000,if(K$1=($H1082+1),1000000,if(K$1=($H1082+2),1500000,""))))))))</f>
        <v/>
      </c>
      <c r="L1082" s="13" t="str">
        <f t="shared" si="1082"/>
        <v/>
      </c>
      <c r="M1082" s="13" t="str">
        <f t="shared" si="1082"/>
        <v/>
      </c>
      <c r="N1082" s="13" t="str">
        <f t="shared" si="1082"/>
        <v/>
      </c>
      <c r="O1082" s="13" t="str">
        <f t="shared" si="1082"/>
        <v/>
      </c>
      <c r="P1082" s="13" t="str">
        <f t="shared" si="1082"/>
        <v/>
      </c>
    </row>
    <row r="1083">
      <c r="B1083" s="23"/>
      <c r="C1083" s="9"/>
      <c r="D1083" s="8"/>
      <c r="E1083" s="9"/>
      <c r="F1083" s="2"/>
      <c r="G1083" s="3"/>
      <c r="I1083" s="12" t="str">
        <f t="shared" si="754"/>
        <v/>
      </c>
      <c r="J1083" s="13">
        <v>3.31E7</v>
      </c>
      <c r="K1083" s="13" t="str">
        <f t="shared" ref="K1083:P1083" si="1083">if($E1083="","",if($E1083="Dropped",if(and(K$1&lt;=$I1083,K$1&gt;=$H1083),if(Year($D1083)=K$1,$F1083*0.8,if((year($D1083)+1)=K$1,$F1083*0.6,$F1083*0.4)) ,""),if($E1083="Minors",0,if($E1083="FA Contract",if(and(K$1&lt;=$I1083,K$1&gt;=$H1083),$F1083,""),if($E1083="YP Contract",if(K$1=$H1083,500000,if(K$1=($H1083+1),1000000,if(K$1=($H1083+2),1500000,""))))))))</f>
        <v/>
      </c>
      <c r="L1083" s="13" t="str">
        <f t="shared" si="1083"/>
        <v/>
      </c>
      <c r="M1083" s="13" t="str">
        <f t="shared" si="1083"/>
        <v/>
      </c>
      <c r="N1083" s="13" t="str">
        <f t="shared" si="1083"/>
        <v/>
      </c>
      <c r="O1083" s="13" t="str">
        <f t="shared" si="1083"/>
        <v/>
      </c>
      <c r="P1083" s="13" t="str">
        <f t="shared" si="1083"/>
        <v/>
      </c>
    </row>
    <row r="1084">
      <c r="B1084" s="23"/>
      <c r="C1084" s="9"/>
      <c r="D1084" s="8"/>
      <c r="E1084" s="9"/>
      <c r="F1084" s="2"/>
      <c r="G1084" s="3"/>
      <c r="I1084" s="12" t="str">
        <f t="shared" si="754"/>
        <v/>
      </c>
      <c r="J1084" s="13">
        <v>3.31E7</v>
      </c>
      <c r="K1084" s="13" t="str">
        <f t="shared" ref="K1084:P1084" si="1084">if($E1084="","",if($E1084="Dropped",if(and(K$1&lt;=$I1084,K$1&gt;=$H1084),if(Year($D1084)=K$1,$F1084*0.8,if((year($D1084)+1)=K$1,$F1084*0.6,$F1084*0.4)) ,""),if($E1084="Minors",0,if($E1084="FA Contract",if(and(K$1&lt;=$I1084,K$1&gt;=$H1084),$F1084,""),if($E1084="YP Contract",if(K$1=$H1084,500000,if(K$1=($H1084+1),1000000,if(K$1=($H1084+2),1500000,""))))))))</f>
        <v/>
      </c>
      <c r="L1084" s="13" t="str">
        <f t="shared" si="1084"/>
        <v/>
      </c>
      <c r="M1084" s="13" t="str">
        <f t="shared" si="1084"/>
        <v/>
      </c>
      <c r="N1084" s="13" t="str">
        <f t="shared" si="1084"/>
        <v/>
      </c>
      <c r="O1084" s="13" t="str">
        <f t="shared" si="1084"/>
        <v/>
      </c>
      <c r="P1084" s="13" t="str">
        <f t="shared" si="1084"/>
        <v/>
      </c>
    </row>
    <row r="1085">
      <c r="B1085" s="23"/>
      <c r="C1085" s="9"/>
      <c r="D1085" s="8"/>
      <c r="E1085" s="9"/>
      <c r="F1085" s="2"/>
      <c r="G1085" s="3"/>
      <c r="I1085" s="12" t="str">
        <f t="shared" si="754"/>
        <v/>
      </c>
      <c r="J1085" s="13">
        <v>3.31E7</v>
      </c>
      <c r="K1085" s="13" t="str">
        <f t="shared" ref="K1085:P1085" si="1085">if($E1085="","",if($E1085="Dropped",if(and(K$1&lt;=$I1085,K$1&gt;=$H1085),if(Year($D1085)=K$1,$F1085*0.8,if((year($D1085)+1)=K$1,$F1085*0.6,$F1085*0.4)) ,""),if($E1085="Minors",0,if($E1085="FA Contract",if(and(K$1&lt;=$I1085,K$1&gt;=$H1085),$F1085,""),if($E1085="YP Contract",if(K$1=$H1085,500000,if(K$1=($H1085+1),1000000,if(K$1=($H1085+2),1500000,""))))))))</f>
        <v/>
      </c>
      <c r="L1085" s="13" t="str">
        <f t="shared" si="1085"/>
        <v/>
      </c>
      <c r="M1085" s="13" t="str">
        <f t="shared" si="1085"/>
        <v/>
      </c>
      <c r="N1085" s="13" t="str">
        <f t="shared" si="1085"/>
        <v/>
      </c>
      <c r="O1085" s="13" t="str">
        <f t="shared" si="1085"/>
        <v/>
      </c>
      <c r="P1085" s="13" t="str">
        <f t="shared" si="1085"/>
        <v/>
      </c>
    </row>
    <row r="1086">
      <c r="B1086" s="23"/>
      <c r="C1086" s="9"/>
      <c r="D1086" s="9"/>
      <c r="E1086" s="9"/>
      <c r="F1086" s="2"/>
      <c r="G1086" s="3"/>
      <c r="I1086" s="12" t="str">
        <f t="shared" si="754"/>
        <v/>
      </c>
      <c r="J1086" s="13">
        <v>3.31E7</v>
      </c>
      <c r="K1086" s="13" t="str">
        <f t="shared" ref="K1086:P1086" si="1086">if($E1086="","",if($E1086="Dropped",if(and(K$1&lt;=$I1086,K$1&gt;=$H1086),if(Year($D1086)=K$1,$F1086*0.8,if((year($D1086)+1)=K$1,$F1086*0.6,$F1086*0.4)) ,""),if($E1086="Minors",0,if($E1086="FA Contract",if(and(K$1&lt;=$I1086,K$1&gt;=$H1086),$F1086,""),if($E1086="YP Contract",if(K$1=$H1086,500000,if(K$1=($H1086+1),1000000,if(K$1=($H1086+2),1500000,""))))))))</f>
        <v/>
      </c>
      <c r="L1086" s="13" t="str">
        <f t="shared" si="1086"/>
        <v/>
      </c>
      <c r="M1086" s="13" t="str">
        <f t="shared" si="1086"/>
        <v/>
      </c>
      <c r="N1086" s="13" t="str">
        <f t="shared" si="1086"/>
        <v/>
      </c>
      <c r="O1086" s="13" t="str">
        <f t="shared" si="1086"/>
        <v/>
      </c>
      <c r="P1086" s="13" t="str">
        <f t="shared" si="1086"/>
        <v/>
      </c>
    </row>
    <row r="1087">
      <c r="B1087" s="23"/>
      <c r="C1087" s="9"/>
      <c r="D1087" s="9"/>
      <c r="E1087" s="9"/>
      <c r="F1087" s="2"/>
      <c r="G1087" s="3"/>
      <c r="I1087" s="12" t="str">
        <f t="shared" si="754"/>
        <v/>
      </c>
      <c r="J1087" s="13">
        <v>3.31E7</v>
      </c>
      <c r="K1087" s="13" t="str">
        <f t="shared" ref="K1087:P1087" si="1087">if($E1087="","",if($E1087="Dropped",if(and(K$1&lt;=$I1087,K$1&gt;=$H1087),if(Year($D1087)=K$1,$F1087*0.8,if((year($D1087)+1)=K$1,$F1087*0.6,$F1087*0.4)) ,""),if($E1087="Minors",0,if($E1087="FA Contract",if(and(K$1&lt;=$I1087,K$1&gt;=$H1087),$F1087,""),if($E1087="YP Contract",if(K$1=$H1087,500000,if(K$1=($H1087+1),1000000,if(K$1=($H1087+2),1500000,""))))))))</f>
        <v/>
      </c>
      <c r="L1087" s="13" t="str">
        <f t="shared" si="1087"/>
        <v/>
      </c>
      <c r="M1087" s="13" t="str">
        <f t="shared" si="1087"/>
        <v/>
      </c>
      <c r="N1087" s="13" t="str">
        <f t="shared" si="1087"/>
        <v/>
      </c>
      <c r="O1087" s="13" t="str">
        <f t="shared" si="1087"/>
        <v/>
      </c>
      <c r="P1087" s="13" t="str">
        <f t="shared" si="1087"/>
        <v/>
      </c>
    </row>
    <row r="1088">
      <c r="B1088" s="23"/>
      <c r="C1088" s="9"/>
      <c r="D1088" s="9"/>
      <c r="E1088" s="9"/>
      <c r="F1088" s="2"/>
      <c r="G1088" s="3"/>
      <c r="I1088" s="12" t="str">
        <f t="shared" si="754"/>
        <v/>
      </c>
      <c r="J1088" s="13">
        <v>3.31E7</v>
      </c>
      <c r="K1088" s="13" t="str">
        <f t="shared" ref="K1088:P1088" si="1088">if($E1088="","",if($E1088="Dropped",if(and(K$1&lt;=$I1088,K$1&gt;=$H1088),if(Year($D1088)=K$1,$F1088*0.8,if((year($D1088)+1)=K$1,$F1088*0.6,$F1088*0.4)) ,""),if($E1088="Minors",0,if($E1088="FA Contract",if(and(K$1&lt;=$I1088,K$1&gt;=$H1088),$F1088,""),if($E1088="YP Contract",if(K$1=$H1088,500000,if(K$1=($H1088+1),1000000,if(K$1=($H1088+2),1500000,""))))))))</f>
        <v/>
      </c>
      <c r="L1088" s="13" t="str">
        <f t="shared" si="1088"/>
        <v/>
      </c>
      <c r="M1088" s="13" t="str">
        <f t="shared" si="1088"/>
        <v/>
      </c>
      <c r="N1088" s="13" t="str">
        <f t="shared" si="1088"/>
        <v/>
      </c>
      <c r="O1088" s="13" t="str">
        <f t="shared" si="1088"/>
        <v/>
      </c>
      <c r="P1088" s="13" t="str">
        <f t="shared" si="1088"/>
        <v/>
      </c>
    </row>
    <row r="1089">
      <c r="B1089" s="23"/>
      <c r="C1089" s="9"/>
      <c r="D1089" s="9"/>
      <c r="E1089" s="9"/>
      <c r="F1089" s="2"/>
      <c r="G1089" s="3"/>
      <c r="I1089" s="12" t="str">
        <f t="shared" si="754"/>
        <v/>
      </c>
      <c r="J1089" s="13">
        <v>3.31E7</v>
      </c>
      <c r="K1089" s="13" t="str">
        <f t="shared" ref="K1089:P1089" si="1089">if($E1089="","",if($E1089="Dropped",if(and(K$1&lt;=$I1089,K$1&gt;=$H1089),if(Year($D1089)=K$1,$F1089*0.8,if((year($D1089)+1)=K$1,$F1089*0.6,$F1089*0.4)) ,""),if($E1089="Minors",0,if($E1089="FA Contract",if(and(K$1&lt;=$I1089,K$1&gt;=$H1089),$F1089,""),if($E1089="YP Contract",if(K$1=$H1089,500000,if(K$1=($H1089+1),1000000,if(K$1=($H1089+2),1500000,""))))))))</f>
        <v/>
      </c>
      <c r="L1089" s="13" t="str">
        <f t="shared" si="1089"/>
        <v/>
      </c>
      <c r="M1089" s="13" t="str">
        <f t="shared" si="1089"/>
        <v/>
      </c>
      <c r="N1089" s="13" t="str">
        <f t="shared" si="1089"/>
        <v/>
      </c>
      <c r="O1089" s="13" t="str">
        <f t="shared" si="1089"/>
        <v/>
      </c>
      <c r="P1089" s="13" t="str">
        <f t="shared" si="1089"/>
        <v/>
      </c>
    </row>
    <row r="1090">
      <c r="B1090" s="23"/>
      <c r="C1090" s="9"/>
      <c r="D1090" s="9"/>
      <c r="E1090" s="9"/>
      <c r="F1090" s="2"/>
      <c r="G1090" s="3"/>
      <c r="I1090" s="12" t="str">
        <f t="shared" si="754"/>
        <v/>
      </c>
      <c r="J1090" s="13">
        <v>3.31E7</v>
      </c>
      <c r="K1090" s="13" t="str">
        <f t="shared" ref="K1090:P1090" si="1090">if($E1090="","",if($E1090="Dropped",if(and(K$1&lt;=$I1090,K$1&gt;=$H1090),if(Year($D1090)=K$1,$F1090*0.8,if((year($D1090)+1)=K$1,$F1090*0.6,$F1090*0.4)) ,""),if($E1090="Minors",0,if($E1090="FA Contract",if(and(K$1&lt;=$I1090,K$1&gt;=$H1090),$F1090,""),if($E1090="YP Contract",if(K$1=$H1090,500000,if(K$1=($H1090+1),1000000,if(K$1=($H1090+2),1500000,""))))))))</f>
        <v/>
      </c>
      <c r="L1090" s="13" t="str">
        <f t="shared" si="1090"/>
        <v/>
      </c>
      <c r="M1090" s="13" t="str">
        <f t="shared" si="1090"/>
        <v/>
      </c>
      <c r="N1090" s="13" t="str">
        <f t="shared" si="1090"/>
        <v/>
      </c>
      <c r="O1090" s="13" t="str">
        <f t="shared" si="1090"/>
        <v/>
      </c>
      <c r="P1090" s="13" t="str">
        <f t="shared" si="1090"/>
        <v/>
      </c>
    </row>
    <row r="1091">
      <c r="B1091" s="23"/>
      <c r="C1091" s="9"/>
      <c r="D1091" s="9"/>
      <c r="E1091" s="9"/>
      <c r="F1091" s="2"/>
      <c r="G1091" s="3"/>
      <c r="I1091" s="12" t="str">
        <f t="shared" si="754"/>
        <v/>
      </c>
      <c r="J1091" s="13">
        <v>3.31E7</v>
      </c>
      <c r="K1091" s="13" t="str">
        <f t="shared" ref="K1091:P1091" si="1091">if($E1091="","",if($E1091="Dropped",if(and(K$1&lt;=$I1091,K$1&gt;=$H1091),if(Year($D1091)=K$1,$F1091*0.8,if((year($D1091)+1)=K$1,$F1091*0.6,$F1091*0.4)) ,""),if($E1091="Minors",0,if($E1091="FA Contract",if(and(K$1&lt;=$I1091,K$1&gt;=$H1091),$F1091,""),if($E1091="YP Contract",if(K$1=$H1091,500000,if(K$1=($H1091+1),1000000,if(K$1=($H1091+2),1500000,""))))))))</f>
        <v/>
      </c>
      <c r="L1091" s="13" t="str">
        <f t="shared" si="1091"/>
        <v/>
      </c>
      <c r="M1091" s="13" t="str">
        <f t="shared" si="1091"/>
        <v/>
      </c>
      <c r="N1091" s="13" t="str">
        <f t="shared" si="1091"/>
        <v/>
      </c>
      <c r="O1091" s="13" t="str">
        <f t="shared" si="1091"/>
        <v/>
      </c>
      <c r="P1091" s="13" t="str">
        <f t="shared" si="1091"/>
        <v/>
      </c>
    </row>
    <row r="1092">
      <c r="B1092" s="23"/>
      <c r="C1092" s="9"/>
      <c r="D1092" s="9"/>
      <c r="E1092" s="9"/>
      <c r="F1092" s="2"/>
      <c r="G1092" s="3"/>
      <c r="I1092" s="12" t="str">
        <f t="shared" si="754"/>
        <v/>
      </c>
      <c r="J1092" s="13">
        <v>3.31E7</v>
      </c>
      <c r="K1092" s="13" t="str">
        <f t="shared" ref="K1092:P1092" si="1092">if($E1092="","",if($E1092="Dropped",if(and(K$1&lt;=$I1092,K$1&gt;=$H1092),if(Year($D1092)=K$1,$F1092*0.8,if((year($D1092)+1)=K$1,$F1092*0.6,$F1092*0.4)) ,""),if($E1092="Minors",0,if($E1092="FA Contract",if(and(K$1&lt;=$I1092,K$1&gt;=$H1092),$F1092,""),if($E1092="YP Contract",if(K$1=$H1092,500000,if(K$1=($H1092+1),1000000,if(K$1=($H1092+2),1500000,""))))))))</f>
        <v/>
      </c>
      <c r="L1092" s="13" t="str">
        <f t="shared" si="1092"/>
        <v/>
      </c>
      <c r="M1092" s="13" t="str">
        <f t="shared" si="1092"/>
        <v/>
      </c>
      <c r="N1092" s="13" t="str">
        <f t="shared" si="1092"/>
        <v/>
      </c>
      <c r="O1092" s="13" t="str">
        <f t="shared" si="1092"/>
        <v/>
      </c>
      <c r="P1092" s="13" t="str">
        <f t="shared" si="1092"/>
        <v/>
      </c>
    </row>
    <row r="1093">
      <c r="B1093" s="23"/>
      <c r="C1093" s="9"/>
      <c r="D1093" s="9"/>
      <c r="E1093" s="9"/>
      <c r="F1093" s="2"/>
      <c r="G1093" s="3"/>
      <c r="I1093" s="12" t="str">
        <f t="shared" si="754"/>
        <v/>
      </c>
      <c r="J1093" s="13">
        <v>3.31E7</v>
      </c>
      <c r="K1093" s="13" t="str">
        <f t="shared" ref="K1093:P1093" si="1093">if($E1093="","",if($E1093="Dropped",if(and(K$1&lt;=$I1093,K$1&gt;=$H1093),if(Year($D1093)=K$1,$F1093*0.8,if((year($D1093)+1)=K$1,$F1093*0.6,$F1093*0.4)) ,""),if($E1093="Minors",0,if($E1093="FA Contract",if(and(K$1&lt;=$I1093,K$1&gt;=$H1093),$F1093,""),if($E1093="YP Contract",if(K$1=$H1093,500000,if(K$1=($H1093+1),1000000,if(K$1=($H1093+2),1500000,""))))))))</f>
        <v/>
      </c>
      <c r="L1093" s="13" t="str">
        <f t="shared" si="1093"/>
        <v/>
      </c>
      <c r="M1093" s="13" t="str">
        <f t="shared" si="1093"/>
        <v/>
      </c>
      <c r="N1093" s="13" t="str">
        <f t="shared" si="1093"/>
        <v/>
      </c>
      <c r="O1093" s="13" t="str">
        <f t="shared" si="1093"/>
        <v/>
      </c>
      <c r="P1093" s="13" t="str">
        <f t="shared" si="1093"/>
        <v/>
      </c>
    </row>
    <row r="1094">
      <c r="B1094" s="23"/>
      <c r="C1094" s="9"/>
      <c r="D1094" s="9"/>
      <c r="E1094" s="9"/>
      <c r="F1094" s="2"/>
      <c r="G1094" s="3"/>
      <c r="I1094" s="12" t="str">
        <f t="shared" si="754"/>
        <v/>
      </c>
      <c r="J1094" s="13">
        <v>3.31E7</v>
      </c>
      <c r="K1094" s="13" t="str">
        <f t="shared" ref="K1094:P1094" si="1094">if($E1094="","",if($E1094="Dropped",if(and(K$1&lt;=$I1094,K$1&gt;=$H1094),if(Year($D1094)=K$1,$F1094*0.8,if((year($D1094)+1)=K$1,$F1094*0.6,$F1094*0.4)) ,""),if($E1094="Minors",0,if($E1094="FA Contract",if(and(K$1&lt;=$I1094,K$1&gt;=$H1094),$F1094,""),if($E1094="YP Contract",if(K$1=$H1094,500000,if(K$1=($H1094+1),1000000,if(K$1=($H1094+2),1500000,""))))))))</f>
        <v/>
      </c>
      <c r="L1094" s="13" t="str">
        <f t="shared" si="1094"/>
        <v/>
      </c>
      <c r="M1094" s="13" t="str">
        <f t="shared" si="1094"/>
        <v/>
      </c>
      <c r="N1094" s="13" t="str">
        <f t="shared" si="1094"/>
        <v/>
      </c>
      <c r="O1094" s="13" t="str">
        <f t="shared" si="1094"/>
        <v/>
      </c>
      <c r="P1094" s="13" t="str">
        <f t="shared" si="1094"/>
        <v/>
      </c>
    </row>
    <row r="1095">
      <c r="B1095" s="23"/>
      <c r="C1095" s="9"/>
      <c r="D1095" s="9"/>
      <c r="E1095" s="9"/>
      <c r="F1095" s="2"/>
      <c r="G1095" s="3"/>
      <c r="I1095" s="12" t="str">
        <f t="shared" si="754"/>
        <v/>
      </c>
      <c r="J1095" s="13">
        <v>3.31E7</v>
      </c>
      <c r="K1095" s="13" t="str">
        <f t="shared" ref="K1095:P1095" si="1095">if($E1095="","",if($E1095="Dropped",if(and(K$1&lt;=$I1095,K$1&gt;=$H1095),if(Year($D1095)=K$1,$F1095*0.8,if((year($D1095)+1)=K$1,$F1095*0.6,$F1095*0.4)) ,""),if($E1095="Minors",0,if($E1095="FA Contract",if(and(K$1&lt;=$I1095,K$1&gt;=$H1095),$F1095,""),if($E1095="YP Contract",if(K$1=$H1095,500000,if(K$1=($H1095+1),1000000,if(K$1=($H1095+2),1500000,""))))))))</f>
        <v/>
      </c>
      <c r="L1095" s="13" t="str">
        <f t="shared" si="1095"/>
        <v/>
      </c>
      <c r="M1095" s="13" t="str">
        <f t="shared" si="1095"/>
        <v/>
      </c>
      <c r="N1095" s="13" t="str">
        <f t="shared" si="1095"/>
        <v/>
      </c>
      <c r="O1095" s="13" t="str">
        <f t="shared" si="1095"/>
        <v/>
      </c>
      <c r="P1095" s="13" t="str">
        <f t="shared" si="1095"/>
        <v/>
      </c>
    </row>
    <row r="1096">
      <c r="B1096" s="23"/>
      <c r="C1096" s="9"/>
      <c r="D1096" s="9"/>
      <c r="E1096" s="9"/>
      <c r="F1096" s="2"/>
      <c r="G1096" s="3"/>
      <c r="I1096" s="12" t="str">
        <f t="shared" si="754"/>
        <v/>
      </c>
      <c r="J1096" s="13">
        <v>3.31E7</v>
      </c>
      <c r="K1096" s="13" t="str">
        <f t="shared" ref="K1096:P1096" si="1096">if($E1096="","",if($E1096="Dropped",if(and(K$1&lt;=$I1096,K$1&gt;=$H1096),if(Year($D1096)=K$1,$F1096*0.8,if((year($D1096)+1)=K$1,$F1096*0.6,$F1096*0.4)) ,""),if($E1096="Minors",0,if($E1096="FA Contract",if(and(K$1&lt;=$I1096,K$1&gt;=$H1096),$F1096,""),if($E1096="YP Contract",if(K$1=$H1096,500000,if(K$1=($H1096+1),1000000,if(K$1=($H1096+2),1500000,""))))))))</f>
        <v/>
      </c>
      <c r="L1096" s="13" t="str">
        <f t="shared" si="1096"/>
        <v/>
      </c>
      <c r="M1096" s="13" t="str">
        <f t="shared" si="1096"/>
        <v/>
      </c>
      <c r="N1096" s="13" t="str">
        <f t="shared" si="1096"/>
        <v/>
      </c>
      <c r="O1096" s="13" t="str">
        <f t="shared" si="1096"/>
        <v/>
      </c>
      <c r="P1096" s="13" t="str">
        <f t="shared" si="1096"/>
        <v/>
      </c>
    </row>
    <row r="1097">
      <c r="B1097" s="23"/>
      <c r="C1097" s="9"/>
      <c r="D1097" s="9"/>
      <c r="E1097" s="9"/>
      <c r="F1097" s="2"/>
      <c r="G1097" s="3"/>
      <c r="I1097" s="12" t="str">
        <f t="shared" si="754"/>
        <v/>
      </c>
      <c r="J1097" s="13">
        <v>3.31E7</v>
      </c>
      <c r="K1097" s="13" t="str">
        <f t="shared" ref="K1097:P1097" si="1097">if($E1097="","",if($E1097="Dropped",if(and(K$1&lt;=$I1097,K$1&gt;=$H1097),if(Year($D1097)=K$1,$F1097*0.8,if((year($D1097)+1)=K$1,$F1097*0.6,$F1097*0.4)) ,""),if($E1097="Minors",0,if($E1097="FA Contract",if(and(K$1&lt;=$I1097,K$1&gt;=$H1097),$F1097,""),if($E1097="YP Contract",if(K$1=$H1097,500000,if(K$1=($H1097+1),1000000,if(K$1=($H1097+2),1500000,""))))))))</f>
        <v/>
      </c>
      <c r="L1097" s="13" t="str">
        <f t="shared" si="1097"/>
        <v/>
      </c>
      <c r="M1097" s="13" t="str">
        <f t="shared" si="1097"/>
        <v/>
      </c>
      <c r="N1097" s="13" t="str">
        <f t="shared" si="1097"/>
        <v/>
      </c>
      <c r="O1097" s="13" t="str">
        <f t="shared" si="1097"/>
        <v/>
      </c>
      <c r="P1097" s="13" t="str">
        <f t="shared" si="1097"/>
        <v/>
      </c>
    </row>
    <row r="1098">
      <c r="B1098" s="23"/>
      <c r="C1098" s="9"/>
      <c r="D1098" s="9"/>
      <c r="E1098" s="9"/>
      <c r="F1098" s="2"/>
      <c r="G1098" s="3"/>
      <c r="I1098" s="12" t="str">
        <f t="shared" si="754"/>
        <v/>
      </c>
      <c r="J1098" s="13">
        <v>3.31E7</v>
      </c>
      <c r="K1098" s="13" t="str">
        <f t="shared" ref="K1098:P1098" si="1098">if($E1098="","",if($E1098="Dropped",if(and(K$1&lt;=$I1098,K$1&gt;=$H1098),if(Year($D1098)=K$1,$F1098*0.8,if((year($D1098)+1)=K$1,$F1098*0.6,$F1098*0.4)) ,""),if($E1098="Minors",0,if($E1098="FA Contract",if(and(K$1&lt;=$I1098,K$1&gt;=$H1098),$F1098,""),if($E1098="YP Contract",if(K$1=$H1098,500000,if(K$1=($H1098+1),1000000,if(K$1=($H1098+2),1500000,""))))))))</f>
        <v/>
      </c>
      <c r="L1098" s="13" t="str">
        <f t="shared" si="1098"/>
        <v/>
      </c>
      <c r="M1098" s="13" t="str">
        <f t="shared" si="1098"/>
        <v/>
      </c>
      <c r="N1098" s="13" t="str">
        <f t="shared" si="1098"/>
        <v/>
      </c>
      <c r="O1098" s="13" t="str">
        <f t="shared" si="1098"/>
        <v/>
      </c>
      <c r="P1098" s="13" t="str">
        <f t="shared" si="1098"/>
        <v/>
      </c>
    </row>
    <row r="1099">
      <c r="B1099" s="23"/>
      <c r="C1099" s="9"/>
      <c r="D1099" s="9"/>
      <c r="E1099" s="9"/>
      <c r="F1099" s="2"/>
      <c r="G1099" s="3"/>
      <c r="I1099" s="12" t="str">
        <f t="shared" si="754"/>
        <v/>
      </c>
      <c r="J1099" s="13">
        <v>3.31E7</v>
      </c>
      <c r="K1099" s="13" t="str">
        <f t="shared" ref="K1099:P1099" si="1099">if($E1099="","",if($E1099="Dropped",if(and(K$1&lt;=$I1099,K$1&gt;=$H1099),if(Year($D1099)=K$1,$F1099*0.8,if((year($D1099)+1)=K$1,$F1099*0.6,$F1099*0.4)) ,""),if($E1099="Minors",0,if($E1099="FA Contract",if(and(K$1&lt;=$I1099,K$1&gt;=$H1099),$F1099,""),if($E1099="YP Contract",if(K$1=$H1099,500000,if(K$1=($H1099+1),1000000,if(K$1=($H1099+2),1500000,""))))))))</f>
        <v/>
      </c>
      <c r="L1099" s="13" t="str">
        <f t="shared" si="1099"/>
        <v/>
      </c>
      <c r="M1099" s="13" t="str">
        <f t="shared" si="1099"/>
        <v/>
      </c>
      <c r="N1099" s="13" t="str">
        <f t="shared" si="1099"/>
        <v/>
      </c>
      <c r="O1099" s="13" t="str">
        <f t="shared" si="1099"/>
        <v/>
      </c>
      <c r="P1099" s="13" t="str">
        <f t="shared" si="1099"/>
        <v/>
      </c>
    </row>
    <row r="1100">
      <c r="B1100" s="23"/>
      <c r="C1100" s="9"/>
      <c r="D1100" s="9"/>
      <c r="E1100" s="9"/>
      <c r="F1100" s="2"/>
      <c r="G1100" s="3"/>
      <c r="I1100" s="12" t="str">
        <f t="shared" si="754"/>
        <v/>
      </c>
      <c r="J1100" s="13">
        <v>3.31E7</v>
      </c>
      <c r="K1100" s="13" t="str">
        <f t="shared" ref="K1100:P1100" si="1100">if($E1100="","",if($E1100="Dropped",if(and(K$1&lt;=$I1100,K$1&gt;=$H1100),if(Year($D1100)=K$1,$F1100*0.8,if((year($D1100)+1)=K$1,$F1100*0.6,$F1100*0.4)) ,""),if($E1100="Minors",0,if($E1100="FA Contract",if(and(K$1&lt;=$I1100,K$1&gt;=$H1100),$F1100,""),if($E1100="YP Contract",if(K$1=$H1100,500000,if(K$1=($H1100+1),1000000,if(K$1=($H1100+2),1500000,""))))))))</f>
        <v/>
      </c>
      <c r="L1100" s="13" t="str">
        <f t="shared" si="1100"/>
        <v/>
      </c>
      <c r="M1100" s="13" t="str">
        <f t="shared" si="1100"/>
        <v/>
      </c>
      <c r="N1100" s="13" t="str">
        <f t="shared" si="1100"/>
        <v/>
      </c>
      <c r="O1100" s="13" t="str">
        <f t="shared" si="1100"/>
        <v/>
      </c>
      <c r="P1100" s="13" t="str">
        <f t="shared" si="1100"/>
        <v/>
      </c>
    </row>
    <row r="1101">
      <c r="B1101" s="23"/>
      <c r="C1101" s="9"/>
      <c r="D1101" s="9"/>
      <c r="E1101" s="9"/>
      <c r="F1101" s="2"/>
      <c r="G1101" s="3"/>
      <c r="I1101" s="12" t="str">
        <f t="shared" si="754"/>
        <v/>
      </c>
      <c r="J1101" s="13">
        <v>3.31E7</v>
      </c>
      <c r="K1101" s="13" t="str">
        <f t="shared" ref="K1101:P1101" si="1101">if($E1101="","",if($E1101="Dropped",if(and(K$1&lt;=$I1101,K$1&gt;=$H1101),if(Year($D1101)=K$1,$F1101*0.8,if((year($D1101)+1)=K$1,$F1101*0.6,$F1101*0.4)) ,""),if($E1101="Minors",0,if($E1101="FA Contract",if(and(K$1&lt;=$I1101,K$1&gt;=$H1101),$F1101,""),if($E1101="YP Contract",if(K$1=$H1101,500000,if(K$1=($H1101+1),1000000,if(K$1=($H1101+2),1500000,""))))))))</f>
        <v/>
      </c>
      <c r="L1101" s="13" t="str">
        <f t="shared" si="1101"/>
        <v/>
      </c>
      <c r="M1101" s="13" t="str">
        <f t="shared" si="1101"/>
        <v/>
      </c>
      <c r="N1101" s="13" t="str">
        <f t="shared" si="1101"/>
        <v/>
      </c>
      <c r="O1101" s="13" t="str">
        <f t="shared" si="1101"/>
        <v/>
      </c>
      <c r="P1101" s="13" t="str">
        <f t="shared" si="1101"/>
        <v/>
      </c>
    </row>
    <row r="1102">
      <c r="B1102" s="23"/>
      <c r="C1102" s="9"/>
      <c r="D1102" s="9"/>
      <c r="E1102" s="9"/>
      <c r="F1102" s="2"/>
      <c r="G1102" s="3"/>
      <c r="I1102" s="12" t="str">
        <f t="shared" si="754"/>
        <v/>
      </c>
      <c r="J1102" s="13">
        <v>3.31E7</v>
      </c>
      <c r="K1102" s="13" t="str">
        <f t="shared" ref="K1102:P1102" si="1102">if($E1102="","",if($E1102="Dropped",if(and(K$1&lt;=$I1102,K$1&gt;=$H1102),if(Year($D1102)=K$1,$F1102*0.8,if((year($D1102)+1)=K$1,$F1102*0.6,$F1102*0.4)) ,""),if($E1102="Minors",0,if($E1102="FA Contract",if(and(K$1&lt;=$I1102,K$1&gt;=$H1102),$F1102,""),if($E1102="YP Contract",if(K$1=$H1102,500000,if(K$1=($H1102+1),1000000,if(K$1=($H1102+2),1500000,""))))))))</f>
        <v/>
      </c>
      <c r="L1102" s="13" t="str">
        <f t="shared" si="1102"/>
        <v/>
      </c>
      <c r="M1102" s="13" t="str">
        <f t="shared" si="1102"/>
        <v/>
      </c>
      <c r="N1102" s="13" t="str">
        <f t="shared" si="1102"/>
        <v/>
      </c>
      <c r="O1102" s="13" t="str">
        <f t="shared" si="1102"/>
        <v/>
      </c>
      <c r="P1102" s="13" t="str">
        <f t="shared" si="1102"/>
        <v/>
      </c>
    </row>
    <row r="1103">
      <c r="B1103" s="23"/>
      <c r="C1103" s="9"/>
      <c r="D1103" s="9"/>
      <c r="E1103" s="9"/>
      <c r="F1103" s="2"/>
      <c r="G1103" s="3"/>
      <c r="I1103" s="12" t="str">
        <f t="shared" si="754"/>
        <v/>
      </c>
      <c r="J1103" s="13">
        <v>3.31E7</v>
      </c>
      <c r="K1103" s="13" t="str">
        <f t="shared" ref="K1103:P1103" si="1103">if($E1103="","",if($E1103="Dropped",if(and(K$1&lt;=$I1103,K$1&gt;=$H1103),if(Year($D1103)=K$1,$F1103*0.8,if((year($D1103)+1)=K$1,$F1103*0.6,$F1103*0.4)) ,""),if($E1103="Minors",0,if($E1103="FA Contract",if(and(K$1&lt;=$I1103,K$1&gt;=$H1103),$F1103,""),if($E1103="YP Contract",if(K$1=$H1103,500000,if(K$1=($H1103+1),1000000,if(K$1=($H1103+2),1500000,""))))))))</f>
        <v/>
      </c>
      <c r="L1103" s="13" t="str">
        <f t="shared" si="1103"/>
        <v/>
      </c>
      <c r="M1103" s="13" t="str">
        <f t="shared" si="1103"/>
        <v/>
      </c>
      <c r="N1103" s="13" t="str">
        <f t="shared" si="1103"/>
        <v/>
      </c>
      <c r="O1103" s="13" t="str">
        <f t="shared" si="1103"/>
        <v/>
      </c>
      <c r="P1103" s="13" t="str">
        <f t="shared" si="1103"/>
        <v/>
      </c>
    </row>
    <row r="1104">
      <c r="B1104" s="23"/>
      <c r="C1104" s="9"/>
      <c r="D1104" s="9"/>
      <c r="E1104" s="9"/>
      <c r="F1104" s="2"/>
      <c r="G1104" s="3"/>
      <c r="I1104" s="12" t="str">
        <f t="shared" si="754"/>
        <v/>
      </c>
      <c r="J1104" s="13">
        <v>3.31E7</v>
      </c>
      <c r="K1104" s="13" t="str">
        <f t="shared" ref="K1104:P1104" si="1104">if($E1104="","",if($E1104="Dropped",if(and(K$1&lt;=$I1104,K$1&gt;=$H1104),if(Year($D1104)=K$1,$F1104*0.8,if((year($D1104)+1)=K$1,$F1104*0.6,$F1104*0.4)) ,""),if($E1104="Minors",0,if($E1104="FA Contract",if(and(K$1&lt;=$I1104,K$1&gt;=$H1104),$F1104,""),if($E1104="YP Contract",if(K$1=$H1104,500000,if(K$1=($H1104+1),1000000,if(K$1=($H1104+2),1500000,""))))))))</f>
        <v/>
      </c>
      <c r="L1104" s="13" t="str">
        <f t="shared" si="1104"/>
        <v/>
      </c>
      <c r="M1104" s="13" t="str">
        <f t="shared" si="1104"/>
        <v/>
      </c>
      <c r="N1104" s="13" t="str">
        <f t="shared" si="1104"/>
        <v/>
      </c>
      <c r="O1104" s="13" t="str">
        <f t="shared" si="1104"/>
        <v/>
      </c>
      <c r="P1104" s="13" t="str">
        <f t="shared" si="1104"/>
        <v/>
      </c>
    </row>
    <row r="1105">
      <c r="B1105" s="23"/>
      <c r="C1105" s="9"/>
      <c r="D1105" s="9"/>
      <c r="E1105" s="9"/>
      <c r="F1105" s="2"/>
      <c r="G1105" s="3"/>
      <c r="I1105" s="12" t="str">
        <f t="shared" si="754"/>
        <v/>
      </c>
      <c r="J1105" s="13">
        <v>3.31E7</v>
      </c>
      <c r="K1105" s="13" t="str">
        <f t="shared" ref="K1105:P1105" si="1105">if($E1105="","",if($E1105="Dropped",if(and(K$1&lt;=$I1105,K$1&gt;=$H1105),if(Year($D1105)=K$1,$F1105*0.8,if((year($D1105)+1)=K$1,$F1105*0.6,$F1105*0.4)) ,""),if($E1105="Minors",0,if($E1105="FA Contract",if(and(K$1&lt;=$I1105,K$1&gt;=$H1105),$F1105,""),if($E1105="YP Contract",if(K$1=$H1105,500000,if(K$1=($H1105+1),1000000,if(K$1=($H1105+2),1500000,""))))))))</f>
        <v/>
      </c>
      <c r="L1105" s="13" t="str">
        <f t="shared" si="1105"/>
        <v/>
      </c>
      <c r="M1105" s="13" t="str">
        <f t="shared" si="1105"/>
        <v/>
      </c>
      <c r="N1105" s="13" t="str">
        <f t="shared" si="1105"/>
        <v/>
      </c>
      <c r="O1105" s="13" t="str">
        <f t="shared" si="1105"/>
        <v/>
      </c>
      <c r="P1105" s="13" t="str">
        <f t="shared" si="1105"/>
        <v/>
      </c>
    </row>
    <row r="1106">
      <c r="B1106" s="23"/>
      <c r="C1106" s="9"/>
      <c r="D1106" s="9"/>
      <c r="E1106" s="9"/>
      <c r="F1106" s="2"/>
      <c r="G1106" s="3"/>
      <c r="I1106" s="12" t="str">
        <f t="shared" si="754"/>
        <v/>
      </c>
      <c r="J1106" s="13">
        <v>3.31E7</v>
      </c>
      <c r="K1106" s="13" t="str">
        <f t="shared" ref="K1106:P1106" si="1106">if($E1106="","",if($E1106="Dropped",if(and(K$1&lt;=$I1106,K$1&gt;=$H1106),if(Year($D1106)=K$1,$F1106*0.8,if((year($D1106)+1)=K$1,$F1106*0.6,$F1106*0.4)) ,""),if($E1106="Minors",0,if($E1106="FA Contract",if(and(K$1&lt;=$I1106,K$1&gt;=$H1106),$F1106,""),if($E1106="YP Contract",if(K$1=$H1106,500000,if(K$1=($H1106+1),1000000,if(K$1=($H1106+2),1500000,""))))))))</f>
        <v/>
      </c>
      <c r="L1106" s="13" t="str">
        <f t="shared" si="1106"/>
        <v/>
      </c>
      <c r="M1106" s="13" t="str">
        <f t="shared" si="1106"/>
        <v/>
      </c>
      <c r="N1106" s="13" t="str">
        <f t="shared" si="1106"/>
        <v/>
      </c>
      <c r="O1106" s="13" t="str">
        <f t="shared" si="1106"/>
        <v/>
      </c>
      <c r="P1106" s="13" t="str">
        <f t="shared" si="1106"/>
        <v/>
      </c>
    </row>
    <row r="1107">
      <c r="B1107" s="23"/>
      <c r="C1107" s="9"/>
      <c r="D1107" s="9"/>
      <c r="E1107" s="9"/>
      <c r="F1107" s="2"/>
      <c r="G1107" s="3"/>
      <c r="I1107" s="12" t="str">
        <f t="shared" si="754"/>
        <v/>
      </c>
      <c r="J1107" s="13">
        <v>3.31E7</v>
      </c>
      <c r="K1107" s="13" t="str">
        <f t="shared" ref="K1107:P1107" si="1107">if($E1107="","",if($E1107="Dropped",if(and(K$1&lt;=$I1107,K$1&gt;=$H1107),if(Year($D1107)=K$1,$F1107*0.8,if((year($D1107)+1)=K$1,$F1107*0.6,$F1107*0.4)) ,""),if($E1107="Minors",0,if($E1107="FA Contract",if(and(K$1&lt;=$I1107,K$1&gt;=$H1107),$F1107,""),if($E1107="YP Contract",if(K$1=$H1107,500000,if(K$1=($H1107+1),1000000,if(K$1=($H1107+2),1500000,""))))))))</f>
        <v/>
      </c>
      <c r="L1107" s="13" t="str">
        <f t="shared" si="1107"/>
        <v/>
      </c>
      <c r="M1107" s="13" t="str">
        <f t="shared" si="1107"/>
        <v/>
      </c>
      <c r="N1107" s="13" t="str">
        <f t="shared" si="1107"/>
        <v/>
      </c>
      <c r="O1107" s="13" t="str">
        <f t="shared" si="1107"/>
        <v/>
      </c>
      <c r="P1107" s="13" t="str">
        <f t="shared" si="1107"/>
        <v/>
      </c>
    </row>
    <row r="1108">
      <c r="B1108" s="23"/>
      <c r="C1108" s="9"/>
      <c r="D1108" s="9"/>
      <c r="E1108" s="9"/>
      <c r="F1108" s="2"/>
      <c r="G1108" s="3"/>
      <c r="I1108" s="12" t="str">
        <f t="shared" si="754"/>
        <v/>
      </c>
      <c r="J1108" s="13">
        <v>3.31E7</v>
      </c>
      <c r="K1108" s="13" t="str">
        <f t="shared" ref="K1108:P1108" si="1108">if($E1108="","",if($E1108="Dropped",if(and(K$1&lt;=$I1108,K$1&gt;=$H1108),if(Year($D1108)=K$1,$F1108*0.8,if((year($D1108)+1)=K$1,$F1108*0.6,$F1108*0.4)) ,""),if($E1108="Minors",0,if($E1108="FA Contract",if(and(K$1&lt;=$I1108,K$1&gt;=$H1108),$F1108,""),if($E1108="YP Contract",if(K$1=$H1108,500000,if(K$1=($H1108+1),1000000,if(K$1=($H1108+2),1500000,""))))))))</f>
        <v/>
      </c>
      <c r="L1108" s="13" t="str">
        <f t="shared" si="1108"/>
        <v/>
      </c>
      <c r="M1108" s="13" t="str">
        <f t="shared" si="1108"/>
        <v/>
      </c>
      <c r="N1108" s="13" t="str">
        <f t="shared" si="1108"/>
        <v/>
      </c>
      <c r="O1108" s="13" t="str">
        <f t="shared" si="1108"/>
        <v/>
      </c>
      <c r="P1108" s="13" t="str">
        <f t="shared" si="1108"/>
        <v/>
      </c>
    </row>
    <row r="1109">
      <c r="B1109" s="23"/>
      <c r="C1109" s="9"/>
      <c r="D1109" s="9"/>
      <c r="E1109" s="9"/>
      <c r="F1109" s="2"/>
      <c r="G1109" s="3"/>
      <c r="I1109" s="12" t="str">
        <f t="shared" si="754"/>
        <v/>
      </c>
      <c r="J1109" s="13">
        <v>3.31E7</v>
      </c>
      <c r="K1109" s="13" t="str">
        <f t="shared" ref="K1109:P1109" si="1109">if($E1109="","",if($E1109="Dropped",if(and(K$1&lt;=$I1109,K$1&gt;=$H1109),if(Year($D1109)=K$1,$F1109*0.8,if((year($D1109)+1)=K$1,$F1109*0.6,$F1109*0.4)) ,""),if($E1109="Minors",0,if($E1109="FA Contract",if(and(K$1&lt;=$I1109,K$1&gt;=$H1109),$F1109,""),if($E1109="YP Contract",if(K$1=$H1109,500000,if(K$1=($H1109+1),1000000,if(K$1=($H1109+2),1500000,""))))))))</f>
        <v/>
      </c>
      <c r="L1109" s="13" t="str">
        <f t="shared" si="1109"/>
        <v/>
      </c>
      <c r="M1109" s="13" t="str">
        <f t="shared" si="1109"/>
        <v/>
      </c>
      <c r="N1109" s="13" t="str">
        <f t="shared" si="1109"/>
        <v/>
      </c>
      <c r="O1109" s="13" t="str">
        <f t="shared" si="1109"/>
        <v/>
      </c>
      <c r="P1109" s="13" t="str">
        <f t="shared" si="1109"/>
        <v/>
      </c>
    </row>
    <row r="1110">
      <c r="B1110" s="23"/>
      <c r="C1110" s="9"/>
      <c r="D1110" s="9"/>
      <c r="E1110" s="9"/>
      <c r="F1110" s="2"/>
      <c r="G1110" s="3"/>
      <c r="I1110" s="12" t="str">
        <f t="shared" si="754"/>
        <v/>
      </c>
      <c r="J1110" s="13">
        <v>3.31E7</v>
      </c>
      <c r="K1110" s="13" t="str">
        <f t="shared" ref="K1110:P1110" si="1110">if($E1110="","",if($E1110="Dropped",if(and(K$1&lt;=$I1110,K$1&gt;=$H1110),if(Year($D1110)=K$1,$F1110*0.8,if((year($D1110)+1)=K$1,$F1110*0.6,$F1110*0.4)) ,""),if($E1110="Minors",0,if($E1110="FA Contract",if(and(K$1&lt;=$I1110,K$1&gt;=$H1110),$F1110,""),if($E1110="YP Contract",if(K$1=$H1110,500000,if(K$1=($H1110+1),1000000,if(K$1=($H1110+2),1500000,""))))))))</f>
        <v/>
      </c>
      <c r="L1110" s="13" t="str">
        <f t="shared" si="1110"/>
        <v/>
      </c>
      <c r="M1110" s="13" t="str">
        <f t="shared" si="1110"/>
        <v/>
      </c>
      <c r="N1110" s="13" t="str">
        <f t="shared" si="1110"/>
        <v/>
      </c>
      <c r="O1110" s="13" t="str">
        <f t="shared" si="1110"/>
        <v/>
      </c>
      <c r="P1110" s="13" t="str">
        <f t="shared" si="1110"/>
        <v/>
      </c>
    </row>
    <row r="1111">
      <c r="B1111" s="23"/>
      <c r="C1111" s="9"/>
      <c r="D1111" s="9"/>
      <c r="E1111" s="9"/>
      <c r="F1111" s="2"/>
      <c r="G1111" s="3"/>
      <c r="I1111" s="12" t="str">
        <f t="shared" si="754"/>
        <v/>
      </c>
      <c r="J1111" s="13">
        <v>3.31E7</v>
      </c>
      <c r="K1111" s="13" t="str">
        <f t="shared" ref="K1111:P1111" si="1111">if($E1111="","",if($E1111="Dropped",if(and(K$1&lt;=$I1111,K$1&gt;=$H1111),if(Year($D1111)=K$1,$F1111*0.8,if((year($D1111)+1)=K$1,$F1111*0.6,$F1111*0.4)) ,""),if($E1111="Minors",0,if($E1111="FA Contract",if(and(K$1&lt;=$I1111,K$1&gt;=$H1111),$F1111,""),if($E1111="YP Contract",if(K$1=$H1111,500000,if(K$1=($H1111+1),1000000,if(K$1=($H1111+2),1500000,""))))))))</f>
        <v/>
      </c>
      <c r="L1111" s="13" t="str">
        <f t="shared" si="1111"/>
        <v/>
      </c>
      <c r="M1111" s="13" t="str">
        <f t="shared" si="1111"/>
        <v/>
      </c>
      <c r="N1111" s="13" t="str">
        <f t="shared" si="1111"/>
        <v/>
      </c>
      <c r="O1111" s="13" t="str">
        <f t="shared" si="1111"/>
        <v/>
      </c>
      <c r="P1111" s="13" t="str">
        <f t="shared" si="1111"/>
        <v/>
      </c>
    </row>
    <row r="1112">
      <c r="B1112" s="23"/>
      <c r="C1112" s="9"/>
      <c r="D1112" s="9"/>
      <c r="E1112" s="9"/>
      <c r="F1112" s="2"/>
      <c r="G1112" s="3"/>
      <c r="I1112" s="12" t="str">
        <f t="shared" si="754"/>
        <v/>
      </c>
      <c r="J1112" s="13">
        <v>3.31E7</v>
      </c>
      <c r="K1112" s="13" t="str">
        <f t="shared" ref="K1112:P1112" si="1112">if($E1112="","",if($E1112="Dropped",if(and(K$1&lt;=$I1112,K$1&gt;=$H1112),if(Year($D1112)=K$1,$F1112*0.8,if((year($D1112)+1)=K$1,$F1112*0.6,$F1112*0.4)) ,""),if($E1112="Minors",0,if($E1112="FA Contract",if(and(K$1&lt;=$I1112,K$1&gt;=$H1112),$F1112,""),if($E1112="YP Contract",if(K$1=$H1112,500000,if(K$1=($H1112+1),1000000,if(K$1=($H1112+2),1500000,""))))))))</f>
        <v/>
      </c>
      <c r="L1112" s="13" t="str">
        <f t="shared" si="1112"/>
        <v/>
      </c>
      <c r="M1112" s="13" t="str">
        <f t="shared" si="1112"/>
        <v/>
      </c>
      <c r="N1112" s="13" t="str">
        <f t="shared" si="1112"/>
        <v/>
      </c>
      <c r="O1112" s="13" t="str">
        <f t="shared" si="1112"/>
        <v/>
      </c>
      <c r="P1112" s="13" t="str">
        <f t="shared" si="1112"/>
        <v/>
      </c>
    </row>
    <row r="1113">
      <c r="B1113" s="23"/>
      <c r="C1113" s="9"/>
      <c r="D1113" s="9"/>
      <c r="E1113" s="9"/>
      <c r="F1113" s="2"/>
      <c r="G1113" s="3"/>
      <c r="I1113" s="12" t="str">
        <f t="shared" si="754"/>
        <v/>
      </c>
      <c r="J1113" s="13">
        <v>3.31E7</v>
      </c>
      <c r="K1113" s="13" t="str">
        <f t="shared" ref="K1113:P1113" si="1113">if($E1113="","",if($E1113="Dropped",if(and(K$1&lt;=$I1113,K$1&gt;=$H1113),if(Year($D1113)=K$1,$F1113*0.8,if((year($D1113)+1)=K$1,$F1113*0.6,$F1113*0.4)) ,""),if($E1113="Minors",0,if($E1113="FA Contract",if(and(K$1&lt;=$I1113,K$1&gt;=$H1113),$F1113,""),if($E1113="YP Contract",if(K$1=$H1113,500000,if(K$1=($H1113+1),1000000,if(K$1=($H1113+2),1500000,""))))))))</f>
        <v/>
      </c>
      <c r="L1113" s="13" t="str">
        <f t="shared" si="1113"/>
        <v/>
      </c>
      <c r="M1113" s="13" t="str">
        <f t="shared" si="1113"/>
        <v/>
      </c>
      <c r="N1113" s="13" t="str">
        <f t="shared" si="1113"/>
        <v/>
      </c>
      <c r="O1113" s="13" t="str">
        <f t="shared" si="1113"/>
        <v/>
      </c>
      <c r="P1113" s="13" t="str">
        <f t="shared" si="1113"/>
        <v/>
      </c>
    </row>
    <row r="1114">
      <c r="B1114" s="23"/>
      <c r="C1114" s="9"/>
      <c r="D1114" s="9"/>
      <c r="E1114" s="9"/>
      <c r="F1114" s="2"/>
      <c r="G1114" s="3"/>
      <c r="I1114" s="12" t="str">
        <f t="shared" si="754"/>
        <v/>
      </c>
      <c r="J1114" s="13">
        <v>3.31E7</v>
      </c>
      <c r="K1114" s="13" t="str">
        <f t="shared" ref="K1114:P1114" si="1114">if($E1114="","",if($E1114="Dropped",if(and(K$1&lt;=$I1114,K$1&gt;=$H1114),if(Year($D1114)=K$1,$F1114*0.8,if((year($D1114)+1)=K$1,$F1114*0.6,$F1114*0.4)) ,""),if($E1114="Minors",0,if($E1114="FA Contract",if(and(K$1&lt;=$I1114,K$1&gt;=$H1114),$F1114,""),if($E1114="YP Contract",if(K$1=$H1114,500000,if(K$1=($H1114+1),1000000,if(K$1=($H1114+2),1500000,""))))))))</f>
        <v/>
      </c>
      <c r="L1114" s="13" t="str">
        <f t="shared" si="1114"/>
        <v/>
      </c>
      <c r="M1114" s="13" t="str">
        <f t="shared" si="1114"/>
        <v/>
      </c>
      <c r="N1114" s="13" t="str">
        <f t="shared" si="1114"/>
        <v/>
      </c>
      <c r="O1114" s="13" t="str">
        <f t="shared" si="1114"/>
        <v/>
      </c>
      <c r="P1114" s="13" t="str">
        <f t="shared" si="1114"/>
        <v/>
      </c>
    </row>
    <row r="1115">
      <c r="B1115" s="23"/>
      <c r="C1115" s="9"/>
      <c r="D1115" s="9"/>
      <c r="E1115" s="9"/>
      <c r="F1115" s="2"/>
      <c r="G1115" s="3"/>
      <c r="I1115" s="12" t="str">
        <f t="shared" si="754"/>
        <v/>
      </c>
      <c r="J1115" s="13">
        <v>3.31E7</v>
      </c>
      <c r="K1115" s="13" t="str">
        <f t="shared" ref="K1115:P1115" si="1115">if($E1115="","",if($E1115="Dropped",if(and(K$1&lt;=$I1115,K$1&gt;=$H1115),if(Year($D1115)=K$1,$F1115*0.8,if((year($D1115)+1)=K$1,$F1115*0.6,$F1115*0.4)) ,""),if($E1115="Minors",0,if($E1115="FA Contract",if(and(K$1&lt;=$I1115,K$1&gt;=$H1115),$F1115,""),if($E1115="YP Contract",if(K$1=$H1115,500000,if(K$1=($H1115+1),1000000,if(K$1=($H1115+2),1500000,""))))))))</f>
        <v/>
      </c>
      <c r="L1115" s="13" t="str">
        <f t="shared" si="1115"/>
        <v/>
      </c>
      <c r="M1115" s="13" t="str">
        <f t="shared" si="1115"/>
        <v/>
      </c>
      <c r="N1115" s="13" t="str">
        <f t="shared" si="1115"/>
        <v/>
      </c>
      <c r="O1115" s="13" t="str">
        <f t="shared" si="1115"/>
        <v/>
      </c>
      <c r="P1115" s="13" t="str">
        <f t="shared" si="1115"/>
        <v/>
      </c>
    </row>
    <row r="1116">
      <c r="B1116" s="23"/>
      <c r="C1116" s="9"/>
      <c r="D1116" s="9"/>
      <c r="E1116" s="9"/>
      <c r="F1116" s="2"/>
      <c r="G1116" s="3"/>
      <c r="I1116" s="12" t="str">
        <f t="shared" si="754"/>
        <v/>
      </c>
      <c r="J1116" s="13">
        <v>3.31E7</v>
      </c>
      <c r="K1116" s="13" t="str">
        <f t="shared" ref="K1116:P1116" si="1116">if($E1116="","",if($E1116="Dropped",if(and(K$1&lt;=$I1116,K$1&gt;=$H1116),if(Year($D1116)=K$1,$F1116*0.8,if((year($D1116)+1)=K$1,$F1116*0.6,$F1116*0.4)) ,""),if($E1116="Minors",0,if($E1116="FA Contract",if(and(K$1&lt;=$I1116,K$1&gt;=$H1116),$F1116,""),if($E1116="YP Contract",if(K$1=$H1116,500000,if(K$1=($H1116+1),1000000,if(K$1=($H1116+2),1500000,""))))))))</f>
        <v/>
      </c>
      <c r="L1116" s="13" t="str">
        <f t="shared" si="1116"/>
        <v/>
      </c>
      <c r="M1116" s="13" t="str">
        <f t="shared" si="1116"/>
        <v/>
      </c>
      <c r="N1116" s="13" t="str">
        <f t="shared" si="1116"/>
        <v/>
      </c>
      <c r="O1116" s="13" t="str">
        <f t="shared" si="1116"/>
        <v/>
      </c>
      <c r="P1116" s="13" t="str">
        <f t="shared" si="1116"/>
        <v/>
      </c>
    </row>
    <row r="1117">
      <c r="B1117" s="23"/>
      <c r="C1117" s="9"/>
      <c r="D1117" s="9"/>
      <c r="E1117" s="9"/>
      <c r="F1117" s="2"/>
      <c r="G1117" s="3"/>
      <c r="I1117" s="12" t="str">
        <f t="shared" si="754"/>
        <v/>
      </c>
      <c r="J1117" s="13">
        <v>3.31E7</v>
      </c>
      <c r="K1117" s="13" t="str">
        <f t="shared" ref="K1117:P1117" si="1117">if($E1117="","",if($E1117="Dropped",if(and(K$1&lt;=$I1117,K$1&gt;=$H1117),if(Year($D1117)=K$1,$F1117*0.8,if((year($D1117)+1)=K$1,$F1117*0.6,$F1117*0.4)) ,""),if($E1117="Minors",0,if($E1117="FA Contract",if(and(K$1&lt;=$I1117,K$1&gt;=$H1117),$F1117,""),if($E1117="YP Contract",if(K$1=$H1117,500000,if(K$1=($H1117+1),1000000,if(K$1=($H1117+2),1500000,""))))))))</f>
        <v/>
      </c>
      <c r="L1117" s="13" t="str">
        <f t="shared" si="1117"/>
        <v/>
      </c>
      <c r="M1117" s="13" t="str">
        <f t="shared" si="1117"/>
        <v/>
      </c>
      <c r="N1117" s="13" t="str">
        <f t="shared" si="1117"/>
        <v/>
      </c>
      <c r="O1117" s="13" t="str">
        <f t="shared" si="1117"/>
        <v/>
      </c>
      <c r="P1117" s="13" t="str">
        <f t="shared" si="1117"/>
        <v/>
      </c>
    </row>
    <row r="1118">
      <c r="B1118" s="23"/>
      <c r="C1118" s="9"/>
      <c r="D1118" s="9"/>
      <c r="E1118" s="9"/>
      <c r="F1118" s="2"/>
      <c r="G1118" s="3"/>
      <c r="I1118" s="12" t="str">
        <f t="shared" si="754"/>
        <v/>
      </c>
      <c r="J1118" s="13">
        <v>3.31E7</v>
      </c>
      <c r="K1118" s="13" t="str">
        <f t="shared" ref="K1118:P1118" si="1118">if($E1118="","",if($E1118="Dropped",if(and(K$1&lt;=$I1118,K$1&gt;=$H1118),if(Year($D1118)=K$1,$F1118*0.8,if((year($D1118)+1)=K$1,$F1118*0.6,$F1118*0.4)) ,""),if($E1118="Minors",0,if($E1118="FA Contract",if(and(K$1&lt;=$I1118,K$1&gt;=$H1118),$F1118,""),if($E1118="YP Contract",if(K$1=$H1118,500000,if(K$1=($H1118+1),1000000,if(K$1=($H1118+2),1500000,""))))))))</f>
        <v/>
      </c>
      <c r="L1118" s="13" t="str">
        <f t="shared" si="1118"/>
        <v/>
      </c>
      <c r="M1118" s="13" t="str">
        <f t="shared" si="1118"/>
        <v/>
      </c>
      <c r="N1118" s="13" t="str">
        <f t="shared" si="1118"/>
        <v/>
      </c>
      <c r="O1118" s="13" t="str">
        <f t="shared" si="1118"/>
        <v/>
      </c>
      <c r="P1118" s="13" t="str">
        <f t="shared" si="1118"/>
        <v/>
      </c>
    </row>
    <row r="1119">
      <c r="B1119" s="23"/>
      <c r="C1119" s="9"/>
      <c r="D1119" s="9"/>
      <c r="E1119" s="9"/>
      <c r="F1119" s="2"/>
      <c r="G1119" s="3"/>
      <c r="I1119" s="12" t="str">
        <f t="shared" si="754"/>
        <v/>
      </c>
      <c r="J1119" s="13">
        <v>3.31E7</v>
      </c>
      <c r="K1119" s="13" t="str">
        <f t="shared" ref="K1119:P1119" si="1119">if($E1119="","",if($E1119="Dropped",if(and(K$1&lt;=$I1119,K$1&gt;=$H1119),if(Year($D1119)=K$1,$F1119*0.8,if((year($D1119)+1)=K$1,$F1119*0.6,$F1119*0.4)) ,""),if($E1119="Minors",0,if($E1119="FA Contract",if(and(K$1&lt;=$I1119,K$1&gt;=$H1119),$F1119,""),if($E1119="YP Contract",if(K$1=$H1119,500000,if(K$1=($H1119+1),1000000,if(K$1=($H1119+2),1500000,""))))))))</f>
        <v/>
      </c>
      <c r="L1119" s="13" t="str">
        <f t="shared" si="1119"/>
        <v/>
      </c>
      <c r="M1119" s="13" t="str">
        <f t="shared" si="1119"/>
        <v/>
      </c>
      <c r="N1119" s="13" t="str">
        <f t="shared" si="1119"/>
        <v/>
      </c>
      <c r="O1119" s="13" t="str">
        <f t="shared" si="1119"/>
        <v/>
      </c>
      <c r="P1119" s="13" t="str">
        <f t="shared" si="1119"/>
        <v/>
      </c>
    </row>
    <row r="1120">
      <c r="B1120" s="23"/>
      <c r="C1120" s="9"/>
      <c r="D1120" s="9"/>
      <c r="E1120" s="9"/>
      <c r="F1120" s="2"/>
      <c r="G1120" s="3"/>
      <c r="I1120" s="12" t="str">
        <f t="shared" si="754"/>
        <v/>
      </c>
      <c r="J1120" s="13">
        <v>3.31E7</v>
      </c>
      <c r="K1120" s="13" t="str">
        <f t="shared" ref="K1120:P1120" si="1120">if($E1120="","",if($E1120="Dropped",if(and(K$1&lt;=$I1120,K$1&gt;=$H1120),if(Year($D1120)=K$1,$F1120*0.8,if((year($D1120)+1)=K$1,$F1120*0.6,$F1120*0.4)) ,""),if($E1120="Minors",0,if($E1120="FA Contract",if(and(K$1&lt;=$I1120,K$1&gt;=$H1120),$F1120,""),if($E1120="YP Contract",if(K$1=$H1120,500000,if(K$1=($H1120+1),1000000,if(K$1=($H1120+2),1500000,""))))))))</f>
        <v/>
      </c>
      <c r="L1120" s="13" t="str">
        <f t="shared" si="1120"/>
        <v/>
      </c>
      <c r="M1120" s="13" t="str">
        <f t="shared" si="1120"/>
        <v/>
      </c>
      <c r="N1120" s="13" t="str">
        <f t="shared" si="1120"/>
        <v/>
      </c>
      <c r="O1120" s="13" t="str">
        <f t="shared" si="1120"/>
        <v/>
      </c>
      <c r="P1120" s="13" t="str">
        <f t="shared" si="1120"/>
        <v/>
      </c>
    </row>
    <row r="1121">
      <c r="B1121" s="23"/>
      <c r="C1121" s="9"/>
      <c r="D1121" s="9"/>
      <c r="E1121" s="9"/>
      <c r="F1121" s="2"/>
      <c r="G1121" s="3"/>
      <c r="I1121" s="12" t="str">
        <f t="shared" si="754"/>
        <v/>
      </c>
      <c r="J1121" s="13">
        <v>3.31E7</v>
      </c>
      <c r="K1121" s="13" t="str">
        <f t="shared" ref="K1121:P1121" si="1121">if($E1121="","",if($E1121="Dropped",if(and(K$1&lt;=$I1121,K$1&gt;=$H1121),if(Year($D1121)=K$1,$F1121*0.8,if((year($D1121)+1)=K$1,$F1121*0.6,$F1121*0.4)) ,""),if($E1121="Minors",0,if($E1121="FA Contract",if(and(K$1&lt;=$I1121,K$1&gt;=$H1121),$F1121,""),if($E1121="YP Contract",if(K$1=$H1121,500000,if(K$1=($H1121+1),1000000,if(K$1=($H1121+2),1500000,""))))))))</f>
        <v/>
      </c>
      <c r="L1121" s="13" t="str">
        <f t="shared" si="1121"/>
        <v/>
      </c>
      <c r="M1121" s="13" t="str">
        <f t="shared" si="1121"/>
        <v/>
      </c>
      <c r="N1121" s="13" t="str">
        <f t="shared" si="1121"/>
        <v/>
      </c>
      <c r="O1121" s="13" t="str">
        <f t="shared" si="1121"/>
        <v/>
      </c>
      <c r="P1121" s="13" t="str">
        <f t="shared" si="1121"/>
        <v/>
      </c>
    </row>
    <row r="1122">
      <c r="B1122" s="23"/>
      <c r="C1122" s="9"/>
      <c r="D1122" s="9"/>
      <c r="E1122" s="9"/>
      <c r="F1122" s="2"/>
      <c r="G1122" s="3"/>
      <c r="I1122" s="12" t="str">
        <f t="shared" si="754"/>
        <v/>
      </c>
      <c r="J1122" s="13">
        <v>3.31E7</v>
      </c>
      <c r="K1122" s="13" t="str">
        <f t="shared" ref="K1122:P1122" si="1122">if($E1122="","",if($E1122="Dropped",if(and(K$1&lt;=$I1122,K$1&gt;=$H1122),if(Year($D1122)=K$1,$F1122*0.8,if((year($D1122)+1)=K$1,$F1122*0.6,$F1122*0.4)) ,""),if($E1122="Minors",0,if($E1122="FA Contract",if(and(K$1&lt;=$I1122,K$1&gt;=$H1122),$F1122,""),if($E1122="YP Contract",if(K$1=$H1122,500000,if(K$1=($H1122+1),1000000,if(K$1=($H1122+2),1500000,""))))))))</f>
        <v/>
      </c>
      <c r="L1122" s="13" t="str">
        <f t="shared" si="1122"/>
        <v/>
      </c>
      <c r="M1122" s="13" t="str">
        <f t="shared" si="1122"/>
        <v/>
      </c>
      <c r="N1122" s="13" t="str">
        <f t="shared" si="1122"/>
        <v/>
      </c>
      <c r="O1122" s="13" t="str">
        <f t="shared" si="1122"/>
        <v/>
      </c>
      <c r="P1122" s="13" t="str">
        <f t="shared" si="1122"/>
        <v/>
      </c>
    </row>
    <row r="1123">
      <c r="B1123" s="23"/>
      <c r="C1123" s="9"/>
      <c r="D1123" s="9"/>
      <c r="E1123" s="9"/>
      <c r="F1123" s="2"/>
      <c r="G1123" s="3"/>
      <c r="I1123" s="12" t="str">
        <f t="shared" si="754"/>
        <v/>
      </c>
      <c r="J1123" s="13">
        <v>3.31E7</v>
      </c>
      <c r="K1123" s="13" t="str">
        <f t="shared" ref="K1123:P1123" si="1123">if($E1123="","",if($E1123="Dropped",if(and(K$1&lt;=$I1123,K$1&gt;=$H1123),if(Year($D1123)=K$1,$F1123*0.8,if((year($D1123)+1)=K$1,$F1123*0.6,$F1123*0.4)) ,""),if($E1123="Minors",0,if($E1123="FA Contract",if(and(K$1&lt;=$I1123,K$1&gt;=$H1123),$F1123,""),if($E1123="YP Contract",if(K$1=$H1123,500000,if(K$1=($H1123+1),1000000,if(K$1=($H1123+2),1500000,""))))))))</f>
        <v/>
      </c>
      <c r="L1123" s="13" t="str">
        <f t="shared" si="1123"/>
        <v/>
      </c>
      <c r="M1123" s="13" t="str">
        <f t="shared" si="1123"/>
        <v/>
      </c>
      <c r="N1123" s="13" t="str">
        <f t="shared" si="1123"/>
        <v/>
      </c>
      <c r="O1123" s="13" t="str">
        <f t="shared" si="1123"/>
        <v/>
      </c>
      <c r="P1123" s="13" t="str">
        <f t="shared" si="1123"/>
        <v/>
      </c>
    </row>
    <row r="1124">
      <c r="B1124" s="23"/>
      <c r="C1124" s="9"/>
      <c r="D1124" s="9"/>
      <c r="E1124" s="9"/>
      <c r="F1124" s="2"/>
      <c r="G1124" s="3"/>
      <c r="I1124" s="12" t="str">
        <f t="shared" si="754"/>
        <v/>
      </c>
      <c r="J1124" s="13">
        <v>3.31E7</v>
      </c>
      <c r="K1124" s="13" t="str">
        <f t="shared" ref="K1124:P1124" si="1124">if($E1124="","",if($E1124="Dropped",if(and(K$1&lt;=$I1124,K$1&gt;=$H1124),if(Year($D1124)=K$1,$F1124*0.8,if((year($D1124)+1)=K$1,$F1124*0.6,$F1124*0.4)) ,""),if($E1124="Minors",0,if($E1124="FA Contract",if(and(K$1&lt;=$I1124,K$1&gt;=$H1124),$F1124,""),if($E1124="YP Contract",if(K$1=$H1124,500000,if(K$1=($H1124+1),1000000,if(K$1=($H1124+2),1500000,""))))))))</f>
        <v/>
      </c>
      <c r="L1124" s="13" t="str">
        <f t="shared" si="1124"/>
        <v/>
      </c>
      <c r="M1124" s="13" t="str">
        <f t="shared" si="1124"/>
        <v/>
      </c>
      <c r="N1124" s="13" t="str">
        <f t="shared" si="1124"/>
        <v/>
      </c>
      <c r="O1124" s="13" t="str">
        <f t="shared" si="1124"/>
        <v/>
      </c>
      <c r="P1124" s="13" t="str">
        <f t="shared" si="1124"/>
        <v/>
      </c>
    </row>
    <row r="1125">
      <c r="B1125" s="23"/>
      <c r="C1125" s="9"/>
      <c r="D1125" s="9"/>
      <c r="E1125" s="9"/>
      <c r="F1125" s="2"/>
      <c r="G1125" s="3"/>
      <c r="I1125" s="12" t="str">
        <f t="shared" si="754"/>
        <v/>
      </c>
      <c r="J1125" s="13">
        <v>3.31E7</v>
      </c>
      <c r="K1125" s="13" t="str">
        <f t="shared" ref="K1125:P1125" si="1125">if($E1125="","",if($E1125="Dropped",if(and(K$1&lt;=$I1125,K$1&gt;=$H1125),if(Year($D1125)=K$1,$F1125*0.8,if((year($D1125)+1)=K$1,$F1125*0.6,$F1125*0.4)) ,""),if($E1125="Minors",0,if($E1125="FA Contract",if(and(K$1&lt;=$I1125,K$1&gt;=$H1125),$F1125,""),if($E1125="YP Contract",if(K$1=$H1125,500000,if(K$1=($H1125+1),1000000,if(K$1=($H1125+2),1500000,""))))))))</f>
        <v/>
      </c>
      <c r="L1125" s="13" t="str">
        <f t="shared" si="1125"/>
        <v/>
      </c>
      <c r="M1125" s="13" t="str">
        <f t="shared" si="1125"/>
        <v/>
      </c>
      <c r="N1125" s="13" t="str">
        <f t="shared" si="1125"/>
        <v/>
      </c>
      <c r="O1125" s="13" t="str">
        <f t="shared" si="1125"/>
        <v/>
      </c>
      <c r="P1125" s="13" t="str">
        <f t="shared" si="1125"/>
        <v/>
      </c>
    </row>
    <row r="1126">
      <c r="B1126" s="23"/>
      <c r="C1126" s="9"/>
      <c r="D1126" s="9"/>
      <c r="E1126" s="9"/>
      <c r="F1126" s="2"/>
      <c r="G1126" s="3"/>
      <c r="I1126" s="12" t="str">
        <f t="shared" si="754"/>
        <v/>
      </c>
      <c r="J1126" s="13">
        <v>3.31E7</v>
      </c>
      <c r="K1126" s="13" t="str">
        <f t="shared" ref="K1126:P1126" si="1126">if($E1126="","",if($E1126="Dropped",if(and(K$1&lt;=$I1126,K$1&gt;=$H1126),if(Year($D1126)=K$1,$F1126*0.8,if((year($D1126)+1)=K$1,$F1126*0.6,$F1126*0.4)) ,""),if($E1126="Minors",0,if($E1126="FA Contract",if(and(K$1&lt;=$I1126,K$1&gt;=$H1126),$F1126,""),if($E1126="YP Contract",if(K$1=$H1126,500000,if(K$1=($H1126+1),1000000,if(K$1=($H1126+2),1500000,""))))))))</f>
        <v/>
      </c>
      <c r="L1126" s="13" t="str">
        <f t="shared" si="1126"/>
        <v/>
      </c>
      <c r="M1126" s="13" t="str">
        <f t="shared" si="1126"/>
        <v/>
      </c>
      <c r="N1126" s="13" t="str">
        <f t="shared" si="1126"/>
        <v/>
      </c>
      <c r="O1126" s="13" t="str">
        <f t="shared" si="1126"/>
        <v/>
      </c>
      <c r="P1126" s="13" t="str">
        <f t="shared" si="1126"/>
        <v/>
      </c>
    </row>
    <row r="1127">
      <c r="B1127" s="23"/>
      <c r="C1127" s="9"/>
      <c r="D1127" s="9"/>
      <c r="E1127" s="9"/>
      <c r="F1127" s="2"/>
      <c r="G1127" s="3"/>
      <c r="I1127" s="12" t="str">
        <f t="shared" si="754"/>
        <v/>
      </c>
      <c r="J1127" s="13">
        <v>3.31E7</v>
      </c>
      <c r="K1127" s="13" t="str">
        <f t="shared" ref="K1127:P1127" si="1127">if($E1127="","",if($E1127="Dropped",if(and(K$1&lt;=$I1127,K$1&gt;=$H1127),if(Year($D1127)=K$1,$F1127*0.8,if((year($D1127)+1)=K$1,$F1127*0.6,$F1127*0.4)) ,""),if($E1127="Minors",0,if($E1127="FA Contract",if(and(K$1&lt;=$I1127,K$1&gt;=$H1127),$F1127,""),if($E1127="YP Contract",if(K$1=$H1127,500000,if(K$1=($H1127+1),1000000,if(K$1=($H1127+2),1500000,""))))))))</f>
        <v/>
      </c>
      <c r="L1127" s="13" t="str">
        <f t="shared" si="1127"/>
        <v/>
      </c>
      <c r="M1127" s="13" t="str">
        <f t="shared" si="1127"/>
        <v/>
      </c>
      <c r="N1127" s="13" t="str">
        <f t="shared" si="1127"/>
        <v/>
      </c>
      <c r="O1127" s="13" t="str">
        <f t="shared" si="1127"/>
        <v/>
      </c>
      <c r="P1127" s="13" t="str">
        <f t="shared" si="1127"/>
        <v/>
      </c>
    </row>
    <row r="1128">
      <c r="B1128" s="23"/>
      <c r="C1128" s="9"/>
      <c r="D1128" s="9"/>
      <c r="E1128" s="9"/>
      <c r="F1128" s="2"/>
      <c r="G1128" s="3"/>
      <c r="I1128" s="12" t="str">
        <f t="shared" si="754"/>
        <v/>
      </c>
      <c r="J1128" s="13">
        <v>3.31E7</v>
      </c>
      <c r="K1128" s="13" t="str">
        <f t="shared" ref="K1128:P1128" si="1128">if($E1128="","",if($E1128="Dropped",if(and(K$1&lt;=$I1128,K$1&gt;=$H1128),if(Year($D1128)=K$1,$F1128*0.8,if((year($D1128)+1)=K$1,$F1128*0.6,$F1128*0.4)) ,""),if($E1128="Minors",0,if($E1128="FA Contract",if(and(K$1&lt;=$I1128,K$1&gt;=$H1128),$F1128,""),if($E1128="YP Contract",if(K$1=$H1128,500000,if(K$1=($H1128+1),1000000,if(K$1=($H1128+2),1500000,""))))))))</f>
        <v/>
      </c>
      <c r="L1128" s="13" t="str">
        <f t="shared" si="1128"/>
        <v/>
      </c>
      <c r="M1128" s="13" t="str">
        <f t="shared" si="1128"/>
        <v/>
      </c>
      <c r="N1128" s="13" t="str">
        <f t="shared" si="1128"/>
        <v/>
      </c>
      <c r="O1128" s="13" t="str">
        <f t="shared" si="1128"/>
        <v/>
      </c>
      <c r="P1128" s="13" t="str">
        <f t="shared" si="1128"/>
        <v/>
      </c>
    </row>
    <row r="1129">
      <c r="B1129" s="23"/>
      <c r="C1129" s="9"/>
      <c r="D1129" s="9"/>
      <c r="E1129" s="9"/>
      <c r="F1129" s="2"/>
      <c r="G1129" s="3"/>
      <c r="I1129" s="12" t="str">
        <f t="shared" si="754"/>
        <v/>
      </c>
      <c r="J1129" s="13">
        <v>3.31E7</v>
      </c>
      <c r="K1129" s="13" t="str">
        <f t="shared" ref="K1129:P1129" si="1129">if($E1129="","",if($E1129="Dropped",if(and(K$1&lt;=$I1129,K$1&gt;=$H1129),if(Year($D1129)=K$1,$F1129*0.8,if((year($D1129)+1)=K$1,$F1129*0.6,$F1129*0.4)) ,""),if($E1129="Minors",0,if($E1129="FA Contract",if(and(K$1&lt;=$I1129,K$1&gt;=$H1129),$F1129,""),if($E1129="YP Contract",if(K$1=$H1129,500000,if(K$1=($H1129+1),1000000,if(K$1=($H1129+2),1500000,""))))))))</f>
        <v/>
      </c>
      <c r="L1129" s="13" t="str">
        <f t="shared" si="1129"/>
        <v/>
      </c>
      <c r="M1129" s="13" t="str">
        <f t="shared" si="1129"/>
        <v/>
      </c>
      <c r="N1129" s="13" t="str">
        <f t="shared" si="1129"/>
        <v/>
      </c>
      <c r="O1129" s="13" t="str">
        <f t="shared" si="1129"/>
        <v/>
      </c>
      <c r="P1129" s="13" t="str">
        <f t="shared" si="1129"/>
        <v/>
      </c>
    </row>
    <row r="1130">
      <c r="B1130" s="23"/>
      <c r="C1130" s="9"/>
      <c r="D1130" s="9"/>
      <c r="E1130" s="9"/>
      <c r="F1130" s="2"/>
      <c r="G1130" s="3"/>
      <c r="I1130" s="12" t="str">
        <f t="shared" si="754"/>
        <v/>
      </c>
      <c r="J1130" s="13">
        <v>3.31E7</v>
      </c>
      <c r="K1130" s="13" t="str">
        <f t="shared" ref="K1130:P1130" si="1130">if($E1130="","",if($E1130="Dropped",if(and(K$1&lt;=$I1130,K$1&gt;=$H1130),if(Year($D1130)=K$1,$F1130*0.8,if((year($D1130)+1)=K$1,$F1130*0.6,$F1130*0.4)) ,""),if($E1130="Minors",0,if($E1130="FA Contract",if(and(K$1&lt;=$I1130,K$1&gt;=$H1130),$F1130,""),if($E1130="YP Contract",if(K$1=$H1130,500000,if(K$1=($H1130+1),1000000,if(K$1=($H1130+2),1500000,""))))))))</f>
        <v/>
      </c>
      <c r="L1130" s="13" t="str">
        <f t="shared" si="1130"/>
        <v/>
      </c>
      <c r="M1130" s="13" t="str">
        <f t="shared" si="1130"/>
        <v/>
      </c>
      <c r="N1130" s="13" t="str">
        <f t="shared" si="1130"/>
        <v/>
      </c>
      <c r="O1130" s="13" t="str">
        <f t="shared" si="1130"/>
        <v/>
      </c>
      <c r="P1130" s="13" t="str">
        <f t="shared" si="1130"/>
        <v/>
      </c>
    </row>
    <row r="1131">
      <c r="B1131" s="23"/>
      <c r="C1131" s="9"/>
      <c r="D1131" s="9"/>
      <c r="E1131" s="9"/>
      <c r="F1131" s="2"/>
      <c r="G1131" s="3"/>
      <c r="I1131" s="12" t="str">
        <f t="shared" si="754"/>
        <v/>
      </c>
      <c r="J1131" s="13">
        <v>3.31E7</v>
      </c>
      <c r="K1131" s="13" t="str">
        <f t="shared" ref="K1131:P1131" si="1131">if($E1131="","",if($E1131="Dropped",if(and(K$1&lt;=$I1131,K$1&gt;=$H1131),if(Year($D1131)=K$1,$F1131*0.8,if((year($D1131)+1)=K$1,$F1131*0.6,$F1131*0.4)) ,""),if($E1131="Minors",0,if($E1131="FA Contract",if(and(K$1&lt;=$I1131,K$1&gt;=$H1131),$F1131,""),if($E1131="YP Contract",if(K$1=$H1131,500000,if(K$1=($H1131+1),1000000,if(K$1=($H1131+2),1500000,""))))))))</f>
        <v/>
      </c>
      <c r="L1131" s="13" t="str">
        <f t="shared" si="1131"/>
        <v/>
      </c>
      <c r="M1131" s="13" t="str">
        <f t="shared" si="1131"/>
        <v/>
      </c>
      <c r="N1131" s="13" t="str">
        <f t="shared" si="1131"/>
        <v/>
      </c>
      <c r="O1131" s="13" t="str">
        <f t="shared" si="1131"/>
        <v/>
      </c>
      <c r="P1131" s="13" t="str">
        <f t="shared" si="1131"/>
        <v/>
      </c>
    </row>
    <row r="1132">
      <c r="B1132" s="23"/>
      <c r="C1132" s="9"/>
      <c r="D1132" s="9"/>
      <c r="E1132" s="9"/>
      <c r="F1132" s="2"/>
      <c r="G1132" s="3"/>
      <c r="I1132" s="12" t="str">
        <f t="shared" si="754"/>
        <v/>
      </c>
      <c r="J1132" s="13">
        <v>3.31E7</v>
      </c>
      <c r="K1132" s="13" t="str">
        <f t="shared" ref="K1132:P1132" si="1132">if($E1132="","",if($E1132="Dropped",if(and(K$1&lt;=$I1132,K$1&gt;=$H1132),if(Year($D1132)=K$1,$F1132*0.8,if((year($D1132)+1)=K$1,$F1132*0.6,$F1132*0.4)) ,""),if($E1132="Minors",0,if($E1132="FA Contract",if(and(K$1&lt;=$I1132,K$1&gt;=$H1132),$F1132,""),if($E1132="YP Contract",if(K$1=$H1132,500000,if(K$1=($H1132+1),1000000,if(K$1=($H1132+2),1500000,""))))))))</f>
        <v/>
      </c>
      <c r="L1132" s="13" t="str">
        <f t="shared" si="1132"/>
        <v/>
      </c>
      <c r="M1132" s="13" t="str">
        <f t="shared" si="1132"/>
        <v/>
      </c>
      <c r="N1132" s="13" t="str">
        <f t="shared" si="1132"/>
        <v/>
      </c>
      <c r="O1132" s="13" t="str">
        <f t="shared" si="1132"/>
        <v/>
      </c>
      <c r="P1132" s="13" t="str">
        <f t="shared" si="1132"/>
        <v/>
      </c>
    </row>
    <row r="1133">
      <c r="B1133" s="23"/>
      <c r="C1133" s="9"/>
      <c r="D1133" s="9"/>
      <c r="E1133" s="9"/>
      <c r="F1133" s="2"/>
      <c r="G1133" s="3"/>
      <c r="I1133" s="12" t="str">
        <f t="shared" si="754"/>
        <v/>
      </c>
      <c r="J1133" s="13">
        <v>3.31E7</v>
      </c>
      <c r="K1133" s="13" t="str">
        <f t="shared" ref="K1133:P1133" si="1133">if($E1133="","",if($E1133="Dropped",if(and(K$1&lt;=$I1133,K$1&gt;=$H1133),if(Year($D1133)=K$1,$F1133*0.8,if((year($D1133)+1)=K$1,$F1133*0.6,$F1133*0.4)) ,""),if($E1133="Minors",0,if($E1133="FA Contract",if(and(K$1&lt;=$I1133,K$1&gt;=$H1133),$F1133,""),if($E1133="YP Contract",if(K$1=$H1133,500000,if(K$1=($H1133+1),1000000,if(K$1=($H1133+2),1500000,""))))))))</f>
        <v/>
      </c>
      <c r="L1133" s="13" t="str">
        <f t="shared" si="1133"/>
        <v/>
      </c>
      <c r="M1133" s="13" t="str">
        <f t="shared" si="1133"/>
        <v/>
      </c>
      <c r="N1133" s="13" t="str">
        <f t="shared" si="1133"/>
        <v/>
      </c>
      <c r="O1133" s="13" t="str">
        <f t="shared" si="1133"/>
        <v/>
      </c>
      <c r="P1133" s="13" t="str">
        <f t="shared" si="1133"/>
        <v/>
      </c>
    </row>
    <row r="1134">
      <c r="B1134" s="23"/>
      <c r="C1134" s="9"/>
      <c r="D1134" s="9"/>
      <c r="E1134" s="9"/>
      <c r="F1134" s="2"/>
      <c r="G1134" s="3"/>
      <c r="I1134" s="12" t="str">
        <f t="shared" si="754"/>
        <v/>
      </c>
      <c r="J1134" s="13">
        <v>3.31E7</v>
      </c>
      <c r="K1134" s="13" t="str">
        <f t="shared" ref="K1134:P1134" si="1134">if($E1134="","",if($E1134="Dropped",if(and(K$1&lt;=$I1134,K$1&gt;=$H1134),if(Year($D1134)=K$1,$F1134*0.8,if((year($D1134)+1)=K$1,$F1134*0.6,$F1134*0.4)) ,""),if($E1134="Minors",0,if($E1134="FA Contract",if(and(K$1&lt;=$I1134,K$1&gt;=$H1134),$F1134,""),if($E1134="YP Contract",if(K$1=$H1134,500000,if(K$1=($H1134+1),1000000,if(K$1=($H1134+2),1500000,""))))))))</f>
        <v/>
      </c>
      <c r="L1134" s="13" t="str">
        <f t="shared" si="1134"/>
        <v/>
      </c>
      <c r="M1134" s="13" t="str">
        <f t="shared" si="1134"/>
        <v/>
      </c>
      <c r="N1134" s="13" t="str">
        <f t="shared" si="1134"/>
        <v/>
      </c>
      <c r="O1134" s="13" t="str">
        <f t="shared" si="1134"/>
        <v/>
      </c>
      <c r="P1134" s="13" t="str">
        <f t="shared" si="1134"/>
        <v/>
      </c>
    </row>
    <row r="1135">
      <c r="B1135" s="23"/>
      <c r="C1135" s="9"/>
      <c r="D1135" s="9"/>
      <c r="E1135" s="9"/>
      <c r="F1135" s="2"/>
      <c r="G1135" s="3"/>
      <c r="I1135" s="12" t="str">
        <f t="shared" si="754"/>
        <v/>
      </c>
      <c r="J1135" s="13">
        <v>3.31E7</v>
      </c>
      <c r="K1135" s="13" t="str">
        <f t="shared" ref="K1135:P1135" si="1135">if($E1135="","",if($E1135="Dropped",if(and(K$1&lt;=$I1135,K$1&gt;=$H1135),if(Year($D1135)=K$1,$F1135*0.8,if((year($D1135)+1)=K$1,$F1135*0.6,$F1135*0.4)) ,""),if($E1135="Minors",0,if($E1135="FA Contract",if(and(K$1&lt;=$I1135,K$1&gt;=$H1135),$F1135,""),if($E1135="YP Contract",if(K$1=$H1135,500000,if(K$1=($H1135+1),1000000,if(K$1=($H1135+2),1500000,""))))))))</f>
        <v/>
      </c>
      <c r="L1135" s="13" t="str">
        <f t="shared" si="1135"/>
        <v/>
      </c>
      <c r="M1135" s="13" t="str">
        <f t="shared" si="1135"/>
        <v/>
      </c>
      <c r="N1135" s="13" t="str">
        <f t="shared" si="1135"/>
        <v/>
      </c>
      <c r="O1135" s="13" t="str">
        <f t="shared" si="1135"/>
        <v/>
      </c>
      <c r="P1135" s="13" t="str">
        <f t="shared" si="1135"/>
        <v/>
      </c>
    </row>
    <row r="1136">
      <c r="B1136" s="23"/>
      <c r="C1136" s="9"/>
      <c r="D1136" s="9"/>
      <c r="E1136" s="9"/>
      <c r="F1136" s="2"/>
      <c r="G1136" s="3"/>
      <c r="I1136" s="12" t="str">
        <f t="shared" si="754"/>
        <v/>
      </c>
      <c r="J1136" s="13">
        <v>3.31E7</v>
      </c>
      <c r="K1136" s="13" t="str">
        <f t="shared" ref="K1136:P1136" si="1136">if($E1136="","",if($E1136="Dropped",if(and(K$1&lt;=$I1136,K$1&gt;=$H1136),if(Year($D1136)=K$1,$F1136*0.8,if((year($D1136)+1)=K$1,$F1136*0.6,$F1136*0.4)) ,""),if($E1136="Minors",0,if($E1136="FA Contract",if(and(K$1&lt;=$I1136,K$1&gt;=$H1136),$F1136,""),if($E1136="YP Contract",if(K$1=$H1136,500000,if(K$1=($H1136+1),1000000,if(K$1=($H1136+2),1500000,""))))))))</f>
        <v/>
      </c>
      <c r="L1136" s="13" t="str">
        <f t="shared" si="1136"/>
        <v/>
      </c>
      <c r="M1136" s="13" t="str">
        <f t="shared" si="1136"/>
        <v/>
      </c>
      <c r="N1136" s="13" t="str">
        <f t="shared" si="1136"/>
        <v/>
      </c>
      <c r="O1136" s="13" t="str">
        <f t="shared" si="1136"/>
        <v/>
      </c>
      <c r="P1136" s="13" t="str">
        <f t="shared" si="1136"/>
        <v/>
      </c>
    </row>
    <row r="1137">
      <c r="B1137" s="23"/>
      <c r="C1137" s="9"/>
      <c r="D1137" s="9"/>
      <c r="E1137" s="9"/>
      <c r="F1137" s="2"/>
      <c r="G1137" s="3"/>
      <c r="I1137" s="12" t="str">
        <f t="shared" si="754"/>
        <v/>
      </c>
      <c r="J1137" s="13">
        <v>3.31E7</v>
      </c>
      <c r="K1137" s="13" t="str">
        <f t="shared" ref="K1137:P1137" si="1137">if($E1137="","",if($E1137="Dropped",if(and(K$1&lt;=$I1137,K$1&gt;=$H1137),if(Year($D1137)=K$1,$F1137*0.8,if((year($D1137)+1)=K$1,$F1137*0.6,$F1137*0.4)) ,""),if($E1137="Minors",0,if($E1137="FA Contract",if(and(K$1&lt;=$I1137,K$1&gt;=$H1137),$F1137,""),if($E1137="YP Contract",if(K$1=$H1137,500000,if(K$1=($H1137+1),1000000,if(K$1=($H1137+2),1500000,""))))))))</f>
        <v/>
      </c>
      <c r="L1137" s="13" t="str">
        <f t="shared" si="1137"/>
        <v/>
      </c>
      <c r="M1137" s="13" t="str">
        <f t="shared" si="1137"/>
        <v/>
      </c>
      <c r="N1137" s="13" t="str">
        <f t="shared" si="1137"/>
        <v/>
      </c>
      <c r="O1137" s="13" t="str">
        <f t="shared" si="1137"/>
        <v/>
      </c>
      <c r="P1137" s="13" t="str">
        <f t="shared" si="1137"/>
        <v/>
      </c>
    </row>
    <row r="1138">
      <c r="B1138" s="23"/>
      <c r="C1138" s="9"/>
      <c r="D1138" s="9"/>
      <c r="E1138" s="9"/>
      <c r="F1138" s="2"/>
      <c r="G1138" s="3"/>
      <c r="I1138" s="12" t="str">
        <f t="shared" si="754"/>
        <v/>
      </c>
      <c r="J1138" s="13">
        <v>3.31E7</v>
      </c>
      <c r="K1138" s="13" t="str">
        <f t="shared" ref="K1138:P1138" si="1138">if($E1138="","",if($E1138="Dropped",if(and(K$1&lt;=$I1138,K$1&gt;=$H1138),if(Year($D1138)=K$1,$F1138*0.8,if((year($D1138)+1)=K$1,$F1138*0.6,$F1138*0.4)) ,""),if($E1138="Minors",0,if($E1138="FA Contract",if(and(K$1&lt;=$I1138,K$1&gt;=$H1138),$F1138,""),if($E1138="YP Contract",if(K$1=$H1138,500000,if(K$1=($H1138+1),1000000,if(K$1=($H1138+2),1500000,""))))))))</f>
        <v/>
      </c>
      <c r="L1138" s="13" t="str">
        <f t="shared" si="1138"/>
        <v/>
      </c>
      <c r="M1138" s="13" t="str">
        <f t="shared" si="1138"/>
        <v/>
      </c>
      <c r="N1138" s="13" t="str">
        <f t="shared" si="1138"/>
        <v/>
      </c>
      <c r="O1138" s="13" t="str">
        <f t="shared" si="1138"/>
        <v/>
      </c>
      <c r="P1138" s="13" t="str">
        <f t="shared" si="1138"/>
        <v/>
      </c>
    </row>
    <row r="1139">
      <c r="B1139" s="23"/>
      <c r="C1139" s="9"/>
      <c r="D1139" s="9"/>
      <c r="E1139" s="9"/>
      <c r="F1139" s="2"/>
      <c r="G1139" s="3"/>
      <c r="I1139" s="12" t="str">
        <f t="shared" si="754"/>
        <v/>
      </c>
      <c r="J1139" s="13">
        <v>3.31E7</v>
      </c>
      <c r="K1139" s="13" t="str">
        <f t="shared" ref="K1139:P1139" si="1139">if($E1139="","",if($E1139="Dropped",if(and(K$1&lt;=$I1139,K$1&gt;=$H1139),if(Year($D1139)=K$1,$F1139*0.8,if((year($D1139)+1)=K$1,$F1139*0.6,$F1139*0.4)) ,""),if($E1139="Minors",0,if($E1139="FA Contract",if(and(K$1&lt;=$I1139,K$1&gt;=$H1139),$F1139,""),if($E1139="YP Contract",if(K$1=$H1139,500000,if(K$1=($H1139+1),1000000,if(K$1=($H1139+2),1500000,""))))))))</f>
        <v/>
      </c>
      <c r="L1139" s="13" t="str">
        <f t="shared" si="1139"/>
        <v/>
      </c>
      <c r="M1139" s="13" t="str">
        <f t="shared" si="1139"/>
        <v/>
      </c>
      <c r="N1139" s="13" t="str">
        <f t="shared" si="1139"/>
        <v/>
      </c>
      <c r="O1139" s="13" t="str">
        <f t="shared" si="1139"/>
        <v/>
      </c>
      <c r="P1139" s="13" t="str">
        <f t="shared" si="1139"/>
        <v/>
      </c>
    </row>
    <row r="1140">
      <c r="B1140" s="23"/>
      <c r="C1140" s="9"/>
      <c r="D1140" s="9"/>
      <c r="E1140" s="9"/>
      <c r="F1140" s="2"/>
      <c r="G1140" s="3"/>
      <c r="I1140" s="12" t="str">
        <f t="shared" si="754"/>
        <v/>
      </c>
      <c r="J1140" s="13">
        <v>3.31E7</v>
      </c>
      <c r="K1140" s="13" t="str">
        <f t="shared" ref="K1140:P1140" si="1140">if($E1140="","",if($E1140="Dropped",if(and(K$1&lt;=$I1140,K$1&gt;=$H1140),if(Year($D1140)=K$1,$F1140*0.8,if((year($D1140)+1)=K$1,$F1140*0.6,$F1140*0.4)) ,""),if($E1140="Minors",0,if($E1140="FA Contract",if(and(K$1&lt;=$I1140,K$1&gt;=$H1140),$F1140,""),if($E1140="YP Contract",if(K$1=$H1140,500000,if(K$1=($H1140+1),1000000,if(K$1=($H1140+2),1500000,""))))))))</f>
        <v/>
      </c>
      <c r="L1140" s="13" t="str">
        <f t="shared" si="1140"/>
        <v/>
      </c>
      <c r="M1140" s="13" t="str">
        <f t="shared" si="1140"/>
        <v/>
      </c>
      <c r="N1140" s="13" t="str">
        <f t="shared" si="1140"/>
        <v/>
      </c>
      <c r="O1140" s="13" t="str">
        <f t="shared" si="1140"/>
        <v/>
      </c>
      <c r="P1140" s="13" t="str">
        <f t="shared" si="1140"/>
        <v/>
      </c>
    </row>
    <row r="1141">
      <c r="B1141" s="23"/>
      <c r="C1141" s="9"/>
      <c r="D1141" s="9"/>
      <c r="E1141" s="9"/>
      <c r="F1141" s="2"/>
      <c r="G1141" s="3"/>
      <c r="I1141" s="12" t="str">
        <f t="shared" si="754"/>
        <v/>
      </c>
      <c r="J1141" s="13">
        <v>3.31E7</v>
      </c>
      <c r="K1141" s="13" t="str">
        <f t="shared" ref="K1141:P1141" si="1141">if($E1141="","",if($E1141="Dropped",if(and(K$1&lt;=$I1141,K$1&gt;=$H1141),if(Year($D1141)=K$1,$F1141*0.8,if((year($D1141)+1)=K$1,$F1141*0.6,$F1141*0.4)) ,""),if($E1141="Minors",0,if($E1141="FA Contract",if(and(K$1&lt;=$I1141,K$1&gt;=$H1141),$F1141,""),if($E1141="YP Contract",if(K$1=$H1141,500000,if(K$1=($H1141+1),1000000,if(K$1=($H1141+2),1500000,""))))))))</f>
        <v/>
      </c>
      <c r="L1141" s="13" t="str">
        <f t="shared" si="1141"/>
        <v/>
      </c>
      <c r="M1141" s="13" t="str">
        <f t="shared" si="1141"/>
        <v/>
      </c>
      <c r="N1141" s="13" t="str">
        <f t="shared" si="1141"/>
        <v/>
      </c>
      <c r="O1141" s="13" t="str">
        <f t="shared" si="1141"/>
        <v/>
      </c>
      <c r="P1141" s="13" t="str">
        <f t="shared" si="1141"/>
        <v/>
      </c>
    </row>
    <row r="1142">
      <c r="B1142" s="23"/>
      <c r="C1142" s="9"/>
      <c r="D1142" s="9"/>
      <c r="E1142" s="9"/>
      <c r="F1142" s="2"/>
      <c r="G1142" s="3"/>
      <c r="I1142" s="12" t="str">
        <f t="shared" si="754"/>
        <v/>
      </c>
      <c r="J1142" s="13">
        <v>3.31E7</v>
      </c>
      <c r="K1142" s="13" t="str">
        <f t="shared" ref="K1142:P1142" si="1142">if($E1142="","",if($E1142="Dropped",if(and(K$1&lt;=$I1142,K$1&gt;=$H1142),if(Year($D1142)=K$1,$F1142*0.8,if((year($D1142)+1)=K$1,$F1142*0.6,$F1142*0.4)) ,""),if($E1142="Minors",0,if($E1142="FA Contract",if(and(K$1&lt;=$I1142,K$1&gt;=$H1142),$F1142,""),if($E1142="YP Contract",if(K$1=$H1142,500000,if(K$1=($H1142+1),1000000,if(K$1=($H1142+2),1500000,""))))))))</f>
        <v/>
      </c>
      <c r="L1142" s="13" t="str">
        <f t="shared" si="1142"/>
        <v/>
      </c>
      <c r="M1142" s="13" t="str">
        <f t="shared" si="1142"/>
        <v/>
      </c>
      <c r="N1142" s="13" t="str">
        <f t="shared" si="1142"/>
        <v/>
      </c>
      <c r="O1142" s="13" t="str">
        <f t="shared" si="1142"/>
        <v/>
      </c>
      <c r="P1142" s="13" t="str">
        <f t="shared" si="1142"/>
        <v/>
      </c>
    </row>
    <row r="1143">
      <c r="B1143" s="23"/>
      <c r="C1143" s="9"/>
      <c r="D1143" s="9"/>
      <c r="E1143" s="9"/>
      <c r="F1143" s="2"/>
      <c r="G1143" s="3"/>
      <c r="I1143" s="12" t="str">
        <f t="shared" si="754"/>
        <v/>
      </c>
      <c r="J1143" s="13">
        <v>3.31E7</v>
      </c>
      <c r="K1143" s="13" t="str">
        <f t="shared" ref="K1143:P1143" si="1143">if($E1143="","",if($E1143="Dropped",if(and(K$1&lt;=$I1143,K$1&gt;=$H1143),if(Year($D1143)=K$1,$F1143*0.8,if((year($D1143)+1)=K$1,$F1143*0.6,$F1143*0.4)) ,""),if($E1143="Minors",0,if($E1143="FA Contract",if(and(K$1&lt;=$I1143,K$1&gt;=$H1143),$F1143,""),if($E1143="YP Contract",if(K$1=$H1143,500000,if(K$1=($H1143+1),1000000,if(K$1=($H1143+2),1500000,""))))))))</f>
        <v/>
      </c>
      <c r="L1143" s="13" t="str">
        <f t="shared" si="1143"/>
        <v/>
      </c>
      <c r="M1143" s="13" t="str">
        <f t="shared" si="1143"/>
        <v/>
      </c>
      <c r="N1143" s="13" t="str">
        <f t="shared" si="1143"/>
        <v/>
      </c>
      <c r="O1143" s="13" t="str">
        <f t="shared" si="1143"/>
        <v/>
      </c>
      <c r="P1143" s="13" t="str">
        <f t="shared" si="1143"/>
        <v/>
      </c>
    </row>
    <row r="1144">
      <c r="B1144" s="23"/>
      <c r="C1144" s="9"/>
      <c r="D1144" s="9"/>
      <c r="E1144" s="9"/>
      <c r="F1144" s="2"/>
      <c r="G1144" s="3"/>
      <c r="I1144" s="12" t="str">
        <f t="shared" si="754"/>
        <v/>
      </c>
      <c r="J1144" s="13">
        <v>3.31E7</v>
      </c>
      <c r="K1144" s="13" t="str">
        <f t="shared" ref="K1144:P1144" si="1144">if($E1144="","",if($E1144="Dropped",if(and(K$1&lt;=$I1144,K$1&gt;=$H1144),if(Year($D1144)=K$1,$F1144*0.8,if((year($D1144)+1)=K$1,$F1144*0.6,$F1144*0.4)) ,""),if($E1144="Minors",0,if($E1144="FA Contract",if(and(K$1&lt;=$I1144,K$1&gt;=$H1144),$F1144,""),if($E1144="YP Contract",if(K$1=$H1144,500000,if(K$1=($H1144+1),1000000,if(K$1=($H1144+2),1500000,""))))))))</f>
        <v/>
      </c>
      <c r="L1144" s="13" t="str">
        <f t="shared" si="1144"/>
        <v/>
      </c>
      <c r="M1144" s="13" t="str">
        <f t="shared" si="1144"/>
        <v/>
      </c>
      <c r="N1144" s="13" t="str">
        <f t="shared" si="1144"/>
        <v/>
      </c>
      <c r="O1144" s="13" t="str">
        <f t="shared" si="1144"/>
        <v/>
      </c>
      <c r="P1144" s="13" t="str">
        <f t="shared" si="1144"/>
        <v/>
      </c>
    </row>
    <row r="1145">
      <c r="B1145" s="23"/>
      <c r="C1145" s="9"/>
      <c r="D1145" s="9"/>
      <c r="E1145" s="9"/>
      <c r="F1145" s="2"/>
      <c r="G1145" s="3"/>
      <c r="I1145" s="12" t="str">
        <f t="shared" si="754"/>
        <v/>
      </c>
      <c r="J1145" s="13">
        <v>3.31E7</v>
      </c>
      <c r="K1145" s="13" t="str">
        <f t="shared" ref="K1145:P1145" si="1145">if($E1145="","",if($E1145="Dropped",if(and(K$1&lt;=$I1145,K$1&gt;=$H1145),if(Year($D1145)=K$1,$F1145*0.8,if((year($D1145)+1)=K$1,$F1145*0.6,$F1145*0.4)) ,""),if($E1145="Minors",0,if($E1145="FA Contract",if(and(K$1&lt;=$I1145,K$1&gt;=$H1145),$F1145,""),if($E1145="YP Contract",if(K$1=$H1145,500000,if(K$1=($H1145+1),1000000,if(K$1=($H1145+2),1500000,""))))))))</f>
        <v/>
      </c>
      <c r="L1145" s="13" t="str">
        <f t="shared" si="1145"/>
        <v/>
      </c>
      <c r="M1145" s="13" t="str">
        <f t="shared" si="1145"/>
        <v/>
      </c>
      <c r="N1145" s="13" t="str">
        <f t="shared" si="1145"/>
        <v/>
      </c>
      <c r="O1145" s="13" t="str">
        <f t="shared" si="1145"/>
        <v/>
      </c>
      <c r="P1145" s="13" t="str">
        <f t="shared" si="1145"/>
        <v/>
      </c>
    </row>
    <row r="1146">
      <c r="B1146" s="23"/>
      <c r="C1146" s="9"/>
      <c r="D1146" s="9"/>
      <c r="E1146" s="9"/>
      <c r="F1146" s="2"/>
      <c r="G1146" s="3"/>
      <c r="I1146" s="12" t="str">
        <f t="shared" si="754"/>
        <v/>
      </c>
      <c r="J1146" s="13">
        <v>3.31E7</v>
      </c>
      <c r="K1146" s="13" t="str">
        <f t="shared" ref="K1146:P1146" si="1146">if($E1146="","",if($E1146="Dropped",if(and(K$1&lt;=$I1146,K$1&gt;=$H1146),if(Year($D1146)=K$1,$F1146*0.8,if((year($D1146)+1)=K$1,$F1146*0.6,$F1146*0.4)) ,""),if($E1146="Minors",0,if($E1146="FA Contract",if(and(K$1&lt;=$I1146,K$1&gt;=$H1146),$F1146,""),if($E1146="YP Contract",if(K$1=$H1146,500000,if(K$1=($H1146+1),1000000,if(K$1=($H1146+2),1500000,""))))))))</f>
        <v/>
      </c>
      <c r="L1146" s="13" t="str">
        <f t="shared" si="1146"/>
        <v/>
      </c>
      <c r="M1146" s="13" t="str">
        <f t="shared" si="1146"/>
        <v/>
      </c>
      <c r="N1146" s="13" t="str">
        <f t="shared" si="1146"/>
        <v/>
      </c>
      <c r="O1146" s="13" t="str">
        <f t="shared" si="1146"/>
        <v/>
      </c>
      <c r="P1146" s="13" t="str">
        <f t="shared" si="1146"/>
        <v/>
      </c>
    </row>
    <row r="1147">
      <c r="B1147" s="23"/>
      <c r="C1147" s="9"/>
      <c r="D1147" s="9"/>
      <c r="E1147" s="9"/>
      <c r="F1147" s="2"/>
      <c r="G1147" s="3"/>
      <c r="I1147" s="12" t="str">
        <f t="shared" si="754"/>
        <v/>
      </c>
      <c r="J1147" s="13">
        <v>3.31E7</v>
      </c>
      <c r="K1147" s="13" t="str">
        <f t="shared" ref="K1147:P1147" si="1147">if($E1147="","",if($E1147="Dropped",if(and(K$1&lt;=$I1147,K$1&gt;=$H1147),if(Year($D1147)=K$1,$F1147*0.8,if((year($D1147)+1)=K$1,$F1147*0.6,$F1147*0.4)) ,""),if($E1147="Minors",0,if($E1147="FA Contract",if(and(K$1&lt;=$I1147,K$1&gt;=$H1147),$F1147,""),if($E1147="YP Contract",if(K$1=$H1147,500000,if(K$1=($H1147+1),1000000,if(K$1=($H1147+2),1500000,""))))))))</f>
        <v/>
      </c>
      <c r="L1147" s="13" t="str">
        <f t="shared" si="1147"/>
        <v/>
      </c>
      <c r="M1147" s="13" t="str">
        <f t="shared" si="1147"/>
        <v/>
      </c>
      <c r="N1147" s="13" t="str">
        <f t="shared" si="1147"/>
        <v/>
      </c>
      <c r="O1147" s="13" t="str">
        <f t="shared" si="1147"/>
        <v/>
      </c>
      <c r="P1147" s="13" t="str">
        <f t="shared" si="1147"/>
        <v/>
      </c>
    </row>
    <row r="1148">
      <c r="B1148" s="23"/>
      <c r="C1148" s="9"/>
      <c r="D1148" s="9"/>
      <c r="E1148" s="9"/>
      <c r="F1148" s="2"/>
      <c r="G1148" s="3"/>
      <c r="I1148" s="12" t="str">
        <f t="shared" si="754"/>
        <v/>
      </c>
      <c r="J1148" s="13">
        <v>3.31E7</v>
      </c>
      <c r="K1148" s="13" t="str">
        <f t="shared" ref="K1148:P1148" si="1148">if($E1148="","",if($E1148="Dropped",if(and(K$1&lt;=$I1148,K$1&gt;=$H1148),if(Year($D1148)=K$1,$F1148*0.8,if((year($D1148)+1)=K$1,$F1148*0.6,$F1148*0.4)) ,""),if($E1148="Minors",0,if($E1148="FA Contract",if(and(K$1&lt;=$I1148,K$1&gt;=$H1148),$F1148,""),if($E1148="YP Contract",if(K$1=$H1148,500000,if(K$1=($H1148+1),1000000,if(K$1=($H1148+2),1500000,""))))))))</f>
        <v/>
      </c>
      <c r="L1148" s="13" t="str">
        <f t="shared" si="1148"/>
        <v/>
      </c>
      <c r="M1148" s="13" t="str">
        <f t="shared" si="1148"/>
        <v/>
      </c>
      <c r="N1148" s="13" t="str">
        <f t="shared" si="1148"/>
        <v/>
      </c>
      <c r="O1148" s="13" t="str">
        <f t="shared" si="1148"/>
        <v/>
      </c>
      <c r="P1148" s="13" t="str">
        <f t="shared" si="1148"/>
        <v/>
      </c>
    </row>
    <row r="1149">
      <c r="B1149" s="23"/>
      <c r="C1149" s="9"/>
      <c r="D1149" s="9"/>
      <c r="E1149" s="9"/>
      <c r="F1149" s="2"/>
      <c r="G1149" s="3"/>
      <c r="I1149" s="12" t="str">
        <f t="shared" si="754"/>
        <v/>
      </c>
      <c r="J1149" s="13">
        <v>3.31E7</v>
      </c>
      <c r="K1149" s="13" t="str">
        <f t="shared" ref="K1149:P1149" si="1149">if($E1149="","",if($E1149="Dropped",if(and(K$1&lt;=$I1149,K$1&gt;=$H1149),if(Year($D1149)=K$1,$F1149*0.8,if((year($D1149)+1)=K$1,$F1149*0.6,$F1149*0.4)) ,""),if($E1149="Minors",0,if($E1149="FA Contract",if(and(K$1&lt;=$I1149,K$1&gt;=$H1149),$F1149,""),if($E1149="YP Contract",if(K$1=$H1149,500000,if(K$1=($H1149+1),1000000,if(K$1=($H1149+2),1500000,""))))))))</f>
        <v/>
      </c>
      <c r="L1149" s="13" t="str">
        <f t="shared" si="1149"/>
        <v/>
      </c>
      <c r="M1149" s="13" t="str">
        <f t="shared" si="1149"/>
        <v/>
      </c>
      <c r="N1149" s="13" t="str">
        <f t="shared" si="1149"/>
        <v/>
      </c>
      <c r="O1149" s="13" t="str">
        <f t="shared" si="1149"/>
        <v/>
      </c>
      <c r="P1149" s="13" t="str">
        <f t="shared" si="1149"/>
        <v/>
      </c>
    </row>
    <row r="1150">
      <c r="B1150" s="23"/>
      <c r="C1150" s="9"/>
      <c r="D1150" s="9"/>
      <c r="E1150" s="9"/>
      <c r="F1150" s="2"/>
      <c r="G1150" s="3"/>
      <c r="I1150" s="12" t="str">
        <f t="shared" si="754"/>
        <v/>
      </c>
      <c r="J1150" s="13">
        <v>3.31E7</v>
      </c>
      <c r="K1150" s="13" t="str">
        <f t="shared" ref="K1150:P1150" si="1150">if($E1150="","",if($E1150="Dropped",if(and(K$1&lt;=$I1150,K$1&gt;=$H1150),if(Year($D1150)=K$1,$F1150*0.8,if((year($D1150)+1)=K$1,$F1150*0.6,$F1150*0.4)) ,""),if($E1150="Minors",0,if($E1150="FA Contract",if(and(K$1&lt;=$I1150,K$1&gt;=$H1150),$F1150,""),if($E1150="YP Contract",if(K$1=$H1150,500000,if(K$1=($H1150+1),1000000,if(K$1=($H1150+2),1500000,""))))))))</f>
        <v/>
      </c>
      <c r="L1150" s="13" t="str">
        <f t="shared" si="1150"/>
        <v/>
      </c>
      <c r="M1150" s="13" t="str">
        <f t="shared" si="1150"/>
        <v/>
      </c>
      <c r="N1150" s="13" t="str">
        <f t="shared" si="1150"/>
        <v/>
      </c>
      <c r="O1150" s="13" t="str">
        <f t="shared" si="1150"/>
        <v/>
      </c>
      <c r="P1150" s="13" t="str">
        <f t="shared" si="1150"/>
        <v/>
      </c>
    </row>
    <row r="1151">
      <c r="B1151" s="23"/>
      <c r="C1151" s="9"/>
      <c r="D1151" s="9"/>
      <c r="E1151" s="9"/>
      <c r="F1151" s="2"/>
      <c r="G1151" s="3"/>
      <c r="I1151" s="12" t="str">
        <f t="shared" si="754"/>
        <v/>
      </c>
      <c r="J1151" s="13">
        <v>3.31E7</v>
      </c>
      <c r="K1151" s="13" t="str">
        <f t="shared" ref="K1151:P1151" si="1151">if($E1151="","",if($E1151="Dropped",if(and(K$1&lt;=$I1151,K$1&gt;=$H1151),if(Year($D1151)=K$1,$F1151*0.8,if((year($D1151)+1)=K$1,$F1151*0.6,$F1151*0.4)) ,""),if($E1151="Minors",0,if($E1151="FA Contract",if(and(K$1&lt;=$I1151,K$1&gt;=$H1151),$F1151,""),if($E1151="YP Contract",if(K$1=$H1151,500000,if(K$1=($H1151+1),1000000,if(K$1=($H1151+2),1500000,""))))))))</f>
        <v/>
      </c>
      <c r="L1151" s="13" t="str">
        <f t="shared" si="1151"/>
        <v/>
      </c>
      <c r="M1151" s="13" t="str">
        <f t="shared" si="1151"/>
        <v/>
      </c>
      <c r="N1151" s="13" t="str">
        <f t="shared" si="1151"/>
        <v/>
      </c>
      <c r="O1151" s="13" t="str">
        <f t="shared" si="1151"/>
        <v/>
      </c>
      <c r="P1151" s="13" t="str">
        <f t="shared" si="1151"/>
        <v/>
      </c>
    </row>
    <row r="1152">
      <c r="B1152" s="23"/>
      <c r="C1152" s="9"/>
      <c r="D1152" s="9"/>
      <c r="E1152" s="9"/>
      <c r="F1152" s="2"/>
      <c r="G1152" s="3"/>
      <c r="I1152" s="12" t="str">
        <f t="shared" si="754"/>
        <v/>
      </c>
      <c r="J1152" s="13">
        <v>3.31E7</v>
      </c>
      <c r="K1152" s="13" t="str">
        <f t="shared" ref="K1152:P1152" si="1152">if($E1152="","",if($E1152="Dropped",if(and(K$1&lt;=$I1152,K$1&gt;=$H1152),if(Year($D1152)=K$1,$F1152*0.8,if((year($D1152)+1)=K$1,$F1152*0.6,$F1152*0.4)) ,""),if($E1152="Minors",0,if($E1152="FA Contract",if(and(K$1&lt;=$I1152,K$1&gt;=$H1152),$F1152,""),if($E1152="YP Contract",if(K$1=$H1152,500000,if(K$1=($H1152+1),1000000,if(K$1=($H1152+2),1500000,""))))))))</f>
        <v/>
      </c>
      <c r="L1152" s="13" t="str">
        <f t="shared" si="1152"/>
        <v/>
      </c>
      <c r="M1152" s="13" t="str">
        <f t="shared" si="1152"/>
        <v/>
      </c>
      <c r="N1152" s="13" t="str">
        <f t="shared" si="1152"/>
        <v/>
      </c>
      <c r="O1152" s="13" t="str">
        <f t="shared" si="1152"/>
        <v/>
      </c>
      <c r="P1152" s="13" t="str">
        <f t="shared" si="1152"/>
        <v/>
      </c>
    </row>
    <row r="1153">
      <c r="B1153" s="23"/>
      <c r="C1153" s="9"/>
      <c r="D1153" s="9"/>
      <c r="E1153" s="9"/>
      <c r="F1153" s="2"/>
      <c r="G1153" s="3"/>
      <c r="I1153" s="12" t="str">
        <f t="shared" si="754"/>
        <v/>
      </c>
      <c r="J1153" s="13">
        <v>3.31E7</v>
      </c>
      <c r="K1153" s="13" t="str">
        <f t="shared" ref="K1153:P1153" si="1153">if($E1153="","",if($E1153="Dropped",if(and(K$1&lt;=$I1153,K$1&gt;=$H1153),if(Year($D1153)=K$1,$F1153*0.8,if((year($D1153)+1)=K$1,$F1153*0.6,$F1153*0.4)) ,""),if($E1153="Minors",0,if($E1153="FA Contract",if(and(K$1&lt;=$I1153,K$1&gt;=$H1153),$F1153,""),if($E1153="YP Contract",if(K$1=$H1153,500000,if(K$1=($H1153+1),1000000,if(K$1=($H1153+2),1500000,""))))))))</f>
        <v/>
      </c>
      <c r="L1153" s="13" t="str">
        <f t="shared" si="1153"/>
        <v/>
      </c>
      <c r="M1153" s="13" t="str">
        <f t="shared" si="1153"/>
        <v/>
      </c>
      <c r="N1153" s="13" t="str">
        <f t="shared" si="1153"/>
        <v/>
      </c>
      <c r="O1153" s="13" t="str">
        <f t="shared" si="1153"/>
        <v/>
      </c>
      <c r="P1153" s="13" t="str">
        <f t="shared" si="1153"/>
        <v/>
      </c>
    </row>
    <row r="1154">
      <c r="B1154" s="23"/>
      <c r="C1154" s="9"/>
      <c r="D1154" s="9"/>
      <c r="E1154" s="9"/>
      <c r="F1154" s="2"/>
      <c r="G1154" s="3"/>
      <c r="I1154" s="12" t="str">
        <f t="shared" si="754"/>
        <v/>
      </c>
      <c r="J1154" s="13">
        <v>3.31E7</v>
      </c>
      <c r="K1154" s="13" t="str">
        <f t="shared" ref="K1154:P1154" si="1154">if($E1154="","",if($E1154="Dropped",if(and(K$1&lt;=$I1154,K$1&gt;=$H1154),if(Year($D1154)=K$1,$F1154*0.8,if((year($D1154)+1)=K$1,$F1154*0.6,$F1154*0.4)) ,""),if($E1154="Minors",0,if($E1154="FA Contract",if(and(K$1&lt;=$I1154,K$1&gt;=$H1154),$F1154,""),if($E1154="YP Contract",if(K$1=$H1154,500000,if(K$1=($H1154+1),1000000,if(K$1=($H1154+2),1500000,""))))))))</f>
        <v/>
      </c>
      <c r="L1154" s="13" t="str">
        <f t="shared" si="1154"/>
        <v/>
      </c>
      <c r="M1154" s="13" t="str">
        <f t="shared" si="1154"/>
        <v/>
      </c>
      <c r="N1154" s="13" t="str">
        <f t="shared" si="1154"/>
        <v/>
      </c>
      <c r="O1154" s="13" t="str">
        <f t="shared" si="1154"/>
        <v/>
      </c>
      <c r="P1154" s="13" t="str">
        <f t="shared" si="1154"/>
        <v/>
      </c>
    </row>
    <row r="1155">
      <c r="B1155" s="23"/>
      <c r="C1155" s="9"/>
      <c r="D1155" s="9"/>
      <c r="E1155" s="9"/>
      <c r="F1155" s="2"/>
      <c r="G1155" s="3"/>
      <c r="I1155" s="12" t="str">
        <f t="shared" si="754"/>
        <v/>
      </c>
      <c r="J1155" s="13">
        <v>3.31E7</v>
      </c>
      <c r="K1155" s="13" t="str">
        <f t="shared" ref="K1155:P1155" si="1155">if($E1155="","",if($E1155="Dropped",if(and(K$1&lt;=$I1155,K$1&gt;=$H1155),if(Year($D1155)=K$1,$F1155*0.8,if((year($D1155)+1)=K$1,$F1155*0.6,$F1155*0.4)) ,""),if($E1155="Minors",0,if($E1155="FA Contract",if(and(K$1&lt;=$I1155,K$1&gt;=$H1155),$F1155,""),if($E1155="YP Contract",if(K$1=$H1155,500000,if(K$1=($H1155+1),1000000,if(K$1=($H1155+2),1500000,""))))))))</f>
        <v/>
      </c>
      <c r="L1155" s="13" t="str">
        <f t="shared" si="1155"/>
        <v/>
      </c>
      <c r="M1155" s="13" t="str">
        <f t="shared" si="1155"/>
        <v/>
      </c>
      <c r="N1155" s="13" t="str">
        <f t="shared" si="1155"/>
        <v/>
      </c>
      <c r="O1155" s="13" t="str">
        <f t="shared" si="1155"/>
        <v/>
      </c>
      <c r="P1155" s="13" t="str">
        <f t="shared" si="1155"/>
        <v/>
      </c>
    </row>
    <row r="1156">
      <c r="B1156" s="23"/>
      <c r="C1156" s="9"/>
      <c r="D1156" s="9"/>
      <c r="E1156" s="9"/>
      <c r="F1156" s="2"/>
      <c r="G1156" s="3"/>
      <c r="I1156" s="12" t="str">
        <f t="shared" si="754"/>
        <v/>
      </c>
      <c r="J1156" s="13">
        <v>3.31E7</v>
      </c>
      <c r="K1156" s="13" t="str">
        <f t="shared" ref="K1156:P1156" si="1156">if($E1156="","",if($E1156="Dropped",if(and(K$1&lt;=$I1156,K$1&gt;=$H1156),if(Year($D1156)=K$1,$F1156*0.8,if((year($D1156)+1)=K$1,$F1156*0.6,$F1156*0.4)) ,""),if($E1156="Minors",0,if($E1156="FA Contract",if(and(K$1&lt;=$I1156,K$1&gt;=$H1156),$F1156,""),if($E1156="YP Contract",if(K$1=$H1156,500000,if(K$1=($H1156+1),1000000,if(K$1=($H1156+2),1500000,""))))))))</f>
        <v/>
      </c>
      <c r="L1156" s="13" t="str">
        <f t="shared" si="1156"/>
        <v/>
      </c>
      <c r="M1156" s="13" t="str">
        <f t="shared" si="1156"/>
        <v/>
      </c>
      <c r="N1156" s="13" t="str">
        <f t="shared" si="1156"/>
        <v/>
      </c>
      <c r="O1156" s="13" t="str">
        <f t="shared" si="1156"/>
        <v/>
      </c>
      <c r="P1156" s="13" t="str">
        <f t="shared" si="1156"/>
        <v/>
      </c>
    </row>
    <row r="1157">
      <c r="B1157" s="23"/>
      <c r="C1157" s="9"/>
      <c r="D1157" s="9"/>
      <c r="E1157" s="9"/>
      <c r="F1157" s="2"/>
      <c r="G1157" s="3"/>
      <c r="I1157" s="12" t="str">
        <f t="shared" si="754"/>
        <v/>
      </c>
      <c r="J1157" s="13">
        <v>3.31E7</v>
      </c>
      <c r="K1157" s="13" t="str">
        <f t="shared" ref="K1157:P1157" si="1157">if($E1157="","",if($E1157="Dropped",if(and(K$1&lt;=$I1157,K$1&gt;=$H1157),if(Year($D1157)=K$1,$F1157*0.8,if((year($D1157)+1)=K$1,$F1157*0.6,$F1157*0.4)) ,""),if($E1157="Minors",0,if($E1157="FA Contract",if(and(K$1&lt;=$I1157,K$1&gt;=$H1157),$F1157,""),if($E1157="YP Contract",if(K$1=$H1157,500000,if(K$1=($H1157+1),1000000,if(K$1=($H1157+2),1500000,""))))))))</f>
        <v/>
      </c>
      <c r="L1157" s="13" t="str">
        <f t="shared" si="1157"/>
        <v/>
      </c>
      <c r="M1157" s="13" t="str">
        <f t="shared" si="1157"/>
        <v/>
      </c>
      <c r="N1157" s="13" t="str">
        <f t="shared" si="1157"/>
        <v/>
      </c>
      <c r="O1157" s="13" t="str">
        <f t="shared" si="1157"/>
        <v/>
      </c>
      <c r="P1157" s="13" t="str">
        <f t="shared" si="1157"/>
        <v/>
      </c>
    </row>
    <row r="1158">
      <c r="B1158" s="23"/>
      <c r="C1158" s="9"/>
      <c r="D1158" s="9"/>
      <c r="E1158" s="9"/>
      <c r="F1158" s="2"/>
      <c r="G1158" s="3"/>
      <c r="I1158" s="12" t="str">
        <f t="shared" si="754"/>
        <v/>
      </c>
      <c r="J1158" s="13">
        <v>3.31E7</v>
      </c>
      <c r="K1158" s="13" t="str">
        <f t="shared" ref="K1158:P1158" si="1158">if($E1158="","",if($E1158="Dropped",if(and(K$1&lt;=$I1158,K$1&gt;=$H1158),if(Year($D1158)=K$1,$F1158*0.8,if((year($D1158)+1)=K$1,$F1158*0.6,$F1158*0.4)) ,""),if($E1158="Minors",0,if($E1158="FA Contract",if(and(K$1&lt;=$I1158,K$1&gt;=$H1158),$F1158,""),if($E1158="YP Contract",if(K$1=$H1158,500000,if(K$1=($H1158+1),1000000,if(K$1=($H1158+2),1500000,""))))))))</f>
        <v/>
      </c>
      <c r="L1158" s="13" t="str">
        <f t="shared" si="1158"/>
        <v/>
      </c>
      <c r="M1158" s="13" t="str">
        <f t="shared" si="1158"/>
        <v/>
      </c>
      <c r="N1158" s="13" t="str">
        <f t="shared" si="1158"/>
        <v/>
      </c>
      <c r="O1158" s="13" t="str">
        <f t="shared" si="1158"/>
        <v/>
      </c>
      <c r="P1158" s="13" t="str">
        <f t="shared" si="1158"/>
        <v/>
      </c>
    </row>
    <row r="1159">
      <c r="B1159" s="23"/>
      <c r="C1159" s="9"/>
      <c r="D1159" s="9"/>
      <c r="E1159" s="9"/>
      <c r="F1159" s="2"/>
      <c r="G1159" s="3"/>
      <c r="I1159" s="12" t="str">
        <f t="shared" si="754"/>
        <v/>
      </c>
      <c r="J1159" s="13">
        <v>3.31E7</v>
      </c>
      <c r="K1159" s="13" t="str">
        <f t="shared" ref="K1159:P1159" si="1159">if($E1159="","",if($E1159="Dropped",if(and(K$1&lt;=$I1159,K$1&gt;=$H1159),if(Year($D1159)=K$1,$F1159*0.8,if((year($D1159)+1)=K$1,$F1159*0.6,$F1159*0.4)) ,""),if($E1159="Minors",0,if($E1159="FA Contract",if(and(K$1&lt;=$I1159,K$1&gt;=$H1159),$F1159,""),if($E1159="YP Contract",if(K$1=$H1159,500000,if(K$1=($H1159+1),1000000,if(K$1=($H1159+2),1500000,""))))))))</f>
        <v/>
      </c>
      <c r="L1159" s="13" t="str">
        <f t="shared" si="1159"/>
        <v/>
      </c>
      <c r="M1159" s="13" t="str">
        <f t="shared" si="1159"/>
        <v/>
      </c>
      <c r="N1159" s="13" t="str">
        <f t="shared" si="1159"/>
        <v/>
      </c>
      <c r="O1159" s="13" t="str">
        <f t="shared" si="1159"/>
        <v/>
      </c>
      <c r="P1159" s="13" t="str">
        <f t="shared" si="1159"/>
        <v/>
      </c>
    </row>
    <row r="1160">
      <c r="B1160" s="23"/>
      <c r="C1160" s="9"/>
      <c r="D1160" s="9"/>
      <c r="E1160" s="9"/>
      <c r="F1160" s="2"/>
      <c r="G1160" s="3"/>
      <c r="I1160" s="12" t="str">
        <f t="shared" si="754"/>
        <v/>
      </c>
      <c r="J1160" s="13">
        <v>3.31E7</v>
      </c>
      <c r="K1160" s="13" t="str">
        <f t="shared" ref="K1160:P1160" si="1160">if($E1160="","",if($E1160="Dropped",if(and(K$1&lt;=$I1160,K$1&gt;=$H1160),if(Year($D1160)=K$1,$F1160*0.8,if((year($D1160)+1)=K$1,$F1160*0.6,$F1160*0.4)) ,""),if($E1160="Minors",0,if($E1160="FA Contract",if(and(K$1&lt;=$I1160,K$1&gt;=$H1160),$F1160,""),if($E1160="YP Contract",if(K$1=$H1160,500000,if(K$1=($H1160+1),1000000,if(K$1=($H1160+2),1500000,""))))))))</f>
        <v/>
      </c>
      <c r="L1160" s="13" t="str">
        <f t="shared" si="1160"/>
        <v/>
      </c>
      <c r="M1160" s="13" t="str">
        <f t="shared" si="1160"/>
        <v/>
      </c>
      <c r="N1160" s="13" t="str">
        <f t="shared" si="1160"/>
        <v/>
      </c>
      <c r="O1160" s="13" t="str">
        <f t="shared" si="1160"/>
        <v/>
      </c>
      <c r="P1160" s="13" t="str">
        <f t="shared" si="1160"/>
        <v/>
      </c>
    </row>
    <row r="1161">
      <c r="B1161" s="23"/>
      <c r="C1161" s="9"/>
      <c r="D1161" s="9"/>
      <c r="E1161" s="9"/>
      <c r="F1161" s="2"/>
      <c r="G1161" s="3"/>
      <c r="I1161" s="12" t="str">
        <f t="shared" si="754"/>
        <v/>
      </c>
      <c r="J1161" s="13">
        <v>3.31E7</v>
      </c>
      <c r="K1161" s="13" t="str">
        <f t="shared" ref="K1161:P1161" si="1161">if($E1161="","",if($E1161="Dropped",if(and(K$1&lt;=$I1161,K$1&gt;=$H1161),if(Year($D1161)=K$1,$F1161*0.8,if((year($D1161)+1)=K$1,$F1161*0.6,$F1161*0.4)) ,""),if($E1161="Minors",0,if($E1161="FA Contract",if(and(K$1&lt;=$I1161,K$1&gt;=$H1161),$F1161,""),if($E1161="YP Contract",if(K$1=$H1161,500000,if(K$1=($H1161+1),1000000,if(K$1=($H1161+2),1500000,""))))))))</f>
        <v/>
      </c>
      <c r="L1161" s="13" t="str">
        <f t="shared" si="1161"/>
        <v/>
      </c>
      <c r="M1161" s="13" t="str">
        <f t="shared" si="1161"/>
        <v/>
      </c>
      <c r="N1161" s="13" t="str">
        <f t="shared" si="1161"/>
        <v/>
      </c>
      <c r="O1161" s="13" t="str">
        <f t="shared" si="1161"/>
        <v/>
      </c>
      <c r="P1161" s="13" t="str">
        <f t="shared" si="1161"/>
        <v/>
      </c>
    </row>
    <row r="1162">
      <c r="B1162" s="23"/>
      <c r="C1162" s="9"/>
      <c r="D1162" s="9"/>
      <c r="E1162" s="9"/>
      <c r="F1162" s="2"/>
      <c r="G1162" s="3"/>
      <c r="I1162" s="12" t="str">
        <f t="shared" si="754"/>
        <v/>
      </c>
      <c r="J1162" s="13">
        <v>3.31E7</v>
      </c>
      <c r="K1162" s="13" t="str">
        <f t="shared" ref="K1162:P1162" si="1162">if($E1162="","",if($E1162="Dropped",if(and(K$1&lt;=$I1162,K$1&gt;=$H1162),if(Year($D1162)=K$1,$F1162*0.8,if((year($D1162)+1)=K$1,$F1162*0.6,$F1162*0.4)) ,""),if($E1162="Minors",0,if($E1162="FA Contract",if(and(K$1&lt;=$I1162,K$1&gt;=$H1162),$F1162,""),if($E1162="YP Contract",if(K$1=$H1162,500000,if(K$1=($H1162+1),1000000,if(K$1=($H1162+2),1500000,""))))))))</f>
        <v/>
      </c>
      <c r="L1162" s="13" t="str">
        <f t="shared" si="1162"/>
        <v/>
      </c>
      <c r="M1162" s="13" t="str">
        <f t="shared" si="1162"/>
        <v/>
      </c>
      <c r="N1162" s="13" t="str">
        <f t="shared" si="1162"/>
        <v/>
      </c>
      <c r="O1162" s="13" t="str">
        <f t="shared" si="1162"/>
        <v/>
      </c>
      <c r="P1162" s="13" t="str">
        <f t="shared" si="1162"/>
        <v/>
      </c>
    </row>
    <row r="1163">
      <c r="B1163" s="23"/>
      <c r="C1163" s="9"/>
      <c r="D1163" s="9"/>
      <c r="E1163" s="9"/>
      <c r="F1163" s="2"/>
      <c r="G1163" s="3"/>
      <c r="I1163" s="12" t="str">
        <f t="shared" si="754"/>
        <v/>
      </c>
      <c r="J1163" s="13">
        <v>3.31E7</v>
      </c>
      <c r="K1163" s="13" t="str">
        <f t="shared" ref="K1163:P1163" si="1163">if($E1163="","",if($E1163="Dropped",if(and(K$1&lt;=$I1163,K$1&gt;=$H1163),if(Year($D1163)=K$1,$F1163*0.8,if((year($D1163)+1)=K$1,$F1163*0.6,$F1163*0.4)) ,""),if($E1163="Minors",0,if($E1163="FA Contract",if(and(K$1&lt;=$I1163,K$1&gt;=$H1163),$F1163,""),if($E1163="YP Contract",if(K$1=$H1163,500000,if(K$1=($H1163+1),1000000,if(K$1=($H1163+2),1500000,""))))))))</f>
        <v/>
      </c>
      <c r="L1163" s="13" t="str">
        <f t="shared" si="1163"/>
        <v/>
      </c>
      <c r="M1163" s="13" t="str">
        <f t="shared" si="1163"/>
        <v/>
      </c>
      <c r="N1163" s="13" t="str">
        <f t="shared" si="1163"/>
        <v/>
      </c>
      <c r="O1163" s="13" t="str">
        <f t="shared" si="1163"/>
        <v/>
      </c>
      <c r="P1163" s="13" t="str">
        <f t="shared" si="1163"/>
        <v/>
      </c>
    </row>
    <row r="1164">
      <c r="B1164" s="23"/>
      <c r="C1164" s="9"/>
      <c r="D1164" s="9"/>
      <c r="E1164" s="9"/>
      <c r="F1164" s="2"/>
      <c r="G1164" s="3"/>
      <c r="I1164" s="12" t="str">
        <f t="shared" si="754"/>
        <v/>
      </c>
      <c r="J1164" s="13">
        <v>3.31E7</v>
      </c>
      <c r="K1164" s="13" t="str">
        <f t="shared" ref="K1164:P1164" si="1164">if($E1164="","",if($E1164="Dropped",if(and(K$1&lt;=$I1164,K$1&gt;=$H1164),if(Year($D1164)=K$1,$F1164*0.8,if((year($D1164)+1)=K$1,$F1164*0.6,$F1164*0.4)) ,""),if($E1164="Minors",0,if($E1164="FA Contract",if(and(K$1&lt;=$I1164,K$1&gt;=$H1164),$F1164,""),if($E1164="YP Contract",if(K$1=$H1164,500000,if(K$1=($H1164+1),1000000,if(K$1=($H1164+2),1500000,""))))))))</f>
        <v/>
      </c>
      <c r="L1164" s="13" t="str">
        <f t="shared" si="1164"/>
        <v/>
      </c>
      <c r="M1164" s="13" t="str">
        <f t="shared" si="1164"/>
        <v/>
      </c>
      <c r="N1164" s="13" t="str">
        <f t="shared" si="1164"/>
        <v/>
      </c>
      <c r="O1164" s="13" t="str">
        <f t="shared" si="1164"/>
        <v/>
      </c>
      <c r="P1164" s="13" t="str">
        <f t="shared" si="1164"/>
        <v/>
      </c>
    </row>
    <row r="1165">
      <c r="B1165" s="23"/>
      <c r="C1165" s="9"/>
      <c r="D1165" s="9"/>
      <c r="E1165" s="9"/>
      <c r="F1165" s="2"/>
      <c r="G1165" s="3"/>
      <c r="I1165" s="12" t="str">
        <f t="shared" si="754"/>
        <v/>
      </c>
      <c r="J1165" s="13">
        <v>3.31E7</v>
      </c>
      <c r="K1165" s="13" t="str">
        <f t="shared" ref="K1165:P1165" si="1165">if($E1165="","",if($E1165="Dropped",if(and(K$1&lt;=$I1165,K$1&gt;=$H1165),if(Year($D1165)=K$1,$F1165*0.8,if((year($D1165)+1)=K$1,$F1165*0.6,$F1165*0.4)) ,""),if($E1165="Minors",0,if($E1165="FA Contract",if(and(K$1&lt;=$I1165,K$1&gt;=$H1165),$F1165,""),if($E1165="YP Contract",if(K$1=$H1165,500000,if(K$1=($H1165+1),1000000,if(K$1=($H1165+2),1500000,""))))))))</f>
        <v/>
      </c>
      <c r="L1165" s="13" t="str">
        <f t="shared" si="1165"/>
        <v/>
      </c>
      <c r="M1165" s="13" t="str">
        <f t="shared" si="1165"/>
        <v/>
      </c>
      <c r="N1165" s="13" t="str">
        <f t="shared" si="1165"/>
        <v/>
      </c>
      <c r="O1165" s="13" t="str">
        <f t="shared" si="1165"/>
        <v/>
      </c>
      <c r="P1165" s="13" t="str">
        <f t="shared" si="1165"/>
        <v/>
      </c>
    </row>
    <row r="1166">
      <c r="B1166" s="23"/>
      <c r="C1166" s="9"/>
      <c r="D1166" s="9"/>
      <c r="E1166" s="9"/>
      <c r="F1166" s="2"/>
      <c r="G1166" s="3"/>
      <c r="I1166" s="12" t="str">
        <f t="shared" si="754"/>
        <v/>
      </c>
      <c r="J1166" s="13">
        <v>3.31E7</v>
      </c>
      <c r="K1166" s="13" t="str">
        <f t="shared" ref="K1166:P1166" si="1166">if($E1166="","",if($E1166="Dropped",if(and(K$1&lt;=$I1166,K$1&gt;=$H1166),if(Year($D1166)=K$1,$F1166*0.8,if((year($D1166)+1)=K$1,$F1166*0.6,$F1166*0.4)) ,""),if($E1166="Minors",0,if($E1166="FA Contract",if(and(K$1&lt;=$I1166,K$1&gt;=$H1166),$F1166,""),if($E1166="YP Contract",if(K$1=$H1166,500000,if(K$1=($H1166+1),1000000,if(K$1=($H1166+2),1500000,""))))))))</f>
        <v/>
      </c>
      <c r="L1166" s="13" t="str">
        <f t="shared" si="1166"/>
        <v/>
      </c>
      <c r="M1166" s="13" t="str">
        <f t="shared" si="1166"/>
        <v/>
      </c>
      <c r="N1166" s="13" t="str">
        <f t="shared" si="1166"/>
        <v/>
      </c>
      <c r="O1166" s="13" t="str">
        <f t="shared" si="1166"/>
        <v/>
      </c>
      <c r="P1166" s="13" t="str">
        <f t="shared" si="1166"/>
        <v/>
      </c>
    </row>
    <row r="1167">
      <c r="B1167" s="23"/>
      <c r="C1167" s="9"/>
      <c r="D1167" s="9"/>
      <c r="E1167" s="9"/>
      <c r="F1167" s="2"/>
      <c r="G1167" s="3"/>
      <c r="I1167" s="12" t="str">
        <f t="shared" si="754"/>
        <v/>
      </c>
      <c r="J1167" s="13">
        <v>3.31E7</v>
      </c>
      <c r="K1167" s="13" t="str">
        <f t="shared" ref="K1167:P1167" si="1167">if($E1167="","",if($E1167="Dropped",if(and(K$1&lt;=$I1167,K$1&gt;=$H1167),if(Year($D1167)=K$1,$F1167*0.8,if((year($D1167)+1)=K$1,$F1167*0.6,$F1167*0.4)) ,""),if($E1167="Minors",0,if($E1167="FA Contract",if(and(K$1&lt;=$I1167,K$1&gt;=$H1167),$F1167,""),if($E1167="YP Contract",if(K$1=$H1167,500000,if(K$1=($H1167+1),1000000,if(K$1=($H1167+2),1500000,""))))))))</f>
        <v/>
      </c>
      <c r="L1167" s="13" t="str">
        <f t="shared" si="1167"/>
        <v/>
      </c>
      <c r="M1167" s="13" t="str">
        <f t="shared" si="1167"/>
        <v/>
      </c>
      <c r="N1167" s="13" t="str">
        <f t="shared" si="1167"/>
        <v/>
      </c>
      <c r="O1167" s="13" t="str">
        <f t="shared" si="1167"/>
        <v/>
      </c>
      <c r="P1167" s="13" t="str">
        <f t="shared" si="1167"/>
        <v/>
      </c>
    </row>
    <row r="1168">
      <c r="B1168" s="23"/>
      <c r="C1168" s="9"/>
      <c r="D1168" s="9"/>
      <c r="E1168" s="9"/>
      <c r="F1168" s="2"/>
      <c r="G1168" s="3"/>
      <c r="I1168" s="12" t="str">
        <f t="shared" si="754"/>
        <v/>
      </c>
      <c r="J1168" s="13">
        <v>3.31E7</v>
      </c>
      <c r="K1168" s="13" t="str">
        <f t="shared" ref="K1168:P1168" si="1168">if($E1168="","",if($E1168="Dropped",if(and(K$1&lt;=$I1168,K$1&gt;=$H1168),if(Year($D1168)=K$1,$F1168*0.8,if((year($D1168)+1)=K$1,$F1168*0.6,$F1168*0.4)) ,""),if($E1168="Minors",0,if($E1168="FA Contract",if(and(K$1&lt;=$I1168,K$1&gt;=$H1168),$F1168,""),if($E1168="YP Contract",if(K$1=$H1168,500000,if(K$1=($H1168+1),1000000,if(K$1=($H1168+2),1500000,""))))))))</f>
        <v/>
      </c>
      <c r="L1168" s="13" t="str">
        <f t="shared" si="1168"/>
        <v/>
      </c>
      <c r="M1168" s="13" t="str">
        <f t="shared" si="1168"/>
        <v/>
      </c>
      <c r="N1168" s="13" t="str">
        <f t="shared" si="1168"/>
        <v/>
      </c>
      <c r="O1168" s="13" t="str">
        <f t="shared" si="1168"/>
        <v/>
      </c>
      <c r="P1168" s="13" t="str">
        <f t="shared" si="1168"/>
        <v/>
      </c>
    </row>
    <row r="1169">
      <c r="B1169" s="23"/>
      <c r="C1169" s="9"/>
      <c r="D1169" s="9"/>
      <c r="E1169" s="9"/>
      <c r="F1169" s="2"/>
      <c r="G1169" s="3"/>
      <c r="I1169" s="12" t="str">
        <f t="shared" si="754"/>
        <v/>
      </c>
      <c r="J1169" s="13">
        <v>3.31E7</v>
      </c>
      <c r="K1169" s="13" t="str">
        <f t="shared" ref="K1169:P1169" si="1169">if($E1169="","",if($E1169="Dropped",if(and(K$1&lt;=$I1169,K$1&gt;=$H1169),if(Year($D1169)=K$1,$F1169*0.8,if((year($D1169)+1)=K$1,$F1169*0.6,$F1169*0.4)) ,""),if($E1169="Minors",0,if($E1169="FA Contract",if(and(K$1&lt;=$I1169,K$1&gt;=$H1169),$F1169,""),if($E1169="YP Contract",if(K$1=$H1169,500000,if(K$1=($H1169+1),1000000,if(K$1=($H1169+2),1500000,""))))))))</f>
        <v/>
      </c>
      <c r="L1169" s="13" t="str">
        <f t="shared" si="1169"/>
        <v/>
      </c>
      <c r="M1169" s="13" t="str">
        <f t="shared" si="1169"/>
        <v/>
      </c>
      <c r="N1169" s="13" t="str">
        <f t="shared" si="1169"/>
        <v/>
      </c>
      <c r="O1169" s="13" t="str">
        <f t="shared" si="1169"/>
        <v/>
      </c>
      <c r="P1169" s="13" t="str">
        <f t="shared" si="1169"/>
        <v/>
      </c>
    </row>
    <row r="1170">
      <c r="B1170" s="23"/>
      <c r="C1170" s="9"/>
      <c r="D1170" s="9"/>
      <c r="E1170" s="9"/>
      <c r="F1170" s="2"/>
      <c r="G1170" s="3"/>
      <c r="I1170" s="12" t="str">
        <f t="shared" si="754"/>
        <v/>
      </c>
      <c r="J1170" s="13">
        <v>3.31E7</v>
      </c>
      <c r="K1170" s="13" t="str">
        <f t="shared" ref="K1170:P1170" si="1170">if($E1170="","",if($E1170="Dropped",if(and(K$1&lt;=$I1170,K$1&gt;=$H1170),if(Year($D1170)=K$1,$F1170*0.8,if((year($D1170)+1)=K$1,$F1170*0.6,$F1170*0.4)) ,""),if($E1170="Minors",0,if($E1170="FA Contract",if(and(K$1&lt;=$I1170,K$1&gt;=$H1170),$F1170,""),if($E1170="YP Contract",if(K$1=$H1170,500000,if(K$1=($H1170+1),1000000,if(K$1=($H1170+2),1500000,""))))))))</f>
        <v/>
      </c>
      <c r="L1170" s="13" t="str">
        <f t="shared" si="1170"/>
        <v/>
      </c>
      <c r="M1170" s="13" t="str">
        <f t="shared" si="1170"/>
        <v/>
      </c>
      <c r="N1170" s="13" t="str">
        <f t="shared" si="1170"/>
        <v/>
      </c>
      <c r="O1170" s="13" t="str">
        <f t="shared" si="1170"/>
        <v/>
      </c>
      <c r="P1170" s="13" t="str">
        <f t="shared" si="1170"/>
        <v/>
      </c>
    </row>
    <row r="1171">
      <c r="B1171" s="23"/>
      <c r="C1171" s="9"/>
      <c r="D1171" s="9"/>
      <c r="E1171" s="9"/>
      <c r="F1171" s="2"/>
      <c r="G1171" s="3"/>
      <c r="I1171" s="12" t="str">
        <f t="shared" si="754"/>
        <v/>
      </c>
      <c r="J1171" s="13">
        <v>3.31E7</v>
      </c>
      <c r="K1171" s="13" t="str">
        <f t="shared" ref="K1171:P1171" si="1171">if($E1171="","",if($E1171="Dropped",if(and(K$1&lt;=$I1171,K$1&gt;=$H1171),if(Year($D1171)=K$1,$F1171*0.8,if((year($D1171)+1)=K$1,$F1171*0.6,$F1171*0.4)) ,""),if($E1171="Minors",0,if($E1171="FA Contract",if(and(K$1&lt;=$I1171,K$1&gt;=$H1171),$F1171,""),if($E1171="YP Contract",if(K$1=$H1171,500000,if(K$1=($H1171+1),1000000,if(K$1=($H1171+2),1500000,""))))))))</f>
        <v/>
      </c>
      <c r="L1171" s="13" t="str">
        <f t="shared" si="1171"/>
        <v/>
      </c>
      <c r="M1171" s="13" t="str">
        <f t="shared" si="1171"/>
        <v/>
      </c>
      <c r="N1171" s="13" t="str">
        <f t="shared" si="1171"/>
        <v/>
      </c>
      <c r="O1171" s="13" t="str">
        <f t="shared" si="1171"/>
        <v/>
      </c>
      <c r="P1171" s="13" t="str">
        <f t="shared" si="1171"/>
        <v/>
      </c>
    </row>
    <row r="1172">
      <c r="B1172" s="23"/>
      <c r="C1172" s="9"/>
      <c r="D1172" s="9"/>
      <c r="E1172" s="9"/>
      <c r="F1172" s="2"/>
      <c r="G1172" s="3"/>
      <c r="I1172" s="12" t="str">
        <f t="shared" si="754"/>
        <v/>
      </c>
      <c r="J1172" s="13">
        <v>3.31E7</v>
      </c>
      <c r="K1172" s="13" t="str">
        <f t="shared" ref="K1172:P1172" si="1172">if($E1172="","",if($E1172="Dropped",if(and(K$1&lt;=$I1172,K$1&gt;=$H1172),if(Year($D1172)=K$1,$F1172*0.8,if((year($D1172)+1)=K$1,$F1172*0.6,$F1172*0.4)) ,""),if($E1172="Minors",0,if($E1172="FA Contract",if(and(K$1&lt;=$I1172,K$1&gt;=$H1172),$F1172,""),if($E1172="YP Contract",if(K$1=$H1172,500000,if(K$1=($H1172+1),1000000,if(K$1=($H1172+2),1500000,""))))))))</f>
        <v/>
      </c>
      <c r="L1172" s="13" t="str">
        <f t="shared" si="1172"/>
        <v/>
      </c>
      <c r="M1172" s="13" t="str">
        <f t="shared" si="1172"/>
        <v/>
      </c>
      <c r="N1172" s="13" t="str">
        <f t="shared" si="1172"/>
        <v/>
      </c>
      <c r="O1172" s="13" t="str">
        <f t="shared" si="1172"/>
        <v/>
      </c>
      <c r="P1172" s="13" t="str">
        <f t="shared" si="1172"/>
        <v/>
      </c>
    </row>
    <row r="1173">
      <c r="B1173" s="23"/>
      <c r="C1173" s="9"/>
      <c r="D1173" s="9"/>
      <c r="E1173" s="9"/>
      <c r="F1173" s="2"/>
      <c r="G1173" s="3"/>
      <c r="I1173" s="12" t="str">
        <f t="shared" si="754"/>
        <v/>
      </c>
      <c r="J1173" s="13">
        <v>3.31E7</v>
      </c>
      <c r="K1173" s="13" t="str">
        <f t="shared" ref="K1173:P1173" si="1173">if($E1173="","",if($E1173="Dropped",if(and(K$1&lt;=$I1173,K$1&gt;=$H1173),if(Year($D1173)=K$1,$F1173*0.8,if((year($D1173)+1)=K$1,$F1173*0.6,$F1173*0.4)) ,""),if($E1173="Minors",0,if($E1173="FA Contract",if(and(K$1&lt;=$I1173,K$1&gt;=$H1173),$F1173,""),if($E1173="YP Contract",if(K$1=$H1173,500000,if(K$1=($H1173+1),1000000,if(K$1=($H1173+2),1500000,""))))))))</f>
        <v/>
      </c>
      <c r="L1173" s="13" t="str">
        <f t="shared" si="1173"/>
        <v/>
      </c>
      <c r="M1173" s="13" t="str">
        <f t="shared" si="1173"/>
        <v/>
      </c>
      <c r="N1173" s="13" t="str">
        <f t="shared" si="1173"/>
        <v/>
      </c>
      <c r="O1173" s="13" t="str">
        <f t="shared" si="1173"/>
        <v/>
      </c>
      <c r="P1173" s="13" t="str">
        <f t="shared" si="1173"/>
        <v/>
      </c>
    </row>
    <row r="1174">
      <c r="B1174" s="23"/>
      <c r="C1174" s="9"/>
      <c r="D1174" s="9"/>
      <c r="E1174" s="9"/>
      <c r="F1174" s="2"/>
      <c r="G1174" s="3"/>
      <c r="I1174" s="12" t="str">
        <f t="shared" si="754"/>
        <v/>
      </c>
      <c r="J1174" s="13">
        <v>3.31E7</v>
      </c>
      <c r="K1174" s="13" t="str">
        <f t="shared" ref="K1174:P1174" si="1174">if($E1174="","",if($E1174="Dropped",if(and(K$1&lt;=$I1174,K$1&gt;=$H1174),if(Year($D1174)=K$1,$F1174*0.8,if((year($D1174)+1)=K$1,$F1174*0.6,$F1174*0.4)) ,""),if($E1174="Minors",0,if($E1174="FA Contract",if(and(K$1&lt;=$I1174,K$1&gt;=$H1174),$F1174,""),if($E1174="YP Contract",if(K$1=$H1174,500000,if(K$1=($H1174+1),1000000,if(K$1=($H1174+2),1500000,""))))))))</f>
        <v/>
      </c>
      <c r="L1174" s="13" t="str">
        <f t="shared" si="1174"/>
        <v/>
      </c>
      <c r="M1174" s="13" t="str">
        <f t="shared" si="1174"/>
        <v/>
      </c>
      <c r="N1174" s="13" t="str">
        <f t="shared" si="1174"/>
        <v/>
      </c>
      <c r="O1174" s="13" t="str">
        <f t="shared" si="1174"/>
        <v/>
      </c>
      <c r="P1174" s="13" t="str">
        <f t="shared" si="1174"/>
        <v/>
      </c>
    </row>
    <row r="1175">
      <c r="B1175" s="23"/>
      <c r="C1175" s="9"/>
      <c r="D1175" s="9"/>
      <c r="E1175" s="9"/>
      <c r="F1175" s="2"/>
      <c r="G1175" s="3"/>
      <c r="I1175" s="12" t="str">
        <f t="shared" si="754"/>
        <v/>
      </c>
      <c r="J1175" s="13">
        <v>3.31E7</v>
      </c>
      <c r="K1175" s="13" t="str">
        <f t="shared" ref="K1175:P1175" si="1175">if($E1175="","",if($E1175="Dropped",if(and(K$1&lt;=$I1175,K$1&gt;=$H1175),if(Year($D1175)=K$1,$F1175*0.8,if((year($D1175)+1)=K$1,$F1175*0.6,$F1175*0.4)) ,""),if($E1175="Minors",0,if($E1175="FA Contract",if(and(K$1&lt;=$I1175,K$1&gt;=$H1175),$F1175,""),if($E1175="YP Contract",if(K$1=$H1175,500000,if(K$1=($H1175+1),1000000,if(K$1=($H1175+2),1500000,""))))))))</f>
        <v/>
      </c>
      <c r="L1175" s="13" t="str">
        <f t="shared" si="1175"/>
        <v/>
      </c>
      <c r="M1175" s="13" t="str">
        <f t="shared" si="1175"/>
        <v/>
      </c>
      <c r="N1175" s="13" t="str">
        <f t="shared" si="1175"/>
        <v/>
      </c>
      <c r="O1175" s="13" t="str">
        <f t="shared" si="1175"/>
        <v/>
      </c>
      <c r="P1175" s="13" t="str">
        <f t="shared" si="1175"/>
        <v/>
      </c>
    </row>
    <row r="1176">
      <c r="B1176" s="23"/>
      <c r="C1176" s="9"/>
      <c r="D1176" s="9"/>
      <c r="E1176" s="9"/>
      <c r="F1176" s="2"/>
      <c r="G1176" s="3"/>
      <c r="I1176" s="12" t="str">
        <f t="shared" si="754"/>
        <v/>
      </c>
      <c r="J1176" s="13">
        <v>3.31E7</v>
      </c>
      <c r="K1176" s="13" t="str">
        <f t="shared" ref="K1176:P1176" si="1176">if($E1176="","",if($E1176="Dropped",if(and(K$1&lt;=$I1176,K$1&gt;=$H1176),if(Year($D1176)=K$1,$F1176*0.8,if((year($D1176)+1)=K$1,$F1176*0.6,$F1176*0.4)) ,""),if($E1176="Minors",0,if($E1176="FA Contract",if(and(K$1&lt;=$I1176,K$1&gt;=$H1176),$F1176,""),if($E1176="YP Contract",if(K$1=$H1176,500000,if(K$1=($H1176+1),1000000,if(K$1=($H1176+2),1500000,""))))))))</f>
        <v/>
      </c>
      <c r="L1176" s="13" t="str">
        <f t="shared" si="1176"/>
        <v/>
      </c>
      <c r="M1176" s="13" t="str">
        <f t="shared" si="1176"/>
        <v/>
      </c>
      <c r="N1176" s="13" t="str">
        <f t="shared" si="1176"/>
        <v/>
      </c>
      <c r="O1176" s="13" t="str">
        <f t="shared" si="1176"/>
        <v/>
      </c>
      <c r="P1176" s="13" t="str">
        <f t="shared" si="1176"/>
        <v/>
      </c>
    </row>
    <row r="1177">
      <c r="B1177" s="23"/>
      <c r="C1177" s="9"/>
      <c r="D1177" s="9"/>
      <c r="E1177" s="9"/>
      <c r="F1177" s="2"/>
      <c r="G1177" s="3"/>
      <c r="I1177" s="12" t="str">
        <f t="shared" si="754"/>
        <v/>
      </c>
      <c r="J1177" s="13">
        <v>3.31E7</v>
      </c>
      <c r="K1177" s="13" t="str">
        <f t="shared" ref="K1177:P1177" si="1177">if($E1177="","",if($E1177="Dropped",if(and(K$1&lt;=$I1177,K$1&gt;=$H1177),if(Year($D1177)=K$1,$F1177*0.8,if((year($D1177)+1)=K$1,$F1177*0.6,$F1177*0.4)) ,""),if($E1177="Minors",0,if($E1177="FA Contract",if(and(K$1&lt;=$I1177,K$1&gt;=$H1177),$F1177,""),if($E1177="YP Contract",if(K$1=$H1177,500000,if(K$1=($H1177+1),1000000,if(K$1=($H1177+2),1500000,""))))))))</f>
        <v/>
      </c>
      <c r="L1177" s="13" t="str">
        <f t="shared" si="1177"/>
        <v/>
      </c>
      <c r="M1177" s="13" t="str">
        <f t="shared" si="1177"/>
        <v/>
      </c>
      <c r="N1177" s="13" t="str">
        <f t="shared" si="1177"/>
        <v/>
      </c>
      <c r="O1177" s="13" t="str">
        <f t="shared" si="1177"/>
        <v/>
      </c>
      <c r="P1177" s="13" t="str">
        <f t="shared" si="1177"/>
        <v/>
      </c>
    </row>
    <row r="1178">
      <c r="B1178" s="23"/>
      <c r="C1178" s="9"/>
      <c r="D1178" s="9"/>
      <c r="E1178" s="9"/>
      <c r="F1178" s="2"/>
      <c r="G1178" s="3"/>
      <c r="I1178" s="12" t="str">
        <f t="shared" si="754"/>
        <v/>
      </c>
      <c r="J1178" s="13">
        <v>3.31E7</v>
      </c>
      <c r="K1178" s="13" t="str">
        <f t="shared" ref="K1178:P1178" si="1178">if($E1178="","",if($E1178="Dropped",if(and(K$1&lt;=$I1178,K$1&gt;=$H1178),if(Year($D1178)=K$1,$F1178*0.8,if((year($D1178)+1)=K$1,$F1178*0.6,$F1178*0.4)) ,""),if($E1178="Minors",0,if($E1178="FA Contract",if(and(K$1&lt;=$I1178,K$1&gt;=$H1178),$F1178,""),if($E1178="YP Contract",if(K$1=$H1178,500000,if(K$1=($H1178+1),1000000,if(K$1=($H1178+2),1500000,""))))))))</f>
        <v/>
      </c>
      <c r="L1178" s="13" t="str">
        <f t="shared" si="1178"/>
        <v/>
      </c>
      <c r="M1178" s="13" t="str">
        <f t="shared" si="1178"/>
        <v/>
      </c>
      <c r="N1178" s="13" t="str">
        <f t="shared" si="1178"/>
        <v/>
      </c>
      <c r="O1178" s="13" t="str">
        <f t="shared" si="1178"/>
        <v/>
      </c>
      <c r="P1178" s="13" t="str">
        <f t="shared" si="1178"/>
        <v/>
      </c>
    </row>
    <row r="1179">
      <c r="B1179" s="23"/>
      <c r="C1179" s="9"/>
      <c r="D1179" s="9"/>
      <c r="E1179" s="9"/>
      <c r="F1179" s="2"/>
      <c r="G1179" s="3"/>
      <c r="I1179" s="12" t="str">
        <f t="shared" si="754"/>
        <v/>
      </c>
      <c r="J1179" s="13">
        <v>3.31E7</v>
      </c>
      <c r="K1179" s="13" t="str">
        <f t="shared" ref="K1179:P1179" si="1179">if($E1179="","",if($E1179="Dropped",if(and(K$1&lt;=$I1179,K$1&gt;=$H1179),if(Year($D1179)=K$1,$F1179*0.8,if((year($D1179)+1)=K$1,$F1179*0.6,$F1179*0.4)) ,""),if($E1179="Minors",0,if($E1179="FA Contract",if(and(K$1&lt;=$I1179,K$1&gt;=$H1179),$F1179,""),if($E1179="YP Contract",if(K$1=$H1179,500000,if(K$1=($H1179+1),1000000,if(K$1=($H1179+2),1500000,""))))))))</f>
        <v/>
      </c>
      <c r="L1179" s="13" t="str">
        <f t="shared" si="1179"/>
        <v/>
      </c>
      <c r="M1179" s="13" t="str">
        <f t="shared" si="1179"/>
        <v/>
      </c>
      <c r="N1179" s="13" t="str">
        <f t="shared" si="1179"/>
        <v/>
      </c>
      <c r="O1179" s="13" t="str">
        <f t="shared" si="1179"/>
        <v/>
      </c>
      <c r="P1179" s="13" t="str">
        <f t="shared" si="1179"/>
        <v/>
      </c>
    </row>
    <row r="1180">
      <c r="B1180" s="23"/>
      <c r="C1180" s="9"/>
      <c r="D1180" s="9"/>
      <c r="E1180" s="9"/>
      <c r="F1180" s="2"/>
      <c r="G1180" s="3"/>
      <c r="I1180" s="12" t="str">
        <f t="shared" si="754"/>
        <v/>
      </c>
      <c r="J1180" s="13">
        <v>3.31E7</v>
      </c>
      <c r="K1180" s="13" t="str">
        <f t="shared" ref="K1180:P1180" si="1180">if($E1180="","",if($E1180="Dropped",if(and(K$1&lt;=$I1180,K$1&gt;=$H1180),if(Year($D1180)=K$1,$F1180*0.8,if((year($D1180)+1)=K$1,$F1180*0.6,$F1180*0.4)) ,""),if($E1180="Minors",0,if($E1180="FA Contract",if(and(K$1&lt;=$I1180,K$1&gt;=$H1180),$F1180,""),if($E1180="YP Contract",if(K$1=$H1180,500000,if(K$1=($H1180+1),1000000,if(K$1=($H1180+2),1500000,""))))))))</f>
        <v/>
      </c>
      <c r="L1180" s="13" t="str">
        <f t="shared" si="1180"/>
        <v/>
      </c>
      <c r="M1180" s="13" t="str">
        <f t="shared" si="1180"/>
        <v/>
      </c>
      <c r="N1180" s="13" t="str">
        <f t="shared" si="1180"/>
        <v/>
      </c>
      <c r="O1180" s="13" t="str">
        <f t="shared" si="1180"/>
        <v/>
      </c>
      <c r="P1180" s="13" t="str">
        <f t="shared" si="1180"/>
        <v/>
      </c>
    </row>
    <row r="1181">
      <c r="B1181" s="23"/>
      <c r="C1181" s="9"/>
      <c r="D1181" s="9"/>
      <c r="E1181" s="9"/>
      <c r="F1181" s="2"/>
      <c r="G1181" s="3"/>
      <c r="I1181" s="12" t="str">
        <f t="shared" si="754"/>
        <v/>
      </c>
      <c r="J1181" s="13">
        <v>3.31E7</v>
      </c>
      <c r="K1181" s="13" t="str">
        <f t="shared" ref="K1181:P1181" si="1181">if($E1181="","",if($E1181="Dropped",if(and(K$1&lt;=$I1181,K$1&gt;=$H1181),if(Year($D1181)=K$1,$F1181*0.8,if((year($D1181)+1)=K$1,$F1181*0.6,$F1181*0.4)) ,""),if($E1181="Minors",0,if($E1181="FA Contract",if(and(K$1&lt;=$I1181,K$1&gt;=$H1181),$F1181,""),if($E1181="YP Contract",if(K$1=$H1181,500000,if(K$1=($H1181+1),1000000,if(K$1=($H1181+2),1500000,""))))))))</f>
        <v/>
      </c>
      <c r="L1181" s="13" t="str">
        <f t="shared" si="1181"/>
        <v/>
      </c>
      <c r="M1181" s="13" t="str">
        <f t="shared" si="1181"/>
        <v/>
      </c>
      <c r="N1181" s="13" t="str">
        <f t="shared" si="1181"/>
        <v/>
      </c>
      <c r="O1181" s="13" t="str">
        <f t="shared" si="1181"/>
        <v/>
      </c>
      <c r="P1181" s="13" t="str">
        <f t="shared" si="1181"/>
        <v/>
      </c>
    </row>
    <row r="1182">
      <c r="B1182" s="23"/>
      <c r="C1182" s="9"/>
      <c r="D1182" s="9"/>
      <c r="E1182" s="9"/>
      <c r="F1182" s="2"/>
      <c r="G1182" s="3"/>
      <c r="I1182" s="12" t="str">
        <f t="shared" si="754"/>
        <v/>
      </c>
      <c r="J1182" s="13">
        <v>3.31E7</v>
      </c>
      <c r="K1182" s="13" t="str">
        <f t="shared" ref="K1182:P1182" si="1182">if($E1182="","",if($E1182="Dropped",if(and(K$1&lt;=$I1182,K$1&gt;=$H1182),if(Year($D1182)=K$1,$F1182*0.8,if((year($D1182)+1)=K$1,$F1182*0.6,$F1182*0.4)) ,""),if($E1182="Minors",0,if($E1182="FA Contract",if(and(K$1&lt;=$I1182,K$1&gt;=$H1182),$F1182,""),if($E1182="YP Contract",if(K$1=$H1182,500000,if(K$1=($H1182+1),1000000,if(K$1=($H1182+2),1500000,""))))))))</f>
        <v/>
      </c>
      <c r="L1182" s="13" t="str">
        <f t="shared" si="1182"/>
        <v/>
      </c>
      <c r="M1182" s="13" t="str">
        <f t="shared" si="1182"/>
        <v/>
      </c>
      <c r="N1182" s="13" t="str">
        <f t="shared" si="1182"/>
        <v/>
      </c>
      <c r="O1182" s="13" t="str">
        <f t="shared" si="1182"/>
        <v/>
      </c>
      <c r="P1182" s="13" t="str">
        <f t="shared" si="1182"/>
        <v/>
      </c>
    </row>
    <row r="1183">
      <c r="B1183" s="23"/>
      <c r="C1183" s="9"/>
      <c r="D1183" s="9"/>
      <c r="E1183" s="9"/>
      <c r="F1183" s="2"/>
      <c r="G1183" s="3"/>
      <c r="I1183" s="12" t="str">
        <f t="shared" si="754"/>
        <v/>
      </c>
      <c r="J1183" s="13">
        <v>3.31E7</v>
      </c>
      <c r="K1183" s="13" t="str">
        <f t="shared" ref="K1183:P1183" si="1183">if($E1183="","",if($E1183="Dropped",if(and(K$1&lt;=$I1183,K$1&gt;=$H1183),if(Year($D1183)=K$1,$F1183*0.8,if((year($D1183)+1)=K$1,$F1183*0.6,$F1183*0.4)) ,""),if($E1183="Minors",0,if($E1183="FA Contract",if(and(K$1&lt;=$I1183,K$1&gt;=$H1183),$F1183,""),if($E1183="YP Contract",if(K$1=$H1183,500000,if(K$1=($H1183+1),1000000,if(K$1=($H1183+2),1500000,""))))))))</f>
        <v/>
      </c>
      <c r="L1183" s="13" t="str">
        <f t="shared" si="1183"/>
        <v/>
      </c>
      <c r="M1183" s="13" t="str">
        <f t="shared" si="1183"/>
        <v/>
      </c>
      <c r="N1183" s="13" t="str">
        <f t="shared" si="1183"/>
        <v/>
      </c>
      <c r="O1183" s="13" t="str">
        <f t="shared" si="1183"/>
        <v/>
      </c>
      <c r="P1183" s="13" t="str">
        <f t="shared" si="1183"/>
        <v/>
      </c>
    </row>
    <row r="1184">
      <c r="B1184" s="23"/>
      <c r="C1184" s="9"/>
      <c r="D1184" s="9"/>
      <c r="E1184" s="9"/>
      <c r="F1184" s="2"/>
      <c r="G1184" s="3"/>
      <c r="I1184" s="12" t="str">
        <f t="shared" si="754"/>
        <v/>
      </c>
      <c r="J1184" s="13">
        <v>3.31E7</v>
      </c>
      <c r="K1184" s="13" t="str">
        <f t="shared" ref="K1184:P1184" si="1184">if($E1184="","",if($E1184="Dropped",if(and(K$1&lt;=$I1184,K$1&gt;=$H1184),if(Year($D1184)=K$1,$F1184*0.8,if((year($D1184)+1)=K$1,$F1184*0.6,$F1184*0.4)) ,""),if($E1184="Minors",0,if($E1184="FA Contract",if(and(K$1&lt;=$I1184,K$1&gt;=$H1184),$F1184,""),if($E1184="YP Contract",if(K$1=$H1184,500000,if(K$1=($H1184+1),1000000,if(K$1=($H1184+2),1500000,""))))))))</f>
        <v/>
      </c>
      <c r="L1184" s="13" t="str">
        <f t="shared" si="1184"/>
        <v/>
      </c>
      <c r="M1184" s="13" t="str">
        <f t="shared" si="1184"/>
        <v/>
      </c>
      <c r="N1184" s="13" t="str">
        <f t="shared" si="1184"/>
        <v/>
      </c>
      <c r="O1184" s="13" t="str">
        <f t="shared" si="1184"/>
        <v/>
      </c>
      <c r="P1184" s="13" t="str">
        <f t="shared" si="1184"/>
        <v/>
      </c>
    </row>
    <row r="1185">
      <c r="B1185" s="23"/>
      <c r="C1185" s="9"/>
      <c r="D1185" s="9"/>
      <c r="E1185" s="9"/>
      <c r="F1185" s="2"/>
      <c r="G1185" s="3"/>
      <c r="I1185" s="12" t="str">
        <f t="shared" si="754"/>
        <v/>
      </c>
      <c r="J1185" s="13">
        <v>3.31E7</v>
      </c>
      <c r="K1185" s="13" t="str">
        <f t="shared" ref="K1185:P1185" si="1185">if($E1185="","",if($E1185="Dropped",if(and(K$1&lt;=$I1185,K$1&gt;=$H1185),if(Year($D1185)=K$1,$F1185*0.8,if((year($D1185)+1)=K$1,$F1185*0.6,$F1185*0.4)) ,""),if($E1185="Minors",0,if($E1185="FA Contract",if(and(K$1&lt;=$I1185,K$1&gt;=$H1185),$F1185,""),if($E1185="YP Contract",if(K$1=$H1185,500000,if(K$1=($H1185+1),1000000,if(K$1=($H1185+2),1500000,""))))))))</f>
        <v/>
      </c>
      <c r="L1185" s="13" t="str">
        <f t="shared" si="1185"/>
        <v/>
      </c>
      <c r="M1185" s="13" t="str">
        <f t="shared" si="1185"/>
        <v/>
      </c>
      <c r="N1185" s="13" t="str">
        <f t="shared" si="1185"/>
        <v/>
      </c>
      <c r="O1185" s="13" t="str">
        <f t="shared" si="1185"/>
        <v/>
      </c>
      <c r="P1185" s="13" t="str">
        <f t="shared" si="1185"/>
        <v/>
      </c>
    </row>
    <row r="1186">
      <c r="B1186" s="23"/>
      <c r="C1186" s="9"/>
      <c r="D1186" s="9"/>
      <c r="E1186" s="9"/>
      <c r="F1186" s="2"/>
      <c r="G1186" s="3"/>
      <c r="I1186" s="12" t="str">
        <f t="shared" si="754"/>
        <v/>
      </c>
      <c r="J1186" s="13">
        <v>3.31E7</v>
      </c>
      <c r="K1186" s="13" t="str">
        <f t="shared" ref="K1186:P1186" si="1186">if($E1186="","",if($E1186="Dropped",if(and(K$1&lt;=$I1186,K$1&gt;=$H1186),if(Year($D1186)=K$1,$F1186*0.8,if((year($D1186)+1)=K$1,$F1186*0.6,$F1186*0.4)) ,""),if($E1186="Minors",0,if($E1186="FA Contract",if(and(K$1&lt;=$I1186,K$1&gt;=$H1186),$F1186,""),if($E1186="YP Contract",if(K$1=$H1186,500000,if(K$1=($H1186+1),1000000,if(K$1=($H1186+2),1500000,""))))))))</f>
        <v/>
      </c>
      <c r="L1186" s="13" t="str">
        <f t="shared" si="1186"/>
        <v/>
      </c>
      <c r="M1186" s="13" t="str">
        <f t="shared" si="1186"/>
        <v/>
      </c>
      <c r="N1186" s="13" t="str">
        <f t="shared" si="1186"/>
        <v/>
      </c>
      <c r="O1186" s="13" t="str">
        <f t="shared" si="1186"/>
        <v/>
      </c>
      <c r="P1186" s="13" t="str">
        <f t="shared" si="1186"/>
        <v/>
      </c>
    </row>
    <row r="1187">
      <c r="B1187" s="23"/>
      <c r="C1187" s="9"/>
      <c r="D1187" s="9"/>
      <c r="E1187" s="9"/>
      <c r="F1187" s="2"/>
      <c r="G1187" s="3"/>
      <c r="I1187" s="12" t="str">
        <f t="shared" si="754"/>
        <v/>
      </c>
      <c r="J1187" s="13">
        <v>3.31E7</v>
      </c>
      <c r="K1187" s="13" t="str">
        <f t="shared" ref="K1187:P1187" si="1187">if($E1187="","",if($E1187="Dropped",if(and(K$1&lt;=$I1187,K$1&gt;=$H1187),if(Year($D1187)=K$1,$F1187*0.8,if((year($D1187)+1)=K$1,$F1187*0.6,$F1187*0.4)) ,""),if($E1187="Minors",0,if($E1187="FA Contract",if(and(K$1&lt;=$I1187,K$1&gt;=$H1187),$F1187,""),if($E1187="YP Contract",if(K$1=$H1187,500000,if(K$1=($H1187+1),1000000,if(K$1=($H1187+2),1500000,""))))))))</f>
        <v/>
      </c>
      <c r="L1187" s="13" t="str">
        <f t="shared" si="1187"/>
        <v/>
      </c>
      <c r="M1187" s="13" t="str">
        <f t="shared" si="1187"/>
        <v/>
      </c>
      <c r="N1187" s="13" t="str">
        <f t="shared" si="1187"/>
        <v/>
      </c>
      <c r="O1187" s="13" t="str">
        <f t="shared" si="1187"/>
        <v/>
      </c>
      <c r="P1187" s="13" t="str">
        <f t="shared" si="1187"/>
        <v/>
      </c>
    </row>
    <row r="1188">
      <c r="B1188" s="23"/>
      <c r="C1188" s="9"/>
      <c r="D1188" s="9"/>
      <c r="E1188" s="9"/>
      <c r="F1188" s="2"/>
      <c r="G1188" s="3"/>
      <c r="I1188" s="12" t="str">
        <f t="shared" si="754"/>
        <v/>
      </c>
      <c r="J1188" s="13">
        <v>3.31E7</v>
      </c>
      <c r="K1188" s="13" t="str">
        <f t="shared" ref="K1188:P1188" si="1188">if($E1188="","",if($E1188="Dropped",if(and(K$1&lt;=$I1188,K$1&gt;=$H1188),if(Year($D1188)=K$1,$F1188*0.8,if((year($D1188)+1)=K$1,$F1188*0.6,$F1188*0.4)) ,""),if($E1188="Minors",0,if($E1188="FA Contract",if(and(K$1&lt;=$I1188,K$1&gt;=$H1188),$F1188,""),if($E1188="YP Contract",if(K$1=$H1188,500000,if(K$1=($H1188+1),1000000,if(K$1=($H1188+2),1500000,""))))))))</f>
        <v/>
      </c>
      <c r="L1188" s="13" t="str">
        <f t="shared" si="1188"/>
        <v/>
      </c>
      <c r="M1188" s="13" t="str">
        <f t="shared" si="1188"/>
        <v/>
      </c>
      <c r="N1188" s="13" t="str">
        <f t="shared" si="1188"/>
        <v/>
      </c>
      <c r="O1188" s="13" t="str">
        <f t="shared" si="1188"/>
        <v/>
      </c>
      <c r="P1188" s="13" t="str">
        <f t="shared" si="1188"/>
        <v/>
      </c>
    </row>
    <row r="1189">
      <c r="B1189" s="23"/>
      <c r="C1189" s="9"/>
      <c r="D1189" s="9"/>
      <c r="E1189" s="9"/>
      <c r="F1189" s="2"/>
      <c r="G1189" s="3"/>
      <c r="I1189" s="12" t="str">
        <f t="shared" si="754"/>
        <v/>
      </c>
      <c r="J1189" s="13">
        <v>3.31E7</v>
      </c>
      <c r="K1189" s="13" t="str">
        <f t="shared" ref="K1189:P1189" si="1189">if($E1189="","",if($E1189="Dropped",if(and(K$1&lt;=$I1189,K$1&gt;=$H1189),if(Year($D1189)=K$1,$F1189*0.8,if((year($D1189)+1)=K$1,$F1189*0.6,$F1189*0.4)) ,""),if($E1189="Minors",0,if($E1189="FA Contract",if(and(K$1&lt;=$I1189,K$1&gt;=$H1189),$F1189,""),if($E1189="YP Contract",if(K$1=$H1189,500000,if(K$1=($H1189+1),1000000,if(K$1=($H1189+2),1500000,""))))))))</f>
        <v/>
      </c>
      <c r="L1189" s="13" t="str">
        <f t="shared" si="1189"/>
        <v/>
      </c>
      <c r="M1189" s="13" t="str">
        <f t="shared" si="1189"/>
        <v/>
      </c>
      <c r="N1189" s="13" t="str">
        <f t="shared" si="1189"/>
        <v/>
      </c>
      <c r="O1189" s="13" t="str">
        <f t="shared" si="1189"/>
        <v/>
      </c>
      <c r="P1189" s="13" t="str">
        <f t="shared" si="1189"/>
        <v/>
      </c>
    </row>
    <row r="1190">
      <c r="B1190" s="23"/>
      <c r="C1190" s="9"/>
      <c r="D1190" s="9"/>
      <c r="E1190" s="9"/>
      <c r="F1190" s="2"/>
      <c r="G1190" s="3"/>
      <c r="I1190" s="12" t="str">
        <f t="shared" si="754"/>
        <v/>
      </c>
      <c r="J1190" s="13">
        <v>3.31E7</v>
      </c>
      <c r="K1190" s="13" t="str">
        <f t="shared" ref="K1190:P1190" si="1190">if($E1190="","",if($E1190="Dropped",if(and(K$1&lt;=$I1190,K$1&gt;=$H1190),if(Year($D1190)=K$1,$F1190*0.8,if((year($D1190)+1)=K$1,$F1190*0.6,$F1190*0.4)) ,""),if($E1190="Minors",0,if($E1190="FA Contract",if(and(K$1&lt;=$I1190,K$1&gt;=$H1190),$F1190,""),if($E1190="YP Contract",if(K$1=$H1190,500000,if(K$1=($H1190+1),1000000,if(K$1=($H1190+2),1500000,""))))))))</f>
        <v/>
      </c>
      <c r="L1190" s="13" t="str">
        <f t="shared" si="1190"/>
        <v/>
      </c>
      <c r="M1190" s="13" t="str">
        <f t="shared" si="1190"/>
        <v/>
      </c>
      <c r="N1190" s="13" t="str">
        <f t="shared" si="1190"/>
        <v/>
      </c>
      <c r="O1190" s="13" t="str">
        <f t="shared" si="1190"/>
        <v/>
      </c>
      <c r="P1190" s="13" t="str">
        <f t="shared" si="1190"/>
        <v/>
      </c>
    </row>
    <row r="1191">
      <c r="B1191" s="23"/>
      <c r="C1191" s="9"/>
      <c r="D1191" s="9"/>
      <c r="E1191" s="9"/>
      <c r="F1191" s="2"/>
      <c r="G1191" s="3"/>
      <c r="I1191" s="12" t="str">
        <f t="shared" si="754"/>
        <v/>
      </c>
      <c r="J1191" s="13">
        <v>3.31E7</v>
      </c>
      <c r="K1191" s="13" t="str">
        <f t="shared" ref="K1191:P1191" si="1191">if($E1191="","",if($E1191="Dropped",if(and(K$1&lt;=$I1191,K$1&gt;=$H1191),if(Year($D1191)=K$1,$F1191*0.8,if((year($D1191)+1)=K$1,$F1191*0.6,$F1191*0.4)) ,""),if($E1191="Minors",0,if($E1191="FA Contract",if(and(K$1&lt;=$I1191,K$1&gt;=$H1191),$F1191,""),if($E1191="YP Contract",if(K$1=$H1191,500000,if(K$1=($H1191+1),1000000,if(K$1=($H1191+2),1500000,""))))))))</f>
        <v/>
      </c>
      <c r="L1191" s="13" t="str">
        <f t="shared" si="1191"/>
        <v/>
      </c>
      <c r="M1191" s="13" t="str">
        <f t="shared" si="1191"/>
        <v/>
      </c>
      <c r="N1191" s="13" t="str">
        <f t="shared" si="1191"/>
        <v/>
      </c>
      <c r="O1191" s="13" t="str">
        <f t="shared" si="1191"/>
        <v/>
      </c>
      <c r="P1191" s="13" t="str">
        <f t="shared" si="1191"/>
        <v/>
      </c>
    </row>
    <row r="1192">
      <c r="B1192" s="23"/>
      <c r="C1192" s="9"/>
      <c r="D1192" s="9"/>
      <c r="E1192" s="9"/>
      <c r="F1192" s="2"/>
      <c r="G1192" s="3"/>
      <c r="I1192" s="12" t="str">
        <f t="shared" si="754"/>
        <v/>
      </c>
      <c r="J1192" s="13">
        <v>3.31E7</v>
      </c>
      <c r="K1192" s="13" t="str">
        <f t="shared" ref="K1192:P1192" si="1192">if($E1192="","",if($E1192="Dropped",if(and(K$1&lt;=$I1192,K$1&gt;=$H1192),if(Year($D1192)=K$1,$F1192*0.8,if((year($D1192)+1)=K$1,$F1192*0.6,$F1192*0.4)) ,""),if($E1192="Minors",0,if($E1192="FA Contract",if(and(K$1&lt;=$I1192,K$1&gt;=$H1192),$F1192,""),if($E1192="YP Contract",if(K$1=$H1192,500000,if(K$1=($H1192+1),1000000,if(K$1=($H1192+2),1500000,""))))))))</f>
        <v/>
      </c>
      <c r="L1192" s="13" t="str">
        <f t="shared" si="1192"/>
        <v/>
      </c>
      <c r="M1192" s="13" t="str">
        <f t="shared" si="1192"/>
        <v/>
      </c>
      <c r="N1192" s="13" t="str">
        <f t="shared" si="1192"/>
        <v/>
      </c>
      <c r="O1192" s="13" t="str">
        <f t="shared" si="1192"/>
        <v/>
      </c>
      <c r="P1192" s="13" t="str">
        <f t="shared" si="1192"/>
        <v/>
      </c>
    </row>
    <row r="1193">
      <c r="B1193" s="23"/>
      <c r="C1193" s="9"/>
      <c r="D1193" s="9"/>
      <c r="E1193" s="9"/>
      <c r="F1193" s="2"/>
      <c r="G1193" s="3"/>
      <c r="I1193" s="12" t="str">
        <f t="shared" si="754"/>
        <v/>
      </c>
      <c r="J1193" s="13">
        <v>3.31E7</v>
      </c>
      <c r="K1193" s="13" t="str">
        <f t="shared" ref="K1193:P1193" si="1193">if($E1193="","",if($E1193="Dropped",if(and(K$1&lt;=$I1193,K$1&gt;=$H1193),if(Year($D1193)=K$1,$F1193*0.8,if((year($D1193)+1)=K$1,$F1193*0.6,$F1193*0.4)) ,""),if($E1193="Minors",0,if($E1193="FA Contract",if(and(K$1&lt;=$I1193,K$1&gt;=$H1193),$F1193,""),if($E1193="YP Contract",if(K$1=$H1193,500000,if(K$1=($H1193+1),1000000,if(K$1=($H1193+2),1500000,""))))))))</f>
        <v/>
      </c>
      <c r="L1193" s="13" t="str">
        <f t="shared" si="1193"/>
        <v/>
      </c>
      <c r="M1193" s="13" t="str">
        <f t="shared" si="1193"/>
        <v/>
      </c>
      <c r="N1193" s="13" t="str">
        <f t="shared" si="1193"/>
        <v/>
      </c>
      <c r="O1193" s="13" t="str">
        <f t="shared" si="1193"/>
        <v/>
      </c>
      <c r="P1193" s="13" t="str">
        <f t="shared" si="1193"/>
        <v/>
      </c>
    </row>
    <row r="1194">
      <c r="B1194" s="23"/>
      <c r="C1194" s="9"/>
      <c r="D1194" s="9"/>
      <c r="E1194" s="9"/>
      <c r="F1194" s="2"/>
      <c r="G1194" s="3"/>
      <c r="I1194" s="12" t="str">
        <f t="shared" si="754"/>
        <v/>
      </c>
      <c r="J1194" s="13">
        <v>3.31E7</v>
      </c>
      <c r="K1194" s="13" t="str">
        <f t="shared" ref="K1194:P1194" si="1194">if($E1194="","",if($E1194="Dropped",if(and(K$1&lt;=$I1194,K$1&gt;=$H1194),if(Year($D1194)=K$1,$F1194*0.8,if((year($D1194)+1)=K$1,$F1194*0.6,$F1194*0.4)) ,""),if($E1194="Minors",0,if($E1194="FA Contract",if(and(K$1&lt;=$I1194,K$1&gt;=$H1194),$F1194,""),if($E1194="YP Contract",if(K$1=$H1194,500000,if(K$1=($H1194+1),1000000,if(K$1=($H1194+2),1500000,""))))))))</f>
        <v/>
      </c>
      <c r="L1194" s="13" t="str">
        <f t="shared" si="1194"/>
        <v/>
      </c>
      <c r="M1194" s="13" t="str">
        <f t="shared" si="1194"/>
        <v/>
      </c>
      <c r="N1194" s="13" t="str">
        <f t="shared" si="1194"/>
        <v/>
      </c>
      <c r="O1194" s="13" t="str">
        <f t="shared" si="1194"/>
        <v/>
      </c>
      <c r="P1194" s="13" t="str">
        <f t="shared" si="1194"/>
        <v/>
      </c>
    </row>
    <row r="1195">
      <c r="B1195" s="23"/>
      <c r="C1195" s="9"/>
      <c r="D1195" s="9"/>
      <c r="E1195" s="9"/>
      <c r="F1195" s="2"/>
      <c r="G1195" s="3"/>
      <c r="I1195" s="12" t="str">
        <f t="shared" si="754"/>
        <v/>
      </c>
      <c r="J1195" s="13">
        <v>3.31E7</v>
      </c>
      <c r="K1195" s="13" t="str">
        <f t="shared" ref="K1195:P1195" si="1195">if($E1195="","",if($E1195="Dropped",if(and(K$1&lt;=$I1195,K$1&gt;=$H1195),if(Year($D1195)=K$1,$F1195*0.8,if((year($D1195)+1)=K$1,$F1195*0.6,$F1195*0.4)) ,""),if($E1195="Minors",0,if($E1195="FA Contract",if(and(K$1&lt;=$I1195,K$1&gt;=$H1195),$F1195,""),if($E1195="YP Contract",if(K$1=$H1195,500000,if(K$1=($H1195+1),1000000,if(K$1=($H1195+2),1500000,""))))))))</f>
        <v/>
      </c>
      <c r="L1195" s="13" t="str">
        <f t="shared" si="1195"/>
        <v/>
      </c>
      <c r="M1195" s="13" t="str">
        <f t="shared" si="1195"/>
        <v/>
      </c>
      <c r="N1195" s="13" t="str">
        <f t="shared" si="1195"/>
        <v/>
      </c>
      <c r="O1195" s="13" t="str">
        <f t="shared" si="1195"/>
        <v/>
      </c>
      <c r="P1195" s="13" t="str">
        <f t="shared" si="1195"/>
        <v/>
      </c>
    </row>
    <row r="1196">
      <c r="B1196" s="23"/>
      <c r="C1196" s="9"/>
      <c r="D1196" s="9"/>
      <c r="E1196" s="9"/>
      <c r="F1196" s="2"/>
      <c r="G1196" s="3"/>
      <c r="I1196" s="12" t="str">
        <f t="shared" si="754"/>
        <v/>
      </c>
      <c r="J1196" s="13">
        <v>3.31E7</v>
      </c>
      <c r="K1196" s="13" t="str">
        <f t="shared" ref="K1196:P1196" si="1196">if($E1196="","",if($E1196="Dropped",if(and(K$1&lt;=$I1196,K$1&gt;=$H1196),if(Year($D1196)=K$1,$F1196*0.8,if((year($D1196)+1)=K$1,$F1196*0.6,$F1196*0.4)) ,""),if($E1196="Minors",0,if($E1196="FA Contract",if(and(K$1&lt;=$I1196,K$1&gt;=$H1196),$F1196,""),if($E1196="YP Contract",if(K$1=$H1196,500000,if(K$1=($H1196+1),1000000,if(K$1=($H1196+2),1500000,""))))))))</f>
        <v/>
      </c>
      <c r="L1196" s="13" t="str">
        <f t="shared" si="1196"/>
        <v/>
      </c>
      <c r="M1196" s="13" t="str">
        <f t="shared" si="1196"/>
        <v/>
      </c>
      <c r="N1196" s="13" t="str">
        <f t="shared" si="1196"/>
        <v/>
      </c>
      <c r="O1196" s="13" t="str">
        <f t="shared" si="1196"/>
        <v/>
      </c>
      <c r="P1196" s="13" t="str">
        <f t="shared" si="1196"/>
        <v/>
      </c>
    </row>
    <row r="1197">
      <c r="B1197" s="23"/>
      <c r="C1197" s="9"/>
      <c r="D1197" s="9"/>
      <c r="E1197" s="9"/>
      <c r="F1197" s="2"/>
      <c r="G1197" s="3"/>
      <c r="I1197" s="12" t="str">
        <f t="shared" si="754"/>
        <v/>
      </c>
      <c r="J1197" s="13">
        <v>3.31E7</v>
      </c>
      <c r="K1197" s="13" t="str">
        <f t="shared" ref="K1197:P1197" si="1197">if($E1197="","",if($E1197="Dropped",if(and(K$1&lt;=$I1197,K$1&gt;=$H1197),if(Year($D1197)=K$1,$F1197*0.8,if((year($D1197)+1)=K$1,$F1197*0.6,$F1197*0.4)) ,""),if($E1197="Minors",0,if($E1197="FA Contract",if(and(K$1&lt;=$I1197,K$1&gt;=$H1197),$F1197,""),if($E1197="YP Contract",if(K$1=$H1197,500000,if(K$1=($H1197+1),1000000,if(K$1=($H1197+2),1500000,""))))))))</f>
        <v/>
      </c>
      <c r="L1197" s="13" t="str">
        <f t="shared" si="1197"/>
        <v/>
      </c>
      <c r="M1197" s="13" t="str">
        <f t="shared" si="1197"/>
        <v/>
      </c>
      <c r="N1197" s="13" t="str">
        <f t="shared" si="1197"/>
        <v/>
      </c>
      <c r="O1197" s="13" t="str">
        <f t="shared" si="1197"/>
        <v/>
      </c>
      <c r="P1197" s="13" t="str">
        <f t="shared" si="1197"/>
        <v/>
      </c>
    </row>
    <row r="1198">
      <c r="B1198" s="23"/>
      <c r="C1198" s="9"/>
      <c r="D1198" s="9"/>
      <c r="E1198" s="9"/>
      <c r="F1198" s="2"/>
      <c r="G1198" s="3"/>
      <c r="I1198" s="12" t="str">
        <f t="shared" si="754"/>
        <v/>
      </c>
      <c r="J1198" s="13">
        <v>3.31E7</v>
      </c>
      <c r="K1198" s="13" t="str">
        <f t="shared" ref="K1198:P1198" si="1198">if($E1198="","",if($E1198="Dropped",if(and(K$1&lt;=$I1198,K$1&gt;=$H1198),if(Year($D1198)=K$1,$F1198*0.8,if((year($D1198)+1)=K$1,$F1198*0.6,$F1198*0.4)) ,""),if($E1198="Minors",0,if($E1198="FA Contract",if(and(K$1&lt;=$I1198,K$1&gt;=$H1198),$F1198,""),if($E1198="YP Contract",if(K$1=$H1198,500000,if(K$1=($H1198+1),1000000,if(K$1=($H1198+2),1500000,""))))))))</f>
        <v/>
      </c>
      <c r="L1198" s="13" t="str">
        <f t="shared" si="1198"/>
        <v/>
      </c>
      <c r="M1198" s="13" t="str">
        <f t="shared" si="1198"/>
        <v/>
      </c>
      <c r="N1198" s="13" t="str">
        <f t="shared" si="1198"/>
        <v/>
      </c>
      <c r="O1198" s="13" t="str">
        <f t="shared" si="1198"/>
        <v/>
      </c>
      <c r="P1198" s="13" t="str">
        <f t="shared" si="1198"/>
        <v/>
      </c>
    </row>
    <row r="1199">
      <c r="B1199" s="23"/>
      <c r="C1199" s="9"/>
      <c r="D1199" s="9"/>
      <c r="E1199" s="9"/>
      <c r="F1199" s="2"/>
      <c r="G1199" s="3"/>
      <c r="I1199" s="12" t="str">
        <f t="shared" si="754"/>
        <v/>
      </c>
      <c r="J1199" s="13">
        <v>3.31E7</v>
      </c>
      <c r="K1199" s="13" t="str">
        <f t="shared" ref="K1199:P1199" si="1199">if($E1199="","",if($E1199="Dropped",if(and(K$1&lt;=$I1199,K$1&gt;=$H1199),if(Year($D1199)=K$1,$F1199*0.8,if((year($D1199)+1)=K$1,$F1199*0.6,$F1199*0.4)) ,""),if($E1199="Minors",0,if($E1199="FA Contract",if(and(K$1&lt;=$I1199,K$1&gt;=$H1199),$F1199,""),if($E1199="YP Contract",if(K$1=$H1199,500000,if(K$1=($H1199+1),1000000,if(K$1=($H1199+2),1500000,""))))))))</f>
        <v/>
      </c>
      <c r="L1199" s="13" t="str">
        <f t="shared" si="1199"/>
        <v/>
      </c>
      <c r="M1199" s="13" t="str">
        <f t="shared" si="1199"/>
        <v/>
      </c>
      <c r="N1199" s="13" t="str">
        <f t="shared" si="1199"/>
        <v/>
      </c>
      <c r="O1199" s="13" t="str">
        <f t="shared" si="1199"/>
        <v/>
      </c>
      <c r="P1199" s="13" t="str">
        <f t="shared" si="1199"/>
        <v/>
      </c>
    </row>
    <row r="1200">
      <c r="B1200" s="23"/>
      <c r="C1200" s="9"/>
      <c r="D1200" s="9"/>
      <c r="E1200" s="9"/>
      <c r="F1200" s="2"/>
      <c r="G1200" s="3"/>
      <c r="I1200" s="12" t="str">
        <f t="shared" si="754"/>
        <v/>
      </c>
      <c r="J1200" s="13">
        <v>3.31E7</v>
      </c>
      <c r="K1200" s="13" t="str">
        <f t="shared" ref="K1200:P1200" si="1200">if($E1200="","",if($E1200="Dropped",if(and(K$1&lt;=$I1200,K$1&gt;=$H1200),if(Year($D1200)=K$1,$F1200*0.8,if((year($D1200)+1)=K$1,$F1200*0.6,$F1200*0.4)) ,""),if($E1200="Minors",0,if($E1200="FA Contract",if(and(K$1&lt;=$I1200,K$1&gt;=$H1200),$F1200,""),if($E1200="YP Contract",if(K$1=$H1200,500000,if(K$1=($H1200+1),1000000,if(K$1=($H1200+2),1500000,""))))))))</f>
        <v/>
      </c>
      <c r="L1200" s="13" t="str">
        <f t="shared" si="1200"/>
        <v/>
      </c>
      <c r="M1200" s="13" t="str">
        <f t="shared" si="1200"/>
        <v/>
      </c>
      <c r="N1200" s="13" t="str">
        <f t="shared" si="1200"/>
        <v/>
      </c>
      <c r="O1200" s="13" t="str">
        <f t="shared" si="1200"/>
        <v/>
      </c>
      <c r="P1200" s="13" t="str">
        <f t="shared" si="1200"/>
        <v/>
      </c>
    </row>
    <row r="1201">
      <c r="B1201" s="23"/>
      <c r="C1201" s="9"/>
      <c r="D1201" s="9"/>
      <c r="E1201" s="9"/>
      <c r="F1201" s="2"/>
      <c r="G1201" s="3"/>
      <c r="I1201" s="12" t="str">
        <f t="shared" si="754"/>
        <v/>
      </c>
      <c r="J1201" s="13">
        <v>3.31E7</v>
      </c>
      <c r="K1201" s="13" t="str">
        <f t="shared" ref="K1201:P1201" si="1201">if($E1201="","",if($E1201="Dropped",if(and(K$1&lt;=$I1201,K$1&gt;=$H1201),if(Year($D1201)=K$1,$F1201*0.8,if((year($D1201)+1)=K$1,$F1201*0.6,$F1201*0.4)) ,""),if($E1201="Minors",0,if($E1201="FA Contract",if(and(K$1&lt;=$I1201,K$1&gt;=$H1201),$F1201,""),if($E1201="YP Contract",if(K$1=$H1201,500000,if(K$1=($H1201+1),1000000,if(K$1=($H1201+2),1500000,""))))))))</f>
        <v/>
      </c>
      <c r="L1201" s="13" t="str">
        <f t="shared" si="1201"/>
        <v/>
      </c>
      <c r="M1201" s="13" t="str">
        <f t="shared" si="1201"/>
        <v/>
      </c>
      <c r="N1201" s="13" t="str">
        <f t="shared" si="1201"/>
        <v/>
      </c>
      <c r="O1201" s="13" t="str">
        <f t="shared" si="1201"/>
        <v/>
      </c>
      <c r="P1201" s="13" t="str">
        <f t="shared" si="1201"/>
        <v/>
      </c>
    </row>
    <row r="1202">
      <c r="B1202" s="23"/>
      <c r="C1202" s="9"/>
      <c r="D1202" s="9"/>
      <c r="E1202" s="9"/>
      <c r="F1202" s="2"/>
      <c r="G1202" s="3"/>
      <c r="I1202" s="12" t="str">
        <f t="shared" si="754"/>
        <v/>
      </c>
      <c r="J1202" s="13">
        <v>3.31E7</v>
      </c>
      <c r="K1202" s="13" t="str">
        <f t="shared" ref="K1202:P1202" si="1202">if($E1202="","",if($E1202="Dropped",if(and(K$1&lt;=$I1202,K$1&gt;=$H1202),if(Year($D1202)=K$1,$F1202*0.8,if((year($D1202)+1)=K$1,$F1202*0.6,$F1202*0.4)) ,""),if($E1202="Minors",0,if($E1202="FA Contract",if(and(K$1&lt;=$I1202,K$1&gt;=$H1202),$F1202,""),if($E1202="YP Contract",if(K$1=$H1202,500000,if(K$1=($H1202+1),1000000,if(K$1=($H1202+2),1500000,""))))))))</f>
        <v/>
      </c>
      <c r="L1202" s="13" t="str">
        <f t="shared" si="1202"/>
        <v/>
      </c>
      <c r="M1202" s="13" t="str">
        <f t="shared" si="1202"/>
        <v/>
      </c>
      <c r="N1202" s="13" t="str">
        <f t="shared" si="1202"/>
        <v/>
      </c>
      <c r="O1202" s="13" t="str">
        <f t="shared" si="1202"/>
        <v/>
      </c>
      <c r="P1202" s="13" t="str">
        <f t="shared" si="1202"/>
        <v/>
      </c>
    </row>
    <row r="1203">
      <c r="B1203" s="23"/>
      <c r="C1203" s="9"/>
      <c r="D1203" s="9"/>
      <c r="E1203" s="9"/>
      <c r="F1203" s="2"/>
      <c r="G1203" s="3"/>
      <c r="I1203" s="12" t="str">
        <f t="shared" si="754"/>
        <v/>
      </c>
      <c r="J1203" s="13">
        <v>3.31E7</v>
      </c>
      <c r="K1203" s="13" t="str">
        <f t="shared" ref="K1203:P1203" si="1203">if($E1203="","",if($E1203="Dropped",if(and(K$1&lt;=$I1203,K$1&gt;=$H1203),if(Year($D1203)=K$1,$F1203*0.8,if((year($D1203)+1)=K$1,$F1203*0.6,$F1203*0.4)) ,""),if($E1203="Minors",0,if($E1203="FA Contract",if(and(K$1&lt;=$I1203,K$1&gt;=$H1203),$F1203,""),if($E1203="YP Contract",if(K$1=$H1203,500000,if(K$1=($H1203+1),1000000,if(K$1=($H1203+2),1500000,""))))))))</f>
        <v/>
      </c>
      <c r="L1203" s="13" t="str">
        <f t="shared" si="1203"/>
        <v/>
      </c>
      <c r="M1203" s="13" t="str">
        <f t="shared" si="1203"/>
        <v/>
      </c>
      <c r="N1203" s="13" t="str">
        <f t="shared" si="1203"/>
        <v/>
      </c>
      <c r="O1203" s="13" t="str">
        <f t="shared" si="1203"/>
        <v/>
      </c>
      <c r="P1203" s="13" t="str">
        <f t="shared" si="1203"/>
        <v/>
      </c>
    </row>
    <row r="1204">
      <c r="B1204" s="23"/>
      <c r="C1204" s="9"/>
      <c r="D1204" s="9"/>
      <c r="E1204" s="9"/>
      <c r="F1204" s="2"/>
      <c r="G1204" s="3"/>
      <c r="I1204" s="12" t="str">
        <f t="shared" si="754"/>
        <v/>
      </c>
      <c r="J1204" s="13">
        <v>3.31E7</v>
      </c>
      <c r="K1204" s="13" t="str">
        <f t="shared" ref="K1204:P1204" si="1204">if($E1204="","",if($E1204="Dropped",if(and(K$1&lt;=$I1204,K$1&gt;=$H1204),if(Year($D1204)=K$1,$F1204*0.8,if((year($D1204)+1)=K$1,$F1204*0.6,$F1204*0.4)) ,""),if($E1204="Minors",0,if($E1204="FA Contract",if(and(K$1&lt;=$I1204,K$1&gt;=$H1204),$F1204,""),if($E1204="YP Contract",if(K$1=$H1204,500000,if(K$1=($H1204+1),1000000,if(K$1=($H1204+2),1500000,""))))))))</f>
        <v/>
      </c>
      <c r="L1204" s="13" t="str">
        <f t="shared" si="1204"/>
        <v/>
      </c>
      <c r="M1204" s="13" t="str">
        <f t="shared" si="1204"/>
        <v/>
      </c>
      <c r="N1204" s="13" t="str">
        <f t="shared" si="1204"/>
        <v/>
      </c>
      <c r="O1204" s="13" t="str">
        <f t="shared" si="1204"/>
        <v/>
      </c>
      <c r="P1204" s="13" t="str">
        <f t="shared" si="1204"/>
        <v/>
      </c>
    </row>
    <row r="1205">
      <c r="B1205" s="23"/>
      <c r="C1205" s="9"/>
      <c r="D1205" s="9"/>
      <c r="E1205" s="9"/>
      <c r="F1205" s="2"/>
      <c r="G1205" s="3"/>
      <c r="I1205" s="12" t="str">
        <f t="shared" si="754"/>
        <v/>
      </c>
      <c r="J1205" s="13">
        <v>3.31E7</v>
      </c>
      <c r="K1205" s="13" t="str">
        <f t="shared" ref="K1205:P1205" si="1205">if($E1205="","",if($E1205="Dropped",if(and(K$1&lt;=$I1205,K$1&gt;=$H1205),if(Year($D1205)=K$1,$F1205*0.8,if((year($D1205)+1)=K$1,$F1205*0.6,$F1205*0.4)) ,""),if($E1205="Minors",0,if($E1205="FA Contract",if(and(K$1&lt;=$I1205,K$1&gt;=$H1205),$F1205,""),if($E1205="YP Contract",if(K$1=$H1205,500000,if(K$1=($H1205+1),1000000,if(K$1=($H1205+2),1500000,""))))))))</f>
        <v/>
      </c>
      <c r="L1205" s="13" t="str">
        <f t="shared" si="1205"/>
        <v/>
      </c>
      <c r="M1205" s="13" t="str">
        <f t="shared" si="1205"/>
        <v/>
      </c>
      <c r="N1205" s="13" t="str">
        <f t="shared" si="1205"/>
        <v/>
      </c>
      <c r="O1205" s="13" t="str">
        <f t="shared" si="1205"/>
        <v/>
      </c>
      <c r="P1205" s="13" t="str">
        <f t="shared" si="1205"/>
        <v/>
      </c>
    </row>
    <row r="1206">
      <c r="B1206" s="23"/>
      <c r="C1206" s="9"/>
      <c r="D1206" s="9"/>
      <c r="E1206" s="9"/>
      <c r="F1206" s="2"/>
      <c r="G1206" s="3"/>
      <c r="I1206" s="12" t="str">
        <f t="shared" si="754"/>
        <v/>
      </c>
      <c r="J1206" s="13">
        <v>3.31E7</v>
      </c>
      <c r="K1206" s="13" t="str">
        <f t="shared" ref="K1206:P1206" si="1206">if($E1206="","",if($E1206="Dropped",if(and(K$1&lt;=$I1206,K$1&gt;=$H1206),if(Year($D1206)=K$1,$F1206*0.8,if((year($D1206)+1)=K$1,$F1206*0.6,$F1206*0.4)) ,""),if($E1206="Minors",0,if($E1206="FA Contract",if(and(K$1&lt;=$I1206,K$1&gt;=$H1206),$F1206,""),if($E1206="YP Contract",if(K$1=$H1206,500000,if(K$1=($H1206+1),1000000,if(K$1=($H1206+2),1500000,""))))))))</f>
        <v/>
      </c>
      <c r="L1206" s="13" t="str">
        <f t="shared" si="1206"/>
        <v/>
      </c>
      <c r="M1206" s="13" t="str">
        <f t="shared" si="1206"/>
        <v/>
      </c>
      <c r="N1206" s="13" t="str">
        <f t="shared" si="1206"/>
        <v/>
      </c>
      <c r="O1206" s="13" t="str">
        <f t="shared" si="1206"/>
        <v/>
      </c>
      <c r="P1206" s="13" t="str">
        <f t="shared" si="1206"/>
        <v/>
      </c>
    </row>
    <row r="1207">
      <c r="B1207" s="23"/>
      <c r="C1207" s="9"/>
      <c r="D1207" s="9"/>
      <c r="E1207" s="9"/>
      <c r="F1207" s="2"/>
      <c r="G1207" s="3"/>
      <c r="I1207" s="12" t="str">
        <f t="shared" si="754"/>
        <v/>
      </c>
      <c r="J1207" s="13">
        <v>3.31E7</v>
      </c>
      <c r="K1207" s="13" t="str">
        <f t="shared" ref="K1207:P1207" si="1207">if($E1207="","",if($E1207="Dropped",if(and(K$1&lt;=$I1207,K$1&gt;=$H1207),if(Year($D1207)=K$1,$F1207*0.8,if((year($D1207)+1)=K$1,$F1207*0.6,$F1207*0.4)) ,""),if($E1207="Minors",0,if($E1207="FA Contract",if(and(K$1&lt;=$I1207,K$1&gt;=$H1207),$F1207,""),if($E1207="YP Contract",if(K$1=$H1207,500000,if(K$1=($H1207+1),1000000,if(K$1=($H1207+2),1500000,""))))))))</f>
        <v/>
      </c>
      <c r="L1207" s="13" t="str">
        <f t="shared" si="1207"/>
        <v/>
      </c>
      <c r="M1207" s="13" t="str">
        <f t="shared" si="1207"/>
        <v/>
      </c>
      <c r="N1207" s="13" t="str">
        <f t="shared" si="1207"/>
        <v/>
      </c>
      <c r="O1207" s="13" t="str">
        <f t="shared" si="1207"/>
        <v/>
      </c>
      <c r="P1207" s="13" t="str">
        <f t="shared" si="1207"/>
        <v/>
      </c>
    </row>
    <row r="1208">
      <c r="B1208" s="23"/>
      <c r="C1208" s="9"/>
      <c r="D1208" s="9"/>
      <c r="E1208" s="9"/>
      <c r="F1208" s="2"/>
      <c r="G1208" s="3"/>
      <c r="I1208" s="12" t="str">
        <f t="shared" si="754"/>
        <v/>
      </c>
      <c r="J1208" s="13">
        <v>3.31E7</v>
      </c>
      <c r="K1208" s="13" t="str">
        <f t="shared" ref="K1208:P1208" si="1208">if($E1208="","",if($E1208="Dropped",if(and(K$1&lt;=$I1208,K$1&gt;=$H1208),if(Year($D1208)=K$1,$F1208*0.8,if((year($D1208)+1)=K$1,$F1208*0.6,$F1208*0.4)) ,""),if($E1208="Minors",0,if($E1208="FA Contract",if(and(K$1&lt;=$I1208,K$1&gt;=$H1208),$F1208,""),if($E1208="YP Contract",if(K$1=$H1208,500000,if(K$1=($H1208+1),1000000,if(K$1=($H1208+2),1500000,""))))))))</f>
        <v/>
      </c>
      <c r="L1208" s="13" t="str">
        <f t="shared" si="1208"/>
        <v/>
      </c>
      <c r="M1208" s="13" t="str">
        <f t="shared" si="1208"/>
        <v/>
      </c>
      <c r="N1208" s="13" t="str">
        <f t="shared" si="1208"/>
        <v/>
      </c>
      <c r="O1208" s="13" t="str">
        <f t="shared" si="1208"/>
        <v/>
      </c>
      <c r="P1208" s="13" t="str">
        <f t="shared" si="1208"/>
        <v/>
      </c>
    </row>
    <row r="1209">
      <c r="B1209" s="23"/>
      <c r="C1209" s="9"/>
      <c r="D1209" s="9"/>
      <c r="E1209" s="9"/>
      <c r="F1209" s="2"/>
      <c r="G1209" s="3"/>
      <c r="I1209" s="12" t="str">
        <f t="shared" si="754"/>
        <v/>
      </c>
      <c r="J1209" s="13">
        <v>3.31E7</v>
      </c>
      <c r="K1209" s="13" t="str">
        <f t="shared" ref="K1209:P1209" si="1209">if($E1209="","",if($E1209="Dropped",if(and(K$1&lt;=$I1209,K$1&gt;=$H1209),if(Year($D1209)=K$1,$F1209*0.8,if((year($D1209)+1)=K$1,$F1209*0.6,$F1209*0.4)) ,""),if($E1209="Minors",0,if($E1209="FA Contract",if(and(K$1&lt;=$I1209,K$1&gt;=$H1209),$F1209,""),if($E1209="YP Contract",if(K$1=$H1209,500000,if(K$1=($H1209+1),1000000,if(K$1=($H1209+2),1500000,""))))))))</f>
        <v/>
      </c>
      <c r="L1209" s="13" t="str">
        <f t="shared" si="1209"/>
        <v/>
      </c>
      <c r="M1209" s="13" t="str">
        <f t="shared" si="1209"/>
        <v/>
      </c>
      <c r="N1209" s="13" t="str">
        <f t="shared" si="1209"/>
        <v/>
      </c>
      <c r="O1209" s="13" t="str">
        <f t="shared" si="1209"/>
        <v/>
      </c>
      <c r="P1209" s="13" t="str">
        <f t="shared" si="1209"/>
        <v/>
      </c>
    </row>
    <row r="1210">
      <c r="B1210" s="23"/>
      <c r="C1210" s="9"/>
      <c r="D1210" s="9"/>
      <c r="E1210" s="9"/>
      <c r="F1210" s="2"/>
      <c r="G1210" s="3"/>
      <c r="I1210" s="12" t="str">
        <f t="shared" si="754"/>
        <v/>
      </c>
      <c r="J1210" s="13">
        <v>3.31E7</v>
      </c>
      <c r="K1210" s="13" t="str">
        <f t="shared" ref="K1210:P1210" si="1210">if($E1210="","",if($E1210="Dropped",if(and(K$1&lt;=$I1210,K$1&gt;=$H1210),if(Year($D1210)=K$1,$F1210*0.8,if((year($D1210)+1)=K$1,$F1210*0.6,$F1210*0.4)) ,""),if($E1210="Minors",0,if($E1210="FA Contract",if(and(K$1&lt;=$I1210,K$1&gt;=$H1210),$F1210,""),if($E1210="YP Contract",if(K$1=$H1210,500000,if(K$1=($H1210+1),1000000,if(K$1=($H1210+2),1500000,""))))))))</f>
        <v/>
      </c>
      <c r="L1210" s="13" t="str">
        <f t="shared" si="1210"/>
        <v/>
      </c>
      <c r="M1210" s="13" t="str">
        <f t="shared" si="1210"/>
        <v/>
      </c>
      <c r="N1210" s="13" t="str">
        <f t="shared" si="1210"/>
        <v/>
      </c>
      <c r="O1210" s="13" t="str">
        <f t="shared" si="1210"/>
        <v/>
      </c>
      <c r="P1210" s="13" t="str">
        <f t="shared" si="1210"/>
        <v/>
      </c>
    </row>
    <row r="1211">
      <c r="B1211" s="23"/>
      <c r="C1211" s="9"/>
      <c r="D1211" s="9"/>
      <c r="E1211" s="9"/>
      <c r="F1211" s="2"/>
      <c r="G1211" s="3"/>
      <c r="I1211" s="12" t="str">
        <f t="shared" si="754"/>
        <v/>
      </c>
      <c r="J1211" s="13">
        <v>3.31E7</v>
      </c>
      <c r="K1211" s="13" t="str">
        <f t="shared" ref="K1211:P1211" si="1211">if($E1211="","",if($E1211="Dropped",if(and(K$1&lt;=$I1211,K$1&gt;=$H1211),if(Year($D1211)=K$1,$F1211*0.8,if((year($D1211)+1)=K$1,$F1211*0.6,$F1211*0.4)) ,""),if($E1211="Minors",0,if($E1211="FA Contract",if(and(K$1&lt;=$I1211,K$1&gt;=$H1211),$F1211,""),if($E1211="YP Contract",if(K$1=$H1211,500000,if(K$1=($H1211+1),1000000,if(K$1=($H1211+2),1500000,""))))))))</f>
        <v/>
      </c>
      <c r="L1211" s="13" t="str">
        <f t="shared" si="1211"/>
        <v/>
      </c>
      <c r="M1211" s="13" t="str">
        <f t="shared" si="1211"/>
        <v/>
      </c>
      <c r="N1211" s="13" t="str">
        <f t="shared" si="1211"/>
        <v/>
      </c>
      <c r="O1211" s="13" t="str">
        <f t="shared" si="1211"/>
        <v/>
      </c>
      <c r="P1211" s="13" t="str">
        <f t="shared" si="1211"/>
        <v/>
      </c>
    </row>
    <row r="1212">
      <c r="B1212" s="23"/>
      <c r="C1212" s="9"/>
      <c r="D1212" s="9"/>
      <c r="E1212" s="9"/>
      <c r="F1212" s="2"/>
      <c r="G1212" s="3"/>
      <c r="I1212" s="12" t="str">
        <f t="shared" si="754"/>
        <v/>
      </c>
      <c r="J1212" s="13">
        <v>3.31E7</v>
      </c>
      <c r="K1212" s="13" t="str">
        <f t="shared" ref="K1212:P1212" si="1212">if($E1212="","",if($E1212="Dropped",if(and(K$1&lt;=$I1212,K$1&gt;=$H1212),if(Year($D1212)=K$1,$F1212*0.8,if((year($D1212)+1)=K$1,$F1212*0.6,$F1212*0.4)) ,""),if($E1212="Minors",0,if($E1212="FA Contract",if(and(K$1&lt;=$I1212,K$1&gt;=$H1212),$F1212,""),if($E1212="YP Contract",if(K$1=$H1212,500000,if(K$1=($H1212+1),1000000,if(K$1=($H1212+2),1500000,""))))))))</f>
        <v/>
      </c>
      <c r="L1212" s="13" t="str">
        <f t="shared" si="1212"/>
        <v/>
      </c>
      <c r="M1212" s="13" t="str">
        <f t="shared" si="1212"/>
        <v/>
      </c>
      <c r="N1212" s="13" t="str">
        <f t="shared" si="1212"/>
        <v/>
      </c>
      <c r="O1212" s="13" t="str">
        <f t="shared" si="1212"/>
        <v/>
      </c>
      <c r="P1212" s="13" t="str">
        <f t="shared" si="1212"/>
        <v/>
      </c>
    </row>
    <row r="1213">
      <c r="B1213" s="23"/>
      <c r="C1213" s="9"/>
      <c r="D1213" s="9"/>
      <c r="E1213" s="9"/>
      <c r="F1213" s="2"/>
      <c r="G1213" s="3"/>
      <c r="I1213" s="12" t="str">
        <f t="shared" si="754"/>
        <v/>
      </c>
      <c r="J1213" s="13">
        <v>3.31E7</v>
      </c>
      <c r="K1213" s="13" t="str">
        <f t="shared" ref="K1213:P1213" si="1213">if($E1213="","",if($E1213="Dropped",if(and(K$1&lt;=$I1213,K$1&gt;=$H1213),if(Year($D1213)=K$1,$F1213*0.8,if((year($D1213)+1)=K$1,$F1213*0.6,$F1213*0.4)) ,""),if($E1213="Minors",0,if($E1213="FA Contract",if(and(K$1&lt;=$I1213,K$1&gt;=$H1213),$F1213,""),if($E1213="YP Contract",if(K$1=$H1213,500000,if(K$1=($H1213+1),1000000,if(K$1=($H1213+2),1500000,""))))))))</f>
        <v/>
      </c>
      <c r="L1213" s="13" t="str">
        <f t="shared" si="1213"/>
        <v/>
      </c>
      <c r="M1213" s="13" t="str">
        <f t="shared" si="1213"/>
        <v/>
      </c>
      <c r="N1213" s="13" t="str">
        <f t="shared" si="1213"/>
        <v/>
      </c>
      <c r="O1213" s="13" t="str">
        <f t="shared" si="1213"/>
        <v/>
      </c>
      <c r="P1213" s="13" t="str">
        <f t="shared" si="1213"/>
        <v/>
      </c>
    </row>
    <row r="1214">
      <c r="B1214" s="23"/>
      <c r="C1214" s="9"/>
      <c r="D1214" s="9"/>
      <c r="E1214" s="9"/>
      <c r="F1214" s="2"/>
      <c r="G1214" s="3"/>
      <c r="I1214" s="12" t="str">
        <f t="shared" si="754"/>
        <v/>
      </c>
      <c r="J1214" s="13">
        <v>3.31E7</v>
      </c>
      <c r="K1214" s="13" t="str">
        <f t="shared" ref="K1214:P1214" si="1214">if($E1214="","",if($E1214="Dropped",if(and(K$1&lt;=$I1214,K$1&gt;=$H1214),if(Year($D1214)=K$1,$F1214*0.8,if((year($D1214)+1)=K$1,$F1214*0.6,$F1214*0.4)) ,""),if($E1214="Minors",0,if($E1214="FA Contract",if(and(K$1&lt;=$I1214,K$1&gt;=$H1214),$F1214,""),if($E1214="YP Contract",if(K$1=$H1214,500000,if(K$1=($H1214+1),1000000,if(K$1=($H1214+2),1500000,""))))))))</f>
        <v/>
      </c>
      <c r="L1214" s="13" t="str">
        <f t="shared" si="1214"/>
        <v/>
      </c>
      <c r="M1214" s="13" t="str">
        <f t="shared" si="1214"/>
        <v/>
      </c>
      <c r="N1214" s="13" t="str">
        <f t="shared" si="1214"/>
        <v/>
      </c>
      <c r="O1214" s="13" t="str">
        <f t="shared" si="1214"/>
        <v/>
      </c>
      <c r="P1214" s="13" t="str">
        <f t="shared" si="1214"/>
        <v/>
      </c>
    </row>
    <row r="1215">
      <c r="B1215" s="23"/>
      <c r="C1215" s="9"/>
      <c r="D1215" s="9"/>
      <c r="E1215" s="9"/>
      <c r="F1215" s="2"/>
      <c r="G1215" s="3"/>
      <c r="I1215" s="12" t="str">
        <f t="shared" si="754"/>
        <v/>
      </c>
      <c r="J1215" s="13">
        <v>3.31E7</v>
      </c>
      <c r="K1215" s="13" t="str">
        <f t="shared" ref="K1215:P1215" si="1215">if($E1215="","",if($E1215="Dropped",if(and(K$1&lt;=$I1215,K$1&gt;=$H1215),if(Year($D1215)=K$1,$F1215*0.8,if((year($D1215)+1)=K$1,$F1215*0.6,$F1215*0.4)) ,""),if($E1215="Minors",0,if($E1215="FA Contract",if(and(K$1&lt;=$I1215,K$1&gt;=$H1215),$F1215,""),if($E1215="YP Contract",if(K$1=$H1215,500000,if(K$1=($H1215+1),1000000,if(K$1=($H1215+2),1500000,""))))))))</f>
        <v/>
      </c>
      <c r="L1215" s="13" t="str">
        <f t="shared" si="1215"/>
        <v/>
      </c>
      <c r="M1215" s="13" t="str">
        <f t="shared" si="1215"/>
        <v/>
      </c>
      <c r="N1215" s="13" t="str">
        <f t="shared" si="1215"/>
        <v/>
      </c>
      <c r="O1215" s="13" t="str">
        <f t="shared" si="1215"/>
        <v/>
      </c>
      <c r="P1215" s="13" t="str">
        <f t="shared" si="1215"/>
        <v/>
      </c>
    </row>
    <row r="1216">
      <c r="B1216" s="23"/>
      <c r="C1216" s="9"/>
      <c r="D1216" s="9"/>
      <c r="E1216" s="9"/>
      <c r="F1216" s="2"/>
      <c r="G1216" s="3"/>
      <c r="I1216" s="12" t="str">
        <f t="shared" si="754"/>
        <v/>
      </c>
      <c r="J1216" s="13">
        <v>3.31E7</v>
      </c>
      <c r="K1216" s="13" t="str">
        <f t="shared" ref="K1216:P1216" si="1216">if($E1216="","",if($E1216="Dropped",if(and(K$1&lt;=$I1216,K$1&gt;=$H1216),if(Year($D1216)=K$1,$F1216*0.8,if((year($D1216)+1)=K$1,$F1216*0.6,$F1216*0.4)) ,""),if($E1216="Minors",0,if($E1216="FA Contract",if(and(K$1&lt;=$I1216,K$1&gt;=$H1216),$F1216,""),if($E1216="YP Contract",if(K$1=$H1216,500000,if(K$1=($H1216+1),1000000,if(K$1=($H1216+2),1500000,""))))))))</f>
        <v/>
      </c>
      <c r="L1216" s="13" t="str">
        <f t="shared" si="1216"/>
        <v/>
      </c>
      <c r="M1216" s="13" t="str">
        <f t="shared" si="1216"/>
        <v/>
      </c>
      <c r="N1216" s="13" t="str">
        <f t="shared" si="1216"/>
        <v/>
      </c>
      <c r="O1216" s="13" t="str">
        <f t="shared" si="1216"/>
        <v/>
      </c>
      <c r="P1216" s="13" t="str">
        <f t="shared" si="1216"/>
        <v/>
      </c>
    </row>
    <row r="1217">
      <c r="B1217" s="23"/>
      <c r="C1217" s="9"/>
      <c r="D1217" s="9"/>
      <c r="E1217" s="9"/>
      <c r="F1217" s="2"/>
      <c r="G1217" s="3"/>
      <c r="I1217" s="12" t="str">
        <f t="shared" si="754"/>
        <v/>
      </c>
      <c r="J1217" s="13">
        <v>3.31E7</v>
      </c>
      <c r="K1217" s="13" t="str">
        <f t="shared" ref="K1217:P1217" si="1217">if($E1217="","",if($E1217="Dropped",if(and(K$1&lt;=$I1217,K$1&gt;=$H1217),if(Year($D1217)=K$1,$F1217*0.8,if((year($D1217)+1)=K$1,$F1217*0.6,$F1217*0.4)) ,""),if($E1217="Minors",0,if($E1217="FA Contract",if(and(K$1&lt;=$I1217,K$1&gt;=$H1217),$F1217,""),if($E1217="YP Contract",if(K$1=$H1217,500000,if(K$1=($H1217+1),1000000,if(K$1=($H1217+2),1500000,""))))))))</f>
        <v/>
      </c>
      <c r="L1217" s="13" t="str">
        <f t="shared" si="1217"/>
        <v/>
      </c>
      <c r="M1217" s="13" t="str">
        <f t="shared" si="1217"/>
        <v/>
      </c>
      <c r="N1217" s="13" t="str">
        <f t="shared" si="1217"/>
        <v/>
      </c>
      <c r="O1217" s="13" t="str">
        <f t="shared" si="1217"/>
        <v/>
      </c>
      <c r="P1217" s="13" t="str">
        <f t="shared" si="1217"/>
        <v/>
      </c>
    </row>
    <row r="1218">
      <c r="B1218" s="23"/>
      <c r="C1218" s="9"/>
      <c r="D1218" s="9"/>
      <c r="E1218" s="9"/>
      <c r="F1218" s="2"/>
      <c r="G1218" s="3"/>
      <c r="I1218" s="12" t="str">
        <f t="shared" si="754"/>
        <v/>
      </c>
      <c r="J1218" s="13">
        <v>3.31E7</v>
      </c>
      <c r="K1218" s="13" t="str">
        <f t="shared" ref="K1218:P1218" si="1218">if($E1218="","",if($E1218="Dropped",if(and(K$1&lt;=$I1218,K$1&gt;=$H1218),if(Year($D1218)=K$1,$F1218*0.8,if((year($D1218)+1)=K$1,$F1218*0.6,$F1218*0.4)) ,""),if($E1218="Minors",0,if($E1218="FA Contract",if(and(K$1&lt;=$I1218,K$1&gt;=$H1218),$F1218,""),if($E1218="YP Contract",if(K$1=$H1218,500000,if(K$1=($H1218+1),1000000,if(K$1=($H1218+2),1500000,""))))))))</f>
        <v/>
      </c>
      <c r="L1218" s="13" t="str">
        <f t="shared" si="1218"/>
        <v/>
      </c>
      <c r="M1218" s="13" t="str">
        <f t="shared" si="1218"/>
        <v/>
      </c>
      <c r="N1218" s="13" t="str">
        <f t="shared" si="1218"/>
        <v/>
      </c>
      <c r="O1218" s="13" t="str">
        <f t="shared" si="1218"/>
        <v/>
      </c>
      <c r="P1218" s="13" t="str">
        <f t="shared" si="1218"/>
        <v/>
      </c>
    </row>
    <row r="1219">
      <c r="B1219" s="23"/>
      <c r="C1219" s="9"/>
      <c r="D1219" s="9"/>
      <c r="E1219" s="9"/>
      <c r="F1219" s="2"/>
      <c r="G1219" s="3"/>
      <c r="I1219" s="12" t="str">
        <f t="shared" si="754"/>
        <v/>
      </c>
      <c r="J1219" s="13">
        <v>3.31E7</v>
      </c>
      <c r="K1219" s="13" t="str">
        <f t="shared" ref="K1219:P1219" si="1219">if($E1219="","",if($E1219="Dropped",if(and(K$1&lt;=$I1219,K$1&gt;=$H1219),if(Year($D1219)=K$1,$F1219*0.8,if((year($D1219)+1)=K$1,$F1219*0.6,$F1219*0.4)) ,""),if($E1219="Minors",0,if($E1219="FA Contract",if(and(K$1&lt;=$I1219,K$1&gt;=$H1219),$F1219,""),if($E1219="YP Contract",if(K$1=$H1219,500000,if(K$1=($H1219+1),1000000,if(K$1=($H1219+2),1500000,""))))))))</f>
        <v/>
      </c>
      <c r="L1219" s="13" t="str">
        <f t="shared" si="1219"/>
        <v/>
      </c>
      <c r="M1219" s="13" t="str">
        <f t="shared" si="1219"/>
        <v/>
      </c>
      <c r="N1219" s="13" t="str">
        <f t="shared" si="1219"/>
        <v/>
      </c>
      <c r="O1219" s="13" t="str">
        <f t="shared" si="1219"/>
        <v/>
      </c>
      <c r="P1219" s="13" t="str">
        <f t="shared" si="1219"/>
        <v/>
      </c>
    </row>
    <row r="1220">
      <c r="B1220" s="23"/>
      <c r="C1220" s="9"/>
      <c r="D1220" s="9"/>
      <c r="E1220" s="9"/>
      <c r="F1220" s="2"/>
      <c r="G1220" s="3"/>
      <c r="I1220" s="12" t="str">
        <f t="shared" si="754"/>
        <v/>
      </c>
      <c r="J1220" s="13">
        <v>3.31E7</v>
      </c>
      <c r="K1220" s="13" t="str">
        <f t="shared" ref="K1220:P1220" si="1220">if($E1220="","",if($E1220="Dropped",if(and(K$1&lt;=$I1220,K$1&gt;=$H1220),if(Year($D1220)=K$1,$F1220*0.8,if((year($D1220)+1)=K$1,$F1220*0.6,$F1220*0.4)) ,""),if($E1220="Minors",0,if($E1220="FA Contract",if(and(K$1&lt;=$I1220,K$1&gt;=$H1220),$F1220,""),if($E1220="YP Contract",if(K$1=$H1220,500000,if(K$1=($H1220+1),1000000,if(K$1=($H1220+2),1500000,""))))))))</f>
        <v/>
      </c>
      <c r="L1220" s="13" t="str">
        <f t="shared" si="1220"/>
        <v/>
      </c>
      <c r="M1220" s="13" t="str">
        <f t="shared" si="1220"/>
        <v/>
      </c>
      <c r="N1220" s="13" t="str">
        <f t="shared" si="1220"/>
        <v/>
      </c>
      <c r="O1220" s="13" t="str">
        <f t="shared" si="1220"/>
        <v/>
      </c>
      <c r="P1220" s="13" t="str">
        <f t="shared" si="1220"/>
        <v/>
      </c>
    </row>
    <row r="1221">
      <c r="B1221" s="23"/>
      <c r="C1221" s="9"/>
      <c r="D1221" s="9"/>
      <c r="E1221" s="9"/>
      <c r="F1221" s="2"/>
      <c r="G1221" s="3"/>
      <c r="I1221" s="12" t="str">
        <f t="shared" si="754"/>
        <v/>
      </c>
      <c r="J1221" s="13">
        <v>3.31E7</v>
      </c>
      <c r="K1221" s="13" t="str">
        <f t="shared" ref="K1221:P1221" si="1221">if($E1221="","",if($E1221="Dropped",if(and(K$1&lt;=$I1221,K$1&gt;=$H1221),if(Year($D1221)=K$1,$F1221*0.8,if((year($D1221)+1)=K$1,$F1221*0.6,$F1221*0.4)) ,""),if($E1221="Minors",0,if($E1221="FA Contract",if(and(K$1&lt;=$I1221,K$1&gt;=$H1221),$F1221,""),if($E1221="YP Contract",if(K$1=$H1221,500000,if(K$1=($H1221+1),1000000,if(K$1=($H1221+2),1500000,""))))))))</f>
        <v/>
      </c>
      <c r="L1221" s="13" t="str">
        <f t="shared" si="1221"/>
        <v/>
      </c>
      <c r="M1221" s="13" t="str">
        <f t="shared" si="1221"/>
        <v/>
      </c>
      <c r="N1221" s="13" t="str">
        <f t="shared" si="1221"/>
        <v/>
      </c>
      <c r="O1221" s="13" t="str">
        <f t="shared" si="1221"/>
        <v/>
      </c>
      <c r="P1221" s="13" t="str">
        <f t="shared" si="1221"/>
        <v/>
      </c>
    </row>
    <row r="1222">
      <c r="B1222" s="23"/>
      <c r="C1222" s="9"/>
      <c r="D1222" s="9"/>
      <c r="E1222" s="9"/>
      <c r="F1222" s="2"/>
      <c r="G1222" s="3"/>
      <c r="I1222" s="12" t="str">
        <f t="shared" si="754"/>
        <v/>
      </c>
      <c r="J1222" s="13">
        <v>3.31E7</v>
      </c>
      <c r="K1222" s="13" t="str">
        <f t="shared" ref="K1222:P1222" si="1222">if($E1222="","",if($E1222="Dropped",if(and(K$1&lt;=$I1222,K$1&gt;=$H1222),if(Year($D1222)=K$1,$F1222*0.8,if((year($D1222)+1)=K$1,$F1222*0.6,$F1222*0.4)) ,""),if($E1222="Minors",0,if($E1222="FA Contract",if(and(K$1&lt;=$I1222,K$1&gt;=$H1222),$F1222,""),if($E1222="YP Contract",if(K$1=$H1222,500000,if(K$1=($H1222+1),1000000,if(K$1=($H1222+2),1500000,""))))))))</f>
        <v/>
      </c>
      <c r="L1222" s="13" t="str">
        <f t="shared" si="1222"/>
        <v/>
      </c>
      <c r="M1222" s="13" t="str">
        <f t="shared" si="1222"/>
        <v/>
      </c>
      <c r="N1222" s="13" t="str">
        <f t="shared" si="1222"/>
        <v/>
      </c>
      <c r="O1222" s="13" t="str">
        <f t="shared" si="1222"/>
        <v/>
      </c>
      <c r="P1222" s="13" t="str">
        <f t="shared" si="1222"/>
        <v/>
      </c>
    </row>
    <row r="1223">
      <c r="B1223" s="23"/>
      <c r="C1223" s="9"/>
      <c r="D1223" s="9"/>
      <c r="E1223" s="9"/>
      <c r="F1223" s="2"/>
      <c r="G1223" s="3"/>
      <c r="I1223" s="12" t="str">
        <f t="shared" si="754"/>
        <v/>
      </c>
      <c r="J1223" s="13">
        <v>3.31E7</v>
      </c>
      <c r="K1223" s="13" t="str">
        <f t="shared" ref="K1223:P1223" si="1223">if($E1223="","",if($E1223="Dropped",if(and(K$1&lt;=$I1223,K$1&gt;=$H1223),if(Year($D1223)=K$1,$F1223*0.8,if((year($D1223)+1)=K$1,$F1223*0.6,$F1223*0.4)) ,""),if($E1223="Minors",0,if($E1223="FA Contract",if(and(K$1&lt;=$I1223,K$1&gt;=$H1223),$F1223,""),if($E1223="YP Contract",if(K$1=$H1223,500000,if(K$1=($H1223+1),1000000,if(K$1=($H1223+2),1500000,""))))))))</f>
        <v/>
      </c>
      <c r="L1223" s="13" t="str">
        <f t="shared" si="1223"/>
        <v/>
      </c>
      <c r="M1223" s="13" t="str">
        <f t="shared" si="1223"/>
        <v/>
      </c>
      <c r="N1223" s="13" t="str">
        <f t="shared" si="1223"/>
        <v/>
      </c>
      <c r="O1223" s="13" t="str">
        <f t="shared" si="1223"/>
        <v/>
      </c>
      <c r="P1223" s="13" t="str">
        <f t="shared" si="1223"/>
        <v/>
      </c>
    </row>
    <row r="1224">
      <c r="B1224" s="23"/>
      <c r="C1224" s="9"/>
      <c r="D1224" s="9"/>
      <c r="E1224" s="9"/>
      <c r="F1224" s="2"/>
      <c r="G1224" s="3"/>
      <c r="I1224" s="12" t="str">
        <f t="shared" si="754"/>
        <v/>
      </c>
      <c r="J1224" s="13">
        <v>3.31E7</v>
      </c>
      <c r="K1224" s="13" t="str">
        <f t="shared" ref="K1224:P1224" si="1224">if($E1224="","",if($E1224="Dropped",if(and(K$1&lt;=$I1224,K$1&gt;=$H1224),if(Year($D1224)=K$1,$F1224*0.8,if((year($D1224)+1)=K$1,$F1224*0.6,$F1224*0.4)) ,""),if($E1224="Minors",0,if($E1224="FA Contract",if(and(K$1&lt;=$I1224,K$1&gt;=$H1224),$F1224,""),if($E1224="YP Contract",if(K$1=$H1224,500000,if(K$1=($H1224+1),1000000,if(K$1=($H1224+2),1500000,""))))))))</f>
        <v/>
      </c>
      <c r="L1224" s="13" t="str">
        <f t="shared" si="1224"/>
        <v/>
      </c>
      <c r="M1224" s="13" t="str">
        <f t="shared" si="1224"/>
        <v/>
      </c>
      <c r="N1224" s="13" t="str">
        <f t="shared" si="1224"/>
        <v/>
      </c>
      <c r="O1224" s="13" t="str">
        <f t="shared" si="1224"/>
        <v/>
      </c>
      <c r="P1224" s="13" t="str">
        <f t="shared" si="1224"/>
        <v/>
      </c>
    </row>
    <row r="1225">
      <c r="B1225" s="23"/>
      <c r="C1225" s="9"/>
      <c r="D1225" s="9"/>
      <c r="E1225" s="9"/>
      <c r="F1225" s="2"/>
      <c r="G1225" s="3"/>
      <c r="I1225" s="12" t="str">
        <f t="shared" si="754"/>
        <v/>
      </c>
      <c r="J1225" s="13">
        <v>3.31E7</v>
      </c>
      <c r="K1225" s="13" t="str">
        <f t="shared" ref="K1225:P1225" si="1225">if($E1225="","",if($E1225="Dropped",if(and(K$1&lt;=$I1225,K$1&gt;=$H1225),if(Year($D1225)=K$1,$F1225*0.8,if((year($D1225)+1)=K$1,$F1225*0.6,$F1225*0.4)) ,""),if($E1225="Minors",0,if($E1225="FA Contract",if(and(K$1&lt;=$I1225,K$1&gt;=$H1225),$F1225,""),if($E1225="YP Contract",if(K$1=$H1225,500000,if(K$1=($H1225+1),1000000,if(K$1=($H1225+2),1500000,""))))))))</f>
        <v/>
      </c>
      <c r="L1225" s="13" t="str">
        <f t="shared" si="1225"/>
        <v/>
      </c>
      <c r="M1225" s="13" t="str">
        <f t="shared" si="1225"/>
        <v/>
      </c>
      <c r="N1225" s="13" t="str">
        <f t="shared" si="1225"/>
        <v/>
      </c>
      <c r="O1225" s="13" t="str">
        <f t="shared" si="1225"/>
        <v/>
      </c>
      <c r="P1225" s="13" t="str">
        <f t="shared" si="1225"/>
        <v/>
      </c>
    </row>
    <row r="1226">
      <c r="B1226" s="23"/>
      <c r="C1226" s="9"/>
      <c r="D1226" s="9"/>
      <c r="E1226" s="9"/>
      <c r="F1226" s="2"/>
      <c r="G1226" s="3"/>
      <c r="I1226" s="12" t="str">
        <f t="shared" si="754"/>
        <v/>
      </c>
      <c r="J1226" s="13">
        <v>3.31E7</v>
      </c>
      <c r="K1226" s="13" t="str">
        <f t="shared" ref="K1226:P1226" si="1226">if($E1226="","",if($E1226="Dropped",if(and(K$1&lt;=$I1226,K$1&gt;=$H1226),if(Year($D1226)=K$1,$F1226*0.8,if((year($D1226)+1)=K$1,$F1226*0.6,$F1226*0.4)) ,""),if($E1226="Minors",0,if($E1226="FA Contract",if(and(K$1&lt;=$I1226,K$1&gt;=$H1226),$F1226,""),if($E1226="YP Contract",if(K$1=$H1226,500000,if(K$1=($H1226+1),1000000,if(K$1=($H1226+2),1500000,""))))))))</f>
        <v/>
      </c>
      <c r="L1226" s="13" t="str">
        <f t="shared" si="1226"/>
        <v/>
      </c>
      <c r="M1226" s="13" t="str">
        <f t="shared" si="1226"/>
        <v/>
      </c>
      <c r="N1226" s="13" t="str">
        <f t="shared" si="1226"/>
        <v/>
      </c>
      <c r="O1226" s="13" t="str">
        <f t="shared" si="1226"/>
        <v/>
      </c>
      <c r="P1226" s="13" t="str">
        <f t="shared" si="1226"/>
        <v/>
      </c>
    </row>
    <row r="1227">
      <c r="B1227" s="23"/>
      <c r="C1227" s="9"/>
      <c r="D1227" s="9"/>
      <c r="E1227" s="9"/>
      <c r="F1227" s="2"/>
      <c r="G1227" s="3"/>
      <c r="I1227" s="12" t="str">
        <f t="shared" si="754"/>
        <v/>
      </c>
      <c r="J1227" s="13">
        <v>3.31E7</v>
      </c>
      <c r="K1227" s="13" t="str">
        <f t="shared" ref="K1227:P1227" si="1227">if($E1227="","",if($E1227="Dropped",if(and(K$1&lt;=$I1227,K$1&gt;=$H1227),if(Year($D1227)=K$1,$F1227*0.8,if((year($D1227)+1)=K$1,$F1227*0.6,$F1227*0.4)) ,""),if($E1227="Minors",0,if($E1227="FA Contract",if(and(K$1&lt;=$I1227,K$1&gt;=$H1227),$F1227,""),if($E1227="YP Contract",if(K$1=$H1227,500000,if(K$1=($H1227+1),1000000,if(K$1=($H1227+2),1500000,""))))))))</f>
        <v/>
      </c>
      <c r="L1227" s="13" t="str">
        <f t="shared" si="1227"/>
        <v/>
      </c>
      <c r="M1227" s="13" t="str">
        <f t="shared" si="1227"/>
        <v/>
      </c>
      <c r="N1227" s="13" t="str">
        <f t="shared" si="1227"/>
        <v/>
      </c>
      <c r="O1227" s="13" t="str">
        <f t="shared" si="1227"/>
        <v/>
      </c>
      <c r="P1227" s="13" t="str">
        <f t="shared" si="1227"/>
        <v/>
      </c>
    </row>
    <row r="1228">
      <c r="B1228" s="23"/>
      <c r="C1228" s="9"/>
      <c r="D1228" s="9"/>
      <c r="E1228" s="9"/>
      <c r="F1228" s="2"/>
      <c r="G1228" s="3"/>
      <c r="I1228" s="12" t="str">
        <f t="shared" si="754"/>
        <v/>
      </c>
      <c r="J1228" s="13">
        <v>3.31E7</v>
      </c>
      <c r="K1228" s="13" t="str">
        <f t="shared" ref="K1228:P1228" si="1228">if($E1228="","",if($E1228="Dropped",if(and(K$1&lt;=$I1228,K$1&gt;=$H1228),if(Year($D1228)=K$1,$F1228*0.8,if((year($D1228)+1)=K$1,$F1228*0.6,$F1228*0.4)) ,""),if($E1228="Minors",0,if($E1228="FA Contract",if(and(K$1&lt;=$I1228,K$1&gt;=$H1228),$F1228,""),if($E1228="YP Contract",if(K$1=$H1228,500000,if(K$1=($H1228+1),1000000,if(K$1=($H1228+2),1500000,""))))))))</f>
        <v/>
      </c>
      <c r="L1228" s="13" t="str">
        <f t="shared" si="1228"/>
        <v/>
      </c>
      <c r="M1228" s="13" t="str">
        <f t="shared" si="1228"/>
        <v/>
      </c>
      <c r="N1228" s="13" t="str">
        <f t="shared" si="1228"/>
        <v/>
      </c>
      <c r="O1228" s="13" t="str">
        <f t="shared" si="1228"/>
        <v/>
      </c>
      <c r="P1228" s="13" t="str">
        <f t="shared" si="1228"/>
        <v/>
      </c>
    </row>
    <row r="1229">
      <c r="B1229" s="23"/>
      <c r="C1229" s="9"/>
      <c r="D1229" s="9"/>
      <c r="E1229" s="9"/>
      <c r="F1229" s="2"/>
      <c r="G1229" s="3"/>
      <c r="I1229" s="12" t="str">
        <f t="shared" si="754"/>
        <v/>
      </c>
      <c r="J1229" s="13">
        <v>3.31E7</v>
      </c>
      <c r="K1229" s="13" t="str">
        <f t="shared" ref="K1229:P1229" si="1229">if($E1229="","",if($E1229="Dropped",if(and(K$1&lt;=$I1229,K$1&gt;=$H1229),if(Year($D1229)=K$1,$F1229*0.8,if((year($D1229)+1)=K$1,$F1229*0.6,$F1229*0.4)) ,""),if($E1229="Minors",0,if($E1229="FA Contract",if(and(K$1&lt;=$I1229,K$1&gt;=$H1229),$F1229,""),if($E1229="YP Contract",if(K$1=$H1229,500000,if(K$1=($H1229+1),1000000,if(K$1=($H1229+2),1500000,""))))))))</f>
        <v/>
      </c>
      <c r="L1229" s="13" t="str">
        <f t="shared" si="1229"/>
        <v/>
      </c>
      <c r="M1229" s="13" t="str">
        <f t="shared" si="1229"/>
        <v/>
      </c>
      <c r="N1229" s="13" t="str">
        <f t="shared" si="1229"/>
        <v/>
      </c>
      <c r="O1229" s="13" t="str">
        <f t="shared" si="1229"/>
        <v/>
      </c>
      <c r="P1229" s="13" t="str">
        <f t="shared" si="1229"/>
        <v/>
      </c>
    </row>
    <row r="1230">
      <c r="B1230" s="23"/>
      <c r="C1230" s="9"/>
      <c r="D1230" s="9"/>
      <c r="E1230" s="9"/>
      <c r="F1230" s="2"/>
      <c r="G1230" s="3"/>
      <c r="I1230" s="12" t="str">
        <f t="shared" si="754"/>
        <v/>
      </c>
      <c r="J1230" s="13">
        <v>3.31E7</v>
      </c>
      <c r="K1230" s="13" t="str">
        <f t="shared" ref="K1230:P1230" si="1230">if($E1230="","",if($E1230="Dropped",if(and(K$1&lt;=$I1230,K$1&gt;=$H1230),if(Year($D1230)=K$1,$F1230*0.8,if((year($D1230)+1)=K$1,$F1230*0.6,$F1230*0.4)) ,""),if($E1230="Minors",0,if($E1230="FA Contract",if(and(K$1&lt;=$I1230,K$1&gt;=$H1230),$F1230,""),if($E1230="YP Contract",if(K$1=$H1230,500000,if(K$1=($H1230+1),1000000,if(K$1=($H1230+2),1500000,""))))))))</f>
        <v/>
      </c>
      <c r="L1230" s="13" t="str">
        <f t="shared" si="1230"/>
        <v/>
      </c>
      <c r="M1230" s="13" t="str">
        <f t="shared" si="1230"/>
        <v/>
      </c>
      <c r="N1230" s="13" t="str">
        <f t="shared" si="1230"/>
        <v/>
      </c>
      <c r="O1230" s="13" t="str">
        <f t="shared" si="1230"/>
        <v/>
      </c>
      <c r="P1230" s="13" t="str">
        <f t="shared" si="1230"/>
        <v/>
      </c>
    </row>
    <row r="1231">
      <c r="B1231" s="23"/>
      <c r="C1231" s="9"/>
      <c r="D1231" s="9"/>
      <c r="E1231" s="9"/>
      <c r="F1231" s="2"/>
      <c r="G1231" s="3"/>
      <c r="I1231" s="12" t="str">
        <f t="shared" si="754"/>
        <v/>
      </c>
      <c r="J1231" s="13">
        <v>3.31E7</v>
      </c>
      <c r="K1231" s="13" t="str">
        <f t="shared" ref="K1231:P1231" si="1231">if($E1231="","",if($E1231="Dropped",if(and(K$1&lt;=$I1231,K$1&gt;=$H1231),if(Year($D1231)=K$1,$F1231*0.8,if((year($D1231)+1)=K$1,$F1231*0.6,$F1231*0.4)) ,""),if($E1231="Minors",0,if($E1231="FA Contract",if(and(K$1&lt;=$I1231,K$1&gt;=$H1231),$F1231,""),if($E1231="YP Contract",if(K$1=$H1231,500000,if(K$1=($H1231+1),1000000,if(K$1=($H1231+2),1500000,""))))))))</f>
        <v/>
      </c>
      <c r="L1231" s="13" t="str">
        <f t="shared" si="1231"/>
        <v/>
      </c>
      <c r="M1231" s="13" t="str">
        <f t="shared" si="1231"/>
        <v/>
      </c>
      <c r="N1231" s="13" t="str">
        <f t="shared" si="1231"/>
        <v/>
      </c>
      <c r="O1231" s="13" t="str">
        <f t="shared" si="1231"/>
        <v/>
      </c>
      <c r="P1231" s="13" t="str">
        <f t="shared" si="1231"/>
        <v/>
      </c>
    </row>
    <row r="1232">
      <c r="B1232" s="23"/>
      <c r="C1232" s="9"/>
      <c r="D1232" s="9"/>
      <c r="E1232" s="9"/>
      <c r="F1232" s="2"/>
      <c r="G1232" s="3"/>
      <c r="I1232" s="12" t="str">
        <f t="shared" si="754"/>
        <v/>
      </c>
      <c r="J1232" s="13">
        <v>3.31E7</v>
      </c>
      <c r="K1232" s="13" t="str">
        <f t="shared" ref="K1232:P1232" si="1232">if($E1232="","",if($E1232="Dropped",if(and(K$1&lt;=$I1232,K$1&gt;=$H1232),if(Year($D1232)=K$1,$F1232*0.8,if((year($D1232)+1)=K$1,$F1232*0.6,$F1232*0.4)) ,""),if($E1232="Minors",0,if($E1232="FA Contract",if(and(K$1&lt;=$I1232,K$1&gt;=$H1232),$F1232,""),if($E1232="YP Contract",if(K$1=$H1232,500000,if(K$1=($H1232+1),1000000,if(K$1=($H1232+2),1500000,""))))))))</f>
        <v/>
      </c>
      <c r="L1232" s="13" t="str">
        <f t="shared" si="1232"/>
        <v/>
      </c>
      <c r="M1232" s="13" t="str">
        <f t="shared" si="1232"/>
        <v/>
      </c>
      <c r="N1232" s="13" t="str">
        <f t="shared" si="1232"/>
        <v/>
      </c>
      <c r="O1232" s="13" t="str">
        <f t="shared" si="1232"/>
        <v/>
      </c>
      <c r="P1232" s="13" t="str">
        <f t="shared" si="1232"/>
        <v/>
      </c>
    </row>
    <row r="1233">
      <c r="B1233" s="23"/>
      <c r="C1233" s="9"/>
      <c r="D1233" s="9"/>
      <c r="E1233" s="9"/>
      <c r="F1233" s="2"/>
      <c r="G1233" s="3"/>
      <c r="I1233" s="12" t="str">
        <f t="shared" si="754"/>
        <v/>
      </c>
      <c r="J1233" s="13">
        <v>3.31E7</v>
      </c>
      <c r="K1233" s="13" t="str">
        <f t="shared" ref="K1233:P1233" si="1233">if($E1233="","",if($E1233="Dropped",if(and(K$1&lt;=$I1233,K$1&gt;=$H1233),if(Year($D1233)=K$1,$F1233*0.8,if((year($D1233)+1)=K$1,$F1233*0.6,$F1233*0.4)) ,""),if($E1233="Minors",0,if($E1233="FA Contract",if(and(K$1&lt;=$I1233,K$1&gt;=$H1233),$F1233,""),if($E1233="YP Contract",if(K$1=$H1233,500000,if(K$1=($H1233+1),1000000,if(K$1=($H1233+2),1500000,""))))))))</f>
        <v/>
      </c>
      <c r="L1233" s="13" t="str">
        <f t="shared" si="1233"/>
        <v/>
      </c>
      <c r="M1233" s="13" t="str">
        <f t="shared" si="1233"/>
        <v/>
      </c>
      <c r="N1233" s="13" t="str">
        <f t="shared" si="1233"/>
        <v/>
      </c>
      <c r="O1233" s="13" t="str">
        <f t="shared" si="1233"/>
        <v/>
      </c>
      <c r="P1233" s="13" t="str">
        <f t="shared" si="1233"/>
        <v/>
      </c>
    </row>
    <row r="1234">
      <c r="B1234" s="23"/>
      <c r="C1234" s="9"/>
      <c r="D1234" s="9"/>
      <c r="E1234" s="9"/>
      <c r="F1234" s="2"/>
      <c r="G1234" s="3"/>
      <c r="I1234" s="12" t="str">
        <f t="shared" si="754"/>
        <v/>
      </c>
      <c r="J1234" s="13">
        <v>3.31E7</v>
      </c>
      <c r="K1234" s="13" t="str">
        <f t="shared" ref="K1234:P1234" si="1234">if($E1234="","",if($E1234="Dropped",if(and(K$1&lt;=$I1234,K$1&gt;=$H1234),if(Year($D1234)=K$1,$F1234*0.8,if((year($D1234)+1)=K$1,$F1234*0.6,$F1234*0.4)) ,""),if($E1234="Minors",0,if($E1234="FA Contract",if(and(K$1&lt;=$I1234,K$1&gt;=$H1234),$F1234,""),if($E1234="YP Contract",if(K$1=$H1234,500000,if(K$1=($H1234+1),1000000,if(K$1=($H1234+2),1500000,""))))))))</f>
        <v/>
      </c>
      <c r="L1234" s="13" t="str">
        <f t="shared" si="1234"/>
        <v/>
      </c>
      <c r="M1234" s="13" t="str">
        <f t="shared" si="1234"/>
        <v/>
      </c>
      <c r="N1234" s="13" t="str">
        <f t="shared" si="1234"/>
        <v/>
      </c>
      <c r="O1234" s="13" t="str">
        <f t="shared" si="1234"/>
        <v/>
      </c>
      <c r="P1234" s="13" t="str">
        <f t="shared" si="1234"/>
        <v/>
      </c>
    </row>
    <row r="1235">
      <c r="B1235" s="23"/>
      <c r="C1235" s="9"/>
      <c r="D1235" s="9"/>
      <c r="E1235" s="9"/>
      <c r="F1235" s="2"/>
      <c r="G1235" s="3"/>
      <c r="I1235" s="12" t="str">
        <f t="shared" si="754"/>
        <v/>
      </c>
      <c r="J1235" s="13">
        <v>3.31E7</v>
      </c>
      <c r="K1235" s="13" t="str">
        <f t="shared" ref="K1235:P1235" si="1235">if($E1235="","",if($E1235="Dropped",if(and(K$1&lt;=$I1235,K$1&gt;=$H1235),if(Year($D1235)=K$1,$F1235*0.8,if((year($D1235)+1)=K$1,$F1235*0.6,$F1235*0.4)) ,""),if($E1235="Minors",0,if($E1235="FA Contract",if(and(K$1&lt;=$I1235,K$1&gt;=$H1235),$F1235,""),if($E1235="YP Contract",if(K$1=$H1235,500000,if(K$1=($H1235+1),1000000,if(K$1=($H1235+2),1500000,""))))))))</f>
        <v/>
      </c>
      <c r="L1235" s="13" t="str">
        <f t="shared" si="1235"/>
        <v/>
      </c>
      <c r="M1235" s="13" t="str">
        <f t="shared" si="1235"/>
        <v/>
      </c>
      <c r="N1235" s="13" t="str">
        <f t="shared" si="1235"/>
        <v/>
      </c>
      <c r="O1235" s="13" t="str">
        <f t="shared" si="1235"/>
        <v/>
      </c>
      <c r="P1235" s="13" t="str">
        <f t="shared" si="1235"/>
        <v/>
      </c>
    </row>
    <row r="1236">
      <c r="B1236" s="23"/>
      <c r="C1236" s="9"/>
      <c r="D1236" s="9"/>
      <c r="E1236" s="9"/>
      <c r="F1236" s="2"/>
      <c r="G1236" s="3"/>
      <c r="I1236" s="12" t="str">
        <f t="shared" si="754"/>
        <v/>
      </c>
      <c r="J1236" s="13">
        <v>3.31E7</v>
      </c>
      <c r="K1236" s="13" t="str">
        <f t="shared" ref="K1236:P1236" si="1236">if($E1236="","",if($E1236="Dropped",if(and(K$1&lt;=$I1236,K$1&gt;=$H1236),if(Year($D1236)=K$1,$F1236*0.8,if((year($D1236)+1)=K$1,$F1236*0.6,$F1236*0.4)) ,""),if($E1236="Minors",0,if($E1236="FA Contract",if(and(K$1&lt;=$I1236,K$1&gt;=$H1236),$F1236,""),if($E1236="YP Contract",if(K$1=$H1236,500000,if(K$1=($H1236+1),1000000,if(K$1=($H1236+2),1500000,""))))))))</f>
        <v/>
      </c>
      <c r="L1236" s="13" t="str">
        <f t="shared" si="1236"/>
        <v/>
      </c>
      <c r="M1236" s="13" t="str">
        <f t="shared" si="1236"/>
        <v/>
      </c>
      <c r="N1236" s="13" t="str">
        <f t="shared" si="1236"/>
        <v/>
      </c>
      <c r="O1236" s="13" t="str">
        <f t="shared" si="1236"/>
        <v/>
      </c>
      <c r="P1236" s="13" t="str">
        <f t="shared" si="1236"/>
        <v/>
      </c>
    </row>
    <row r="1237">
      <c r="B1237" s="23"/>
      <c r="C1237" s="9"/>
      <c r="D1237" s="9"/>
      <c r="E1237" s="9"/>
      <c r="F1237" s="2"/>
      <c r="G1237" s="3"/>
      <c r="I1237" s="12" t="str">
        <f t="shared" si="754"/>
        <v/>
      </c>
      <c r="J1237" s="13">
        <v>3.31E7</v>
      </c>
      <c r="K1237" s="13" t="str">
        <f t="shared" ref="K1237:P1237" si="1237">if($E1237="","",if($E1237="Dropped",if(and(K$1&lt;=$I1237,K$1&gt;=$H1237),if(Year($D1237)=K$1,$F1237*0.8,if((year($D1237)+1)=K$1,$F1237*0.6,$F1237*0.4)) ,""),if($E1237="Minors",0,if($E1237="FA Contract",if(and(K$1&lt;=$I1237,K$1&gt;=$H1237),$F1237,""),if($E1237="YP Contract",if(K$1=$H1237,500000,if(K$1=($H1237+1),1000000,if(K$1=($H1237+2),1500000,""))))))))</f>
        <v/>
      </c>
      <c r="L1237" s="13" t="str">
        <f t="shared" si="1237"/>
        <v/>
      </c>
      <c r="M1237" s="13" t="str">
        <f t="shared" si="1237"/>
        <v/>
      </c>
      <c r="N1237" s="13" t="str">
        <f t="shared" si="1237"/>
        <v/>
      </c>
      <c r="O1237" s="13" t="str">
        <f t="shared" si="1237"/>
        <v/>
      </c>
      <c r="P1237" s="13" t="str">
        <f t="shared" si="1237"/>
        <v/>
      </c>
    </row>
    <row r="1238">
      <c r="B1238" s="23"/>
      <c r="C1238" s="9"/>
      <c r="D1238" s="9"/>
      <c r="E1238" s="9"/>
      <c r="F1238" s="2"/>
      <c r="G1238" s="3"/>
      <c r="I1238" s="12" t="str">
        <f t="shared" si="754"/>
        <v/>
      </c>
      <c r="J1238" s="13">
        <v>3.31E7</v>
      </c>
      <c r="K1238" s="13" t="str">
        <f t="shared" ref="K1238:P1238" si="1238">if($E1238="","",if($E1238="Dropped",if(and(K$1&lt;=$I1238,K$1&gt;=$H1238),if(Year($D1238)=K$1,$F1238*0.8,if((year($D1238)+1)=K$1,$F1238*0.6,$F1238*0.4)) ,""),if($E1238="Minors",0,if($E1238="FA Contract",if(and(K$1&lt;=$I1238,K$1&gt;=$H1238),$F1238,""),if($E1238="YP Contract",if(K$1=$H1238,500000,if(K$1=($H1238+1),1000000,if(K$1=($H1238+2),1500000,""))))))))</f>
        <v/>
      </c>
      <c r="L1238" s="13" t="str">
        <f t="shared" si="1238"/>
        <v/>
      </c>
      <c r="M1238" s="13" t="str">
        <f t="shared" si="1238"/>
        <v/>
      </c>
      <c r="N1238" s="13" t="str">
        <f t="shared" si="1238"/>
        <v/>
      </c>
      <c r="O1238" s="13" t="str">
        <f t="shared" si="1238"/>
        <v/>
      </c>
      <c r="P1238" s="13" t="str">
        <f t="shared" si="1238"/>
        <v/>
      </c>
    </row>
    <row r="1239">
      <c r="B1239" s="23"/>
      <c r="C1239" s="9"/>
      <c r="D1239" s="9"/>
      <c r="E1239" s="9"/>
      <c r="F1239" s="2"/>
      <c r="G1239" s="3"/>
      <c r="I1239" s="12" t="str">
        <f t="shared" si="754"/>
        <v/>
      </c>
      <c r="J1239" s="13">
        <v>3.31E7</v>
      </c>
      <c r="K1239" s="13" t="str">
        <f t="shared" ref="K1239:P1239" si="1239">if($E1239="","",if($E1239="Dropped",if(and(K$1&lt;=$I1239,K$1&gt;=$H1239),if(Year($D1239)=K$1,$F1239*0.8,if((year($D1239)+1)=K$1,$F1239*0.6,$F1239*0.4)) ,""),if($E1239="Minors",0,if($E1239="FA Contract",if(and(K$1&lt;=$I1239,K$1&gt;=$H1239),$F1239,""),if($E1239="YP Contract",if(K$1=$H1239,500000,if(K$1=($H1239+1),1000000,if(K$1=($H1239+2),1500000,""))))))))</f>
        <v/>
      </c>
      <c r="L1239" s="13" t="str">
        <f t="shared" si="1239"/>
        <v/>
      </c>
      <c r="M1239" s="13" t="str">
        <f t="shared" si="1239"/>
        <v/>
      </c>
      <c r="N1239" s="13" t="str">
        <f t="shared" si="1239"/>
        <v/>
      </c>
      <c r="O1239" s="13" t="str">
        <f t="shared" si="1239"/>
        <v/>
      </c>
      <c r="P1239" s="13" t="str">
        <f t="shared" si="1239"/>
        <v/>
      </c>
    </row>
    <row r="1240">
      <c r="B1240" s="23"/>
      <c r="C1240" s="9"/>
      <c r="D1240" s="9"/>
      <c r="E1240" s="9"/>
      <c r="F1240" s="2"/>
      <c r="G1240" s="3"/>
      <c r="I1240" s="12" t="str">
        <f t="shared" si="754"/>
        <v/>
      </c>
      <c r="J1240" s="13">
        <v>3.31E7</v>
      </c>
      <c r="K1240" s="13" t="str">
        <f t="shared" ref="K1240:P1240" si="1240">if($E1240="","",if($E1240="Dropped",if(and(K$1&lt;=$I1240,K$1&gt;=$H1240),if(Year($D1240)=K$1,$F1240*0.8,if((year($D1240)+1)=K$1,$F1240*0.6,$F1240*0.4)) ,""),if($E1240="Minors",0,if($E1240="FA Contract",if(and(K$1&lt;=$I1240,K$1&gt;=$H1240),$F1240,""),if($E1240="YP Contract",if(K$1=$H1240,500000,if(K$1=($H1240+1),1000000,if(K$1=($H1240+2),1500000,""))))))))</f>
        <v/>
      </c>
      <c r="L1240" s="13" t="str">
        <f t="shared" si="1240"/>
        <v/>
      </c>
      <c r="M1240" s="13" t="str">
        <f t="shared" si="1240"/>
        <v/>
      </c>
      <c r="N1240" s="13" t="str">
        <f t="shared" si="1240"/>
        <v/>
      </c>
      <c r="O1240" s="13" t="str">
        <f t="shared" si="1240"/>
        <v/>
      </c>
      <c r="P1240" s="13" t="str">
        <f t="shared" si="1240"/>
        <v/>
      </c>
    </row>
    <row r="1241">
      <c r="B1241" s="23"/>
      <c r="C1241" s="9"/>
      <c r="D1241" s="9"/>
      <c r="E1241" s="9"/>
      <c r="F1241" s="2"/>
      <c r="G1241" s="3"/>
      <c r="I1241" s="12" t="str">
        <f t="shared" si="754"/>
        <v/>
      </c>
      <c r="J1241" s="13">
        <v>3.31E7</v>
      </c>
      <c r="K1241" s="13" t="str">
        <f t="shared" ref="K1241:P1241" si="1241">if($E1241="","",if($E1241="Dropped",if(and(K$1&lt;=$I1241,K$1&gt;=$H1241),if(Year($D1241)=K$1,$F1241*0.8,if((year($D1241)+1)=K$1,$F1241*0.6,$F1241*0.4)) ,""),if($E1241="Minors",0,if($E1241="FA Contract",if(and(K$1&lt;=$I1241,K$1&gt;=$H1241),$F1241,""),if($E1241="YP Contract",if(K$1=$H1241,500000,if(K$1=($H1241+1),1000000,if(K$1=($H1241+2),1500000,""))))))))</f>
        <v/>
      </c>
      <c r="L1241" s="13" t="str">
        <f t="shared" si="1241"/>
        <v/>
      </c>
      <c r="M1241" s="13" t="str">
        <f t="shared" si="1241"/>
        <v/>
      </c>
      <c r="N1241" s="13" t="str">
        <f t="shared" si="1241"/>
        <v/>
      </c>
      <c r="O1241" s="13" t="str">
        <f t="shared" si="1241"/>
        <v/>
      </c>
      <c r="P1241" s="13" t="str">
        <f t="shared" si="1241"/>
        <v/>
      </c>
    </row>
    <row r="1242">
      <c r="B1242" s="23"/>
      <c r="C1242" s="9"/>
      <c r="D1242" s="9"/>
      <c r="E1242" s="9"/>
      <c r="F1242" s="2"/>
      <c r="G1242" s="3"/>
      <c r="I1242" s="12" t="str">
        <f t="shared" si="754"/>
        <v/>
      </c>
      <c r="J1242" s="13">
        <v>3.31E7</v>
      </c>
      <c r="K1242" s="13" t="str">
        <f t="shared" ref="K1242:P1242" si="1242">if($E1242="","",if($E1242="Dropped",if(and(K$1&lt;=$I1242,K$1&gt;=$H1242),if(Year($D1242)=K$1,$F1242*0.8,if((year($D1242)+1)=K$1,$F1242*0.6,$F1242*0.4)) ,""),if($E1242="Minors",0,if($E1242="FA Contract",if(and(K$1&lt;=$I1242,K$1&gt;=$H1242),$F1242,""),if($E1242="YP Contract",if(K$1=$H1242,500000,if(K$1=($H1242+1),1000000,if(K$1=($H1242+2),1500000,""))))))))</f>
        <v/>
      </c>
      <c r="L1242" s="13" t="str">
        <f t="shared" si="1242"/>
        <v/>
      </c>
      <c r="M1242" s="13" t="str">
        <f t="shared" si="1242"/>
        <v/>
      </c>
      <c r="N1242" s="13" t="str">
        <f t="shared" si="1242"/>
        <v/>
      </c>
      <c r="O1242" s="13" t="str">
        <f t="shared" si="1242"/>
        <v/>
      </c>
      <c r="P1242" s="13" t="str">
        <f t="shared" si="1242"/>
        <v/>
      </c>
    </row>
    <row r="1243">
      <c r="B1243" s="23"/>
      <c r="C1243" s="9"/>
      <c r="D1243" s="9"/>
      <c r="E1243" s="9"/>
      <c r="F1243" s="2"/>
      <c r="G1243" s="3"/>
      <c r="I1243" s="12" t="str">
        <f t="shared" si="754"/>
        <v/>
      </c>
      <c r="J1243" s="13">
        <v>3.31E7</v>
      </c>
      <c r="K1243" s="13" t="str">
        <f t="shared" ref="K1243:P1243" si="1243">if($E1243="","",if($E1243="Dropped",if(and(K$1&lt;=$I1243,K$1&gt;=$H1243),if(Year($D1243)=K$1,$F1243*0.8,if((year($D1243)+1)=K$1,$F1243*0.6,$F1243*0.4)) ,""),if($E1243="Minors",0,if($E1243="FA Contract",if(and(K$1&lt;=$I1243,K$1&gt;=$H1243),$F1243,""),if($E1243="YP Contract",if(K$1=$H1243,500000,if(K$1=($H1243+1),1000000,if(K$1=($H1243+2),1500000,""))))))))</f>
        <v/>
      </c>
      <c r="L1243" s="13" t="str">
        <f t="shared" si="1243"/>
        <v/>
      </c>
      <c r="M1243" s="13" t="str">
        <f t="shared" si="1243"/>
        <v/>
      </c>
      <c r="N1243" s="13" t="str">
        <f t="shared" si="1243"/>
        <v/>
      </c>
      <c r="O1243" s="13" t="str">
        <f t="shared" si="1243"/>
        <v/>
      </c>
      <c r="P1243" s="13" t="str">
        <f t="shared" si="1243"/>
        <v/>
      </c>
    </row>
    <row r="1244">
      <c r="B1244" s="23"/>
      <c r="C1244" s="9"/>
      <c r="D1244" s="9"/>
      <c r="E1244" s="9"/>
      <c r="F1244" s="2"/>
      <c r="G1244" s="3"/>
      <c r="I1244" s="12" t="str">
        <f t="shared" si="754"/>
        <v/>
      </c>
      <c r="J1244" s="13">
        <v>3.31E7</v>
      </c>
      <c r="K1244" s="13" t="str">
        <f t="shared" ref="K1244:P1244" si="1244">if($E1244="","",if($E1244="Dropped",if(and(K$1&lt;=$I1244,K$1&gt;=$H1244),if(Year($D1244)=K$1,$F1244*0.8,if((year($D1244)+1)=K$1,$F1244*0.6,$F1244*0.4)) ,""),if($E1244="Minors",0,if($E1244="FA Contract",if(and(K$1&lt;=$I1244,K$1&gt;=$H1244),$F1244,""),if($E1244="YP Contract",if(K$1=$H1244,500000,if(K$1=($H1244+1),1000000,if(K$1=($H1244+2),1500000,""))))))))</f>
        <v/>
      </c>
      <c r="L1244" s="13" t="str">
        <f t="shared" si="1244"/>
        <v/>
      </c>
      <c r="M1244" s="13" t="str">
        <f t="shared" si="1244"/>
        <v/>
      </c>
      <c r="N1244" s="13" t="str">
        <f t="shared" si="1244"/>
        <v/>
      </c>
      <c r="O1244" s="13" t="str">
        <f t="shared" si="1244"/>
        <v/>
      </c>
      <c r="P1244" s="13" t="str">
        <f t="shared" si="1244"/>
        <v/>
      </c>
    </row>
    <row r="1245">
      <c r="B1245" s="23"/>
      <c r="C1245" s="9"/>
      <c r="D1245" s="9"/>
      <c r="E1245" s="9"/>
      <c r="F1245" s="2"/>
      <c r="G1245" s="3"/>
      <c r="I1245" s="12" t="str">
        <f t="shared" si="754"/>
        <v/>
      </c>
      <c r="J1245" s="13">
        <v>3.31E7</v>
      </c>
      <c r="K1245" s="13" t="str">
        <f t="shared" ref="K1245:P1245" si="1245">if($E1245="","",if($E1245="Dropped",if(and(K$1&lt;=$I1245,K$1&gt;=$H1245),if(Year($D1245)=K$1,$F1245*0.8,if((year($D1245)+1)=K$1,$F1245*0.6,$F1245*0.4)) ,""),if($E1245="Minors",0,if($E1245="FA Contract",if(and(K$1&lt;=$I1245,K$1&gt;=$H1245),$F1245,""),if($E1245="YP Contract",if(K$1=$H1245,500000,if(K$1=($H1245+1),1000000,if(K$1=($H1245+2),1500000,""))))))))</f>
        <v/>
      </c>
      <c r="L1245" s="13" t="str">
        <f t="shared" si="1245"/>
        <v/>
      </c>
      <c r="M1245" s="13" t="str">
        <f t="shared" si="1245"/>
        <v/>
      </c>
      <c r="N1245" s="13" t="str">
        <f t="shared" si="1245"/>
        <v/>
      </c>
      <c r="O1245" s="13" t="str">
        <f t="shared" si="1245"/>
        <v/>
      </c>
      <c r="P1245" s="13" t="str">
        <f t="shared" si="1245"/>
        <v/>
      </c>
    </row>
    <row r="1246">
      <c r="B1246" s="23"/>
      <c r="C1246" s="9"/>
      <c r="D1246" s="9"/>
      <c r="E1246" s="9"/>
      <c r="F1246" s="2"/>
      <c r="G1246" s="3"/>
      <c r="I1246" s="12" t="str">
        <f t="shared" si="754"/>
        <v/>
      </c>
      <c r="J1246" s="13">
        <v>3.31E7</v>
      </c>
      <c r="K1246" s="13" t="str">
        <f t="shared" ref="K1246:P1246" si="1246">if($E1246="","",if($E1246="Dropped",if(and(K$1&lt;=$I1246,K$1&gt;=$H1246),if(Year($D1246)=K$1,$F1246*0.8,if((year($D1246)+1)=K$1,$F1246*0.6,$F1246*0.4)) ,""),if($E1246="Minors",0,if($E1246="FA Contract",if(and(K$1&lt;=$I1246,K$1&gt;=$H1246),$F1246,""),if($E1246="YP Contract",if(K$1=$H1246,500000,if(K$1=($H1246+1),1000000,if(K$1=($H1246+2),1500000,""))))))))</f>
        <v/>
      </c>
      <c r="L1246" s="13" t="str">
        <f t="shared" si="1246"/>
        <v/>
      </c>
      <c r="M1246" s="13" t="str">
        <f t="shared" si="1246"/>
        <v/>
      </c>
      <c r="N1246" s="13" t="str">
        <f t="shared" si="1246"/>
        <v/>
      </c>
      <c r="O1246" s="13" t="str">
        <f t="shared" si="1246"/>
        <v/>
      </c>
      <c r="P1246" s="13" t="str">
        <f t="shared" si="1246"/>
        <v/>
      </c>
    </row>
    <row r="1247">
      <c r="B1247" s="23"/>
      <c r="C1247" s="9"/>
      <c r="D1247" s="9"/>
      <c r="E1247" s="9"/>
      <c r="F1247" s="2"/>
      <c r="G1247" s="3"/>
      <c r="I1247" s="12" t="str">
        <f t="shared" si="754"/>
        <v/>
      </c>
      <c r="J1247" s="13">
        <v>3.31E7</v>
      </c>
      <c r="K1247" s="13" t="str">
        <f t="shared" ref="K1247:P1247" si="1247">if($E1247="","",if($E1247="Dropped",if(and(K$1&lt;=$I1247,K$1&gt;=$H1247),if(Year($D1247)=K$1,$F1247*0.8,if((year($D1247)+1)=K$1,$F1247*0.6,$F1247*0.4)) ,""),if($E1247="Minors",0,if($E1247="FA Contract",if(and(K$1&lt;=$I1247,K$1&gt;=$H1247),$F1247,""),if($E1247="YP Contract",if(K$1=$H1247,500000,if(K$1=($H1247+1),1000000,if(K$1=($H1247+2),1500000,""))))))))</f>
        <v/>
      </c>
      <c r="L1247" s="13" t="str">
        <f t="shared" si="1247"/>
        <v/>
      </c>
      <c r="M1247" s="13" t="str">
        <f t="shared" si="1247"/>
        <v/>
      </c>
      <c r="N1247" s="13" t="str">
        <f t="shared" si="1247"/>
        <v/>
      </c>
      <c r="O1247" s="13" t="str">
        <f t="shared" si="1247"/>
        <v/>
      </c>
      <c r="P1247" s="13" t="str">
        <f t="shared" si="1247"/>
        <v/>
      </c>
    </row>
    <row r="1248">
      <c r="B1248" s="23"/>
      <c r="C1248" s="9"/>
      <c r="D1248" s="9"/>
      <c r="E1248" s="9"/>
      <c r="F1248" s="2"/>
      <c r="G1248" s="3"/>
      <c r="I1248" s="12" t="str">
        <f t="shared" si="754"/>
        <v/>
      </c>
      <c r="J1248" s="13">
        <v>3.31E7</v>
      </c>
      <c r="K1248" s="13" t="str">
        <f t="shared" ref="K1248:P1248" si="1248">if($E1248="","",if($E1248="Dropped",if(and(K$1&lt;=$I1248,K$1&gt;=$H1248),if(Year($D1248)=K$1,$F1248*0.8,if((year($D1248)+1)=K$1,$F1248*0.6,$F1248*0.4)) ,""),if($E1248="Minors",0,if($E1248="FA Contract",if(and(K$1&lt;=$I1248,K$1&gt;=$H1248),$F1248,""),if($E1248="YP Contract",if(K$1=$H1248,500000,if(K$1=($H1248+1),1000000,if(K$1=($H1248+2),1500000,""))))))))</f>
        <v/>
      </c>
      <c r="L1248" s="13" t="str">
        <f t="shared" si="1248"/>
        <v/>
      </c>
      <c r="M1248" s="13" t="str">
        <f t="shared" si="1248"/>
        <v/>
      </c>
      <c r="N1248" s="13" t="str">
        <f t="shared" si="1248"/>
        <v/>
      </c>
      <c r="O1248" s="13" t="str">
        <f t="shared" si="1248"/>
        <v/>
      </c>
      <c r="P1248" s="13" t="str">
        <f t="shared" si="1248"/>
        <v/>
      </c>
    </row>
    <row r="1249">
      <c r="B1249" s="23"/>
      <c r="C1249" s="9"/>
      <c r="D1249" s="9"/>
      <c r="E1249" s="9"/>
      <c r="F1249" s="2"/>
      <c r="G1249" s="3"/>
      <c r="I1249" s="12" t="str">
        <f t="shared" si="754"/>
        <v/>
      </c>
      <c r="J1249" s="13">
        <v>3.31E7</v>
      </c>
      <c r="K1249" s="13" t="str">
        <f t="shared" ref="K1249:P1249" si="1249">if($E1249="","",if($E1249="Dropped",if(and(K$1&lt;=$I1249,K$1&gt;=$H1249),if(Year($D1249)=K$1,$F1249*0.8,if((year($D1249)+1)=K$1,$F1249*0.6,$F1249*0.4)) ,""),if($E1249="Minors",0,if($E1249="FA Contract",if(and(K$1&lt;=$I1249,K$1&gt;=$H1249),$F1249,""),if($E1249="YP Contract",if(K$1=$H1249,500000,if(K$1=($H1249+1),1000000,if(K$1=($H1249+2),1500000,""))))))))</f>
        <v/>
      </c>
      <c r="L1249" s="13" t="str">
        <f t="shared" si="1249"/>
        <v/>
      </c>
      <c r="M1249" s="13" t="str">
        <f t="shared" si="1249"/>
        <v/>
      </c>
      <c r="N1249" s="13" t="str">
        <f t="shared" si="1249"/>
        <v/>
      </c>
      <c r="O1249" s="13" t="str">
        <f t="shared" si="1249"/>
        <v/>
      </c>
      <c r="P1249" s="13" t="str">
        <f t="shared" si="1249"/>
        <v/>
      </c>
    </row>
    <row r="1250">
      <c r="B1250" s="23"/>
      <c r="C1250" s="9"/>
      <c r="D1250" s="9"/>
      <c r="E1250" s="9"/>
      <c r="F1250" s="2"/>
      <c r="G1250" s="3"/>
      <c r="I1250" s="12" t="str">
        <f t="shared" si="754"/>
        <v/>
      </c>
      <c r="J1250" s="13">
        <v>3.31E7</v>
      </c>
      <c r="K1250" s="13" t="str">
        <f t="shared" ref="K1250:P1250" si="1250">if($E1250="","",if($E1250="Dropped",if(and(K$1&lt;=$I1250,K$1&gt;=$H1250),if(Year($D1250)=K$1,$F1250*0.8,if((year($D1250)+1)=K$1,$F1250*0.6,$F1250*0.4)) ,""),if($E1250="Minors",0,if($E1250="FA Contract",if(and(K$1&lt;=$I1250,K$1&gt;=$H1250),$F1250,""),if($E1250="YP Contract",if(K$1=$H1250,500000,if(K$1=($H1250+1),1000000,if(K$1=($H1250+2),1500000,""))))))))</f>
        <v/>
      </c>
      <c r="L1250" s="13" t="str">
        <f t="shared" si="1250"/>
        <v/>
      </c>
      <c r="M1250" s="13" t="str">
        <f t="shared" si="1250"/>
        <v/>
      </c>
      <c r="N1250" s="13" t="str">
        <f t="shared" si="1250"/>
        <v/>
      </c>
      <c r="O1250" s="13" t="str">
        <f t="shared" si="1250"/>
        <v/>
      </c>
      <c r="P1250" s="13" t="str">
        <f t="shared" si="1250"/>
        <v/>
      </c>
    </row>
    <row r="1251">
      <c r="B1251" s="23"/>
      <c r="C1251" s="9"/>
      <c r="D1251" s="9"/>
      <c r="E1251" s="9"/>
      <c r="F1251" s="2"/>
      <c r="G1251" s="3"/>
      <c r="I1251" s="12" t="str">
        <f t="shared" si="754"/>
        <v/>
      </c>
      <c r="J1251" s="13">
        <v>3.31E7</v>
      </c>
      <c r="K1251" s="13" t="str">
        <f t="shared" ref="K1251:P1251" si="1251">if($E1251="","",if($E1251="Dropped",if(and(K$1&lt;=$I1251,K$1&gt;=$H1251),if(Year($D1251)=K$1,$F1251*0.8,if((year($D1251)+1)=K$1,$F1251*0.6,$F1251*0.4)) ,""),if($E1251="Minors",0,if($E1251="FA Contract",if(and(K$1&lt;=$I1251,K$1&gt;=$H1251),$F1251,""),if($E1251="YP Contract",if(K$1=$H1251,500000,if(K$1=($H1251+1),1000000,if(K$1=($H1251+2),1500000,""))))))))</f>
        <v/>
      </c>
      <c r="L1251" s="13" t="str">
        <f t="shared" si="1251"/>
        <v/>
      </c>
      <c r="M1251" s="13" t="str">
        <f t="shared" si="1251"/>
        <v/>
      </c>
      <c r="N1251" s="13" t="str">
        <f t="shared" si="1251"/>
        <v/>
      </c>
      <c r="O1251" s="13" t="str">
        <f t="shared" si="1251"/>
        <v/>
      </c>
      <c r="P1251" s="13" t="str">
        <f t="shared" si="1251"/>
        <v/>
      </c>
    </row>
    <row r="1252">
      <c r="B1252" s="23"/>
      <c r="C1252" s="9"/>
      <c r="D1252" s="9"/>
      <c r="E1252" s="9"/>
      <c r="F1252" s="2"/>
      <c r="G1252" s="3"/>
      <c r="I1252" s="12" t="str">
        <f t="shared" si="754"/>
        <v/>
      </c>
      <c r="J1252" s="13">
        <v>3.31E7</v>
      </c>
      <c r="K1252" s="13" t="str">
        <f t="shared" ref="K1252:P1252" si="1252">if($E1252="","",if($E1252="Dropped",if(and(K$1&lt;=$I1252,K$1&gt;=$H1252),if(Year($D1252)=K$1,$F1252*0.8,if((year($D1252)+1)=K$1,$F1252*0.6,$F1252*0.4)) ,""),if($E1252="Minors",0,if($E1252="FA Contract",if(and(K$1&lt;=$I1252,K$1&gt;=$H1252),$F1252,""),if($E1252="YP Contract",if(K$1=$H1252,500000,if(K$1=($H1252+1),1000000,if(K$1=($H1252+2),1500000,""))))))))</f>
        <v/>
      </c>
      <c r="L1252" s="13" t="str">
        <f t="shared" si="1252"/>
        <v/>
      </c>
      <c r="M1252" s="13" t="str">
        <f t="shared" si="1252"/>
        <v/>
      </c>
      <c r="N1252" s="13" t="str">
        <f t="shared" si="1252"/>
        <v/>
      </c>
      <c r="O1252" s="13" t="str">
        <f t="shared" si="1252"/>
        <v/>
      </c>
      <c r="P1252" s="13" t="str">
        <f t="shared" si="1252"/>
        <v/>
      </c>
    </row>
    <row r="1253">
      <c r="B1253" s="23"/>
      <c r="C1253" s="9"/>
      <c r="D1253" s="9"/>
      <c r="E1253" s="9"/>
      <c r="F1253" s="2"/>
      <c r="G1253" s="3"/>
      <c r="I1253" s="12" t="str">
        <f t="shared" si="754"/>
        <v/>
      </c>
      <c r="J1253" s="13">
        <v>3.31E7</v>
      </c>
      <c r="K1253" s="13" t="str">
        <f t="shared" ref="K1253:P1253" si="1253">if($E1253="","",if($E1253="Dropped",if(and(K$1&lt;=$I1253,K$1&gt;=$H1253),if(Year($D1253)=K$1,$F1253*0.8,if((year($D1253)+1)=K$1,$F1253*0.6,$F1253*0.4)) ,""),if($E1253="Minors",0,if($E1253="FA Contract",if(and(K$1&lt;=$I1253,K$1&gt;=$H1253),$F1253,""),if($E1253="YP Contract",if(K$1=$H1253,500000,if(K$1=($H1253+1),1000000,if(K$1=($H1253+2),1500000,""))))))))</f>
        <v/>
      </c>
      <c r="L1253" s="13" t="str">
        <f t="shared" si="1253"/>
        <v/>
      </c>
      <c r="M1253" s="13" t="str">
        <f t="shared" si="1253"/>
        <v/>
      </c>
      <c r="N1253" s="13" t="str">
        <f t="shared" si="1253"/>
        <v/>
      </c>
      <c r="O1253" s="13" t="str">
        <f t="shared" si="1253"/>
        <v/>
      </c>
      <c r="P1253" s="13" t="str">
        <f t="shared" si="1253"/>
        <v/>
      </c>
    </row>
    <row r="1254">
      <c r="B1254" s="23"/>
      <c r="C1254" s="9"/>
      <c r="D1254" s="9"/>
      <c r="E1254" s="9"/>
      <c r="F1254" s="2"/>
      <c r="G1254" s="3"/>
      <c r="I1254" s="12" t="str">
        <f t="shared" si="754"/>
        <v/>
      </c>
      <c r="J1254" s="13">
        <v>3.31E7</v>
      </c>
      <c r="K1254" s="13" t="str">
        <f t="shared" ref="K1254:P1254" si="1254">if($E1254="","",if($E1254="Dropped",if(and(K$1&lt;=$I1254,K$1&gt;=$H1254),if(Year($D1254)=K$1,$F1254*0.8,if((year($D1254)+1)=K$1,$F1254*0.6,$F1254*0.4)) ,""),if($E1254="Minors",0,if($E1254="FA Contract",if(and(K$1&lt;=$I1254,K$1&gt;=$H1254),$F1254,""),if($E1254="YP Contract",if(K$1=$H1254,500000,if(K$1=($H1254+1),1000000,if(K$1=($H1254+2),1500000,""))))))))</f>
        <v/>
      </c>
      <c r="L1254" s="13" t="str">
        <f t="shared" si="1254"/>
        <v/>
      </c>
      <c r="M1254" s="13" t="str">
        <f t="shared" si="1254"/>
        <v/>
      </c>
      <c r="N1254" s="13" t="str">
        <f t="shared" si="1254"/>
        <v/>
      </c>
      <c r="O1254" s="13" t="str">
        <f t="shared" si="1254"/>
        <v/>
      </c>
      <c r="P1254" s="13" t="str">
        <f t="shared" si="1254"/>
        <v/>
      </c>
    </row>
    <row r="1255">
      <c r="B1255" s="23"/>
      <c r="C1255" s="9"/>
      <c r="D1255" s="9"/>
      <c r="E1255" s="9"/>
      <c r="F1255" s="2"/>
      <c r="G1255" s="3"/>
      <c r="I1255" s="12" t="str">
        <f t="shared" si="754"/>
        <v/>
      </c>
      <c r="J1255" s="13">
        <v>3.31E7</v>
      </c>
      <c r="K1255" s="13" t="str">
        <f t="shared" ref="K1255:P1255" si="1255">if($E1255="","",if($E1255="Dropped",if(and(K$1&lt;=$I1255,K$1&gt;=$H1255),if(Year($D1255)=K$1,$F1255*0.8,if((year($D1255)+1)=K$1,$F1255*0.6,$F1255*0.4)) ,""),if($E1255="Minors",0,if($E1255="FA Contract",if(and(K$1&lt;=$I1255,K$1&gt;=$H1255),$F1255,""),if($E1255="YP Contract",if(K$1=$H1255,500000,if(K$1=($H1255+1),1000000,if(K$1=($H1255+2),1500000,""))))))))</f>
        <v/>
      </c>
      <c r="L1255" s="13" t="str">
        <f t="shared" si="1255"/>
        <v/>
      </c>
      <c r="M1255" s="13" t="str">
        <f t="shared" si="1255"/>
        <v/>
      </c>
      <c r="N1255" s="13" t="str">
        <f t="shared" si="1255"/>
        <v/>
      </c>
      <c r="O1255" s="13" t="str">
        <f t="shared" si="1255"/>
        <v/>
      </c>
      <c r="P1255" s="13" t="str">
        <f t="shared" si="1255"/>
        <v/>
      </c>
    </row>
    <row r="1256">
      <c r="B1256" s="23"/>
      <c r="C1256" s="9"/>
      <c r="D1256" s="9"/>
      <c r="E1256" s="9"/>
      <c r="F1256" s="2"/>
      <c r="G1256" s="3"/>
      <c r="I1256" s="12" t="str">
        <f t="shared" si="754"/>
        <v/>
      </c>
      <c r="J1256" s="13">
        <v>3.31E7</v>
      </c>
      <c r="K1256" s="13" t="str">
        <f t="shared" ref="K1256:P1256" si="1256">if($E1256="","",if($E1256="Dropped",if(and(K$1&lt;=$I1256,K$1&gt;=$H1256),if(Year($D1256)=K$1,$F1256*0.8,if((year($D1256)+1)=K$1,$F1256*0.6,$F1256*0.4)) ,""),if($E1256="Minors",0,if($E1256="FA Contract",if(and(K$1&lt;=$I1256,K$1&gt;=$H1256),$F1256,""),if($E1256="YP Contract",if(K$1=$H1256,500000,if(K$1=($H1256+1),1000000,if(K$1=($H1256+2),1500000,""))))))))</f>
        <v/>
      </c>
      <c r="L1256" s="13" t="str">
        <f t="shared" si="1256"/>
        <v/>
      </c>
      <c r="M1256" s="13" t="str">
        <f t="shared" si="1256"/>
        <v/>
      </c>
      <c r="N1256" s="13" t="str">
        <f t="shared" si="1256"/>
        <v/>
      </c>
      <c r="O1256" s="13" t="str">
        <f t="shared" si="1256"/>
        <v/>
      </c>
      <c r="P1256" s="13" t="str">
        <f t="shared" si="1256"/>
        <v/>
      </c>
    </row>
    <row r="1257">
      <c r="B1257" s="23"/>
      <c r="C1257" s="9"/>
      <c r="D1257" s="9"/>
      <c r="E1257" s="9"/>
      <c r="F1257" s="2"/>
      <c r="G1257" s="3"/>
      <c r="I1257" s="12" t="str">
        <f t="shared" si="754"/>
        <v/>
      </c>
      <c r="J1257" s="13">
        <v>3.31E7</v>
      </c>
      <c r="K1257" s="13" t="str">
        <f t="shared" ref="K1257:P1257" si="1257">if($E1257="","",if($E1257="Dropped",if(and(K$1&lt;=$I1257,K$1&gt;=$H1257),if(Year($D1257)=K$1,$F1257*0.8,if((year($D1257)+1)=K$1,$F1257*0.6,$F1257*0.4)) ,""),if($E1257="Minors",0,if($E1257="FA Contract",if(and(K$1&lt;=$I1257,K$1&gt;=$H1257),$F1257,""),if($E1257="YP Contract",if(K$1=$H1257,500000,if(K$1=($H1257+1),1000000,if(K$1=($H1257+2),1500000,""))))))))</f>
        <v/>
      </c>
      <c r="L1257" s="13" t="str">
        <f t="shared" si="1257"/>
        <v/>
      </c>
      <c r="M1257" s="13" t="str">
        <f t="shared" si="1257"/>
        <v/>
      </c>
      <c r="N1257" s="13" t="str">
        <f t="shared" si="1257"/>
        <v/>
      </c>
      <c r="O1257" s="13" t="str">
        <f t="shared" si="1257"/>
        <v/>
      </c>
      <c r="P1257" s="13" t="str">
        <f t="shared" si="1257"/>
        <v/>
      </c>
    </row>
    <row r="1258">
      <c r="B1258" s="23"/>
      <c r="C1258" s="9"/>
      <c r="D1258" s="9"/>
      <c r="E1258" s="9"/>
      <c r="F1258" s="2"/>
      <c r="G1258" s="3"/>
      <c r="I1258" s="12" t="str">
        <f t="shared" si="754"/>
        <v/>
      </c>
      <c r="J1258" s="13">
        <v>3.31E7</v>
      </c>
      <c r="K1258" s="13" t="str">
        <f t="shared" ref="K1258:P1258" si="1258">if($E1258="","",if($E1258="Dropped",if(and(K$1&lt;=$I1258,K$1&gt;=$H1258),if(Year($D1258)=K$1,$F1258*0.8,if((year($D1258)+1)=K$1,$F1258*0.6,$F1258*0.4)) ,""),if($E1258="Minors",0,if($E1258="FA Contract",if(and(K$1&lt;=$I1258,K$1&gt;=$H1258),$F1258,""),if($E1258="YP Contract",if(K$1=$H1258,500000,if(K$1=($H1258+1),1000000,if(K$1=($H1258+2),1500000,""))))))))</f>
        <v/>
      </c>
      <c r="L1258" s="13" t="str">
        <f t="shared" si="1258"/>
        <v/>
      </c>
      <c r="M1258" s="13" t="str">
        <f t="shared" si="1258"/>
        <v/>
      </c>
      <c r="N1258" s="13" t="str">
        <f t="shared" si="1258"/>
        <v/>
      </c>
      <c r="O1258" s="13" t="str">
        <f t="shared" si="1258"/>
        <v/>
      </c>
      <c r="P1258" s="13" t="str">
        <f t="shared" si="1258"/>
        <v/>
      </c>
    </row>
    <row r="1259">
      <c r="B1259" s="23"/>
      <c r="C1259" s="9"/>
      <c r="D1259" s="9"/>
      <c r="E1259" s="9"/>
      <c r="F1259" s="2"/>
      <c r="G1259" s="3"/>
      <c r="I1259" s="12" t="str">
        <f t="shared" si="754"/>
        <v/>
      </c>
      <c r="J1259" s="13">
        <v>3.31E7</v>
      </c>
      <c r="K1259" s="13" t="str">
        <f t="shared" ref="K1259:P1259" si="1259">if($E1259="","",if($E1259="Dropped",if(and(K$1&lt;=$I1259,K$1&gt;=$H1259),if(Year($D1259)=K$1,$F1259*0.8,if((year($D1259)+1)=K$1,$F1259*0.6,$F1259*0.4)) ,""),if($E1259="Minors",0,if($E1259="FA Contract",if(and(K$1&lt;=$I1259,K$1&gt;=$H1259),$F1259,""),if($E1259="YP Contract",if(K$1=$H1259,500000,if(K$1=($H1259+1),1000000,if(K$1=($H1259+2),1500000,""))))))))</f>
        <v/>
      </c>
      <c r="L1259" s="13" t="str">
        <f t="shared" si="1259"/>
        <v/>
      </c>
      <c r="M1259" s="13" t="str">
        <f t="shared" si="1259"/>
        <v/>
      </c>
      <c r="N1259" s="13" t="str">
        <f t="shared" si="1259"/>
        <v/>
      </c>
      <c r="O1259" s="13" t="str">
        <f t="shared" si="1259"/>
        <v/>
      </c>
      <c r="P1259" s="13" t="str">
        <f t="shared" si="1259"/>
        <v/>
      </c>
    </row>
    <row r="1260">
      <c r="B1260" s="23"/>
      <c r="C1260" s="9"/>
      <c r="D1260" s="9"/>
      <c r="E1260" s="9"/>
      <c r="F1260" s="2"/>
      <c r="G1260" s="3"/>
      <c r="I1260" s="12" t="str">
        <f t="shared" si="754"/>
        <v/>
      </c>
      <c r="J1260" s="13">
        <v>3.31E7</v>
      </c>
      <c r="K1260" s="13" t="str">
        <f t="shared" ref="K1260:P1260" si="1260">if($E1260="","",if($E1260="Dropped",if(and(K$1&lt;=$I1260,K$1&gt;=$H1260),if(Year($D1260)=K$1,$F1260*0.8,if((year($D1260)+1)=K$1,$F1260*0.6,$F1260*0.4)) ,""),if($E1260="Minors",0,if($E1260="FA Contract",if(and(K$1&lt;=$I1260,K$1&gt;=$H1260),$F1260,""),if($E1260="YP Contract",if(K$1=$H1260,500000,if(K$1=($H1260+1),1000000,if(K$1=($H1260+2),1500000,""))))))))</f>
        <v/>
      </c>
      <c r="L1260" s="13" t="str">
        <f t="shared" si="1260"/>
        <v/>
      </c>
      <c r="M1260" s="13" t="str">
        <f t="shared" si="1260"/>
        <v/>
      </c>
      <c r="N1260" s="13" t="str">
        <f t="shared" si="1260"/>
        <v/>
      </c>
      <c r="O1260" s="13" t="str">
        <f t="shared" si="1260"/>
        <v/>
      </c>
      <c r="P1260" s="13" t="str">
        <f t="shared" si="1260"/>
        <v/>
      </c>
    </row>
    <row r="1261">
      <c r="B1261" s="23"/>
      <c r="C1261" s="9"/>
      <c r="D1261" s="9"/>
      <c r="E1261" s="9"/>
      <c r="F1261" s="2"/>
      <c r="G1261" s="3"/>
      <c r="I1261" s="12" t="str">
        <f t="shared" si="754"/>
        <v/>
      </c>
      <c r="J1261" s="13">
        <v>3.31E7</v>
      </c>
      <c r="K1261" s="13" t="str">
        <f t="shared" ref="K1261:P1261" si="1261">if($E1261="","",if($E1261="Dropped",if(and(K$1&lt;=$I1261,K$1&gt;=$H1261),if(Year($D1261)=K$1,$F1261*0.8,if((year($D1261)+1)=K$1,$F1261*0.6,$F1261*0.4)) ,""),if($E1261="Minors",0,if($E1261="FA Contract",if(and(K$1&lt;=$I1261,K$1&gt;=$H1261),$F1261,""),if($E1261="YP Contract",if(K$1=$H1261,500000,if(K$1=($H1261+1),1000000,if(K$1=($H1261+2),1500000,""))))))))</f>
        <v/>
      </c>
      <c r="L1261" s="13" t="str">
        <f t="shared" si="1261"/>
        <v/>
      </c>
      <c r="M1261" s="13" t="str">
        <f t="shared" si="1261"/>
        <v/>
      </c>
      <c r="N1261" s="13" t="str">
        <f t="shared" si="1261"/>
        <v/>
      </c>
      <c r="O1261" s="13" t="str">
        <f t="shared" si="1261"/>
        <v/>
      </c>
      <c r="P1261" s="13" t="str">
        <f t="shared" si="1261"/>
        <v/>
      </c>
    </row>
    <row r="1262">
      <c r="B1262" s="23"/>
      <c r="C1262" s="9"/>
      <c r="D1262" s="9"/>
      <c r="E1262" s="9"/>
      <c r="F1262" s="2"/>
      <c r="G1262" s="3"/>
      <c r="I1262" s="12" t="str">
        <f t="shared" si="754"/>
        <v/>
      </c>
      <c r="J1262" s="13">
        <v>3.31E7</v>
      </c>
      <c r="K1262" s="13" t="str">
        <f t="shared" ref="K1262:P1262" si="1262">if($E1262="","",if($E1262="Dropped",if(and(K$1&lt;=$I1262,K$1&gt;=$H1262),if(Year($D1262)=K$1,$F1262*0.8,if((year($D1262)+1)=K$1,$F1262*0.6,$F1262*0.4)) ,""),if($E1262="Minors",0,if($E1262="FA Contract",if(and(K$1&lt;=$I1262,K$1&gt;=$H1262),$F1262,""),if($E1262="YP Contract",if(K$1=$H1262,500000,if(K$1=($H1262+1),1000000,if(K$1=($H1262+2),1500000,""))))))))</f>
        <v/>
      </c>
      <c r="L1262" s="13" t="str">
        <f t="shared" si="1262"/>
        <v/>
      </c>
      <c r="M1262" s="13" t="str">
        <f t="shared" si="1262"/>
        <v/>
      </c>
      <c r="N1262" s="13" t="str">
        <f t="shared" si="1262"/>
        <v/>
      </c>
      <c r="O1262" s="13" t="str">
        <f t="shared" si="1262"/>
        <v/>
      </c>
      <c r="P1262" s="13" t="str">
        <f t="shared" si="1262"/>
        <v/>
      </c>
    </row>
    <row r="1263">
      <c r="B1263" s="23"/>
      <c r="C1263" s="9"/>
      <c r="D1263" s="9"/>
      <c r="E1263" s="9"/>
      <c r="F1263" s="2"/>
      <c r="G1263" s="3"/>
      <c r="I1263" s="12" t="str">
        <f t="shared" si="754"/>
        <v/>
      </c>
      <c r="J1263" s="13">
        <v>3.31E7</v>
      </c>
      <c r="K1263" s="13" t="str">
        <f t="shared" ref="K1263:P1263" si="1263">if($E1263="","",if($E1263="Dropped",if(and(K$1&lt;=$I1263,K$1&gt;=$H1263),if(Year($D1263)=K$1,$F1263*0.8,if((year($D1263)+1)=K$1,$F1263*0.6,$F1263*0.4)) ,""),if($E1263="Minors",0,if($E1263="FA Contract",if(and(K$1&lt;=$I1263,K$1&gt;=$H1263),$F1263,""),if($E1263="YP Contract",if(K$1=$H1263,500000,if(K$1=($H1263+1),1000000,if(K$1=($H1263+2),1500000,""))))))))</f>
        <v/>
      </c>
      <c r="L1263" s="13" t="str">
        <f t="shared" si="1263"/>
        <v/>
      </c>
      <c r="M1263" s="13" t="str">
        <f t="shared" si="1263"/>
        <v/>
      </c>
      <c r="N1263" s="13" t="str">
        <f t="shared" si="1263"/>
        <v/>
      </c>
      <c r="O1263" s="13" t="str">
        <f t="shared" si="1263"/>
        <v/>
      </c>
      <c r="P1263" s="13" t="str">
        <f t="shared" si="1263"/>
        <v/>
      </c>
    </row>
    <row r="1264">
      <c r="B1264" s="23"/>
      <c r="C1264" s="9"/>
      <c r="D1264" s="9"/>
      <c r="E1264" s="9"/>
      <c r="F1264" s="2"/>
      <c r="G1264" s="3"/>
      <c r="I1264" s="12" t="str">
        <f t="shared" si="754"/>
        <v/>
      </c>
      <c r="J1264" s="13">
        <v>3.31E7</v>
      </c>
      <c r="K1264" s="13" t="str">
        <f t="shared" ref="K1264:P1264" si="1264">if($E1264="","",if($E1264="Dropped",if(and(K$1&lt;=$I1264,K$1&gt;=$H1264),if(Year($D1264)=K$1,$F1264*0.8,if((year($D1264)+1)=K$1,$F1264*0.6,$F1264*0.4)) ,""),if($E1264="Minors",0,if($E1264="FA Contract",if(and(K$1&lt;=$I1264,K$1&gt;=$H1264),$F1264,""),if($E1264="YP Contract",if(K$1=$H1264,500000,if(K$1=($H1264+1),1000000,if(K$1=($H1264+2),1500000,""))))))))</f>
        <v/>
      </c>
      <c r="L1264" s="13" t="str">
        <f t="shared" si="1264"/>
        <v/>
      </c>
      <c r="M1264" s="13" t="str">
        <f t="shared" si="1264"/>
        <v/>
      </c>
      <c r="N1264" s="13" t="str">
        <f t="shared" si="1264"/>
        <v/>
      </c>
      <c r="O1264" s="13" t="str">
        <f t="shared" si="1264"/>
        <v/>
      </c>
      <c r="P1264" s="13" t="str">
        <f t="shared" si="1264"/>
        <v/>
      </c>
    </row>
    <row r="1265">
      <c r="B1265" s="23"/>
      <c r="C1265" s="9"/>
      <c r="D1265" s="9"/>
      <c r="E1265" s="9"/>
      <c r="F1265" s="2"/>
      <c r="G1265" s="3"/>
      <c r="I1265" s="12" t="str">
        <f t="shared" si="754"/>
        <v/>
      </c>
      <c r="J1265" s="13">
        <v>3.31E7</v>
      </c>
      <c r="K1265" s="13" t="str">
        <f t="shared" ref="K1265:P1265" si="1265">if($E1265="","",if($E1265="Dropped",if(and(K$1&lt;=$I1265,K$1&gt;=$H1265),if(Year($D1265)=K$1,$F1265*0.8,if((year($D1265)+1)=K$1,$F1265*0.6,$F1265*0.4)) ,""),if($E1265="Minors",0,if($E1265="FA Contract",if(and(K$1&lt;=$I1265,K$1&gt;=$H1265),$F1265,""),if($E1265="YP Contract",if(K$1=$H1265,500000,if(K$1=($H1265+1),1000000,if(K$1=($H1265+2),1500000,""))))))))</f>
        <v/>
      </c>
      <c r="L1265" s="13" t="str">
        <f t="shared" si="1265"/>
        <v/>
      </c>
      <c r="M1265" s="13" t="str">
        <f t="shared" si="1265"/>
        <v/>
      </c>
      <c r="N1265" s="13" t="str">
        <f t="shared" si="1265"/>
        <v/>
      </c>
      <c r="O1265" s="13" t="str">
        <f t="shared" si="1265"/>
        <v/>
      </c>
      <c r="P1265" s="13" t="str">
        <f t="shared" si="1265"/>
        <v/>
      </c>
    </row>
    <row r="1266">
      <c r="B1266" s="23"/>
      <c r="C1266" s="9"/>
      <c r="D1266" s="9"/>
      <c r="E1266" s="9"/>
      <c r="F1266" s="2"/>
      <c r="G1266" s="3"/>
      <c r="I1266" s="12" t="str">
        <f t="shared" si="754"/>
        <v/>
      </c>
      <c r="J1266" s="13">
        <v>3.31E7</v>
      </c>
      <c r="K1266" s="13" t="str">
        <f t="shared" ref="K1266:P1266" si="1266">if($E1266="","",if($E1266="Dropped",if(and(K$1&lt;=$I1266,K$1&gt;=$H1266),if(Year($D1266)=K$1,$F1266*0.8,if((year($D1266)+1)=K$1,$F1266*0.6,$F1266*0.4)) ,""),if($E1266="Minors",0,if($E1266="FA Contract",if(and(K$1&lt;=$I1266,K$1&gt;=$H1266),$F1266,""),if($E1266="YP Contract",if(K$1=$H1266,500000,if(K$1=($H1266+1),1000000,if(K$1=($H1266+2),1500000,""))))))))</f>
        <v/>
      </c>
      <c r="L1266" s="13" t="str">
        <f t="shared" si="1266"/>
        <v/>
      </c>
      <c r="M1266" s="13" t="str">
        <f t="shared" si="1266"/>
        <v/>
      </c>
      <c r="N1266" s="13" t="str">
        <f t="shared" si="1266"/>
        <v/>
      </c>
      <c r="O1266" s="13" t="str">
        <f t="shared" si="1266"/>
        <v/>
      </c>
      <c r="P1266" s="13" t="str">
        <f t="shared" si="1266"/>
        <v/>
      </c>
    </row>
    <row r="1267">
      <c r="B1267" s="23"/>
      <c r="C1267" s="9"/>
      <c r="D1267" s="9"/>
      <c r="E1267" s="9"/>
      <c r="F1267" s="2"/>
      <c r="G1267" s="3"/>
      <c r="I1267" s="12" t="str">
        <f t="shared" si="754"/>
        <v/>
      </c>
      <c r="J1267" s="13">
        <v>3.31E7</v>
      </c>
      <c r="K1267" s="13" t="str">
        <f t="shared" ref="K1267:P1267" si="1267">if($E1267="","",if($E1267="Dropped",if(and(K$1&lt;=$I1267,K$1&gt;=$H1267),if(Year($D1267)=K$1,$F1267*0.8,if((year($D1267)+1)=K$1,$F1267*0.6,$F1267*0.4)) ,""),if($E1267="Minors",0,if($E1267="FA Contract",if(and(K$1&lt;=$I1267,K$1&gt;=$H1267),$F1267,""),if($E1267="YP Contract",if(K$1=$H1267,500000,if(K$1=($H1267+1),1000000,if(K$1=($H1267+2),1500000,""))))))))</f>
        <v/>
      </c>
      <c r="L1267" s="13" t="str">
        <f t="shared" si="1267"/>
        <v/>
      </c>
      <c r="M1267" s="13" t="str">
        <f t="shared" si="1267"/>
        <v/>
      </c>
      <c r="N1267" s="13" t="str">
        <f t="shared" si="1267"/>
        <v/>
      </c>
      <c r="O1267" s="13" t="str">
        <f t="shared" si="1267"/>
        <v/>
      </c>
      <c r="P1267" s="13" t="str">
        <f t="shared" si="1267"/>
        <v/>
      </c>
    </row>
    <row r="1268">
      <c r="B1268" s="23"/>
      <c r="C1268" s="9"/>
      <c r="D1268" s="9"/>
      <c r="E1268" s="9"/>
      <c r="F1268" s="2"/>
      <c r="G1268" s="3"/>
      <c r="I1268" s="12" t="str">
        <f t="shared" si="754"/>
        <v/>
      </c>
      <c r="J1268" s="13">
        <v>3.31E7</v>
      </c>
      <c r="K1268" s="13" t="str">
        <f t="shared" ref="K1268:P1268" si="1268">if($E1268="","",if($E1268="Dropped",if(and(K$1&lt;=$I1268,K$1&gt;=$H1268),if(Year($D1268)=K$1,$F1268*0.8,if((year($D1268)+1)=K$1,$F1268*0.6,$F1268*0.4)) ,""),if($E1268="Minors",0,if($E1268="FA Contract",if(and(K$1&lt;=$I1268,K$1&gt;=$H1268),$F1268,""),if($E1268="YP Contract",if(K$1=$H1268,500000,if(K$1=($H1268+1),1000000,if(K$1=($H1268+2),1500000,""))))))))</f>
        <v/>
      </c>
      <c r="L1268" s="13" t="str">
        <f t="shared" si="1268"/>
        <v/>
      </c>
      <c r="M1268" s="13" t="str">
        <f t="shared" si="1268"/>
        <v/>
      </c>
      <c r="N1268" s="13" t="str">
        <f t="shared" si="1268"/>
        <v/>
      </c>
      <c r="O1268" s="13" t="str">
        <f t="shared" si="1268"/>
        <v/>
      </c>
      <c r="P1268" s="13" t="str">
        <f t="shared" si="1268"/>
        <v/>
      </c>
    </row>
    <row r="1269">
      <c r="B1269" s="23"/>
      <c r="C1269" s="9"/>
      <c r="D1269" s="9"/>
      <c r="E1269" s="9"/>
      <c r="F1269" s="2"/>
      <c r="G1269" s="3"/>
      <c r="I1269" s="12" t="str">
        <f t="shared" si="754"/>
        <v/>
      </c>
      <c r="J1269" s="13">
        <v>3.31E7</v>
      </c>
      <c r="K1269" s="13" t="str">
        <f t="shared" ref="K1269:P1269" si="1269">if($E1269="","",if($E1269="Dropped",if(and(K$1&lt;=$I1269,K$1&gt;=$H1269),if(Year($D1269)=K$1,$F1269*0.8,if((year($D1269)+1)=K$1,$F1269*0.6,$F1269*0.4)) ,""),if($E1269="Minors",0,if($E1269="FA Contract",if(and(K$1&lt;=$I1269,K$1&gt;=$H1269),$F1269,""),if($E1269="YP Contract",if(K$1=$H1269,500000,if(K$1=($H1269+1),1000000,if(K$1=($H1269+2),1500000,""))))))))</f>
        <v/>
      </c>
      <c r="L1269" s="13" t="str">
        <f t="shared" si="1269"/>
        <v/>
      </c>
      <c r="M1269" s="13" t="str">
        <f t="shared" si="1269"/>
        <v/>
      </c>
      <c r="N1269" s="13" t="str">
        <f t="shared" si="1269"/>
        <v/>
      </c>
      <c r="O1269" s="13" t="str">
        <f t="shared" si="1269"/>
        <v/>
      </c>
      <c r="P1269" s="13" t="str">
        <f t="shared" si="1269"/>
        <v/>
      </c>
    </row>
    <row r="1270">
      <c r="B1270" s="23"/>
      <c r="C1270" s="9"/>
      <c r="D1270" s="9"/>
      <c r="E1270" s="9"/>
      <c r="F1270" s="2"/>
      <c r="G1270" s="3"/>
      <c r="I1270" s="12" t="str">
        <f t="shared" si="754"/>
        <v/>
      </c>
      <c r="J1270" s="13">
        <v>3.31E7</v>
      </c>
      <c r="K1270" s="13" t="str">
        <f t="shared" ref="K1270:P1270" si="1270">if($E1270="","",if($E1270="Dropped",if(and(K$1&lt;=$I1270,K$1&gt;=$H1270),if(Year($D1270)=K$1,$F1270*0.8,if((year($D1270)+1)=K$1,$F1270*0.6,$F1270*0.4)) ,""),if($E1270="Minors",0,if($E1270="FA Contract",if(and(K$1&lt;=$I1270,K$1&gt;=$H1270),$F1270,""),if($E1270="YP Contract",if(K$1=$H1270,500000,if(K$1=($H1270+1),1000000,if(K$1=($H1270+2),1500000,""))))))))</f>
        <v/>
      </c>
      <c r="L1270" s="13" t="str">
        <f t="shared" si="1270"/>
        <v/>
      </c>
      <c r="M1270" s="13" t="str">
        <f t="shared" si="1270"/>
        <v/>
      </c>
      <c r="N1270" s="13" t="str">
        <f t="shared" si="1270"/>
        <v/>
      </c>
      <c r="O1270" s="13" t="str">
        <f t="shared" si="1270"/>
        <v/>
      </c>
      <c r="P1270" s="13" t="str">
        <f t="shared" si="1270"/>
        <v/>
      </c>
    </row>
    <row r="1271">
      <c r="B1271" s="23"/>
      <c r="C1271" s="9"/>
      <c r="D1271" s="9"/>
      <c r="E1271" s="9"/>
      <c r="F1271" s="2"/>
      <c r="G1271" s="3"/>
      <c r="I1271" s="12" t="str">
        <f t="shared" si="754"/>
        <v/>
      </c>
      <c r="J1271" s="13">
        <v>3.31E7</v>
      </c>
      <c r="K1271" s="13" t="str">
        <f t="shared" ref="K1271:P1271" si="1271">if($E1271="","",if($E1271="Dropped",if(and(K$1&lt;=$I1271,K$1&gt;=$H1271),if(Year($D1271)=K$1,$F1271*0.8,if((year($D1271)+1)=K$1,$F1271*0.6,$F1271*0.4)) ,""),if($E1271="Minors",0,if($E1271="FA Contract",if(and(K$1&lt;=$I1271,K$1&gt;=$H1271),$F1271,""),if($E1271="YP Contract",if(K$1=$H1271,500000,if(K$1=($H1271+1),1000000,if(K$1=($H1271+2),1500000,""))))))))</f>
        <v/>
      </c>
      <c r="L1271" s="13" t="str">
        <f t="shared" si="1271"/>
        <v/>
      </c>
      <c r="M1271" s="13" t="str">
        <f t="shared" si="1271"/>
        <v/>
      </c>
      <c r="N1271" s="13" t="str">
        <f t="shared" si="1271"/>
        <v/>
      </c>
      <c r="O1271" s="13" t="str">
        <f t="shared" si="1271"/>
        <v/>
      </c>
      <c r="P1271" s="13" t="str">
        <f t="shared" si="1271"/>
        <v/>
      </c>
    </row>
    <row r="1272">
      <c r="B1272" s="23"/>
      <c r="C1272" s="9"/>
      <c r="D1272" s="9"/>
      <c r="E1272" s="9"/>
      <c r="F1272" s="2"/>
      <c r="G1272" s="3"/>
      <c r="I1272" s="12" t="str">
        <f t="shared" si="754"/>
        <v/>
      </c>
      <c r="J1272" s="13">
        <v>3.31E7</v>
      </c>
      <c r="K1272" s="13" t="str">
        <f t="shared" ref="K1272:P1272" si="1272">if($E1272="","",if($E1272="Dropped",if(and(K$1&lt;=$I1272,K$1&gt;=$H1272),if(Year($D1272)=K$1,$F1272*0.8,if((year($D1272)+1)=K$1,$F1272*0.6,$F1272*0.4)) ,""),if($E1272="Minors",0,if($E1272="FA Contract",if(and(K$1&lt;=$I1272,K$1&gt;=$H1272),$F1272,""),if($E1272="YP Contract",if(K$1=$H1272,500000,if(K$1=($H1272+1),1000000,if(K$1=($H1272+2),1500000,""))))))))</f>
        <v/>
      </c>
      <c r="L1272" s="13" t="str">
        <f t="shared" si="1272"/>
        <v/>
      </c>
      <c r="M1272" s="13" t="str">
        <f t="shared" si="1272"/>
        <v/>
      </c>
      <c r="N1272" s="13" t="str">
        <f t="shared" si="1272"/>
        <v/>
      </c>
      <c r="O1272" s="13" t="str">
        <f t="shared" si="1272"/>
        <v/>
      </c>
      <c r="P1272" s="13" t="str">
        <f t="shared" si="1272"/>
        <v/>
      </c>
    </row>
    <row r="1273">
      <c r="B1273" s="23"/>
      <c r="C1273" s="9"/>
      <c r="D1273" s="9"/>
      <c r="E1273" s="9"/>
      <c r="F1273" s="2"/>
      <c r="G1273" s="3"/>
      <c r="I1273" s="12" t="str">
        <f t="shared" si="754"/>
        <v/>
      </c>
      <c r="J1273" s="13">
        <v>3.31E7</v>
      </c>
      <c r="K1273" s="13" t="str">
        <f t="shared" ref="K1273:P1273" si="1273">if($E1273="","",if($E1273="Dropped",if(and(K$1&lt;=$I1273,K$1&gt;=$H1273),if(Year($D1273)=K$1,$F1273*0.8,if((year($D1273)+1)=K$1,$F1273*0.6,$F1273*0.4)) ,""),if($E1273="Minors",0,if($E1273="FA Contract",if(and(K$1&lt;=$I1273,K$1&gt;=$H1273),$F1273,""),if($E1273="YP Contract",if(K$1=$H1273,500000,if(K$1=($H1273+1),1000000,if(K$1=($H1273+2),1500000,""))))))))</f>
        <v/>
      </c>
      <c r="L1273" s="13" t="str">
        <f t="shared" si="1273"/>
        <v/>
      </c>
      <c r="M1273" s="13" t="str">
        <f t="shared" si="1273"/>
        <v/>
      </c>
      <c r="N1273" s="13" t="str">
        <f t="shared" si="1273"/>
        <v/>
      </c>
      <c r="O1273" s="13" t="str">
        <f t="shared" si="1273"/>
        <v/>
      </c>
      <c r="P1273" s="13" t="str">
        <f t="shared" si="1273"/>
        <v/>
      </c>
    </row>
    <row r="1274">
      <c r="B1274" s="23"/>
      <c r="C1274" s="9"/>
      <c r="D1274" s="9"/>
      <c r="E1274" s="9"/>
      <c r="F1274" s="2"/>
      <c r="G1274" s="3"/>
      <c r="I1274" s="12" t="str">
        <f t="shared" si="754"/>
        <v/>
      </c>
      <c r="J1274" s="13">
        <v>3.31E7</v>
      </c>
      <c r="K1274" s="13" t="str">
        <f t="shared" ref="K1274:P1274" si="1274">if($E1274="","",if($E1274="Dropped",if(and(K$1&lt;=$I1274,K$1&gt;=$H1274),if(Year($D1274)=K$1,$F1274*0.8,if((year($D1274)+1)=K$1,$F1274*0.6,$F1274*0.4)) ,""),if($E1274="Minors",0,if($E1274="FA Contract",if(and(K$1&lt;=$I1274,K$1&gt;=$H1274),$F1274,""),if($E1274="YP Contract",if(K$1=$H1274,500000,if(K$1=($H1274+1),1000000,if(K$1=($H1274+2),1500000,""))))))))</f>
        <v/>
      </c>
      <c r="L1274" s="13" t="str">
        <f t="shared" si="1274"/>
        <v/>
      </c>
      <c r="M1274" s="13" t="str">
        <f t="shared" si="1274"/>
        <v/>
      </c>
      <c r="N1274" s="13" t="str">
        <f t="shared" si="1274"/>
        <v/>
      </c>
      <c r="O1274" s="13" t="str">
        <f t="shared" si="1274"/>
        <v/>
      </c>
      <c r="P1274" s="13" t="str">
        <f t="shared" si="1274"/>
        <v/>
      </c>
    </row>
    <row r="1275">
      <c r="B1275" s="23"/>
      <c r="C1275" s="9"/>
      <c r="D1275" s="9"/>
      <c r="E1275" s="9"/>
      <c r="F1275" s="2"/>
      <c r="G1275" s="3"/>
      <c r="I1275" s="12" t="str">
        <f t="shared" si="754"/>
        <v/>
      </c>
      <c r="J1275" s="13">
        <v>3.31E7</v>
      </c>
      <c r="K1275" s="13" t="str">
        <f t="shared" ref="K1275:P1275" si="1275">if($E1275="","",if($E1275="Dropped",if(and(K$1&lt;=$I1275,K$1&gt;=$H1275),if(Year($D1275)=K$1,$F1275*0.8,if((year($D1275)+1)=K$1,$F1275*0.6,$F1275*0.4)) ,""),if($E1275="Minors",0,if($E1275="FA Contract",if(and(K$1&lt;=$I1275,K$1&gt;=$H1275),$F1275,""),if($E1275="YP Contract",if(K$1=$H1275,500000,if(K$1=($H1275+1),1000000,if(K$1=($H1275+2),1500000,""))))))))</f>
        <v/>
      </c>
      <c r="L1275" s="13" t="str">
        <f t="shared" si="1275"/>
        <v/>
      </c>
      <c r="M1275" s="13" t="str">
        <f t="shared" si="1275"/>
        <v/>
      </c>
      <c r="N1275" s="13" t="str">
        <f t="shared" si="1275"/>
        <v/>
      </c>
      <c r="O1275" s="13" t="str">
        <f t="shared" si="1275"/>
        <v/>
      </c>
      <c r="P1275" s="13" t="str">
        <f t="shared" si="1275"/>
        <v/>
      </c>
    </row>
    <row r="1276">
      <c r="B1276" s="23"/>
      <c r="C1276" s="9"/>
      <c r="D1276" s="9"/>
      <c r="E1276" s="9"/>
      <c r="F1276" s="2"/>
      <c r="G1276" s="3"/>
      <c r="I1276" s="12" t="str">
        <f t="shared" si="754"/>
        <v/>
      </c>
      <c r="J1276" s="13">
        <v>3.31E7</v>
      </c>
      <c r="K1276" s="13" t="str">
        <f t="shared" ref="K1276:P1276" si="1276">if($E1276="","",if($E1276="Dropped",if(and(K$1&lt;=$I1276,K$1&gt;=$H1276),if(Year($D1276)=K$1,$F1276*0.8,if((year($D1276)+1)=K$1,$F1276*0.6,$F1276*0.4)) ,""),if($E1276="Minors",0,if($E1276="FA Contract",if(and(K$1&lt;=$I1276,K$1&gt;=$H1276),$F1276,""),if($E1276="YP Contract",if(K$1=$H1276,500000,if(K$1=($H1276+1),1000000,if(K$1=($H1276+2),1500000,""))))))))</f>
        <v/>
      </c>
      <c r="L1276" s="13" t="str">
        <f t="shared" si="1276"/>
        <v/>
      </c>
      <c r="M1276" s="13" t="str">
        <f t="shared" si="1276"/>
        <v/>
      </c>
      <c r="N1276" s="13" t="str">
        <f t="shared" si="1276"/>
        <v/>
      </c>
      <c r="O1276" s="13" t="str">
        <f t="shared" si="1276"/>
        <v/>
      </c>
      <c r="P1276" s="13" t="str">
        <f t="shared" si="1276"/>
        <v/>
      </c>
    </row>
    <row r="1277">
      <c r="B1277" s="23"/>
      <c r="C1277" s="9"/>
      <c r="D1277" s="9"/>
      <c r="E1277" s="9"/>
      <c r="F1277" s="2"/>
      <c r="G1277" s="3"/>
      <c r="I1277" s="12" t="str">
        <f t="shared" si="754"/>
        <v/>
      </c>
      <c r="J1277" s="13">
        <v>3.31E7</v>
      </c>
      <c r="K1277" s="13" t="str">
        <f t="shared" ref="K1277:P1277" si="1277">if($E1277="","",if($E1277="Dropped",if(and(K$1&lt;=$I1277,K$1&gt;=$H1277),if(Year($D1277)=K$1,$F1277*0.8,if((year($D1277)+1)=K$1,$F1277*0.6,$F1277*0.4)) ,""),if($E1277="Minors",0,if($E1277="FA Contract",if(and(K$1&lt;=$I1277,K$1&gt;=$H1277),$F1277,""),if($E1277="YP Contract",if(K$1=$H1277,500000,if(K$1=($H1277+1),1000000,if(K$1=($H1277+2),1500000,""))))))))</f>
        <v/>
      </c>
      <c r="L1277" s="13" t="str">
        <f t="shared" si="1277"/>
        <v/>
      </c>
      <c r="M1277" s="13" t="str">
        <f t="shared" si="1277"/>
        <v/>
      </c>
      <c r="N1277" s="13" t="str">
        <f t="shared" si="1277"/>
        <v/>
      </c>
      <c r="O1277" s="13" t="str">
        <f t="shared" si="1277"/>
        <v/>
      </c>
      <c r="P1277" s="13" t="str">
        <f t="shared" si="1277"/>
        <v/>
      </c>
    </row>
    <row r="1278">
      <c r="B1278" s="23"/>
      <c r="C1278" s="9"/>
      <c r="D1278" s="9"/>
      <c r="E1278" s="9"/>
      <c r="F1278" s="2"/>
      <c r="G1278" s="3"/>
      <c r="I1278" s="12" t="str">
        <f t="shared" si="754"/>
        <v/>
      </c>
      <c r="J1278" s="13">
        <v>3.31E7</v>
      </c>
      <c r="K1278" s="13" t="str">
        <f t="shared" ref="K1278:P1278" si="1278">if($E1278="","",if($E1278="Dropped",if(and(K$1&lt;=$I1278,K$1&gt;=$H1278),if(Year($D1278)=K$1,$F1278*0.8,if((year($D1278)+1)=K$1,$F1278*0.6,$F1278*0.4)) ,""),if($E1278="Minors",0,if($E1278="FA Contract",if(and(K$1&lt;=$I1278,K$1&gt;=$H1278),$F1278,""),if($E1278="YP Contract",if(K$1=$H1278,500000,if(K$1=($H1278+1),1000000,if(K$1=($H1278+2),1500000,""))))))))</f>
        <v/>
      </c>
      <c r="L1278" s="13" t="str">
        <f t="shared" si="1278"/>
        <v/>
      </c>
      <c r="M1278" s="13" t="str">
        <f t="shared" si="1278"/>
        <v/>
      </c>
      <c r="N1278" s="13" t="str">
        <f t="shared" si="1278"/>
        <v/>
      </c>
      <c r="O1278" s="13" t="str">
        <f t="shared" si="1278"/>
        <v/>
      </c>
      <c r="P1278" s="13" t="str">
        <f t="shared" si="1278"/>
        <v/>
      </c>
    </row>
    <row r="1279">
      <c r="B1279" s="23"/>
      <c r="C1279" s="9"/>
      <c r="D1279" s="9"/>
      <c r="E1279" s="9"/>
      <c r="F1279" s="2"/>
      <c r="G1279" s="3"/>
      <c r="I1279" s="12" t="str">
        <f t="shared" si="754"/>
        <v/>
      </c>
      <c r="J1279" s="13">
        <v>3.31E7</v>
      </c>
      <c r="K1279" s="13" t="str">
        <f t="shared" ref="K1279:P1279" si="1279">if($E1279="","",if($E1279="Dropped",if(and(K$1&lt;=$I1279,K$1&gt;=$H1279),if(Year($D1279)=K$1,$F1279*0.8,if((year($D1279)+1)=K$1,$F1279*0.6,$F1279*0.4)) ,""),if($E1279="Minors",0,if($E1279="FA Contract",if(and(K$1&lt;=$I1279,K$1&gt;=$H1279),$F1279,""),if($E1279="YP Contract",if(K$1=$H1279,500000,if(K$1=($H1279+1),1000000,if(K$1=($H1279+2),1500000,""))))))))</f>
        <v/>
      </c>
      <c r="L1279" s="13" t="str">
        <f t="shared" si="1279"/>
        <v/>
      </c>
      <c r="M1279" s="13" t="str">
        <f t="shared" si="1279"/>
        <v/>
      </c>
      <c r="N1279" s="13" t="str">
        <f t="shared" si="1279"/>
        <v/>
      </c>
      <c r="O1279" s="13" t="str">
        <f t="shared" si="1279"/>
        <v/>
      </c>
      <c r="P1279" s="13" t="str">
        <f t="shared" si="1279"/>
        <v/>
      </c>
    </row>
    <row r="1280">
      <c r="B1280" s="23"/>
      <c r="C1280" s="9"/>
      <c r="D1280" s="9"/>
      <c r="E1280" s="9"/>
      <c r="F1280" s="2"/>
      <c r="G1280" s="3"/>
      <c r="I1280" s="12" t="str">
        <f t="shared" si="754"/>
        <v/>
      </c>
      <c r="J1280" s="13">
        <v>3.31E7</v>
      </c>
      <c r="K1280" s="13" t="str">
        <f t="shared" ref="K1280:P1280" si="1280">if($E1280="","",if($E1280="Dropped",if(and(K$1&lt;=$I1280,K$1&gt;=$H1280),if(Year($D1280)=K$1,$F1280*0.8,if((year($D1280)+1)=K$1,$F1280*0.6,$F1280*0.4)) ,""),if($E1280="Minors",0,if($E1280="FA Contract",if(and(K$1&lt;=$I1280,K$1&gt;=$H1280),$F1280,""),if($E1280="YP Contract",if(K$1=$H1280,500000,if(K$1=($H1280+1),1000000,if(K$1=($H1280+2),1500000,""))))))))</f>
        <v/>
      </c>
      <c r="L1280" s="13" t="str">
        <f t="shared" si="1280"/>
        <v/>
      </c>
      <c r="M1280" s="13" t="str">
        <f t="shared" si="1280"/>
        <v/>
      </c>
      <c r="N1280" s="13" t="str">
        <f t="shared" si="1280"/>
        <v/>
      </c>
      <c r="O1280" s="13" t="str">
        <f t="shared" si="1280"/>
        <v/>
      </c>
      <c r="P1280" s="13" t="str">
        <f t="shared" si="1280"/>
        <v/>
      </c>
    </row>
    <row r="1281">
      <c r="B1281" s="23"/>
      <c r="C1281" s="9"/>
      <c r="D1281" s="9"/>
      <c r="E1281" s="9"/>
      <c r="F1281" s="2"/>
      <c r="G1281" s="3"/>
      <c r="I1281" s="12" t="str">
        <f t="shared" si="754"/>
        <v/>
      </c>
      <c r="J1281" s="13">
        <v>3.31E7</v>
      </c>
      <c r="K1281" s="13" t="str">
        <f t="shared" ref="K1281:P1281" si="1281">if($E1281="","",if($E1281="Dropped",if(and(K$1&lt;=$I1281,K$1&gt;=$H1281),if(Year($D1281)=K$1,$F1281*0.8,if((year($D1281)+1)=K$1,$F1281*0.6,$F1281*0.4)) ,""),if($E1281="Minors",0,if($E1281="FA Contract",if(and(K$1&lt;=$I1281,K$1&gt;=$H1281),$F1281,""),if($E1281="YP Contract",if(K$1=$H1281,500000,if(K$1=($H1281+1),1000000,if(K$1=($H1281+2),1500000,""))))))))</f>
        <v/>
      </c>
      <c r="L1281" s="13" t="str">
        <f t="shared" si="1281"/>
        <v/>
      </c>
      <c r="M1281" s="13" t="str">
        <f t="shared" si="1281"/>
        <v/>
      </c>
      <c r="N1281" s="13" t="str">
        <f t="shared" si="1281"/>
        <v/>
      </c>
      <c r="O1281" s="13" t="str">
        <f t="shared" si="1281"/>
        <v/>
      </c>
      <c r="P1281" s="13" t="str">
        <f t="shared" si="1281"/>
        <v/>
      </c>
    </row>
    <row r="1282">
      <c r="B1282" s="23"/>
      <c r="C1282" s="9"/>
      <c r="D1282" s="9"/>
      <c r="E1282" s="9"/>
      <c r="F1282" s="2"/>
      <c r="G1282" s="3"/>
      <c r="I1282" s="12" t="str">
        <f t="shared" si="754"/>
        <v/>
      </c>
      <c r="J1282" s="13">
        <v>3.31E7</v>
      </c>
      <c r="K1282" s="13" t="str">
        <f t="shared" ref="K1282:P1282" si="1282">if($E1282="","",if($E1282="Dropped",if(and(K$1&lt;=$I1282,K$1&gt;=$H1282),if(Year($D1282)=K$1,$F1282*0.8,if((year($D1282)+1)=K$1,$F1282*0.6,$F1282*0.4)) ,""),if($E1282="Minors",0,if($E1282="FA Contract",if(and(K$1&lt;=$I1282,K$1&gt;=$H1282),$F1282,""),if($E1282="YP Contract",if(K$1=$H1282,500000,if(K$1=($H1282+1),1000000,if(K$1=($H1282+2),1500000,""))))))))</f>
        <v/>
      </c>
      <c r="L1282" s="13" t="str">
        <f t="shared" si="1282"/>
        <v/>
      </c>
      <c r="M1282" s="13" t="str">
        <f t="shared" si="1282"/>
        <v/>
      </c>
      <c r="N1282" s="13" t="str">
        <f t="shared" si="1282"/>
        <v/>
      </c>
      <c r="O1282" s="13" t="str">
        <f t="shared" si="1282"/>
        <v/>
      </c>
      <c r="P1282" s="13" t="str">
        <f t="shared" si="1282"/>
        <v/>
      </c>
    </row>
    <row r="1283">
      <c r="B1283" s="23"/>
      <c r="C1283" s="9"/>
      <c r="D1283" s="9"/>
      <c r="E1283" s="9"/>
      <c r="F1283" s="2"/>
      <c r="G1283" s="3"/>
      <c r="I1283" s="12" t="str">
        <f t="shared" si="754"/>
        <v/>
      </c>
      <c r="J1283" s="13">
        <v>3.31E7</v>
      </c>
      <c r="K1283" s="13" t="str">
        <f t="shared" ref="K1283:P1283" si="1283">if($E1283="","",if($E1283="Dropped",if(and(K$1&lt;=$I1283,K$1&gt;=$H1283),if(Year($D1283)=K$1,$F1283*0.8,if((year($D1283)+1)=K$1,$F1283*0.6,$F1283*0.4)) ,""),if($E1283="Minors",0,if($E1283="FA Contract",if(and(K$1&lt;=$I1283,K$1&gt;=$H1283),$F1283,""),if($E1283="YP Contract",if(K$1=$H1283,500000,if(K$1=($H1283+1),1000000,if(K$1=($H1283+2),1500000,""))))))))</f>
        <v/>
      </c>
      <c r="L1283" s="13" t="str">
        <f t="shared" si="1283"/>
        <v/>
      </c>
      <c r="M1283" s="13" t="str">
        <f t="shared" si="1283"/>
        <v/>
      </c>
      <c r="N1283" s="13" t="str">
        <f t="shared" si="1283"/>
        <v/>
      </c>
      <c r="O1283" s="13" t="str">
        <f t="shared" si="1283"/>
        <v/>
      </c>
      <c r="P1283" s="13" t="str">
        <f t="shared" si="1283"/>
        <v/>
      </c>
    </row>
    <row r="1284">
      <c r="B1284" s="23"/>
      <c r="C1284" s="9"/>
      <c r="D1284" s="9"/>
      <c r="E1284" s="9"/>
      <c r="F1284" s="2"/>
      <c r="G1284" s="3"/>
      <c r="I1284" s="12" t="str">
        <f t="shared" si="754"/>
        <v/>
      </c>
      <c r="J1284" s="13">
        <v>3.31E7</v>
      </c>
      <c r="K1284" s="13" t="str">
        <f t="shared" ref="K1284:P1284" si="1284">if($E1284="","",if($E1284="Dropped",if(and(K$1&lt;=$I1284,K$1&gt;=$H1284),if(Year($D1284)=K$1,$F1284*0.8,if((year($D1284)+1)=K$1,$F1284*0.6,$F1284*0.4)) ,""),if($E1284="Minors",0,if($E1284="FA Contract",if(and(K$1&lt;=$I1284,K$1&gt;=$H1284),$F1284,""),if($E1284="YP Contract",if(K$1=$H1284,500000,if(K$1=($H1284+1),1000000,if(K$1=($H1284+2),1500000,""))))))))</f>
        <v/>
      </c>
      <c r="L1284" s="13" t="str">
        <f t="shared" si="1284"/>
        <v/>
      </c>
      <c r="M1284" s="13" t="str">
        <f t="shared" si="1284"/>
        <v/>
      </c>
      <c r="N1284" s="13" t="str">
        <f t="shared" si="1284"/>
        <v/>
      </c>
      <c r="O1284" s="13" t="str">
        <f t="shared" si="1284"/>
        <v/>
      </c>
      <c r="P1284" s="13" t="str">
        <f t="shared" si="1284"/>
        <v/>
      </c>
    </row>
    <row r="1285">
      <c r="B1285" s="23"/>
      <c r="C1285" s="9"/>
      <c r="D1285" s="9"/>
      <c r="E1285" s="9"/>
      <c r="F1285" s="2"/>
      <c r="G1285" s="3"/>
      <c r="I1285" s="12" t="str">
        <f t="shared" si="754"/>
        <v/>
      </c>
      <c r="J1285" s="13">
        <v>3.31E7</v>
      </c>
      <c r="K1285" s="13" t="str">
        <f t="shared" ref="K1285:P1285" si="1285">if($E1285="","",if($E1285="Dropped",if(and(K$1&lt;=$I1285,K$1&gt;=$H1285),if(Year($D1285)=K$1,$F1285*0.8,if((year($D1285)+1)=K$1,$F1285*0.6,$F1285*0.4)) ,""),if($E1285="Minors",0,if($E1285="FA Contract",if(and(K$1&lt;=$I1285,K$1&gt;=$H1285),$F1285,""),if($E1285="YP Contract",if(K$1=$H1285,500000,if(K$1=($H1285+1),1000000,if(K$1=($H1285+2),1500000,""))))))))</f>
        <v/>
      </c>
      <c r="L1285" s="13" t="str">
        <f t="shared" si="1285"/>
        <v/>
      </c>
      <c r="M1285" s="13" t="str">
        <f t="shared" si="1285"/>
        <v/>
      </c>
      <c r="N1285" s="13" t="str">
        <f t="shared" si="1285"/>
        <v/>
      </c>
      <c r="O1285" s="13" t="str">
        <f t="shared" si="1285"/>
        <v/>
      </c>
      <c r="P1285" s="13" t="str">
        <f t="shared" si="1285"/>
        <v/>
      </c>
    </row>
    <row r="1286">
      <c r="B1286" s="23"/>
      <c r="C1286" s="9"/>
      <c r="D1286" s="9"/>
      <c r="E1286" s="9"/>
      <c r="F1286" s="2"/>
      <c r="G1286" s="3"/>
      <c r="I1286" s="12" t="str">
        <f t="shared" si="754"/>
        <v/>
      </c>
      <c r="J1286" s="13">
        <v>3.31E7</v>
      </c>
      <c r="K1286" s="13" t="str">
        <f t="shared" ref="K1286:P1286" si="1286">if($E1286="","",if($E1286="Dropped",if(and(K$1&lt;=$I1286,K$1&gt;=$H1286),if(Year($D1286)=K$1,$F1286*0.8,if((year($D1286)+1)=K$1,$F1286*0.6,$F1286*0.4)) ,""),if($E1286="Minors",0,if($E1286="FA Contract",if(and(K$1&lt;=$I1286,K$1&gt;=$H1286),$F1286,""),if($E1286="YP Contract",if(K$1=$H1286,500000,if(K$1=($H1286+1),1000000,if(K$1=($H1286+2),1500000,""))))))))</f>
        <v/>
      </c>
      <c r="L1286" s="13" t="str">
        <f t="shared" si="1286"/>
        <v/>
      </c>
      <c r="M1286" s="13" t="str">
        <f t="shared" si="1286"/>
        <v/>
      </c>
      <c r="N1286" s="13" t="str">
        <f t="shared" si="1286"/>
        <v/>
      </c>
      <c r="O1286" s="13" t="str">
        <f t="shared" si="1286"/>
        <v/>
      </c>
      <c r="P1286" s="13" t="str">
        <f t="shared" si="1286"/>
        <v/>
      </c>
    </row>
    <row r="1287">
      <c r="B1287" s="23"/>
      <c r="C1287" s="9"/>
      <c r="D1287" s="9"/>
      <c r="E1287" s="9"/>
      <c r="F1287" s="2"/>
      <c r="G1287" s="3"/>
      <c r="I1287" s="12" t="str">
        <f t="shared" si="754"/>
        <v/>
      </c>
      <c r="J1287" s="13">
        <v>3.31E7</v>
      </c>
      <c r="K1287" s="13" t="str">
        <f t="shared" ref="K1287:P1287" si="1287">if($E1287="","",if($E1287="Dropped",if(and(K$1&lt;=$I1287,K$1&gt;=$H1287),if(Year($D1287)=K$1,$F1287*0.8,if((year($D1287)+1)=K$1,$F1287*0.6,$F1287*0.4)) ,""),if($E1287="Minors",0,if($E1287="FA Contract",if(and(K$1&lt;=$I1287,K$1&gt;=$H1287),$F1287,""),if($E1287="YP Contract",if(K$1=$H1287,500000,if(K$1=($H1287+1),1000000,if(K$1=($H1287+2),1500000,""))))))))</f>
        <v/>
      </c>
      <c r="L1287" s="13" t="str">
        <f t="shared" si="1287"/>
        <v/>
      </c>
      <c r="M1287" s="13" t="str">
        <f t="shared" si="1287"/>
        <v/>
      </c>
      <c r="N1287" s="13" t="str">
        <f t="shared" si="1287"/>
        <v/>
      </c>
      <c r="O1287" s="13" t="str">
        <f t="shared" si="1287"/>
        <v/>
      </c>
      <c r="P1287" s="13" t="str">
        <f t="shared" si="1287"/>
        <v/>
      </c>
    </row>
    <row r="1288">
      <c r="B1288" s="23"/>
      <c r="C1288" s="9"/>
      <c r="D1288" s="9"/>
      <c r="E1288" s="9"/>
      <c r="F1288" s="2"/>
      <c r="G1288" s="3"/>
      <c r="I1288" s="12" t="str">
        <f t="shared" si="754"/>
        <v/>
      </c>
      <c r="J1288" s="13">
        <v>3.31E7</v>
      </c>
      <c r="K1288" s="13" t="str">
        <f t="shared" ref="K1288:P1288" si="1288">if($E1288="","",if($E1288="Dropped",if(and(K$1&lt;=$I1288,K$1&gt;=$H1288),if(Year($D1288)=K$1,$F1288*0.8,if((year($D1288)+1)=K$1,$F1288*0.6,$F1288*0.4)) ,""),if($E1288="Minors",0,if($E1288="FA Contract",if(and(K$1&lt;=$I1288,K$1&gt;=$H1288),$F1288,""),if($E1288="YP Contract",if(K$1=$H1288,500000,if(K$1=($H1288+1),1000000,if(K$1=($H1288+2),1500000,""))))))))</f>
        <v/>
      </c>
      <c r="L1288" s="13" t="str">
        <f t="shared" si="1288"/>
        <v/>
      </c>
      <c r="M1288" s="13" t="str">
        <f t="shared" si="1288"/>
        <v/>
      </c>
      <c r="N1288" s="13" t="str">
        <f t="shared" si="1288"/>
        <v/>
      </c>
      <c r="O1288" s="13" t="str">
        <f t="shared" si="1288"/>
        <v/>
      </c>
      <c r="P1288" s="13" t="str">
        <f t="shared" si="1288"/>
        <v/>
      </c>
    </row>
    <row r="1289">
      <c r="B1289" s="23"/>
      <c r="C1289" s="9"/>
      <c r="D1289" s="9"/>
      <c r="E1289" s="9"/>
      <c r="F1289" s="2"/>
      <c r="G1289" s="3"/>
      <c r="I1289" s="12" t="str">
        <f t="shared" si="754"/>
        <v/>
      </c>
      <c r="J1289" s="13">
        <v>3.31E7</v>
      </c>
      <c r="K1289" s="13" t="str">
        <f t="shared" ref="K1289:P1289" si="1289">if($E1289="","",if($E1289="Dropped",if(and(K$1&lt;=$I1289,K$1&gt;=$H1289),if(Year($D1289)=K$1,$F1289*0.8,if((year($D1289)+1)=K$1,$F1289*0.6,$F1289*0.4)) ,""),if($E1289="Minors",0,if($E1289="FA Contract",if(and(K$1&lt;=$I1289,K$1&gt;=$H1289),$F1289,""),if($E1289="YP Contract",if(K$1=$H1289,500000,if(K$1=($H1289+1),1000000,if(K$1=($H1289+2),1500000,""))))))))</f>
        <v/>
      </c>
      <c r="L1289" s="13" t="str">
        <f t="shared" si="1289"/>
        <v/>
      </c>
      <c r="M1289" s="13" t="str">
        <f t="shared" si="1289"/>
        <v/>
      </c>
      <c r="N1289" s="13" t="str">
        <f t="shared" si="1289"/>
        <v/>
      </c>
      <c r="O1289" s="13" t="str">
        <f t="shared" si="1289"/>
        <v/>
      </c>
      <c r="P1289" s="13" t="str">
        <f t="shared" si="1289"/>
        <v/>
      </c>
    </row>
    <row r="1290">
      <c r="B1290" s="23"/>
      <c r="C1290" s="9"/>
      <c r="D1290" s="9"/>
      <c r="E1290" s="9"/>
      <c r="F1290" s="2"/>
      <c r="G1290" s="3"/>
      <c r="I1290" s="12" t="str">
        <f t="shared" si="754"/>
        <v/>
      </c>
      <c r="J1290" s="13">
        <v>3.31E7</v>
      </c>
      <c r="K1290" s="13" t="str">
        <f t="shared" ref="K1290:P1290" si="1290">if($E1290="","",if($E1290="Dropped",if(and(K$1&lt;=$I1290,K$1&gt;=$H1290),if(Year($D1290)=K$1,$F1290*0.8,if((year($D1290)+1)=K$1,$F1290*0.6,$F1290*0.4)) ,""),if($E1290="Minors",0,if($E1290="FA Contract",if(and(K$1&lt;=$I1290,K$1&gt;=$H1290),$F1290,""),if($E1290="YP Contract",if(K$1=$H1290,500000,if(K$1=($H1290+1),1000000,if(K$1=($H1290+2),1500000,""))))))))</f>
        <v/>
      </c>
      <c r="L1290" s="13" t="str">
        <f t="shared" si="1290"/>
        <v/>
      </c>
      <c r="M1290" s="13" t="str">
        <f t="shared" si="1290"/>
        <v/>
      </c>
      <c r="N1290" s="13" t="str">
        <f t="shared" si="1290"/>
        <v/>
      </c>
      <c r="O1290" s="13" t="str">
        <f t="shared" si="1290"/>
        <v/>
      </c>
      <c r="P1290" s="13" t="str">
        <f t="shared" si="1290"/>
        <v/>
      </c>
    </row>
    <row r="1291">
      <c r="B1291" s="23"/>
      <c r="C1291" s="9"/>
      <c r="D1291" s="9"/>
      <c r="E1291" s="9"/>
      <c r="F1291" s="2"/>
      <c r="G1291" s="3"/>
      <c r="I1291" s="12" t="str">
        <f t="shared" si="754"/>
        <v/>
      </c>
      <c r="J1291" s="13">
        <v>3.31E7</v>
      </c>
      <c r="K1291" s="13" t="str">
        <f t="shared" ref="K1291:P1291" si="1291">if($E1291="","",if($E1291="Dropped",if(and(K$1&lt;=$I1291,K$1&gt;=$H1291),if(Year($D1291)=K$1,$F1291*0.8,if((year($D1291)+1)=K$1,$F1291*0.6,$F1291*0.4)) ,""),if($E1291="Minors",0,if($E1291="FA Contract",if(and(K$1&lt;=$I1291,K$1&gt;=$H1291),$F1291,""),if($E1291="YP Contract",if(K$1=$H1291,500000,if(K$1=($H1291+1),1000000,if(K$1=($H1291+2),1500000,""))))))))</f>
        <v/>
      </c>
      <c r="L1291" s="13" t="str">
        <f t="shared" si="1291"/>
        <v/>
      </c>
      <c r="M1291" s="13" t="str">
        <f t="shared" si="1291"/>
        <v/>
      </c>
      <c r="N1291" s="13" t="str">
        <f t="shared" si="1291"/>
        <v/>
      </c>
      <c r="O1291" s="13" t="str">
        <f t="shared" si="1291"/>
        <v/>
      </c>
      <c r="P1291" s="13" t="str">
        <f t="shared" si="1291"/>
        <v/>
      </c>
    </row>
    <row r="1292">
      <c r="B1292" s="23"/>
      <c r="C1292" s="9"/>
      <c r="D1292" s="9"/>
      <c r="E1292" s="9"/>
      <c r="F1292" s="2"/>
      <c r="G1292" s="3"/>
      <c r="I1292" s="12" t="str">
        <f t="shared" si="754"/>
        <v/>
      </c>
      <c r="J1292" s="13">
        <v>3.31E7</v>
      </c>
      <c r="K1292" s="13" t="str">
        <f t="shared" ref="K1292:P1292" si="1292">if($E1292="","",if($E1292="Dropped",if(and(K$1&lt;=$I1292,K$1&gt;=$H1292),if(Year($D1292)=K$1,$F1292*0.8,if((year($D1292)+1)=K$1,$F1292*0.6,$F1292*0.4)) ,""),if($E1292="Minors",0,if($E1292="FA Contract",if(and(K$1&lt;=$I1292,K$1&gt;=$H1292),$F1292,""),if($E1292="YP Contract",if(K$1=$H1292,500000,if(K$1=($H1292+1),1000000,if(K$1=($H1292+2),1500000,""))))))))</f>
        <v/>
      </c>
      <c r="L1292" s="13" t="str">
        <f t="shared" si="1292"/>
        <v/>
      </c>
      <c r="M1292" s="13" t="str">
        <f t="shared" si="1292"/>
        <v/>
      </c>
      <c r="N1292" s="13" t="str">
        <f t="shared" si="1292"/>
        <v/>
      </c>
      <c r="O1292" s="13" t="str">
        <f t="shared" si="1292"/>
        <v/>
      </c>
      <c r="P1292" s="13" t="str">
        <f t="shared" si="1292"/>
        <v/>
      </c>
    </row>
    <row r="1293">
      <c r="B1293" s="23"/>
      <c r="C1293" s="9"/>
      <c r="D1293" s="9"/>
      <c r="E1293" s="9"/>
      <c r="F1293" s="2"/>
      <c r="G1293" s="3"/>
      <c r="I1293" s="12" t="str">
        <f t="shared" si="754"/>
        <v/>
      </c>
      <c r="J1293" s="13">
        <v>3.31E7</v>
      </c>
      <c r="K1293" s="13" t="str">
        <f t="shared" ref="K1293:P1293" si="1293">if($E1293="","",if($E1293="Dropped",if(and(K$1&lt;=$I1293,K$1&gt;=$H1293),if(Year($D1293)=K$1,$F1293*0.8,if((year($D1293)+1)=K$1,$F1293*0.6,$F1293*0.4)) ,""),if($E1293="Minors",0,if($E1293="FA Contract",if(and(K$1&lt;=$I1293,K$1&gt;=$H1293),$F1293,""),if($E1293="YP Contract",if(K$1=$H1293,500000,if(K$1=($H1293+1),1000000,if(K$1=($H1293+2),1500000,""))))))))</f>
        <v/>
      </c>
      <c r="L1293" s="13" t="str">
        <f t="shared" si="1293"/>
        <v/>
      </c>
      <c r="M1293" s="13" t="str">
        <f t="shared" si="1293"/>
        <v/>
      </c>
      <c r="N1293" s="13" t="str">
        <f t="shared" si="1293"/>
        <v/>
      </c>
      <c r="O1293" s="13" t="str">
        <f t="shared" si="1293"/>
        <v/>
      </c>
      <c r="P1293" s="13" t="str">
        <f t="shared" si="1293"/>
        <v/>
      </c>
    </row>
    <row r="1294">
      <c r="B1294" s="23"/>
      <c r="C1294" s="9"/>
      <c r="D1294" s="9"/>
      <c r="E1294" s="9"/>
      <c r="F1294" s="2"/>
      <c r="G1294" s="3"/>
      <c r="I1294" s="12" t="str">
        <f t="shared" si="754"/>
        <v/>
      </c>
      <c r="J1294" s="13">
        <v>3.31E7</v>
      </c>
      <c r="K1294" s="13" t="str">
        <f t="shared" ref="K1294:P1294" si="1294">if($E1294="","",if($E1294="Dropped",if(and(K$1&lt;=$I1294,K$1&gt;=$H1294),if(Year($D1294)=K$1,$F1294*0.8,if((year($D1294)+1)=K$1,$F1294*0.6,$F1294*0.4)) ,""),if($E1294="Minors",0,if($E1294="FA Contract",if(and(K$1&lt;=$I1294,K$1&gt;=$H1294),$F1294,""),if($E1294="YP Contract",if(K$1=$H1294,500000,if(K$1=($H1294+1),1000000,if(K$1=($H1294+2),1500000,""))))))))</f>
        <v/>
      </c>
      <c r="L1294" s="13" t="str">
        <f t="shared" si="1294"/>
        <v/>
      </c>
      <c r="M1294" s="13" t="str">
        <f t="shared" si="1294"/>
        <v/>
      </c>
      <c r="N1294" s="13" t="str">
        <f t="shared" si="1294"/>
        <v/>
      </c>
      <c r="O1294" s="13" t="str">
        <f t="shared" si="1294"/>
        <v/>
      </c>
      <c r="P1294" s="13" t="str">
        <f t="shared" si="1294"/>
        <v/>
      </c>
    </row>
    <row r="1295">
      <c r="B1295" s="23"/>
      <c r="C1295" s="9"/>
      <c r="D1295" s="9"/>
      <c r="E1295" s="9"/>
      <c r="F1295" s="2"/>
      <c r="G1295" s="3"/>
      <c r="I1295" s="12" t="str">
        <f t="shared" si="754"/>
        <v/>
      </c>
      <c r="J1295" s="13">
        <v>3.31E7</v>
      </c>
      <c r="K1295" s="13" t="str">
        <f t="shared" ref="K1295:P1295" si="1295">if($E1295="","",if($E1295="Dropped",if(and(K$1&lt;=$I1295,K$1&gt;=$H1295),if(Year($D1295)=K$1,$F1295*0.8,if((year($D1295)+1)=K$1,$F1295*0.6,$F1295*0.4)) ,""),if($E1295="Minors",0,if($E1295="FA Contract",if(and(K$1&lt;=$I1295,K$1&gt;=$H1295),$F1295,""),if($E1295="YP Contract",if(K$1=$H1295,500000,if(K$1=($H1295+1),1000000,if(K$1=($H1295+2),1500000,""))))))))</f>
        <v/>
      </c>
      <c r="L1295" s="13" t="str">
        <f t="shared" si="1295"/>
        <v/>
      </c>
      <c r="M1295" s="13" t="str">
        <f t="shared" si="1295"/>
        <v/>
      </c>
      <c r="N1295" s="13" t="str">
        <f t="shared" si="1295"/>
        <v/>
      </c>
      <c r="O1295" s="13" t="str">
        <f t="shared" si="1295"/>
        <v/>
      </c>
      <c r="P1295" s="13" t="str">
        <f t="shared" si="1295"/>
        <v/>
      </c>
    </row>
    <row r="1296">
      <c r="B1296" s="23"/>
      <c r="C1296" s="9"/>
      <c r="D1296" s="9"/>
      <c r="E1296" s="9"/>
      <c r="F1296" s="2"/>
      <c r="G1296" s="3"/>
      <c r="I1296" s="12" t="str">
        <f t="shared" si="754"/>
        <v/>
      </c>
      <c r="J1296" s="13">
        <v>3.31E7</v>
      </c>
      <c r="K1296" s="13" t="str">
        <f t="shared" ref="K1296:P1296" si="1296">if($E1296="","",if($E1296="Dropped",if(and(K$1&lt;=$I1296,K$1&gt;=$H1296),if(Year($D1296)=K$1,$F1296*0.8,if((year($D1296)+1)=K$1,$F1296*0.6,$F1296*0.4)) ,""),if($E1296="Minors",0,if($E1296="FA Contract",if(and(K$1&lt;=$I1296,K$1&gt;=$H1296),$F1296,""),if($E1296="YP Contract",if(K$1=$H1296,500000,if(K$1=($H1296+1),1000000,if(K$1=($H1296+2),1500000,""))))))))</f>
        <v/>
      </c>
      <c r="L1296" s="13" t="str">
        <f t="shared" si="1296"/>
        <v/>
      </c>
      <c r="M1296" s="13" t="str">
        <f t="shared" si="1296"/>
        <v/>
      </c>
      <c r="N1296" s="13" t="str">
        <f t="shared" si="1296"/>
        <v/>
      </c>
      <c r="O1296" s="13" t="str">
        <f t="shared" si="1296"/>
        <v/>
      </c>
      <c r="P1296" s="13" t="str">
        <f t="shared" si="1296"/>
        <v/>
      </c>
    </row>
    <row r="1297">
      <c r="B1297" s="23"/>
      <c r="C1297" s="9"/>
      <c r="D1297" s="9"/>
      <c r="E1297" s="9"/>
      <c r="F1297" s="2"/>
      <c r="G1297" s="3"/>
      <c r="I1297" s="12" t="str">
        <f t="shared" si="754"/>
        <v/>
      </c>
      <c r="J1297" s="13">
        <v>3.31E7</v>
      </c>
      <c r="K1297" s="13" t="str">
        <f t="shared" ref="K1297:P1297" si="1297">if($E1297="","",if($E1297="Dropped",if(and(K$1&lt;=$I1297,K$1&gt;=$H1297),if(Year($D1297)=K$1,$F1297*0.8,if((year($D1297)+1)=K$1,$F1297*0.6,$F1297*0.4)) ,""),if($E1297="Minors",0,if($E1297="FA Contract",if(and(K$1&lt;=$I1297,K$1&gt;=$H1297),$F1297,""),if($E1297="YP Contract",if(K$1=$H1297,500000,if(K$1=($H1297+1),1000000,if(K$1=($H1297+2),1500000,""))))))))</f>
        <v/>
      </c>
      <c r="L1297" s="13" t="str">
        <f t="shared" si="1297"/>
        <v/>
      </c>
      <c r="M1297" s="13" t="str">
        <f t="shared" si="1297"/>
        <v/>
      </c>
      <c r="N1297" s="13" t="str">
        <f t="shared" si="1297"/>
        <v/>
      </c>
      <c r="O1297" s="13" t="str">
        <f t="shared" si="1297"/>
        <v/>
      </c>
      <c r="P1297" s="13" t="str">
        <f t="shared" si="1297"/>
        <v/>
      </c>
    </row>
    <row r="1298">
      <c r="B1298" s="23"/>
      <c r="C1298" s="9"/>
      <c r="D1298" s="9"/>
      <c r="E1298" s="9"/>
      <c r="F1298" s="2"/>
      <c r="G1298" s="3"/>
      <c r="I1298" s="12" t="str">
        <f t="shared" si="754"/>
        <v/>
      </c>
      <c r="J1298" s="13">
        <v>3.31E7</v>
      </c>
      <c r="K1298" s="13" t="str">
        <f t="shared" ref="K1298:P1298" si="1298">if($E1298="","",if($E1298="Dropped",if(and(K$1&lt;=$I1298,K$1&gt;=$H1298),if(Year($D1298)=K$1,$F1298*0.8,if((year($D1298)+1)=K$1,$F1298*0.6,$F1298*0.4)) ,""),if($E1298="Minors",0,if($E1298="FA Contract",if(and(K$1&lt;=$I1298,K$1&gt;=$H1298),$F1298,""),if($E1298="YP Contract",if(K$1=$H1298,500000,if(K$1=($H1298+1),1000000,if(K$1=($H1298+2),1500000,""))))))))</f>
        <v/>
      </c>
      <c r="L1298" s="13" t="str">
        <f t="shared" si="1298"/>
        <v/>
      </c>
      <c r="M1298" s="13" t="str">
        <f t="shared" si="1298"/>
        <v/>
      </c>
      <c r="N1298" s="13" t="str">
        <f t="shared" si="1298"/>
        <v/>
      </c>
      <c r="O1298" s="13" t="str">
        <f t="shared" si="1298"/>
        <v/>
      </c>
      <c r="P1298" s="13" t="str">
        <f t="shared" si="1298"/>
        <v/>
      </c>
    </row>
    <row r="1299">
      <c r="B1299" s="23"/>
      <c r="C1299" s="9"/>
      <c r="D1299" s="9"/>
      <c r="E1299" s="9"/>
      <c r="F1299" s="2"/>
      <c r="G1299" s="3"/>
      <c r="I1299" s="12" t="str">
        <f t="shared" si="754"/>
        <v/>
      </c>
      <c r="J1299" s="13">
        <v>3.31E7</v>
      </c>
      <c r="K1299" s="13" t="str">
        <f t="shared" ref="K1299:P1299" si="1299">if($E1299="","",if($E1299="Dropped",if(and(K$1&lt;=$I1299,K$1&gt;=$H1299),if(Year($D1299)=K$1,$F1299*0.8,if((year($D1299)+1)=K$1,$F1299*0.6,$F1299*0.4)) ,""),if($E1299="Minors",0,if($E1299="FA Contract",if(and(K$1&lt;=$I1299,K$1&gt;=$H1299),$F1299,""),if($E1299="YP Contract",if(K$1=$H1299,500000,if(K$1=($H1299+1),1000000,if(K$1=($H1299+2),1500000,""))))))))</f>
        <v/>
      </c>
      <c r="L1299" s="13" t="str">
        <f t="shared" si="1299"/>
        <v/>
      </c>
      <c r="M1299" s="13" t="str">
        <f t="shared" si="1299"/>
        <v/>
      </c>
      <c r="N1299" s="13" t="str">
        <f t="shared" si="1299"/>
        <v/>
      </c>
      <c r="O1299" s="13" t="str">
        <f t="shared" si="1299"/>
        <v/>
      </c>
      <c r="P1299" s="13" t="str">
        <f t="shared" si="1299"/>
        <v/>
      </c>
    </row>
    <row r="1300">
      <c r="B1300" s="23"/>
      <c r="C1300" s="9"/>
      <c r="D1300" s="9"/>
      <c r="E1300" s="9"/>
      <c r="F1300" s="2"/>
      <c r="G1300" s="3"/>
      <c r="I1300" s="12" t="str">
        <f t="shared" si="754"/>
        <v/>
      </c>
      <c r="J1300" s="13">
        <v>3.31E7</v>
      </c>
      <c r="K1300" s="13" t="str">
        <f t="shared" ref="K1300:P1300" si="1300">if($E1300="","",if($E1300="Dropped",if(and(K$1&lt;=$I1300,K$1&gt;=$H1300),if(Year($D1300)=K$1,$F1300*0.8,if((year($D1300)+1)=K$1,$F1300*0.6,$F1300*0.4)) ,""),if($E1300="Minors",0,if($E1300="FA Contract",if(and(K$1&lt;=$I1300,K$1&gt;=$H1300),$F1300,""),if($E1300="YP Contract",if(K$1=$H1300,500000,if(K$1=($H1300+1),1000000,if(K$1=($H1300+2),1500000,""))))))))</f>
        <v/>
      </c>
      <c r="L1300" s="13" t="str">
        <f t="shared" si="1300"/>
        <v/>
      </c>
      <c r="M1300" s="13" t="str">
        <f t="shared" si="1300"/>
        <v/>
      </c>
      <c r="N1300" s="13" t="str">
        <f t="shared" si="1300"/>
        <v/>
      </c>
      <c r="O1300" s="13" t="str">
        <f t="shared" si="1300"/>
        <v/>
      </c>
      <c r="P1300" s="13" t="str">
        <f t="shared" si="1300"/>
        <v/>
      </c>
    </row>
    <row r="1301">
      <c r="B1301" s="23"/>
      <c r="C1301" s="9"/>
      <c r="D1301" s="9"/>
      <c r="E1301" s="9"/>
      <c r="F1301" s="2"/>
      <c r="G1301" s="3"/>
      <c r="I1301" s="12" t="str">
        <f t="shared" si="754"/>
        <v/>
      </c>
      <c r="J1301" s="13">
        <v>3.31E7</v>
      </c>
      <c r="K1301" s="13" t="str">
        <f t="shared" ref="K1301:P1301" si="1301">if($E1301="","",if($E1301="Dropped",if(and(K$1&lt;=$I1301,K$1&gt;=$H1301),if(Year($D1301)=K$1,$F1301*0.8,if((year($D1301)+1)=K$1,$F1301*0.6,$F1301*0.4)) ,""),if($E1301="Minors",0,if($E1301="FA Contract",if(and(K$1&lt;=$I1301,K$1&gt;=$H1301),$F1301,""),if($E1301="YP Contract",if(K$1=$H1301,500000,if(K$1=($H1301+1),1000000,if(K$1=($H1301+2),1500000,""))))))))</f>
        <v/>
      </c>
      <c r="L1301" s="13" t="str">
        <f t="shared" si="1301"/>
        <v/>
      </c>
      <c r="M1301" s="13" t="str">
        <f t="shared" si="1301"/>
        <v/>
      </c>
      <c r="N1301" s="13" t="str">
        <f t="shared" si="1301"/>
        <v/>
      </c>
      <c r="O1301" s="13" t="str">
        <f t="shared" si="1301"/>
        <v/>
      </c>
      <c r="P1301" s="13" t="str">
        <f t="shared" si="1301"/>
        <v/>
      </c>
    </row>
    <row r="1302">
      <c r="B1302" s="23"/>
      <c r="C1302" s="9"/>
      <c r="D1302" s="9"/>
      <c r="E1302" s="9"/>
      <c r="F1302" s="2"/>
      <c r="G1302" s="3"/>
      <c r="I1302" s="12" t="str">
        <f t="shared" si="754"/>
        <v/>
      </c>
      <c r="J1302" s="13">
        <v>3.31E7</v>
      </c>
      <c r="K1302" s="13" t="str">
        <f t="shared" ref="K1302:P1302" si="1302">if($E1302="","",if($E1302="Dropped",if(and(K$1&lt;=$I1302,K$1&gt;=$H1302),if(Year($D1302)=K$1,$F1302*0.8,if((year($D1302)+1)=K$1,$F1302*0.6,$F1302*0.4)) ,""),if($E1302="Minors",0,if($E1302="FA Contract",if(and(K$1&lt;=$I1302,K$1&gt;=$H1302),$F1302,""),if($E1302="YP Contract",if(K$1=$H1302,500000,if(K$1=($H1302+1),1000000,if(K$1=($H1302+2),1500000,""))))))))</f>
        <v/>
      </c>
      <c r="L1302" s="13" t="str">
        <f t="shared" si="1302"/>
        <v/>
      </c>
      <c r="M1302" s="13" t="str">
        <f t="shared" si="1302"/>
        <v/>
      </c>
      <c r="N1302" s="13" t="str">
        <f t="shared" si="1302"/>
        <v/>
      </c>
      <c r="O1302" s="13" t="str">
        <f t="shared" si="1302"/>
        <v/>
      </c>
      <c r="P1302" s="13" t="str">
        <f t="shared" si="1302"/>
        <v/>
      </c>
    </row>
    <row r="1303">
      <c r="B1303" s="23"/>
      <c r="C1303" s="9"/>
      <c r="D1303" s="9"/>
      <c r="E1303" s="9"/>
      <c r="F1303" s="2"/>
      <c r="G1303" s="3"/>
      <c r="I1303" s="12" t="str">
        <f t="shared" si="754"/>
        <v/>
      </c>
      <c r="J1303" s="13">
        <v>3.31E7</v>
      </c>
      <c r="K1303" s="13" t="str">
        <f t="shared" ref="K1303:P1303" si="1303">if($E1303="","",if($E1303="Dropped",if(and(K$1&lt;=$I1303,K$1&gt;=$H1303),if(Year($D1303)=K$1,$F1303*0.8,if((year($D1303)+1)=K$1,$F1303*0.6,$F1303*0.4)) ,""),if($E1303="Minors",0,if($E1303="FA Contract",if(and(K$1&lt;=$I1303,K$1&gt;=$H1303),$F1303,""),if($E1303="YP Contract",if(K$1=$H1303,500000,if(K$1=($H1303+1),1000000,if(K$1=($H1303+2),1500000,""))))))))</f>
        <v/>
      </c>
      <c r="L1303" s="13" t="str">
        <f t="shared" si="1303"/>
        <v/>
      </c>
      <c r="M1303" s="13" t="str">
        <f t="shared" si="1303"/>
        <v/>
      </c>
      <c r="N1303" s="13" t="str">
        <f t="shared" si="1303"/>
        <v/>
      </c>
      <c r="O1303" s="13" t="str">
        <f t="shared" si="1303"/>
        <v/>
      </c>
      <c r="P1303" s="13" t="str">
        <f t="shared" si="1303"/>
        <v/>
      </c>
    </row>
    <row r="1304">
      <c r="B1304" s="23"/>
      <c r="C1304" s="9"/>
      <c r="D1304" s="9"/>
      <c r="E1304" s="9"/>
      <c r="F1304" s="2"/>
      <c r="G1304" s="3"/>
      <c r="I1304" s="12" t="str">
        <f t="shared" si="754"/>
        <v/>
      </c>
      <c r="J1304" s="13">
        <v>3.31E7</v>
      </c>
      <c r="K1304" s="13" t="str">
        <f t="shared" ref="K1304:P1304" si="1304">if($E1304="","",if($E1304="Dropped",if(and(K$1&lt;=$I1304,K$1&gt;=$H1304),if(Year($D1304)=K$1,$F1304*0.8,if((year($D1304)+1)=K$1,$F1304*0.6,$F1304*0.4)) ,""),if($E1304="Minors",0,if($E1304="FA Contract",if(and(K$1&lt;=$I1304,K$1&gt;=$H1304),$F1304,""),if($E1304="YP Contract",if(K$1=$H1304,500000,if(K$1=($H1304+1),1000000,if(K$1=($H1304+2),1500000,""))))))))</f>
        <v/>
      </c>
      <c r="L1304" s="13" t="str">
        <f t="shared" si="1304"/>
        <v/>
      </c>
      <c r="M1304" s="13" t="str">
        <f t="shared" si="1304"/>
        <v/>
      </c>
      <c r="N1304" s="13" t="str">
        <f t="shared" si="1304"/>
        <v/>
      </c>
      <c r="O1304" s="13" t="str">
        <f t="shared" si="1304"/>
        <v/>
      </c>
      <c r="P1304" s="13" t="str">
        <f t="shared" si="1304"/>
        <v/>
      </c>
    </row>
    <row r="1305">
      <c r="B1305" s="23"/>
      <c r="C1305" s="9"/>
      <c r="D1305" s="9"/>
      <c r="E1305" s="9"/>
      <c r="F1305" s="2"/>
      <c r="G1305" s="3"/>
      <c r="I1305" s="12" t="str">
        <f t="shared" si="754"/>
        <v/>
      </c>
      <c r="J1305" s="13">
        <v>3.31E7</v>
      </c>
      <c r="K1305" s="13" t="str">
        <f t="shared" ref="K1305:P1305" si="1305">if($E1305="","",if($E1305="Dropped",if(and(K$1&lt;=$I1305,K$1&gt;=$H1305),if(Year($D1305)=K$1,$F1305*0.8,if((year($D1305)+1)=K$1,$F1305*0.6,$F1305*0.4)) ,""),if($E1305="Minors",0,if($E1305="FA Contract",if(and(K$1&lt;=$I1305,K$1&gt;=$H1305),$F1305,""),if($E1305="YP Contract",if(K$1=$H1305,500000,if(K$1=($H1305+1),1000000,if(K$1=($H1305+2),1500000,""))))))))</f>
        <v/>
      </c>
      <c r="L1305" s="13" t="str">
        <f t="shared" si="1305"/>
        <v/>
      </c>
      <c r="M1305" s="13" t="str">
        <f t="shared" si="1305"/>
        <v/>
      </c>
      <c r="N1305" s="13" t="str">
        <f t="shared" si="1305"/>
        <v/>
      </c>
      <c r="O1305" s="13" t="str">
        <f t="shared" si="1305"/>
        <v/>
      </c>
      <c r="P1305" s="13" t="str">
        <f t="shared" si="1305"/>
        <v/>
      </c>
    </row>
    <row r="1306">
      <c r="B1306" s="23"/>
      <c r="C1306" s="9"/>
      <c r="D1306" s="9"/>
      <c r="E1306" s="9"/>
      <c r="F1306" s="2"/>
      <c r="G1306" s="3"/>
      <c r="I1306" s="12" t="str">
        <f t="shared" si="754"/>
        <v/>
      </c>
      <c r="J1306" s="13">
        <v>3.31E7</v>
      </c>
      <c r="K1306" s="13" t="str">
        <f t="shared" ref="K1306:P1306" si="1306">if($E1306="","",if($E1306="Dropped",if(and(K$1&lt;=$I1306,K$1&gt;=$H1306),if(Year($D1306)=K$1,$F1306*0.8,if((year($D1306)+1)=K$1,$F1306*0.6,$F1306*0.4)) ,""),if($E1306="Minors",0,if($E1306="FA Contract",if(and(K$1&lt;=$I1306,K$1&gt;=$H1306),$F1306,""),if($E1306="YP Contract",if(K$1=$H1306,500000,if(K$1=($H1306+1),1000000,if(K$1=($H1306+2),1500000,""))))))))</f>
        <v/>
      </c>
      <c r="L1306" s="13" t="str">
        <f t="shared" si="1306"/>
        <v/>
      </c>
      <c r="M1306" s="13" t="str">
        <f t="shared" si="1306"/>
        <v/>
      </c>
      <c r="N1306" s="13" t="str">
        <f t="shared" si="1306"/>
        <v/>
      </c>
      <c r="O1306" s="13" t="str">
        <f t="shared" si="1306"/>
        <v/>
      </c>
      <c r="P1306" s="13" t="str">
        <f t="shared" si="1306"/>
        <v/>
      </c>
    </row>
    <row r="1307">
      <c r="B1307" s="23"/>
      <c r="C1307" s="9"/>
      <c r="D1307" s="9"/>
      <c r="E1307" s="9"/>
      <c r="F1307" s="2"/>
      <c r="G1307" s="3"/>
      <c r="I1307" s="12" t="str">
        <f t="shared" si="754"/>
        <v/>
      </c>
      <c r="J1307" s="13">
        <v>3.31E7</v>
      </c>
      <c r="K1307" s="13" t="str">
        <f t="shared" ref="K1307:P1307" si="1307">if($E1307="","",if($E1307="Dropped",if(and(K$1&lt;=$I1307,K$1&gt;=$H1307),if(Year($D1307)=K$1,$F1307*0.8,if((year($D1307)+1)=K$1,$F1307*0.6,$F1307*0.4)) ,""),if($E1307="Minors",0,if($E1307="FA Contract",if(and(K$1&lt;=$I1307,K$1&gt;=$H1307),$F1307,""),if($E1307="YP Contract",if(K$1=$H1307,500000,if(K$1=($H1307+1),1000000,if(K$1=($H1307+2),1500000,""))))))))</f>
        <v/>
      </c>
      <c r="L1307" s="13" t="str">
        <f t="shared" si="1307"/>
        <v/>
      </c>
      <c r="M1307" s="13" t="str">
        <f t="shared" si="1307"/>
        <v/>
      </c>
      <c r="N1307" s="13" t="str">
        <f t="shared" si="1307"/>
        <v/>
      </c>
      <c r="O1307" s="13" t="str">
        <f t="shared" si="1307"/>
        <v/>
      </c>
      <c r="P1307" s="13" t="str">
        <f t="shared" si="1307"/>
        <v/>
      </c>
    </row>
    <row r="1308">
      <c r="B1308" s="23"/>
      <c r="C1308" s="9"/>
      <c r="D1308" s="9"/>
      <c r="E1308" s="9"/>
      <c r="F1308" s="2"/>
      <c r="G1308" s="3"/>
      <c r="I1308" s="12" t="str">
        <f t="shared" si="754"/>
        <v/>
      </c>
      <c r="J1308" s="13">
        <v>3.31E7</v>
      </c>
      <c r="K1308" s="13" t="str">
        <f t="shared" ref="K1308:P1308" si="1308">if($E1308="","",if($E1308="Dropped",if(and(K$1&lt;=$I1308,K$1&gt;=$H1308),if(Year($D1308)=K$1,$F1308*0.8,if((year($D1308)+1)=K$1,$F1308*0.6,$F1308*0.4)) ,""),if($E1308="Minors",0,if($E1308="FA Contract",if(and(K$1&lt;=$I1308,K$1&gt;=$H1308),$F1308,""),if($E1308="YP Contract",if(K$1=$H1308,500000,if(K$1=($H1308+1),1000000,if(K$1=($H1308+2),1500000,""))))))))</f>
        <v/>
      </c>
      <c r="L1308" s="13" t="str">
        <f t="shared" si="1308"/>
        <v/>
      </c>
      <c r="M1308" s="13" t="str">
        <f t="shared" si="1308"/>
        <v/>
      </c>
      <c r="N1308" s="13" t="str">
        <f t="shared" si="1308"/>
        <v/>
      </c>
      <c r="O1308" s="13" t="str">
        <f t="shared" si="1308"/>
        <v/>
      </c>
      <c r="P1308" s="13" t="str">
        <f t="shared" si="1308"/>
        <v/>
      </c>
    </row>
    <row r="1309">
      <c r="B1309" s="23"/>
      <c r="C1309" s="9"/>
      <c r="D1309" s="9"/>
      <c r="E1309" s="9"/>
      <c r="F1309" s="2"/>
      <c r="G1309" s="3"/>
      <c r="I1309" s="12" t="str">
        <f t="shared" si="754"/>
        <v/>
      </c>
      <c r="J1309" s="13">
        <v>3.31E7</v>
      </c>
      <c r="K1309" s="13" t="str">
        <f t="shared" ref="K1309:P1309" si="1309">if($E1309="","",if($E1309="Dropped",if(and(K$1&lt;=$I1309,K$1&gt;=$H1309),if(Year($D1309)=K$1,$F1309*0.8,if((year($D1309)+1)=K$1,$F1309*0.6,$F1309*0.4)) ,""),if($E1309="Minors",0,if($E1309="FA Contract",if(and(K$1&lt;=$I1309,K$1&gt;=$H1309),$F1309,""),if($E1309="YP Contract",if(K$1=$H1309,500000,if(K$1=($H1309+1),1000000,if(K$1=($H1309+2),1500000,""))))))))</f>
        <v/>
      </c>
      <c r="L1309" s="13" t="str">
        <f t="shared" si="1309"/>
        <v/>
      </c>
      <c r="M1309" s="13" t="str">
        <f t="shared" si="1309"/>
        <v/>
      </c>
      <c r="N1309" s="13" t="str">
        <f t="shared" si="1309"/>
        <v/>
      </c>
      <c r="O1309" s="13" t="str">
        <f t="shared" si="1309"/>
        <v/>
      </c>
      <c r="P1309" s="13" t="str">
        <f t="shared" si="1309"/>
        <v/>
      </c>
    </row>
    <row r="1310">
      <c r="B1310" s="23"/>
      <c r="C1310" s="9"/>
      <c r="D1310" s="9"/>
      <c r="E1310" s="9"/>
      <c r="F1310" s="2"/>
      <c r="G1310" s="3"/>
      <c r="I1310" s="12" t="str">
        <f t="shared" si="754"/>
        <v/>
      </c>
      <c r="J1310" s="13">
        <v>3.31E7</v>
      </c>
      <c r="K1310" s="13" t="str">
        <f t="shared" ref="K1310:P1310" si="1310">if($E1310="","",if($E1310="Dropped",if(and(K$1&lt;=$I1310,K$1&gt;=$H1310),if(Year($D1310)=K$1,$F1310*0.8,if((year($D1310)+1)=K$1,$F1310*0.6,$F1310*0.4)) ,""),if($E1310="Minors",0,if($E1310="FA Contract",if(and(K$1&lt;=$I1310,K$1&gt;=$H1310),$F1310,""),if($E1310="YP Contract",if(K$1=$H1310,500000,if(K$1=($H1310+1),1000000,if(K$1=($H1310+2),1500000,""))))))))</f>
        <v/>
      </c>
      <c r="L1310" s="13" t="str">
        <f t="shared" si="1310"/>
        <v/>
      </c>
      <c r="M1310" s="13" t="str">
        <f t="shared" si="1310"/>
        <v/>
      </c>
      <c r="N1310" s="13" t="str">
        <f t="shared" si="1310"/>
        <v/>
      </c>
      <c r="O1310" s="13" t="str">
        <f t="shared" si="1310"/>
        <v/>
      </c>
      <c r="P1310" s="13" t="str">
        <f t="shared" si="1310"/>
        <v/>
      </c>
    </row>
    <row r="1311">
      <c r="B1311" s="23"/>
      <c r="C1311" s="9"/>
      <c r="D1311" s="9"/>
      <c r="E1311" s="9"/>
      <c r="F1311" s="2"/>
      <c r="G1311" s="3"/>
      <c r="I1311" s="12" t="str">
        <f t="shared" si="754"/>
        <v/>
      </c>
      <c r="J1311" s="13">
        <v>3.31E7</v>
      </c>
      <c r="K1311" s="13" t="str">
        <f t="shared" ref="K1311:P1311" si="1311">if($E1311="","",if($E1311="Dropped",if(and(K$1&lt;=$I1311,K$1&gt;=$H1311),if(Year($D1311)=K$1,$F1311*0.8,if((year($D1311)+1)=K$1,$F1311*0.6,$F1311*0.4)) ,""),if($E1311="Minors",0,if($E1311="FA Contract",if(and(K$1&lt;=$I1311,K$1&gt;=$H1311),$F1311,""),if($E1311="YP Contract",if(K$1=$H1311,500000,if(K$1=($H1311+1),1000000,if(K$1=($H1311+2),1500000,""))))))))</f>
        <v/>
      </c>
      <c r="L1311" s="13" t="str">
        <f t="shared" si="1311"/>
        <v/>
      </c>
      <c r="M1311" s="13" t="str">
        <f t="shared" si="1311"/>
        <v/>
      </c>
      <c r="N1311" s="13" t="str">
        <f t="shared" si="1311"/>
        <v/>
      </c>
      <c r="O1311" s="13" t="str">
        <f t="shared" si="1311"/>
        <v/>
      </c>
      <c r="P1311" s="13" t="str">
        <f t="shared" si="1311"/>
        <v/>
      </c>
    </row>
    <row r="1312">
      <c r="B1312" s="23"/>
      <c r="C1312" s="9"/>
      <c r="D1312" s="9"/>
      <c r="E1312" s="9"/>
      <c r="F1312" s="2"/>
      <c r="G1312" s="3"/>
      <c r="I1312" s="12" t="str">
        <f t="shared" si="754"/>
        <v/>
      </c>
      <c r="J1312" s="13">
        <v>3.31E7</v>
      </c>
      <c r="K1312" s="13" t="str">
        <f t="shared" ref="K1312:P1312" si="1312">if($E1312="","",if($E1312="Dropped",if(and(K$1&lt;=$I1312,K$1&gt;=$H1312),if(Year($D1312)=K$1,$F1312*0.8,if((year($D1312)+1)=K$1,$F1312*0.6,$F1312*0.4)) ,""),if($E1312="Minors",0,if($E1312="FA Contract",if(and(K$1&lt;=$I1312,K$1&gt;=$H1312),$F1312,""),if($E1312="YP Contract",if(K$1=$H1312,500000,if(K$1=($H1312+1),1000000,if(K$1=($H1312+2),1500000,""))))))))</f>
        <v/>
      </c>
      <c r="L1312" s="13" t="str">
        <f t="shared" si="1312"/>
        <v/>
      </c>
      <c r="M1312" s="13" t="str">
        <f t="shared" si="1312"/>
        <v/>
      </c>
      <c r="N1312" s="13" t="str">
        <f t="shared" si="1312"/>
        <v/>
      </c>
      <c r="O1312" s="13" t="str">
        <f t="shared" si="1312"/>
        <v/>
      </c>
      <c r="P1312" s="13" t="str">
        <f t="shared" si="1312"/>
        <v/>
      </c>
    </row>
    <row r="1313">
      <c r="B1313" s="23"/>
      <c r="C1313" s="9"/>
      <c r="D1313" s="9"/>
      <c r="E1313" s="9"/>
      <c r="F1313" s="2"/>
      <c r="G1313" s="3"/>
      <c r="I1313" s="12" t="str">
        <f t="shared" si="754"/>
        <v/>
      </c>
      <c r="J1313" s="13">
        <v>3.31E7</v>
      </c>
      <c r="K1313" s="13" t="str">
        <f t="shared" ref="K1313:P1313" si="1313">if($E1313="","",if($E1313="Dropped",if(and(K$1&lt;=$I1313,K$1&gt;=$H1313),if(Year($D1313)=K$1,$F1313*0.8,if((year($D1313)+1)=K$1,$F1313*0.6,$F1313*0.4)) ,""),if($E1313="Minors",0,if($E1313="FA Contract",if(and(K$1&lt;=$I1313,K$1&gt;=$H1313),$F1313,""),if($E1313="YP Contract",if(K$1=$H1313,500000,if(K$1=($H1313+1),1000000,if(K$1=($H1313+2),1500000,""))))))))</f>
        <v/>
      </c>
      <c r="L1313" s="13" t="str">
        <f t="shared" si="1313"/>
        <v/>
      </c>
      <c r="M1313" s="13" t="str">
        <f t="shared" si="1313"/>
        <v/>
      </c>
      <c r="N1313" s="13" t="str">
        <f t="shared" si="1313"/>
        <v/>
      </c>
      <c r="O1313" s="13" t="str">
        <f t="shared" si="1313"/>
        <v/>
      </c>
      <c r="P1313" s="13" t="str">
        <f t="shared" si="1313"/>
        <v/>
      </c>
    </row>
    <row r="1314">
      <c r="B1314" s="23"/>
      <c r="C1314" s="9"/>
      <c r="D1314" s="9"/>
      <c r="E1314" s="9"/>
      <c r="F1314" s="2"/>
      <c r="G1314" s="3"/>
      <c r="I1314" s="12" t="str">
        <f t="shared" si="754"/>
        <v/>
      </c>
      <c r="J1314" s="13">
        <v>3.31E7</v>
      </c>
      <c r="K1314" s="13" t="str">
        <f t="shared" ref="K1314:P1314" si="1314">if($E1314="","",if($E1314="Dropped",if(and(K$1&lt;=$I1314,K$1&gt;=$H1314),if(Year($D1314)=K$1,$F1314*0.8,if((year($D1314)+1)=K$1,$F1314*0.6,$F1314*0.4)) ,""),if($E1314="Minors",0,if($E1314="FA Contract",if(and(K$1&lt;=$I1314,K$1&gt;=$H1314),$F1314,""),if($E1314="YP Contract",if(K$1=$H1314,500000,if(K$1=($H1314+1),1000000,if(K$1=($H1314+2),1500000,""))))))))</f>
        <v/>
      </c>
      <c r="L1314" s="13" t="str">
        <f t="shared" si="1314"/>
        <v/>
      </c>
      <c r="M1314" s="13" t="str">
        <f t="shared" si="1314"/>
        <v/>
      </c>
      <c r="N1314" s="13" t="str">
        <f t="shared" si="1314"/>
        <v/>
      </c>
      <c r="O1314" s="13" t="str">
        <f t="shared" si="1314"/>
        <v/>
      </c>
      <c r="P1314" s="13" t="str">
        <f t="shared" si="1314"/>
        <v/>
      </c>
    </row>
    <row r="1315">
      <c r="B1315" s="23"/>
      <c r="C1315" s="9"/>
      <c r="D1315" s="9"/>
      <c r="E1315" s="9"/>
      <c r="F1315" s="2"/>
      <c r="G1315" s="3"/>
      <c r="I1315" s="12" t="str">
        <f t="shared" si="754"/>
        <v/>
      </c>
      <c r="J1315" s="13">
        <v>3.31E7</v>
      </c>
      <c r="K1315" s="13" t="str">
        <f t="shared" ref="K1315:P1315" si="1315">if($E1315="","",if($E1315="Dropped",if(and(K$1&lt;=$I1315,K$1&gt;=$H1315),if(Year($D1315)=K$1,$F1315*0.8,if((year($D1315)+1)=K$1,$F1315*0.6,$F1315*0.4)) ,""),if($E1315="Minors",0,if($E1315="FA Contract",if(and(K$1&lt;=$I1315,K$1&gt;=$H1315),$F1315,""),if($E1315="YP Contract",if(K$1=$H1315,500000,if(K$1=($H1315+1),1000000,if(K$1=($H1315+2),1500000,""))))))))</f>
        <v/>
      </c>
      <c r="L1315" s="13" t="str">
        <f t="shared" si="1315"/>
        <v/>
      </c>
      <c r="M1315" s="13" t="str">
        <f t="shared" si="1315"/>
        <v/>
      </c>
      <c r="N1315" s="13" t="str">
        <f t="shared" si="1315"/>
        <v/>
      </c>
      <c r="O1315" s="13" t="str">
        <f t="shared" si="1315"/>
        <v/>
      </c>
      <c r="P1315" s="13" t="str">
        <f t="shared" si="1315"/>
        <v/>
      </c>
    </row>
    <row r="1316">
      <c r="B1316" s="23"/>
      <c r="C1316" s="9"/>
      <c r="D1316" s="9"/>
      <c r="E1316" s="9"/>
      <c r="F1316" s="2"/>
      <c r="G1316" s="3"/>
      <c r="I1316" s="12" t="str">
        <f t="shared" si="754"/>
        <v/>
      </c>
      <c r="J1316" s="13">
        <v>3.31E7</v>
      </c>
      <c r="K1316" s="13" t="str">
        <f t="shared" ref="K1316:P1316" si="1316">if($E1316="","",if($E1316="Dropped",if(and(K$1&lt;=$I1316,K$1&gt;=$H1316),if(Year($D1316)=K$1,$F1316*0.8,if((year($D1316)+1)=K$1,$F1316*0.6,$F1316*0.4)) ,""),if($E1316="Minors",0,if($E1316="FA Contract",if(and(K$1&lt;=$I1316,K$1&gt;=$H1316),$F1316,""),if($E1316="YP Contract",if(K$1=$H1316,500000,if(K$1=($H1316+1),1000000,if(K$1=($H1316+2),1500000,""))))))))</f>
        <v/>
      </c>
      <c r="L1316" s="13" t="str">
        <f t="shared" si="1316"/>
        <v/>
      </c>
      <c r="M1316" s="13" t="str">
        <f t="shared" si="1316"/>
        <v/>
      </c>
      <c r="N1316" s="13" t="str">
        <f t="shared" si="1316"/>
        <v/>
      </c>
      <c r="O1316" s="13" t="str">
        <f t="shared" si="1316"/>
        <v/>
      </c>
      <c r="P1316" s="13" t="str">
        <f t="shared" si="1316"/>
        <v/>
      </c>
    </row>
    <row r="1317">
      <c r="B1317" s="23"/>
      <c r="C1317" s="9"/>
      <c r="D1317" s="9"/>
      <c r="E1317" s="9"/>
      <c r="F1317" s="2"/>
      <c r="G1317" s="3"/>
      <c r="I1317" s="12" t="str">
        <f t="shared" si="754"/>
        <v/>
      </c>
      <c r="J1317" s="13">
        <v>3.31E7</v>
      </c>
      <c r="K1317" s="13" t="str">
        <f t="shared" ref="K1317:P1317" si="1317">if($E1317="","",if($E1317="Dropped",if(and(K$1&lt;=$I1317,K$1&gt;=$H1317),if(Year($D1317)=K$1,$F1317*0.8,if((year($D1317)+1)=K$1,$F1317*0.6,$F1317*0.4)) ,""),if($E1317="Minors",0,if($E1317="FA Contract",if(and(K$1&lt;=$I1317,K$1&gt;=$H1317),$F1317,""),if($E1317="YP Contract",if(K$1=$H1317,500000,if(K$1=($H1317+1),1000000,if(K$1=($H1317+2),1500000,""))))))))</f>
        <v/>
      </c>
      <c r="L1317" s="13" t="str">
        <f t="shared" si="1317"/>
        <v/>
      </c>
      <c r="M1317" s="13" t="str">
        <f t="shared" si="1317"/>
        <v/>
      </c>
      <c r="N1317" s="13" t="str">
        <f t="shared" si="1317"/>
        <v/>
      </c>
      <c r="O1317" s="13" t="str">
        <f t="shared" si="1317"/>
        <v/>
      </c>
      <c r="P1317" s="13" t="str">
        <f t="shared" si="1317"/>
        <v/>
      </c>
    </row>
    <row r="1318">
      <c r="B1318" s="23"/>
      <c r="C1318" s="9"/>
      <c r="D1318" s="9"/>
      <c r="E1318" s="9"/>
      <c r="F1318" s="2"/>
      <c r="G1318" s="3"/>
      <c r="I1318" s="12" t="str">
        <f t="shared" si="754"/>
        <v/>
      </c>
      <c r="J1318" s="13">
        <v>3.31E7</v>
      </c>
      <c r="K1318" s="13" t="str">
        <f t="shared" ref="K1318:P1318" si="1318">if($E1318="","",if($E1318="Dropped",if(and(K$1&lt;=$I1318,K$1&gt;=$H1318),if(Year($D1318)=K$1,$F1318*0.8,if((year($D1318)+1)=K$1,$F1318*0.6,$F1318*0.4)) ,""),if($E1318="Minors",0,if($E1318="FA Contract",if(and(K$1&lt;=$I1318,K$1&gt;=$H1318),$F1318,""),if($E1318="YP Contract",if(K$1=$H1318,500000,if(K$1=($H1318+1),1000000,if(K$1=($H1318+2),1500000,""))))))))</f>
        <v/>
      </c>
      <c r="L1318" s="13" t="str">
        <f t="shared" si="1318"/>
        <v/>
      </c>
      <c r="M1318" s="13" t="str">
        <f t="shared" si="1318"/>
        <v/>
      </c>
      <c r="N1318" s="13" t="str">
        <f t="shared" si="1318"/>
        <v/>
      </c>
      <c r="O1318" s="13" t="str">
        <f t="shared" si="1318"/>
        <v/>
      </c>
      <c r="P1318" s="13" t="str">
        <f t="shared" si="1318"/>
        <v/>
      </c>
    </row>
    <row r="1319">
      <c r="B1319" s="23"/>
      <c r="C1319" s="9"/>
      <c r="D1319" s="9"/>
      <c r="E1319" s="9"/>
      <c r="F1319" s="2"/>
      <c r="G1319" s="3"/>
      <c r="I1319" s="12" t="str">
        <f t="shared" si="754"/>
        <v/>
      </c>
      <c r="J1319" s="13">
        <v>3.31E7</v>
      </c>
      <c r="K1319" s="13" t="str">
        <f t="shared" ref="K1319:P1319" si="1319">if($E1319="","",if($E1319="Dropped",if(and(K$1&lt;=$I1319,K$1&gt;=$H1319),if(Year($D1319)=K$1,$F1319*0.8,if((year($D1319)+1)=K$1,$F1319*0.6,$F1319*0.4)) ,""),if($E1319="Minors",0,if($E1319="FA Contract",if(and(K$1&lt;=$I1319,K$1&gt;=$H1319),$F1319,""),if($E1319="YP Contract",if(K$1=$H1319,500000,if(K$1=($H1319+1),1000000,if(K$1=($H1319+2),1500000,""))))))))</f>
        <v/>
      </c>
      <c r="L1319" s="13" t="str">
        <f t="shared" si="1319"/>
        <v/>
      </c>
      <c r="M1319" s="13" t="str">
        <f t="shared" si="1319"/>
        <v/>
      </c>
      <c r="N1319" s="13" t="str">
        <f t="shared" si="1319"/>
        <v/>
      </c>
      <c r="O1319" s="13" t="str">
        <f t="shared" si="1319"/>
        <v/>
      </c>
      <c r="P1319" s="13" t="str">
        <f t="shared" si="1319"/>
        <v/>
      </c>
    </row>
    <row r="1320">
      <c r="B1320" s="23"/>
      <c r="C1320" s="9"/>
      <c r="D1320" s="9"/>
      <c r="E1320" s="9"/>
      <c r="F1320" s="2"/>
      <c r="G1320" s="3"/>
      <c r="I1320" s="12" t="str">
        <f t="shared" si="754"/>
        <v/>
      </c>
      <c r="J1320" s="13">
        <v>3.31E7</v>
      </c>
      <c r="K1320" s="13" t="str">
        <f t="shared" ref="K1320:P1320" si="1320">if($E1320="","",if($E1320="Dropped",if(and(K$1&lt;=$I1320,K$1&gt;=$H1320),if(Year($D1320)=K$1,$F1320*0.8,if((year($D1320)+1)=K$1,$F1320*0.6,$F1320*0.4)) ,""),if($E1320="Minors",0,if($E1320="FA Contract",if(and(K$1&lt;=$I1320,K$1&gt;=$H1320),$F1320,""),if($E1320="YP Contract",if(K$1=$H1320,500000,if(K$1=($H1320+1),1000000,if(K$1=($H1320+2),1500000,""))))))))</f>
        <v/>
      </c>
      <c r="L1320" s="13" t="str">
        <f t="shared" si="1320"/>
        <v/>
      </c>
      <c r="M1320" s="13" t="str">
        <f t="shared" si="1320"/>
        <v/>
      </c>
      <c r="N1320" s="13" t="str">
        <f t="shared" si="1320"/>
        <v/>
      </c>
      <c r="O1320" s="13" t="str">
        <f t="shared" si="1320"/>
        <v/>
      </c>
      <c r="P1320" s="13" t="str">
        <f t="shared" si="1320"/>
        <v/>
      </c>
    </row>
    <row r="1321">
      <c r="B1321" s="23"/>
      <c r="C1321" s="9"/>
      <c r="D1321" s="9"/>
      <c r="E1321" s="9"/>
      <c r="F1321" s="2"/>
      <c r="G1321" s="3"/>
      <c r="I1321" s="12" t="str">
        <f t="shared" si="754"/>
        <v/>
      </c>
      <c r="J1321" s="13">
        <v>3.31E7</v>
      </c>
      <c r="K1321" s="13" t="str">
        <f t="shared" ref="K1321:P1321" si="1321">if($E1321="","",if($E1321="Dropped",if(and(K$1&lt;=$I1321,K$1&gt;=$H1321),if(Year($D1321)=K$1,$F1321*0.8,if((year($D1321)+1)=K$1,$F1321*0.6,$F1321*0.4)) ,""),if($E1321="Minors",0,if($E1321="FA Contract",if(and(K$1&lt;=$I1321,K$1&gt;=$H1321),$F1321,""),if($E1321="YP Contract",if(K$1=$H1321,500000,if(K$1=($H1321+1),1000000,if(K$1=($H1321+2),1500000,""))))))))</f>
        <v/>
      </c>
      <c r="L1321" s="13" t="str">
        <f t="shared" si="1321"/>
        <v/>
      </c>
      <c r="M1321" s="13" t="str">
        <f t="shared" si="1321"/>
        <v/>
      </c>
      <c r="N1321" s="13" t="str">
        <f t="shared" si="1321"/>
        <v/>
      </c>
      <c r="O1321" s="13" t="str">
        <f t="shared" si="1321"/>
        <v/>
      </c>
      <c r="P1321" s="13" t="str">
        <f t="shared" si="1321"/>
        <v/>
      </c>
    </row>
    <row r="1322">
      <c r="B1322" s="23"/>
      <c r="C1322" s="9"/>
      <c r="D1322" s="9"/>
      <c r="E1322" s="9"/>
      <c r="F1322" s="2"/>
      <c r="G1322" s="3"/>
      <c r="I1322" s="12" t="str">
        <f t="shared" si="754"/>
        <v/>
      </c>
      <c r="J1322" s="13">
        <v>3.31E7</v>
      </c>
      <c r="K1322" s="13" t="str">
        <f t="shared" ref="K1322:P1322" si="1322">if($E1322="","",if($E1322="Dropped",if(and(K$1&lt;=$I1322,K$1&gt;=$H1322),if(Year($D1322)=K$1,$F1322*0.8,if((year($D1322)+1)=K$1,$F1322*0.6,$F1322*0.4)) ,""),if($E1322="Minors",0,if($E1322="FA Contract",if(and(K$1&lt;=$I1322,K$1&gt;=$H1322),$F1322,""),if($E1322="YP Contract",if(K$1=$H1322,500000,if(K$1=($H1322+1),1000000,if(K$1=($H1322+2),1500000,""))))))))</f>
        <v/>
      </c>
      <c r="L1322" s="13" t="str">
        <f t="shared" si="1322"/>
        <v/>
      </c>
      <c r="M1322" s="13" t="str">
        <f t="shared" si="1322"/>
        <v/>
      </c>
      <c r="N1322" s="13" t="str">
        <f t="shared" si="1322"/>
        <v/>
      </c>
      <c r="O1322" s="13" t="str">
        <f t="shared" si="1322"/>
        <v/>
      </c>
      <c r="P1322" s="13" t="str">
        <f t="shared" si="1322"/>
        <v/>
      </c>
    </row>
    <row r="1323">
      <c r="B1323" s="23"/>
      <c r="C1323" s="9"/>
      <c r="D1323" s="9"/>
      <c r="E1323" s="9"/>
      <c r="F1323" s="2"/>
      <c r="G1323" s="3"/>
      <c r="I1323" s="12" t="str">
        <f t="shared" si="754"/>
        <v/>
      </c>
      <c r="J1323" s="13">
        <v>3.31E7</v>
      </c>
      <c r="K1323" s="13" t="str">
        <f t="shared" ref="K1323:P1323" si="1323">if($E1323="","",if($E1323="Dropped",if(and(K$1&lt;=$I1323,K$1&gt;=$H1323),if(Year($D1323)=K$1,$F1323*0.8,if((year($D1323)+1)=K$1,$F1323*0.6,$F1323*0.4)) ,""),if($E1323="Minors",0,if($E1323="FA Contract",if(and(K$1&lt;=$I1323,K$1&gt;=$H1323),$F1323,""),if($E1323="YP Contract",if(K$1=$H1323,500000,if(K$1=($H1323+1),1000000,if(K$1=($H1323+2),1500000,""))))))))</f>
        <v/>
      </c>
      <c r="L1323" s="13" t="str">
        <f t="shared" si="1323"/>
        <v/>
      </c>
      <c r="M1323" s="13" t="str">
        <f t="shared" si="1323"/>
        <v/>
      </c>
      <c r="N1323" s="13" t="str">
        <f t="shared" si="1323"/>
        <v/>
      </c>
      <c r="O1323" s="13" t="str">
        <f t="shared" si="1323"/>
        <v/>
      </c>
      <c r="P1323" s="13" t="str">
        <f t="shared" si="1323"/>
        <v/>
      </c>
    </row>
    <row r="1324">
      <c r="B1324" s="23"/>
      <c r="C1324" s="9"/>
      <c r="D1324" s="9"/>
      <c r="E1324" s="9"/>
      <c r="F1324" s="2"/>
      <c r="G1324" s="3"/>
      <c r="I1324" s="12" t="str">
        <f t="shared" si="754"/>
        <v/>
      </c>
      <c r="J1324" s="13">
        <v>3.31E7</v>
      </c>
      <c r="K1324" s="13" t="str">
        <f t="shared" ref="K1324:P1324" si="1324">if($E1324="","",if($E1324="Dropped",if(and(K$1&lt;=$I1324,K$1&gt;=$H1324),if(Year($D1324)=K$1,$F1324*0.8,if((year($D1324)+1)=K$1,$F1324*0.6,$F1324*0.4)) ,""),if($E1324="Minors",0,if($E1324="FA Contract",if(and(K$1&lt;=$I1324,K$1&gt;=$H1324),$F1324,""),if($E1324="YP Contract",if(K$1=$H1324,500000,if(K$1=($H1324+1),1000000,if(K$1=($H1324+2),1500000,""))))))))</f>
        <v/>
      </c>
      <c r="L1324" s="13" t="str">
        <f t="shared" si="1324"/>
        <v/>
      </c>
      <c r="M1324" s="13" t="str">
        <f t="shared" si="1324"/>
        <v/>
      </c>
      <c r="N1324" s="13" t="str">
        <f t="shared" si="1324"/>
        <v/>
      </c>
      <c r="O1324" s="13" t="str">
        <f t="shared" si="1324"/>
        <v/>
      </c>
      <c r="P1324" s="13" t="str">
        <f t="shared" si="1324"/>
        <v/>
      </c>
    </row>
    <row r="1325">
      <c r="B1325" s="23"/>
      <c r="C1325" s="9"/>
      <c r="D1325" s="9"/>
      <c r="E1325" s="9"/>
      <c r="F1325" s="2"/>
      <c r="G1325" s="3"/>
      <c r="I1325" s="12" t="str">
        <f t="shared" si="754"/>
        <v/>
      </c>
      <c r="J1325" s="13">
        <v>3.31E7</v>
      </c>
      <c r="K1325" s="13" t="str">
        <f t="shared" ref="K1325:P1325" si="1325">if($E1325="","",if($E1325="Dropped",if(and(K$1&lt;=$I1325,K$1&gt;=$H1325),if(Year($D1325)=K$1,$F1325*0.8,if((year($D1325)+1)=K$1,$F1325*0.6,$F1325*0.4)) ,""),if($E1325="Minors",0,if($E1325="FA Contract",if(and(K$1&lt;=$I1325,K$1&gt;=$H1325),$F1325,""),if($E1325="YP Contract",if(K$1=$H1325,500000,if(K$1=($H1325+1),1000000,if(K$1=($H1325+2),1500000,""))))))))</f>
        <v/>
      </c>
      <c r="L1325" s="13" t="str">
        <f t="shared" si="1325"/>
        <v/>
      </c>
      <c r="M1325" s="13" t="str">
        <f t="shared" si="1325"/>
        <v/>
      </c>
      <c r="N1325" s="13" t="str">
        <f t="shared" si="1325"/>
        <v/>
      </c>
      <c r="O1325" s="13" t="str">
        <f t="shared" si="1325"/>
        <v/>
      </c>
      <c r="P1325" s="13" t="str">
        <f t="shared" si="1325"/>
        <v/>
      </c>
    </row>
    <row r="1326">
      <c r="B1326" s="23"/>
      <c r="C1326" s="9"/>
      <c r="D1326" s="9"/>
      <c r="E1326" s="9"/>
      <c r="F1326" s="2"/>
      <c r="G1326" s="3"/>
      <c r="I1326" s="12" t="str">
        <f t="shared" si="754"/>
        <v/>
      </c>
      <c r="J1326" s="13">
        <v>3.31E7</v>
      </c>
      <c r="K1326" s="13" t="str">
        <f t="shared" ref="K1326:P1326" si="1326">if($E1326="","",if($E1326="Dropped",if(and(K$1&lt;=$I1326,K$1&gt;=$H1326),if(Year($D1326)=K$1,$F1326*0.8,if((year($D1326)+1)=K$1,$F1326*0.6,$F1326*0.4)) ,""),if($E1326="Minors",0,if($E1326="FA Contract",if(and(K$1&lt;=$I1326,K$1&gt;=$H1326),$F1326,""),if($E1326="YP Contract",if(K$1=$H1326,500000,if(K$1=($H1326+1),1000000,if(K$1=($H1326+2),1500000,""))))))))</f>
        <v/>
      </c>
      <c r="L1326" s="13" t="str">
        <f t="shared" si="1326"/>
        <v/>
      </c>
      <c r="M1326" s="13" t="str">
        <f t="shared" si="1326"/>
        <v/>
      </c>
      <c r="N1326" s="13" t="str">
        <f t="shared" si="1326"/>
        <v/>
      </c>
      <c r="O1326" s="13" t="str">
        <f t="shared" si="1326"/>
        <v/>
      </c>
      <c r="P1326" s="13" t="str">
        <f t="shared" si="1326"/>
        <v/>
      </c>
    </row>
    <row r="1327">
      <c r="B1327" s="23"/>
      <c r="C1327" s="9"/>
      <c r="D1327" s="9"/>
      <c r="E1327" s="9"/>
      <c r="F1327" s="2"/>
      <c r="G1327" s="3"/>
      <c r="I1327" s="12" t="str">
        <f t="shared" si="754"/>
        <v/>
      </c>
      <c r="J1327" s="13">
        <v>3.31E7</v>
      </c>
      <c r="K1327" s="13" t="str">
        <f t="shared" ref="K1327:P1327" si="1327">if($E1327="","",if($E1327="Dropped",if(and(K$1&lt;=$I1327,K$1&gt;=$H1327),if(Year($D1327)=K$1,$F1327*0.8,if((year($D1327)+1)=K$1,$F1327*0.6,$F1327*0.4)) ,""),if($E1327="Minors",0,if($E1327="FA Contract",if(and(K$1&lt;=$I1327,K$1&gt;=$H1327),$F1327,""),if($E1327="YP Contract",if(K$1=$H1327,500000,if(K$1=($H1327+1),1000000,if(K$1=($H1327+2),1500000,""))))))))</f>
        <v/>
      </c>
      <c r="L1327" s="13" t="str">
        <f t="shared" si="1327"/>
        <v/>
      </c>
      <c r="M1327" s="13" t="str">
        <f t="shared" si="1327"/>
        <v/>
      </c>
      <c r="N1327" s="13" t="str">
        <f t="shared" si="1327"/>
        <v/>
      </c>
      <c r="O1327" s="13" t="str">
        <f t="shared" si="1327"/>
        <v/>
      </c>
      <c r="P1327" s="13" t="str">
        <f t="shared" si="1327"/>
        <v/>
      </c>
    </row>
    <row r="1328">
      <c r="B1328" s="23"/>
      <c r="C1328" s="9"/>
      <c r="D1328" s="9"/>
      <c r="E1328" s="9"/>
      <c r="F1328" s="2"/>
      <c r="G1328" s="3"/>
      <c r="I1328" s="12" t="str">
        <f t="shared" si="754"/>
        <v/>
      </c>
      <c r="J1328" s="13">
        <v>3.31E7</v>
      </c>
      <c r="K1328" s="13" t="str">
        <f t="shared" ref="K1328:P1328" si="1328">if($E1328="","",if($E1328="Dropped",if(and(K$1&lt;=$I1328,K$1&gt;=$H1328),if(Year($D1328)=K$1,$F1328*0.8,if((year($D1328)+1)=K$1,$F1328*0.6,$F1328*0.4)) ,""),if($E1328="Minors",0,if($E1328="FA Contract",if(and(K$1&lt;=$I1328,K$1&gt;=$H1328),$F1328,""),if($E1328="YP Contract",if(K$1=$H1328,500000,if(K$1=($H1328+1),1000000,if(K$1=($H1328+2),1500000,""))))))))</f>
        <v/>
      </c>
      <c r="L1328" s="13" t="str">
        <f t="shared" si="1328"/>
        <v/>
      </c>
      <c r="M1328" s="13" t="str">
        <f t="shared" si="1328"/>
        <v/>
      </c>
      <c r="N1328" s="13" t="str">
        <f t="shared" si="1328"/>
        <v/>
      </c>
      <c r="O1328" s="13" t="str">
        <f t="shared" si="1328"/>
        <v/>
      </c>
      <c r="P1328" s="13" t="str">
        <f t="shared" si="1328"/>
        <v/>
      </c>
    </row>
    <row r="1329">
      <c r="B1329" s="23"/>
      <c r="C1329" s="9"/>
      <c r="D1329" s="9"/>
      <c r="E1329" s="9"/>
      <c r="F1329" s="2"/>
      <c r="G1329" s="3"/>
      <c r="I1329" s="12" t="str">
        <f t="shared" si="754"/>
        <v/>
      </c>
      <c r="J1329" s="13">
        <v>3.31E7</v>
      </c>
      <c r="K1329" s="13" t="str">
        <f t="shared" ref="K1329:P1329" si="1329">if($E1329="","",if($E1329="Dropped",if(and(K$1&lt;=$I1329,K$1&gt;=$H1329),if(Year($D1329)=K$1,$F1329*0.8,if((year($D1329)+1)=K$1,$F1329*0.6,$F1329*0.4)) ,""),if($E1329="Minors",0,if($E1329="FA Contract",if(and(K$1&lt;=$I1329,K$1&gt;=$H1329),$F1329,""),if($E1329="YP Contract",if(K$1=$H1329,500000,if(K$1=($H1329+1),1000000,if(K$1=($H1329+2),1500000,""))))))))</f>
        <v/>
      </c>
      <c r="L1329" s="13" t="str">
        <f t="shared" si="1329"/>
        <v/>
      </c>
      <c r="M1329" s="13" t="str">
        <f t="shared" si="1329"/>
        <v/>
      </c>
      <c r="N1329" s="13" t="str">
        <f t="shared" si="1329"/>
        <v/>
      </c>
      <c r="O1329" s="13" t="str">
        <f t="shared" si="1329"/>
        <v/>
      </c>
      <c r="P1329" s="13" t="str">
        <f t="shared" si="1329"/>
        <v/>
      </c>
    </row>
    <row r="1330">
      <c r="B1330" s="23"/>
      <c r="C1330" s="9"/>
      <c r="D1330" s="9"/>
      <c r="E1330" s="9"/>
      <c r="F1330" s="2"/>
      <c r="G1330" s="3"/>
      <c r="I1330" s="12" t="str">
        <f t="shared" si="754"/>
        <v/>
      </c>
      <c r="J1330" s="13">
        <v>3.31E7</v>
      </c>
      <c r="K1330" s="13" t="str">
        <f t="shared" ref="K1330:P1330" si="1330">if($E1330="","",if($E1330="Dropped",if(and(K$1&lt;=$I1330,K$1&gt;=$H1330),if(Year($D1330)=K$1,$F1330*0.8,if((year($D1330)+1)=K$1,$F1330*0.6,$F1330*0.4)) ,""),if($E1330="Minors",0,if($E1330="FA Contract",if(and(K$1&lt;=$I1330,K$1&gt;=$H1330),$F1330,""),if($E1330="YP Contract",if(K$1=$H1330,500000,if(K$1=($H1330+1),1000000,if(K$1=($H1330+2),1500000,""))))))))</f>
        <v/>
      </c>
      <c r="L1330" s="13" t="str">
        <f t="shared" si="1330"/>
        <v/>
      </c>
      <c r="M1330" s="13" t="str">
        <f t="shared" si="1330"/>
        <v/>
      </c>
      <c r="N1330" s="13" t="str">
        <f t="shared" si="1330"/>
        <v/>
      </c>
      <c r="O1330" s="13" t="str">
        <f t="shared" si="1330"/>
        <v/>
      </c>
      <c r="P1330" s="13" t="str">
        <f t="shared" si="1330"/>
        <v/>
      </c>
    </row>
    <row r="1331">
      <c r="B1331" s="23"/>
      <c r="C1331" s="9"/>
      <c r="D1331" s="9"/>
      <c r="E1331" s="9"/>
      <c r="F1331" s="2"/>
      <c r="G1331" s="3"/>
      <c r="I1331" s="12" t="str">
        <f t="shared" si="754"/>
        <v/>
      </c>
      <c r="J1331" s="13">
        <v>3.31E7</v>
      </c>
      <c r="K1331" s="13" t="str">
        <f t="shared" ref="K1331:P1331" si="1331">if($E1331="","",if($E1331="Dropped",if(and(K$1&lt;=$I1331,K$1&gt;=$H1331),if(Year($D1331)=K$1,$F1331*0.8,if((year($D1331)+1)=K$1,$F1331*0.6,$F1331*0.4)) ,""),if($E1331="Minors",0,if($E1331="FA Contract",if(and(K$1&lt;=$I1331,K$1&gt;=$H1331),$F1331,""),if($E1331="YP Contract",if(K$1=$H1331,500000,if(K$1=($H1331+1),1000000,if(K$1=($H1331+2),1500000,""))))))))</f>
        <v/>
      </c>
      <c r="L1331" s="13" t="str">
        <f t="shared" si="1331"/>
        <v/>
      </c>
      <c r="M1331" s="13" t="str">
        <f t="shared" si="1331"/>
        <v/>
      </c>
      <c r="N1331" s="13" t="str">
        <f t="shared" si="1331"/>
        <v/>
      </c>
      <c r="O1331" s="13" t="str">
        <f t="shared" si="1331"/>
        <v/>
      </c>
      <c r="P1331" s="13" t="str">
        <f t="shared" si="1331"/>
        <v/>
      </c>
    </row>
    <row r="1332">
      <c r="B1332" s="23"/>
      <c r="C1332" s="9"/>
      <c r="D1332" s="9"/>
      <c r="E1332" s="9"/>
      <c r="F1332" s="2"/>
      <c r="G1332" s="3"/>
      <c r="I1332" s="12" t="str">
        <f t="shared" si="754"/>
        <v/>
      </c>
      <c r="J1332" s="13">
        <v>3.31E7</v>
      </c>
      <c r="K1332" s="13" t="str">
        <f t="shared" ref="K1332:P1332" si="1332">if($E1332="","",if($E1332="Dropped",if(and(K$1&lt;=$I1332,K$1&gt;=$H1332),if(Year($D1332)=K$1,$F1332*0.8,if((year($D1332)+1)=K$1,$F1332*0.6,$F1332*0.4)) ,""),if($E1332="Minors",0,if($E1332="FA Contract",if(and(K$1&lt;=$I1332,K$1&gt;=$H1332),$F1332,""),if($E1332="YP Contract",if(K$1=$H1332,500000,if(K$1=($H1332+1),1000000,if(K$1=($H1332+2),1500000,""))))))))</f>
        <v/>
      </c>
      <c r="L1332" s="13" t="str">
        <f t="shared" si="1332"/>
        <v/>
      </c>
      <c r="M1332" s="13" t="str">
        <f t="shared" si="1332"/>
        <v/>
      </c>
      <c r="N1332" s="13" t="str">
        <f t="shared" si="1332"/>
        <v/>
      </c>
      <c r="O1332" s="13" t="str">
        <f t="shared" si="1332"/>
        <v/>
      </c>
      <c r="P1332" s="13" t="str">
        <f t="shared" si="1332"/>
        <v/>
      </c>
    </row>
    <row r="1333">
      <c r="B1333" s="23"/>
      <c r="C1333" s="9"/>
      <c r="D1333" s="9"/>
      <c r="E1333" s="9"/>
      <c r="F1333" s="2"/>
      <c r="G1333" s="3"/>
      <c r="I1333" s="12" t="str">
        <f t="shared" si="754"/>
        <v/>
      </c>
      <c r="J1333" s="13">
        <v>3.31E7</v>
      </c>
      <c r="K1333" s="13" t="str">
        <f t="shared" ref="K1333:P1333" si="1333">if($E1333="","",if($E1333="Dropped",if(and(K$1&lt;=$I1333,K$1&gt;=$H1333),if(Year($D1333)=K$1,$F1333*0.8,if((year($D1333)+1)=K$1,$F1333*0.6,$F1333*0.4)) ,""),if($E1333="Minors",0,if($E1333="FA Contract",if(and(K$1&lt;=$I1333,K$1&gt;=$H1333),$F1333,""),if($E1333="YP Contract",if(K$1=$H1333,500000,if(K$1=($H1333+1),1000000,if(K$1=($H1333+2),1500000,""))))))))</f>
        <v/>
      </c>
      <c r="L1333" s="13" t="str">
        <f t="shared" si="1333"/>
        <v/>
      </c>
      <c r="M1333" s="13" t="str">
        <f t="shared" si="1333"/>
        <v/>
      </c>
      <c r="N1333" s="13" t="str">
        <f t="shared" si="1333"/>
        <v/>
      </c>
      <c r="O1333" s="13" t="str">
        <f t="shared" si="1333"/>
        <v/>
      </c>
      <c r="P1333" s="13" t="str">
        <f t="shared" si="1333"/>
        <v/>
      </c>
    </row>
    <row r="1334">
      <c r="B1334" s="23"/>
      <c r="C1334" s="9"/>
      <c r="D1334" s="9"/>
      <c r="E1334" s="9"/>
      <c r="F1334" s="2"/>
      <c r="G1334" s="3"/>
      <c r="I1334" s="12" t="str">
        <f t="shared" si="754"/>
        <v/>
      </c>
      <c r="J1334" s="13">
        <v>3.31E7</v>
      </c>
      <c r="K1334" s="13" t="str">
        <f t="shared" ref="K1334:P1334" si="1334">if($E1334="","",if($E1334="Dropped",if(and(K$1&lt;=$I1334,K$1&gt;=$H1334),if(Year($D1334)=K$1,$F1334*0.8,if((year($D1334)+1)=K$1,$F1334*0.6,$F1334*0.4)) ,""),if($E1334="Minors",0,if($E1334="FA Contract",if(and(K$1&lt;=$I1334,K$1&gt;=$H1334),$F1334,""),if($E1334="YP Contract",if(K$1=$H1334,500000,if(K$1=($H1334+1),1000000,if(K$1=($H1334+2),1500000,""))))))))</f>
        <v/>
      </c>
      <c r="L1334" s="13" t="str">
        <f t="shared" si="1334"/>
        <v/>
      </c>
      <c r="M1334" s="13" t="str">
        <f t="shared" si="1334"/>
        <v/>
      </c>
      <c r="N1334" s="13" t="str">
        <f t="shared" si="1334"/>
        <v/>
      </c>
      <c r="O1334" s="13" t="str">
        <f t="shared" si="1334"/>
        <v/>
      </c>
      <c r="P1334" s="13" t="str">
        <f t="shared" si="1334"/>
        <v/>
      </c>
    </row>
    <row r="1335">
      <c r="B1335" s="23"/>
      <c r="C1335" s="9"/>
      <c r="D1335" s="9"/>
      <c r="E1335" s="9"/>
      <c r="F1335" s="2"/>
      <c r="G1335" s="3"/>
      <c r="I1335" s="12" t="str">
        <f t="shared" si="754"/>
        <v/>
      </c>
      <c r="J1335" s="13">
        <v>3.31E7</v>
      </c>
      <c r="K1335" s="13" t="str">
        <f t="shared" ref="K1335:P1335" si="1335">if($E1335="","",if($E1335="Dropped",if(and(K$1&lt;=$I1335,K$1&gt;=$H1335),if(Year($D1335)=K$1,$F1335*0.8,if((year($D1335)+1)=K$1,$F1335*0.6,$F1335*0.4)) ,""),if($E1335="Minors",0,if($E1335="FA Contract",if(and(K$1&lt;=$I1335,K$1&gt;=$H1335),$F1335,""),if($E1335="YP Contract",if(K$1=$H1335,500000,if(K$1=($H1335+1),1000000,if(K$1=($H1335+2),1500000,""))))))))</f>
        <v/>
      </c>
      <c r="L1335" s="13" t="str">
        <f t="shared" si="1335"/>
        <v/>
      </c>
      <c r="M1335" s="13" t="str">
        <f t="shared" si="1335"/>
        <v/>
      </c>
      <c r="N1335" s="13" t="str">
        <f t="shared" si="1335"/>
        <v/>
      </c>
      <c r="O1335" s="13" t="str">
        <f t="shared" si="1335"/>
        <v/>
      </c>
      <c r="P1335" s="13" t="str">
        <f t="shared" si="1335"/>
        <v/>
      </c>
    </row>
    <row r="1336">
      <c r="B1336" s="23"/>
      <c r="C1336" s="9"/>
      <c r="D1336" s="9"/>
      <c r="E1336" s="9"/>
      <c r="F1336" s="2"/>
      <c r="G1336" s="3"/>
      <c r="I1336" s="12" t="str">
        <f t="shared" si="754"/>
        <v/>
      </c>
      <c r="J1336" s="13">
        <v>3.31E7</v>
      </c>
      <c r="K1336" s="13" t="str">
        <f t="shared" ref="K1336:P1336" si="1336">if($E1336="","",if($E1336="Dropped",if(and(K$1&lt;=$I1336,K$1&gt;=$H1336),if(Year($D1336)=K$1,$F1336*0.8,if((year($D1336)+1)=K$1,$F1336*0.6,$F1336*0.4)) ,""),if($E1336="Minors",0,if($E1336="FA Contract",if(and(K$1&lt;=$I1336,K$1&gt;=$H1336),$F1336,""),if($E1336="YP Contract",if(K$1=$H1336,500000,if(K$1=($H1336+1),1000000,if(K$1=($H1336+2),1500000,""))))))))</f>
        <v/>
      </c>
      <c r="L1336" s="13" t="str">
        <f t="shared" si="1336"/>
        <v/>
      </c>
      <c r="M1336" s="13" t="str">
        <f t="shared" si="1336"/>
        <v/>
      </c>
      <c r="N1336" s="13" t="str">
        <f t="shared" si="1336"/>
        <v/>
      </c>
      <c r="O1336" s="13" t="str">
        <f t="shared" si="1336"/>
        <v/>
      </c>
      <c r="P1336" s="13" t="str">
        <f t="shared" si="1336"/>
        <v/>
      </c>
    </row>
    <row r="1337">
      <c r="B1337" s="23"/>
      <c r="C1337" s="9"/>
      <c r="D1337" s="9"/>
      <c r="E1337" s="9"/>
      <c r="F1337" s="2"/>
      <c r="G1337" s="3"/>
      <c r="I1337" s="12" t="str">
        <f t="shared" si="754"/>
        <v/>
      </c>
      <c r="J1337" s="13">
        <v>3.31E7</v>
      </c>
      <c r="K1337" s="13" t="str">
        <f t="shared" ref="K1337:P1337" si="1337">if($E1337="","",if($E1337="Dropped",if(and(K$1&lt;=$I1337,K$1&gt;=$H1337),if(Year($D1337)=K$1,$F1337*0.8,if((year($D1337)+1)=K$1,$F1337*0.6,$F1337*0.4)) ,""),if($E1337="Minors",0,if($E1337="FA Contract",if(and(K$1&lt;=$I1337,K$1&gt;=$H1337),$F1337,""),if($E1337="YP Contract",if(K$1=$H1337,500000,if(K$1=($H1337+1),1000000,if(K$1=($H1337+2),1500000,""))))))))</f>
        <v/>
      </c>
      <c r="L1337" s="13" t="str">
        <f t="shared" si="1337"/>
        <v/>
      </c>
      <c r="M1337" s="13" t="str">
        <f t="shared" si="1337"/>
        <v/>
      </c>
      <c r="N1337" s="13" t="str">
        <f t="shared" si="1337"/>
        <v/>
      </c>
      <c r="O1337" s="13" t="str">
        <f t="shared" si="1337"/>
        <v/>
      </c>
      <c r="P1337" s="13" t="str">
        <f t="shared" si="1337"/>
        <v/>
      </c>
    </row>
    <row r="1338">
      <c r="B1338" s="23"/>
      <c r="C1338" s="9"/>
      <c r="D1338" s="9"/>
      <c r="E1338" s="9"/>
      <c r="F1338" s="2"/>
      <c r="G1338" s="3"/>
      <c r="I1338" s="12" t="str">
        <f t="shared" si="754"/>
        <v/>
      </c>
      <c r="J1338" s="13">
        <v>3.31E7</v>
      </c>
      <c r="K1338" s="13" t="str">
        <f t="shared" ref="K1338:P1338" si="1338">if($E1338="","",if($E1338="Dropped",if(and(K$1&lt;=$I1338,K$1&gt;=$H1338),if(Year($D1338)=K$1,$F1338*0.8,if((year($D1338)+1)=K$1,$F1338*0.6,$F1338*0.4)) ,""),if($E1338="Minors",0,if($E1338="FA Contract",if(and(K$1&lt;=$I1338,K$1&gt;=$H1338),$F1338,""),if($E1338="YP Contract",if(K$1=$H1338,500000,if(K$1=($H1338+1),1000000,if(K$1=($H1338+2),1500000,""))))))))</f>
        <v/>
      </c>
      <c r="L1338" s="13" t="str">
        <f t="shared" si="1338"/>
        <v/>
      </c>
      <c r="M1338" s="13" t="str">
        <f t="shared" si="1338"/>
        <v/>
      </c>
      <c r="N1338" s="13" t="str">
        <f t="shared" si="1338"/>
        <v/>
      </c>
      <c r="O1338" s="13" t="str">
        <f t="shared" si="1338"/>
        <v/>
      </c>
      <c r="P1338" s="13" t="str">
        <f t="shared" si="1338"/>
        <v/>
      </c>
    </row>
    <row r="1339">
      <c r="B1339" s="23"/>
      <c r="C1339" s="9"/>
      <c r="D1339" s="9"/>
      <c r="E1339" s="9"/>
      <c r="F1339" s="2"/>
      <c r="G1339" s="3"/>
      <c r="I1339" s="12" t="str">
        <f t="shared" si="754"/>
        <v/>
      </c>
      <c r="J1339" s="13">
        <v>3.31E7</v>
      </c>
      <c r="K1339" s="13" t="str">
        <f t="shared" ref="K1339:P1339" si="1339">if($E1339="","",if($E1339="Dropped",if(and(K$1&lt;=$I1339,K$1&gt;=$H1339),if(Year($D1339)=K$1,$F1339*0.8,if((year($D1339)+1)=K$1,$F1339*0.6,$F1339*0.4)) ,""),if($E1339="Minors",0,if($E1339="FA Contract",if(and(K$1&lt;=$I1339,K$1&gt;=$H1339),$F1339,""),if($E1339="YP Contract",if(K$1=$H1339,500000,if(K$1=($H1339+1),1000000,if(K$1=($H1339+2),1500000,""))))))))</f>
        <v/>
      </c>
      <c r="L1339" s="13" t="str">
        <f t="shared" si="1339"/>
        <v/>
      </c>
      <c r="M1339" s="13" t="str">
        <f t="shared" si="1339"/>
        <v/>
      </c>
      <c r="N1339" s="13" t="str">
        <f t="shared" si="1339"/>
        <v/>
      </c>
      <c r="O1339" s="13" t="str">
        <f t="shared" si="1339"/>
        <v/>
      </c>
      <c r="P1339" s="13" t="str">
        <f t="shared" si="1339"/>
        <v/>
      </c>
    </row>
    <row r="1340">
      <c r="B1340" s="23"/>
      <c r="C1340" s="9"/>
      <c r="D1340" s="9"/>
      <c r="E1340" s="9"/>
      <c r="F1340" s="2"/>
      <c r="G1340" s="3"/>
      <c r="I1340" s="12" t="str">
        <f t="shared" si="754"/>
        <v/>
      </c>
      <c r="J1340" s="13">
        <v>3.31E7</v>
      </c>
      <c r="K1340" s="13" t="str">
        <f t="shared" ref="K1340:P1340" si="1340">if($E1340="","",if($E1340="Dropped",if(and(K$1&lt;=$I1340,K$1&gt;=$H1340),if(Year($D1340)=K$1,$F1340*0.8,if((year($D1340)+1)=K$1,$F1340*0.6,$F1340*0.4)) ,""),if($E1340="Minors",0,if($E1340="FA Contract",if(and(K$1&lt;=$I1340,K$1&gt;=$H1340),$F1340,""),if($E1340="YP Contract",if(K$1=$H1340,500000,if(K$1=($H1340+1),1000000,if(K$1=($H1340+2),1500000,""))))))))</f>
        <v/>
      </c>
      <c r="L1340" s="13" t="str">
        <f t="shared" si="1340"/>
        <v/>
      </c>
      <c r="M1340" s="13" t="str">
        <f t="shared" si="1340"/>
        <v/>
      </c>
      <c r="N1340" s="13" t="str">
        <f t="shared" si="1340"/>
        <v/>
      </c>
      <c r="O1340" s="13" t="str">
        <f t="shared" si="1340"/>
        <v/>
      </c>
      <c r="P1340" s="13" t="str">
        <f t="shared" si="1340"/>
        <v/>
      </c>
    </row>
    <row r="1341">
      <c r="B1341" s="23"/>
      <c r="C1341" s="9"/>
      <c r="D1341" s="9"/>
      <c r="E1341" s="9"/>
      <c r="F1341" s="2"/>
      <c r="G1341" s="3"/>
      <c r="I1341" s="12" t="str">
        <f t="shared" si="754"/>
        <v/>
      </c>
      <c r="J1341" s="13">
        <v>3.31E7</v>
      </c>
      <c r="K1341" s="13" t="str">
        <f t="shared" ref="K1341:P1341" si="1341">if($E1341="","",if($E1341="Dropped",if(and(K$1&lt;=$I1341,K$1&gt;=$H1341),if(Year($D1341)=K$1,$F1341*0.8,if((year($D1341)+1)=K$1,$F1341*0.6,$F1341*0.4)) ,""),if($E1341="Minors",0,if($E1341="FA Contract",if(and(K$1&lt;=$I1341,K$1&gt;=$H1341),$F1341,""),if($E1341="YP Contract",if(K$1=$H1341,500000,if(K$1=($H1341+1),1000000,if(K$1=($H1341+2),1500000,""))))))))</f>
        <v/>
      </c>
      <c r="L1341" s="13" t="str">
        <f t="shared" si="1341"/>
        <v/>
      </c>
      <c r="M1341" s="13" t="str">
        <f t="shared" si="1341"/>
        <v/>
      </c>
      <c r="N1341" s="13" t="str">
        <f t="shared" si="1341"/>
        <v/>
      </c>
      <c r="O1341" s="13" t="str">
        <f t="shared" si="1341"/>
        <v/>
      </c>
      <c r="P1341" s="13" t="str">
        <f t="shared" si="1341"/>
        <v/>
      </c>
    </row>
    <row r="1342">
      <c r="B1342" s="23"/>
      <c r="C1342" s="9"/>
      <c r="D1342" s="9"/>
      <c r="E1342" s="9"/>
      <c r="F1342" s="2"/>
      <c r="G1342" s="3"/>
      <c r="I1342" s="12" t="str">
        <f t="shared" si="754"/>
        <v/>
      </c>
      <c r="J1342" s="13">
        <v>3.31E7</v>
      </c>
      <c r="K1342" s="13" t="str">
        <f t="shared" ref="K1342:P1342" si="1342">if($E1342="","",if($E1342="Dropped",if(and(K$1&lt;=$I1342,K$1&gt;=$H1342),if(Year($D1342)=K$1,$F1342*0.8,if((year($D1342)+1)=K$1,$F1342*0.6,$F1342*0.4)) ,""),if($E1342="Minors",0,if($E1342="FA Contract",if(and(K$1&lt;=$I1342,K$1&gt;=$H1342),$F1342,""),if($E1342="YP Contract",if(K$1=$H1342,500000,if(K$1=($H1342+1),1000000,if(K$1=($H1342+2),1500000,""))))))))</f>
        <v/>
      </c>
      <c r="L1342" s="13" t="str">
        <f t="shared" si="1342"/>
        <v/>
      </c>
      <c r="M1342" s="13" t="str">
        <f t="shared" si="1342"/>
        <v/>
      </c>
      <c r="N1342" s="13" t="str">
        <f t="shared" si="1342"/>
        <v/>
      </c>
      <c r="O1342" s="13" t="str">
        <f t="shared" si="1342"/>
        <v/>
      </c>
      <c r="P1342" s="13" t="str">
        <f t="shared" si="1342"/>
        <v/>
      </c>
    </row>
    <row r="1343">
      <c r="B1343" s="23"/>
      <c r="C1343" s="9"/>
      <c r="D1343" s="9"/>
      <c r="E1343" s="9"/>
      <c r="F1343" s="2"/>
      <c r="G1343" s="3"/>
      <c r="I1343" s="12" t="str">
        <f t="shared" si="754"/>
        <v/>
      </c>
      <c r="J1343" s="13">
        <v>3.31E7</v>
      </c>
      <c r="K1343" s="13" t="str">
        <f t="shared" ref="K1343:P1343" si="1343">if($E1343="","",if($E1343="Dropped",if(and(K$1&lt;=$I1343,K$1&gt;=$H1343),if(Year($D1343)=K$1,$F1343*0.8,if((year($D1343)+1)=K$1,$F1343*0.6,$F1343*0.4)) ,""),if($E1343="Minors",0,if($E1343="FA Contract",if(and(K$1&lt;=$I1343,K$1&gt;=$H1343),$F1343,""),if($E1343="YP Contract",if(K$1=$H1343,500000,if(K$1=($H1343+1),1000000,if(K$1=($H1343+2),1500000,""))))))))</f>
        <v/>
      </c>
      <c r="L1343" s="13" t="str">
        <f t="shared" si="1343"/>
        <v/>
      </c>
      <c r="M1343" s="13" t="str">
        <f t="shared" si="1343"/>
        <v/>
      </c>
      <c r="N1343" s="13" t="str">
        <f t="shared" si="1343"/>
        <v/>
      </c>
      <c r="O1343" s="13" t="str">
        <f t="shared" si="1343"/>
        <v/>
      </c>
      <c r="P1343" s="13" t="str">
        <f t="shared" si="1343"/>
        <v/>
      </c>
    </row>
    <row r="1344">
      <c r="B1344" s="23"/>
      <c r="C1344" s="9"/>
      <c r="D1344" s="9"/>
      <c r="E1344" s="9"/>
      <c r="F1344" s="2"/>
      <c r="G1344" s="3"/>
      <c r="I1344" s="12" t="str">
        <f t="shared" si="754"/>
        <v/>
      </c>
      <c r="J1344" s="13">
        <v>3.31E7</v>
      </c>
      <c r="K1344" s="13" t="str">
        <f t="shared" ref="K1344:P1344" si="1344">if($E1344="","",if($E1344="Dropped",if(and(K$1&lt;=$I1344,K$1&gt;=$H1344),if(Year($D1344)=K$1,$F1344*0.8,if((year($D1344)+1)=K$1,$F1344*0.6,$F1344*0.4)) ,""),if($E1344="Minors",0,if($E1344="FA Contract",if(and(K$1&lt;=$I1344,K$1&gt;=$H1344),$F1344,""),if($E1344="YP Contract",if(K$1=$H1344,500000,if(K$1=($H1344+1),1000000,if(K$1=($H1344+2),1500000,""))))))))</f>
        <v/>
      </c>
      <c r="L1344" s="13" t="str">
        <f t="shared" si="1344"/>
        <v/>
      </c>
      <c r="M1344" s="13" t="str">
        <f t="shared" si="1344"/>
        <v/>
      </c>
      <c r="N1344" s="13" t="str">
        <f t="shared" si="1344"/>
        <v/>
      </c>
      <c r="O1344" s="13" t="str">
        <f t="shared" si="1344"/>
        <v/>
      </c>
      <c r="P1344" s="13" t="str">
        <f t="shared" si="1344"/>
        <v/>
      </c>
    </row>
    <row r="1345">
      <c r="B1345" s="23"/>
      <c r="C1345" s="9"/>
      <c r="D1345" s="9"/>
      <c r="E1345" s="9"/>
      <c r="F1345" s="2"/>
      <c r="G1345" s="3"/>
      <c r="I1345" s="12" t="str">
        <f t="shared" si="754"/>
        <v/>
      </c>
      <c r="J1345" s="13">
        <v>3.31E7</v>
      </c>
      <c r="K1345" s="13" t="str">
        <f t="shared" ref="K1345:P1345" si="1345">if($E1345="","",if($E1345="Dropped",if(and(K$1&lt;=$I1345,K$1&gt;=$H1345),if(Year($D1345)=K$1,$F1345*0.8,if((year($D1345)+1)=K$1,$F1345*0.6,$F1345*0.4)) ,""),if($E1345="Minors",0,if($E1345="FA Contract",if(and(K$1&lt;=$I1345,K$1&gt;=$H1345),$F1345,""),if($E1345="YP Contract",if(K$1=$H1345,500000,if(K$1=($H1345+1),1000000,if(K$1=($H1345+2),1500000,""))))))))</f>
        <v/>
      </c>
      <c r="L1345" s="13" t="str">
        <f t="shared" si="1345"/>
        <v/>
      </c>
      <c r="M1345" s="13" t="str">
        <f t="shared" si="1345"/>
        <v/>
      </c>
      <c r="N1345" s="13" t="str">
        <f t="shared" si="1345"/>
        <v/>
      </c>
      <c r="O1345" s="13" t="str">
        <f t="shared" si="1345"/>
        <v/>
      </c>
      <c r="P1345" s="13" t="str">
        <f t="shared" si="1345"/>
        <v/>
      </c>
    </row>
    <row r="1346">
      <c r="B1346" s="23"/>
      <c r="C1346" s="9"/>
      <c r="D1346" s="9"/>
      <c r="E1346" s="9"/>
      <c r="F1346" s="2"/>
      <c r="G1346" s="3"/>
      <c r="I1346" s="12" t="str">
        <f t="shared" si="754"/>
        <v/>
      </c>
      <c r="J1346" s="13">
        <v>3.31E7</v>
      </c>
      <c r="K1346" s="13" t="str">
        <f t="shared" ref="K1346:P1346" si="1346">if($E1346="","",if($E1346="Dropped",if(and(K$1&lt;=$I1346,K$1&gt;=$H1346),if(Year($D1346)=K$1,$F1346*0.8,if((year($D1346)+1)=K$1,$F1346*0.6,$F1346*0.4)) ,""),if($E1346="Minors",0,if($E1346="FA Contract",if(and(K$1&lt;=$I1346,K$1&gt;=$H1346),$F1346,""),if($E1346="YP Contract",if(K$1=$H1346,500000,if(K$1=($H1346+1),1000000,if(K$1=($H1346+2),1500000,""))))))))</f>
        <v/>
      </c>
      <c r="L1346" s="13" t="str">
        <f t="shared" si="1346"/>
        <v/>
      </c>
      <c r="M1346" s="13" t="str">
        <f t="shared" si="1346"/>
        <v/>
      </c>
      <c r="N1346" s="13" t="str">
        <f t="shared" si="1346"/>
        <v/>
      </c>
      <c r="O1346" s="13" t="str">
        <f t="shared" si="1346"/>
        <v/>
      </c>
      <c r="P1346" s="13" t="str">
        <f t="shared" si="1346"/>
        <v/>
      </c>
    </row>
    <row r="1347">
      <c r="B1347" s="23"/>
      <c r="C1347" s="9"/>
      <c r="D1347" s="9"/>
      <c r="E1347" s="9"/>
      <c r="F1347" s="2"/>
      <c r="G1347" s="3"/>
      <c r="I1347" s="12" t="str">
        <f t="shared" si="754"/>
        <v/>
      </c>
      <c r="J1347" s="13">
        <v>3.31E7</v>
      </c>
      <c r="K1347" s="13" t="str">
        <f t="shared" ref="K1347:P1347" si="1347">if($E1347="","",if($E1347="Dropped",if(and(K$1&lt;=$I1347,K$1&gt;=$H1347),if(Year($D1347)=K$1,$F1347*0.8,if((year($D1347)+1)=K$1,$F1347*0.6,$F1347*0.4)) ,""),if($E1347="Minors",0,if($E1347="FA Contract",if(and(K$1&lt;=$I1347,K$1&gt;=$H1347),$F1347,""),if($E1347="YP Contract",if(K$1=$H1347,500000,if(K$1=($H1347+1),1000000,if(K$1=($H1347+2),1500000,""))))))))</f>
        <v/>
      </c>
      <c r="L1347" s="13" t="str">
        <f t="shared" si="1347"/>
        <v/>
      </c>
      <c r="M1347" s="13" t="str">
        <f t="shared" si="1347"/>
        <v/>
      </c>
      <c r="N1347" s="13" t="str">
        <f t="shared" si="1347"/>
        <v/>
      </c>
      <c r="O1347" s="13" t="str">
        <f t="shared" si="1347"/>
        <v/>
      </c>
      <c r="P1347" s="13" t="str">
        <f t="shared" si="1347"/>
        <v/>
      </c>
    </row>
    <row r="1348">
      <c r="B1348" s="23"/>
      <c r="C1348" s="9"/>
      <c r="D1348" s="9"/>
      <c r="E1348" s="9"/>
      <c r="F1348" s="2"/>
      <c r="G1348" s="3"/>
      <c r="I1348" s="12" t="str">
        <f t="shared" si="754"/>
        <v/>
      </c>
      <c r="J1348" s="13">
        <v>3.31E7</v>
      </c>
      <c r="K1348" s="13" t="str">
        <f t="shared" ref="K1348:P1348" si="1348">if($E1348="","",if($E1348="Dropped",if(and(K$1&lt;=$I1348,K$1&gt;=$H1348),if(Year($D1348)=K$1,$F1348*0.8,if((year($D1348)+1)=K$1,$F1348*0.6,$F1348*0.4)) ,""),if($E1348="Minors",0,if($E1348="FA Contract",if(and(K$1&lt;=$I1348,K$1&gt;=$H1348),$F1348,""),if($E1348="YP Contract",if(K$1=$H1348,500000,if(K$1=($H1348+1),1000000,if(K$1=($H1348+2),1500000,""))))))))</f>
        <v/>
      </c>
      <c r="L1348" s="13" t="str">
        <f t="shared" si="1348"/>
        <v/>
      </c>
      <c r="M1348" s="13" t="str">
        <f t="shared" si="1348"/>
        <v/>
      </c>
      <c r="N1348" s="13" t="str">
        <f t="shared" si="1348"/>
        <v/>
      </c>
      <c r="O1348" s="13" t="str">
        <f t="shared" si="1348"/>
        <v/>
      </c>
      <c r="P1348" s="13" t="str">
        <f t="shared" si="1348"/>
        <v/>
      </c>
    </row>
    <row r="1349">
      <c r="B1349" s="23"/>
      <c r="C1349" s="9"/>
      <c r="D1349" s="9"/>
      <c r="E1349" s="9"/>
      <c r="F1349" s="2"/>
      <c r="G1349" s="3"/>
      <c r="I1349" s="12" t="str">
        <f t="shared" si="754"/>
        <v/>
      </c>
      <c r="J1349" s="13">
        <v>3.31E7</v>
      </c>
      <c r="K1349" s="13" t="str">
        <f t="shared" ref="K1349:P1349" si="1349">if($E1349="","",if($E1349="Dropped",if(and(K$1&lt;=$I1349,K$1&gt;=$H1349),if(Year($D1349)=K$1,$F1349*0.8,if((year($D1349)+1)=K$1,$F1349*0.6,$F1349*0.4)) ,""),if($E1349="Minors",0,if($E1349="FA Contract",if(and(K$1&lt;=$I1349,K$1&gt;=$H1349),$F1349,""),if($E1349="YP Contract",if(K$1=$H1349,500000,if(K$1=($H1349+1),1000000,if(K$1=($H1349+2),1500000,""))))))))</f>
        <v/>
      </c>
      <c r="L1349" s="13" t="str">
        <f t="shared" si="1349"/>
        <v/>
      </c>
      <c r="M1349" s="13" t="str">
        <f t="shared" si="1349"/>
        <v/>
      </c>
      <c r="N1349" s="13" t="str">
        <f t="shared" si="1349"/>
        <v/>
      </c>
      <c r="O1349" s="13" t="str">
        <f t="shared" si="1349"/>
        <v/>
      </c>
      <c r="P1349" s="13" t="str">
        <f t="shared" si="1349"/>
        <v/>
      </c>
    </row>
    <row r="1350">
      <c r="B1350" s="23"/>
      <c r="C1350" s="9"/>
      <c r="D1350" s="9"/>
      <c r="E1350" s="9"/>
      <c r="F1350" s="2"/>
      <c r="G1350" s="3"/>
      <c r="I1350" s="12" t="str">
        <f t="shared" si="754"/>
        <v/>
      </c>
      <c r="J1350" s="13">
        <v>3.31E7</v>
      </c>
      <c r="K1350" s="13" t="str">
        <f t="shared" ref="K1350:P1350" si="1350">if($E1350="","",if($E1350="Dropped",if(and(K$1&lt;=$I1350,K$1&gt;=$H1350),if(Year($D1350)=K$1,$F1350*0.8,if((year($D1350)+1)=K$1,$F1350*0.6,$F1350*0.4)) ,""),if($E1350="Minors",0,if($E1350="FA Contract",if(and(K$1&lt;=$I1350,K$1&gt;=$H1350),$F1350,""),if($E1350="YP Contract",if(K$1=$H1350,500000,if(K$1=($H1350+1),1000000,if(K$1=($H1350+2),1500000,""))))))))</f>
        <v/>
      </c>
      <c r="L1350" s="13" t="str">
        <f t="shared" si="1350"/>
        <v/>
      </c>
      <c r="M1350" s="13" t="str">
        <f t="shared" si="1350"/>
        <v/>
      </c>
      <c r="N1350" s="13" t="str">
        <f t="shared" si="1350"/>
        <v/>
      </c>
      <c r="O1350" s="13" t="str">
        <f t="shared" si="1350"/>
        <v/>
      </c>
      <c r="P1350" s="13" t="str">
        <f t="shared" si="1350"/>
        <v/>
      </c>
    </row>
    <row r="1351">
      <c r="B1351" s="23"/>
      <c r="C1351" s="9"/>
      <c r="D1351" s="9"/>
      <c r="E1351" s="9"/>
      <c r="F1351" s="2"/>
      <c r="G1351" s="3"/>
      <c r="I1351" s="12" t="str">
        <f t="shared" si="754"/>
        <v/>
      </c>
      <c r="J1351" s="13">
        <v>3.31E7</v>
      </c>
      <c r="K1351" s="13" t="str">
        <f t="shared" ref="K1351:P1351" si="1351">if($E1351="","",if($E1351="Dropped",if(and(K$1&lt;=$I1351,K$1&gt;=$H1351),if(Year($D1351)=K$1,$F1351*0.8,if((year($D1351)+1)=K$1,$F1351*0.6,$F1351*0.4)) ,""),if($E1351="Minors",0,if($E1351="FA Contract",if(and(K$1&lt;=$I1351,K$1&gt;=$H1351),$F1351,""),if($E1351="YP Contract",if(K$1=$H1351,500000,if(K$1=($H1351+1),1000000,if(K$1=($H1351+2),1500000,""))))))))</f>
        <v/>
      </c>
      <c r="L1351" s="13" t="str">
        <f t="shared" si="1351"/>
        <v/>
      </c>
      <c r="M1351" s="13" t="str">
        <f t="shared" si="1351"/>
        <v/>
      </c>
      <c r="N1351" s="13" t="str">
        <f t="shared" si="1351"/>
        <v/>
      </c>
      <c r="O1351" s="13" t="str">
        <f t="shared" si="1351"/>
        <v/>
      </c>
      <c r="P1351" s="13" t="str">
        <f t="shared" si="1351"/>
        <v/>
      </c>
    </row>
    <row r="1352">
      <c r="B1352" s="23"/>
      <c r="C1352" s="9"/>
      <c r="D1352" s="9"/>
      <c r="E1352" s="9"/>
      <c r="F1352" s="2"/>
      <c r="G1352" s="3"/>
      <c r="I1352" s="12" t="str">
        <f t="shared" si="754"/>
        <v/>
      </c>
      <c r="J1352" s="13">
        <v>3.31E7</v>
      </c>
      <c r="K1352" s="13" t="str">
        <f t="shared" ref="K1352:P1352" si="1352">if($E1352="","",if($E1352="Dropped",if(and(K$1&lt;=$I1352,K$1&gt;=$H1352),if(Year($D1352)=K$1,$F1352*0.8,if((year($D1352)+1)=K$1,$F1352*0.6,$F1352*0.4)) ,""),if($E1352="Minors",0,if($E1352="FA Contract",if(and(K$1&lt;=$I1352,K$1&gt;=$H1352),$F1352,""),if($E1352="YP Contract",if(K$1=$H1352,500000,if(K$1=($H1352+1),1000000,if(K$1=($H1352+2),1500000,""))))))))</f>
        <v/>
      </c>
      <c r="L1352" s="13" t="str">
        <f t="shared" si="1352"/>
        <v/>
      </c>
      <c r="M1352" s="13" t="str">
        <f t="shared" si="1352"/>
        <v/>
      </c>
      <c r="N1352" s="13" t="str">
        <f t="shared" si="1352"/>
        <v/>
      </c>
      <c r="O1352" s="13" t="str">
        <f t="shared" si="1352"/>
        <v/>
      </c>
      <c r="P1352" s="13" t="str">
        <f t="shared" si="1352"/>
        <v/>
      </c>
    </row>
    <row r="1353">
      <c r="B1353" s="23"/>
      <c r="C1353" s="9"/>
      <c r="D1353" s="9"/>
      <c r="E1353" s="9"/>
      <c r="F1353" s="2"/>
      <c r="G1353" s="3"/>
      <c r="I1353" s="12" t="str">
        <f t="shared" si="754"/>
        <v/>
      </c>
      <c r="J1353" s="13">
        <v>3.31E7</v>
      </c>
      <c r="K1353" s="13" t="str">
        <f t="shared" ref="K1353:P1353" si="1353">if($E1353="","",if($E1353="Dropped",if(and(K$1&lt;=$I1353,K$1&gt;=$H1353),if(Year($D1353)=K$1,$F1353*0.8,if((year($D1353)+1)=K$1,$F1353*0.6,$F1353*0.4)) ,""),if($E1353="Minors",0,if($E1353="FA Contract",if(and(K$1&lt;=$I1353,K$1&gt;=$H1353),$F1353,""),if($E1353="YP Contract",if(K$1=$H1353,500000,if(K$1=($H1353+1),1000000,if(K$1=($H1353+2),1500000,""))))))))</f>
        <v/>
      </c>
      <c r="L1353" s="13" t="str">
        <f t="shared" si="1353"/>
        <v/>
      </c>
      <c r="M1353" s="13" t="str">
        <f t="shared" si="1353"/>
        <v/>
      </c>
      <c r="N1353" s="13" t="str">
        <f t="shared" si="1353"/>
        <v/>
      </c>
      <c r="O1353" s="13" t="str">
        <f t="shared" si="1353"/>
        <v/>
      </c>
      <c r="P1353" s="13" t="str">
        <f t="shared" si="1353"/>
        <v/>
      </c>
    </row>
    <row r="1354">
      <c r="B1354" s="23"/>
      <c r="C1354" s="9"/>
      <c r="D1354" s="9"/>
      <c r="E1354" s="9"/>
      <c r="F1354" s="2"/>
      <c r="G1354" s="3"/>
      <c r="I1354" s="12" t="str">
        <f t="shared" si="754"/>
        <v/>
      </c>
      <c r="J1354" s="13">
        <v>3.31E7</v>
      </c>
      <c r="K1354" s="13" t="str">
        <f t="shared" ref="K1354:P1354" si="1354">if($E1354="","",if($E1354="Dropped",if(and(K$1&lt;=$I1354,K$1&gt;=$H1354),if(Year($D1354)=K$1,$F1354*0.8,if((year($D1354)+1)=K$1,$F1354*0.6,$F1354*0.4)) ,""),if($E1354="Minors",0,if($E1354="FA Contract",if(and(K$1&lt;=$I1354,K$1&gt;=$H1354),$F1354,""),if($E1354="YP Contract",if(K$1=$H1354,500000,if(K$1=($H1354+1),1000000,if(K$1=($H1354+2),1500000,""))))))))</f>
        <v/>
      </c>
      <c r="L1354" s="13" t="str">
        <f t="shared" si="1354"/>
        <v/>
      </c>
      <c r="M1354" s="13" t="str">
        <f t="shared" si="1354"/>
        <v/>
      </c>
      <c r="N1354" s="13" t="str">
        <f t="shared" si="1354"/>
        <v/>
      </c>
      <c r="O1354" s="13" t="str">
        <f t="shared" si="1354"/>
        <v/>
      </c>
      <c r="P1354" s="13" t="str">
        <f t="shared" si="1354"/>
        <v/>
      </c>
    </row>
    <row r="1355">
      <c r="B1355" s="23"/>
      <c r="C1355" s="9"/>
      <c r="D1355" s="9"/>
      <c r="E1355" s="9"/>
      <c r="F1355" s="2"/>
      <c r="G1355" s="3"/>
      <c r="I1355" s="12" t="str">
        <f t="shared" si="754"/>
        <v/>
      </c>
      <c r="J1355" s="13">
        <v>3.31E7</v>
      </c>
      <c r="K1355" s="13" t="str">
        <f t="shared" ref="K1355:P1355" si="1355">if($E1355="","",if($E1355="Dropped",if(and(K$1&lt;=$I1355,K$1&gt;=$H1355),if(Year($D1355)=K$1,$F1355*0.8,if((year($D1355)+1)=K$1,$F1355*0.6,$F1355*0.4)) ,""),if($E1355="Minors",0,if($E1355="FA Contract",if(and(K$1&lt;=$I1355,K$1&gt;=$H1355),$F1355,""),if($E1355="YP Contract",if(K$1=$H1355,500000,if(K$1=($H1355+1),1000000,if(K$1=($H1355+2),1500000,""))))))))</f>
        <v/>
      </c>
      <c r="L1355" s="13" t="str">
        <f t="shared" si="1355"/>
        <v/>
      </c>
      <c r="M1355" s="13" t="str">
        <f t="shared" si="1355"/>
        <v/>
      </c>
      <c r="N1355" s="13" t="str">
        <f t="shared" si="1355"/>
        <v/>
      </c>
      <c r="O1355" s="13" t="str">
        <f t="shared" si="1355"/>
        <v/>
      </c>
      <c r="P1355" s="13" t="str">
        <f t="shared" si="1355"/>
        <v/>
      </c>
    </row>
    <row r="1356">
      <c r="B1356" s="23"/>
      <c r="C1356" s="9"/>
      <c r="D1356" s="9"/>
      <c r="E1356" s="9"/>
      <c r="F1356" s="2"/>
      <c r="G1356" s="3"/>
      <c r="I1356" s="12" t="str">
        <f t="shared" si="754"/>
        <v/>
      </c>
      <c r="J1356" s="13">
        <v>3.31E7</v>
      </c>
      <c r="K1356" s="13" t="str">
        <f t="shared" ref="K1356:P1356" si="1356">if($E1356="","",if($E1356="Dropped",if(and(K$1&lt;=$I1356,K$1&gt;=$H1356),if(Year($D1356)=K$1,$F1356*0.8,if((year($D1356)+1)=K$1,$F1356*0.6,$F1356*0.4)) ,""),if($E1356="Minors",0,if($E1356="FA Contract",if(and(K$1&lt;=$I1356,K$1&gt;=$H1356),$F1356,""),if($E1356="YP Contract",if(K$1=$H1356,500000,if(K$1=($H1356+1),1000000,if(K$1=($H1356+2),1500000,""))))))))</f>
        <v/>
      </c>
      <c r="L1356" s="13" t="str">
        <f t="shared" si="1356"/>
        <v/>
      </c>
      <c r="M1356" s="13" t="str">
        <f t="shared" si="1356"/>
        <v/>
      </c>
      <c r="N1356" s="13" t="str">
        <f t="shared" si="1356"/>
        <v/>
      </c>
      <c r="O1356" s="13" t="str">
        <f t="shared" si="1356"/>
        <v/>
      </c>
      <c r="P1356" s="13" t="str">
        <f t="shared" si="1356"/>
        <v/>
      </c>
    </row>
    <row r="1357">
      <c r="B1357" s="23"/>
      <c r="C1357" s="9"/>
      <c r="D1357" s="9"/>
      <c r="E1357" s="9"/>
      <c r="F1357" s="2"/>
      <c r="G1357" s="3"/>
      <c r="I1357" s="12" t="str">
        <f t="shared" si="754"/>
        <v/>
      </c>
      <c r="J1357" s="13">
        <v>3.31E7</v>
      </c>
      <c r="K1357" s="13" t="str">
        <f t="shared" ref="K1357:P1357" si="1357">if($E1357="","",if($E1357="Dropped",if(and(K$1&lt;=$I1357,K$1&gt;=$H1357),if(Year($D1357)=K$1,$F1357*0.8,if((year($D1357)+1)=K$1,$F1357*0.6,$F1357*0.4)) ,""),if($E1357="Minors",0,if($E1357="FA Contract",if(and(K$1&lt;=$I1357,K$1&gt;=$H1357),$F1357,""),if($E1357="YP Contract",if(K$1=$H1357,500000,if(K$1=($H1357+1),1000000,if(K$1=($H1357+2),1500000,""))))))))</f>
        <v/>
      </c>
      <c r="L1357" s="13" t="str">
        <f t="shared" si="1357"/>
        <v/>
      </c>
      <c r="M1357" s="13" t="str">
        <f t="shared" si="1357"/>
        <v/>
      </c>
      <c r="N1357" s="13" t="str">
        <f t="shared" si="1357"/>
        <v/>
      </c>
      <c r="O1357" s="13" t="str">
        <f t="shared" si="1357"/>
        <v/>
      </c>
      <c r="P1357" s="13" t="str">
        <f t="shared" si="1357"/>
        <v/>
      </c>
    </row>
    <row r="1358">
      <c r="B1358" s="23"/>
      <c r="C1358" s="9"/>
      <c r="D1358" s="9"/>
      <c r="E1358" s="9"/>
      <c r="F1358" s="2"/>
      <c r="G1358" s="3"/>
      <c r="I1358" s="12" t="str">
        <f t="shared" si="754"/>
        <v/>
      </c>
      <c r="J1358" s="13">
        <v>3.31E7</v>
      </c>
      <c r="K1358" s="13" t="str">
        <f t="shared" ref="K1358:P1358" si="1358">if($E1358="","",if($E1358="Dropped",if(and(K$1&lt;=$I1358,K$1&gt;=$H1358),if(Year($D1358)=K$1,$F1358*0.8,if((year($D1358)+1)=K$1,$F1358*0.6,$F1358*0.4)) ,""),if($E1358="Minors",0,if($E1358="FA Contract",if(and(K$1&lt;=$I1358,K$1&gt;=$H1358),$F1358,""),if($E1358="YP Contract",if(K$1=$H1358,500000,if(K$1=($H1358+1),1000000,if(K$1=($H1358+2),1500000,""))))))))</f>
        <v/>
      </c>
      <c r="L1358" s="13" t="str">
        <f t="shared" si="1358"/>
        <v/>
      </c>
      <c r="M1358" s="13" t="str">
        <f t="shared" si="1358"/>
        <v/>
      </c>
      <c r="N1358" s="13" t="str">
        <f t="shared" si="1358"/>
        <v/>
      </c>
      <c r="O1358" s="13" t="str">
        <f t="shared" si="1358"/>
        <v/>
      </c>
      <c r="P1358" s="13" t="str">
        <f t="shared" si="1358"/>
        <v/>
      </c>
    </row>
    <row r="1359">
      <c r="B1359" s="23"/>
      <c r="C1359" s="9"/>
      <c r="D1359" s="9"/>
      <c r="E1359" s="9"/>
      <c r="F1359" s="2"/>
      <c r="G1359" s="3"/>
      <c r="I1359" s="12" t="str">
        <f t="shared" si="754"/>
        <v/>
      </c>
      <c r="J1359" s="13">
        <v>3.31E7</v>
      </c>
      <c r="K1359" s="13" t="str">
        <f t="shared" ref="K1359:P1359" si="1359">if($E1359="","",if($E1359="Dropped",if(and(K$1&lt;=$I1359,K$1&gt;=$H1359),if(Year($D1359)=K$1,$F1359*0.8,if((year($D1359)+1)=K$1,$F1359*0.6,$F1359*0.4)) ,""),if($E1359="Minors",0,if($E1359="FA Contract",if(and(K$1&lt;=$I1359,K$1&gt;=$H1359),$F1359,""),if($E1359="YP Contract",if(K$1=$H1359,500000,if(K$1=($H1359+1),1000000,if(K$1=($H1359+2),1500000,""))))))))</f>
        <v/>
      </c>
      <c r="L1359" s="13" t="str">
        <f t="shared" si="1359"/>
        <v/>
      </c>
      <c r="M1359" s="13" t="str">
        <f t="shared" si="1359"/>
        <v/>
      </c>
      <c r="N1359" s="13" t="str">
        <f t="shared" si="1359"/>
        <v/>
      </c>
      <c r="O1359" s="13" t="str">
        <f t="shared" si="1359"/>
        <v/>
      </c>
      <c r="P1359" s="13" t="str">
        <f t="shared" si="1359"/>
        <v/>
      </c>
    </row>
    <row r="1360">
      <c r="B1360" s="23"/>
      <c r="C1360" s="9"/>
      <c r="D1360" s="9"/>
      <c r="E1360" s="9"/>
      <c r="F1360" s="2"/>
      <c r="G1360" s="3"/>
      <c r="I1360" s="12" t="str">
        <f t="shared" si="754"/>
        <v/>
      </c>
      <c r="J1360" s="13">
        <v>3.31E7</v>
      </c>
      <c r="K1360" s="13" t="str">
        <f t="shared" ref="K1360:P1360" si="1360">if($E1360="","",if($E1360="Dropped",if(and(K$1&lt;=$I1360,K$1&gt;=$H1360),if(Year($D1360)=K$1,$F1360*0.8,if((year($D1360)+1)=K$1,$F1360*0.6,$F1360*0.4)) ,""),if($E1360="Minors",0,if($E1360="FA Contract",if(and(K$1&lt;=$I1360,K$1&gt;=$H1360),$F1360,""),if($E1360="YP Contract",if(K$1=$H1360,500000,if(K$1=($H1360+1),1000000,if(K$1=($H1360+2),1500000,""))))))))</f>
        <v/>
      </c>
      <c r="L1360" s="13" t="str">
        <f t="shared" si="1360"/>
        <v/>
      </c>
      <c r="M1360" s="13" t="str">
        <f t="shared" si="1360"/>
        <v/>
      </c>
      <c r="N1360" s="13" t="str">
        <f t="shared" si="1360"/>
        <v/>
      </c>
      <c r="O1360" s="13" t="str">
        <f t="shared" si="1360"/>
        <v/>
      </c>
      <c r="P1360" s="13" t="str">
        <f t="shared" si="1360"/>
        <v/>
      </c>
    </row>
    <row r="1361">
      <c r="B1361" s="23"/>
      <c r="C1361" s="9"/>
      <c r="D1361" s="9"/>
      <c r="E1361" s="9"/>
      <c r="F1361" s="2"/>
      <c r="G1361" s="3"/>
      <c r="I1361" s="12" t="str">
        <f t="shared" si="754"/>
        <v/>
      </c>
      <c r="J1361" s="13">
        <v>3.31E7</v>
      </c>
      <c r="K1361" s="13" t="str">
        <f t="shared" ref="K1361:P1361" si="1361">if($E1361="","",if($E1361="Dropped",if(and(K$1&lt;=$I1361,K$1&gt;=$H1361),if(Year($D1361)=K$1,$F1361*0.8,if((year($D1361)+1)=K$1,$F1361*0.6,$F1361*0.4)) ,""),if($E1361="Minors",0,if($E1361="FA Contract",if(and(K$1&lt;=$I1361,K$1&gt;=$H1361),$F1361,""),if($E1361="YP Contract",if(K$1=$H1361,500000,if(K$1=($H1361+1),1000000,if(K$1=($H1361+2),1500000,""))))))))</f>
        <v/>
      </c>
      <c r="L1361" s="13" t="str">
        <f t="shared" si="1361"/>
        <v/>
      </c>
      <c r="M1361" s="13" t="str">
        <f t="shared" si="1361"/>
        <v/>
      </c>
      <c r="N1361" s="13" t="str">
        <f t="shared" si="1361"/>
        <v/>
      </c>
      <c r="O1361" s="13" t="str">
        <f t="shared" si="1361"/>
        <v/>
      </c>
      <c r="P1361" s="13" t="str">
        <f t="shared" si="1361"/>
        <v/>
      </c>
    </row>
    <row r="1362">
      <c r="B1362" s="23"/>
      <c r="C1362" s="9"/>
      <c r="D1362" s="9"/>
      <c r="E1362" s="9"/>
      <c r="F1362" s="2"/>
      <c r="G1362" s="3"/>
      <c r="I1362" s="12" t="str">
        <f t="shared" si="754"/>
        <v/>
      </c>
      <c r="J1362" s="13">
        <v>3.31E7</v>
      </c>
      <c r="K1362" s="13" t="str">
        <f t="shared" ref="K1362:P1362" si="1362">if($E1362="","",if($E1362="Dropped",if(and(K$1&lt;=$I1362,K$1&gt;=$H1362),if(Year($D1362)=K$1,$F1362*0.8,if((year($D1362)+1)=K$1,$F1362*0.6,$F1362*0.4)) ,""),if($E1362="Minors",0,if($E1362="FA Contract",if(and(K$1&lt;=$I1362,K$1&gt;=$H1362),$F1362,""),if($E1362="YP Contract",if(K$1=$H1362,500000,if(K$1=($H1362+1),1000000,if(K$1=($H1362+2),1500000,""))))))))</f>
        <v/>
      </c>
      <c r="L1362" s="13" t="str">
        <f t="shared" si="1362"/>
        <v/>
      </c>
      <c r="M1362" s="13" t="str">
        <f t="shared" si="1362"/>
        <v/>
      </c>
      <c r="N1362" s="13" t="str">
        <f t="shared" si="1362"/>
        <v/>
      </c>
      <c r="O1362" s="13" t="str">
        <f t="shared" si="1362"/>
        <v/>
      </c>
      <c r="P1362" s="13" t="str">
        <f t="shared" si="1362"/>
        <v/>
      </c>
    </row>
    <row r="1363">
      <c r="B1363" s="23"/>
      <c r="C1363" s="9"/>
      <c r="D1363" s="9"/>
      <c r="E1363" s="9"/>
      <c r="F1363" s="2"/>
      <c r="G1363" s="3"/>
      <c r="I1363" s="12" t="str">
        <f t="shared" si="754"/>
        <v/>
      </c>
      <c r="J1363" s="13">
        <v>3.31E7</v>
      </c>
      <c r="K1363" s="13" t="str">
        <f t="shared" ref="K1363:P1363" si="1363">if($E1363="","",if($E1363="Dropped",if(and(K$1&lt;=$I1363,K$1&gt;=$H1363),if(Year($D1363)=K$1,$F1363*0.8,if((year($D1363)+1)=K$1,$F1363*0.6,$F1363*0.4)) ,""),if($E1363="Minors",0,if($E1363="FA Contract",if(and(K$1&lt;=$I1363,K$1&gt;=$H1363),$F1363,""),if($E1363="YP Contract",if(K$1=$H1363,500000,if(K$1=($H1363+1),1000000,if(K$1=($H1363+2),1500000,""))))))))</f>
        <v/>
      </c>
      <c r="L1363" s="13" t="str">
        <f t="shared" si="1363"/>
        <v/>
      </c>
      <c r="M1363" s="13" t="str">
        <f t="shared" si="1363"/>
        <v/>
      </c>
      <c r="N1363" s="13" t="str">
        <f t="shared" si="1363"/>
        <v/>
      </c>
      <c r="O1363" s="13" t="str">
        <f t="shared" si="1363"/>
        <v/>
      </c>
      <c r="P1363" s="13" t="str">
        <f t="shared" si="1363"/>
        <v/>
      </c>
    </row>
    <row r="1364">
      <c r="B1364" s="23"/>
      <c r="C1364" s="9"/>
      <c r="D1364" s="9"/>
      <c r="E1364" s="9"/>
      <c r="F1364" s="2"/>
      <c r="G1364" s="3"/>
      <c r="I1364" s="12" t="str">
        <f t="shared" si="754"/>
        <v/>
      </c>
      <c r="J1364" s="13">
        <v>3.31E7</v>
      </c>
      <c r="K1364" s="13" t="str">
        <f t="shared" ref="K1364:P1364" si="1364">if($E1364="","",if($E1364="Dropped",if(and(K$1&lt;=$I1364,K$1&gt;=$H1364),if(Year($D1364)=K$1,$F1364*0.8,if((year($D1364)+1)=K$1,$F1364*0.6,$F1364*0.4)) ,""),if($E1364="Minors",0,if($E1364="FA Contract",if(and(K$1&lt;=$I1364,K$1&gt;=$H1364),$F1364,""),if($E1364="YP Contract",if(K$1=$H1364,500000,if(K$1=($H1364+1),1000000,if(K$1=($H1364+2),1500000,""))))))))</f>
        <v/>
      </c>
      <c r="L1364" s="13" t="str">
        <f t="shared" si="1364"/>
        <v/>
      </c>
      <c r="M1364" s="13" t="str">
        <f t="shared" si="1364"/>
        <v/>
      </c>
      <c r="N1364" s="13" t="str">
        <f t="shared" si="1364"/>
        <v/>
      </c>
      <c r="O1364" s="13" t="str">
        <f t="shared" si="1364"/>
        <v/>
      </c>
      <c r="P1364" s="13" t="str">
        <f t="shared" si="1364"/>
        <v/>
      </c>
    </row>
    <row r="1365">
      <c r="B1365" s="23"/>
      <c r="C1365" s="9"/>
      <c r="D1365" s="9"/>
      <c r="E1365" s="9"/>
      <c r="F1365" s="2"/>
      <c r="G1365" s="3"/>
      <c r="I1365" s="12" t="str">
        <f t="shared" si="754"/>
        <v/>
      </c>
      <c r="J1365" s="13">
        <v>3.31E7</v>
      </c>
      <c r="K1365" s="13" t="str">
        <f t="shared" ref="K1365:P1365" si="1365">if($E1365="","",if($E1365="Dropped",if(and(K$1&lt;=$I1365,K$1&gt;=$H1365),if(Year($D1365)=K$1,$F1365*0.8,if((year($D1365)+1)=K$1,$F1365*0.6,$F1365*0.4)) ,""),if($E1365="Minors",0,if($E1365="FA Contract",if(and(K$1&lt;=$I1365,K$1&gt;=$H1365),$F1365,""),if($E1365="YP Contract",if(K$1=$H1365,500000,if(K$1=($H1365+1),1000000,if(K$1=($H1365+2),1500000,""))))))))</f>
        <v/>
      </c>
      <c r="L1365" s="13" t="str">
        <f t="shared" si="1365"/>
        <v/>
      </c>
      <c r="M1365" s="13" t="str">
        <f t="shared" si="1365"/>
        <v/>
      </c>
      <c r="N1365" s="13" t="str">
        <f t="shared" si="1365"/>
        <v/>
      </c>
      <c r="O1365" s="13" t="str">
        <f t="shared" si="1365"/>
        <v/>
      </c>
      <c r="P1365" s="13" t="str">
        <f t="shared" si="1365"/>
        <v/>
      </c>
    </row>
    <row r="1366">
      <c r="B1366" s="23"/>
      <c r="C1366" s="9"/>
      <c r="D1366" s="9"/>
      <c r="E1366" s="9"/>
      <c r="F1366" s="2"/>
      <c r="G1366" s="3"/>
      <c r="I1366" s="12" t="str">
        <f t="shared" si="754"/>
        <v/>
      </c>
      <c r="J1366" s="13">
        <v>3.31E7</v>
      </c>
      <c r="K1366" s="13" t="str">
        <f t="shared" ref="K1366:P1366" si="1366">if($E1366="","",if($E1366="Dropped",if(and(K$1&lt;=$I1366,K$1&gt;=$H1366),if(Year($D1366)=K$1,$F1366*0.8,if((year($D1366)+1)=K$1,$F1366*0.6,$F1366*0.4)) ,""),if($E1366="Minors",0,if($E1366="FA Contract",if(and(K$1&lt;=$I1366,K$1&gt;=$H1366),$F1366,""),if($E1366="YP Contract",if(K$1=$H1366,500000,if(K$1=($H1366+1),1000000,if(K$1=($H1366+2),1500000,""))))))))</f>
        <v/>
      </c>
      <c r="L1366" s="13" t="str">
        <f t="shared" si="1366"/>
        <v/>
      </c>
      <c r="M1366" s="13" t="str">
        <f t="shared" si="1366"/>
        <v/>
      </c>
      <c r="N1366" s="13" t="str">
        <f t="shared" si="1366"/>
        <v/>
      </c>
      <c r="O1366" s="13" t="str">
        <f t="shared" si="1366"/>
        <v/>
      </c>
      <c r="P1366" s="13" t="str">
        <f t="shared" si="1366"/>
        <v/>
      </c>
    </row>
    <row r="1367">
      <c r="B1367" s="23"/>
      <c r="C1367" s="9"/>
      <c r="D1367" s="9"/>
      <c r="E1367" s="9"/>
      <c r="F1367" s="2"/>
      <c r="G1367" s="3"/>
      <c r="I1367" s="12" t="str">
        <f t="shared" si="754"/>
        <v/>
      </c>
      <c r="J1367" s="13">
        <v>3.31E7</v>
      </c>
      <c r="K1367" s="13" t="str">
        <f t="shared" ref="K1367:P1367" si="1367">if($E1367="","",if($E1367="Dropped",if(and(K$1&lt;=$I1367,K$1&gt;=$H1367),if(Year($D1367)=K$1,$F1367*0.8,if((year($D1367)+1)=K$1,$F1367*0.6,$F1367*0.4)) ,""),if($E1367="Minors",0,if($E1367="FA Contract",if(and(K$1&lt;=$I1367,K$1&gt;=$H1367),$F1367,""),if($E1367="YP Contract",if(K$1=$H1367,500000,if(K$1=($H1367+1),1000000,if(K$1=($H1367+2),1500000,""))))))))</f>
        <v/>
      </c>
      <c r="L1367" s="13" t="str">
        <f t="shared" si="1367"/>
        <v/>
      </c>
      <c r="M1367" s="13" t="str">
        <f t="shared" si="1367"/>
        <v/>
      </c>
      <c r="N1367" s="13" t="str">
        <f t="shared" si="1367"/>
        <v/>
      </c>
      <c r="O1367" s="13" t="str">
        <f t="shared" si="1367"/>
        <v/>
      </c>
      <c r="P1367" s="13" t="str">
        <f t="shared" si="1367"/>
        <v/>
      </c>
    </row>
    <row r="1368">
      <c r="B1368" s="23"/>
      <c r="C1368" s="9"/>
      <c r="D1368" s="9"/>
      <c r="E1368" s="9"/>
      <c r="F1368" s="2"/>
      <c r="G1368" s="3"/>
      <c r="I1368" s="12" t="str">
        <f t="shared" si="754"/>
        <v/>
      </c>
      <c r="J1368" s="13">
        <v>3.31E7</v>
      </c>
      <c r="K1368" s="13" t="str">
        <f t="shared" ref="K1368:P1368" si="1368">if($E1368="","",if($E1368="Dropped",if(and(K$1&lt;=$I1368,K$1&gt;=$H1368),if(Year($D1368)=K$1,$F1368*0.8,if((year($D1368)+1)=K$1,$F1368*0.6,$F1368*0.4)) ,""),if($E1368="Minors",0,if($E1368="FA Contract",if(and(K$1&lt;=$I1368,K$1&gt;=$H1368),$F1368,""),if($E1368="YP Contract",if(K$1=$H1368,500000,if(K$1=($H1368+1),1000000,if(K$1=($H1368+2),1500000,""))))))))</f>
        <v/>
      </c>
      <c r="L1368" s="13" t="str">
        <f t="shared" si="1368"/>
        <v/>
      </c>
      <c r="M1368" s="13" t="str">
        <f t="shared" si="1368"/>
        <v/>
      </c>
      <c r="N1368" s="13" t="str">
        <f t="shared" si="1368"/>
        <v/>
      </c>
      <c r="O1368" s="13" t="str">
        <f t="shared" si="1368"/>
        <v/>
      </c>
      <c r="P1368" s="13" t="str">
        <f t="shared" si="1368"/>
        <v/>
      </c>
    </row>
    <row r="1369">
      <c r="B1369" s="23"/>
      <c r="C1369" s="9"/>
      <c r="D1369" s="9"/>
      <c r="E1369" s="9"/>
      <c r="F1369" s="2"/>
      <c r="G1369" s="3"/>
      <c r="I1369" s="12" t="str">
        <f t="shared" si="754"/>
        <v/>
      </c>
      <c r="J1369" s="13">
        <v>3.31E7</v>
      </c>
      <c r="K1369" s="13" t="str">
        <f t="shared" ref="K1369:P1369" si="1369">if($E1369="","",if($E1369="Dropped",if(and(K$1&lt;=$I1369,K$1&gt;=$H1369),if(Year($D1369)=K$1,$F1369*0.8,if((year($D1369)+1)=K$1,$F1369*0.6,$F1369*0.4)) ,""),if($E1369="Minors",0,if($E1369="FA Contract",if(and(K$1&lt;=$I1369,K$1&gt;=$H1369),$F1369,""),if($E1369="YP Contract",if(K$1=$H1369,500000,if(K$1=($H1369+1),1000000,if(K$1=($H1369+2),1500000,""))))))))</f>
        <v/>
      </c>
      <c r="L1369" s="13" t="str">
        <f t="shared" si="1369"/>
        <v/>
      </c>
      <c r="M1369" s="13" t="str">
        <f t="shared" si="1369"/>
        <v/>
      </c>
      <c r="N1369" s="13" t="str">
        <f t="shared" si="1369"/>
        <v/>
      </c>
      <c r="O1369" s="13" t="str">
        <f t="shared" si="1369"/>
        <v/>
      </c>
      <c r="P1369" s="13" t="str">
        <f t="shared" si="1369"/>
        <v/>
      </c>
    </row>
    <row r="1370">
      <c r="B1370" s="23"/>
      <c r="C1370" s="9"/>
      <c r="D1370" s="9"/>
      <c r="E1370" s="9"/>
      <c r="F1370" s="2"/>
      <c r="G1370" s="3"/>
      <c r="I1370" s="12" t="str">
        <f t="shared" si="754"/>
        <v/>
      </c>
      <c r="J1370" s="13">
        <v>3.31E7</v>
      </c>
      <c r="K1370" s="13" t="str">
        <f t="shared" ref="K1370:P1370" si="1370">if($E1370="","",if($E1370="Dropped",if(and(K$1&lt;=$I1370,K$1&gt;=$H1370),if(Year($D1370)=K$1,$F1370*0.8,if((year($D1370)+1)=K$1,$F1370*0.6,$F1370*0.4)) ,""),if($E1370="Minors",0,if($E1370="FA Contract",if(and(K$1&lt;=$I1370,K$1&gt;=$H1370),$F1370,""),if($E1370="YP Contract",if(K$1=$H1370,500000,if(K$1=($H1370+1),1000000,if(K$1=($H1370+2),1500000,""))))))))</f>
        <v/>
      </c>
      <c r="L1370" s="13" t="str">
        <f t="shared" si="1370"/>
        <v/>
      </c>
      <c r="M1370" s="13" t="str">
        <f t="shared" si="1370"/>
        <v/>
      </c>
      <c r="N1370" s="13" t="str">
        <f t="shared" si="1370"/>
        <v/>
      </c>
      <c r="O1370" s="13" t="str">
        <f t="shared" si="1370"/>
        <v/>
      </c>
      <c r="P1370" s="13" t="str">
        <f t="shared" si="1370"/>
        <v/>
      </c>
    </row>
    <row r="1371">
      <c r="B1371" s="23"/>
      <c r="C1371" s="9"/>
      <c r="D1371" s="9"/>
      <c r="E1371" s="9"/>
      <c r="F1371" s="2"/>
      <c r="G1371" s="3"/>
      <c r="I1371" s="12" t="str">
        <f t="shared" si="754"/>
        <v/>
      </c>
      <c r="J1371" s="13">
        <v>3.31E7</v>
      </c>
      <c r="K1371" s="13" t="str">
        <f t="shared" ref="K1371:P1371" si="1371">if($E1371="","",if($E1371="Dropped",if(and(K$1&lt;=$I1371,K$1&gt;=$H1371),if(Year($D1371)=K$1,$F1371*0.8,if((year($D1371)+1)=K$1,$F1371*0.6,$F1371*0.4)) ,""),if($E1371="Minors",0,if($E1371="FA Contract",if(and(K$1&lt;=$I1371,K$1&gt;=$H1371),$F1371,""),if($E1371="YP Contract",if(K$1=$H1371,500000,if(K$1=($H1371+1),1000000,if(K$1=($H1371+2),1500000,""))))))))</f>
        <v/>
      </c>
      <c r="L1371" s="13" t="str">
        <f t="shared" si="1371"/>
        <v/>
      </c>
      <c r="M1371" s="13" t="str">
        <f t="shared" si="1371"/>
        <v/>
      </c>
      <c r="N1371" s="13" t="str">
        <f t="shared" si="1371"/>
        <v/>
      </c>
      <c r="O1371" s="13" t="str">
        <f t="shared" si="1371"/>
        <v/>
      </c>
      <c r="P1371" s="13" t="str">
        <f t="shared" si="1371"/>
        <v/>
      </c>
    </row>
    <row r="1372">
      <c r="B1372" s="23"/>
      <c r="C1372" s="9"/>
      <c r="D1372" s="9"/>
      <c r="E1372" s="9"/>
      <c r="F1372" s="2"/>
      <c r="G1372" s="3"/>
      <c r="I1372" s="12" t="str">
        <f t="shared" si="754"/>
        <v/>
      </c>
      <c r="J1372" s="13">
        <v>3.31E7</v>
      </c>
      <c r="K1372" s="13" t="str">
        <f t="shared" ref="K1372:P1372" si="1372">if($E1372="","",if($E1372="Dropped",if(and(K$1&lt;=$I1372,K$1&gt;=$H1372),if(Year($D1372)=K$1,$F1372*0.8,if((year($D1372)+1)=K$1,$F1372*0.6,$F1372*0.4)) ,""),if($E1372="Minors",0,if($E1372="FA Contract",if(and(K$1&lt;=$I1372,K$1&gt;=$H1372),$F1372,""),if($E1372="YP Contract",if(K$1=$H1372,500000,if(K$1=($H1372+1),1000000,if(K$1=($H1372+2),1500000,""))))))))</f>
        <v/>
      </c>
      <c r="L1372" s="13" t="str">
        <f t="shared" si="1372"/>
        <v/>
      </c>
      <c r="M1372" s="13" t="str">
        <f t="shared" si="1372"/>
        <v/>
      </c>
      <c r="N1372" s="13" t="str">
        <f t="shared" si="1372"/>
        <v/>
      </c>
      <c r="O1372" s="13" t="str">
        <f t="shared" si="1372"/>
        <v/>
      </c>
      <c r="P1372" s="13" t="str">
        <f t="shared" si="1372"/>
        <v/>
      </c>
    </row>
    <row r="1373">
      <c r="B1373" s="23"/>
      <c r="C1373" s="9"/>
      <c r="D1373" s="9"/>
      <c r="E1373" s="9"/>
      <c r="F1373" s="2"/>
      <c r="G1373" s="3"/>
      <c r="I1373" s="12" t="str">
        <f t="shared" si="754"/>
        <v/>
      </c>
      <c r="J1373" s="13">
        <v>3.31E7</v>
      </c>
      <c r="K1373" s="13" t="str">
        <f t="shared" ref="K1373:P1373" si="1373">if($E1373="","",if($E1373="Dropped",if(and(K$1&lt;=$I1373,K$1&gt;=$H1373),if(Year($D1373)=K$1,$F1373*0.8,if((year($D1373)+1)=K$1,$F1373*0.6,$F1373*0.4)) ,""),if($E1373="Minors",0,if($E1373="FA Contract",if(and(K$1&lt;=$I1373,K$1&gt;=$H1373),$F1373,""),if($E1373="YP Contract",if(K$1=$H1373,500000,if(K$1=($H1373+1),1000000,if(K$1=($H1373+2),1500000,""))))))))</f>
        <v/>
      </c>
      <c r="L1373" s="13" t="str">
        <f t="shared" si="1373"/>
        <v/>
      </c>
      <c r="M1373" s="13" t="str">
        <f t="shared" si="1373"/>
        <v/>
      </c>
      <c r="N1373" s="13" t="str">
        <f t="shared" si="1373"/>
        <v/>
      </c>
      <c r="O1373" s="13" t="str">
        <f t="shared" si="1373"/>
        <v/>
      </c>
      <c r="P1373" s="13" t="str">
        <f t="shared" si="1373"/>
        <v/>
      </c>
    </row>
    <row r="1374">
      <c r="B1374" s="23"/>
      <c r="C1374" s="9"/>
      <c r="D1374" s="9"/>
      <c r="E1374" s="9"/>
      <c r="F1374" s="2"/>
      <c r="G1374" s="3"/>
      <c r="I1374" s="12" t="str">
        <f t="shared" si="754"/>
        <v/>
      </c>
      <c r="J1374" s="13">
        <v>3.31E7</v>
      </c>
      <c r="K1374" s="13" t="str">
        <f t="shared" ref="K1374:P1374" si="1374">if($E1374="","",if($E1374="Dropped",if(and(K$1&lt;=$I1374,K$1&gt;=$H1374),if(Year($D1374)=K$1,$F1374*0.8,if((year($D1374)+1)=K$1,$F1374*0.6,$F1374*0.4)) ,""),if($E1374="Minors",0,if($E1374="FA Contract",if(and(K$1&lt;=$I1374,K$1&gt;=$H1374),$F1374,""),if($E1374="YP Contract",if(K$1=$H1374,500000,if(K$1=($H1374+1),1000000,if(K$1=($H1374+2),1500000,""))))))))</f>
        <v/>
      </c>
      <c r="L1374" s="13" t="str">
        <f t="shared" si="1374"/>
        <v/>
      </c>
      <c r="M1374" s="13" t="str">
        <f t="shared" si="1374"/>
        <v/>
      </c>
      <c r="N1374" s="13" t="str">
        <f t="shared" si="1374"/>
        <v/>
      </c>
      <c r="O1374" s="13" t="str">
        <f t="shared" si="1374"/>
        <v/>
      </c>
      <c r="P1374" s="13" t="str">
        <f t="shared" si="1374"/>
        <v/>
      </c>
    </row>
    <row r="1375">
      <c r="B1375" s="23"/>
      <c r="C1375" s="9"/>
      <c r="D1375" s="9"/>
      <c r="E1375" s="9"/>
      <c r="F1375" s="2"/>
      <c r="G1375" s="3"/>
      <c r="I1375" s="12" t="str">
        <f t="shared" si="754"/>
        <v/>
      </c>
      <c r="J1375" s="13">
        <v>3.31E7</v>
      </c>
      <c r="K1375" s="13" t="str">
        <f t="shared" ref="K1375:P1375" si="1375">if($E1375="","",if($E1375="Dropped",if(and(K$1&lt;=$I1375,K$1&gt;=$H1375),if(Year($D1375)=K$1,$F1375*0.8,if((year($D1375)+1)=K$1,$F1375*0.6,$F1375*0.4)) ,""),if($E1375="Minors",0,if($E1375="FA Contract",if(and(K$1&lt;=$I1375,K$1&gt;=$H1375),$F1375,""),if($E1375="YP Contract",if(K$1=$H1375,500000,if(K$1=($H1375+1),1000000,if(K$1=($H1375+2),1500000,""))))))))</f>
        <v/>
      </c>
      <c r="L1375" s="13" t="str">
        <f t="shared" si="1375"/>
        <v/>
      </c>
      <c r="M1375" s="13" t="str">
        <f t="shared" si="1375"/>
        <v/>
      </c>
      <c r="N1375" s="13" t="str">
        <f t="shared" si="1375"/>
        <v/>
      </c>
      <c r="O1375" s="13" t="str">
        <f t="shared" si="1375"/>
        <v/>
      </c>
      <c r="P1375" s="13" t="str">
        <f t="shared" si="1375"/>
        <v/>
      </c>
    </row>
    <row r="1376">
      <c r="B1376" s="23"/>
      <c r="C1376" s="9"/>
      <c r="D1376" s="9"/>
      <c r="E1376" s="9"/>
      <c r="F1376" s="2"/>
      <c r="G1376" s="3"/>
      <c r="I1376" s="12" t="str">
        <f t="shared" si="754"/>
        <v/>
      </c>
      <c r="J1376" s="13">
        <v>3.31E7</v>
      </c>
      <c r="K1376" s="13" t="str">
        <f t="shared" ref="K1376:P1376" si="1376">if($E1376="","",if($E1376="Dropped",if(and(K$1&lt;=$I1376,K$1&gt;=$H1376),if(Year($D1376)=K$1,$F1376*0.8,if((year($D1376)+1)=K$1,$F1376*0.6,$F1376*0.4)) ,""),if($E1376="Minors",0,if($E1376="FA Contract",if(and(K$1&lt;=$I1376,K$1&gt;=$H1376),$F1376,""),if($E1376="YP Contract",if(K$1=$H1376,500000,if(K$1=($H1376+1),1000000,if(K$1=($H1376+2),1500000,""))))))))</f>
        <v/>
      </c>
      <c r="L1376" s="13" t="str">
        <f t="shared" si="1376"/>
        <v/>
      </c>
      <c r="M1376" s="13" t="str">
        <f t="shared" si="1376"/>
        <v/>
      </c>
      <c r="N1376" s="13" t="str">
        <f t="shared" si="1376"/>
        <v/>
      </c>
      <c r="O1376" s="13" t="str">
        <f t="shared" si="1376"/>
        <v/>
      </c>
      <c r="P1376" s="13" t="str">
        <f t="shared" si="1376"/>
        <v/>
      </c>
    </row>
    <row r="1377">
      <c r="B1377" s="23"/>
      <c r="C1377" s="9"/>
      <c r="D1377" s="9"/>
      <c r="E1377" s="9"/>
      <c r="F1377" s="2"/>
      <c r="G1377" s="3"/>
      <c r="I1377" s="12" t="str">
        <f t="shared" si="754"/>
        <v/>
      </c>
      <c r="J1377" s="13">
        <v>3.31E7</v>
      </c>
      <c r="K1377" s="13" t="str">
        <f t="shared" ref="K1377:P1377" si="1377">if($E1377="","",if($E1377="Dropped",if(and(K$1&lt;=$I1377,K$1&gt;=$H1377),if(Year($D1377)=K$1,$F1377*0.8,if((year($D1377)+1)=K$1,$F1377*0.6,$F1377*0.4)) ,""),if($E1377="Minors",0,if($E1377="FA Contract",if(and(K$1&lt;=$I1377,K$1&gt;=$H1377),$F1377,""),if($E1377="YP Contract",if(K$1=$H1377,500000,if(K$1=($H1377+1),1000000,if(K$1=($H1377+2),1500000,""))))))))</f>
        <v/>
      </c>
      <c r="L1377" s="13" t="str">
        <f t="shared" si="1377"/>
        <v/>
      </c>
      <c r="M1377" s="13" t="str">
        <f t="shared" si="1377"/>
        <v/>
      </c>
      <c r="N1377" s="13" t="str">
        <f t="shared" si="1377"/>
        <v/>
      </c>
      <c r="O1377" s="13" t="str">
        <f t="shared" si="1377"/>
        <v/>
      </c>
      <c r="P1377" s="13" t="str">
        <f t="shared" si="1377"/>
        <v/>
      </c>
    </row>
    <row r="1378">
      <c r="B1378" s="23"/>
      <c r="C1378" s="9"/>
      <c r="D1378" s="9"/>
      <c r="E1378" s="9"/>
      <c r="F1378" s="2"/>
      <c r="G1378" s="3"/>
      <c r="I1378" s="12" t="str">
        <f t="shared" si="754"/>
        <v/>
      </c>
      <c r="J1378" s="13">
        <v>3.31E7</v>
      </c>
      <c r="K1378" s="13" t="str">
        <f t="shared" ref="K1378:P1378" si="1378">if($E1378="","",if($E1378="Dropped",if(and(K$1&lt;=$I1378,K$1&gt;=$H1378),if(Year($D1378)=K$1,$F1378*0.8,if((year($D1378)+1)=K$1,$F1378*0.6,$F1378*0.4)) ,""),if($E1378="Minors",0,if($E1378="FA Contract",if(and(K$1&lt;=$I1378,K$1&gt;=$H1378),$F1378,""),if($E1378="YP Contract",if(K$1=$H1378,500000,if(K$1=($H1378+1),1000000,if(K$1=($H1378+2),1500000,""))))))))</f>
        <v/>
      </c>
      <c r="L1378" s="13" t="str">
        <f t="shared" si="1378"/>
        <v/>
      </c>
      <c r="M1378" s="13" t="str">
        <f t="shared" si="1378"/>
        <v/>
      </c>
      <c r="N1378" s="13" t="str">
        <f t="shared" si="1378"/>
        <v/>
      </c>
      <c r="O1378" s="13" t="str">
        <f t="shared" si="1378"/>
        <v/>
      </c>
      <c r="P1378" s="13" t="str">
        <f t="shared" si="1378"/>
        <v/>
      </c>
    </row>
    <row r="1379">
      <c r="B1379" s="23"/>
      <c r="C1379" s="9"/>
      <c r="D1379" s="9"/>
      <c r="E1379" s="9"/>
      <c r="F1379" s="2"/>
      <c r="G1379" s="3"/>
      <c r="I1379" s="12" t="str">
        <f t="shared" si="754"/>
        <v/>
      </c>
      <c r="J1379" s="13">
        <v>3.31E7</v>
      </c>
      <c r="K1379" s="13" t="str">
        <f t="shared" ref="K1379:P1379" si="1379">if($E1379="","",if($E1379="Dropped",if(and(K$1&lt;=$I1379,K$1&gt;=$H1379),if(Year($D1379)=K$1,$F1379*0.8,if((year($D1379)+1)=K$1,$F1379*0.6,$F1379*0.4)) ,""),if($E1379="Minors",0,if($E1379="FA Contract",if(and(K$1&lt;=$I1379,K$1&gt;=$H1379),$F1379,""),if($E1379="YP Contract",if(K$1=$H1379,500000,if(K$1=($H1379+1),1000000,if(K$1=($H1379+2),1500000,""))))))))</f>
        <v/>
      </c>
      <c r="L1379" s="13" t="str">
        <f t="shared" si="1379"/>
        <v/>
      </c>
      <c r="M1379" s="13" t="str">
        <f t="shared" si="1379"/>
        <v/>
      </c>
      <c r="N1379" s="13" t="str">
        <f t="shared" si="1379"/>
        <v/>
      </c>
      <c r="O1379" s="13" t="str">
        <f t="shared" si="1379"/>
        <v/>
      </c>
      <c r="P1379" s="13" t="str">
        <f t="shared" si="1379"/>
        <v/>
      </c>
    </row>
    <row r="1380">
      <c r="B1380" s="23"/>
      <c r="C1380" s="9"/>
      <c r="D1380" s="9"/>
      <c r="E1380" s="9"/>
      <c r="F1380" s="2"/>
      <c r="G1380" s="3"/>
      <c r="I1380" s="12" t="str">
        <f t="shared" si="754"/>
        <v/>
      </c>
      <c r="J1380" s="13">
        <v>3.31E7</v>
      </c>
      <c r="K1380" s="13" t="str">
        <f t="shared" ref="K1380:P1380" si="1380">if($E1380="","",if($E1380="Dropped",if(and(K$1&lt;=$I1380,K$1&gt;=$H1380),if(Year($D1380)=K$1,$F1380*0.8,if((year($D1380)+1)=K$1,$F1380*0.6,$F1380*0.4)) ,""),if($E1380="Minors",0,if($E1380="FA Contract",if(and(K$1&lt;=$I1380,K$1&gt;=$H1380),$F1380,""),if($E1380="YP Contract",if(K$1=$H1380,500000,if(K$1=($H1380+1),1000000,if(K$1=($H1380+2),1500000,""))))))))</f>
        <v/>
      </c>
      <c r="L1380" s="13" t="str">
        <f t="shared" si="1380"/>
        <v/>
      </c>
      <c r="M1380" s="13" t="str">
        <f t="shared" si="1380"/>
        <v/>
      </c>
      <c r="N1380" s="13" t="str">
        <f t="shared" si="1380"/>
        <v/>
      </c>
      <c r="O1380" s="13" t="str">
        <f t="shared" si="1380"/>
        <v/>
      </c>
      <c r="P1380" s="13" t="str">
        <f t="shared" si="1380"/>
        <v/>
      </c>
    </row>
    <row r="1381">
      <c r="B1381" s="23"/>
      <c r="C1381" s="9"/>
      <c r="D1381" s="9"/>
      <c r="E1381" s="9"/>
      <c r="F1381" s="2"/>
      <c r="G1381" s="3"/>
      <c r="I1381" s="12" t="str">
        <f t="shared" si="754"/>
        <v/>
      </c>
      <c r="J1381" s="13">
        <v>3.31E7</v>
      </c>
      <c r="K1381" s="13" t="str">
        <f t="shared" ref="K1381:P1381" si="1381">if($E1381="","",if($E1381="Dropped",if(and(K$1&lt;=$I1381,K$1&gt;=$H1381),if(Year($D1381)=K$1,$F1381*0.8,if((year($D1381)+1)=K$1,$F1381*0.6,$F1381*0.4)) ,""),if($E1381="Minors",0,if($E1381="FA Contract",if(and(K$1&lt;=$I1381,K$1&gt;=$H1381),$F1381,""),if($E1381="YP Contract",if(K$1=$H1381,500000,if(K$1=($H1381+1),1000000,if(K$1=($H1381+2),1500000,""))))))))</f>
        <v/>
      </c>
      <c r="L1381" s="13" t="str">
        <f t="shared" si="1381"/>
        <v/>
      </c>
      <c r="M1381" s="13" t="str">
        <f t="shared" si="1381"/>
        <v/>
      </c>
      <c r="N1381" s="13" t="str">
        <f t="shared" si="1381"/>
        <v/>
      </c>
      <c r="O1381" s="13" t="str">
        <f t="shared" si="1381"/>
        <v/>
      </c>
      <c r="P1381" s="13" t="str">
        <f t="shared" si="1381"/>
        <v/>
      </c>
    </row>
    <row r="1382">
      <c r="B1382" s="23"/>
      <c r="C1382" s="9"/>
      <c r="D1382" s="9"/>
      <c r="E1382" s="9"/>
      <c r="F1382" s="2"/>
      <c r="G1382" s="3"/>
      <c r="I1382" s="12" t="str">
        <f t="shared" si="754"/>
        <v/>
      </c>
      <c r="J1382" s="13">
        <v>3.31E7</v>
      </c>
      <c r="K1382" s="13" t="str">
        <f t="shared" ref="K1382:P1382" si="1382">if($E1382="","",if($E1382="Dropped",if(and(K$1&lt;=$I1382,K$1&gt;=$H1382),if(Year($D1382)=K$1,$F1382*0.8,if((year($D1382)+1)=K$1,$F1382*0.6,$F1382*0.4)) ,""),if($E1382="Minors",0,if($E1382="FA Contract",if(and(K$1&lt;=$I1382,K$1&gt;=$H1382),$F1382,""),if($E1382="YP Contract",if(K$1=$H1382,500000,if(K$1=($H1382+1),1000000,if(K$1=($H1382+2),1500000,""))))))))</f>
        <v/>
      </c>
      <c r="L1382" s="13" t="str">
        <f t="shared" si="1382"/>
        <v/>
      </c>
      <c r="M1382" s="13" t="str">
        <f t="shared" si="1382"/>
        <v/>
      </c>
      <c r="N1382" s="13" t="str">
        <f t="shared" si="1382"/>
        <v/>
      </c>
      <c r="O1382" s="13" t="str">
        <f t="shared" si="1382"/>
        <v/>
      </c>
      <c r="P1382" s="13" t="str">
        <f t="shared" si="1382"/>
        <v/>
      </c>
    </row>
    <row r="1383">
      <c r="B1383" s="23"/>
      <c r="C1383" s="9"/>
      <c r="D1383" s="9"/>
      <c r="E1383" s="9"/>
      <c r="F1383" s="2"/>
      <c r="G1383" s="3"/>
      <c r="I1383" s="12" t="str">
        <f t="shared" si="754"/>
        <v/>
      </c>
      <c r="J1383" s="13">
        <v>3.31E7</v>
      </c>
      <c r="K1383" s="13" t="str">
        <f t="shared" ref="K1383:P1383" si="1383">if($E1383="","",if($E1383="Dropped",if(and(K$1&lt;=$I1383,K$1&gt;=$H1383),if(Year($D1383)=K$1,$F1383*0.8,if((year($D1383)+1)=K$1,$F1383*0.6,$F1383*0.4)) ,""),if($E1383="Minors",0,if($E1383="FA Contract",if(and(K$1&lt;=$I1383,K$1&gt;=$H1383),$F1383,""),if($E1383="YP Contract",if(K$1=$H1383,500000,if(K$1=($H1383+1),1000000,if(K$1=($H1383+2),1500000,""))))))))</f>
        <v/>
      </c>
      <c r="L1383" s="13" t="str">
        <f t="shared" si="1383"/>
        <v/>
      </c>
      <c r="M1383" s="13" t="str">
        <f t="shared" si="1383"/>
        <v/>
      </c>
      <c r="N1383" s="13" t="str">
        <f t="shared" si="1383"/>
        <v/>
      </c>
      <c r="O1383" s="13" t="str">
        <f t="shared" si="1383"/>
        <v/>
      </c>
      <c r="P1383" s="13" t="str">
        <f t="shared" si="1383"/>
        <v/>
      </c>
    </row>
    <row r="1384">
      <c r="B1384" s="23"/>
      <c r="C1384" s="9"/>
      <c r="D1384" s="9"/>
      <c r="E1384" s="9"/>
      <c r="F1384" s="2"/>
      <c r="G1384" s="3"/>
      <c r="I1384" s="12" t="str">
        <f t="shared" si="754"/>
        <v/>
      </c>
      <c r="J1384" s="13">
        <v>3.31E7</v>
      </c>
      <c r="K1384" s="13" t="str">
        <f t="shared" ref="K1384:P1384" si="1384">if($E1384="","",if($E1384="Dropped",if(and(K$1&lt;=$I1384,K$1&gt;=$H1384),if(Year($D1384)=K$1,$F1384*0.8,if((year($D1384)+1)=K$1,$F1384*0.6,$F1384*0.4)) ,""),if($E1384="Minors",0,if($E1384="FA Contract",if(and(K$1&lt;=$I1384,K$1&gt;=$H1384),$F1384,""),if($E1384="YP Contract",if(K$1=$H1384,500000,if(K$1=($H1384+1),1000000,if(K$1=($H1384+2),1500000,""))))))))</f>
        <v/>
      </c>
      <c r="L1384" s="13" t="str">
        <f t="shared" si="1384"/>
        <v/>
      </c>
      <c r="M1384" s="13" t="str">
        <f t="shared" si="1384"/>
        <v/>
      </c>
      <c r="N1384" s="13" t="str">
        <f t="shared" si="1384"/>
        <v/>
      </c>
      <c r="O1384" s="13" t="str">
        <f t="shared" si="1384"/>
        <v/>
      </c>
      <c r="P1384" s="13" t="str">
        <f t="shared" si="1384"/>
        <v/>
      </c>
    </row>
    <row r="1385">
      <c r="B1385" s="23"/>
      <c r="C1385" s="9"/>
      <c r="D1385" s="9"/>
      <c r="E1385" s="9"/>
      <c r="F1385" s="2"/>
      <c r="G1385" s="3"/>
      <c r="I1385" s="12" t="str">
        <f t="shared" si="754"/>
        <v/>
      </c>
      <c r="J1385" s="13">
        <v>3.31E7</v>
      </c>
      <c r="K1385" s="13" t="str">
        <f t="shared" ref="K1385:P1385" si="1385">if($E1385="","",if($E1385="Dropped",if(and(K$1&lt;=$I1385,K$1&gt;=$H1385),if(Year($D1385)=K$1,$F1385*0.8,if((year($D1385)+1)=K$1,$F1385*0.6,$F1385*0.4)) ,""),if($E1385="Minors",0,if($E1385="FA Contract",if(and(K$1&lt;=$I1385,K$1&gt;=$H1385),$F1385,""),if($E1385="YP Contract",if(K$1=$H1385,500000,if(K$1=($H1385+1),1000000,if(K$1=($H1385+2),1500000,""))))))))</f>
        <v/>
      </c>
      <c r="L1385" s="13" t="str">
        <f t="shared" si="1385"/>
        <v/>
      </c>
      <c r="M1385" s="13" t="str">
        <f t="shared" si="1385"/>
        <v/>
      </c>
      <c r="N1385" s="13" t="str">
        <f t="shared" si="1385"/>
        <v/>
      </c>
      <c r="O1385" s="13" t="str">
        <f t="shared" si="1385"/>
        <v/>
      </c>
      <c r="P1385" s="13" t="str">
        <f t="shared" si="1385"/>
        <v/>
      </c>
    </row>
    <row r="1386">
      <c r="B1386" s="23"/>
      <c r="C1386" s="9"/>
      <c r="D1386" s="9"/>
      <c r="E1386" s="9"/>
      <c r="F1386" s="2"/>
      <c r="G1386" s="3"/>
      <c r="I1386" s="12" t="str">
        <f t="shared" si="754"/>
        <v/>
      </c>
      <c r="J1386" s="13">
        <v>3.31E7</v>
      </c>
      <c r="K1386" s="13" t="str">
        <f t="shared" ref="K1386:P1386" si="1386">if($E1386="","",if($E1386="Dropped",if(and(K$1&lt;=$I1386,K$1&gt;=$H1386),if(Year($D1386)=K$1,$F1386*0.8,if((year($D1386)+1)=K$1,$F1386*0.6,$F1386*0.4)) ,""),if($E1386="Minors",0,if($E1386="FA Contract",if(and(K$1&lt;=$I1386,K$1&gt;=$H1386),$F1386,""),if($E1386="YP Contract",if(K$1=$H1386,500000,if(K$1=($H1386+1),1000000,if(K$1=($H1386+2),1500000,""))))))))</f>
        <v/>
      </c>
      <c r="L1386" s="13" t="str">
        <f t="shared" si="1386"/>
        <v/>
      </c>
      <c r="M1386" s="13" t="str">
        <f t="shared" si="1386"/>
        <v/>
      </c>
      <c r="N1386" s="13" t="str">
        <f t="shared" si="1386"/>
        <v/>
      </c>
      <c r="O1386" s="13" t="str">
        <f t="shared" si="1386"/>
        <v/>
      </c>
      <c r="P1386" s="13" t="str">
        <f t="shared" si="1386"/>
        <v/>
      </c>
    </row>
    <row r="1387">
      <c r="B1387" s="23"/>
      <c r="C1387" s="9"/>
      <c r="D1387" s="9"/>
      <c r="E1387" s="9"/>
      <c r="F1387" s="2"/>
      <c r="G1387" s="3"/>
      <c r="I1387" s="12" t="str">
        <f t="shared" si="754"/>
        <v/>
      </c>
      <c r="J1387" s="13">
        <v>3.31E7</v>
      </c>
      <c r="K1387" s="13" t="str">
        <f t="shared" ref="K1387:P1387" si="1387">if($E1387="","",if($E1387="Dropped",if(and(K$1&lt;=$I1387,K$1&gt;=$H1387),if(Year($D1387)=K$1,$F1387*0.8,if((year($D1387)+1)=K$1,$F1387*0.6,$F1387*0.4)) ,""),if($E1387="Minors",0,if($E1387="FA Contract",if(and(K$1&lt;=$I1387,K$1&gt;=$H1387),$F1387,""),if($E1387="YP Contract",if(K$1=$H1387,500000,if(K$1=($H1387+1),1000000,if(K$1=($H1387+2),1500000,""))))))))</f>
        <v/>
      </c>
      <c r="L1387" s="13" t="str">
        <f t="shared" si="1387"/>
        <v/>
      </c>
      <c r="M1387" s="13" t="str">
        <f t="shared" si="1387"/>
        <v/>
      </c>
      <c r="N1387" s="13" t="str">
        <f t="shared" si="1387"/>
        <v/>
      </c>
      <c r="O1387" s="13" t="str">
        <f t="shared" si="1387"/>
        <v/>
      </c>
      <c r="P1387" s="13" t="str">
        <f t="shared" si="1387"/>
        <v/>
      </c>
    </row>
    <row r="1388">
      <c r="B1388" s="23"/>
      <c r="C1388" s="9"/>
      <c r="D1388" s="9"/>
      <c r="E1388" s="9"/>
      <c r="F1388" s="2"/>
      <c r="G1388" s="3"/>
      <c r="I1388" s="12" t="str">
        <f t="shared" si="754"/>
        <v/>
      </c>
      <c r="J1388" s="13">
        <v>3.31E7</v>
      </c>
      <c r="K1388" s="13" t="str">
        <f t="shared" ref="K1388:P1388" si="1388">if($E1388="","",if($E1388="Dropped",if(and(K$1&lt;=$I1388,K$1&gt;=$H1388),if(Year($D1388)=K$1,$F1388*0.8,if((year($D1388)+1)=K$1,$F1388*0.6,$F1388*0.4)) ,""),if($E1388="Minors",0,if($E1388="FA Contract",if(and(K$1&lt;=$I1388,K$1&gt;=$H1388),$F1388,""),if($E1388="YP Contract",if(K$1=$H1388,500000,if(K$1=($H1388+1),1000000,if(K$1=($H1388+2),1500000,""))))))))</f>
        <v/>
      </c>
      <c r="L1388" s="13" t="str">
        <f t="shared" si="1388"/>
        <v/>
      </c>
      <c r="M1388" s="13" t="str">
        <f t="shared" si="1388"/>
        <v/>
      </c>
      <c r="N1388" s="13" t="str">
        <f t="shared" si="1388"/>
        <v/>
      </c>
      <c r="O1388" s="13" t="str">
        <f t="shared" si="1388"/>
        <v/>
      </c>
      <c r="P1388" s="13" t="str">
        <f t="shared" si="1388"/>
        <v/>
      </c>
    </row>
    <row r="1389">
      <c r="B1389" s="23"/>
      <c r="C1389" s="9"/>
      <c r="D1389" s="9"/>
      <c r="E1389" s="9"/>
      <c r="F1389" s="2"/>
      <c r="G1389" s="3"/>
      <c r="I1389" s="12" t="str">
        <f t="shared" si="754"/>
        <v/>
      </c>
      <c r="J1389" s="13">
        <v>3.31E7</v>
      </c>
      <c r="K1389" s="13" t="str">
        <f t="shared" ref="K1389:P1389" si="1389">if($E1389="","",if($E1389="Dropped",if(and(K$1&lt;=$I1389,K$1&gt;=$H1389),if(Year($D1389)=K$1,$F1389*0.8,if((year($D1389)+1)=K$1,$F1389*0.6,$F1389*0.4)) ,""),if($E1389="Minors",0,if($E1389="FA Contract",if(and(K$1&lt;=$I1389,K$1&gt;=$H1389),$F1389,""),if($E1389="YP Contract",if(K$1=$H1389,500000,if(K$1=($H1389+1),1000000,if(K$1=($H1389+2),1500000,""))))))))</f>
        <v/>
      </c>
      <c r="L1389" s="13" t="str">
        <f t="shared" si="1389"/>
        <v/>
      </c>
      <c r="M1389" s="13" t="str">
        <f t="shared" si="1389"/>
        <v/>
      </c>
      <c r="N1389" s="13" t="str">
        <f t="shared" si="1389"/>
        <v/>
      </c>
      <c r="O1389" s="13" t="str">
        <f t="shared" si="1389"/>
        <v/>
      </c>
      <c r="P1389" s="13" t="str">
        <f t="shared" si="1389"/>
        <v/>
      </c>
    </row>
    <row r="1390">
      <c r="B1390" s="23"/>
      <c r="C1390" s="9"/>
      <c r="D1390" s="9"/>
      <c r="E1390" s="9"/>
      <c r="F1390" s="2"/>
      <c r="G1390" s="3"/>
      <c r="I1390" s="12" t="str">
        <f t="shared" si="754"/>
        <v/>
      </c>
      <c r="J1390" s="13">
        <v>3.31E7</v>
      </c>
      <c r="K1390" s="13" t="str">
        <f t="shared" ref="K1390:P1390" si="1390">if($E1390="","",if($E1390="Dropped",if(and(K$1&lt;=$I1390,K$1&gt;=$H1390),if(Year($D1390)=K$1,$F1390*0.8,if((year($D1390)+1)=K$1,$F1390*0.6,$F1390*0.4)) ,""),if($E1390="Minors",0,if($E1390="FA Contract",if(and(K$1&lt;=$I1390,K$1&gt;=$H1390),$F1390,""),if($E1390="YP Contract",if(K$1=$H1390,500000,if(K$1=($H1390+1),1000000,if(K$1=($H1390+2),1500000,""))))))))</f>
        <v/>
      </c>
      <c r="L1390" s="13" t="str">
        <f t="shared" si="1390"/>
        <v/>
      </c>
      <c r="M1390" s="13" t="str">
        <f t="shared" si="1390"/>
        <v/>
      </c>
      <c r="N1390" s="13" t="str">
        <f t="shared" si="1390"/>
        <v/>
      </c>
      <c r="O1390" s="13" t="str">
        <f t="shared" si="1390"/>
        <v/>
      </c>
      <c r="P1390" s="13" t="str">
        <f t="shared" si="1390"/>
        <v/>
      </c>
    </row>
    <row r="1391">
      <c r="B1391" s="23"/>
      <c r="C1391" s="9"/>
      <c r="D1391" s="9"/>
      <c r="E1391" s="9"/>
      <c r="F1391" s="2"/>
      <c r="G1391" s="3"/>
      <c r="I1391" s="12" t="str">
        <f t="shared" si="754"/>
        <v/>
      </c>
      <c r="J1391" s="13">
        <v>3.31E7</v>
      </c>
      <c r="K1391" s="13" t="str">
        <f t="shared" ref="K1391:P1391" si="1391">if($E1391="","",if($E1391="Dropped",if(and(K$1&lt;=$I1391,K$1&gt;=$H1391),if(Year($D1391)=K$1,$F1391*0.8,if((year($D1391)+1)=K$1,$F1391*0.6,$F1391*0.4)) ,""),if($E1391="Minors",0,if($E1391="FA Contract",if(and(K$1&lt;=$I1391,K$1&gt;=$H1391),$F1391,""),if($E1391="YP Contract",if(K$1=$H1391,500000,if(K$1=($H1391+1),1000000,if(K$1=($H1391+2),1500000,""))))))))</f>
        <v/>
      </c>
      <c r="L1391" s="13" t="str">
        <f t="shared" si="1391"/>
        <v/>
      </c>
      <c r="M1391" s="13" t="str">
        <f t="shared" si="1391"/>
        <v/>
      </c>
      <c r="N1391" s="13" t="str">
        <f t="shared" si="1391"/>
        <v/>
      </c>
      <c r="O1391" s="13" t="str">
        <f t="shared" si="1391"/>
        <v/>
      </c>
      <c r="P1391" s="13" t="str">
        <f t="shared" si="1391"/>
        <v/>
      </c>
    </row>
    <row r="1392">
      <c r="B1392" s="23"/>
      <c r="C1392" s="9"/>
      <c r="D1392" s="9"/>
      <c r="E1392" s="9"/>
      <c r="F1392" s="2"/>
      <c r="G1392" s="3"/>
      <c r="I1392" s="12" t="str">
        <f t="shared" si="754"/>
        <v/>
      </c>
      <c r="J1392" s="13">
        <v>3.31E7</v>
      </c>
      <c r="K1392" s="13" t="str">
        <f t="shared" ref="K1392:P1392" si="1392">if($E1392="","",if($E1392="Dropped",if(and(K$1&lt;=$I1392,K$1&gt;=$H1392),if(Year($D1392)=K$1,$F1392*0.8,if((year($D1392)+1)=K$1,$F1392*0.6,$F1392*0.4)) ,""),if($E1392="Minors",0,if($E1392="FA Contract",if(and(K$1&lt;=$I1392,K$1&gt;=$H1392),$F1392,""),if($E1392="YP Contract",if(K$1=$H1392,500000,if(K$1=($H1392+1),1000000,if(K$1=($H1392+2),1500000,""))))))))</f>
        <v/>
      </c>
      <c r="L1392" s="13" t="str">
        <f t="shared" si="1392"/>
        <v/>
      </c>
      <c r="M1392" s="13" t="str">
        <f t="shared" si="1392"/>
        <v/>
      </c>
      <c r="N1392" s="13" t="str">
        <f t="shared" si="1392"/>
        <v/>
      </c>
      <c r="O1392" s="13" t="str">
        <f t="shared" si="1392"/>
        <v/>
      </c>
      <c r="P1392" s="13" t="str">
        <f t="shared" si="1392"/>
        <v/>
      </c>
    </row>
    <row r="1393">
      <c r="B1393" s="23"/>
      <c r="C1393" s="9"/>
      <c r="D1393" s="9"/>
      <c r="E1393" s="9"/>
      <c r="F1393" s="2"/>
      <c r="G1393" s="3"/>
      <c r="I1393" s="12" t="str">
        <f t="shared" si="754"/>
        <v/>
      </c>
      <c r="J1393" s="13">
        <v>3.31E7</v>
      </c>
      <c r="K1393" s="13" t="str">
        <f t="shared" ref="K1393:P1393" si="1393">if($E1393="","",if($E1393="Dropped",if(and(K$1&lt;=$I1393,K$1&gt;=$H1393),if(Year($D1393)=K$1,$F1393*0.8,if((year($D1393)+1)=K$1,$F1393*0.6,$F1393*0.4)) ,""),if($E1393="Minors",0,if($E1393="FA Contract",if(and(K$1&lt;=$I1393,K$1&gt;=$H1393),$F1393,""),if($E1393="YP Contract",if(K$1=$H1393,500000,if(K$1=($H1393+1),1000000,if(K$1=($H1393+2),1500000,""))))))))</f>
        <v/>
      </c>
      <c r="L1393" s="13" t="str">
        <f t="shared" si="1393"/>
        <v/>
      </c>
      <c r="M1393" s="13" t="str">
        <f t="shared" si="1393"/>
        <v/>
      </c>
      <c r="N1393" s="13" t="str">
        <f t="shared" si="1393"/>
        <v/>
      </c>
      <c r="O1393" s="13" t="str">
        <f t="shared" si="1393"/>
        <v/>
      </c>
      <c r="P1393" s="13" t="str">
        <f t="shared" si="1393"/>
        <v/>
      </c>
    </row>
    <row r="1394">
      <c r="B1394" s="23"/>
      <c r="C1394" s="9"/>
      <c r="D1394" s="9"/>
      <c r="E1394" s="9"/>
      <c r="F1394" s="2"/>
      <c r="G1394" s="3"/>
      <c r="I1394" s="12" t="str">
        <f t="shared" si="754"/>
        <v/>
      </c>
      <c r="J1394" s="13">
        <v>3.31E7</v>
      </c>
      <c r="K1394" s="13" t="str">
        <f t="shared" ref="K1394:P1394" si="1394">if($E1394="","",if($E1394="Dropped",if(and(K$1&lt;=$I1394,K$1&gt;=$H1394),if(Year($D1394)=K$1,$F1394*0.8,if((year($D1394)+1)=K$1,$F1394*0.6,$F1394*0.4)) ,""),if($E1394="Minors",0,if($E1394="FA Contract",if(and(K$1&lt;=$I1394,K$1&gt;=$H1394),$F1394,""),if($E1394="YP Contract",if(K$1=$H1394,500000,if(K$1=($H1394+1),1000000,if(K$1=($H1394+2),1500000,""))))))))</f>
        <v/>
      </c>
      <c r="L1394" s="13" t="str">
        <f t="shared" si="1394"/>
        <v/>
      </c>
      <c r="M1394" s="13" t="str">
        <f t="shared" si="1394"/>
        <v/>
      </c>
      <c r="N1394" s="13" t="str">
        <f t="shared" si="1394"/>
        <v/>
      </c>
      <c r="O1394" s="13" t="str">
        <f t="shared" si="1394"/>
        <v/>
      </c>
      <c r="P1394" s="13" t="str">
        <f t="shared" si="1394"/>
        <v/>
      </c>
    </row>
    <row r="1395">
      <c r="B1395" s="23"/>
      <c r="C1395" s="9"/>
      <c r="D1395" s="9"/>
      <c r="E1395" s="9"/>
      <c r="F1395" s="2"/>
      <c r="G1395" s="3"/>
      <c r="I1395" s="12" t="str">
        <f t="shared" si="754"/>
        <v/>
      </c>
      <c r="J1395" s="13">
        <v>3.31E7</v>
      </c>
      <c r="K1395" s="13" t="str">
        <f t="shared" ref="K1395:P1395" si="1395">if($E1395="","",if($E1395="Dropped",if(and(K$1&lt;=$I1395,K$1&gt;=$H1395),if(Year($D1395)=K$1,$F1395*0.8,if((year($D1395)+1)=K$1,$F1395*0.6,$F1395*0.4)) ,""),if($E1395="Minors",0,if($E1395="FA Contract",if(and(K$1&lt;=$I1395,K$1&gt;=$H1395),$F1395,""),if($E1395="YP Contract",if(K$1=$H1395,500000,if(K$1=($H1395+1),1000000,if(K$1=($H1395+2),1500000,""))))))))</f>
        <v/>
      </c>
      <c r="L1395" s="13" t="str">
        <f t="shared" si="1395"/>
        <v/>
      </c>
      <c r="M1395" s="13" t="str">
        <f t="shared" si="1395"/>
        <v/>
      </c>
      <c r="N1395" s="13" t="str">
        <f t="shared" si="1395"/>
        <v/>
      </c>
      <c r="O1395" s="13" t="str">
        <f t="shared" si="1395"/>
        <v/>
      </c>
      <c r="P1395" s="13" t="str">
        <f t="shared" si="1395"/>
        <v/>
      </c>
    </row>
    <row r="1396">
      <c r="B1396" s="23"/>
      <c r="C1396" s="9"/>
      <c r="D1396" s="9"/>
      <c r="E1396" s="9"/>
      <c r="F1396" s="2"/>
      <c r="G1396" s="3"/>
      <c r="I1396" s="12" t="str">
        <f t="shared" si="754"/>
        <v/>
      </c>
      <c r="J1396" s="13">
        <v>3.31E7</v>
      </c>
      <c r="K1396" s="13" t="str">
        <f t="shared" ref="K1396:P1396" si="1396">if($E1396="","",if($E1396="Dropped",if(and(K$1&lt;=$I1396,K$1&gt;=$H1396),if(Year($D1396)=K$1,$F1396*0.8,if((year($D1396)+1)=K$1,$F1396*0.6,$F1396*0.4)) ,""),if($E1396="Minors",0,if($E1396="FA Contract",if(and(K$1&lt;=$I1396,K$1&gt;=$H1396),$F1396,""),if($E1396="YP Contract",if(K$1=$H1396,500000,if(K$1=($H1396+1),1000000,if(K$1=($H1396+2),1500000,""))))))))</f>
        <v/>
      </c>
      <c r="L1396" s="13" t="str">
        <f t="shared" si="1396"/>
        <v/>
      </c>
      <c r="M1396" s="13" t="str">
        <f t="shared" si="1396"/>
        <v/>
      </c>
      <c r="N1396" s="13" t="str">
        <f t="shared" si="1396"/>
        <v/>
      </c>
      <c r="O1396" s="13" t="str">
        <f t="shared" si="1396"/>
        <v/>
      </c>
      <c r="P1396" s="13" t="str">
        <f t="shared" si="1396"/>
        <v/>
      </c>
    </row>
    <row r="1397">
      <c r="B1397" s="23"/>
      <c r="C1397" s="9"/>
      <c r="D1397" s="9"/>
      <c r="E1397" s="9"/>
      <c r="F1397" s="2"/>
      <c r="G1397" s="3"/>
      <c r="I1397" s="12" t="str">
        <f t="shared" si="754"/>
        <v/>
      </c>
      <c r="J1397" s="13">
        <v>3.31E7</v>
      </c>
      <c r="K1397" s="13" t="str">
        <f t="shared" ref="K1397:P1397" si="1397">if($E1397="","",if($E1397="Dropped",if(and(K$1&lt;=$I1397,K$1&gt;=$H1397),if(Year($D1397)=K$1,$F1397*0.8,if((year($D1397)+1)=K$1,$F1397*0.6,$F1397*0.4)) ,""),if($E1397="Minors",0,if($E1397="FA Contract",if(and(K$1&lt;=$I1397,K$1&gt;=$H1397),$F1397,""),if($E1397="YP Contract",if(K$1=$H1397,500000,if(K$1=($H1397+1),1000000,if(K$1=($H1397+2),1500000,""))))))))</f>
        <v/>
      </c>
      <c r="L1397" s="13" t="str">
        <f t="shared" si="1397"/>
        <v/>
      </c>
      <c r="M1397" s="13" t="str">
        <f t="shared" si="1397"/>
        <v/>
      </c>
      <c r="N1397" s="13" t="str">
        <f t="shared" si="1397"/>
        <v/>
      </c>
      <c r="O1397" s="13" t="str">
        <f t="shared" si="1397"/>
        <v/>
      </c>
      <c r="P1397" s="13" t="str">
        <f t="shared" si="1397"/>
        <v/>
      </c>
    </row>
    <row r="1398">
      <c r="B1398" s="23"/>
      <c r="C1398" s="9"/>
      <c r="D1398" s="9"/>
      <c r="E1398" s="9"/>
      <c r="F1398" s="2"/>
      <c r="G1398" s="3"/>
      <c r="I1398" s="12" t="str">
        <f t="shared" si="754"/>
        <v/>
      </c>
      <c r="J1398" s="13">
        <v>3.31E7</v>
      </c>
      <c r="K1398" s="13" t="str">
        <f t="shared" ref="K1398:P1398" si="1398">if($E1398="","",if($E1398="Dropped",if(and(K$1&lt;=$I1398,K$1&gt;=$H1398),if(Year($D1398)=K$1,$F1398*0.8,if((year($D1398)+1)=K$1,$F1398*0.6,$F1398*0.4)) ,""),if($E1398="Minors",0,if($E1398="FA Contract",if(and(K$1&lt;=$I1398,K$1&gt;=$H1398),$F1398,""),if($E1398="YP Contract",if(K$1=$H1398,500000,if(K$1=($H1398+1),1000000,if(K$1=($H1398+2),1500000,""))))))))</f>
        <v/>
      </c>
      <c r="L1398" s="13" t="str">
        <f t="shared" si="1398"/>
        <v/>
      </c>
      <c r="M1398" s="13" t="str">
        <f t="shared" si="1398"/>
        <v/>
      </c>
      <c r="N1398" s="13" t="str">
        <f t="shared" si="1398"/>
        <v/>
      </c>
      <c r="O1398" s="13" t="str">
        <f t="shared" si="1398"/>
        <v/>
      </c>
      <c r="P1398" s="13" t="str">
        <f t="shared" si="1398"/>
        <v/>
      </c>
    </row>
    <row r="1399">
      <c r="B1399" s="23"/>
      <c r="C1399" s="9"/>
      <c r="D1399" s="9"/>
      <c r="E1399" s="9"/>
      <c r="F1399" s="2"/>
      <c r="G1399" s="3"/>
      <c r="I1399" s="12" t="str">
        <f t="shared" si="754"/>
        <v/>
      </c>
      <c r="J1399" s="13">
        <v>3.31E7</v>
      </c>
      <c r="K1399" s="13" t="str">
        <f t="shared" ref="K1399:P1399" si="1399">if($E1399="","",if($E1399="Dropped",if(and(K$1&lt;=$I1399,K$1&gt;=$H1399),if(Year($D1399)=K$1,$F1399*0.8,if((year($D1399)+1)=K$1,$F1399*0.6,$F1399*0.4)) ,""),if($E1399="Minors",0,if($E1399="FA Contract",if(and(K$1&lt;=$I1399,K$1&gt;=$H1399),$F1399,""),if($E1399="YP Contract",if(K$1=$H1399,500000,if(K$1=($H1399+1),1000000,if(K$1=($H1399+2),1500000,""))))))))</f>
        <v/>
      </c>
      <c r="L1399" s="13" t="str">
        <f t="shared" si="1399"/>
        <v/>
      </c>
      <c r="M1399" s="13" t="str">
        <f t="shared" si="1399"/>
        <v/>
      </c>
      <c r="N1399" s="13" t="str">
        <f t="shared" si="1399"/>
        <v/>
      </c>
      <c r="O1399" s="13" t="str">
        <f t="shared" si="1399"/>
        <v/>
      </c>
      <c r="P1399" s="13" t="str">
        <f t="shared" si="1399"/>
        <v/>
      </c>
    </row>
    <row r="1400">
      <c r="B1400" s="23"/>
      <c r="C1400" s="9"/>
      <c r="D1400" s="9"/>
      <c r="E1400" s="9"/>
      <c r="F1400" s="2"/>
      <c r="G1400" s="3"/>
      <c r="I1400" s="12" t="str">
        <f t="shared" si="754"/>
        <v/>
      </c>
      <c r="J1400" s="13">
        <v>3.31E7</v>
      </c>
      <c r="K1400" s="13" t="str">
        <f t="shared" ref="K1400:P1400" si="1400">if($E1400="","",if($E1400="Dropped",if(and(K$1&lt;=$I1400,K$1&gt;=$H1400),if(Year($D1400)=K$1,$F1400*0.8,if((year($D1400)+1)=K$1,$F1400*0.6,$F1400*0.4)) ,""),if($E1400="Minors",0,if($E1400="FA Contract",if(and(K$1&lt;=$I1400,K$1&gt;=$H1400),$F1400,""),if($E1400="YP Contract",if(K$1=$H1400,500000,if(K$1=($H1400+1),1000000,if(K$1=($H1400+2),1500000,""))))))))</f>
        <v/>
      </c>
      <c r="L1400" s="13" t="str">
        <f t="shared" si="1400"/>
        <v/>
      </c>
      <c r="M1400" s="13" t="str">
        <f t="shared" si="1400"/>
        <v/>
      </c>
      <c r="N1400" s="13" t="str">
        <f t="shared" si="1400"/>
        <v/>
      </c>
      <c r="O1400" s="13" t="str">
        <f t="shared" si="1400"/>
        <v/>
      </c>
      <c r="P1400" s="13" t="str">
        <f t="shared" si="1400"/>
        <v/>
      </c>
    </row>
    <row r="1401">
      <c r="B1401" s="23"/>
      <c r="C1401" s="9"/>
      <c r="D1401" s="9"/>
      <c r="E1401" s="9"/>
      <c r="F1401" s="2"/>
      <c r="G1401" s="3"/>
      <c r="I1401" s="12" t="str">
        <f t="shared" si="754"/>
        <v/>
      </c>
      <c r="J1401" s="13">
        <v>3.31E7</v>
      </c>
      <c r="K1401" s="13" t="str">
        <f t="shared" ref="K1401:P1401" si="1401">if($E1401="","",if($E1401="Dropped",if(and(K$1&lt;=$I1401,K$1&gt;=$H1401),if(Year($D1401)=K$1,$F1401*0.8,if((year($D1401)+1)=K$1,$F1401*0.6,$F1401*0.4)) ,""),if($E1401="Minors",0,if($E1401="FA Contract",if(and(K$1&lt;=$I1401,K$1&gt;=$H1401),$F1401,""),if($E1401="YP Contract",if(K$1=$H1401,500000,if(K$1=($H1401+1),1000000,if(K$1=($H1401+2),1500000,""))))))))</f>
        <v/>
      </c>
      <c r="L1401" s="13" t="str">
        <f t="shared" si="1401"/>
        <v/>
      </c>
      <c r="M1401" s="13" t="str">
        <f t="shared" si="1401"/>
        <v/>
      </c>
      <c r="N1401" s="13" t="str">
        <f t="shared" si="1401"/>
        <v/>
      </c>
      <c r="O1401" s="13" t="str">
        <f t="shared" si="1401"/>
        <v/>
      </c>
      <c r="P1401" s="13" t="str">
        <f t="shared" si="1401"/>
        <v/>
      </c>
    </row>
    <row r="1402">
      <c r="B1402" s="23"/>
      <c r="C1402" s="9"/>
      <c r="D1402" s="9"/>
      <c r="E1402" s="9"/>
      <c r="F1402" s="2"/>
      <c r="G1402" s="3"/>
      <c r="I1402" s="12" t="str">
        <f t="shared" si="754"/>
        <v/>
      </c>
      <c r="J1402" s="13">
        <v>3.31E7</v>
      </c>
      <c r="K1402" s="13" t="str">
        <f t="shared" ref="K1402:P1402" si="1402">if($E1402="","",if($E1402="Dropped",if(and(K$1&lt;=$I1402,K$1&gt;=$H1402),if(Year($D1402)=K$1,$F1402*0.8,if((year($D1402)+1)=K$1,$F1402*0.6,$F1402*0.4)) ,""),if($E1402="Minors",0,if($E1402="FA Contract",if(and(K$1&lt;=$I1402,K$1&gt;=$H1402),$F1402,""),if($E1402="YP Contract",if(K$1=$H1402,500000,if(K$1=($H1402+1),1000000,if(K$1=($H1402+2),1500000,""))))))))</f>
        <v/>
      </c>
      <c r="L1402" s="13" t="str">
        <f t="shared" si="1402"/>
        <v/>
      </c>
      <c r="M1402" s="13" t="str">
        <f t="shared" si="1402"/>
        <v/>
      </c>
      <c r="N1402" s="13" t="str">
        <f t="shared" si="1402"/>
        <v/>
      </c>
      <c r="O1402" s="13" t="str">
        <f t="shared" si="1402"/>
        <v/>
      </c>
      <c r="P1402" s="13" t="str">
        <f t="shared" si="1402"/>
        <v/>
      </c>
    </row>
    <row r="1403">
      <c r="B1403" s="23"/>
      <c r="C1403" s="9"/>
      <c r="D1403" s="9"/>
      <c r="E1403" s="9"/>
      <c r="F1403" s="2"/>
      <c r="G1403" s="3"/>
      <c r="I1403" s="12" t="str">
        <f t="shared" si="754"/>
        <v/>
      </c>
      <c r="J1403" s="13">
        <v>3.31E7</v>
      </c>
      <c r="K1403" s="13" t="str">
        <f t="shared" ref="K1403:P1403" si="1403">if($E1403="","",if($E1403="Dropped",if(and(K$1&lt;=$I1403,K$1&gt;=$H1403),if(Year($D1403)=K$1,$F1403*0.8,if((year($D1403)+1)=K$1,$F1403*0.6,$F1403*0.4)) ,""),if($E1403="Minors",0,if($E1403="FA Contract",if(and(K$1&lt;=$I1403,K$1&gt;=$H1403),$F1403,""),if($E1403="YP Contract",if(K$1=$H1403,500000,if(K$1=($H1403+1),1000000,if(K$1=($H1403+2),1500000,""))))))))</f>
        <v/>
      </c>
      <c r="L1403" s="13" t="str">
        <f t="shared" si="1403"/>
        <v/>
      </c>
      <c r="M1403" s="13" t="str">
        <f t="shared" si="1403"/>
        <v/>
      </c>
      <c r="N1403" s="13" t="str">
        <f t="shared" si="1403"/>
        <v/>
      </c>
      <c r="O1403" s="13" t="str">
        <f t="shared" si="1403"/>
        <v/>
      </c>
      <c r="P1403" s="13" t="str">
        <f t="shared" si="1403"/>
        <v/>
      </c>
    </row>
    <row r="1404">
      <c r="B1404" s="23"/>
      <c r="C1404" s="9"/>
      <c r="D1404" s="9"/>
      <c r="E1404" s="9"/>
      <c r="F1404" s="2"/>
      <c r="G1404" s="3"/>
      <c r="I1404" s="12" t="str">
        <f t="shared" si="754"/>
        <v/>
      </c>
      <c r="J1404" s="13">
        <v>3.31E7</v>
      </c>
      <c r="K1404" s="13" t="str">
        <f t="shared" ref="K1404:P1404" si="1404">if($E1404="","",if($E1404="Dropped",if(and(K$1&lt;=$I1404,K$1&gt;=$H1404),if(Year($D1404)=K$1,$F1404*0.8,if((year($D1404)+1)=K$1,$F1404*0.6,$F1404*0.4)) ,""),if($E1404="Minors",0,if($E1404="FA Contract",if(and(K$1&lt;=$I1404,K$1&gt;=$H1404),$F1404,""),if($E1404="YP Contract",if(K$1=$H1404,500000,if(K$1=($H1404+1),1000000,if(K$1=($H1404+2),1500000,""))))))))</f>
        <v/>
      </c>
      <c r="L1404" s="13" t="str">
        <f t="shared" si="1404"/>
        <v/>
      </c>
      <c r="M1404" s="13" t="str">
        <f t="shared" si="1404"/>
        <v/>
      </c>
      <c r="N1404" s="13" t="str">
        <f t="shared" si="1404"/>
        <v/>
      </c>
      <c r="O1404" s="13" t="str">
        <f t="shared" si="1404"/>
        <v/>
      </c>
      <c r="P1404" s="13" t="str">
        <f t="shared" si="1404"/>
        <v/>
      </c>
    </row>
    <row r="1405">
      <c r="B1405" s="23"/>
      <c r="C1405" s="9"/>
      <c r="D1405" s="9"/>
      <c r="E1405" s="9"/>
      <c r="F1405" s="2"/>
      <c r="G1405" s="3"/>
      <c r="I1405" s="12" t="str">
        <f t="shared" si="754"/>
        <v/>
      </c>
      <c r="J1405" s="13">
        <v>3.31E7</v>
      </c>
      <c r="K1405" s="13" t="str">
        <f t="shared" ref="K1405:P1405" si="1405">if($E1405="","",if($E1405="Dropped",if(and(K$1&lt;=$I1405,K$1&gt;=$H1405),if(Year($D1405)=K$1,$F1405*0.8,if((year($D1405)+1)=K$1,$F1405*0.6,$F1405*0.4)) ,""),if($E1405="Minors",0,if($E1405="FA Contract",if(and(K$1&lt;=$I1405,K$1&gt;=$H1405),$F1405,""),if($E1405="YP Contract",if(K$1=$H1405,500000,if(K$1=($H1405+1),1000000,if(K$1=($H1405+2),1500000,""))))))))</f>
        <v/>
      </c>
      <c r="L1405" s="13" t="str">
        <f t="shared" si="1405"/>
        <v/>
      </c>
      <c r="M1405" s="13" t="str">
        <f t="shared" si="1405"/>
        <v/>
      </c>
      <c r="N1405" s="13" t="str">
        <f t="shared" si="1405"/>
        <v/>
      </c>
      <c r="O1405" s="13" t="str">
        <f t="shared" si="1405"/>
        <v/>
      </c>
      <c r="P1405" s="13" t="str">
        <f t="shared" si="1405"/>
        <v/>
      </c>
    </row>
    <row r="1406">
      <c r="B1406" s="23"/>
      <c r="C1406" s="9"/>
      <c r="D1406" s="9"/>
      <c r="E1406" s="9"/>
      <c r="F1406" s="2"/>
      <c r="G1406" s="3"/>
      <c r="I1406" s="12" t="str">
        <f t="shared" si="754"/>
        <v/>
      </c>
      <c r="J1406" s="13">
        <v>3.31E7</v>
      </c>
      <c r="K1406" s="13" t="str">
        <f t="shared" ref="K1406:P1406" si="1406">if($E1406="","",if($E1406="Dropped",if(and(K$1&lt;=$I1406,K$1&gt;=$H1406),if(Year($D1406)=K$1,$F1406*0.8,if((year($D1406)+1)=K$1,$F1406*0.6,$F1406*0.4)) ,""),if($E1406="Minors",0,if($E1406="FA Contract",if(and(K$1&lt;=$I1406,K$1&gt;=$H1406),$F1406,""),if($E1406="YP Contract",if(K$1=$H1406,500000,if(K$1=($H1406+1),1000000,if(K$1=($H1406+2),1500000,""))))))))</f>
        <v/>
      </c>
      <c r="L1406" s="13" t="str">
        <f t="shared" si="1406"/>
        <v/>
      </c>
      <c r="M1406" s="13" t="str">
        <f t="shared" si="1406"/>
        <v/>
      </c>
      <c r="N1406" s="13" t="str">
        <f t="shared" si="1406"/>
        <v/>
      </c>
      <c r="O1406" s="13" t="str">
        <f t="shared" si="1406"/>
        <v/>
      </c>
      <c r="P1406" s="13" t="str">
        <f t="shared" si="1406"/>
        <v/>
      </c>
    </row>
    <row r="1407">
      <c r="B1407" s="23"/>
      <c r="C1407" s="9"/>
      <c r="D1407" s="9"/>
      <c r="E1407" s="9"/>
      <c r="F1407" s="2"/>
      <c r="G1407" s="3"/>
      <c r="I1407" s="12" t="str">
        <f t="shared" si="754"/>
        <v/>
      </c>
      <c r="J1407" s="13">
        <v>3.31E7</v>
      </c>
      <c r="K1407" s="13" t="str">
        <f t="shared" ref="K1407:P1407" si="1407">if($E1407="","",if($E1407="Dropped",if(and(K$1&lt;=$I1407,K$1&gt;=$H1407),if(Year($D1407)=K$1,$F1407*0.8,if((year($D1407)+1)=K$1,$F1407*0.6,$F1407*0.4)) ,""),if($E1407="Minors",0,if($E1407="FA Contract",if(and(K$1&lt;=$I1407,K$1&gt;=$H1407),$F1407,""),if($E1407="YP Contract",if(K$1=$H1407,500000,if(K$1=($H1407+1),1000000,if(K$1=($H1407+2),1500000,""))))))))</f>
        <v/>
      </c>
      <c r="L1407" s="13" t="str">
        <f t="shared" si="1407"/>
        <v/>
      </c>
      <c r="M1407" s="13" t="str">
        <f t="shared" si="1407"/>
        <v/>
      </c>
      <c r="N1407" s="13" t="str">
        <f t="shared" si="1407"/>
        <v/>
      </c>
      <c r="O1407" s="13" t="str">
        <f t="shared" si="1407"/>
        <v/>
      </c>
      <c r="P1407" s="13" t="str">
        <f t="shared" si="1407"/>
        <v/>
      </c>
    </row>
    <row r="1408">
      <c r="B1408" s="23"/>
      <c r="C1408" s="9"/>
      <c r="D1408" s="9"/>
      <c r="E1408" s="9"/>
      <c r="F1408" s="2"/>
      <c r="G1408" s="3"/>
      <c r="I1408" s="12" t="str">
        <f t="shared" si="754"/>
        <v/>
      </c>
      <c r="J1408" s="13">
        <v>3.31E7</v>
      </c>
      <c r="K1408" s="13" t="str">
        <f t="shared" ref="K1408:P1408" si="1408">if($E1408="","",if($E1408="Dropped",if(and(K$1&lt;=$I1408,K$1&gt;=$H1408),if(Year($D1408)=K$1,$F1408*0.8,if((year($D1408)+1)=K$1,$F1408*0.6,$F1408*0.4)) ,""),if($E1408="Minors",0,if($E1408="FA Contract",if(and(K$1&lt;=$I1408,K$1&gt;=$H1408),$F1408,""),if($E1408="YP Contract",if(K$1=$H1408,500000,if(K$1=($H1408+1),1000000,if(K$1=($H1408+2),1500000,""))))))))</f>
        <v/>
      </c>
      <c r="L1408" s="13" t="str">
        <f t="shared" si="1408"/>
        <v/>
      </c>
      <c r="M1408" s="13" t="str">
        <f t="shared" si="1408"/>
        <v/>
      </c>
      <c r="N1408" s="13" t="str">
        <f t="shared" si="1408"/>
        <v/>
      </c>
      <c r="O1408" s="13" t="str">
        <f t="shared" si="1408"/>
        <v/>
      </c>
      <c r="P1408" s="13" t="str">
        <f t="shared" si="1408"/>
        <v/>
      </c>
    </row>
    <row r="1409">
      <c r="B1409" s="23"/>
      <c r="C1409" s="9"/>
      <c r="D1409" s="9"/>
      <c r="E1409" s="9"/>
      <c r="F1409" s="2"/>
      <c r="G1409" s="3"/>
      <c r="I1409" s="12" t="str">
        <f t="shared" si="754"/>
        <v/>
      </c>
      <c r="J1409" s="13">
        <v>3.31E7</v>
      </c>
      <c r="K1409" s="13" t="str">
        <f t="shared" ref="K1409:P1409" si="1409">if($E1409="","",if($E1409="Dropped",if(and(K$1&lt;=$I1409,K$1&gt;=$H1409),if(Year($D1409)=K$1,$F1409*0.8,if((year($D1409)+1)=K$1,$F1409*0.6,$F1409*0.4)) ,""),if($E1409="Minors",0,if($E1409="FA Contract",if(and(K$1&lt;=$I1409,K$1&gt;=$H1409),$F1409,""),if($E1409="YP Contract",if(K$1=$H1409,500000,if(K$1=($H1409+1),1000000,if(K$1=($H1409+2),1500000,""))))))))</f>
        <v/>
      </c>
      <c r="L1409" s="13" t="str">
        <f t="shared" si="1409"/>
        <v/>
      </c>
      <c r="M1409" s="13" t="str">
        <f t="shared" si="1409"/>
        <v/>
      </c>
      <c r="N1409" s="13" t="str">
        <f t="shared" si="1409"/>
        <v/>
      </c>
      <c r="O1409" s="13" t="str">
        <f t="shared" si="1409"/>
        <v/>
      </c>
      <c r="P1409" s="13" t="str">
        <f t="shared" si="1409"/>
        <v/>
      </c>
    </row>
    <row r="1410">
      <c r="B1410" s="23"/>
      <c r="C1410" s="9"/>
      <c r="D1410" s="9"/>
      <c r="E1410" s="9"/>
      <c r="F1410" s="2"/>
      <c r="G1410" s="3"/>
      <c r="I1410" s="12" t="str">
        <f t="shared" si="754"/>
        <v/>
      </c>
      <c r="J1410" s="13">
        <v>3.31E7</v>
      </c>
      <c r="K1410" s="13" t="str">
        <f t="shared" ref="K1410:P1410" si="1410">if($E1410="","",if($E1410="Dropped",if(and(K$1&lt;=$I1410,K$1&gt;=$H1410),if(Year($D1410)=K$1,$F1410*0.8,if((year($D1410)+1)=K$1,$F1410*0.6,$F1410*0.4)) ,""),if($E1410="Minors",0,if($E1410="FA Contract",if(and(K$1&lt;=$I1410,K$1&gt;=$H1410),$F1410,""),if($E1410="YP Contract",if(K$1=$H1410,500000,if(K$1=($H1410+1),1000000,if(K$1=($H1410+2),1500000,""))))))))</f>
        <v/>
      </c>
      <c r="L1410" s="13" t="str">
        <f t="shared" si="1410"/>
        <v/>
      </c>
      <c r="M1410" s="13" t="str">
        <f t="shared" si="1410"/>
        <v/>
      </c>
      <c r="N1410" s="13" t="str">
        <f t="shared" si="1410"/>
        <v/>
      </c>
      <c r="O1410" s="13" t="str">
        <f t="shared" si="1410"/>
        <v/>
      </c>
      <c r="P1410" s="13" t="str">
        <f t="shared" si="1410"/>
        <v/>
      </c>
    </row>
    <row r="1411">
      <c r="B1411" s="23"/>
      <c r="C1411" s="9"/>
      <c r="D1411" s="9"/>
      <c r="E1411" s="9"/>
      <c r="F1411" s="2"/>
      <c r="G1411" s="3"/>
      <c r="I1411" s="12" t="str">
        <f t="shared" si="754"/>
        <v/>
      </c>
      <c r="J1411" s="13">
        <v>3.31E7</v>
      </c>
      <c r="K1411" s="13" t="str">
        <f t="shared" ref="K1411:P1411" si="1411">if($E1411="","",if($E1411="Dropped",if(and(K$1&lt;=$I1411,K$1&gt;=$H1411),if(Year($D1411)=K$1,$F1411*0.8,if((year($D1411)+1)=K$1,$F1411*0.6,$F1411*0.4)) ,""),if($E1411="Minors",0,if($E1411="FA Contract",if(and(K$1&lt;=$I1411,K$1&gt;=$H1411),$F1411,""),if($E1411="YP Contract",if(K$1=$H1411,500000,if(K$1=($H1411+1),1000000,if(K$1=($H1411+2),1500000,""))))))))</f>
        <v/>
      </c>
      <c r="L1411" s="13" t="str">
        <f t="shared" si="1411"/>
        <v/>
      </c>
      <c r="M1411" s="13" t="str">
        <f t="shared" si="1411"/>
        <v/>
      </c>
      <c r="N1411" s="13" t="str">
        <f t="shared" si="1411"/>
        <v/>
      </c>
      <c r="O1411" s="13" t="str">
        <f t="shared" si="1411"/>
        <v/>
      </c>
      <c r="P1411" s="13" t="str">
        <f t="shared" si="1411"/>
        <v/>
      </c>
    </row>
    <row r="1412">
      <c r="B1412" s="23"/>
      <c r="C1412" s="9"/>
      <c r="D1412" s="9"/>
      <c r="E1412" s="9"/>
      <c r="F1412" s="2"/>
      <c r="G1412" s="3"/>
      <c r="I1412" s="12" t="str">
        <f t="shared" si="754"/>
        <v/>
      </c>
      <c r="J1412" s="13">
        <v>3.31E7</v>
      </c>
      <c r="K1412" s="13" t="str">
        <f t="shared" ref="K1412:P1412" si="1412">if($E1412="","",if($E1412="Dropped",if(and(K$1&lt;=$I1412,K$1&gt;=$H1412),if(Year($D1412)=K$1,$F1412*0.8,if((year($D1412)+1)=K$1,$F1412*0.6,$F1412*0.4)) ,""),if($E1412="Minors",0,if($E1412="FA Contract",if(and(K$1&lt;=$I1412,K$1&gt;=$H1412),$F1412,""),if($E1412="YP Contract",if(K$1=$H1412,500000,if(K$1=($H1412+1),1000000,if(K$1=($H1412+2),1500000,""))))))))</f>
        <v/>
      </c>
      <c r="L1412" s="13" t="str">
        <f t="shared" si="1412"/>
        <v/>
      </c>
      <c r="M1412" s="13" t="str">
        <f t="shared" si="1412"/>
        <v/>
      </c>
      <c r="N1412" s="13" t="str">
        <f t="shared" si="1412"/>
        <v/>
      </c>
      <c r="O1412" s="13" t="str">
        <f t="shared" si="1412"/>
        <v/>
      </c>
      <c r="P1412" s="13" t="str">
        <f t="shared" si="1412"/>
        <v/>
      </c>
    </row>
    <row r="1413">
      <c r="B1413" s="23"/>
      <c r="C1413" s="9"/>
      <c r="D1413" s="9"/>
      <c r="E1413" s="9"/>
      <c r="F1413" s="2"/>
      <c r="G1413" s="3"/>
      <c r="I1413" s="12" t="str">
        <f t="shared" si="754"/>
        <v/>
      </c>
      <c r="J1413" s="13">
        <v>3.31E7</v>
      </c>
      <c r="K1413" s="13" t="str">
        <f t="shared" ref="K1413:P1413" si="1413">if($E1413="","",if($E1413="Dropped",if(and(K$1&lt;=$I1413,K$1&gt;=$H1413),if(Year($D1413)=K$1,$F1413*0.8,if((year($D1413)+1)=K$1,$F1413*0.6,$F1413*0.4)) ,""),if($E1413="Minors",0,if($E1413="FA Contract",if(and(K$1&lt;=$I1413,K$1&gt;=$H1413),$F1413,""),if($E1413="YP Contract",if(K$1=$H1413,500000,if(K$1=($H1413+1),1000000,if(K$1=($H1413+2),1500000,""))))))))</f>
        <v/>
      </c>
      <c r="L1413" s="13" t="str">
        <f t="shared" si="1413"/>
        <v/>
      </c>
      <c r="M1413" s="13" t="str">
        <f t="shared" si="1413"/>
        <v/>
      </c>
      <c r="N1413" s="13" t="str">
        <f t="shared" si="1413"/>
        <v/>
      </c>
      <c r="O1413" s="13" t="str">
        <f t="shared" si="1413"/>
        <v/>
      </c>
      <c r="P1413" s="13" t="str">
        <f t="shared" si="1413"/>
        <v/>
      </c>
    </row>
    <row r="1414">
      <c r="B1414" s="23"/>
      <c r="C1414" s="9"/>
      <c r="D1414" s="9"/>
      <c r="E1414" s="9"/>
      <c r="F1414" s="2"/>
      <c r="G1414" s="3"/>
      <c r="I1414" s="12" t="str">
        <f t="shared" si="754"/>
        <v/>
      </c>
      <c r="J1414" s="13">
        <v>3.31E7</v>
      </c>
      <c r="K1414" s="13" t="str">
        <f t="shared" ref="K1414:P1414" si="1414">if($E1414="","",if($E1414="Dropped",if(and(K$1&lt;=$I1414,K$1&gt;=$H1414),if(Year($D1414)=K$1,$F1414*0.8,if((year($D1414)+1)=K$1,$F1414*0.6,$F1414*0.4)) ,""),if($E1414="Minors",0,if($E1414="FA Contract",if(and(K$1&lt;=$I1414,K$1&gt;=$H1414),$F1414,""),if($E1414="YP Contract",if(K$1=$H1414,500000,if(K$1=($H1414+1),1000000,if(K$1=($H1414+2),1500000,""))))))))</f>
        <v/>
      </c>
      <c r="L1414" s="13" t="str">
        <f t="shared" si="1414"/>
        <v/>
      </c>
      <c r="M1414" s="13" t="str">
        <f t="shared" si="1414"/>
        <v/>
      </c>
      <c r="N1414" s="13" t="str">
        <f t="shared" si="1414"/>
        <v/>
      </c>
      <c r="O1414" s="13" t="str">
        <f t="shared" si="1414"/>
        <v/>
      </c>
      <c r="P1414" s="13" t="str">
        <f t="shared" si="1414"/>
        <v/>
      </c>
    </row>
    <row r="1415">
      <c r="B1415" s="23"/>
      <c r="C1415" s="9"/>
      <c r="D1415" s="9"/>
      <c r="E1415" s="9"/>
      <c r="F1415" s="2"/>
      <c r="G1415" s="3"/>
      <c r="I1415" s="12" t="str">
        <f t="shared" si="754"/>
        <v/>
      </c>
      <c r="J1415" s="13">
        <v>3.31E7</v>
      </c>
      <c r="K1415" s="13" t="str">
        <f t="shared" ref="K1415:P1415" si="1415">if($E1415="","",if($E1415="Dropped",if(and(K$1&lt;=$I1415,K$1&gt;=$H1415),if(Year($D1415)=K$1,$F1415*0.8,if((year($D1415)+1)=K$1,$F1415*0.6,$F1415*0.4)) ,""),if($E1415="Minors",0,if($E1415="FA Contract",if(and(K$1&lt;=$I1415,K$1&gt;=$H1415),$F1415,""),if($E1415="YP Contract",if(K$1=$H1415,500000,if(K$1=($H1415+1),1000000,if(K$1=($H1415+2),1500000,""))))))))</f>
        <v/>
      </c>
      <c r="L1415" s="13" t="str">
        <f t="shared" si="1415"/>
        <v/>
      </c>
      <c r="M1415" s="13" t="str">
        <f t="shared" si="1415"/>
        <v/>
      </c>
      <c r="N1415" s="13" t="str">
        <f t="shared" si="1415"/>
        <v/>
      </c>
      <c r="O1415" s="13" t="str">
        <f t="shared" si="1415"/>
        <v/>
      </c>
      <c r="P1415" s="13" t="str">
        <f t="shared" si="1415"/>
        <v/>
      </c>
    </row>
    <row r="1416">
      <c r="B1416" s="23"/>
      <c r="C1416" s="9"/>
      <c r="D1416" s="9"/>
      <c r="E1416" s="9"/>
      <c r="F1416" s="2"/>
      <c r="G1416" s="3"/>
      <c r="I1416" s="12" t="str">
        <f t="shared" si="754"/>
        <v/>
      </c>
      <c r="J1416" s="13">
        <v>3.31E7</v>
      </c>
      <c r="K1416" s="13" t="str">
        <f t="shared" ref="K1416:P1416" si="1416">if($E1416="","",if($E1416="Dropped",if(and(K$1&lt;=$I1416,K$1&gt;=$H1416),if(Year($D1416)=K$1,$F1416*0.8,if((year($D1416)+1)=K$1,$F1416*0.6,$F1416*0.4)) ,""),if($E1416="Minors",0,if($E1416="FA Contract",if(and(K$1&lt;=$I1416,K$1&gt;=$H1416),$F1416,""),if($E1416="YP Contract",if(K$1=$H1416,500000,if(K$1=($H1416+1),1000000,if(K$1=($H1416+2),1500000,""))))))))</f>
        <v/>
      </c>
      <c r="L1416" s="13" t="str">
        <f t="shared" si="1416"/>
        <v/>
      </c>
      <c r="M1416" s="13" t="str">
        <f t="shared" si="1416"/>
        <v/>
      </c>
      <c r="N1416" s="13" t="str">
        <f t="shared" si="1416"/>
        <v/>
      </c>
      <c r="O1416" s="13" t="str">
        <f t="shared" si="1416"/>
        <v/>
      </c>
      <c r="P1416" s="13" t="str">
        <f t="shared" si="1416"/>
        <v/>
      </c>
    </row>
    <row r="1417">
      <c r="B1417" s="23"/>
      <c r="C1417" s="9"/>
      <c r="D1417" s="9"/>
      <c r="E1417" s="9"/>
      <c r="F1417" s="2"/>
      <c r="G1417" s="3"/>
      <c r="I1417" s="12" t="str">
        <f t="shared" si="754"/>
        <v/>
      </c>
      <c r="J1417" s="13">
        <v>3.31E7</v>
      </c>
      <c r="K1417" s="13" t="str">
        <f t="shared" ref="K1417:P1417" si="1417">if($E1417="","",if($E1417="Dropped",if(and(K$1&lt;=$I1417,K$1&gt;=$H1417),if(Year($D1417)=K$1,$F1417*0.8,if((year($D1417)+1)=K$1,$F1417*0.6,$F1417*0.4)) ,""),if($E1417="Minors",0,if($E1417="FA Contract",if(and(K$1&lt;=$I1417,K$1&gt;=$H1417),$F1417,""),if($E1417="YP Contract",if(K$1=$H1417,500000,if(K$1=($H1417+1),1000000,if(K$1=($H1417+2),1500000,""))))))))</f>
        <v/>
      </c>
      <c r="L1417" s="13" t="str">
        <f t="shared" si="1417"/>
        <v/>
      </c>
      <c r="M1417" s="13" t="str">
        <f t="shared" si="1417"/>
        <v/>
      </c>
      <c r="N1417" s="13" t="str">
        <f t="shared" si="1417"/>
        <v/>
      </c>
      <c r="O1417" s="13" t="str">
        <f t="shared" si="1417"/>
        <v/>
      </c>
      <c r="P1417" s="13" t="str">
        <f t="shared" si="1417"/>
        <v/>
      </c>
    </row>
    <row r="1418">
      <c r="B1418" s="23"/>
      <c r="C1418" s="9"/>
      <c r="D1418" s="9"/>
      <c r="E1418" s="9"/>
      <c r="F1418" s="2"/>
      <c r="G1418" s="3"/>
      <c r="I1418" s="12" t="str">
        <f t="shared" si="754"/>
        <v/>
      </c>
      <c r="J1418" s="13">
        <v>3.31E7</v>
      </c>
      <c r="K1418" s="13" t="str">
        <f t="shared" ref="K1418:P1418" si="1418">if($E1418="","",if($E1418="Dropped",if(and(K$1&lt;=$I1418,K$1&gt;=$H1418),if(Year($D1418)=K$1,$F1418*0.8,if((year($D1418)+1)=K$1,$F1418*0.6,$F1418*0.4)) ,""),if($E1418="Minors",0,if($E1418="FA Contract",if(and(K$1&lt;=$I1418,K$1&gt;=$H1418),$F1418,""),if($E1418="YP Contract",if(K$1=$H1418,500000,if(K$1=($H1418+1),1000000,if(K$1=($H1418+2),1500000,""))))))))</f>
        <v/>
      </c>
      <c r="L1418" s="13" t="str">
        <f t="shared" si="1418"/>
        <v/>
      </c>
      <c r="M1418" s="13" t="str">
        <f t="shared" si="1418"/>
        <v/>
      </c>
      <c r="N1418" s="13" t="str">
        <f t="shared" si="1418"/>
        <v/>
      </c>
      <c r="O1418" s="13" t="str">
        <f t="shared" si="1418"/>
        <v/>
      </c>
      <c r="P1418" s="13" t="str">
        <f t="shared" si="1418"/>
        <v/>
      </c>
    </row>
    <row r="1419">
      <c r="B1419" s="23"/>
      <c r="C1419" s="9"/>
      <c r="D1419" s="9"/>
      <c r="E1419" s="9"/>
      <c r="F1419" s="2"/>
      <c r="G1419" s="3"/>
      <c r="I1419" s="12" t="str">
        <f t="shared" si="754"/>
        <v/>
      </c>
      <c r="J1419" s="13">
        <v>3.31E7</v>
      </c>
      <c r="K1419" s="13" t="str">
        <f t="shared" ref="K1419:P1419" si="1419">if($E1419="","",if($E1419="Dropped",if(and(K$1&lt;=$I1419,K$1&gt;=$H1419),if(Year($D1419)=K$1,$F1419*0.8,if((year($D1419)+1)=K$1,$F1419*0.6,$F1419*0.4)) ,""),if($E1419="Minors",0,if($E1419="FA Contract",if(and(K$1&lt;=$I1419,K$1&gt;=$H1419),$F1419,""),if($E1419="YP Contract",if(K$1=$H1419,500000,if(K$1=($H1419+1),1000000,if(K$1=($H1419+2),1500000,""))))))))</f>
        <v/>
      </c>
      <c r="L1419" s="13" t="str">
        <f t="shared" si="1419"/>
        <v/>
      </c>
      <c r="M1419" s="13" t="str">
        <f t="shared" si="1419"/>
        <v/>
      </c>
      <c r="N1419" s="13" t="str">
        <f t="shared" si="1419"/>
        <v/>
      </c>
      <c r="O1419" s="13" t="str">
        <f t="shared" si="1419"/>
        <v/>
      </c>
      <c r="P1419" s="13" t="str">
        <f t="shared" si="1419"/>
        <v/>
      </c>
    </row>
    <row r="1420">
      <c r="B1420" s="23"/>
      <c r="C1420" s="9"/>
      <c r="D1420" s="9"/>
      <c r="E1420" s="9"/>
      <c r="F1420" s="2"/>
      <c r="G1420" s="3"/>
      <c r="I1420" s="12" t="str">
        <f t="shared" si="754"/>
        <v/>
      </c>
      <c r="J1420" s="13">
        <v>3.31E7</v>
      </c>
      <c r="K1420" s="13" t="str">
        <f t="shared" ref="K1420:P1420" si="1420">if($E1420="","",if($E1420="Dropped",if(and(K$1&lt;=$I1420,K$1&gt;=$H1420),if(Year($D1420)=K$1,$F1420*0.8,if((year($D1420)+1)=K$1,$F1420*0.6,$F1420*0.4)) ,""),if($E1420="Minors",0,if($E1420="FA Contract",if(and(K$1&lt;=$I1420,K$1&gt;=$H1420),$F1420,""),if($E1420="YP Contract",if(K$1=$H1420,500000,if(K$1=($H1420+1),1000000,if(K$1=($H1420+2),1500000,""))))))))</f>
        <v/>
      </c>
      <c r="L1420" s="13" t="str">
        <f t="shared" si="1420"/>
        <v/>
      </c>
      <c r="M1420" s="13" t="str">
        <f t="shared" si="1420"/>
        <v/>
      </c>
      <c r="N1420" s="13" t="str">
        <f t="shared" si="1420"/>
        <v/>
      </c>
      <c r="O1420" s="13" t="str">
        <f t="shared" si="1420"/>
        <v/>
      </c>
      <c r="P1420" s="13" t="str">
        <f t="shared" si="1420"/>
        <v/>
      </c>
    </row>
    <row r="1421">
      <c r="B1421" s="23"/>
      <c r="C1421" s="9"/>
      <c r="D1421" s="9"/>
      <c r="E1421" s="9"/>
      <c r="F1421" s="2"/>
      <c r="G1421" s="3"/>
      <c r="I1421" s="12" t="str">
        <f t="shared" si="754"/>
        <v/>
      </c>
      <c r="J1421" s="13">
        <v>3.31E7</v>
      </c>
      <c r="K1421" s="13" t="str">
        <f t="shared" ref="K1421:P1421" si="1421">if($E1421="","",if($E1421="Dropped",if(and(K$1&lt;=$I1421,K$1&gt;=$H1421),if(Year($D1421)=K$1,$F1421*0.8,if((year($D1421)+1)=K$1,$F1421*0.6,$F1421*0.4)) ,""),if($E1421="Minors",0,if($E1421="FA Contract",if(and(K$1&lt;=$I1421,K$1&gt;=$H1421),$F1421,""),if($E1421="YP Contract",if(K$1=$H1421,500000,if(K$1=($H1421+1),1000000,if(K$1=($H1421+2),1500000,""))))))))</f>
        <v/>
      </c>
      <c r="L1421" s="13" t="str">
        <f t="shared" si="1421"/>
        <v/>
      </c>
      <c r="M1421" s="13" t="str">
        <f t="shared" si="1421"/>
        <v/>
      </c>
      <c r="N1421" s="13" t="str">
        <f t="shared" si="1421"/>
        <v/>
      </c>
      <c r="O1421" s="13" t="str">
        <f t="shared" si="1421"/>
        <v/>
      </c>
      <c r="P1421" s="13" t="str">
        <f t="shared" si="1421"/>
        <v/>
      </c>
    </row>
    <row r="1422">
      <c r="B1422" s="23"/>
      <c r="C1422" s="9"/>
      <c r="D1422" s="9"/>
      <c r="E1422" s="9"/>
      <c r="F1422" s="2"/>
      <c r="G1422" s="3"/>
      <c r="I1422" s="12" t="str">
        <f t="shared" si="754"/>
        <v/>
      </c>
      <c r="J1422" s="13">
        <v>3.31E7</v>
      </c>
      <c r="K1422" s="13" t="str">
        <f t="shared" ref="K1422:P1422" si="1422">if($E1422="","",if($E1422="Dropped",if(and(K$1&lt;=$I1422,K$1&gt;=$H1422),if(Year($D1422)=K$1,$F1422*0.8,if((year($D1422)+1)=K$1,$F1422*0.6,$F1422*0.4)) ,""),if($E1422="Minors",0,if($E1422="FA Contract",if(and(K$1&lt;=$I1422,K$1&gt;=$H1422),$F1422,""),if($E1422="YP Contract",if(K$1=$H1422,500000,if(K$1=($H1422+1),1000000,if(K$1=($H1422+2),1500000,""))))))))</f>
        <v/>
      </c>
      <c r="L1422" s="13" t="str">
        <f t="shared" si="1422"/>
        <v/>
      </c>
      <c r="M1422" s="13" t="str">
        <f t="shared" si="1422"/>
        <v/>
      </c>
      <c r="N1422" s="13" t="str">
        <f t="shared" si="1422"/>
        <v/>
      </c>
      <c r="O1422" s="13" t="str">
        <f t="shared" si="1422"/>
        <v/>
      </c>
      <c r="P1422" s="13" t="str">
        <f t="shared" si="1422"/>
        <v/>
      </c>
    </row>
    <row r="1423">
      <c r="B1423" s="23"/>
      <c r="C1423" s="9"/>
      <c r="D1423" s="9"/>
      <c r="E1423" s="9"/>
      <c r="F1423" s="2"/>
      <c r="G1423" s="3"/>
      <c r="I1423" s="12" t="str">
        <f t="shared" si="754"/>
        <v/>
      </c>
      <c r="J1423" s="13">
        <v>3.31E7</v>
      </c>
      <c r="K1423" s="13" t="str">
        <f t="shared" ref="K1423:P1423" si="1423">if($E1423="","",if($E1423="Dropped",if(and(K$1&lt;=$I1423,K$1&gt;=$H1423),if(Year($D1423)=K$1,$F1423*0.8,if((year($D1423)+1)=K$1,$F1423*0.6,$F1423*0.4)) ,""),if($E1423="Minors",0,if($E1423="FA Contract",if(and(K$1&lt;=$I1423,K$1&gt;=$H1423),$F1423,""),if($E1423="YP Contract",if(K$1=$H1423,500000,if(K$1=($H1423+1),1000000,if(K$1=($H1423+2),1500000,""))))))))</f>
        <v/>
      </c>
      <c r="L1423" s="13" t="str">
        <f t="shared" si="1423"/>
        <v/>
      </c>
      <c r="M1423" s="13" t="str">
        <f t="shared" si="1423"/>
        <v/>
      </c>
      <c r="N1423" s="13" t="str">
        <f t="shared" si="1423"/>
        <v/>
      </c>
      <c r="O1423" s="13" t="str">
        <f t="shared" si="1423"/>
        <v/>
      </c>
      <c r="P1423" s="13" t="str">
        <f t="shared" si="1423"/>
        <v/>
      </c>
    </row>
    <row r="1424">
      <c r="B1424" s="23"/>
      <c r="C1424" s="9"/>
      <c r="D1424" s="9"/>
      <c r="E1424" s="9"/>
      <c r="F1424" s="2"/>
      <c r="G1424" s="3"/>
      <c r="I1424" s="12" t="str">
        <f t="shared" si="754"/>
        <v/>
      </c>
      <c r="J1424" s="13">
        <v>3.31E7</v>
      </c>
      <c r="K1424" s="13" t="str">
        <f t="shared" ref="K1424:P1424" si="1424">if($E1424="","",if($E1424="Dropped",if(and(K$1&lt;=$I1424,K$1&gt;=$H1424),if(Year($D1424)=K$1,$F1424*0.8,if((year($D1424)+1)=K$1,$F1424*0.6,$F1424*0.4)) ,""),if($E1424="Minors",0,if($E1424="FA Contract",if(and(K$1&lt;=$I1424,K$1&gt;=$H1424),$F1424,""),if($E1424="YP Contract",if(K$1=$H1424,500000,if(K$1=($H1424+1),1000000,if(K$1=($H1424+2),1500000,""))))))))</f>
        <v/>
      </c>
      <c r="L1424" s="13" t="str">
        <f t="shared" si="1424"/>
        <v/>
      </c>
      <c r="M1424" s="13" t="str">
        <f t="shared" si="1424"/>
        <v/>
      </c>
      <c r="N1424" s="13" t="str">
        <f t="shared" si="1424"/>
        <v/>
      </c>
      <c r="O1424" s="13" t="str">
        <f t="shared" si="1424"/>
        <v/>
      </c>
      <c r="P1424" s="13" t="str">
        <f t="shared" si="1424"/>
        <v/>
      </c>
    </row>
    <row r="1425">
      <c r="B1425" s="23"/>
      <c r="C1425" s="9"/>
      <c r="D1425" s="9"/>
      <c r="E1425" s="9"/>
      <c r="F1425" s="2"/>
      <c r="G1425" s="3"/>
      <c r="I1425" s="12" t="str">
        <f t="shared" si="754"/>
        <v/>
      </c>
      <c r="J1425" s="13">
        <v>3.31E7</v>
      </c>
      <c r="K1425" s="13" t="str">
        <f t="shared" ref="K1425:P1425" si="1425">if($E1425="","",if($E1425="Dropped",if(and(K$1&lt;=$I1425,K$1&gt;=$H1425),if(Year($D1425)=K$1,$F1425*0.8,if((year($D1425)+1)=K$1,$F1425*0.6,$F1425*0.4)) ,""),if($E1425="Minors",0,if($E1425="FA Contract",if(and(K$1&lt;=$I1425,K$1&gt;=$H1425),$F1425,""),if($E1425="YP Contract",if(K$1=$H1425,500000,if(K$1=($H1425+1),1000000,if(K$1=($H1425+2),1500000,""))))))))</f>
        <v/>
      </c>
      <c r="L1425" s="13" t="str">
        <f t="shared" si="1425"/>
        <v/>
      </c>
      <c r="M1425" s="13" t="str">
        <f t="shared" si="1425"/>
        <v/>
      </c>
      <c r="N1425" s="13" t="str">
        <f t="shared" si="1425"/>
        <v/>
      </c>
      <c r="O1425" s="13" t="str">
        <f t="shared" si="1425"/>
        <v/>
      </c>
      <c r="P1425" s="13" t="str">
        <f t="shared" si="1425"/>
        <v/>
      </c>
    </row>
    <row r="1426">
      <c r="B1426" s="23"/>
      <c r="C1426" s="9"/>
      <c r="D1426" s="9"/>
      <c r="E1426" s="9"/>
      <c r="F1426" s="2"/>
      <c r="G1426" s="3"/>
      <c r="I1426" s="12" t="str">
        <f t="shared" si="754"/>
        <v/>
      </c>
      <c r="J1426" s="13">
        <v>3.31E7</v>
      </c>
      <c r="K1426" s="13" t="str">
        <f t="shared" ref="K1426:P1426" si="1426">if($E1426="","",if($E1426="Dropped",if(and(K$1&lt;=$I1426,K$1&gt;=$H1426),if(Year($D1426)=K$1,$F1426*0.8,if((year($D1426)+1)=K$1,$F1426*0.6,$F1426*0.4)) ,""),if($E1426="Minors",0,if($E1426="FA Contract",if(and(K$1&lt;=$I1426,K$1&gt;=$H1426),$F1426,""),if($E1426="YP Contract",if(K$1=$H1426,500000,if(K$1=($H1426+1),1000000,if(K$1=($H1426+2),1500000,""))))))))</f>
        <v/>
      </c>
      <c r="L1426" s="13" t="str">
        <f t="shared" si="1426"/>
        <v/>
      </c>
      <c r="M1426" s="13" t="str">
        <f t="shared" si="1426"/>
        <v/>
      </c>
      <c r="N1426" s="13" t="str">
        <f t="shared" si="1426"/>
        <v/>
      </c>
      <c r="O1426" s="13" t="str">
        <f t="shared" si="1426"/>
        <v/>
      </c>
      <c r="P1426" s="13" t="str">
        <f t="shared" si="1426"/>
        <v/>
      </c>
    </row>
    <row r="1427">
      <c r="B1427" s="23"/>
      <c r="C1427" s="9"/>
      <c r="D1427" s="9"/>
      <c r="E1427" s="9"/>
      <c r="F1427" s="2"/>
      <c r="G1427" s="3"/>
      <c r="I1427" s="12" t="str">
        <f t="shared" si="754"/>
        <v/>
      </c>
      <c r="J1427" s="13">
        <v>3.31E7</v>
      </c>
      <c r="K1427" s="13" t="str">
        <f t="shared" ref="K1427:P1427" si="1427">if($E1427="","",if($E1427="Dropped",if(and(K$1&lt;=$I1427,K$1&gt;=$H1427),if(Year($D1427)=K$1,$F1427*0.8,if((year($D1427)+1)=K$1,$F1427*0.6,$F1427*0.4)) ,""),if($E1427="Minors",0,if($E1427="FA Contract",if(and(K$1&lt;=$I1427,K$1&gt;=$H1427),$F1427,""),if($E1427="YP Contract",if(K$1=$H1427,500000,if(K$1=($H1427+1),1000000,if(K$1=($H1427+2),1500000,""))))))))</f>
        <v/>
      </c>
      <c r="L1427" s="13" t="str">
        <f t="shared" si="1427"/>
        <v/>
      </c>
      <c r="M1427" s="13" t="str">
        <f t="shared" si="1427"/>
        <v/>
      </c>
      <c r="N1427" s="13" t="str">
        <f t="shared" si="1427"/>
        <v/>
      </c>
      <c r="O1427" s="13" t="str">
        <f t="shared" si="1427"/>
        <v/>
      </c>
      <c r="P1427" s="13" t="str">
        <f t="shared" si="1427"/>
        <v/>
      </c>
    </row>
    <row r="1428">
      <c r="B1428" s="23"/>
      <c r="C1428" s="9"/>
      <c r="D1428" s="9"/>
      <c r="E1428" s="9"/>
      <c r="F1428" s="2"/>
      <c r="G1428" s="3"/>
      <c r="I1428" s="12" t="str">
        <f t="shared" si="754"/>
        <v/>
      </c>
      <c r="J1428" s="13">
        <v>3.31E7</v>
      </c>
      <c r="K1428" s="13" t="str">
        <f t="shared" ref="K1428:P1428" si="1428">if($E1428="","",if($E1428="Dropped",if(and(K$1&lt;=$I1428,K$1&gt;=$H1428),if(Year($D1428)=K$1,$F1428*0.8,if((year($D1428)+1)=K$1,$F1428*0.6,$F1428*0.4)) ,""),if($E1428="Minors",0,if($E1428="FA Contract",if(and(K$1&lt;=$I1428,K$1&gt;=$H1428),$F1428,""),if($E1428="YP Contract",if(K$1=$H1428,500000,if(K$1=($H1428+1),1000000,if(K$1=($H1428+2),1500000,""))))))))</f>
        <v/>
      </c>
      <c r="L1428" s="13" t="str">
        <f t="shared" si="1428"/>
        <v/>
      </c>
      <c r="M1428" s="13" t="str">
        <f t="shared" si="1428"/>
        <v/>
      </c>
      <c r="N1428" s="13" t="str">
        <f t="shared" si="1428"/>
        <v/>
      </c>
      <c r="O1428" s="13" t="str">
        <f t="shared" si="1428"/>
        <v/>
      </c>
      <c r="P1428" s="13" t="str">
        <f t="shared" si="1428"/>
        <v/>
      </c>
    </row>
    <row r="1429">
      <c r="B1429" s="23"/>
      <c r="C1429" s="9"/>
      <c r="D1429" s="9"/>
      <c r="E1429" s="9"/>
      <c r="F1429" s="2"/>
      <c r="G1429" s="3"/>
      <c r="I1429" s="12" t="str">
        <f t="shared" si="754"/>
        <v/>
      </c>
      <c r="J1429" s="13">
        <v>3.31E7</v>
      </c>
      <c r="K1429" s="13" t="str">
        <f t="shared" ref="K1429:P1429" si="1429">if($E1429="","",if($E1429="Dropped",if(and(K$1&lt;=$I1429,K$1&gt;=$H1429),if(Year($D1429)=K$1,$F1429*0.8,if((year($D1429)+1)=K$1,$F1429*0.6,$F1429*0.4)) ,""),if($E1429="Minors",0,if($E1429="FA Contract",if(and(K$1&lt;=$I1429,K$1&gt;=$H1429),$F1429,""),if($E1429="YP Contract",if(K$1=$H1429,500000,if(K$1=($H1429+1),1000000,if(K$1=($H1429+2),1500000,""))))))))</f>
        <v/>
      </c>
      <c r="L1429" s="13" t="str">
        <f t="shared" si="1429"/>
        <v/>
      </c>
      <c r="M1429" s="13" t="str">
        <f t="shared" si="1429"/>
        <v/>
      </c>
      <c r="N1429" s="13" t="str">
        <f t="shared" si="1429"/>
        <v/>
      </c>
      <c r="O1429" s="13" t="str">
        <f t="shared" si="1429"/>
        <v/>
      </c>
      <c r="P1429" s="13" t="str">
        <f t="shared" si="1429"/>
        <v/>
      </c>
    </row>
    <row r="1430">
      <c r="B1430" s="23"/>
      <c r="C1430" s="9"/>
      <c r="D1430" s="9"/>
      <c r="E1430" s="9"/>
      <c r="F1430" s="2"/>
      <c r="G1430" s="3"/>
      <c r="I1430" s="12" t="str">
        <f t="shared" si="754"/>
        <v/>
      </c>
      <c r="J1430" s="13">
        <v>3.31E7</v>
      </c>
      <c r="K1430" s="13" t="str">
        <f t="shared" ref="K1430:P1430" si="1430">if($E1430="","",if($E1430="Dropped",if(and(K$1&lt;=$I1430,K$1&gt;=$H1430),if(Year($D1430)=K$1,$F1430*0.8,if((year($D1430)+1)=K$1,$F1430*0.6,$F1430*0.4)) ,""),if($E1430="Minors",0,if($E1430="FA Contract",if(and(K$1&lt;=$I1430,K$1&gt;=$H1430),$F1430,""),if($E1430="YP Contract",if(K$1=$H1430,500000,if(K$1=($H1430+1),1000000,if(K$1=($H1430+2),1500000,""))))))))</f>
        <v/>
      </c>
      <c r="L1430" s="13" t="str">
        <f t="shared" si="1430"/>
        <v/>
      </c>
      <c r="M1430" s="13" t="str">
        <f t="shared" si="1430"/>
        <v/>
      </c>
      <c r="N1430" s="13" t="str">
        <f t="shared" si="1430"/>
        <v/>
      </c>
      <c r="O1430" s="13" t="str">
        <f t="shared" si="1430"/>
        <v/>
      </c>
      <c r="P1430" s="13" t="str">
        <f t="shared" si="1430"/>
        <v/>
      </c>
    </row>
    <row r="1431">
      <c r="B1431" s="23"/>
      <c r="C1431" s="9"/>
      <c r="D1431" s="9"/>
      <c r="E1431" s="9"/>
      <c r="F1431" s="2"/>
      <c r="G1431" s="3"/>
      <c r="I1431" s="12" t="str">
        <f t="shared" si="754"/>
        <v/>
      </c>
      <c r="J1431" s="13">
        <v>3.31E7</v>
      </c>
      <c r="K1431" s="13" t="str">
        <f t="shared" ref="K1431:P1431" si="1431">if($E1431="","",if($E1431="Dropped",if(and(K$1&lt;=$I1431,K$1&gt;=$H1431),if(Year($D1431)=K$1,$F1431*0.8,if((year($D1431)+1)=K$1,$F1431*0.6,$F1431*0.4)) ,""),if($E1431="Minors",0,if($E1431="FA Contract",if(and(K$1&lt;=$I1431,K$1&gt;=$H1431),$F1431,""),if($E1431="YP Contract",if(K$1=$H1431,500000,if(K$1=($H1431+1),1000000,if(K$1=($H1431+2),1500000,""))))))))</f>
        <v/>
      </c>
      <c r="L1431" s="13" t="str">
        <f t="shared" si="1431"/>
        <v/>
      </c>
      <c r="M1431" s="13" t="str">
        <f t="shared" si="1431"/>
        <v/>
      </c>
      <c r="N1431" s="13" t="str">
        <f t="shared" si="1431"/>
        <v/>
      </c>
      <c r="O1431" s="13" t="str">
        <f t="shared" si="1431"/>
        <v/>
      </c>
      <c r="P1431" s="13" t="str">
        <f t="shared" si="1431"/>
        <v/>
      </c>
    </row>
    <row r="1432">
      <c r="B1432" s="23"/>
      <c r="C1432" s="9"/>
      <c r="D1432" s="9"/>
      <c r="E1432" s="9"/>
      <c r="F1432" s="2"/>
      <c r="G1432" s="3"/>
      <c r="I1432" s="12" t="str">
        <f t="shared" si="754"/>
        <v/>
      </c>
      <c r="J1432" s="13">
        <v>3.31E7</v>
      </c>
      <c r="K1432" s="13" t="str">
        <f t="shared" ref="K1432:P1432" si="1432">if($E1432="","",if($E1432="Dropped",if(and(K$1&lt;=$I1432,K$1&gt;=$H1432),if(Year($D1432)=K$1,$F1432*0.8,if((year($D1432)+1)=K$1,$F1432*0.6,$F1432*0.4)) ,""),if($E1432="Minors",0,if($E1432="FA Contract",if(and(K$1&lt;=$I1432,K$1&gt;=$H1432),$F1432,""),if($E1432="YP Contract",if(K$1=$H1432,500000,if(K$1=($H1432+1),1000000,if(K$1=($H1432+2),1500000,""))))))))</f>
        <v/>
      </c>
      <c r="L1432" s="13" t="str">
        <f t="shared" si="1432"/>
        <v/>
      </c>
      <c r="M1432" s="13" t="str">
        <f t="shared" si="1432"/>
        <v/>
      </c>
      <c r="N1432" s="13" t="str">
        <f t="shared" si="1432"/>
        <v/>
      </c>
      <c r="O1432" s="13" t="str">
        <f t="shared" si="1432"/>
        <v/>
      </c>
      <c r="P1432" s="13" t="str">
        <f t="shared" si="1432"/>
        <v/>
      </c>
    </row>
    <row r="1433">
      <c r="B1433" s="23"/>
      <c r="C1433" s="9"/>
      <c r="D1433" s="9"/>
      <c r="E1433" s="9"/>
      <c r="F1433" s="2"/>
      <c r="G1433" s="3"/>
      <c r="I1433" s="12" t="str">
        <f t="shared" si="754"/>
        <v/>
      </c>
      <c r="J1433" s="13">
        <v>3.31E7</v>
      </c>
      <c r="K1433" s="13" t="str">
        <f t="shared" ref="K1433:P1433" si="1433">if($E1433="","",if($E1433="Dropped",if(and(K$1&lt;=$I1433,K$1&gt;=$H1433),if(Year($D1433)=K$1,$F1433*0.8,if((year($D1433)+1)=K$1,$F1433*0.6,$F1433*0.4)) ,""),if($E1433="Minors",0,if($E1433="FA Contract",if(and(K$1&lt;=$I1433,K$1&gt;=$H1433),$F1433,""),if($E1433="YP Contract",if(K$1=$H1433,500000,if(K$1=($H1433+1),1000000,if(K$1=($H1433+2),1500000,""))))))))</f>
        <v/>
      </c>
      <c r="L1433" s="13" t="str">
        <f t="shared" si="1433"/>
        <v/>
      </c>
      <c r="M1433" s="13" t="str">
        <f t="shared" si="1433"/>
        <v/>
      </c>
      <c r="N1433" s="13" t="str">
        <f t="shared" si="1433"/>
        <v/>
      </c>
      <c r="O1433" s="13" t="str">
        <f t="shared" si="1433"/>
        <v/>
      </c>
      <c r="P1433" s="13" t="str">
        <f t="shared" si="1433"/>
        <v/>
      </c>
    </row>
    <row r="1434">
      <c r="B1434" s="23"/>
      <c r="C1434" s="9"/>
      <c r="D1434" s="9"/>
      <c r="E1434" s="9"/>
      <c r="F1434" s="2"/>
      <c r="G1434" s="3"/>
      <c r="I1434" s="12" t="str">
        <f t="shared" si="754"/>
        <v/>
      </c>
      <c r="J1434" s="13">
        <v>3.31E7</v>
      </c>
      <c r="K1434" s="13" t="str">
        <f t="shared" ref="K1434:P1434" si="1434">if($E1434="","",if($E1434="Dropped",if(and(K$1&lt;=$I1434,K$1&gt;=$H1434),if(Year($D1434)=K$1,$F1434*0.8,if((year($D1434)+1)=K$1,$F1434*0.6,$F1434*0.4)) ,""),if($E1434="Minors",0,if($E1434="FA Contract",if(and(K$1&lt;=$I1434,K$1&gt;=$H1434),$F1434,""),if($E1434="YP Contract",if(K$1=$H1434,500000,if(K$1=($H1434+1),1000000,if(K$1=($H1434+2),1500000,""))))))))</f>
        <v/>
      </c>
      <c r="L1434" s="13" t="str">
        <f t="shared" si="1434"/>
        <v/>
      </c>
      <c r="M1434" s="13" t="str">
        <f t="shared" si="1434"/>
        <v/>
      </c>
      <c r="N1434" s="13" t="str">
        <f t="shared" si="1434"/>
        <v/>
      </c>
      <c r="O1434" s="13" t="str">
        <f t="shared" si="1434"/>
        <v/>
      </c>
      <c r="P1434" s="13" t="str">
        <f t="shared" si="1434"/>
        <v/>
      </c>
    </row>
    <row r="1435">
      <c r="B1435" s="23"/>
      <c r="C1435" s="9"/>
      <c r="D1435" s="9"/>
      <c r="E1435" s="9"/>
      <c r="F1435" s="2"/>
      <c r="G1435" s="3"/>
      <c r="I1435" s="12" t="str">
        <f t="shared" si="754"/>
        <v/>
      </c>
      <c r="J1435" s="13">
        <v>3.31E7</v>
      </c>
      <c r="K1435" s="13" t="str">
        <f t="shared" ref="K1435:P1435" si="1435">if($E1435="","",if($E1435="Dropped",if(and(K$1&lt;=$I1435,K$1&gt;=$H1435),if(Year($D1435)=K$1,$F1435*0.8,if((year($D1435)+1)=K$1,$F1435*0.6,$F1435*0.4)) ,""),if($E1435="Minors",0,if($E1435="FA Contract",if(and(K$1&lt;=$I1435,K$1&gt;=$H1435),$F1435,""),if($E1435="YP Contract",if(K$1=$H1435,500000,if(K$1=($H1435+1),1000000,if(K$1=($H1435+2),1500000,""))))))))</f>
        <v/>
      </c>
      <c r="L1435" s="13" t="str">
        <f t="shared" si="1435"/>
        <v/>
      </c>
      <c r="M1435" s="13" t="str">
        <f t="shared" si="1435"/>
        <v/>
      </c>
      <c r="N1435" s="13" t="str">
        <f t="shared" si="1435"/>
        <v/>
      </c>
      <c r="O1435" s="13" t="str">
        <f t="shared" si="1435"/>
        <v/>
      </c>
      <c r="P1435" s="13" t="str">
        <f t="shared" si="1435"/>
        <v/>
      </c>
    </row>
    <row r="1436">
      <c r="B1436" s="23"/>
      <c r="C1436" s="9"/>
      <c r="D1436" s="9"/>
      <c r="E1436" s="9"/>
      <c r="F1436" s="2"/>
      <c r="G1436" s="3"/>
      <c r="I1436" s="12" t="str">
        <f t="shared" si="754"/>
        <v/>
      </c>
      <c r="J1436" s="13">
        <v>3.31E7</v>
      </c>
      <c r="K1436" s="13" t="str">
        <f t="shared" ref="K1436:P1436" si="1436">if($E1436="","",if($E1436="Dropped",if(and(K$1&lt;=$I1436,K$1&gt;=$H1436),if(Year($D1436)=K$1,$F1436*0.8,if((year($D1436)+1)=K$1,$F1436*0.6,$F1436*0.4)) ,""),if($E1436="Minors",0,if($E1436="FA Contract",if(and(K$1&lt;=$I1436,K$1&gt;=$H1436),$F1436,""),if($E1436="YP Contract",if(K$1=$H1436,500000,if(K$1=($H1436+1),1000000,if(K$1=($H1436+2),1500000,""))))))))</f>
        <v/>
      </c>
      <c r="L1436" s="13" t="str">
        <f t="shared" si="1436"/>
        <v/>
      </c>
      <c r="M1436" s="13" t="str">
        <f t="shared" si="1436"/>
        <v/>
      </c>
      <c r="N1436" s="13" t="str">
        <f t="shared" si="1436"/>
        <v/>
      </c>
      <c r="O1436" s="13" t="str">
        <f t="shared" si="1436"/>
        <v/>
      </c>
      <c r="P1436" s="13" t="str">
        <f t="shared" si="1436"/>
        <v/>
      </c>
    </row>
    <row r="1437">
      <c r="B1437" s="23"/>
      <c r="C1437" s="9"/>
      <c r="D1437" s="9"/>
      <c r="E1437" s="9"/>
      <c r="F1437" s="2"/>
      <c r="G1437" s="3"/>
      <c r="I1437" s="12" t="str">
        <f t="shared" si="754"/>
        <v/>
      </c>
      <c r="J1437" s="13">
        <v>3.31E7</v>
      </c>
      <c r="K1437" s="13" t="str">
        <f t="shared" ref="K1437:P1437" si="1437">if($E1437="","",if($E1437="Dropped",if(and(K$1&lt;=$I1437,K$1&gt;=$H1437),if(Year($D1437)=K$1,$F1437*0.8,if((year($D1437)+1)=K$1,$F1437*0.6,$F1437*0.4)) ,""),if($E1437="Minors",0,if($E1437="FA Contract",if(and(K$1&lt;=$I1437,K$1&gt;=$H1437),$F1437,""),if($E1437="YP Contract",if(K$1=$H1437,500000,if(K$1=($H1437+1),1000000,if(K$1=($H1437+2),1500000,""))))))))</f>
        <v/>
      </c>
      <c r="L1437" s="13" t="str">
        <f t="shared" si="1437"/>
        <v/>
      </c>
      <c r="M1437" s="13" t="str">
        <f t="shared" si="1437"/>
        <v/>
      </c>
      <c r="N1437" s="13" t="str">
        <f t="shared" si="1437"/>
        <v/>
      </c>
      <c r="O1437" s="13" t="str">
        <f t="shared" si="1437"/>
        <v/>
      </c>
      <c r="P1437" s="13" t="str">
        <f t="shared" si="1437"/>
        <v/>
      </c>
    </row>
    <row r="1438">
      <c r="B1438" s="23"/>
      <c r="C1438" s="9"/>
      <c r="D1438" s="9"/>
      <c r="E1438" s="9"/>
      <c r="F1438" s="2"/>
      <c r="G1438" s="3"/>
      <c r="I1438" s="12" t="str">
        <f t="shared" si="754"/>
        <v/>
      </c>
      <c r="J1438" s="13">
        <v>3.31E7</v>
      </c>
      <c r="K1438" s="13" t="str">
        <f t="shared" ref="K1438:P1438" si="1438">if($E1438="","",if($E1438="Dropped",if(and(K$1&lt;=$I1438,K$1&gt;=$H1438),if(Year($D1438)=K$1,$F1438*0.8,if((year($D1438)+1)=K$1,$F1438*0.6,$F1438*0.4)) ,""),if($E1438="Minors",0,if($E1438="FA Contract",if(and(K$1&lt;=$I1438,K$1&gt;=$H1438),$F1438,""),if($E1438="YP Contract",if(K$1=$H1438,500000,if(K$1=($H1438+1),1000000,if(K$1=($H1438+2),1500000,""))))))))</f>
        <v/>
      </c>
      <c r="L1438" s="13" t="str">
        <f t="shared" si="1438"/>
        <v/>
      </c>
      <c r="M1438" s="13" t="str">
        <f t="shared" si="1438"/>
        <v/>
      </c>
      <c r="N1438" s="13" t="str">
        <f t="shared" si="1438"/>
        <v/>
      </c>
      <c r="O1438" s="13" t="str">
        <f t="shared" si="1438"/>
        <v/>
      </c>
      <c r="P1438" s="13" t="str">
        <f t="shared" si="1438"/>
        <v/>
      </c>
    </row>
    <row r="1439">
      <c r="B1439" s="23"/>
      <c r="C1439" s="9"/>
      <c r="D1439" s="9"/>
      <c r="E1439" s="9"/>
      <c r="F1439" s="2"/>
      <c r="G1439" s="3"/>
      <c r="I1439" s="12" t="str">
        <f t="shared" si="754"/>
        <v/>
      </c>
      <c r="J1439" s="13">
        <v>3.31E7</v>
      </c>
      <c r="K1439" s="13" t="str">
        <f t="shared" ref="K1439:P1439" si="1439">if($E1439="","",if($E1439="Dropped",if(and(K$1&lt;=$I1439,K$1&gt;=$H1439),if(Year($D1439)=K$1,$F1439*0.8,if((year($D1439)+1)=K$1,$F1439*0.6,$F1439*0.4)) ,""),if($E1439="Minors",0,if($E1439="FA Contract",if(and(K$1&lt;=$I1439,K$1&gt;=$H1439),$F1439,""),if($E1439="YP Contract",if(K$1=$H1439,500000,if(K$1=($H1439+1),1000000,if(K$1=($H1439+2),1500000,""))))))))</f>
        <v/>
      </c>
      <c r="L1439" s="13" t="str">
        <f t="shared" si="1439"/>
        <v/>
      </c>
      <c r="M1439" s="13" t="str">
        <f t="shared" si="1439"/>
        <v/>
      </c>
      <c r="N1439" s="13" t="str">
        <f t="shared" si="1439"/>
        <v/>
      </c>
      <c r="O1439" s="13" t="str">
        <f t="shared" si="1439"/>
        <v/>
      </c>
      <c r="P1439" s="13" t="str">
        <f t="shared" si="1439"/>
        <v/>
      </c>
    </row>
    <row r="1440">
      <c r="B1440" s="23"/>
      <c r="C1440" s="9"/>
      <c r="D1440" s="9"/>
      <c r="E1440" s="9"/>
      <c r="F1440" s="2"/>
      <c r="G1440" s="3"/>
      <c r="I1440" s="12" t="str">
        <f t="shared" si="754"/>
        <v/>
      </c>
      <c r="J1440" s="13">
        <v>3.31E7</v>
      </c>
      <c r="K1440" s="13" t="str">
        <f t="shared" ref="K1440:P1440" si="1440">if($E1440="","",if($E1440="Dropped",if(and(K$1&lt;=$I1440,K$1&gt;=$H1440),if(Year($D1440)=K$1,$F1440*0.8,if((year($D1440)+1)=K$1,$F1440*0.6,$F1440*0.4)) ,""),if($E1440="Minors",0,if($E1440="FA Contract",if(and(K$1&lt;=$I1440,K$1&gt;=$H1440),$F1440,""),if($E1440="YP Contract",if(K$1=$H1440,500000,if(K$1=($H1440+1),1000000,if(K$1=($H1440+2),1500000,""))))))))</f>
        <v/>
      </c>
      <c r="L1440" s="13" t="str">
        <f t="shared" si="1440"/>
        <v/>
      </c>
      <c r="M1440" s="13" t="str">
        <f t="shared" si="1440"/>
        <v/>
      </c>
      <c r="N1440" s="13" t="str">
        <f t="shared" si="1440"/>
        <v/>
      </c>
      <c r="O1440" s="13" t="str">
        <f t="shared" si="1440"/>
        <v/>
      </c>
      <c r="P1440" s="13" t="str">
        <f t="shared" si="1440"/>
        <v/>
      </c>
    </row>
    <row r="1441">
      <c r="B1441" s="23"/>
      <c r="C1441" s="9"/>
      <c r="D1441" s="9"/>
      <c r="E1441" s="9"/>
      <c r="F1441" s="2"/>
      <c r="G1441" s="3"/>
      <c r="I1441" s="12" t="str">
        <f t="shared" si="754"/>
        <v/>
      </c>
      <c r="J1441" s="13">
        <v>3.31E7</v>
      </c>
      <c r="K1441" s="13" t="str">
        <f t="shared" ref="K1441:P1441" si="1441">if($E1441="","",if($E1441="Dropped",if(and(K$1&lt;=$I1441,K$1&gt;=$H1441),if(Year($D1441)=K$1,$F1441*0.8,if((year($D1441)+1)=K$1,$F1441*0.6,$F1441*0.4)) ,""),if($E1441="Minors",0,if($E1441="FA Contract",if(and(K$1&lt;=$I1441,K$1&gt;=$H1441),$F1441,""),if($E1441="YP Contract",if(K$1=$H1441,500000,if(K$1=($H1441+1),1000000,if(K$1=($H1441+2),1500000,""))))))))</f>
        <v/>
      </c>
      <c r="L1441" s="13" t="str">
        <f t="shared" si="1441"/>
        <v/>
      </c>
      <c r="M1441" s="13" t="str">
        <f t="shared" si="1441"/>
        <v/>
      </c>
      <c r="N1441" s="13" t="str">
        <f t="shared" si="1441"/>
        <v/>
      </c>
      <c r="O1441" s="13" t="str">
        <f t="shared" si="1441"/>
        <v/>
      </c>
      <c r="P1441" s="13" t="str">
        <f t="shared" si="1441"/>
        <v/>
      </c>
    </row>
    <row r="1442">
      <c r="B1442" s="23"/>
      <c r="C1442" s="9"/>
      <c r="D1442" s="9"/>
      <c r="E1442" s="9"/>
      <c r="F1442" s="2"/>
      <c r="G1442" s="3"/>
      <c r="I1442" s="12" t="str">
        <f t="shared" si="754"/>
        <v/>
      </c>
      <c r="J1442" s="13">
        <v>3.31E7</v>
      </c>
      <c r="K1442" s="13" t="str">
        <f t="shared" ref="K1442:P1442" si="1442">if($E1442="","",if($E1442="Dropped",if(and(K$1&lt;=$I1442,K$1&gt;=$H1442),if(Year($D1442)=K$1,$F1442*0.8,if((year($D1442)+1)=K$1,$F1442*0.6,$F1442*0.4)) ,""),if($E1442="Minors",0,if($E1442="FA Contract",if(and(K$1&lt;=$I1442,K$1&gt;=$H1442),$F1442,""),if($E1442="YP Contract",if(K$1=$H1442,500000,if(K$1=($H1442+1),1000000,if(K$1=($H1442+2),1500000,""))))))))</f>
        <v/>
      </c>
      <c r="L1442" s="13" t="str">
        <f t="shared" si="1442"/>
        <v/>
      </c>
      <c r="M1442" s="13" t="str">
        <f t="shared" si="1442"/>
        <v/>
      </c>
      <c r="N1442" s="13" t="str">
        <f t="shared" si="1442"/>
        <v/>
      </c>
      <c r="O1442" s="13" t="str">
        <f t="shared" si="1442"/>
        <v/>
      </c>
      <c r="P1442" s="13" t="str">
        <f t="shared" si="1442"/>
        <v/>
      </c>
    </row>
    <row r="1443">
      <c r="B1443" s="23"/>
      <c r="C1443" s="9"/>
      <c r="D1443" s="9"/>
      <c r="E1443" s="9"/>
      <c r="F1443" s="2"/>
      <c r="G1443" s="3"/>
      <c r="I1443" s="12" t="str">
        <f t="shared" si="754"/>
        <v/>
      </c>
      <c r="J1443" s="13">
        <v>3.31E7</v>
      </c>
      <c r="K1443" s="13" t="str">
        <f t="shared" ref="K1443:P1443" si="1443">if($E1443="","",if($E1443="Dropped",if(and(K$1&lt;=$I1443,K$1&gt;=$H1443),if(Year($D1443)=K$1,$F1443*0.8,if((year($D1443)+1)=K$1,$F1443*0.6,$F1443*0.4)) ,""),if($E1443="Minors",0,if($E1443="FA Contract",if(and(K$1&lt;=$I1443,K$1&gt;=$H1443),$F1443,""),if($E1443="YP Contract",if(K$1=$H1443,500000,if(K$1=($H1443+1),1000000,if(K$1=($H1443+2),1500000,""))))))))</f>
        <v/>
      </c>
      <c r="L1443" s="13" t="str">
        <f t="shared" si="1443"/>
        <v/>
      </c>
      <c r="M1443" s="13" t="str">
        <f t="shared" si="1443"/>
        <v/>
      </c>
      <c r="N1443" s="13" t="str">
        <f t="shared" si="1443"/>
        <v/>
      </c>
      <c r="O1443" s="13" t="str">
        <f t="shared" si="1443"/>
        <v/>
      </c>
      <c r="P1443" s="13" t="str">
        <f t="shared" si="1443"/>
        <v/>
      </c>
    </row>
    <row r="1444">
      <c r="B1444" s="23"/>
      <c r="C1444" s="9"/>
      <c r="D1444" s="9"/>
      <c r="E1444" s="9"/>
      <c r="F1444" s="2"/>
      <c r="G1444" s="3"/>
      <c r="I1444" s="12" t="str">
        <f t="shared" si="754"/>
        <v/>
      </c>
      <c r="J1444" s="13">
        <v>3.31E7</v>
      </c>
      <c r="K1444" s="13" t="str">
        <f t="shared" ref="K1444:P1444" si="1444">if($E1444="","",if($E1444="Dropped",if(and(K$1&lt;=$I1444,K$1&gt;=$H1444),if(Year($D1444)=K$1,$F1444*0.8,if((year($D1444)+1)=K$1,$F1444*0.6,$F1444*0.4)) ,""),if($E1444="Minors",0,if($E1444="FA Contract",if(and(K$1&lt;=$I1444,K$1&gt;=$H1444),$F1444,""),if($E1444="YP Contract",if(K$1=$H1444,500000,if(K$1=($H1444+1),1000000,if(K$1=($H1444+2),1500000,""))))))))</f>
        <v/>
      </c>
      <c r="L1444" s="13" t="str">
        <f t="shared" si="1444"/>
        <v/>
      </c>
      <c r="M1444" s="13" t="str">
        <f t="shared" si="1444"/>
        <v/>
      </c>
      <c r="N1444" s="13" t="str">
        <f t="shared" si="1444"/>
        <v/>
      </c>
      <c r="O1444" s="13" t="str">
        <f t="shared" si="1444"/>
        <v/>
      </c>
      <c r="P1444" s="13" t="str">
        <f t="shared" si="1444"/>
        <v/>
      </c>
    </row>
    <row r="1445">
      <c r="B1445" s="23"/>
      <c r="C1445" s="9"/>
      <c r="D1445" s="9"/>
      <c r="E1445" s="9"/>
      <c r="F1445" s="2"/>
      <c r="G1445" s="3"/>
      <c r="I1445" s="12" t="str">
        <f t="shared" si="754"/>
        <v/>
      </c>
      <c r="J1445" s="13">
        <v>3.31E7</v>
      </c>
      <c r="K1445" s="13" t="str">
        <f t="shared" ref="K1445:P1445" si="1445">if($E1445="","",if($E1445="Dropped",if(and(K$1&lt;=$I1445,K$1&gt;=$H1445),if(Year($D1445)=K$1,$F1445*0.8,if((year($D1445)+1)=K$1,$F1445*0.6,$F1445*0.4)) ,""),if($E1445="Minors",0,if($E1445="FA Contract",if(and(K$1&lt;=$I1445,K$1&gt;=$H1445),$F1445,""),if($E1445="YP Contract",if(K$1=$H1445,500000,if(K$1=($H1445+1),1000000,if(K$1=($H1445+2),1500000,""))))))))</f>
        <v/>
      </c>
      <c r="L1445" s="13" t="str">
        <f t="shared" si="1445"/>
        <v/>
      </c>
      <c r="M1445" s="13" t="str">
        <f t="shared" si="1445"/>
        <v/>
      </c>
      <c r="N1445" s="13" t="str">
        <f t="shared" si="1445"/>
        <v/>
      </c>
      <c r="O1445" s="13" t="str">
        <f t="shared" si="1445"/>
        <v/>
      </c>
      <c r="P1445" s="13" t="str">
        <f t="shared" si="1445"/>
        <v/>
      </c>
    </row>
    <row r="1446">
      <c r="B1446" s="23"/>
      <c r="C1446" s="9"/>
      <c r="D1446" s="9"/>
      <c r="E1446" s="9"/>
      <c r="F1446" s="2"/>
      <c r="G1446" s="3"/>
      <c r="I1446" s="12" t="str">
        <f t="shared" si="754"/>
        <v/>
      </c>
      <c r="J1446" s="13">
        <v>3.31E7</v>
      </c>
      <c r="K1446" s="13" t="str">
        <f t="shared" ref="K1446:P1446" si="1446">if($E1446="","",if($E1446="Dropped",if(and(K$1&lt;=$I1446,K$1&gt;=$H1446),if(Year($D1446)=K$1,$F1446*0.8,if((year($D1446)+1)=K$1,$F1446*0.6,$F1446*0.4)) ,""),if($E1446="Minors",0,if($E1446="FA Contract",if(and(K$1&lt;=$I1446,K$1&gt;=$H1446),$F1446,""),if($E1446="YP Contract",if(K$1=$H1446,500000,if(K$1=($H1446+1),1000000,if(K$1=($H1446+2),1500000,""))))))))</f>
        <v/>
      </c>
      <c r="L1446" s="13" t="str">
        <f t="shared" si="1446"/>
        <v/>
      </c>
      <c r="M1446" s="13" t="str">
        <f t="shared" si="1446"/>
        <v/>
      </c>
      <c r="N1446" s="13" t="str">
        <f t="shared" si="1446"/>
        <v/>
      </c>
      <c r="O1446" s="13" t="str">
        <f t="shared" si="1446"/>
        <v/>
      </c>
      <c r="P1446" s="13" t="str">
        <f t="shared" si="1446"/>
        <v/>
      </c>
    </row>
    <row r="1447">
      <c r="B1447" s="23"/>
      <c r="C1447" s="9"/>
      <c r="D1447" s="9"/>
      <c r="E1447" s="9"/>
      <c r="F1447" s="2"/>
      <c r="G1447" s="3"/>
      <c r="I1447" s="12" t="str">
        <f t="shared" si="754"/>
        <v/>
      </c>
      <c r="J1447" s="13">
        <v>3.31E7</v>
      </c>
      <c r="K1447" s="13" t="str">
        <f t="shared" ref="K1447:P1447" si="1447">if($E1447="","",if($E1447="Dropped",if(and(K$1&lt;=$I1447,K$1&gt;=$H1447),if(Year($D1447)=K$1,$F1447*0.8,if((year($D1447)+1)=K$1,$F1447*0.6,$F1447*0.4)) ,""),if($E1447="Minors",0,if($E1447="FA Contract",if(and(K$1&lt;=$I1447,K$1&gt;=$H1447),$F1447,""),if($E1447="YP Contract",if(K$1=$H1447,500000,if(K$1=($H1447+1),1000000,if(K$1=($H1447+2),1500000,""))))))))</f>
        <v/>
      </c>
      <c r="L1447" s="13" t="str">
        <f t="shared" si="1447"/>
        <v/>
      </c>
      <c r="M1447" s="13" t="str">
        <f t="shared" si="1447"/>
        <v/>
      </c>
      <c r="N1447" s="13" t="str">
        <f t="shared" si="1447"/>
        <v/>
      </c>
      <c r="O1447" s="13" t="str">
        <f t="shared" si="1447"/>
        <v/>
      </c>
      <c r="P1447" s="13" t="str">
        <f t="shared" si="1447"/>
        <v/>
      </c>
    </row>
    <row r="1448">
      <c r="B1448" s="23"/>
      <c r="C1448" s="9"/>
      <c r="D1448" s="9"/>
      <c r="E1448" s="9"/>
      <c r="F1448" s="2"/>
      <c r="G1448" s="3"/>
      <c r="I1448" s="12" t="str">
        <f t="shared" si="754"/>
        <v/>
      </c>
      <c r="J1448" s="13">
        <v>3.31E7</v>
      </c>
      <c r="K1448" s="13" t="str">
        <f t="shared" ref="K1448:P1448" si="1448">if($E1448="","",if($E1448="Dropped",if(and(K$1&lt;=$I1448,K$1&gt;=$H1448),if(Year($D1448)=K$1,$F1448*0.8,if((year($D1448)+1)=K$1,$F1448*0.6,$F1448*0.4)) ,""),if($E1448="Minors",0,if($E1448="FA Contract",if(and(K$1&lt;=$I1448,K$1&gt;=$H1448),$F1448,""),if($E1448="YP Contract",if(K$1=$H1448,500000,if(K$1=($H1448+1),1000000,if(K$1=($H1448+2),1500000,""))))))))</f>
        <v/>
      </c>
      <c r="L1448" s="13" t="str">
        <f t="shared" si="1448"/>
        <v/>
      </c>
      <c r="M1448" s="13" t="str">
        <f t="shared" si="1448"/>
        <v/>
      </c>
      <c r="N1448" s="13" t="str">
        <f t="shared" si="1448"/>
        <v/>
      </c>
      <c r="O1448" s="13" t="str">
        <f t="shared" si="1448"/>
        <v/>
      </c>
      <c r="P1448" s="13" t="str">
        <f t="shared" si="1448"/>
        <v/>
      </c>
    </row>
    <row r="1449">
      <c r="B1449" s="23"/>
      <c r="C1449" s="9"/>
      <c r="D1449" s="9"/>
      <c r="E1449" s="9"/>
      <c r="F1449" s="2"/>
      <c r="G1449" s="3"/>
      <c r="I1449" s="12" t="str">
        <f t="shared" si="754"/>
        <v/>
      </c>
      <c r="J1449" s="13">
        <v>3.31E7</v>
      </c>
      <c r="K1449" s="13" t="str">
        <f t="shared" ref="K1449:P1449" si="1449">if($E1449="","",if($E1449="Dropped",if(and(K$1&lt;=$I1449,K$1&gt;=$H1449),if(Year($D1449)=K$1,$F1449*0.8,if((year($D1449)+1)=K$1,$F1449*0.6,$F1449*0.4)) ,""),if($E1449="Minors",0,if($E1449="FA Contract",if(and(K$1&lt;=$I1449,K$1&gt;=$H1449),$F1449,""),if($E1449="YP Contract",if(K$1=$H1449,500000,if(K$1=($H1449+1),1000000,if(K$1=($H1449+2),1500000,""))))))))</f>
        <v/>
      </c>
      <c r="L1449" s="13" t="str">
        <f t="shared" si="1449"/>
        <v/>
      </c>
      <c r="M1449" s="13" t="str">
        <f t="shared" si="1449"/>
        <v/>
      </c>
      <c r="N1449" s="13" t="str">
        <f t="shared" si="1449"/>
        <v/>
      </c>
      <c r="O1449" s="13" t="str">
        <f t="shared" si="1449"/>
        <v/>
      </c>
      <c r="P1449" s="13" t="str">
        <f t="shared" si="1449"/>
        <v/>
      </c>
    </row>
    <row r="1450">
      <c r="B1450" s="23"/>
      <c r="C1450" s="9"/>
      <c r="D1450" s="9"/>
      <c r="E1450" s="9"/>
      <c r="F1450" s="2"/>
      <c r="G1450" s="3"/>
      <c r="I1450" s="12" t="str">
        <f t="shared" si="754"/>
        <v/>
      </c>
      <c r="J1450" s="13">
        <v>3.31E7</v>
      </c>
      <c r="K1450" s="13" t="str">
        <f t="shared" ref="K1450:P1450" si="1450">if($E1450="","",if($E1450="Dropped",if(and(K$1&lt;=$I1450,K$1&gt;=$H1450),if(Year($D1450)=K$1,$F1450*0.8,if((year($D1450)+1)=K$1,$F1450*0.6,$F1450*0.4)) ,""),if($E1450="Minors",0,if($E1450="FA Contract",if(and(K$1&lt;=$I1450,K$1&gt;=$H1450),$F1450,""),if($E1450="YP Contract",if(K$1=$H1450,500000,if(K$1=($H1450+1),1000000,if(K$1=($H1450+2),1500000,""))))))))</f>
        <v/>
      </c>
      <c r="L1450" s="13" t="str">
        <f t="shared" si="1450"/>
        <v/>
      </c>
      <c r="M1450" s="13" t="str">
        <f t="shared" si="1450"/>
        <v/>
      </c>
      <c r="N1450" s="13" t="str">
        <f t="shared" si="1450"/>
        <v/>
      </c>
      <c r="O1450" s="13" t="str">
        <f t="shared" si="1450"/>
        <v/>
      </c>
      <c r="P1450" s="13" t="str">
        <f t="shared" si="1450"/>
        <v/>
      </c>
    </row>
    <row r="1451">
      <c r="B1451" s="23"/>
      <c r="C1451" s="9"/>
      <c r="D1451" s="9"/>
      <c r="E1451" s="9"/>
      <c r="F1451" s="2"/>
      <c r="G1451" s="3"/>
      <c r="I1451" s="12" t="str">
        <f t="shared" si="754"/>
        <v/>
      </c>
      <c r="J1451" s="13">
        <v>3.31E7</v>
      </c>
      <c r="K1451" s="13" t="str">
        <f t="shared" ref="K1451:P1451" si="1451">if($E1451="","",if($E1451="Dropped",if(and(K$1&lt;=$I1451,K$1&gt;=$H1451),if(Year($D1451)=K$1,$F1451*0.8,if((year($D1451)+1)=K$1,$F1451*0.6,$F1451*0.4)) ,""),if($E1451="Minors",0,if($E1451="FA Contract",if(and(K$1&lt;=$I1451,K$1&gt;=$H1451),$F1451,""),if($E1451="YP Contract",if(K$1=$H1451,500000,if(K$1=($H1451+1),1000000,if(K$1=($H1451+2),1500000,""))))))))</f>
        <v/>
      </c>
      <c r="L1451" s="13" t="str">
        <f t="shared" si="1451"/>
        <v/>
      </c>
      <c r="M1451" s="13" t="str">
        <f t="shared" si="1451"/>
        <v/>
      </c>
      <c r="N1451" s="13" t="str">
        <f t="shared" si="1451"/>
        <v/>
      </c>
      <c r="O1451" s="13" t="str">
        <f t="shared" si="1451"/>
        <v/>
      </c>
      <c r="P1451" s="13" t="str">
        <f t="shared" si="1451"/>
        <v/>
      </c>
    </row>
    <row r="1452">
      <c r="B1452" s="23"/>
      <c r="C1452" s="9"/>
      <c r="D1452" s="9"/>
      <c r="E1452" s="9"/>
      <c r="F1452" s="2"/>
      <c r="G1452" s="3"/>
      <c r="I1452" s="12" t="str">
        <f t="shared" si="754"/>
        <v/>
      </c>
      <c r="J1452" s="13">
        <v>3.31E7</v>
      </c>
      <c r="K1452" s="13" t="str">
        <f t="shared" ref="K1452:P1452" si="1452">if($E1452="","",if($E1452="Dropped",if(and(K$1&lt;=$I1452,K$1&gt;=$H1452),if(Year($D1452)=K$1,$F1452*0.8,if((year($D1452)+1)=K$1,$F1452*0.6,$F1452*0.4)) ,""),if($E1452="Minors",0,if($E1452="FA Contract",if(and(K$1&lt;=$I1452,K$1&gt;=$H1452),$F1452,""),if($E1452="YP Contract",if(K$1=$H1452,500000,if(K$1=($H1452+1),1000000,if(K$1=($H1452+2),1500000,""))))))))</f>
        <v/>
      </c>
      <c r="L1452" s="13" t="str">
        <f t="shared" si="1452"/>
        <v/>
      </c>
      <c r="M1452" s="13" t="str">
        <f t="shared" si="1452"/>
        <v/>
      </c>
      <c r="N1452" s="13" t="str">
        <f t="shared" si="1452"/>
        <v/>
      </c>
      <c r="O1452" s="13" t="str">
        <f t="shared" si="1452"/>
        <v/>
      </c>
      <c r="P1452" s="13" t="str">
        <f t="shared" si="1452"/>
        <v/>
      </c>
    </row>
    <row r="1453">
      <c r="B1453" s="23"/>
      <c r="C1453" s="9"/>
      <c r="D1453" s="9"/>
      <c r="E1453" s="9"/>
      <c r="F1453" s="2"/>
      <c r="G1453" s="3"/>
      <c r="I1453" s="12" t="str">
        <f t="shared" si="754"/>
        <v/>
      </c>
      <c r="J1453" s="13">
        <v>3.31E7</v>
      </c>
      <c r="K1453" s="13" t="str">
        <f t="shared" ref="K1453:P1453" si="1453">if($E1453="","",if($E1453="Dropped",if(and(K$1&lt;=$I1453,K$1&gt;=$H1453),if(Year($D1453)=K$1,$F1453*0.8,if((year($D1453)+1)=K$1,$F1453*0.6,$F1453*0.4)) ,""),if($E1453="Minors",0,if($E1453="FA Contract",if(and(K$1&lt;=$I1453,K$1&gt;=$H1453),$F1453,""),if($E1453="YP Contract",if(K$1=$H1453,500000,if(K$1=($H1453+1),1000000,if(K$1=($H1453+2),1500000,""))))))))</f>
        <v/>
      </c>
      <c r="L1453" s="13" t="str">
        <f t="shared" si="1453"/>
        <v/>
      </c>
      <c r="M1453" s="13" t="str">
        <f t="shared" si="1453"/>
        <v/>
      </c>
      <c r="N1453" s="13" t="str">
        <f t="shared" si="1453"/>
        <v/>
      </c>
      <c r="O1453" s="13" t="str">
        <f t="shared" si="1453"/>
        <v/>
      </c>
      <c r="P1453" s="13" t="str">
        <f t="shared" si="1453"/>
        <v/>
      </c>
    </row>
    <row r="1454">
      <c r="B1454" s="23"/>
      <c r="C1454" s="9"/>
      <c r="D1454" s="9"/>
      <c r="E1454" s="9"/>
      <c r="F1454" s="2"/>
      <c r="G1454" s="3"/>
      <c r="I1454" s="12" t="str">
        <f t="shared" si="754"/>
        <v/>
      </c>
      <c r="J1454" s="13">
        <v>3.31E7</v>
      </c>
      <c r="K1454" s="13" t="str">
        <f t="shared" ref="K1454:P1454" si="1454">if($E1454="","",if($E1454="Dropped",if(and(K$1&lt;=$I1454,K$1&gt;=$H1454),if(Year($D1454)=K$1,$F1454*0.8,if((year($D1454)+1)=K$1,$F1454*0.6,$F1454*0.4)) ,""),if($E1454="Minors",0,if($E1454="FA Contract",if(and(K$1&lt;=$I1454,K$1&gt;=$H1454),$F1454,""),if($E1454="YP Contract",if(K$1=$H1454,500000,if(K$1=($H1454+1),1000000,if(K$1=($H1454+2),1500000,""))))))))</f>
        <v/>
      </c>
      <c r="L1454" s="13" t="str">
        <f t="shared" si="1454"/>
        <v/>
      </c>
      <c r="M1454" s="13" t="str">
        <f t="shared" si="1454"/>
        <v/>
      </c>
      <c r="N1454" s="13" t="str">
        <f t="shared" si="1454"/>
        <v/>
      </c>
      <c r="O1454" s="13" t="str">
        <f t="shared" si="1454"/>
        <v/>
      </c>
      <c r="P1454" s="13" t="str">
        <f t="shared" si="1454"/>
        <v/>
      </c>
    </row>
    <row r="1455">
      <c r="B1455" s="23"/>
      <c r="C1455" s="9"/>
      <c r="D1455" s="9"/>
      <c r="E1455" s="9"/>
      <c r="F1455" s="2"/>
      <c r="G1455" s="3"/>
      <c r="I1455" s="12" t="str">
        <f t="shared" si="754"/>
        <v/>
      </c>
      <c r="J1455" s="13">
        <v>3.31E7</v>
      </c>
      <c r="K1455" s="13" t="str">
        <f t="shared" ref="K1455:P1455" si="1455">if($E1455="","",if($E1455="Dropped",if(and(K$1&lt;=$I1455,K$1&gt;=$H1455),if(Year($D1455)=K$1,$F1455*0.8,if((year($D1455)+1)=K$1,$F1455*0.6,$F1455*0.4)) ,""),if($E1455="Minors",0,if($E1455="FA Contract",if(and(K$1&lt;=$I1455,K$1&gt;=$H1455),$F1455,""),if($E1455="YP Contract",if(K$1=$H1455,500000,if(K$1=($H1455+1),1000000,if(K$1=($H1455+2),1500000,""))))))))</f>
        <v/>
      </c>
      <c r="L1455" s="13" t="str">
        <f t="shared" si="1455"/>
        <v/>
      </c>
      <c r="M1455" s="13" t="str">
        <f t="shared" si="1455"/>
        <v/>
      </c>
      <c r="N1455" s="13" t="str">
        <f t="shared" si="1455"/>
        <v/>
      </c>
      <c r="O1455" s="13" t="str">
        <f t="shared" si="1455"/>
        <v/>
      </c>
      <c r="P1455" s="13" t="str">
        <f t="shared" si="1455"/>
        <v/>
      </c>
    </row>
    <row r="1456">
      <c r="B1456" s="23"/>
      <c r="C1456" s="9"/>
      <c r="D1456" s="9"/>
      <c r="E1456" s="9"/>
      <c r="F1456" s="2"/>
      <c r="G1456" s="3"/>
      <c r="I1456" s="12" t="str">
        <f t="shared" si="754"/>
        <v/>
      </c>
      <c r="J1456" s="13">
        <v>3.31E7</v>
      </c>
      <c r="K1456" s="13" t="str">
        <f t="shared" ref="K1456:P1456" si="1456">if($E1456="","",if($E1456="Dropped",if(and(K$1&lt;=$I1456,K$1&gt;=$H1456),if(Year($D1456)=K$1,$F1456*0.8,if((year($D1456)+1)=K$1,$F1456*0.6,$F1456*0.4)) ,""),if($E1456="Minors",0,if($E1456="FA Contract",if(and(K$1&lt;=$I1456,K$1&gt;=$H1456),$F1456,""),if($E1456="YP Contract",if(K$1=$H1456,500000,if(K$1=($H1456+1),1000000,if(K$1=($H1456+2),1500000,""))))))))</f>
        <v/>
      </c>
      <c r="L1456" s="13" t="str">
        <f t="shared" si="1456"/>
        <v/>
      </c>
      <c r="M1456" s="13" t="str">
        <f t="shared" si="1456"/>
        <v/>
      </c>
      <c r="N1456" s="13" t="str">
        <f t="shared" si="1456"/>
        <v/>
      </c>
      <c r="O1456" s="13" t="str">
        <f t="shared" si="1456"/>
        <v/>
      </c>
      <c r="P1456" s="13" t="str">
        <f t="shared" si="1456"/>
        <v/>
      </c>
    </row>
    <row r="1457">
      <c r="B1457" s="23"/>
      <c r="C1457" s="9"/>
      <c r="D1457" s="9"/>
      <c r="E1457" s="9"/>
      <c r="F1457" s="2"/>
      <c r="G1457" s="3"/>
      <c r="I1457" s="12" t="str">
        <f t="shared" si="754"/>
        <v/>
      </c>
      <c r="J1457" s="13">
        <v>3.31E7</v>
      </c>
      <c r="K1457" s="13" t="str">
        <f t="shared" ref="K1457:P1457" si="1457">if($E1457="","",if($E1457="Dropped",if(and(K$1&lt;=$I1457,K$1&gt;=$H1457),if(Year($D1457)=K$1,$F1457*0.8,if((year($D1457)+1)=K$1,$F1457*0.6,$F1457*0.4)) ,""),if($E1457="Minors",0,if($E1457="FA Contract",if(and(K$1&lt;=$I1457,K$1&gt;=$H1457),$F1457,""),if($E1457="YP Contract",if(K$1=$H1457,500000,if(K$1=($H1457+1),1000000,if(K$1=($H1457+2),1500000,""))))))))</f>
        <v/>
      </c>
      <c r="L1457" s="13" t="str">
        <f t="shared" si="1457"/>
        <v/>
      </c>
      <c r="M1457" s="13" t="str">
        <f t="shared" si="1457"/>
        <v/>
      </c>
      <c r="N1457" s="13" t="str">
        <f t="shared" si="1457"/>
        <v/>
      </c>
      <c r="O1457" s="13" t="str">
        <f t="shared" si="1457"/>
        <v/>
      </c>
      <c r="P1457" s="13" t="str">
        <f t="shared" si="1457"/>
        <v/>
      </c>
    </row>
    <row r="1458">
      <c r="B1458" s="23"/>
      <c r="C1458" s="9"/>
      <c r="D1458" s="9"/>
      <c r="E1458" s="9"/>
      <c r="F1458" s="2"/>
      <c r="G1458" s="3"/>
      <c r="I1458" s="12" t="str">
        <f t="shared" si="754"/>
        <v/>
      </c>
      <c r="J1458" s="13">
        <v>3.31E7</v>
      </c>
      <c r="K1458" s="13" t="str">
        <f t="shared" ref="K1458:P1458" si="1458">if($E1458="","",if($E1458="Dropped",if(and(K$1&lt;=$I1458,K$1&gt;=$H1458),if(Year($D1458)=K$1,$F1458*0.8,if((year($D1458)+1)=K$1,$F1458*0.6,$F1458*0.4)) ,""),if($E1458="Minors",0,if($E1458="FA Contract",if(and(K$1&lt;=$I1458,K$1&gt;=$H1458),$F1458,""),if($E1458="YP Contract",if(K$1=$H1458,500000,if(K$1=($H1458+1),1000000,if(K$1=($H1458+2),1500000,""))))))))</f>
        <v/>
      </c>
      <c r="L1458" s="13" t="str">
        <f t="shared" si="1458"/>
        <v/>
      </c>
      <c r="M1458" s="13" t="str">
        <f t="shared" si="1458"/>
        <v/>
      </c>
      <c r="N1458" s="13" t="str">
        <f t="shared" si="1458"/>
        <v/>
      </c>
      <c r="O1458" s="13" t="str">
        <f t="shared" si="1458"/>
        <v/>
      </c>
      <c r="P1458" s="13" t="str">
        <f t="shared" si="1458"/>
        <v/>
      </c>
    </row>
    <row r="1459">
      <c r="B1459" s="23"/>
      <c r="C1459" s="9"/>
      <c r="D1459" s="9"/>
      <c r="E1459" s="9"/>
      <c r="F1459" s="2"/>
      <c r="G1459" s="3"/>
      <c r="I1459" s="12" t="str">
        <f t="shared" si="754"/>
        <v/>
      </c>
      <c r="J1459" s="13">
        <v>3.31E7</v>
      </c>
      <c r="K1459" s="13" t="str">
        <f t="shared" ref="K1459:P1459" si="1459">if($E1459="","",if($E1459="Dropped",if(and(K$1&lt;=$I1459,K$1&gt;=$H1459),if(Year($D1459)=K$1,$F1459*0.8,if((year($D1459)+1)=K$1,$F1459*0.6,$F1459*0.4)) ,""),if($E1459="Minors",0,if($E1459="FA Contract",if(and(K$1&lt;=$I1459,K$1&gt;=$H1459),$F1459,""),if($E1459="YP Contract",if(K$1=$H1459,500000,if(K$1=($H1459+1),1000000,if(K$1=($H1459+2),1500000,""))))))))</f>
        <v/>
      </c>
      <c r="L1459" s="13" t="str">
        <f t="shared" si="1459"/>
        <v/>
      </c>
      <c r="M1459" s="13" t="str">
        <f t="shared" si="1459"/>
        <v/>
      </c>
      <c r="N1459" s="13" t="str">
        <f t="shared" si="1459"/>
        <v/>
      </c>
      <c r="O1459" s="13" t="str">
        <f t="shared" si="1459"/>
        <v/>
      </c>
      <c r="P1459" s="13" t="str">
        <f t="shared" si="1459"/>
        <v/>
      </c>
    </row>
    <row r="1460">
      <c r="B1460" s="23"/>
      <c r="C1460" s="9"/>
      <c r="D1460" s="9"/>
      <c r="E1460" s="9"/>
      <c r="F1460" s="2"/>
      <c r="G1460" s="3"/>
      <c r="I1460" s="12" t="str">
        <f t="shared" si="754"/>
        <v/>
      </c>
      <c r="J1460" s="13">
        <v>3.31E7</v>
      </c>
      <c r="K1460" s="13" t="str">
        <f t="shared" ref="K1460:P1460" si="1460">if($E1460="","",if($E1460="Dropped",if(and(K$1&lt;=$I1460,K$1&gt;=$H1460),if(Year($D1460)=K$1,$F1460*0.8,if((year($D1460)+1)=K$1,$F1460*0.6,$F1460*0.4)) ,""),if($E1460="Minors",0,if($E1460="FA Contract",if(and(K$1&lt;=$I1460,K$1&gt;=$H1460),$F1460,""),if($E1460="YP Contract",if(K$1=$H1460,500000,if(K$1=($H1460+1),1000000,if(K$1=($H1460+2),1500000,""))))))))</f>
        <v/>
      </c>
      <c r="L1460" s="13" t="str">
        <f t="shared" si="1460"/>
        <v/>
      </c>
      <c r="M1460" s="13" t="str">
        <f t="shared" si="1460"/>
        <v/>
      </c>
      <c r="N1460" s="13" t="str">
        <f t="shared" si="1460"/>
        <v/>
      </c>
      <c r="O1460" s="13" t="str">
        <f t="shared" si="1460"/>
        <v/>
      </c>
      <c r="P1460" s="13" t="str">
        <f t="shared" si="1460"/>
        <v/>
      </c>
    </row>
    <row r="1461">
      <c r="B1461" s="23"/>
      <c r="C1461" s="9"/>
      <c r="D1461" s="9"/>
      <c r="E1461" s="9"/>
      <c r="F1461" s="2"/>
      <c r="G1461" s="3"/>
      <c r="I1461" s="12" t="str">
        <f t="shared" si="754"/>
        <v/>
      </c>
      <c r="J1461" s="13">
        <v>3.31E7</v>
      </c>
      <c r="K1461" s="13" t="str">
        <f t="shared" ref="K1461:P1461" si="1461">if($E1461="","",if($E1461="Dropped",if(and(K$1&lt;=$I1461,K$1&gt;=$H1461),if(Year($D1461)=K$1,$F1461*0.8,if((year($D1461)+1)=K$1,$F1461*0.6,$F1461*0.4)) ,""),if($E1461="Minors",0,if($E1461="FA Contract",if(and(K$1&lt;=$I1461,K$1&gt;=$H1461),$F1461,""),if($E1461="YP Contract",if(K$1=$H1461,500000,if(K$1=($H1461+1),1000000,if(K$1=($H1461+2),1500000,""))))))))</f>
        <v/>
      </c>
      <c r="L1461" s="13" t="str">
        <f t="shared" si="1461"/>
        <v/>
      </c>
      <c r="M1461" s="13" t="str">
        <f t="shared" si="1461"/>
        <v/>
      </c>
      <c r="N1461" s="13" t="str">
        <f t="shared" si="1461"/>
        <v/>
      </c>
      <c r="O1461" s="13" t="str">
        <f t="shared" si="1461"/>
        <v/>
      </c>
      <c r="P1461" s="13" t="str">
        <f t="shared" si="1461"/>
        <v/>
      </c>
    </row>
    <row r="1462">
      <c r="B1462" s="23"/>
      <c r="C1462" s="9"/>
      <c r="D1462" s="9"/>
      <c r="E1462" s="9"/>
      <c r="F1462" s="2"/>
      <c r="G1462" s="3"/>
      <c r="I1462" s="12" t="str">
        <f t="shared" si="754"/>
        <v/>
      </c>
      <c r="J1462" s="13">
        <v>3.31E7</v>
      </c>
      <c r="K1462" s="13" t="str">
        <f t="shared" ref="K1462:P1462" si="1462">if($E1462="","",if($E1462="Dropped",if(and(K$1&lt;=$I1462,K$1&gt;=$H1462),if(Year($D1462)=K$1,$F1462*0.8,if((year($D1462)+1)=K$1,$F1462*0.6,$F1462*0.4)) ,""),if($E1462="Minors",0,if($E1462="FA Contract",if(and(K$1&lt;=$I1462,K$1&gt;=$H1462),$F1462,""),if($E1462="YP Contract",if(K$1=$H1462,500000,if(K$1=($H1462+1),1000000,if(K$1=($H1462+2),1500000,""))))))))</f>
        <v/>
      </c>
      <c r="L1462" s="13" t="str">
        <f t="shared" si="1462"/>
        <v/>
      </c>
      <c r="M1462" s="13" t="str">
        <f t="shared" si="1462"/>
        <v/>
      </c>
      <c r="N1462" s="13" t="str">
        <f t="shared" si="1462"/>
        <v/>
      </c>
      <c r="O1462" s="13" t="str">
        <f t="shared" si="1462"/>
        <v/>
      </c>
      <c r="P1462" s="13" t="str">
        <f t="shared" si="1462"/>
        <v/>
      </c>
    </row>
    <row r="1463">
      <c r="B1463" s="23"/>
      <c r="C1463" s="9"/>
      <c r="D1463" s="9"/>
      <c r="E1463" s="9"/>
      <c r="F1463" s="2"/>
      <c r="G1463" s="3"/>
      <c r="I1463" s="12" t="str">
        <f t="shared" si="754"/>
        <v/>
      </c>
      <c r="J1463" s="13">
        <v>3.31E7</v>
      </c>
      <c r="K1463" s="13" t="str">
        <f t="shared" ref="K1463:P1463" si="1463">if($E1463="","",if($E1463="Dropped",if(and(K$1&lt;=$I1463,K$1&gt;=$H1463),if(Year($D1463)=K$1,$F1463*0.8,if((year($D1463)+1)=K$1,$F1463*0.6,$F1463*0.4)) ,""),if($E1463="Minors",0,if($E1463="FA Contract",if(and(K$1&lt;=$I1463,K$1&gt;=$H1463),$F1463,""),if($E1463="YP Contract",if(K$1=$H1463,500000,if(K$1=($H1463+1),1000000,if(K$1=($H1463+2),1500000,""))))))))</f>
        <v/>
      </c>
      <c r="L1463" s="13" t="str">
        <f t="shared" si="1463"/>
        <v/>
      </c>
      <c r="M1463" s="13" t="str">
        <f t="shared" si="1463"/>
        <v/>
      </c>
      <c r="N1463" s="13" t="str">
        <f t="shared" si="1463"/>
        <v/>
      </c>
      <c r="O1463" s="13" t="str">
        <f t="shared" si="1463"/>
        <v/>
      </c>
      <c r="P1463" s="13" t="str">
        <f t="shared" si="1463"/>
        <v/>
      </c>
    </row>
    <row r="1464">
      <c r="B1464" s="23"/>
      <c r="C1464" s="9"/>
      <c r="D1464" s="9"/>
      <c r="E1464" s="9"/>
      <c r="F1464" s="2"/>
      <c r="G1464" s="3"/>
      <c r="I1464" s="12" t="str">
        <f t="shared" si="754"/>
        <v/>
      </c>
      <c r="J1464" s="13">
        <v>3.31E7</v>
      </c>
      <c r="K1464" s="13" t="str">
        <f t="shared" ref="K1464:P1464" si="1464">if($E1464="","",if($E1464="Dropped",if(and(K$1&lt;=$I1464,K$1&gt;=$H1464),if(Year($D1464)=K$1,$F1464*0.8,if((year($D1464)+1)=K$1,$F1464*0.6,$F1464*0.4)) ,""),if($E1464="Minors",0,if($E1464="FA Contract",if(and(K$1&lt;=$I1464,K$1&gt;=$H1464),$F1464,""),if($E1464="YP Contract",if(K$1=$H1464,500000,if(K$1=($H1464+1),1000000,if(K$1=($H1464+2),1500000,""))))))))</f>
        <v/>
      </c>
      <c r="L1464" s="13" t="str">
        <f t="shared" si="1464"/>
        <v/>
      </c>
      <c r="M1464" s="13" t="str">
        <f t="shared" si="1464"/>
        <v/>
      </c>
      <c r="N1464" s="13" t="str">
        <f t="shared" si="1464"/>
        <v/>
      </c>
      <c r="O1464" s="13" t="str">
        <f t="shared" si="1464"/>
        <v/>
      </c>
      <c r="P1464" s="13" t="str">
        <f t="shared" si="1464"/>
        <v/>
      </c>
    </row>
    <row r="1465">
      <c r="B1465" s="23"/>
      <c r="C1465" s="9"/>
      <c r="D1465" s="9"/>
      <c r="E1465" s="9"/>
      <c r="F1465" s="2"/>
      <c r="G1465" s="3"/>
      <c r="I1465" s="12" t="str">
        <f t="shared" si="754"/>
        <v/>
      </c>
      <c r="J1465" s="13">
        <v>3.31E7</v>
      </c>
      <c r="K1465" s="13" t="str">
        <f t="shared" ref="K1465:P1465" si="1465">if($E1465="","",if($E1465="Dropped",if(and(K$1&lt;=$I1465,K$1&gt;=$H1465),if(Year($D1465)=K$1,$F1465*0.8,if((year($D1465)+1)=K$1,$F1465*0.6,$F1465*0.4)) ,""),if($E1465="Minors",0,if($E1465="FA Contract",if(and(K$1&lt;=$I1465,K$1&gt;=$H1465),$F1465,""),if($E1465="YP Contract",if(K$1=$H1465,500000,if(K$1=($H1465+1),1000000,if(K$1=($H1465+2),1500000,""))))))))</f>
        <v/>
      </c>
      <c r="L1465" s="13" t="str">
        <f t="shared" si="1465"/>
        <v/>
      </c>
      <c r="M1465" s="13" t="str">
        <f t="shared" si="1465"/>
        <v/>
      </c>
      <c r="N1465" s="13" t="str">
        <f t="shared" si="1465"/>
        <v/>
      </c>
      <c r="O1465" s="13" t="str">
        <f t="shared" si="1465"/>
        <v/>
      </c>
      <c r="P1465" s="13" t="str">
        <f t="shared" si="1465"/>
        <v/>
      </c>
    </row>
    <row r="1466">
      <c r="B1466" s="23"/>
      <c r="C1466" s="9"/>
      <c r="D1466" s="9"/>
      <c r="E1466" s="9"/>
      <c r="F1466" s="2"/>
      <c r="G1466" s="3"/>
      <c r="I1466" s="12" t="str">
        <f t="shared" si="754"/>
        <v/>
      </c>
      <c r="J1466" s="13">
        <v>3.31E7</v>
      </c>
      <c r="K1466" s="13" t="str">
        <f t="shared" ref="K1466:P1466" si="1466">if($E1466="","",if($E1466="Dropped",if(and(K$1&lt;=$I1466,K$1&gt;=$H1466),if(Year($D1466)=K$1,$F1466*0.8,if((year($D1466)+1)=K$1,$F1466*0.6,$F1466*0.4)) ,""),if($E1466="Minors",0,if($E1466="FA Contract",if(and(K$1&lt;=$I1466,K$1&gt;=$H1466),$F1466,""),if($E1466="YP Contract",if(K$1=$H1466,500000,if(K$1=($H1466+1),1000000,if(K$1=($H1466+2),1500000,""))))))))</f>
        <v/>
      </c>
      <c r="L1466" s="13" t="str">
        <f t="shared" si="1466"/>
        <v/>
      </c>
      <c r="M1466" s="13" t="str">
        <f t="shared" si="1466"/>
        <v/>
      </c>
      <c r="N1466" s="13" t="str">
        <f t="shared" si="1466"/>
        <v/>
      </c>
      <c r="O1466" s="13" t="str">
        <f t="shared" si="1466"/>
        <v/>
      </c>
      <c r="P1466" s="13" t="str">
        <f t="shared" si="1466"/>
        <v/>
      </c>
    </row>
    <row r="1467">
      <c r="B1467" s="23"/>
      <c r="C1467" s="9"/>
      <c r="D1467" s="9"/>
      <c r="E1467" s="9"/>
      <c r="F1467" s="2"/>
      <c r="G1467" s="3"/>
      <c r="I1467" s="12" t="str">
        <f t="shared" si="754"/>
        <v/>
      </c>
      <c r="J1467" s="13">
        <v>3.31E7</v>
      </c>
      <c r="K1467" s="13" t="str">
        <f t="shared" ref="K1467:P1467" si="1467">if($E1467="","",if($E1467="Dropped",if(and(K$1&lt;=$I1467,K$1&gt;=$H1467),if(Year($D1467)=K$1,$F1467*0.8,if((year($D1467)+1)=K$1,$F1467*0.6,$F1467*0.4)) ,""),if($E1467="Minors",0,if($E1467="FA Contract",if(and(K$1&lt;=$I1467,K$1&gt;=$H1467),$F1467,""),if($E1467="YP Contract",if(K$1=$H1467,500000,if(K$1=($H1467+1),1000000,if(K$1=($H1467+2),1500000,""))))))))</f>
        <v/>
      </c>
      <c r="L1467" s="13" t="str">
        <f t="shared" si="1467"/>
        <v/>
      </c>
      <c r="M1467" s="13" t="str">
        <f t="shared" si="1467"/>
        <v/>
      </c>
      <c r="N1467" s="13" t="str">
        <f t="shared" si="1467"/>
        <v/>
      </c>
      <c r="O1467" s="13" t="str">
        <f t="shared" si="1467"/>
        <v/>
      </c>
      <c r="P1467" s="13" t="str">
        <f t="shared" si="1467"/>
        <v/>
      </c>
    </row>
    <row r="1468">
      <c r="B1468" s="23"/>
      <c r="C1468" s="9"/>
      <c r="D1468" s="9"/>
      <c r="E1468" s="9"/>
      <c r="F1468" s="2"/>
      <c r="G1468" s="3"/>
      <c r="I1468" s="12" t="str">
        <f t="shared" si="754"/>
        <v/>
      </c>
      <c r="J1468" s="13">
        <v>3.31E7</v>
      </c>
      <c r="K1468" s="13" t="str">
        <f t="shared" ref="K1468:P1468" si="1468">if($E1468="","",if($E1468="Dropped",if(and(K$1&lt;=$I1468,K$1&gt;=$H1468),if(Year($D1468)=K$1,$F1468*0.8,if((year($D1468)+1)=K$1,$F1468*0.6,$F1468*0.4)) ,""),if($E1468="Minors",0,if($E1468="FA Contract",if(and(K$1&lt;=$I1468,K$1&gt;=$H1468),$F1468,""),if($E1468="YP Contract",if(K$1=$H1468,500000,if(K$1=($H1468+1),1000000,if(K$1=($H1468+2),1500000,""))))))))</f>
        <v/>
      </c>
      <c r="L1468" s="13" t="str">
        <f t="shared" si="1468"/>
        <v/>
      </c>
      <c r="M1468" s="13" t="str">
        <f t="shared" si="1468"/>
        <v/>
      </c>
      <c r="N1468" s="13" t="str">
        <f t="shared" si="1468"/>
        <v/>
      </c>
      <c r="O1468" s="13" t="str">
        <f t="shared" si="1468"/>
        <v/>
      </c>
      <c r="P1468" s="13" t="str">
        <f t="shared" si="1468"/>
        <v/>
      </c>
    </row>
    <row r="1469">
      <c r="B1469" s="23"/>
      <c r="C1469" s="9"/>
      <c r="D1469" s="9"/>
      <c r="E1469" s="9"/>
      <c r="F1469" s="2"/>
      <c r="G1469" s="3"/>
      <c r="I1469" s="12" t="str">
        <f t="shared" si="754"/>
        <v/>
      </c>
      <c r="J1469" s="13">
        <v>3.31E7</v>
      </c>
      <c r="K1469" s="13" t="str">
        <f t="shared" ref="K1469:P1469" si="1469">if($E1469="","",if($E1469="Dropped",if(and(K$1&lt;=$I1469,K$1&gt;=$H1469),if(Year($D1469)=K$1,$F1469*0.8,if((year($D1469)+1)=K$1,$F1469*0.6,$F1469*0.4)) ,""),if($E1469="Minors",0,if($E1469="FA Contract",if(and(K$1&lt;=$I1469,K$1&gt;=$H1469),$F1469,""),if($E1469="YP Contract",if(K$1=$H1469,500000,if(K$1=($H1469+1),1000000,if(K$1=($H1469+2),1500000,""))))))))</f>
        <v/>
      </c>
      <c r="L1469" s="13" t="str">
        <f t="shared" si="1469"/>
        <v/>
      </c>
      <c r="M1469" s="13" t="str">
        <f t="shared" si="1469"/>
        <v/>
      </c>
      <c r="N1469" s="13" t="str">
        <f t="shared" si="1469"/>
        <v/>
      </c>
      <c r="O1469" s="13" t="str">
        <f t="shared" si="1469"/>
        <v/>
      </c>
      <c r="P1469" s="13" t="str">
        <f t="shared" si="1469"/>
        <v/>
      </c>
    </row>
    <row r="1470">
      <c r="B1470" s="23"/>
      <c r="C1470" s="9"/>
      <c r="D1470" s="9"/>
      <c r="E1470" s="9"/>
      <c r="F1470" s="2"/>
      <c r="G1470" s="3"/>
      <c r="I1470" s="12" t="str">
        <f t="shared" si="754"/>
        <v/>
      </c>
      <c r="J1470" s="13">
        <v>3.31E7</v>
      </c>
      <c r="K1470" s="13" t="str">
        <f t="shared" ref="K1470:P1470" si="1470">if($E1470="","",if($E1470="Dropped",if(and(K$1&lt;=$I1470,K$1&gt;=$H1470),if(Year($D1470)=K$1,$F1470*0.8,if((year($D1470)+1)=K$1,$F1470*0.6,$F1470*0.4)) ,""),if($E1470="Minors",0,if($E1470="FA Contract",if(and(K$1&lt;=$I1470,K$1&gt;=$H1470),$F1470,""),if($E1470="YP Contract",if(K$1=$H1470,500000,if(K$1=($H1470+1),1000000,if(K$1=($H1470+2),1500000,""))))))))</f>
        <v/>
      </c>
      <c r="L1470" s="13" t="str">
        <f t="shared" si="1470"/>
        <v/>
      </c>
      <c r="M1470" s="13" t="str">
        <f t="shared" si="1470"/>
        <v/>
      </c>
      <c r="N1470" s="13" t="str">
        <f t="shared" si="1470"/>
        <v/>
      </c>
      <c r="O1470" s="13" t="str">
        <f t="shared" si="1470"/>
        <v/>
      </c>
      <c r="P1470" s="13" t="str">
        <f t="shared" si="1470"/>
        <v/>
      </c>
    </row>
    <row r="1471">
      <c r="B1471" s="23"/>
      <c r="C1471" s="9"/>
      <c r="D1471" s="9"/>
      <c r="E1471" s="9"/>
      <c r="F1471" s="2"/>
      <c r="G1471" s="3"/>
      <c r="I1471" s="12" t="str">
        <f t="shared" si="754"/>
        <v/>
      </c>
      <c r="J1471" s="13">
        <v>3.31E7</v>
      </c>
      <c r="K1471" s="13" t="str">
        <f t="shared" ref="K1471:P1471" si="1471">if($E1471="","",if($E1471="Dropped",if(and(K$1&lt;=$I1471,K$1&gt;=$H1471),if(Year($D1471)=K$1,$F1471*0.8,if((year($D1471)+1)=K$1,$F1471*0.6,$F1471*0.4)) ,""),if($E1471="Minors",0,if($E1471="FA Contract",if(and(K$1&lt;=$I1471,K$1&gt;=$H1471),$F1471,""),if($E1471="YP Contract",if(K$1=$H1471,500000,if(K$1=($H1471+1),1000000,if(K$1=($H1471+2),1500000,""))))))))</f>
        <v/>
      </c>
      <c r="L1471" s="13" t="str">
        <f t="shared" si="1471"/>
        <v/>
      </c>
      <c r="M1471" s="13" t="str">
        <f t="shared" si="1471"/>
        <v/>
      </c>
      <c r="N1471" s="13" t="str">
        <f t="shared" si="1471"/>
        <v/>
      </c>
      <c r="O1471" s="13" t="str">
        <f t="shared" si="1471"/>
        <v/>
      </c>
      <c r="P1471" s="13" t="str">
        <f t="shared" si="1471"/>
        <v/>
      </c>
    </row>
    <row r="1472">
      <c r="B1472" s="23"/>
      <c r="C1472" s="9"/>
      <c r="D1472" s="9"/>
      <c r="E1472" s="9"/>
      <c r="F1472" s="2"/>
      <c r="G1472" s="3"/>
      <c r="I1472" s="12" t="str">
        <f t="shared" si="754"/>
        <v/>
      </c>
      <c r="J1472" s="13">
        <v>3.31E7</v>
      </c>
      <c r="K1472" s="13" t="str">
        <f t="shared" ref="K1472:P1472" si="1472">if($E1472="","",if($E1472="Dropped",if(and(K$1&lt;=$I1472,K$1&gt;=$H1472),if(Year($D1472)=K$1,$F1472*0.8,if((year($D1472)+1)=K$1,$F1472*0.6,$F1472*0.4)) ,""),if($E1472="Minors",0,if($E1472="FA Contract",if(and(K$1&lt;=$I1472,K$1&gt;=$H1472),$F1472,""),if($E1472="YP Contract",if(K$1=$H1472,500000,if(K$1=($H1472+1),1000000,if(K$1=($H1472+2),1500000,""))))))))</f>
        <v/>
      </c>
      <c r="L1472" s="13" t="str">
        <f t="shared" si="1472"/>
        <v/>
      </c>
      <c r="M1472" s="13" t="str">
        <f t="shared" si="1472"/>
        <v/>
      </c>
      <c r="N1472" s="13" t="str">
        <f t="shared" si="1472"/>
        <v/>
      </c>
      <c r="O1472" s="13" t="str">
        <f t="shared" si="1472"/>
        <v/>
      </c>
      <c r="P1472" s="13" t="str">
        <f t="shared" si="1472"/>
        <v/>
      </c>
    </row>
    <row r="1473">
      <c r="B1473" s="23"/>
      <c r="C1473" s="9"/>
      <c r="D1473" s="9"/>
      <c r="E1473" s="9"/>
      <c r="F1473" s="2"/>
      <c r="G1473" s="3"/>
      <c r="I1473" s="12" t="str">
        <f t="shared" si="754"/>
        <v/>
      </c>
      <c r="J1473" s="13">
        <v>3.31E7</v>
      </c>
      <c r="K1473" s="13" t="str">
        <f t="shared" ref="K1473:P1473" si="1473">if($E1473="","",if($E1473="Dropped",if(and(K$1&lt;=$I1473,K$1&gt;=$H1473),if(Year($D1473)=K$1,$F1473*0.8,if((year($D1473)+1)=K$1,$F1473*0.6,$F1473*0.4)) ,""),if($E1473="Minors",0,if($E1473="FA Contract",if(and(K$1&lt;=$I1473,K$1&gt;=$H1473),$F1473,""),if($E1473="YP Contract",if(K$1=$H1473,500000,if(K$1=($H1473+1),1000000,if(K$1=($H1473+2),1500000,""))))))))</f>
        <v/>
      </c>
      <c r="L1473" s="13" t="str">
        <f t="shared" si="1473"/>
        <v/>
      </c>
      <c r="M1473" s="13" t="str">
        <f t="shared" si="1473"/>
        <v/>
      </c>
      <c r="N1473" s="13" t="str">
        <f t="shared" si="1473"/>
        <v/>
      </c>
      <c r="O1473" s="13" t="str">
        <f t="shared" si="1473"/>
        <v/>
      </c>
      <c r="P1473" s="13" t="str">
        <f t="shared" si="1473"/>
        <v/>
      </c>
    </row>
    <row r="1474">
      <c r="B1474" s="23"/>
      <c r="C1474" s="9"/>
      <c r="D1474" s="9"/>
      <c r="E1474" s="9"/>
      <c r="F1474" s="2"/>
      <c r="G1474" s="3"/>
      <c r="I1474" s="12" t="str">
        <f t="shared" si="754"/>
        <v/>
      </c>
      <c r="J1474" s="13">
        <v>3.31E7</v>
      </c>
      <c r="K1474" s="13" t="str">
        <f t="shared" ref="K1474:P1474" si="1474">if($E1474="","",if($E1474="Dropped",if(and(K$1&lt;=$I1474,K$1&gt;=$H1474),if(Year($D1474)=K$1,$F1474*0.8,if((year($D1474)+1)=K$1,$F1474*0.6,$F1474*0.4)) ,""),if($E1474="Minors",0,if($E1474="FA Contract",if(and(K$1&lt;=$I1474,K$1&gt;=$H1474),$F1474,""),if($E1474="YP Contract",if(K$1=$H1474,500000,if(K$1=($H1474+1),1000000,if(K$1=($H1474+2),1500000,""))))))))</f>
        <v/>
      </c>
      <c r="L1474" s="13" t="str">
        <f t="shared" si="1474"/>
        <v/>
      </c>
      <c r="M1474" s="13" t="str">
        <f t="shared" si="1474"/>
        <v/>
      </c>
      <c r="N1474" s="13" t="str">
        <f t="shared" si="1474"/>
        <v/>
      </c>
      <c r="O1474" s="13" t="str">
        <f t="shared" si="1474"/>
        <v/>
      </c>
      <c r="P1474" s="13" t="str">
        <f t="shared" si="1474"/>
        <v/>
      </c>
    </row>
    <row r="1475">
      <c r="B1475" s="23"/>
      <c r="C1475" s="9"/>
      <c r="D1475" s="9"/>
      <c r="E1475" s="9"/>
      <c r="F1475" s="2"/>
      <c r="G1475" s="3"/>
      <c r="I1475" s="12" t="str">
        <f t="shared" si="754"/>
        <v/>
      </c>
      <c r="J1475" s="13">
        <v>3.31E7</v>
      </c>
      <c r="K1475" s="13" t="str">
        <f t="shared" ref="K1475:P1475" si="1475">if($E1475="","",if($E1475="Dropped",if(and(K$1&lt;=$I1475,K$1&gt;=$H1475),if(Year($D1475)=K$1,$F1475*0.8,if((year($D1475)+1)=K$1,$F1475*0.6,$F1475*0.4)) ,""),if($E1475="Minors",0,if($E1475="FA Contract",if(and(K$1&lt;=$I1475,K$1&gt;=$H1475),$F1475,""),if($E1475="YP Contract",if(K$1=$H1475,500000,if(K$1=($H1475+1),1000000,if(K$1=($H1475+2),1500000,""))))))))</f>
        <v/>
      </c>
      <c r="L1475" s="13" t="str">
        <f t="shared" si="1475"/>
        <v/>
      </c>
      <c r="M1475" s="13" t="str">
        <f t="shared" si="1475"/>
        <v/>
      </c>
      <c r="N1475" s="13" t="str">
        <f t="shared" si="1475"/>
        <v/>
      </c>
      <c r="O1475" s="13" t="str">
        <f t="shared" si="1475"/>
        <v/>
      </c>
      <c r="P1475" s="13" t="str">
        <f t="shared" si="1475"/>
        <v/>
      </c>
    </row>
    <row r="1476">
      <c r="B1476" s="23"/>
      <c r="C1476" s="9"/>
      <c r="D1476" s="9"/>
      <c r="E1476" s="9"/>
      <c r="F1476" s="2"/>
      <c r="G1476" s="3"/>
      <c r="I1476" s="12" t="str">
        <f t="shared" si="754"/>
        <v/>
      </c>
      <c r="J1476" s="13">
        <v>3.31E7</v>
      </c>
      <c r="K1476" s="13" t="str">
        <f t="shared" ref="K1476:P1476" si="1476">if($E1476="","",if($E1476="Dropped",if(and(K$1&lt;=$I1476,K$1&gt;=$H1476),if(Year($D1476)=K$1,$F1476*0.8,if((year($D1476)+1)=K$1,$F1476*0.6,$F1476*0.4)) ,""),if($E1476="Minors",0,if($E1476="FA Contract",if(and(K$1&lt;=$I1476,K$1&gt;=$H1476),$F1476,""),if($E1476="YP Contract",if(K$1=$H1476,500000,if(K$1=($H1476+1),1000000,if(K$1=($H1476+2),1500000,""))))))))</f>
        <v/>
      </c>
      <c r="L1476" s="13" t="str">
        <f t="shared" si="1476"/>
        <v/>
      </c>
      <c r="M1476" s="13" t="str">
        <f t="shared" si="1476"/>
        <v/>
      </c>
      <c r="N1476" s="13" t="str">
        <f t="shared" si="1476"/>
        <v/>
      </c>
      <c r="O1476" s="13" t="str">
        <f t="shared" si="1476"/>
        <v/>
      </c>
      <c r="P1476" s="13" t="str">
        <f t="shared" si="1476"/>
        <v/>
      </c>
    </row>
    <row r="1477">
      <c r="B1477" s="23"/>
      <c r="C1477" s="9"/>
      <c r="D1477" s="9"/>
      <c r="E1477" s="9"/>
      <c r="F1477" s="2"/>
      <c r="G1477" s="3"/>
      <c r="I1477" s="12" t="str">
        <f t="shared" si="754"/>
        <v/>
      </c>
      <c r="J1477" s="13">
        <v>3.31E7</v>
      </c>
      <c r="K1477" s="13" t="str">
        <f t="shared" ref="K1477:P1477" si="1477">if($E1477="","",if($E1477="Dropped",if(and(K$1&lt;=$I1477,K$1&gt;=$H1477),if(Year($D1477)=K$1,$F1477*0.8,if((year($D1477)+1)=K$1,$F1477*0.6,$F1477*0.4)) ,""),if($E1477="Minors",0,if($E1477="FA Contract",if(and(K$1&lt;=$I1477,K$1&gt;=$H1477),$F1477,""),if($E1477="YP Contract",if(K$1=$H1477,500000,if(K$1=($H1477+1),1000000,if(K$1=($H1477+2),1500000,""))))))))</f>
        <v/>
      </c>
      <c r="L1477" s="13" t="str">
        <f t="shared" si="1477"/>
        <v/>
      </c>
      <c r="M1477" s="13" t="str">
        <f t="shared" si="1477"/>
        <v/>
      </c>
      <c r="N1477" s="13" t="str">
        <f t="shared" si="1477"/>
        <v/>
      </c>
      <c r="O1477" s="13" t="str">
        <f t="shared" si="1477"/>
        <v/>
      </c>
      <c r="P1477" s="13" t="str">
        <f t="shared" si="1477"/>
        <v/>
      </c>
    </row>
    <row r="1478">
      <c r="B1478" s="23"/>
      <c r="C1478" s="9"/>
      <c r="D1478" s="9"/>
      <c r="E1478" s="9"/>
      <c r="F1478" s="2"/>
      <c r="G1478" s="3"/>
      <c r="I1478" s="12" t="str">
        <f t="shared" si="754"/>
        <v/>
      </c>
      <c r="J1478" s="13">
        <v>3.31E7</v>
      </c>
      <c r="K1478" s="13" t="str">
        <f t="shared" ref="K1478:P1478" si="1478">if($E1478="","",if($E1478="Dropped",if(and(K$1&lt;=$I1478,K$1&gt;=$H1478),if(Year($D1478)=K$1,$F1478*0.8,if((year($D1478)+1)=K$1,$F1478*0.6,$F1478*0.4)) ,""),if($E1478="Minors",0,if($E1478="FA Contract",if(and(K$1&lt;=$I1478,K$1&gt;=$H1478),$F1478,""),if($E1478="YP Contract",if(K$1=$H1478,500000,if(K$1=($H1478+1),1000000,if(K$1=($H1478+2),1500000,""))))))))</f>
        <v/>
      </c>
      <c r="L1478" s="13" t="str">
        <f t="shared" si="1478"/>
        <v/>
      </c>
      <c r="M1478" s="13" t="str">
        <f t="shared" si="1478"/>
        <v/>
      </c>
      <c r="N1478" s="13" t="str">
        <f t="shared" si="1478"/>
        <v/>
      </c>
      <c r="O1478" s="13" t="str">
        <f t="shared" si="1478"/>
        <v/>
      </c>
      <c r="P1478" s="13" t="str">
        <f t="shared" si="1478"/>
        <v/>
      </c>
    </row>
    <row r="1479">
      <c r="B1479" s="23"/>
      <c r="C1479" s="9"/>
      <c r="D1479" s="9"/>
      <c r="E1479" s="9"/>
      <c r="F1479" s="2"/>
      <c r="G1479" s="3"/>
      <c r="I1479" s="12" t="str">
        <f t="shared" si="754"/>
        <v/>
      </c>
      <c r="J1479" s="13">
        <v>3.31E7</v>
      </c>
      <c r="K1479" s="13" t="str">
        <f t="shared" ref="K1479:P1479" si="1479">if($E1479="","",if($E1479="Dropped",if(and(K$1&lt;=$I1479,K$1&gt;=$H1479),if(Year($D1479)=K$1,$F1479*0.8,if((year($D1479)+1)=K$1,$F1479*0.6,$F1479*0.4)) ,""),if($E1479="Minors",0,if($E1479="FA Contract",if(and(K$1&lt;=$I1479,K$1&gt;=$H1479),$F1479,""),if($E1479="YP Contract",if(K$1=$H1479,500000,if(K$1=($H1479+1),1000000,if(K$1=($H1479+2),1500000,""))))))))</f>
        <v/>
      </c>
      <c r="L1479" s="13" t="str">
        <f t="shared" si="1479"/>
        <v/>
      </c>
      <c r="M1479" s="13" t="str">
        <f t="shared" si="1479"/>
        <v/>
      </c>
      <c r="N1479" s="13" t="str">
        <f t="shared" si="1479"/>
        <v/>
      </c>
      <c r="O1479" s="13" t="str">
        <f t="shared" si="1479"/>
        <v/>
      </c>
      <c r="P1479" s="13" t="str">
        <f t="shared" si="1479"/>
        <v/>
      </c>
    </row>
    <row r="1480">
      <c r="B1480" s="23"/>
      <c r="C1480" s="9"/>
      <c r="D1480" s="9"/>
      <c r="E1480" s="9"/>
      <c r="F1480" s="2"/>
      <c r="G1480" s="3"/>
      <c r="I1480" s="12" t="str">
        <f t="shared" si="754"/>
        <v/>
      </c>
      <c r="J1480" s="13">
        <v>3.31E7</v>
      </c>
      <c r="K1480" s="13" t="str">
        <f t="shared" ref="K1480:P1480" si="1480">if($E1480="","",if($E1480="Dropped",if(and(K$1&lt;=$I1480,K$1&gt;=$H1480),if(Year($D1480)=K$1,$F1480*0.8,if((year($D1480)+1)=K$1,$F1480*0.6,$F1480*0.4)) ,""),if($E1480="Minors",0,if($E1480="FA Contract",if(and(K$1&lt;=$I1480,K$1&gt;=$H1480),$F1480,""),if($E1480="YP Contract",if(K$1=$H1480,500000,if(K$1=($H1480+1),1000000,if(K$1=($H1480+2),1500000,""))))))))</f>
        <v/>
      </c>
      <c r="L1480" s="13" t="str">
        <f t="shared" si="1480"/>
        <v/>
      </c>
      <c r="M1480" s="13" t="str">
        <f t="shared" si="1480"/>
        <v/>
      </c>
      <c r="N1480" s="13" t="str">
        <f t="shared" si="1480"/>
        <v/>
      </c>
      <c r="O1480" s="13" t="str">
        <f t="shared" si="1480"/>
        <v/>
      </c>
      <c r="P1480" s="13" t="str">
        <f t="shared" si="1480"/>
        <v/>
      </c>
    </row>
    <row r="1481">
      <c r="B1481" s="23"/>
      <c r="C1481" s="9"/>
      <c r="D1481" s="9"/>
      <c r="E1481" s="9"/>
      <c r="F1481" s="2"/>
      <c r="G1481" s="3"/>
      <c r="I1481" s="12" t="str">
        <f t="shared" si="754"/>
        <v/>
      </c>
      <c r="J1481" s="13">
        <v>3.31E7</v>
      </c>
      <c r="K1481" s="13" t="str">
        <f t="shared" ref="K1481:P1481" si="1481">if($E1481="","",if($E1481="Dropped",if(and(K$1&lt;=$I1481,K$1&gt;=$H1481),if(Year($D1481)=K$1,$F1481*0.8,if((year($D1481)+1)=K$1,$F1481*0.6,$F1481*0.4)) ,""),if($E1481="Minors",0,if($E1481="FA Contract",if(and(K$1&lt;=$I1481,K$1&gt;=$H1481),$F1481,""),if($E1481="YP Contract",if(K$1=$H1481,500000,if(K$1=($H1481+1),1000000,if(K$1=($H1481+2),1500000,""))))))))</f>
        <v/>
      </c>
      <c r="L1481" s="13" t="str">
        <f t="shared" si="1481"/>
        <v/>
      </c>
      <c r="M1481" s="13" t="str">
        <f t="shared" si="1481"/>
        <v/>
      </c>
      <c r="N1481" s="13" t="str">
        <f t="shared" si="1481"/>
        <v/>
      </c>
      <c r="O1481" s="13" t="str">
        <f t="shared" si="1481"/>
        <v/>
      </c>
      <c r="P1481" s="13" t="str">
        <f t="shared" si="1481"/>
        <v/>
      </c>
    </row>
    <row r="1482">
      <c r="B1482" s="23"/>
      <c r="C1482" s="9"/>
      <c r="D1482" s="9"/>
      <c r="E1482" s="9"/>
      <c r="F1482" s="2"/>
      <c r="G1482" s="3"/>
      <c r="I1482" s="12" t="str">
        <f t="shared" si="754"/>
        <v/>
      </c>
      <c r="J1482" s="13">
        <v>3.31E7</v>
      </c>
      <c r="K1482" s="13" t="str">
        <f t="shared" ref="K1482:P1482" si="1482">if($E1482="","",if($E1482="Dropped",if(and(K$1&lt;=$I1482,K$1&gt;=$H1482),if(Year($D1482)=K$1,$F1482*0.8,if((year($D1482)+1)=K$1,$F1482*0.6,$F1482*0.4)) ,""),if($E1482="Minors",0,if($E1482="FA Contract",if(and(K$1&lt;=$I1482,K$1&gt;=$H1482),$F1482,""),if($E1482="YP Contract",if(K$1=$H1482,500000,if(K$1=($H1482+1),1000000,if(K$1=($H1482+2),1500000,""))))))))</f>
        <v/>
      </c>
      <c r="L1482" s="13" t="str">
        <f t="shared" si="1482"/>
        <v/>
      </c>
      <c r="M1482" s="13" t="str">
        <f t="shared" si="1482"/>
        <v/>
      </c>
      <c r="N1482" s="13" t="str">
        <f t="shared" si="1482"/>
        <v/>
      </c>
      <c r="O1482" s="13" t="str">
        <f t="shared" si="1482"/>
        <v/>
      </c>
      <c r="P1482" s="13" t="str">
        <f t="shared" si="1482"/>
        <v/>
      </c>
    </row>
    <row r="1483">
      <c r="B1483" s="23"/>
      <c r="C1483" s="9"/>
      <c r="D1483" s="9"/>
      <c r="E1483" s="9"/>
      <c r="F1483" s="2"/>
      <c r="G1483" s="3"/>
      <c r="I1483" s="12" t="str">
        <f t="shared" si="754"/>
        <v/>
      </c>
      <c r="J1483" s="13">
        <v>3.31E7</v>
      </c>
      <c r="K1483" s="13" t="str">
        <f t="shared" ref="K1483:P1483" si="1483">if($E1483="","",if($E1483="Dropped",if(and(K$1&lt;=$I1483,K$1&gt;=$H1483),if(Year($D1483)=K$1,$F1483*0.8,if((year($D1483)+1)=K$1,$F1483*0.6,$F1483*0.4)) ,""),if($E1483="Minors",0,if($E1483="FA Contract",if(and(K$1&lt;=$I1483,K$1&gt;=$H1483),$F1483,""),if($E1483="YP Contract",if(K$1=$H1483,500000,if(K$1=($H1483+1),1000000,if(K$1=($H1483+2),1500000,""))))))))</f>
        <v/>
      </c>
      <c r="L1483" s="13" t="str">
        <f t="shared" si="1483"/>
        <v/>
      </c>
      <c r="M1483" s="13" t="str">
        <f t="shared" si="1483"/>
        <v/>
      </c>
      <c r="N1483" s="13" t="str">
        <f t="shared" si="1483"/>
        <v/>
      </c>
      <c r="O1483" s="13" t="str">
        <f t="shared" si="1483"/>
        <v/>
      </c>
      <c r="P1483" s="13" t="str">
        <f t="shared" si="1483"/>
        <v/>
      </c>
    </row>
    <row r="1484">
      <c r="B1484" s="23"/>
      <c r="C1484" s="9"/>
      <c r="D1484" s="9"/>
      <c r="E1484" s="9"/>
      <c r="F1484" s="2"/>
      <c r="G1484" s="3"/>
      <c r="I1484" s="12" t="str">
        <f t="shared" si="754"/>
        <v/>
      </c>
      <c r="J1484" s="13">
        <v>3.31E7</v>
      </c>
      <c r="K1484" s="13" t="str">
        <f t="shared" ref="K1484:P1484" si="1484">if($E1484="","",if($E1484="Dropped",if(and(K$1&lt;=$I1484,K$1&gt;=$H1484),if(Year($D1484)=K$1,$F1484*0.8,if((year($D1484)+1)=K$1,$F1484*0.6,$F1484*0.4)) ,""),if($E1484="Minors",0,if($E1484="FA Contract",if(and(K$1&lt;=$I1484,K$1&gt;=$H1484),$F1484,""),if($E1484="YP Contract",if(K$1=$H1484,500000,if(K$1=($H1484+1),1000000,if(K$1=($H1484+2),1500000,""))))))))</f>
        <v/>
      </c>
      <c r="L1484" s="13" t="str">
        <f t="shared" si="1484"/>
        <v/>
      </c>
      <c r="M1484" s="13" t="str">
        <f t="shared" si="1484"/>
        <v/>
      </c>
      <c r="N1484" s="13" t="str">
        <f t="shared" si="1484"/>
        <v/>
      </c>
      <c r="O1484" s="13" t="str">
        <f t="shared" si="1484"/>
        <v/>
      </c>
      <c r="P1484" s="13" t="str">
        <f t="shared" si="1484"/>
        <v/>
      </c>
    </row>
    <row r="1485">
      <c r="B1485" s="23"/>
      <c r="C1485" s="9"/>
      <c r="D1485" s="9"/>
      <c r="E1485" s="9"/>
      <c r="F1485" s="2"/>
      <c r="G1485" s="3"/>
      <c r="I1485" s="12" t="str">
        <f t="shared" si="754"/>
        <v/>
      </c>
      <c r="J1485" s="13">
        <v>3.31E7</v>
      </c>
      <c r="K1485" s="13" t="str">
        <f t="shared" ref="K1485:P1485" si="1485">if($E1485="","",if($E1485="Dropped",if(and(K$1&lt;=$I1485,K$1&gt;=$H1485),if(Year($D1485)=K$1,$F1485*0.8,if((year($D1485)+1)=K$1,$F1485*0.6,$F1485*0.4)) ,""),if($E1485="Minors",0,if($E1485="FA Contract",if(and(K$1&lt;=$I1485,K$1&gt;=$H1485),$F1485,""),if($E1485="YP Contract",if(K$1=$H1485,500000,if(K$1=($H1485+1),1000000,if(K$1=($H1485+2),1500000,""))))))))</f>
        <v/>
      </c>
      <c r="L1485" s="13" t="str">
        <f t="shared" si="1485"/>
        <v/>
      </c>
      <c r="M1485" s="13" t="str">
        <f t="shared" si="1485"/>
        <v/>
      </c>
      <c r="N1485" s="13" t="str">
        <f t="shared" si="1485"/>
        <v/>
      </c>
      <c r="O1485" s="13" t="str">
        <f t="shared" si="1485"/>
        <v/>
      </c>
      <c r="P1485" s="13" t="str">
        <f t="shared" si="1485"/>
        <v/>
      </c>
    </row>
    <row r="1486">
      <c r="B1486" s="23"/>
      <c r="C1486" s="9"/>
      <c r="D1486" s="9"/>
      <c r="E1486" s="9"/>
      <c r="F1486" s="2"/>
      <c r="G1486" s="3"/>
      <c r="I1486" s="12" t="str">
        <f t="shared" si="754"/>
        <v/>
      </c>
      <c r="J1486" s="13">
        <v>3.31E7</v>
      </c>
      <c r="K1486" s="13" t="str">
        <f t="shared" ref="K1486:P1486" si="1486">if($E1486="","",if($E1486="Dropped",if(and(K$1&lt;=$I1486,K$1&gt;=$H1486),if(Year($D1486)=K$1,$F1486*0.8,if((year($D1486)+1)=K$1,$F1486*0.6,$F1486*0.4)) ,""),if($E1486="Minors",0,if($E1486="FA Contract",if(and(K$1&lt;=$I1486,K$1&gt;=$H1486),$F1486,""),if($E1486="YP Contract",if(K$1=$H1486,500000,if(K$1=($H1486+1),1000000,if(K$1=($H1486+2),1500000,""))))))))</f>
        <v/>
      </c>
      <c r="L1486" s="13" t="str">
        <f t="shared" si="1486"/>
        <v/>
      </c>
      <c r="M1486" s="13" t="str">
        <f t="shared" si="1486"/>
        <v/>
      </c>
      <c r="N1486" s="13" t="str">
        <f t="shared" si="1486"/>
        <v/>
      </c>
      <c r="O1486" s="13" t="str">
        <f t="shared" si="1486"/>
        <v/>
      </c>
      <c r="P1486" s="13" t="str">
        <f t="shared" si="1486"/>
        <v/>
      </c>
    </row>
    <row r="1487">
      <c r="B1487" s="23"/>
      <c r="C1487" s="9"/>
      <c r="D1487" s="9"/>
      <c r="E1487" s="9"/>
      <c r="F1487" s="2"/>
      <c r="G1487" s="3"/>
      <c r="I1487" s="12" t="str">
        <f t="shared" si="754"/>
        <v/>
      </c>
      <c r="J1487" s="13">
        <v>3.31E7</v>
      </c>
      <c r="K1487" s="13" t="str">
        <f t="shared" ref="K1487:P1487" si="1487">if($E1487="","",if($E1487="Dropped",if(and(K$1&lt;=$I1487,K$1&gt;=$H1487),if(Year($D1487)=K$1,$F1487*0.8,if((year($D1487)+1)=K$1,$F1487*0.6,$F1487*0.4)) ,""),if($E1487="Minors",0,if($E1487="FA Contract",if(and(K$1&lt;=$I1487,K$1&gt;=$H1487),$F1487,""),if($E1487="YP Contract",if(K$1=$H1487,500000,if(K$1=($H1487+1),1000000,if(K$1=($H1487+2),1500000,""))))))))</f>
        <v/>
      </c>
      <c r="L1487" s="13" t="str">
        <f t="shared" si="1487"/>
        <v/>
      </c>
      <c r="M1487" s="13" t="str">
        <f t="shared" si="1487"/>
        <v/>
      </c>
      <c r="N1487" s="13" t="str">
        <f t="shared" si="1487"/>
        <v/>
      </c>
      <c r="O1487" s="13" t="str">
        <f t="shared" si="1487"/>
        <v/>
      </c>
      <c r="P1487" s="13" t="str">
        <f t="shared" si="1487"/>
        <v/>
      </c>
    </row>
    <row r="1488">
      <c r="B1488" s="23"/>
      <c r="C1488" s="9"/>
      <c r="D1488" s="9"/>
      <c r="E1488" s="9"/>
      <c r="F1488" s="2"/>
      <c r="G1488" s="3"/>
      <c r="I1488" s="12" t="str">
        <f t="shared" si="754"/>
        <v/>
      </c>
      <c r="J1488" s="13">
        <v>3.31E7</v>
      </c>
      <c r="K1488" s="13" t="str">
        <f t="shared" ref="K1488:P1488" si="1488">if($E1488="","",if($E1488="Dropped",if(and(K$1&lt;=$I1488,K$1&gt;=$H1488),if(Year($D1488)=K$1,$F1488*0.8,if((year($D1488)+1)=K$1,$F1488*0.6,$F1488*0.4)) ,""),if($E1488="Minors",0,if($E1488="FA Contract",if(and(K$1&lt;=$I1488,K$1&gt;=$H1488),$F1488,""),if($E1488="YP Contract",if(K$1=$H1488,500000,if(K$1=($H1488+1),1000000,if(K$1=($H1488+2),1500000,""))))))))</f>
        <v/>
      </c>
      <c r="L1488" s="13" t="str">
        <f t="shared" si="1488"/>
        <v/>
      </c>
      <c r="M1488" s="13" t="str">
        <f t="shared" si="1488"/>
        <v/>
      </c>
      <c r="N1488" s="13" t="str">
        <f t="shared" si="1488"/>
        <v/>
      </c>
      <c r="O1488" s="13" t="str">
        <f t="shared" si="1488"/>
        <v/>
      </c>
      <c r="P1488" s="13" t="str">
        <f t="shared" si="1488"/>
        <v/>
      </c>
    </row>
    <row r="1489">
      <c r="B1489" s="23"/>
      <c r="C1489" s="9"/>
      <c r="D1489" s="9"/>
      <c r="E1489" s="9"/>
      <c r="F1489" s="2"/>
      <c r="G1489" s="3"/>
      <c r="I1489" s="12" t="str">
        <f t="shared" si="754"/>
        <v/>
      </c>
      <c r="J1489" s="13">
        <v>3.31E7</v>
      </c>
      <c r="K1489" s="13" t="str">
        <f t="shared" ref="K1489:P1489" si="1489">if($E1489="","",if($E1489="Dropped",if(and(K$1&lt;=$I1489,K$1&gt;=$H1489),if(Year($D1489)=K$1,$F1489*0.8,if((year($D1489)+1)=K$1,$F1489*0.6,$F1489*0.4)) ,""),if($E1489="Minors",0,if($E1489="FA Contract",if(and(K$1&lt;=$I1489,K$1&gt;=$H1489),$F1489,""),if($E1489="YP Contract",if(K$1=$H1489,500000,if(K$1=($H1489+1),1000000,if(K$1=($H1489+2),1500000,""))))))))</f>
        <v/>
      </c>
      <c r="L1489" s="13" t="str">
        <f t="shared" si="1489"/>
        <v/>
      </c>
      <c r="M1489" s="13" t="str">
        <f t="shared" si="1489"/>
        <v/>
      </c>
      <c r="N1489" s="13" t="str">
        <f t="shared" si="1489"/>
        <v/>
      </c>
      <c r="O1489" s="13" t="str">
        <f t="shared" si="1489"/>
        <v/>
      </c>
      <c r="P1489" s="13" t="str">
        <f t="shared" si="1489"/>
        <v/>
      </c>
    </row>
    <row r="1490">
      <c r="B1490" s="23"/>
      <c r="C1490" s="9"/>
      <c r="D1490" s="9"/>
      <c r="E1490" s="9"/>
      <c r="F1490" s="2"/>
      <c r="G1490" s="3"/>
      <c r="I1490" s="12" t="str">
        <f t="shared" si="754"/>
        <v/>
      </c>
      <c r="J1490" s="13">
        <v>3.31E7</v>
      </c>
      <c r="K1490" s="13" t="str">
        <f t="shared" ref="K1490:P1490" si="1490">if($E1490="","",if($E1490="Dropped",if(and(K$1&lt;=$I1490,K$1&gt;=$H1490),if(Year($D1490)=K$1,$F1490*0.8,if((year($D1490)+1)=K$1,$F1490*0.6,$F1490*0.4)) ,""),if($E1490="Minors",0,if($E1490="FA Contract",if(and(K$1&lt;=$I1490,K$1&gt;=$H1490),$F1490,""),if($E1490="YP Contract",if(K$1=$H1490,500000,if(K$1=($H1490+1),1000000,if(K$1=($H1490+2),1500000,""))))))))</f>
        <v/>
      </c>
      <c r="L1490" s="13" t="str">
        <f t="shared" si="1490"/>
        <v/>
      </c>
      <c r="M1490" s="13" t="str">
        <f t="shared" si="1490"/>
        <v/>
      </c>
      <c r="N1490" s="13" t="str">
        <f t="shared" si="1490"/>
        <v/>
      </c>
      <c r="O1490" s="13" t="str">
        <f t="shared" si="1490"/>
        <v/>
      </c>
      <c r="P1490" s="13" t="str">
        <f t="shared" si="1490"/>
        <v/>
      </c>
    </row>
    <row r="1491">
      <c r="B1491" s="23"/>
      <c r="C1491" s="9"/>
      <c r="D1491" s="9"/>
      <c r="E1491" s="9"/>
      <c r="F1491" s="2"/>
      <c r="G1491" s="3"/>
      <c r="I1491" s="12" t="str">
        <f t="shared" si="754"/>
        <v/>
      </c>
      <c r="J1491" s="13">
        <v>3.31E7</v>
      </c>
      <c r="K1491" s="13" t="str">
        <f t="shared" ref="K1491:P1491" si="1491">if($E1491="","",if($E1491="Dropped",if(and(K$1&lt;=$I1491,K$1&gt;=$H1491),if(Year($D1491)=K$1,$F1491*0.8,if((year($D1491)+1)=K$1,$F1491*0.6,$F1491*0.4)) ,""),if($E1491="Minors",0,if($E1491="FA Contract",if(and(K$1&lt;=$I1491,K$1&gt;=$H1491),$F1491,""),if($E1491="YP Contract",if(K$1=$H1491,500000,if(K$1=($H1491+1),1000000,if(K$1=($H1491+2),1500000,""))))))))</f>
        <v/>
      </c>
      <c r="L1491" s="13" t="str">
        <f t="shared" si="1491"/>
        <v/>
      </c>
      <c r="M1491" s="13" t="str">
        <f t="shared" si="1491"/>
        <v/>
      </c>
      <c r="N1491" s="13" t="str">
        <f t="shared" si="1491"/>
        <v/>
      </c>
      <c r="O1491" s="13" t="str">
        <f t="shared" si="1491"/>
        <v/>
      </c>
      <c r="P1491" s="13" t="str">
        <f t="shared" si="1491"/>
        <v/>
      </c>
    </row>
    <row r="1492">
      <c r="B1492" s="23"/>
      <c r="C1492" s="9"/>
      <c r="D1492" s="9"/>
      <c r="E1492" s="9"/>
      <c r="F1492" s="2"/>
      <c r="G1492" s="3"/>
      <c r="I1492" s="12" t="str">
        <f t="shared" si="754"/>
        <v/>
      </c>
      <c r="J1492" s="13">
        <v>3.31E7</v>
      </c>
      <c r="K1492" s="13" t="str">
        <f t="shared" ref="K1492:P1492" si="1492">if($E1492="","",if($E1492="Dropped",if(and(K$1&lt;=$I1492,K$1&gt;=$H1492),if(Year($D1492)=K$1,$F1492*0.8,if((year($D1492)+1)=K$1,$F1492*0.6,$F1492*0.4)) ,""),if($E1492="Minors",0,if($E1492="FA Contract",if(and(K$1&lt;=$I1492,K$1&gt;=$H1492),$F1492,""),if($E1492="YP Contract",if(K$1=$H1492,500000,if(K$1=($H1492+1),1000000,if(K$1=($H1492+2),1500000,""))))))))</f>
        <v/>
      </c>
      <c r="L1492" s="13" t="str">
        <f t="shared" si="1492"/>
        <v/>
      </c>
      <c r="M1492" s="13" t="str">
        <f t="shared" si="1492"/>
        <v/>
      </c>
      <c r="N1492" s="13" t="str">
        <f t="shared" si="1492"/>
        <v/>
      </c>
      <c r="O1492" s="13" t="str">
        <f t="shared" si="1492"/>
        <v/>
      </c>
      <c r="P1492" s="13" t="str">
        <f t="shared" si="1492"/>
        <v/>
      </c>
    </row>
    <row r="1493">
      <c r="B1493" s="23"/>
      <c r="C1493" s="9"/>
      <c r="D1493" s="9"/>
      <c r="E1493" s="9"/>
      <c r="F1493" s="2"/>
      <c r="G1493" s="3"/>
      <c r="I1493" s="12" t="str">
        <f t="shared" si="754"/>
        <v/>
      </c>
      <c r="J1493" s="13">
        <v>3.31E7</v>
      </c>
      <c r="K1493" s="13" t="str">
        <f t="shared" ref="K1493:P1493" si="1493">if($E1493="","",if($E1493="Dropped",if(and(K$1&lt;=$I1493,K$1&gt;=$H1493),if(Year($D1493)=K$1,$F1493*0.8,if((year($D1493)+1)=K$1,$F1493*0.6,$F1493*0.4)) ,""),if($E1493="Minors",0,if($E1493="FA Contract",if(and(K$1&lt;=$I1493,K$1&gt;=$H1493),$F1493,""),if($E1493="YP Contract",if(K$1=$H1493,500000,if(K$1=($H1493+1),1000000,if(K$1=($H1493+2),1500000,""))))))))</f>
        <v/>
      </c>
      <c r="L1493" s="13" t="str">
        <f t="shared" si="1493"/>
        <v/>
      </c>
      <c r="M1493" s="13" t="str">
        <f t="shared" si="1493"/>
        <v/>
      </c>
      <c r="N1493" s="13" t="str">
        <f t="shared" si="1493"/>
        <v/>
      </c>
      <c r="O1493" s="13" t="str">
        <f t="shared" si="1493"/>
        <v/>
      </c>
      <c r="P1493" s="13" t="str">
        <f t="shared" si="1493"/>
        <v/>
      </c>
    </row>
    <row r="1494">
      <c r="B1494" s="23"/>
      <c r="C1494" s="9"/>
      <c r="D1494" s="9"/>
      <c r="E1494" s="9"/>
      <c r="F1494" s="2"/>
      <c r="G1494" s="3"/>
      <c r="I1494" s="12" t="str">
        <f t="shared" si="754"/>
        <v/>
      </c>
      <c r="J1494" s="13">
        <v>3.31E7</v>
      </c>
      <c r="K1494" s="13" t="str">
        <f t="shared" ref="K1494:P1494" si="1494">if($E1494="","",if($E1494="Dropped",if(and(K$1&lt;=$I1494,K$1&gt;=$H1494),if(Year($D1494)=K$1,$F1494*0.8,if((year($D1494)+1)=K$1,$F1494*0.6,$F1494*0.4)) ,""),if($E1494="Minors",0,if($E1494="FA Contract",if(and(K$1&lt;=$I1494,K$1&gt;=$H1494),$F1494,""),if($E1494="YP Contract",if(K$1=$H1494,500000,if(K$1=($H1494+1),1000000,if(K$1=($H1494+2),1500000,""))))))))</f>
        <v/>
      </c>
      <c r="L1494" s="13" t="str">
        <f t="shared" si="1494"/>
        <v/>
      </c>
      <c r="M1494" s="13" t="str">
        <f t="shared" si="1494"/>
        <v/>
      </c>
      <c r="N1494" s="13" t="str">
        <f t="shared" si="1494"/>
        <v/>
      </c>
      <c r="O1494" s="13" t="str">
        <f t="shared" si="1494"/>
        <v/>
      </c>
      <c r="P1494" s="13" t="str">
        <f t="shared" si="1494"/>
        <v/>
      </c>
    </row>
    <row r="1495">
      <c r="B1495" s="23"/>
      <c r="C1495" s="9"/>
      <c r="D1495" s="9"/>
      <c r="E1495" s="9"/>
      <c r="F1495" s="2"/>
      <c r="G1495" s="3"/>
      <c r="I1495" s="12" t="str">
        <f t="shared" si="754"/>
        <v/>
      </c>
      <c r="J1495" s="13">
        <v>3.31E7</v>
      </c>
      <c r="K1495" s="13" t="str">
        <f t="shared" ref="K1495:P1495" si="1495">if($E1495="","",if($E1495="Dropped",if(and(K$1&lt;=$I1495,K$1&gt;=$H1495),if(Year($D1495)=K$1,$F1495*0.8,if((year($D1495)+1)=K$1,$F1495*0.6,$F1495*0.4)) ,""),if($E1495="Minors",0,if($E1495="FA Contract",if(and(K$1&lt;=$I1495,K$1&gt;=$H1495),$F1495,""),if($E1495="YP Contract",if(K$1=$H1495,500000,if(K$1=($H1495+1),1000000,if(K$1=($H1495+2),1500000,""))))))))</f>
        <v/>
      </c>
      <c r="L1495" s="13" t="str">
        <f t="shared" si="1495"/>
        <v/>
      </c>
      <c r="M1495" s="13" t="str">
        <f t="shared" si="1495"/>
        <v/>
      </c>
      <c r="N1495" s="13" t="str">
        <f t="shared" si="1495"/>
        <v/>
      </c>
      <c r="O1495" s="13" t="str">
        <f t="shared" si="1495"/>
        <v/>
      </c>
      <c r="P1495" s="13" t="str">
        <f t="shared" si="1495"/>
        <v/>
      </c>
    </row>
    <row r="1496">
      <c r="B1496" s="23"/>
      <c r="C1496" s="9"/>
      <c r="D1496" s="9"/>
      <c r="E1496" s="9"/>
      <c r="F1496" s="2"/>
      <c r="G1496" s="3"/>
      <c r="I1496" s="12" t="str">
        <f t="shared" si="754"/>
        <v/>
      </c>
      <c r="J1496" s="13">
        <v>3.31E7</v>
      </c>
      <c r="K1496" s="13" t="str">
        <f t="shared" ref="K1496:P1496" si="1496">if($E1496="","",if($E1496="Dropped",if(and(K$1&lt;=$I1496,K$1&gt;=$H1496),if(Year($D1496)=K$1,$F1496*0.8,if((year($D1496)+1)=K$1,$F1496*0.6,$F1496*0.4)) ,""),if($E1496="Minors",0,if($E1496="FA Contract",if(and(K$1&lt;=$I1496,K$1&gt;=$H1496),$F1496,""),if($E1496="YP Contract",if(K$1=$H1496,500000,if(K$1=($H1496+1),1000000,if(K$1=($H1496+2),1500000,""))))))))</f>
        <v/>
      </c>
      <c r="L1496" s="13" t="str">
        <f t="shared" si="1496"/>
        <v/>
      </c>
      <c r="M1496" s="13" t="str">
        <f t="shared" si="1496"/>
        <v/>
      </c>
      <c r="N1496" s="13" t="str">
        <f t="shared" si="1496"/>
        <v/>
      </c>
      <c r="O1496" s="13" t="str">
        <f t="shared" si="1496"/>
        <v/>
      </c>
      <c r="P1496" s="13" t="str">
        <f t="shared" si="1496"/>
        <v/>
      </c>
    </row>
    <row r="1497">
      <c r="B1497" s="23"/>
      <c r="C1497" s="9"/>
      <c r="D1497" s="9"/>
      <c r="E1497" s="9"/>
      <c r="F1497" s="2"/>
      <c r="G1497" s="3"/>
      <c r="I1497" s="12" t="str">
        <f t="shared" si="754"/>
        <v/>
      </c>
      <c r="J1497" s="13">
        <v>3.31E7</v>
      </c>
      <c r="K1497" s="13" t="str">
        <f t="shared" ref="K1497:P1497" si="1497">if($E1497="","",if($E1497="Dropped",if(and(K$1&lt;=$I1497,K$1&gt;=$H1497),if(Year($D1497)=K$1,$F1497*0.8,if((year($D1497)+1)=K$1,$F1497*0.6,$F1497*0.4)) ,""),if($E1497="Minors",0,if($E1497="FA Contract",if(and(K$1&lt;=$I1497,K$1&gt;=$H1497),$F1497,""),if($E1497="YP Contract",if(K$1=$H1497,500000,if(K$1=($H1497+1),1000000,if(K$1=($H1497+2),1500000,""))))))))</f>
        <v/>
      </c>
      <c r="L1497" s="13" t="str">
        <f t="shared" si="1497"/>
        <v/>
      </c>
      <c r="M1497" s="13" t="str">
        <f t="shared" si="1497"/>
        <v/>
      </c>
      <c r="N1497" s="13" t="str">
        <f t="shared" si="1497"/>
        <v/>
      </c>
      <c r="O1497" s="13" t="str">
        <f t="shared" si="1497"/>
        <v/>
      </c>
      <c r="P1497" s="13" t="str">
        <f t="shared" si="1497"/>
        <v/>
      </c>
    </row>
    <row r="1498">
      <c r="B1498" s="23"/>
      <c r="C1498" s="9"/>
      <c r="D1498" s="9"/>
      <c r="E1498" s="9"/>
      <c r="F1498" s="2"/>
      <c r="G1498" s="3"/>
      <c r="I1498" s="12" t="str">
        <f t="shared" si="754"/>
        <v/>
      </c>
      <c r="J1498" s="13">
        <v>3.31E7</v>
      </c>
      <c r="K1498" s="13" t="str">
        <f t="shared" ref="K1498:P1498" si="1498">if($E1498="","",if($E1498="Dropped",if(and(K$1&lt;=$I1498,K$1&gt;=$H1498),if(Year($D1498)=K$1,$F1498*0.8,if((year($D1498)+1)=K$1,$F1498*0.6,$F1498*0.4)) ,""),if($E1498="Minors",0,if($E1498="FA Contract",if(and(K$1&lt;=$I1498,K$1&gt;=$H1498),$F1498,""),if($E1498="YP Contract",if(K$1=$H1498,500000,if(K$1=($H1498+1),1000000,if(K$1=($H1498+2),1500000,""))))))))</f>
        <v/>
      </c>
      <c r="L1498" s="13" t="str">
        <f t="shared" si="1498"/>
        <v/>
      </c>
      <c r="M1498" s="13" t="str">
        <f t="shared" si="1498"/>
        <v/>
      </c>
      <c r="N1498" s="13" t="str">
        <f t="shared" si="1498"/>
        <v/>
      </c>
      <c r="O1498" s="13" t="str">
        <f t="shared" si="1498"/>
        <v/>
      </c>
      <c r="P1498" s="13" t="str">
        <f t="shared" si="1498"/>
        <v/>
      </c>
    </row>
    <row r="1499">
      <c r="B1499" s="23"/>
      <c r="C1499" s="9"/>
      <c r="D1499" s="9"/>
      <c r="E1499" s="9"/>
      <c r="F1499" s="2"/>
      <c r="G1499" s="3"/>
      <c r="I1499" s="12" t="str">
        <f t="shared" si="754"/>
        <v/>
      </c>
      <c r="J1499" s="13">
        <v>3.31E7</v>
      </c>
      <c r="K1499" s="13" t="str">
        <f t="shared" ref="K1499:P1499" si="1499">if($E1499="","",if($E1499="Dropped",if(and(K$1&lt;=$I1499,K$1&gt;=$H1499),if(Year($D1499)=K$1,$F1499*0.8,if((year($D1499)+1)=K$1,$F1499*0.6,$F1499*0.4)) ,""),if($E1499="Minors",0,if($E1499="FA Contract",if(and(K$1&lt;=$I1499,K$1&gt;=$H1499),$F1499,""),if($E1499="YP Contract",if(K$1=$H1499,500000,if(K$1=($H1499+1),1000000,if(K$1=($H1499+2),1500000,""))))))))</f>
        <v/>
      </c>
      <c r="L1499" s="13" t="str">
        <f t="shared" si="1499"/>
        <v/>
      </c>
      <c r="M1499" s="13" t="str">
        <f t="shared" si="1499"/>
        <v/>
      </c>
      <c r="N1499" s="13" t="str">
        <f t="shared" si="1499"/>
        <v/>
      </c>
      <c r="O1499" s="13" t="str">
        <f t="shared" si="1499"/>
        <v/>
      </c>
      <c r="P1499" s="13" t="str">
        <f t="shared" si="1499"/>
        <v/>
      </c>
    </row>
    <row r="1500">
      <c r="B1500" s="23"/>
      <c r="C1500" s="9"/>
      <c r="D1500" s="9"/>
      <c r="E1500" s="9"/>
      <c r="F1500" s="2"/>
      <c r="G1500" s="3"/>
      <c r="I1500" s="12" t="str">
        <f t="shared" si="754"/>
        <v/>
      </c>
      <c r="J1500" s="13">
        <v>3.31E7</v>
      </c>
      <c r="K1500" s="13" t="str">
        <f t="shared" ref="K1500:P1500" si="1500">if($E1500="","",if($E1500="Dropped",if(and(K$1&lt;=$I1500,K$1&gt;=$H1500),if(Year($D1500)=K$1,$F1500*0.8,if((year($D1500)+1)=K$1,$F1500*0.6,$F1500*0.4)) ,""),if($E1500="Minors",0,if($E1500="FA Contract",if(and(K$1&lt;=$I1500,K$1&gt;=$H1500),$F1500,""),if($E1500="YP Contract",if(K$1=$H1500,500000,if(K$1=($H1500+1),1000000,if(K$1=($H1500+2),1500000,""))))))))</f>
        <v/>
      </c>
      <c r="L1500" s="13" t="str">
        <f t="shared" si="1500"/>
        <v/>
      </c>
      <c r="M1500" s="13" t="str">
        <f t="shared" si="1500"/>
        <v/>
      </c>
      <c r="N1500" s="13" t="str">
        <f t="shared" si="1500"/>
        <v/>
      </c>
      <c r="O1500" s="13" t="str">
        <f t="shared" si="1500"/>
        <v/>
      </c>
      <c r="P1500" s="13" t="str">
        <f t="shared" si="1500"/>
        <v/>
      </c>
    </row>
    <row r="1501">
      <c r="B1501" s="23"/>
      <c r="C1501" s="9"/>
      <c r="D1501" s="9"/>
      <c r="E1501" s="9"/>
      <c r="F1501" s="2"/>
      <c r="G1501" s="3"/>
      <c r="I1501" s="12" t="str">
        <f t="shared" si="754"/>
        <v/>
      </c>
      <c r="J1501" s="13">
        <v>3.31E7</v>
      </c>
      <c r="K1501" s="13" t="str">
        <f t="shared" ref="K1501:P1501" si="1501">if($E1501="","",if($E1501="Dropped",if(and(K$1&lt;=$I1501,K$1&gt;=$H1501),if(Year($D1501)=K$1,$F1501*0.8,if((year($D1501)+1)=K$1,$F1501*0.6,$F1501*0.4)) ,""),if($E1501="Minors",0,if($E1501="FA Contract",if(and(K$1&lt;=$I1501,K$1&gt;=$H1501),$F1501,""),if($E1501="YP Contract",if(K$1=$H1501,500000,if(K$1=($H1501+1),1000000,if(K$1=($H1501+2),1500000,""))))))))</f>
        <v/>
      </c>
      <c r="L1501" s="13" t="str">
        <f t="shared" si="1501"/>
        <v/>
      </c>
      <c r="M1501" s="13" t="str">
        <f t="shared" si="1501"/>
        <v/>
      </c>
      <c r="N1501" s="13" t="str">
        <f t="shared" si="1501"/>
        <v/>
      </c>
      <c r="O1501" s="13" t="str">
        <f t="shared" si="1501"/>
        <v/>
      </c>
      <c r="P1501" s="13" t="str">
        <f t="shared" si="1501"/>
        <v/>
      </c>
    </row>
    <row r="1502">
      <c r="B1502" s="23"/>
      <c r="C1502" s="9"/>
      <c r="D1502" s="9"/>
      <c r="E1502" s="9"/>
      <c r="F1502" s="2"/>
      <c r="G1502" s="3"/>
      <c r="I1502" s="12" t="str">
        <f t="shared" si="754"/>
        <v/>
      </c>
      <c r="J1502" s="13">
        <v>3.31E7</v>
      </c>
      <c r="K1502" s="13" t="str">
        <f t="shared" ref="K1502:P1502" si="1502">if($E1502="","",if($E1502="Dropped",if(and(K$1&lt;=$I1502,K$1&gt;=$H1502),if(Year($D1502)=K$1,$F1502*0.8,if((year($D1502)+1)=K$1,$F1502*0.6,$F1502*0.4)) ,""),if($E1502="Minors",0,if($E1502="FA Contract",if(and(K$1&lt;=$I1502,K$1&gt;=$H1502),$F1502,""),if($E1502="YP Contract",if(K$1=$H1502,500000,if(K$1=($H1502+1),1000000,if(K$1=($H1502+2),1500000,""))))))))</f>
        <v/>
      </c>
      <c r="L1502" s="13" t="str">
        <f t="shared" si="1502"/>
        <v/>
      </c>
      <c r="M1502" s="13" t="str">
        <f t="shared" si="1502"/>
        <v/>
      </c>
      <c r="N1502" s="13" t="str">
        <f t="shared" si="1502"/>
        <v/>
      </c>
      <c r="O1502" s="13" t="str">
        <f t="shared" si="1502"/>
        <v/>
      </c>
      <c r="P1502" s="13" t="str">
        <f t="shared" si="1502"/>
        <v/>
      </c>
    </row>
    <row r="1503">
      <c r="B1503" s="23"/>
      <c r="C1503" s="9"/>
      <c r="D1503" s="9"/>
      <c r="E1503" s="9"/>
      <c r="F1503" s="2"/>
      <c r="G1503" s="3"/>
      <c r="I1503" s="12" t="str">
        <f t="shared" si="754"/>
        <v/>
      </c>
      <c r="J1503" s="13">
        <v>3.31E7</v>
      </c>
      <c r="K1503" s="13" t="str">
        <f t="shared" ref="K1503:P1503" si="1503">if($E1503="","",if($E1503="Dropped",if(and(K$1&lt;=$I1503,K$1&gt;=$H1503),if(Year($D1503)=K$1,$F1503*0.8,if((year($D1503)+1)=K$1,$F1503*0.6,$F1503*0.4)) ,""),if($E1503="Minors",0,if($E1503="FA Contract",if(and(K$1&lt;=$I1503,K$1&gt;=$H1503),$F1503,""),if($E1503="YP Contract",if(K$1=$H1503,500000,if(K$1=($H1503+1),1000000,if(K$1=($H1503+2),1500000,""))))))))</f>
        <v/>
      </c>
      <c r="L1503" s="13" t="str">
        <f t="shared" si="1503"/>
        <v/>
      </c>
      <c r="M1503" s="13" t="str">
        <f t="shared" si="1503"/>
        <v/>
      </c>
      <c r="N1503" s="13" t="str">
        <f t="shared" si="1503"/>
        <v/>
      </c>
      <c r="O1503" s="13" t="str">
        <f t="shared" si="1503"/>
        <v/>
      </c>
      <c r="P1503" s="13" t="str">
        <f t="shared" si="1503"/>
        <v/>
      </c>
    </row>
    <row r="1504">
      <c r="B1504" s="23"/>
      <c r="C1504" s="9"/>
      <c r="D1504" s="9"/>
      <c r="E1504" s="9"/>
      <c r="F1504" s="2"/>
      <c r="G1504" s="3"/>
      <c r="I1504" s="12" t="str">
        <f t="shared" si="754"/>
        <v/>
      </c>
      <c r="J1504" s="13">
        <v>3.31E7</v>
      </c>
      <c r="K1504" s="13" t="str">
        <f t="shared" ref="K1504:P1504" si="1504">if($E1504="","",if($E1504="Dropped",if(and(K$1&lt;=$I1504,K$1&gt;=$H1504),if(Year($D1504)=K$1,$F1504*0.8,if((year($D1504)+1)=K$1,$F1504*0.6,$F1504*0.4)) ,""),if($E1504="Minors",0,if($E1504="FA Contract",if(and(K$1&lt;=$I1504,K$1&gt;=$H1504),$F1504,""),if($E1504="YP Contract",if(K$1=$H1504,500000,if(K$1=($H1504+1),1000000,if(K$1=($H1504+2),1500000,""))))))))</f>
        <v/>
      </c>
      <c r="L1504" s="13" t="str">
        <f t="shared" si="1504"/>
        <v/>
      </c>
      <c r="M1504" s="13" t="str">
        <f t="shared" si="1504"/>
        <v/>
      </c>
      <c r="N1504" s="13" t="str">
        <f t="shared" si="1504"/>
        <v/>
      </c>
      <c r="O1504" s="13" t="str">
        <f t="shared" si="1504"/>
        <v/>
      </c>
      <c r="P1504" s="13" t="str">
        <f t="shared" si="1504"/>
        <v/>
      </c>
    </row>
    <row r="1505">
      <c r="B1505" s="23"/>
      <c r="C1505" s="9"/>
      <c r="D1505" s="9"/>
      <c r="E1505" s="9"/>
      <c r="F1505" s="2"/>
      <c r="G1505" s="3"/>
      <c r="I1505" s="12" t="str">
        <f t="shared" si="754"/>
        <v/>
      </c>
      <c r="J1505" s="13">
        <v>3.31E7</v>
      </c>
      <c r="K1505" s="13" t="str">
        <f t="shared" ref="K1505:P1505" si="1505">if($E1505="","",if($E1505="Dropped",if(and(K$1&lt;=$I1505,K$1&gt;=$H1505),if(Year($D1505)=K$1,$F1505*0.8,if((year($D1505)+1)=K$1,$F1505*0.6,$F1505*0.4)) ,""),if($E1505="Minors",0,if($E1505="FA Contract",if(and(K$1&lt;=$I1505,K$1&gt;=$H1505),$F1505,""),if($E1505="YP Contract",if(K$1=$H1505,500000,if(K$1=($H1505+1),1000000,if(K$1=($H1505+2),1500000,""))))))))</f>
        <v/>
      </c>
      <c r="L1505" s="13" t="str">
        <f t="shared" si="1505"/>
        <v/>
      </c>
      <c r="M1505" s="13" t="str">
        <f t="shared" si="1505"/>
        <v/>
      </c>
      <c r="N1505" s="13" t="str">
        <f t="shared" si="1505"/>
        <v/>
      </c>
      <c r="O1505" s="13" t="str">
        <f t="shared" si="1505"/>
        <v/>
      </c>
      <c r="P1505" s="13" t="str">
        <f t="shared" si="1505"/>
        <v/>
      </c>
    </row>
    <row r="1506">
      <c r="B1506" s="23"/>
      <c r="C1506" s="9"/>
      <c r="D1506" s="9"/>
      <c r="E1506" s="9"/>
      <c r="F1506" s="2"/>
      <c r="G1506" s="3"/>
      <c r="I1506" s="12" t="str">
        <f t="shared" si="754"/>
        <v/>
      </c>
      <c r="J1506" s="13">
        <v>3.31E7</v>
      </c>
      <c r="K1506" s="13" t="str">
        <f t="shared" ref="K1506:P1506" si="1506">if($E1506="","",if($E1506="Dropped",if(and(K$1&lt;=$I1506,K$1&gt;=$H1506),if(Year($D1506)=K$1,$F1506*0.8,if((year($D1506)+1)=K$1,$F1506*0.6,$F1506*0.4)) ,""),if($E1506="Minors",0,if($E1506="FA Contract",if(and(K$1&lt;=$I1506,K$1&gt;=$H1506),$F1506,""),if($E1506="YP Contract",if(K$1=$H1506,500000,if(K$1=($H1506+1),1000000,if(K$1=($H1506+2),1500000,""))))))))</f>
        <v/>
      </c>
      <c r="L1506" s="13" t="str">
        <f t="shared" si="1506"/>
        <v/>
      </c>
      <c r="M1506" s="13" t="str">
        <f t="shared" si="1506"/>
        <v/>
      </c>
      <c r="N1506" s="13" t="str">
        <f t="shared" si="1506"/>
        <v/>
      </c>
      <c r="O1506" s="13" t="str">
        <f t="shared" si="1506"/>
        <v/>
      </c>
      <c r="P1506" s="13" t="str">
        <f t="shared" si="1506"/>
        <v/>
      </c>
    </row>
    <row r="1507">
      <c r="B1507" s="23"/>
      <c r="C1507" s="9"/>
      <c r="D1507" s="9"/>
      <c r="E1507" s="9"/>
      <c r="F1507" s="2"/>
      <c r="G1507" s="3"/>
      <c r="I1507" s="12" t="str">
        <f t="shared" si="754"/>
        <v/>
      </c>
      <c r="J1507" s="13">
        <v>3.31E7</v>
      </c>
      <c r="K1507" s="13" t="str">
        <f t="shared" ref="K1507:P1507" si="1507">if($E1507="","",if($E1507="Dropped",if(and(K$1&lt;=$I1507,K$1&gt;=$H1507),if(Year($D1507)=K$1,$F1507*0.8,if((year($D1507)+1)=K$1,$F1507*0.6,$F1507*0.4)) ,""),if($E1507="Minors",0,if($E1507="FA Contract",if(and(K$1&lt;=$I1507,K$1&gt;=$H1507),$F1507,""),if($E1507="YP Contract",if(K$1=$H1507,500000,if(K$1=($H1507+1),1000000,if(K$1=($H1507+2),1500000,""))))))))</f>
        <v/>
      </c>
      <c r="L1507" s="13" t="str">
        <f t="shared" si="1507"/>
        <v/>
      </c>
      <c r="M1507" s="13" t="str">
        <f t="shared" si="1507"/>
        <v/>
      </c>
      <c r="N1507" s="13" t="str">
        <f t="shared" si="1507"/>
        <v/>
      </c>
      <c r="O1507" s="13" t="str">
        <f t="shared" si="1507"/>
        <v/>
      </c>
      <c r="P1507" s="13" t="str">
        <f t="shared" si="1507"/>
        <v/>
      </c>
    </row>
    <row r="1508">
      <c r="B1508" s="23"/>
      <c r="C1508" s="9"/>
      <c r="D1508" s="9"/>
      <c r="E1508" s="9"/>
      <c r="F1508" s="2"/>
      <c r="G1508" s="3"/>
      <c r="I1508" s="12" t="str">
        <f t="shared" si="754"/>
        <v/>
      </c>
      <c r="J1508" s="13">
        <v>3.31E7</v>
      </c>
      <c r="K1508" s="13" t="str">
        <f t="shared" ref="K1508:P1508" si="1508">if($E1508="","",if($E1508="Dropped",if(and(K$1&lt;=$I1508,K$1&gt;=$H1508),if(Year($D1508)=K$1,$F1508*0.8,if((year($D1508)+1)=K$1,$F1508*0.6,$F1508*0.4)) ,""),if($E1508="Minors",0,if($E1508="FA Contract",if(and(K$1&lt;=$I1508,K$1&gt;=$H1508),$F1508,""),if($E1508="YP Contract",if(K$1=$H1508,500000,if(K$1=($H1508+1),1000000,if(K$1=($H1508+2),1500000,""))))))))</f>
        <v/>
      </c>
      <c r="L1508" s="13" t="str">
        <f t="shared" si="1508"/>
        <v/>
      </c>
      <c r="M1508" s="13" t="str">
        <f t="shared" si="1508"/>
        <v/>
      </c>
      <c r="N1508" s="13" t="str">
        <f t="shared" si="1508"/>
        <v/>
      </c>
      <c r="O1508" s="13" t="str">
        <f t="shared" si="1508"/>
        <v/>
      </c>
      <c r="P1508" s="13" t="str">
        <f t="shared" si="1508"/>
        <v/>
      </c>
    </row>
    <row r="1509">
      <c r="B1509" s="23"/>
      <c r="C1509" s="9"/>
      <c r="D1509" s="9"/>
      <c r="E1509" s="9"/>
      <c r="F1509" s="2"/>
      <c r="G1509" s="3"/>
      <c r="I1509" s="12" t="str">
        <f t="shared" si="754"/>
        <v/>
      </c>
      <c r="J1509" s="13">
        <v>3.31E7</v>
      </c>
      <c r="K1509" s="13" t="str">
        <f t="shared" ref="K1509:P1509" si="1509">if($E1509="","",if($E1509="Dropped",if(and(K$1&lt;=$I1509,K$1&gt;=$H1509),if(Year($D1509)=K$1,$F1509*0.8,if((year($D1509)+1)=K$1,$F1509*0.6,$F1509*0.4)) ,""),if($E1509="Minors",0,if($E1509="FA Contract",if(and(K$1&lt;=$I1509,K$1&gt;=$H1509),$F1509,""),if($E1509="YP Contract",if(K$1=$H1509,500000,if(K$1=($H1509+1),1000000,if(K$1=($H1509+2),1500000,""))))))))</f>
        <v/>
      </c>
      <c r="L1509" s="13" t="str">
        <f t="shared" si="1509"/>
        <v/>
      </c>
      <c r="M1509" s="13" t="str">
        <f t="shared" si="1509"/>
        <v/>
      </c>
      <c r="N1509" s="13" t="str">
        <f t="shared" si="1509"/>
        <v/>
      </c>
      <c r="O1509" s="13" t="str">
        <f t="shared" si="1509"/>
        <v/>
      </c>
      <c r="P1509" s="13" t="str">
        <f t="shared" si="1509"/>
        <v/>
      </c>
    </row>
    <row r="1510">
      <c r="B1510" s="23"/>
      <c r="C1510" s="9"/>
      <c r="D1510" s="9"/>
      <c r="E1510" s="9"/>
      <c r="F1510" s="2"/>
      <c r="G1510" s="3"/>
      <c r="I1510" s="12" t="str">
        <f t="shared" si="754"/>
        <v/>
      </c>
      <c r="J1510" s="13">
        <v>3.31E7</v>
      </c>
      <c r="K1510" s="13" t="str">
        <f t="shared" ref="K1510:P1510" si="1510">if($E1510="","",if($E1510="Dropped",if(and(K$1&lt;=$I1510,K$1&gt;=$H1510),if(Year($D1510)=K$1,$F1510*0.8,if((year($D1510)+1)=K$1,$F1510*0.6,$F1510*0.4)) ,""),if($E1510="Minors",0,if($E1510="FA Contract",if(and(K$1&lt;=$I1510,K$1&gt;=$H1510),$F1510,""),if($E1510="YP Contract",if(K$1=$H1510,500000,if(K$1=($H1510+1),1000000,if(K$1=($H1510+2),1500000,""))))))))</f>
        <v/>
      </c>
      <c r="L1510" s="13" t="str">
        <f t="shared" si="1510"/>
        <v/>
      </c>
      <c r="M1510" s="13" t="str">
        <f t="shared" si="1510"/>
        <v/>
      </c>
      <c r="N1510" s="13" t="str">
        <f t="shared" si="1510"/>
        <v/>
      </c>
      <c r="O1510" s="13" t="str">
        <f t="shared" si="1510"/>
        <v/>
      </c>
      <c r="P1510" s="13" t="str">
        <f t="shared" si="1510"/>
        <v/>
      </c>
    </row>
    <row r="1511">
      <c r="B1511" s="23"/>
      <c r="C1511" s="9"/>
      <c r="D1511" s="9"/>
      <c r="E1511" s="9"/>
      <c r="F1511" s="2"/>
      <c r="G1511" s="3"/>
      <c r="I1511" s="12" t="str">
        <f t="shared" si="754"/>
        <v/>
      </c>
      <c r="J1511" s="13">
        <v>3.31E7</v>
      </c>
      <c r="K1511" s="13" t="str">
        <f t="shared" ref="K1511:P1511" si="1511">if($E1511="","",if($E1511="Dropped",if(and(K$1&lt;=$I1511,K$1&gt;=$H1511),if(Year($D1511)=K$1,$F1511*0.8,if((year($D1511)+1)=K$1,$F1511*0.6,$F1511*0.4)) ,""),if($E1511="Minors",0,if($E1511="FA Contract",if(and(K$1&lt;=$I1511,K$1&gt;=$H1511),$F1511,""),if($E1511="YP Contract",if(K$1=$H1511,500000,if(K$1=($H1511+1),1000000,if(K$1=($H1511+2),1500000,""))))))))</f>
        <v/>
      </c>
      <c r="L1511" s="13" t="str">
        <f t="shared" si="1511"/>
        <v/>
      </c>
      <c r="M1511" s="13" t="str">
        <f t="shared" si="1511"/>
        <v/>
      </c>
      <c r="N1511" s="13" t="str">
        <f t="shared" si="1511"/>
        <v/>
      </c>
      <c r="O1511" s="13" t="str">
        <f t="shared" si="1511"/>
        <v/>
      </c>
      <c r="P1511" s="13" t="str">
        <f t="shared" si="1511"/>
        <v/>
      </c>
    </row>
    <row r="1512">
      <c r="B1512" s="23"/>
      <c r="C1512" s="9"/>
      <c r="D1512" s="9"/>
      <c r="E1512" s="9"/>
      <c r="F1512" s="2"/>
      <c r="G1512" s="3"/>
      <c r="I1512" s="12" t="str">
        <f t="shared" si="754"/>
        <v/>
      </c>
      <c r="J1512" s="13">
        <v>3.31E7</v>
      </c>
      <c r="K1512" s="13" t="str">
        <f t="shared" ref="K1512:P1512" si="1512">if($E1512="","",if($E1512="Dropped",if(and(K$1&lt;=$I1512,K$1&gt;=$H1512),if(Year($D1512)=K$1,$F1512*0.8,if((year($D1512)+1)=K$1,$F1512*0.6,$F1512*0.4)) ,""),if($E1512="Minors",0,if($E1512="FA Contract",if(and(K$1&lt;=$I1512,K$1&gt;=$H1512),$F1512,""),if($E1512="YP Contract",if(K$1=$H1512,500000,if(K$1=($H1512+1),1000000,if(K$1=($H1512+2),1500000,""))))))))</f>
        <v/>
      </c>
      <c r="L1512" s="13" t="str">
        <f t="shared" si="1512"/>
        <v/>
      </c>
      <c r="M1512" s="13" t="str">
        <f t="shared" si="1512"/>
        <v/>
      </c>
      <c r="N1512" s="13" t="str">
        <f t="shared" si="1512"/>
        <v/>
      </c>
      <c r="O1512" s="13" t="str">
        <f t="shared" si="1512"/>
        <v/>
      </c>
      <c r="P1512" s="13" t="str">
        <f t="shared" si="1512"/>
        <v/>
      </c>
    </row>
    <row r="1513">
      <c r="B1513" s="23"/>
      <c r="C1513" s="9"/>
      <c r="D1513" s="9"/>
      <c r="E1513" s="9"/>
      <c r="F1513" s="2"/>
      <c r="G1513" s="3"/>
      <c r="I1513" s="12" t="str">
        <f t="shared" si="754"/>
        <v/>
      </c>
      <c r="J1513" s="13">
        <v>3.31E7</v>
      </c>
      <c r="K1513" s="13" t="str">
        <f t="shared" ref="K1513:P1513" si="1513">if($E1513="","",if($E1513="Dropped",if(and(K$1&lt;=$I1513,K$1&gt;=$H1513),if(Year($D1513)=K$1,$F1513*0.8,if((year($D1513)+1)=K$1,$F1513*0.6,$F1513*0.4)) ,""),if($E1513="Minors",0,if($E1513="FA Contract",if(and(K$1&lt;=$I1513,K$1&gt;=$H1513),$F1513,""),if($E1513="YP Contract",if(K$1=$H1513,500000,if(K$1=($H1513+1),1000000,if(K$1=($H1513+2),1500000,""))))))))</f>
        <v/>
      </c>
      <c r="L1513" s="13" t="str">
        <f t="shared" si="1513"/>
        <v/>
      </c>
      <c r="M1513" s="13" t="str">
        <f t="shared" si="1513"/>
        <v/>
      </c>
      <c r="N1513" s="13" t="str">
        <f t="shared" si="1513"/>
        <v/>
      </c>
      <c r="O1513" s="13" t="str">
        <f t="shared" si="1513"/>
        <v/>
      </c>
      <c r="P1513" s="13" t="str">
        <f t="shared" si="1513"/>
        <v/>
      </c>
    </row>
    <row r="1514">
      <c r="B1514" s="23"/>
      <c r="C1514" s="9"/>
      <c r="D1514" s="9"/>
      <c r="E1514" s="9"/>
      <c r="F1514" s="2"/>
      <c r="G1514" s="3"/>
      <c r="I1514" s="12" t="str">
        <f t="shared" si="754"/>
        <v/>
      </c>
      <c r="J1514" s="13">
        <v>3.31E7</v>
      </c>
      <c r="K1514" s="13" t="str">
        <f t="shared" ref="K1514:P1514" si="1514">if($E1514="","",if($E1514="Dropped",if(and(K$1&lt;=$I1514,K$1&gt;=$H1514),if(Year($D1514)=K$1,$F1514*0.8,if((year($D1514)+1)=K$1,$F1514*0.6,$F1514*0.4)) ,""),if($E1514="Minors",0,if($E1514="FA Contract",if(and(K$1&lt;=$I1514,K$1&gt;=$H1514),$F1514,""),if($E1514="YP Contract",if(K$1=$H1514,500000,if(K$1=($H1514+1),1000000,if(K$1=($H1514+2),1500000,""))))))))</f>
        <v/>
      </c>
      <c r="L1514" s="13" t="str">
        <f t="shared" si="1514"/>
        <v/>
      </c>
      <c r="M1514" s="13" t="str">
        <f t="shared" si="1514"/>
        <v/>
      </c>
      <c r="N1514" s="13" t="str">
        <f t="shared" si="1514"/>
        <v/>
      </c>
      <c r="O1514" s="13" t="str">
        <f t="shared" si="1514"/>
        <v/>
      </c>
      <c r="P1514" s="13" t="str">
        <f t="shared" si="1514"/>
        <v/>
      </c>
    </row>
    <row r="1515">
      <c r="B1515" s="23"/>
      <c r="C1515" s="9"/>
      <c r="D1515" s="9"/>
      <c r="E1515" s="9"/>
      <c r="F1515" s="2"/>
      <c r="G1515" s="3"/>
      <c r="I1515" s="12" t="str">
        <f t="shared" si="754"/>
        <v/>
      </c>
      <c r="J1515" s="13">
        <v>3.31E7</v>
      </c>
      <c r="K1515" s="13" t="str">
        <f t="shared" ref="K1515:P1515" si="1515">if($E1515="","",if($E1515="Dropped",if(and(K$1&lt;=$I1515,K$1&gt;=$H1515),if(Year($D1515)=K$1,$F1515*0.8,if((year($D1515)+1)=K$1,$F1515*0.6,$F1515*0.4)) ,""),if($E1515="Minors",0,if($E1515="FA Contract",if(and(K$1&lt;=$I1515,K$1&gt;=$H1515),$F1515,""),if($E1515="YP Contract",if(K$1=$H1515,500000,if(K$1=($H1515+1),1000000,if(K$1=($H1515+2),1500000,""))))))))</f>
        <v/>
      </c>
      <c r="L1515" s="13" t="str">
        <f t="shared" si="1515"/>
        <v/>
      </c>
      <c r="M1515" s="13" t="str">
        <f t="shared" si="1515"/>
        <v/>
      </c>
      <c r="N1515" s="13" t="str">
        <f t="shared" si="1515"/>
        <v/>
      </c>
      <c r="O1515" s="13" t="str">
        <f t="shared" si="1515"/>
        <v/>
      </c>
      <c r="P1515" s="13" t="str">
        <f t="shared" si="1515"/>
        <v/>
      </c>
    </row>
    <row r="1516">
      <c r="B1516" s="23"/>
      <c r="C1516" s="9"/>
      <c r="D1516" s="9"/>
      <c r="E1516" s="9"/>
      <c r="F1516" s="2"/>
      <c r="G1516" s="3"/>
      <c r="I1516" s="12" t="str">
        <f t="shared" si="754"/>
        <v/>
      </c>
      <c r="J1516" s="13">
        <v>3.31E7</v>
      </c>
      <c r="K1516" s="13" t="str">
        <f t="shared" ref="K1516:P1516" si="1516">if($E1516="","",if($E1516="Dropped",if(and(K$1&lt;=$I1516,K$1&gt;=$H1516),if(Year($D1516)=K$1,$F1516*0.8,if((year($D1516)+1)=K$1,$F1516*0.6,$F1516*0.4)) ,""),if($E1516="Minors",0,if($E1516="FA Contract",if(and(K$1&lt;=$I1516,K$1&gt;=$H1516),$F1516,""),if($E1516="YP Contract",if(K$1=$H1516,500000,if(K$1=($H1516+1),1000000,if(K$1=($H1516+2),1500000,""))))))))</f>
        <v/>
      </c>
      <c r="L1516" s="13" t="str">
        <f t="shared" si="1516"/>
        <v/>
      </c>
      <c r="M1516" s="13" t="str">
        <f t="shared" si="1516"/>
        <v/>
      </c>
      <c r="N1516" s="13" t="str">
        <f t="shared" si="1516"/>
        <v/>
      </c>
      <c r="O1516" s="13" t="str">
        <f t="shared" si="1516"/>
        <v/>
      </c>
      <c r="P1516" s="13" t="str">
        <f t="shared" si="1516"/>
        <v/>
      </c>
    </row>
    <row r="1517">
      <c r="B1517" s="23"/>
      <c r="C1517" s="9"/>
      <c r="D1517" s="9"/>
      <c r="E1517" s="9"/>
      <c r="F1517" s="2"/>
      <c r="G1517" s="3"/>
      <c r="I1517" s="12" t="str">
        <f t="shared" si="754"/>
        <v/>
      </c>
      <c r="J1517" s="13">
        <v>3.31E7</v>
      </c>
      <c r="K1517" s="13" t="str">
        <f t="shared" ref="K1517:P1517" si="1517">if($E1517="","",if($E1517="Dropped",if(and(K$1&lt;=$I1517,K$1&gt;=$H1517),if(Year($D1517)=K$1,$F1517*0.8,if((year($D1517)+1)=K$1,$F1517*0.6,$F1517*0.4)) ,""),if($E1517="Minors",0,if($E1517="FA Contract",if(and(K$1&lt;=$I1517,K$1&gt;=$H1517),$F1517,""),if($E1517="YP Contract",if(K$1=$H1517,500000,if(K$1=($H1517+1),1000000,if(K$1=($H1517+2),1500000,""))))))))</f>
        <v/>
      </c>
      <c r="L1517" s="13" t="str">
        <f t="shared" si="1517"/>
        <v/>
      </c>
      <c r="M1517" s="13" t="str">
        <f t="shared" si="1517"/>
        <v/>
      </c>
      <c r="N1517" s="13" t="str">
        <f t="shared" si="1517"/>
        <v/>
      </c>
      <c r="O1517" s="13" t="str">
        <f t="shared" si="1517"/>
        <v/>
      </c>
      <c r="P1517" s="13" t="str">
        <f t="shared" si="1517"/>
        <v/>
      </c>
    </row>
    <row r="1518">
      <c r="B1518" s="23"/>
      <c r="C1518" s="9"/>
      <c r="D1518" s="9"/>
      <c r="E1518" s="9"/>
      <c r="F1518" s="2"/>
      <c r="G1518" s="3"/>
      <c r="I1518" s="12" t="str">
        <f t="shared" si="754"/>
        <v/>
      </c>
      <c r="J1518" s="13">
        <v>3.31E7</v>
      </c>
      <c r="K1518" s="13" t="str">
        <f t="shared" ref="K1518:P1518" si="1518">if($E1518="","",if($E1518="Dropped",if(and(K$1&lt;=$I1518,K$1&gt;=$H1518),if(Year($D1518)=K$1,$F1518*0.8,if((year($D1518)+1)=K$1,$F1518*0.6,$F1518*0.4)) ,""),if($E1518="Minors",0,if($E1518="FA Contract",if(and(K$1&lt;=$I1518,K$1&gt;=$H1518),$F1518,""),if($E1518="YP Contract",if(K$1=$H1518,500000,if(K$1=($H1518+1),1000000,if(K$1=($H1518+2),1500000,""))))))))</f>
        <v/>
      </c>
      <c r="L1518" s="13" t="str">
        <f t="shared" si="1518"/>
        <v/>
      </c>
      <c r="M1518" s="13" t="str">
        <f t="shared" si="1518"/>
        <v/>
      </c>
      <c r="N1518" s="13" t="str">
        <f t="shared" si="1518"/>
        <v/>
      </c>
      <c r="O1518" s="13" t="str">
        <f t="shared" si="1518"/>
        <v/>
      </c>
      <c r="P1518" s="13" t="str">
        <f t="shared" si="1518"/>
        <v/>
      </c>
    </row>
    <row r="1519">
      <c r="B1519" s="23"/>
      <c r="C1519" s="9"/>
      <c r="D1519" s="9"/>
      <c r="E1519" s="9"/>
      <c r="F1519" s="2"/>
      <c r="G1519" s="3"/>
      <c r="I1519" s="12" t="str">
        <f t="shared" si="754"/>
        <v/>
      </c>
      <c r="J1519" s="13">
        <v>3.31E7</v>
      </c>
      <c r="K1519" s="13" t="str">
        <f t="shared" ref="K1519:P1519" si="1519">if($E1519="","",if($E1519="Dropped",if(and(K$1&lt;=$I1519,K$1&gt;=$H1519),if(Year($D1519)=K$1,$F1519*0.8,if((year($D1519)+1)=K$1,$F1519*0.6,$F1519*0.4)) ,""),if($E1519="Minors",0,if($E1519="FA Contract",if(and(K$1&lt;=$I1519,K$1&gt;=$H1519),$F1519,""),if($E1519="YP Contract",if(K$1=$H1519,500000,if(K$1=($H1519+1),1000000,if(K$1=($H1519+2),1500000,""))))))))</f>
        <v/>
      </c>
      <c r="L1519" s="13" t="str">
        <f t="shared" si="1519"/>
        <v/>
      </c>
      <c r="M1519" s="13" t="str">
        <f t="shared" si="1519"/>
        <v/>
      </c>
      <c r="N1519" s="13" t="str">
        <f t="shared" si="1519"/>
        <v/>
      </c>
      <c r="O1519" s="13" t="str">
        <f t="shared" si="1519"/>
        <v/>
      </c>
      <c r="P1519" s="13" t="str">
        <f t="shared" si="1519"/>
        <v/>
      </c>
    </row>
    <row r="1520">
      <c r="B1520" s="23"/>
      <c r="C1520" s="9"/>
      <c r="D1520" s="9"/>
      <c r="E1520" s="9"/>
      <c r="F1520" s="2"/>
      <c r="G1520" s="3"/>
      <c r="I1520" s="12" t="str">
        <f t="shared" si="754"/>
        <v/>
      </c>
      <c r="J1520" s="13">
        <v>3.31E7</v>
      </c>
      <c r="K1520" s="13" t="str">
        <f t="shared" ref="K1520:P1520" si="1520">if($E1520="","",if($E1520="Dropped",if(and(K$1&lt;=$I1520,K$1&gt;=$H1520),if(Year($D1520)=K$1,$F1520*0.8,if((year($D1520)+1)=K$1,$F1520*0.6,$F1520*0.4)) ,""),if($E1520="Minors",0,if($E1520="FA Contract",if(and(K$1&lt;=$I1520,K$1&gt;=$H1520),$F1520,""),if($E1520="YP Contract",if(K$1=$H1520,500000,if(K$1=($H1520+1),1000000,if(K$1=($H1520+2),1500000,""))))))))</f>
        <v/>
      </c>
      <c r="L1520" s="13" t="str">
        <f t="shared" si="1520"/>
        <v/>
      </c>
      <c r="M1520" s="13" t="str">
        <f t="shared" si="1520"/>
        <v/>
      </c>
      <c r="N1520" s="13" t="str">
        <f t="shared" si="1520"/>
        <v/>
      </c>
      <c r="O1520" s="13" t="str">
        <f t="shared" si="1520"/>
        <v/>
      </c>
      <c r="P1520" s="13" t="str">
        <f t="shared" si="1520"/>
        <v/>
      </c>
    </row>
    <row r="1521">
      <c r="B1521" s="23"/>
      <c r="C1521" s="9"/>
      <c r="D1521" s="9"/>
      <c r="E1521" s="9"/>
      <c r="F1521" s="2"/>
      <c r="G1521" s="3"/>
      <c r="I1521" s="12" t="str">
        <f t="shared" si="754"/>
        <v/>
      </c>
      <c r="J1521" s="13">
        <v>3.31E7</v>
      </c>
      <c r="K1521" s="13" t="str">
        <f t="shared" ref="K1521:P1521" si="1521">if($E1521="","",if($E1521="Dropped",if(and(K$1&lt;=$I1521,K$1&gt;=$H1521),if(Year($D1521)=K$1,$F1521*0.8,if((year($D1521)+1)=K$1,$F1521*0.6,$F1521*0.4)) ,""),if($E1521="Minors",0,if($E1521="FA Contract",if(and(K$1&lt;=$I1521,K$1&gt;=$H1521),$F1521,""),if($E1521="YP Contract",if(K$1=$H1521,500000,if(K$1=($H1521+1),1000000,if(K$1=($H1521+2),1500000,""))))))))</f>
        <v/>
      </c>
      <c r="L1521" s="13" t="str">
        <f t="shared" si="1521"/>
        <v/>
      </c>
      <c r="M1521" s="13" t="str">
        <f t="shared" si="1521"/>
        <v/>
      </c>
      <c r="N1521" s="13" t="str">
        <f t="shared" si="1521"/>
        <v/>
      </c>
      <c r="O1521" s="13" t="str">
        <f t="shared" si="1521"/>
        <v/>
      </c>
      <c r="P1521" s="13" t="str">
        <f t="shared" si="1521"/>
        <v/>
      </c>
    </row>
    <row r="1522">
      <c r="B1522" s="23"/>
      <c r="C1522" s="9"/>
      <c r="D1522" s="9"/>
      <c r="E1522" s="9"/>
      <c r="F1522" s="2"/>
      <c r="G1522" s="3"/>
      <c r="I1522" s="12" t="str">
        <f t="shared" si="754"/>
        <v/>
      </c>
      <c r="J1522" s="13">
        <v>3.31E7</v>
      </c>
      <c r="K1522" s="13" t="str">
        <f t="shared" ref="K1522:P1522" si="1522">if($E1522="","",if($E1522="Dropped",if(and(K$1&lt;=$I1522,K$1&gt;=$H1522),if(Year($D1522)=K$1,$F1522*0.8,if((year($D1522)+1)=K$1,$F1522*0.6,$F1522*0.4)) ,""),if($E1522="Minors",0,if($E1522="FA Contract",if(and(K$1&lt;=$I1522,K$1&gt;=$H1522),$F1522,""),if($E1522="YP Contract",if(K$1=$H1522,500000,if(K$1=($H1522+1),1000000,if(K$1=($H1522+2),1500000,""))))))))</f>
        <v/>
      </c>
      <c r="L1522" s="13" t="str">
        <f t="shared" si="1522"/>
        <v/>
      </c>
      <c r="M1522" s="13" t="str">
        <f t="shared" si="1522"/>
        <v/>
      </c>
      <c r="N1522" s="13" t="str">
        <f t="shared" si="1522"/>
        <v/>
      </c>
      <c r="O1522" s="13" t="str">
        <f t="shared" si="1522"/>
        <v/>
      </c>
      <c r="P1522" s="13" t="str">
        <f t="shared" si="1522"/>
        <v/>
      </c>
    </row>
    <row r="1523">
      <c r="B1523" s="23"/>
      <c r="C1523" s="9"/>
      <c r="D1523" s="9"/>
      <c r="E1523" s="9"/>
      <c r="F1523" s="2"/>
      <c r="G1523" s="3"/>
      <c r="I1523" s="12" t="str">
        <f t="shared" si="754"/>
        <v/>
      </c>
      <c r="J1523" s="13">
        <v>3.31E7</v>
      </c>
      <c r="K1523" s="13" t="str">
        <f t="shared" ref="K1523:P1523" si="1523">if($E1523="","",if($E1523="Dropped",if(and(K$1&lt;=$I1523,K$1&gt;=$H1523),if(Year($D1523)=K$1,$F1523*0.8,if((year($D1523)+1)=K$1,$F1523*0.6,$F1523*0.4)) ,""),if($E1523="Minors",0,if($E1523="FA Contract",if(and(K$1&lt;=$I1523,K$1&gt;=$H1523),$F1523,""),if($E1523="YP Contract",if(K$1=$H1523,500000,if(K$1=($H1523+1),1000000,if(K$1=($H1523+2),1500000,""))))))))</f>
        <v/>
      </c>
      <c r="L1523" s="13" t="str">
        <f t="shared" si="1523"/>
        <v/>
      </c>
      <c r="M1523" s="13" t="str">
        <f t="shared" si="1523"/>
        <v/>
      </c>
      <c r="N1523" s="13" t="str">
        <f t="shared" si="1523"/>
        <v/>
      </c>
      <c r="O1523" s="13" t="str">
        <f t="shared" si="1523"/>
        <v/>
      </c>
      <c r="P1523" s="13" t="str">
        <f t="shared" si="1523"/>
        <v/>
      </c>
    </row>
    <row r="1524">
      <c r="B1524" s="23"/>
      <c r="C1524" s="9"/>
      <c r="D1524" s="9"/>
      <c r="E1524" s="9"/>
      <c r="F1524" s="2"/>
      <c r="G1524" s="3"/>
      <c r="I1524" s="12" t="str">
        <f t="shared" si="754"/>
        <v/>
      </c>
      <c r="J1524" s="13">
        <v>3.31E7</v>
      </c>
      <c r="K1524" s="13" t="str">
        <f t="shared" ref="K1524:P1524" si="1524">if($E1524="","",if($E1524="Dropped",if(and(K$1&lt;=$I1524,K$1&gt;=$H1524),if(Year($D1524)=K$1,$F1524*0.8,if((year($D1524)+1)=K$1,$F1524*0.6,$F1524*0.4)) ,""),if($E1524="Minors",0,if($E1524="FA Contract",if(and(K$1&lt;=$I1524,K$1&gt;=$H1524),$F1524,""),if($E1524="YP Contract",if(K$1=$H1524,500000,if(K$1=($H1524+1),1000000,if(K$1=($H1524+2),1500000,""))))))))</f>
        <v/>
      </c>
      <c r="L1524" s="13" t="str">
        <f t="shared" si="1524"/>
        <v/>
      </c>
      <c r="M1524" s="13" t="str">
        <f t="shared" si="1524"/>
        <v/>
      </c>
      <c r="N1524" s="13" t="str">
        <f t="shared" si="1524"/>
        <v/>
      </c>
      <c r="O1524" s="13" t="str">
        <f t="shared" si="1524"/>
        <v/>
      </c>
      <c r="P1524" s="13" t="str">
        <f t="shared" si="1524"/>
        <v/>
      </c>
    </row>
    <row r="1525">
      <c r="B1525" s="23"/>
      <c r="C1525" s="9"/>
      <c r="D1525" s="9"/>
      <c r="E1525" s="9"/>
      <c r="F1525" s="2"/>
      <c r="G1525" s="3"/>
      <c r="I1525" s="12" t="str">
        <f t="shared" si="754"/>
        <v/>
      </c>
      <c r="J1525" s="13">
        <v>3.31E7</v>
      </c>
      <c r="K1525" s="13" t="str">
        <f t="shared" ref="K1525:P1525" si="1525">if($E1525="","",if($E1525="Dropped",if(and(K$1&lt;=$I1525,K$1&gt;=$H1525),if(Year($D1525)=K$1,$F1525*0.8,if((year($D1525)+1)=K$1,$F1525*0.6,$F1525*0.4)) ,""),if($E1525="Minors",0,if($E1525="FA Contract",if(and(K$1&lt;=$I1525,K$1&gt;=$H1525),$F1525,""),if($E1525="YP Contract",if(K$1=$H1525,500000,if(K$1=($H1525+1),1000000,if(K$1=($H1525+2),1500000,""))))))))</f>
        <v/>
      </c>
      <c r="L1525" s="13" t="str">
        <f t="shared" si="1525"/>
        <v/>
      </c>
      <c r="M1525" s="13" t="str">
        <f t="shared" si="1525"/>
        <v/>
      </c>
      <c r="N1525" s="13" t="str">
        <f t="shared" si="1525"/>
        <v/>
      </c>
      <c r="O1525" s="13" t="str">
        <f t="shared" si="1525"/>
        <v/>
      </c>
      <c r="P1525" s="13" t="str">
        <f t="shared" si="1525"/>
        <v/>
      </c>
    </row>
    <row r="1526">
      <c r="B1526" s="23"/>
      <c r="C1526" s="9"/>
      <c r="D1526" s="9"/>
      <c r="E1526" s="9"/>
      <c r="F1526" s="2"/>
      <c r="G1526" s="3"/>
      <c r="I1526" s="12" t="str">
        <f t="shared" si="754"/>
        <v/>
      </c>
      <c r="J1526" s="13">
        <v>3.31E7</v>
      </c>
      <c r="K1526" s="13" t="str">
        <f t="shared" ref="K1526:P1526" si="1526">if($E1526="","",if($E1526="Dropped",if(and(K$1&lt;=$I1526,K$1&gt;=$H1526),if(Year($D1526)=K$1,$F1526*0.8,if((year($D1526)+1)=K$1,$F1526*0.6,$F1526*0.4)) ,""),if($E1526="Minors",0,if($E1526="FA Contract",if(and(K$1&lt;=$I1526,K$1&gt;=$H1526),$F1526,""),if($E1526="YP Contract",if(K$1=$H1526,500000,if(K$1=($H1526+1),1000000,if(K$1=($H1526+2),1500000,""))))))))</f>
        <v/>
      </c>
      <c r="L1526" s="13" t="str">
        <f t="shared" si="1526"/>
        <v/>
      </c>
      <c r="M1526" s="13" t="str">
        <f t="shared" si="1526"/>
        <v/>
      </c>
      <c r="N1526" s="13" t="str">
        <f t="shared" si="1526"/>
        <v/>
      </c>
      <c r="O1526" s="13" t="str">
        <f t="shared" si="1526"/>
        <v/>
      </c>
      <c r="P1526" s="13" t="str">
        <f t="shared" si="1526"/>
        <v/>
      </c>
    </row>
    <row r="1527">
      <c r="B1527" s="23"/>
      <c r="C1527" s="9"/>
      <c r="D1527" s="9"/>
      <c r="E1527" s="9"/>
      <c r="F1527" s="2"/>
      <c r="G1527" s="3"/>
      <c r="I1527" s="12" t="str">
        <f t="shared" si="754"/>
        <v/>
      </c>
      <c r="J1527" s="13">
        <v>3.31E7</v>
      </c>
      <c r="K1527" s="13" t="str">
        <f t="shared" ref="K1527:P1527" si="1527">if($E1527="","",if($E1527="Dropped",if(and(K$1&lt;=$I1527,K$1&gt;=$H1527),if(Year($D1527)=K$1,$F1527*0.8,if((year($D1527)+1)=K$1,$F1527*0.6,$F1527*0.4)) ,""),if($E1527="Minors",0,if($E1527="FA Contract",if(and(K$1&lt;=$I1527,K$1&gt;=$H1527),$F1527,""),if($E1527="YP Contract",if(K$1=$H1527,500000,if(K$1=($H1527+1),1000000,if(K$1=($H1527+2),1500000,""))))))))</f>
        <v/>
      </c>
      <c r="L1527" s="13" t="str">
        <f t="shared" si="1527"/>
        <v/>
      </c>
      <c r="M1527" s="13" t="str">
        <f t="shared" si="1527"/>
        <v/>
      </c>
      <c r="N1527" s="13" t="str">
        <f t="shared" si="1527"/>
        <v/>
      </c>
      <c r="O1527" s="13" t="str">
        <f t="shared" si="1527"/>
        <v/>
      </c>
      <c r="P1527" s="13" t="str">
        <f t="shared" si="1527"/>
        <v/>
      </c>
    </row>
    <row r="1528">
      <c r="B1528" s="23"/>
      <c r="C1528" s="9"/>
      <c r="D1528" s="9"/>
      <c r="E1528" s="9"/>
      <c r="F1528" s="2"/>
      <c r="G1528" s="3"/>
      <c r="I1528" s="12" t="str">
        <f t="shared" si="754"/>
        <v/>
      </c>
      <c r="J1528" s="13">
        <v>3.31E7</v>
      </c>
      <c r="K1528" s="13" t="str">
        <f t="shared" ref="K1528:P1528" si="1528">if($E1528="","",if($E1528="Dropped",if(and(K$1&lt;=$I1528,K$1&gt;=$H1528),if(Year($D1528)=K$1,$F1528*0.8,if((year($D1528)+1)=K$1,$F1528*0.6,$F1528*0.4)) ,""),if($E1528="Minors",0,if($E1528="FA Contract",if(and(K$1&lt;=$I1528,K$1&gt;=$H1528),$F1528,""),if($E1528="YP Contract",if(K$1=$H1528,500000,if(K$1=($H1528+1),1000000,if(K$1=($H1528+2),1500000,""))))))))</f>
        <v/>
      </c>
      <c r="L1528" s="13" t="str">
        <f t="shared" si="1528"/>
        <v/>
      </c>
      <c r="M1528" s="13" t="str">
        <f t="shared" si="1528"/>
        <v/>
      </c>
      <c r="N1528" s="13" t="str">
        <f t="shared" si="1528"/>
        <v/>
      </c>
      <c r="O1528" s="13" t="str">
        <f t="shared" si="1528"/>
        <v/>
      </c>
      <c r="P1528" s="13" t="str">
        <f t="shared" si="1528"/>
        <v/>
      </c>
    </row>
    <row r="1529">
      <c r="B1529" s="23"/>
      <c r="C1529" s="9"/>
      <c r="D1529" s="9"/>
      <c r="E1529" s="9"/>
      <c r="F1529" s="2"/>
      <c r="G1529" s="3"/>
      <c r="I1529" s="12" t="str">
        <f t="shared" si="754"/>
        <v/>
      </c>
      <c r="J1529" s="13">
        <v>3.31E7</v>
      </c>
      <c r="K1529" s="13" t="str">
        <f t="shared" ref="K1529:P1529" si="1529">if($E1529="","",if($E1529="Dropped",if(and(K$1&lt;=$I1529,K$1&gt;=$H1529),if(Year($D1529)=K$1,$F1529*0.8,if((year($D1529)+1)=K$1,$F1529*0.6,$F1529*0.4)) ,""),if($E1529="Minors",0,if($E1529="FA Contract",if(and(K$1&lt;=$I1529,K$1&gt;=$H1529),$F1529,""),if($E1529="YP Contract",if(K$1=$H1529,500000,if(K$1=($H1529+1),1000000,if(K$1=($H1529+2),1500000,""))))))))</f>
        <v/>
      </c>
      <c r="L1529" s="13" t="str">
        <f t="shared" si="1529"/>
        <v/>
      </c>
      <c r="M1529" s="13" t="str">
        <f t="shared" si="1529"/>
        <v/>
      </c>
      <c r="N1529" s="13" t="str">
        <f t="shared" si="1529"/>
        <v/>
      </c>
      <c r="O1529" s="13" t="str">
        <f t="shared" si="1529"/>
        <v/>
      </c>
      <c r="P1529" s="13" t="str">
        <f t="shared" si="1529"/>
        <v/>
      </c>
    </row>
    <row r="1530">
      <c r="B1530" s="23"/>
      <c r="C1530" s="9"/>
      <c r="D1530" s="9"/>
      <c r="E1530" s="9"/>
      <c r="F1530" s="2"/>
      <c r="G1530" s="3"/>
      <c r="I1530" s="12" t="str">
        <f t="shared" si="754"/>
        <v/>
      </c>
      <c r="J1530" s="13">
        <v>3.31E7</v>
      </c>
      <c r="K1530" s="13" t="str">
        <f t="shared" ref="K1530:P1530" si="1530">if($E1530="","",if($E1530="Dropped",if(and(K$1&lt;=$I1530,K$1&gt;=$H1530),if(Year($D1530)=K$1,$F1530*0.8,if((year($D1530)+1)=K$1,$F1530*0.6,$F1530*0.4)) ,""),if($E1530="Minors",0,if($E1530="FA Contract",if(and(K$1&lt;=$I1530,K$1&gt;=$H1530),$F1530,""),if($E1530="YP Contract",if(K$1=$H1530,500000,if(K$1=($H1530+1),1000000,if(K$1=($H1530+2),1500000,""))))))))</f>
        <v/>
      </c>
      <c r="L1530" s="13" t="str">
        <f t="shared" si="1530"/>
        <v/>
      </c>
      <c r="M1530" s="13" t="str">
        <f t="shared" si="1530"/>
        <v/>
      </c>
      <c r="N1530" s="13" t="str">
        <f t="shared" si="1530"/>
        <v/>
      </c>
      <c r="O1530" s="13" t="str">
        <f t="shared" si="1530"/>
        <v/>
      </c>
      <c r="P1530" s="13" t="str">
        <f t="shared" si="1530"/>
        <v/>
      </c>
    </row>
    <row r="1531">
      <c r="B1531" s="23"/>
      <c r="C1531" s="9"/>
      <c r="D1531" s="9"/>
      <c r="E1531" s="9"/>
      <c r="F1531" s="2"/>
      <c r="G1531" s="3"/>
      <c r="I1531" s="12" t="str">
        <f t="shared" si="754"/>
        <v/>
      </c>
      <c r="J1531" s="13">
        <v>3.31E7</v>
      </c>
      <c r="K1531" s="13" t="str">
        <f t="shared" ref="K1531:P1531" si="1531">if($E1531="","",if($E1531="Dropped",if(and(K$1&lt;=$I1531,K$1&gt;=$H1531),if(Year($D1531)=K$1,$F1531*0.8,if((year($D1531)+1)=K$1,$F1531*0.6,$F1531*0.4)) ,""),if($E1531="Minors",0,if($E1531="FA Contract",if(and(K$1&lt;=$I1531,K$1&gt;=$H1531),$F1531,""),if($E1531="YP Contract",if(K$1=$H1531,500000,if(K$1=($H1531+1),1000000,if(K$1=($H1531+2),1500000,""))))))))</f>
        <v/>
      </c>
      <c r="L1531" s="13" t="str">
        <f t="shared" si="1531"/>
        <v/>
      </c>
      <c r="M1531" s="13" t="str">
        <f t="shared" si="1531"/>
        <v/>
      </c>
      <c r="N1531" s="13" t="str">
        <f t="shared" si="1531"/>
        <v/>
      </c>
      <c r="O1531" s="13" t="str">
        <f t="shared" si="1531"/>
        <v/>
      </c>
      <c r="P1531" s="13" t="str">
        <f t="shared" si="1531"/>
        <v/>
      </c>
    </row>
    <row r="1532">
      <c r="B1532" s="23"/>
      <c r="C1532" s="9"/>
      <c r="D1532" s="9"/>
      <c r="E1532" s="9"/>
      <c r="F1532" s="2"/>
      <c r="G1532" s="3"/>
      <c r="I1532" s="12" t="str">
        <f t="shared" si="754"/>
        <v/>
      </c>
      <c r="J1532" s="13">
        <v>3.31E7</v>
      </c>
      <c r="K1532" s="13" t="str">
        <f t="shared" ref="K1532:P1532" si="1532">if($E1532="","",if($E1532="Dropped",if(and(K$1&lt;=$I1532,K$1&gt;=$H1532),if(Year($D1532)=K$1,$F1532*0.8,if((year($D1532)+1)=K$1,$F1532*0.6,$F1532*0.4)) ,""),if($E1532="Minors",0,if($E1532="FA Contract",if(and(K$1&lt;=$I1532,K$1&gt;=$H1532),$F1532,""),if($E1532="YP Contract",if(K$1=$H1532,500000,if(K$1=($H1532+1),1000000,if(K$1=($H1532+2),1500000,""))))))))</f>
        <v/>
      </c>
      <c r="L1532" s="13" t="str">
        <f t="shared" si="1532"/>
        <v/>
      </c>
      <c r="M1532" s="13" t="str">
        <f t="shared" si="1532"/>
        <v/>
      </c>
      <c r="N1532" s="13" t="str">
        <f t="shared" si="1532"/>
        <v/>
      </c>
      <c r="O1532" s="13" t="str">
        <f t="shared" si="1532"/>
        <v/>
      </c>
      <c r="P1532" s="13" t="str">
        <f t="shared" si="1532"/>
        <v/>
      </c>
    </row>
    <row r="1533">
      <c r="B1533" s="23"/>
      <c r="C1533" s="9"/>
      <c r="D1533" s="9"/>
      <c r="E1533" s="9"/>
      <c r="F1533" s="2"/>
      <c r="G1533" s="3"/>
      <c r="I1533" s="12" t="str">
        <f t="shared" si="754"/>
        <v/>
      </c>
      <c r="J1533" s="13">
        <v>3.31E7</v>
      </c>
      <c r="K1533" s="13" t="str">
        <f t="shared" ref="K1533:P1533" si="1533">if($E1533="","",if($E1533="Dropped",if(and(K$1&lt;=$I1533,K$1&gt;=$H1533),if(Year($D1533)=K$1,$F1533*0.8,if((year($D1533)+1)=K$1,$F1533*0.6,$F1533*0.4)) ,""),if($E1533="Minors",0,if($E1533="FA Contract",if(and(K$1&lt;=$I1533,K$1&gt;=$H1533),$F1533,""),if($E1533="YP Contract",if(K$1=$H1533,500000,if(K$1=($H1533+1),1000000,if(K$1=($H1533+2),1500000,""))))))))</f>
        <v/>
      </c>
      <c r="L1533" s="13" t="str">
        <f t="shared" si="1533"/>
        <v/>
      </c>
      <c r="M1533" s="13" t="str">
        <f t="shared" si="1533"/>
        <v/>
      </c>
      <c r="N1533" s="13" t="str">
        <f t="shared" si="1533"/>
        <v/>
      </c>
      <c r="O1533" s="13" t="str">
        <f t="shared" si="1533"/>
        <v/>
      </c>
      <c r="P1533" s="13" t="str">
        <f t="shared" si="1533"/>
        <v/>
      </c>
    </row>
    <row r="1534">
      <c r="B1534" s="23"/>
      <c r="C1534" s="9"/>
      <c r="D1534" s="9"/>
      <c r="E1534" s="9"/>
      <c r="F1534" s="2"/>
      <c r="G1534" s="3"/>
      <c r="I1534" s="12" t="str">
        <f t="shared" si="754"/>
        <v/>
      </c>
      <c r="J1534" s="13">
        <v>3.31E7</v>
      </c>
      <c r="K1534" s="13" t="str">
        <f t="shared" ref="K1534:P1534" si="1534">if($E1534="","",if($E1534="Dropped",if(and(K$1&lt;=$I1534,K$1&gt;=$H1534),if(Year($D1534)=K$1,$F1534*0.8,if((year($D1534)+1)=K$1,$F1534*0.6,$F1534*0.4)) ,""),if($E1534="Minors",0,if($E1534="FA Contract",if(and(K$1&lt;=$I1534,K$1&gt;=$H1534),$F1534,""),if($E1534="YP Contract",if(K$1=$H1534,500000,if(K$1=($H1534+1),1000000,if(K$1=($H1534+2),1500000,""))))))))</f>
        <v/>
      </c>
      <c r="L1534" s="13" t="str">
        <f t="shared" si="1534"/>
        <v/>
      </c>
      <c r="M1534" s="13" t="str">
        <f t="shared" si="1534"/>
        <v/>
      </c>
      <c r="N1534" s="13" t="str">
        <f t="shared" si="1534"/>
        <v/>
      </c>
      <c r="O1534" s="13" t="str">
        <f t="shared" si="1534"/>
        <v/>
      </c>
      <c r="P1534" s="13" t="str">
        <f t="shared" si="1534"/>
        <v/>
      </c>
    </row>
    <row r="1535">
      <c r="B1535" s="23"/>
      <c r="C1535" s="9"/>
      <c r="D1535" s="9"/>
      <c r="E1535" s="9"/>
      <c r="F1535" s="2"/>
      <c r="G1535" s="3"/>
      <c r="I1535" s="12" t="str">
        <f t="shared" si="754"/>
        <v/>
      </c>
      <c r="J1535" s="13">
        <v>3.31E7</v>
      </c>
      <c r="K1535" s="13" t="str">
        <f t="shared" ref="K1535:P1535" si="1535">if($E1535="","",if($E1535="Dropped",if(and(K$1&lt;=$I1535,K$1&gt;=$H1535),if(Year($D1535)=K$1,$F1535*0.8,if((year($D1535)+1)=K$1,$F1535*0.6,$F1535*0.4)) ,""),if($E1535="Minors",0,if($E1535="FA Contract",if(and(K$1&lt;=$I1535,K$1&gt;=$H1535),$F1535,""),if($E1535="YP Contract",if(K$1=$H1535,500000,if(K$1=($H1535+1),1000000,if(K$1=($H1535+2),1500000,""))))))))</f>
        <v/>
      </c>
      <c r="L1535" s="13" t="str">
        <f t="shared" si="1535"/>
        <v/>
      </c>
      <c r="M1535" s="13" t="str">
        <f t="shared" si="1535"/>
        <v/>
      </c>
      <c r="N1535" s="13" t="str">
        <f t="shared" si="1535"/>
        <v/>
      </c>
      <c r="O1535" s="13" t="str">
        <f t="shared" si="1535"/>
        <v/>
      </c>
      <c r="P1535" s="13" t="str">
        <f t="shared" si="1535"/>
        <v/>
      </c>
    </row>
    <row r="1536">
      <c r="B1536" s="23"/>
      <c r="C1536" s="9"/>
      <c r="D1536" s="9"/>
      <c r="E1536" s="9"/>
      <c r="F1536" s="2"/>
      <c r="G1536" s="3"/>
      <c r="I1536" s="12" t="str">
        <f t="shared" si="754"/>
        <v/>
      </c>
      <c r="J1536" s="13">
        <v>3.31E7</v>
      </c>
      <c r="K1536" s="13" t="str">
        <f t="shared" ref="K1536:P1536" si="1536">if($E1536="","",if($E1536="Dropped",if(and(K$1&lt;=$I1536,K$1&gt;=$H1536),if(Year($D1536)=K$1,$F1536*0.8,if((year($D1536)+1)=K$1,$F1536*0.6,$F1536*0.4)) ,""),if($E1536="Minors",0,if($E1536="FA Contract",if(and(K$1&lt;=$I1536,K$1&gt;=$H1536),$F1536,""),if($E1536="YP Contract",if(K$1=$H1536,500000,if(K$1=($H1536+1),1000000,if(K$1=($H1536+2),1500000,""))))))))</f>
        <v/>
      </c>
      <c r="L1536" s="13" t="str">
        <f t="shared" si="1536"/>
        <v/>
      </c>
      <c r="M1536" s="13" t="str">
        <f t="shared" si="1536"/>
        <v/>
      </c>
      <c r="N1536" s="13" t="str">
        <f t="shared" si="1536"/>
        <v/>
      </c>
      <c r="O1536" s="13" t="str">
        <f t="shared" si="1536"/>
        <v/>
      </c>
      <c r="P1536" s="13" t="str">
        <f t="shared" si="1536"/>
        <v/>
      </c>
    </row>
    <row r="1537">
      <c r="B1537" s="23"/>
      <c r="C1537" s="9"/>
      <c r="D1537" s="9"/>
      <c r="E1537" s="9"/>
      <c r="F1537" s="2"/>
      <c r="G1537" s="3"/>
      <c r="I1537" s="12" t="str">
        <f t="shared" si="754"/>
        <v/>
      </c>
      <c r="J1537" s="13">
        <v>3.31E7</v>
      </c>
      <c r="K1537" s="13" t="str">
        <f t="shared" ref="K1537:P1537" si="1537">if($E1537="","",if($E1537="Dropped",if(and(K$1&lt;=$I1537,K$1&gt;=$H1537),if(Year($D1537)=K$1,$F1537*0.8,if((year($D1537)+1)=K$1,$F1537*0.6,$F1537*0.4)) ,""),if($E1537="Minors",0,if($E1537="FA Contract",if(and(K$1&lt;=$I1537,K$1&gt;=$H1537),$F1537,""),if($E1537="YP Contract",if(K$1=$H1537,500000,if(K$1=($H1537+1),1000000,if(K$1=($H1537+2),1500000,""))))))))</f>
        <v/>
      </c>
      <c r="L1537" s="13" t="str">
        <f t="shared" si="1537"/>
        <v/>
      </c>
      <c r="M1537" s="13" t="str">
        <f t="shared" si="1537"/>
        <v/>
      </c>
      <c r="N1537" s="13" t="str">
        <f t="shared" si="1537"/>
        <v/>
      </c>
      <c r="O1537" s="13" t="str">
        <f t="shared" si="1537"/>
        <v/>
      </c>
      <c r="P1537" s="13" t="str">
        <f t="shared" si="1537"/>
        <v/>
      </c>
    </row>
    <row r="1538">
      <c r="B1538" s="23"/>
      <c r="C1538" s="9"/>
      <c r="D1538" s="9"/>
      <c r="E1538" s="9"/>
      <c r="F1538" s="2"/>
      <c r="G1538" s="3"/>
      <c r="I1538" s="12" t="str">
        <f t="shared" si="754"/>
        <v/>
      </c>
      <c r="J1538" s="13">
        <v>3.31E7</v>
      </c>
      <c r="K1538" s="13" t="str">
        <f t="shared" ref="K1538:P1538" si="1538">if($E1538="","",if($E1538="Dropped",if(and(K$1&lt;=$I1538,K$1&gt;=$H1538),if(Year($D1538)=K$1,$F1538*0.8,if((year($D1538)+1)=K$1,$F1538*0.6,$F1538*0.4)) ,""),if($E1538="Minors",0,if($E1538="FA Contract",if(and(K$1&lt;=$I1538,K$1&gt;=$H1538),$F1538,""),if($E1538="YP Contract",if(K$1=$H1538,500000,if(K$1=($H1538+1),1000000,if(K$1=($H1538+2),1500000,""))))))))</f>
        <v/>
      </c>
      <c r="L1538" s="13" t="str">
        <f t="shared" si="1538"/>
        <v/>
      </c>
      <c r="M1538" s="13" t="str">
        <f t="shared" si="1538"/>
        <v/>
      </c>
      <c r="N1538" s="13" t="str">
        <f t="shared" si="1538"/>
        <v/>
      </c>
      <c r="O1538" s="13" t="str">
        <f t="shared" si="1538"/>
        <v/>
      </c>
      <c r="P1538" s="13" t="str">
        <f t="shared" si="1538"/>
        <v/>
      </c>
    </row>
    <row r="1539">
      <c r="B1539" s="23"/>
      <c r="C1539" s="9"/>
      <c r="D1539" s="9"/>
      <c r="E1539" s="9"/>
      <c r="F1539" s="2"/>
      <c r="G1539" s="3"/>
      <c r="I1539" s="12" t="str">
        <f t="shared" si="754"/>
        <v/>
      </c>
      <c r="J1539" s="13">
        <v>3.31E7</v>
      </c>
      <c r="K1539" s="13" t="str">
        <f t="shared" ref="K1539:P1539" si="1539">if($E1539="","",if($E1539="Dropped",if(and(K$1&lt;=$I1539,K$1&gt;=$H1539),if(Year($D1539)=K$1,$F1539*0.8,if((year($D1539)+1)=K$1,$F1539*0.6,$F1539*0.4)) ,""),if($E1539="Minors",0,if($E1539="FA Contract",if(and(K$1&lt;=$I1539,K$1&gt;=$H1539),$F1539,""),if($E1539="YP Contract",if(K$1=$H1539,500000,if(K$1=($H1539+1),1000000,if(K$1=($H1539+2),1500000,""))))))))</f>
        <v/>
      </c>
      <c r="L1539" s="13" t="str">
        <f t="shared" si="1539"/>
        <v/>
      </c>
      <c r="M1539" s="13" t="str">
        <f t="shared" si="1539"/>
        <v/>
      </c>
      <c r="N1539" s="13" t="str">
        <f t="shared" si="1539"/>
        <v/>
      </c>
      <c r="O1539" s="13" t="str">
        <f t="shared" si="1539"/>
        <v/>
      </c>
      <c r="P1539" s="13" t="str">
        <f t="shared" si="1539"/>
        <v/>
      </c>
    </row>
    <row r="1540">
      <c r="B1540" s="23"/>
      <c r="C1540" s="9"/>
      <c r="D1540" s="9"/>
      <c r="E1540" s="9"/>
      <c r="F1540" s="2"/>
      <c r="G1540" s="3"/>
      <c r="I1540" s="12" t="str">
        <f t="shared" si="754"/>
        <v/>
      </c>
      <c r="J1540" s="13">
        <v>3.31E7</v>
      </c>
      <c r="K1540" s="13" t="str">
        <f t="shared" ref="K1540:P1540" si="1540">if($E1540="","",if($E1540="Dropped",if(and(K$1&lt;=$I1540,K$1&gt;=$H1540),if(Year($D1540)=K$1,$F1540*0.8,if((year($D1540)+1)=K$1,$F1540*0.6,$F1540*0.4)) ,""),if($E1540="Minors",0,if($E1540="FA Contract",if(and(K$1&lt;=$I1540,K$1&gt;=$H1540),$F1540,""),if($E1540="YP Contract",if(K$1=$H1540,500000,if(K$1=($H1540+1),1000000,if(K$1=($H1540+2),1500000,""))))))))</f>
        <v/>
      </c>
      <c r="L1540" s="13" t="str">
        <f t="shared" si="1540"/>
        <v/>
      </c>
      <c r="M1540" s="13" t="str">
        <f t="shared" si="1540"/>
        <v/>
      </c>
      <c r="N1540" s="13" t="str">
        <f t="shared" si="1540"/>
        <v/>
      </c>
      <c r="O1540" s="13" t="str">
        <f t="shared" si="1540"/>
        <v/>
      </c>
      <c r="P1540" s="13" t="str">
        <f t="shared" si="1540"/>
        <v/>
      </c>
    </row>
    <row r="1541">
      <c r="B1541" s="23"/>
      <c r="C1541" s="9"/>
      <c r="D1541" s="9"/>
      <c r="E1541" s="9"/>
      <c r="F1541" s="2"/>
      <c r="G1541" s="3"/>
      <c r="I1541" s="12" t="str">
        <f t="shared" si="754"/>
        <v/>
      </c>
      <c r="J1541" s="13">
        <v>3.31E7</v>
      </c>
      <c r="K1541" s="13" t="str">
        <f t="shared" ref="K1541:P1541" si="1541">if($E1541="","",if($E1541="Dropped",if(and(K$1&lt;=$I1541,K$1&gt;=$H1541),if(Year($D1541)=K$1,$F1541*0.8,if((year($D1541)+1)=K$1,$F1541*0.6,$F1541*0.4)) ,""),if($E1541="Minors",0,if($E1541="FA Contract",if(and(K$1&lt;=$I1541,K$1&gt;=$H1541),$F1541,""),if($E1541="YP Contract",if(K$1=$H1541,500000,if(K$1=($H1541+1),1000000,if(K$1=($H1541+2),1500000,""))))))))</f>
        <v/>
      </c>
      <c r="L1541" s="13" t="str">
        <f t="shared" si="1541"/>
        <v/>
      </c>
      <c r="M1541" s="13" t="str">
        <f t="shared" si="1541"/>
        <v/>
      </c>
      <c r="N1541" s="13" t="str">
        <f t="shared" si="1541"/>
        <v/>
      </c>
      <c r="O1541" s="13" t="str">
        <f t="shared" si="1541"/>
        <v/>
      </c>
      <c r="P1541" s="13" t="str">
        <f t="shared" si="1541"/>
        <v/>
      </c>
    </row>
    <row r="1542">
      <c r="B1542" s="23"/>
      <c r="C1542" s="9"/>
      <c r="D1542" s="9"/>
      <c r="E1542" s="9"/>
      <c r="F1542" s="2"/>
      <c r="G1542" s="3"/>
      <c r="I1542" s="12" t="str">
        <f t="shared" si="754"/>
        <v/>
      </c>
      <c r="J1542" s="13">
        <v>3.31E7</v>
      </c>
      <c r="K1542" s="13" t="str">
        <f t="shared" ref="K1542:P1542" si="1542">if($E1542="","",if($E1542="Dropped",if(and(K$1&lt;=$I1542,K$1&gt;=$H1542),if(Year($D1542)=K$1,$F1542*0.8,if((year($D1542)+1)=K$1,$F1542*0.6,$F1542*0.4)) ,""),if($E1542="Minors",0,if($E1542="FA Contract",if(and(K$1&lt;=$I1542,K$1&gt;=$H1542),$F1542,""),if($E1542="YP Contract",if(K$1=$H1542,500000,if(K$1=($H1542+1),1000000,if(K$1=($H1542+2),1500000,""))))))))</f>
        <v/>
      </c>
      <c r="L1542" s="13" t="str">
        <f t="shared" si="1542"/>
        <v/>
      </c>
      <c r="M1542" s="13" t="str">
        <f t="shared" si="1542"/>
        <v/>
      </c>
      <c r="N1542" s="13" t="str">
        <f t="shared" si="1542"/>
        <v/>
      </c>
      <c r="O1542" s="13" t="str">
        <f t="shared" si="1542"/>
        <v/>
      </c>
      <c r="P1542" s="13" t="str">
        <f t="shared" si="1542"/>
        <v/>
      </c>
    </row>
    <row r="1543">
      <c r="B1543" s="23"/>
      <c r="C1543" s="9"/>
      <c r="D1543" s="9"/>
      <c r="E1543" s="9"/>
      <c r="F1543" s="2"/>
      <c r="G1543" s="3"/>
      <c r="I1543" s="12" t="str">
        <f t="shared" si="754"/>
        <v/>
      </c>
      <c r="J1543" s="13">
        <v>3.31E7</v>
      </c>
      <c r="K1543" s="13" t="str">
        <f t="shared" ref="K1543:P1543" si="1543">if($E1543="","",if($E1543="Dropped",if(and(K$1&lt;=$I1543,K$1&gt;=$H1543),if(Year($D1543)=K$1,$F1543*0.8,if((year($D1543)+1)=K$1,$F1543*0.6,$F1543*0.4)) ,""),if($E1543="Minors",0,if($E1543="FA Contract",if(and(K$1&lt;=$I1543,K$1&gt;=$H1543),$F1543,""),if($E1543="YP Contract",if(K$1=$H1543,500000,if(K$1=($H1543+1),1000000,if(K$1=($H1543+2),1500000,""))))))))</f>
        <v/>
      </c>
      <c r="L1543" s="13" t="str">
        <f t="shared" si="1543"/>
        <v/>
      </c>
      <c r="M1543" s="13" t="str">
        <f t="shared" si="1543"/>
        <v/>
      </c>
      <c r="N1543" s="13" t="str">
        <f t="shared" si="1543"/>
        <v/>
      </c>
      <c r="O1543" s="13" t="str">
        <f t="shared" si="1543"/>
        <v/>
      </c>
      <c r="P1543" s="13" t="str">
        <f t="shared" si="1543"/>
        <v/>
      </c>
    </row>
    <row r="1544">
      <c r="B1544" s="23"/>
      <c r="C1544" s="9"/>
      <c r="D1544" s="9"/>
      <c r="E1544" s="9"/>
      <c r="F1544" s="2"/>
      <c r="G1544" s="3"/>
      <c r="I1544" s="12" t="str">
        <f t="shared" si="754"/>
        <v/>
      </c>
      <c r="J1544" s="13">
        <v>3.31E7</v>
      </c>
      <c r="K1544" s="13" t="str">
        <f t="shared" ref="K1544:P1544" si="1544">if($E1544="","",if($E1544="Dropped",if(and(K$1&lt;=$I1544,K$1&gt;=$H1544),if(Year($D1544)=K$1,$F1544*0.8,if((year($D1544)+1)=K$1,$F1544*0.6,$F1544*0.4)) ,""),if($E1544="Minors",0,if($E1544="FA Contract",if(and(K$1&lt;=$I1544,K$1&gt;=$H1544),$F1544,""),if($E1544="YP Contract",if(K$1=$H1544,500000,if(K$1=($H1544+1),1000000,if(K$1=($H1544+2),1500000,""))))))))</f>
        <v/>
      </c>
      <c r="L1544" s="13" t="str">
        <f t="shared" si="1544"/>
        <v/>
      </c>
      <c r="M1544" s="13" t="str">
        <f t="shared" si="1544"/>
        <v/>
      </c>
      <c r="N1544" s="13" t="str">
        <f t="shared" si="1544"/>
        <v/>
      </c>
      <c r="O1544" s="13" t="str">
        <f t="shared" si="1544"/>
        <v/>
      </c>
      <c r="P1544" s="13" t="str">
        <f t="shared" si="1544"/>
        <v/>
      </c>
    </row>
    <row r="1545">
      <c r="B1545" s="23"/>
      <c r="C1545" s="9"/>
      <c r="D1545" s="9"/>
      <c r="E1545" s="9"/>
      <c r="F1545" s="2"/>
      <c r="G1545" s="3"/>
      <c r="I1545" s="12" t="str">
        <f t="shared" si="754"/>
        <v/>
      </c>
      <c r="J1545" s="13">
        <v>3.31E7</v>
      </c>
      <c r="K1545" s="13" t="str">
        <f t="shared" ref="K1545:P1545" si="1545">if($E1545="","",if($E1545="Dropped",if(and(K$1&lt;=$I1545,K$1&gt;=$H1545),if(Year($D1545)=K$1,$F1545*0.8,if((year($D1545)+1)=K$1,$F1545*0.6,$F1545*0.4)) ,""),if($E1545="Minors",0,if($E1545="FA Contract",if(and(K$1&lt;=$I1545,K$1&gt;=$H1545),$F1545,""),if($E1545="YP Contract",if(K$1=$H1545,500000,if(K$1=($H1545+1),1000000,if(K$1=($H1545+2),1500000,""))))))))</f>
        <v/>
      </c>
      <c r="L1545" s="13" t="str">
        <f t="shared" si="1545"/>
        <v/>
      </c>
      <c r="M1545" s="13" t="str">
        <f t="shared" si="1545"/>
        <v/>
      </c>
      <c r="N1545" s="13" t="str">
        <f t="shared" si="1545"/>
        <v/>
      </c>
      <c r="O1545" s="13" t="str">
        <f t="shared" si="1545"/>
        <v/>
      </c>
      <c r="P1545" s="13" t="str">
        <f t="shared" si="1545"/>
        <v/>
      </c>
    </row>
    <row r="1546">
      <c r="B1546" s="23"/>
      <c r="C1546" s="9"/>
      <c r="D1546" s="9"/>
      <c r="E1546" s="9"/>
      <c r="F1546" s="2"/>
      <c r="G1546" s="3"/>
      <c r="I1546" s="12" t="str">
        <f t="shared" si="754"/>
        <v/>
      </c>
      <c r="J1546" s="13">
        <v>3.31E7</v>
      </c>
      <c r="K1546" s="13" t="str">
        <f t="shared" ref="K1546:P1546" si="1546">if($E1546="","",if($E1546="Dropped",if(and(K$1&lt;=$I1546,K$1&gt;=$H1546),if(Year($D1546)=K$1,$F1546*0.8,if((year($D1546)+1)=K$1,$F1546*0.6,$F1546*0.4)) ,""),if($E1546="Minors",0,if($E1546="FA Contract",if(and(K$1&lt;=$I1546,K$1&gt;=$H1546),$F1546,""),if($E1546="YP Contract",if(K$1=$H1546,500000,if(K$1=($H1546+1),1000000,if(K$1=($H1546+2),1500000,""))))))))</f>
        <v/>
      </c>
      <c r="L1546" s="13" t="str">
        <f t="shared" si="1546"/>
        <v/>
      </c>
      <c r="M1546" s="13" t="str">
        <f t="shared" si="1546"/>
        <v/>
      </c>
      <c r="N1546" s="13" t="str">
        <f t="shared" si="1546"/>
        <v/>
      </c>
      <c r="O1546" s="13" t="str">
        <f t="shared" si="1546"/>
        <v/>
      </c>
      <c r="P1546" s="13" t="str">
        <f t="shared" si="1546"/>
        <v/>
      </c>
    </row>
    <row r="1547">
      <c r="B1547" s="23"/>
      <c r="C1547" s="9"/>
      <c r="D1547" s="9"/>
      <c r="E1547" s="9"/>
      <c r="F1547" s="2"/>
      <c r="G1547" s="3"/>
      <c r="I1547" s="12" t="str">
        <f t="shared" si="754"/>
        <v/>
      </c>
      <c r="J1547" s="13">
        <v>3.31E7</v>
      </c>
      <c r="K1547" s="13" t="str">
        <f t="shared" ref="K1547:P1547" si="1547">if($E1547="","",if($E1547="Dropped",if(and(K$1&lt;=$I1547,K$1&gt;=$H1547),if(Year($D1547)=K$1,$F1547*0.8,if((year($D1547)+1)=K$1,$F1547*0.6,$F1547*0.4)) ,""),if($E1547="Minors",0,if($E1547="FA Contract",if(and(K$1&lt;=$I1547,K$1&gt;=$H1547),$F1547,""),if($E1547="YP Contract",if(K$1=$H1547,500000,if(K$1=($H1547+1),1000000,if(K$1=($H1547+2),1500000,""))))))))</f>
        <v/>
      </c>
      <c r="L1547" s="13" t="str">
        <f t="shared" si="1547"/>
        <v/>
      </c>
      <c r="M1547" s="13" t="str">
        <f t="shared" si="1547"/>
        <v/>
      </c>
      <c r="N1547" s="13" t="str">
        <f t="shared" si="1547"/>
        <v/>
      </c>
      <c r="O1547" s="13" t="str">
        <f t="shared" si="1547"/>
        <v/>
      </c>
      <c r="P1547" s="13" t="str">
        <f t="shared" si="1547"/>
        <v/>
      </c>
    </row>
    <row r="1548">
      <c r="B1548" s="23"/>
      <c r="C1548" s="9"/>
      <c r="D1548" s="9"/>
      <c r="E1548" s="9"/>
      <c r="F1548" s="2"/>
      <c r="G1548" s="3"/>
      <c r="I1548" s="12" t="str">
        <f t="shared" si="754"/>
        <v/>
      </c>
      <c r="J1548" s="13">
        <v>3.31E7</v>
      </c>
      <c r="K1548" s="13" t="str">
        <f t="shared" ref="K1548:P1548" si="1548">if($E1548="","",if($E1548="Dropped",if(and(K$1&lt;=$I1548,K$1&gt;=$H1548),if(Year($D1548)=K$1,$F1548*0.8,if((year($D1548)+1)=K$1,$F1548*0.6,$F1548*0.4)) ,""),if($E1548="Minors",0,if($E1548="FA Contract",if(and(K$1&lt;=$I1548,K$1&gt;=$H1548),$F1548,""),if($E1548="YP Contract",if(K$1=$H1548,500000,if(K$1=($H1548+1),1000000,if(K$1=($H1548+2),1500000,""))))))))</f>
        <v/>
      </c>
      <c r="L1548" s="13" t="str">
        <f t="shared" si="1548"/>
        <v/>
      </c>
      <c r="M1548" s="13" t="str">
        <f t="shared" si="1548"/>
        <v/>
      </c>
      <c r="N1548" s="13" t="str">
        <f t="shared" si="1548"/>
        <v/>
      </c>
      <c r="O1548" s="13" t="str">
        <f t="shared" si="1548"/>
        <v/>
      </c>
      <c r="P1548" s="13" t="str">
        <f t="shared" si="1548"/>
        <v/>
      </c>
    </row>
    <row r="1549">
      <c r="B1549" s="23"/>
      <c r="C1549" s="9"/>
      <c r="D1549" s="9"/>
      <c r="E1549" s="9"/>
      <c r="F1549" s="2"/>
      <c r="G1549" s="3"/>
      <c r="I1549" s="12" t="str">
        <f t="shared" si="754"/>
        <v/>
      </c>
      <c r="J1549" s="13">
        <v>3.31E7</v>
      </c>
      <c r="K1549" s="13" t="str">
        <f t="shared" ref="K1549:P1549" si="1549">if($E1549="","",if($E1549="Dropped",if(and(K$1&lt;=$I1549,K$1&gt;=$H1549),if(Year($D1549)=K$1,$F1549*0.8,if((year($D1549)+1)=K$1,$F1549*0.6,$F1549*0.4)) ,""),if($E1549="Minors",0,if($E1549="FA Contract",if(and(K$1&lt;=$I1549,K$1&gt;=$H1549),$F1549,""),if($E1549="YP Contract",if(K$1=$H1549,500000,if(K$1=($H1549+1),1000000,if(K$1=($H1549+2),1500000,""))))))))</f>
        <v/>
      </c>
      <c r="L1549" s="13" t="str">
        <f t="shared" si="1549"/>
        <v/>
      </c>
      <c r="M1549" s="13" t="str">
        <f t="shared" si="1549"/>
        <v/>
      </c>
      <c r="N1549" s="13" t="str">
        <f t="shared" si="1549"/>
        <v/>
      </c>
      <c r="O1549" s="13" t="str">
        <f t="shared" si="1549"/>
        <v/>
      </c>
      <c r="P1549" s="13" t="str">
        <f t="shared" si="1549"/>
        <v/>
      </c>
    </row>
    <row r="1550">
      <c r="B1550" s="23"/>
      <c r="C1550" s="9"/>
      <c r="D1550" s="9"/>
      <c r="E1550" s="9"/>
      <c r="F1550" s="2"/>
      <c r="G1550" s="3"/>
      <c r="I1550" s="12" t="str">
        <f t="shared" si="754"/>
        <v/>
      </c>
      <c r="J1550" s="13">
        <v>3.31E7</v>
      </c>
      <c r="K1550" s="13" t="str">
        <f t="shared" ref="K1550:P1550" si="1550">if($E1550="","",if($E1550="Dropped",if(and(K$1&lt;=$I1550,K$1&gt;=$H1550),if(Year($D1550)=K$1,$F1550*0.8,if((year($D1550)+1)=K$1,$F1550*0.6,$F1550*0.4)) ,""),if($E1550="Minors",0,if($E1550="FA Contract",if(and(K$1&lt;=$I1550,K$1&gt;=$H1550),$F1550,""),if($E1550="YP Contract",if(K$1=$H1550,500000,if(K$1=($H1550+1),1000000,if(K$1=($H1550+2),1500000,""))))))))</f>
        <v/>
      </c>
      <c r="L1550" s="13" t="str">
        <f t="shared" si="1550"/>
        <v/>
      </c>
      <c r="M1550" s="13" t="str">
        <f t="shared" si="1550"/>
        <v/>
      </c>
      <c r="N1550" s="13" t="str">
        <f t="shared" si="1550"/>
        <v/>
      </c>
      <c r="O1550" s="13" t="str">
        <f t="shared" si="1550"/>
        <v/>
      </c>
      <c r="P1550" s="13" t="str">
        <f t="shared" si="1550"/>
        <v/>
      </c>
    </row>
    <row r="1551">
      <c r="B1551" s="23"/>
      <c r="C1551" s="9"/>
      <c r="D1551" s="9"/>
      <c r="E1551" s="9"/>
      <c r="F1551" s="2"/>
      <c r="G1551" s="3"/>
      <c r="I1551" s="12" t="str">
        <f t="shared" si="754"/>
        <v/>
      </c>
      <c r="J1551" s="13">
        <v>3.31E7</v>
      </c>
      <c r="K1551" s="13" t="str">
        <f t="shared" ref="K1551:P1551" si="1551">if($E1551="","",if($E1551="Dropped",if(and(K$1&lt;=$I1551,K$1&gt;=$H1551),if(Year($D1551)=K$1,$F1551*0.8,if((year($D1551)+1)=K$1,$F1551*0.6,$F1551*0.4)) ,""),if($E1551="Minors",0,if($E1551="FA Contract",if(and(K$1&lt;=$I1551,K$1&gt;=$H1551),$F1551,""),if($E1551="YP Contract",if(K$1=$H1551,500000,if(K$1=($H1551+1),1000000,if(K$1=($H1551+2),1500000,""))))))))</f>
        <v/>
      </c>
      <c r="L1551" s="13" t="str">
        <f t="shared" si="1551"/>
        <v/>
      </c>
      <c r="M1551" s="13" t="str">
        <f t="shared" si="1551"/>
        <v/>
      </c>
      <c r="N1551" s="13" t="str">
        <f t="shared" si="1551"/>
        <v/>
      </c>
      <c r="O1551" s="13" t="str">
        <f t="shared" si="1551"/>
        <v/>
      </c>
      <c r="P1551" s="13" t="str">
        <f t="shared" si="1551"/>
        <v/>
      </c>
    </row>
    <row r="1552">
      <c r="B1552" s="23"/>
      <c r="C1552" s="9"/>
      <c r="D1552" s="9"/>
      <c r="E1552" s="9"/>
      <c r="F1552" s="2"/>
      <c r="G1552" s="3"/>
      <c r="I1552" s="12" t="str">
        <f t="shared" si="754"/>
        <v/>
      </c>
      <c r="J1552" s="13">
        <v>3.31E7</v>
      </c>
      <c r="K1552" s="13" t="str">
        <f t="shared" ref="K1552:P1552" si="1552">if($E1552="","",if($E1552="Dropped",if(and(K$1&lt;=$I1552,K$1&gt;=$H1552),if(Year($D1552)=K$1,$F1552*0.8,if((year($D1552)+1)=K$1,$F1552*0.6,$F1552*0.4)) ,""),if($E1552="Minors",0,if($E1552="FA Contract",if(and(K$1&lt;=$I1552,K$1&gt;=$H1552),$F1552,""),if($E1552="YP Contract",if(K$1=$H1552,500000,if(K$1=($H1552+1),1000000,if(K$1=($H1552+2),1500000,""))))))))</f>
        <v/>
      </c>
      <c r="L1552" s="13" t="str">
        <f t="shared" si="1552"/>
        <v/>
      </c>
      <c r="M1552" s="13" t="str">
        <f t="shared" si="1552"/>
        <v/>
      </c>
      <c r="N1552" s="13" t="str">
        <f t="shared" si="1552"/>
        <v/>
      </c>
      <c r="O1552" s="13" t="str">
        <f t="shared" si="1552"/>
        <v/>
      </c>
      <c r="P1552" s="13" t="str">
        <f t="shared" si="1552"/>
        <v/>
      </c>
    </row>
    <row r="1553">
      <c r="B1553" s="23"/>
      <c r="C1553" s="9"/>
      <c r="D1553" s="9"/>
      <c r="E1553" s="9"/>
      <c r="F1553" s="2"/>
      <c r="G1553" s="3"/>
      <c r="I1553" s="12" t="str">
        <f t="shared" si="754"/>
        <v/>
      </c>
      <c r="J1553" s="13">
        <v>3.31E7</v>
      </c>
      <c r="K1553" s="13" t="str">
        <f t="shared" ref="K1553:P1553" si="1553">if($E1553="","",if($E1553="Dropped",if(and(K$1&lt;=$I1553,K$1&gt;=$H1553),if(Year($D1553)=K$1,$F1553*0.8,if((year($D1553)+1)=K$1,$F1553*0.6,$F1553*0.4)) ,""),if($E1553="Minors",0,if($E1553="FA Contract",if(and(K$1&lt;=$I1553,K$1&gt;=$H1553),$F1553,""),if($E1553="YP Contract",if(K$1=$H1553,500000,if(K$1=($H1553+1),1000000,if(K$1=($H1553+2),1500000,""))))))))</f>
        <v/>
      </c>
      <c r="L1553" s="13" t="str">
        <f t="shared" si="1553"/>
        <v/>
      </c>
      <c r="M1553" s="13" t="str">
        <f t="shared" si="1553"/>
        <v/>
      </c>
      <c r="N1553" s="13" t="str">
        <f t="shared" si="1553"/>
        <v/>
      </c>
      <c r="O1553" s="13" t="str">
        <f t="shared" si="1553"/>
        <v/>
      </c>
      <c r="P1553" s="13" t="str">
        <f t="shared" si="1553"/>
        <v/>
      </c>
    </row>
    <row r="1554">
      <c r="B1554" s="23"/>
      <c r="C1554" s="9"/>
      <c r="D1554" s="9"/>
      <c r="E1554" s="9"/>
      <c r="F1554" s="2"/>
      <c r="G1554" s="3"/>
      <c r="I1554" s="12" t="str">
        <f t="shared" si="754"/>
        <v/>
      </c>
      <c r="J1554" s="13">
        <v>3.31E7</v>
      </c>
      <c r="K1554" s="13" t="str">
        <f t="shared" ref="K1554:P1554" si="1554">if($E1554="","",if($E1554="Dropped",if(and(K$1&lt;=$I1554,K$1&gt;=$H1554),if(Year($D1554)=K$1,$F1554*0.8,if((year($D1554)+1)=K$1,$F1554*0.6,$F1554*0.4)) ,""),if($E1554="Minors",0,if($E1554="FA Contract",if(and(K$1&lt;=$I1554,K$1&gt;=$H1554),$F1554,""),if($E1554="YP Contract",if(K$1=$H1554,500000,if(K$1=($H1554+1),1000000,if(K$1=($H1554+2),1500000,""))))))))</f>
        <v/>
      </c>
      <c r="L1554" s="13" t="str">
        <f t="shared" si="1554"/>
        <v/>
      </c>
      <c r="M1554" s="13" t="str">
        <f t="shared" si="1554"/>
        <v/>
      </c>
      <c r="N1554" s="13" t="str">
        <f t="shared" si="1554"/>
        <v/>
      </c>
      <c r="O1554" s="13" t="str">
        <f t="shared" si="1554"/>
        <v/>
      </c>
      <c r="P1554" s="13" t="str">
        <f t="shared" si="1554"/>
        <v/>
      </c>
    </row>
    <row r="1555">
      <c r="B1555" s="23"/>
      <c r="C1555" s="9"/>
      <c r="D1555" s="9"/>
      <c r="E1555" s="9"/>
      <c r="F1555" s="2"/>
      <c r="G1555" s="3"/>
      <c r="I1555" s="12" t="str">
        <f t="shared" si="754"/>
        <v/>
      </c>
      <c r="J1555" s="13">
        <v>3.31E7</v>
      </c>
      <c r="K1555" s="13" t="str">
        <f t="shared" ref="K1555:P1555" si="1555">if($E1555="","",if($E1555="Dropped",if(and(K$1&lt;=$I1555,K$1&gt;=$H1555),if(Year($D1555)=K$1,$F1555*0.8,if((year($D1555)+1)=K$1,$F1555*0.6,$F1555*0.4)) ,""),if($E1555="Minors",0,if($E1555="FA Contract",if(and(K$1&lt;=$I1555,K$1&gt;=$H1555),$F1555,""),if($E1555="YP Contract",if(K$1=$H1555,500000,if(K$1=($H1555+1),1000000,if(K$1=($H1555+2),1500000,""))))))))</f>
        <v/>
      </c>
      <c r="L1555" s="13" t="str">
        <f t="shared" si="1555"/>
        <v/>
      </c>
      <c r="M1555" s="13" t="str">
        <f t="shared" si="1555"/>
        <v/>
      </c>
      <c r="N1555" s="13" t="str">
        <f t="shared" si="1555"/>
        <v/>
      </c>
      <c r="O1555" s="13" t="str">
        <f t="shared" si="1555"/>
        <v/>
      </c>
      <c r="P1555" s="13" t="str">
        <f t="shared" si="1555"/>
        <v/>
      </c>
    </row>
    <row r="1556">
      <c r="B1556" s="23"/>
      <c r="C1556" s="9"/>
      <c r="D1556" s="9"/>
      <c r="E1556" s="9"/>
      <c r="F1556" s="2"/>
      <c r="G1556" s="3"/>
      <c r="I1556" s="12" t="str">
        <f t="shared" si="754"/>
        <v/>
      </c>
      <c r="J1556" s="13">
        <v>3.31E7</v>
      </c>
      <c r="K1556" s="13" t="str">
        <f t="shared" ref="K1556:P1556" si="1556">if($E1556="","",if($E1556="Dropped",if(and(K$1&lt;=$I1556,K$1&gt;=$H1556),if(Year($D1556)=K$1,$F1556*0.8,if((year($D1556)+1)=K$1,$F1556*0.6,$F1556*0.4)) ,""),if($E1556="Minors",0,if($E1556="FA Contract",if(and(K$1&lt;=$I1556,K$1&gt;=$H1556),$F1556,""),if($E1556="YP Contract",if(K$1=$H1556,500000,if(K$1=($H1556+1),1000000,if(K$1=($H1556+2),1500000,""))))))))</f>
        <v/>
      </c>
      <c r="L1556" s="13" t="str">
        <f t="shared" si="1556"/>
        <v/>
      </c>
      <c r="M1556" s="13" t="str">
        <f t="shared" si="1556"/>
        <v/>
      </c>
      <c r="N1556" s="13" t="str">
        <f t="shared" si="1556"/>
        <v/>
      </c>
      <c r="O1556" s="13" t="str">
        <f t="shared" si="1556"/>
        <v/>
      </c>
      <c r="P1556" s="13" t="str">
        <f t="shared" si="1556"/>
        <v/>
      </c>
    </row>
    <row r="1557">
      <c r="B1557" s="23"/>
      <c r="C1557" s="9"/>
      <c r="D1557" s="9"/>
      <c r="E1557" s="9"/>
      <c r="F1557" s="2"/>
      <c r="G1557" s="3"/>
      <c r="I1557" s="12" t="str">
        <f t="shared" si="754"/>
        <v/>
      </c>
      <c r="J1557" s="13">
        <v>3.31E7</v>
      </c>
      <c r="K1557" s="13" t="str">
        <f t="shared" ref="K1557:P1557" si="1557">if($E1557="","",if($E1557="Dropped",if(and(K$1&lt;=$I1557,K$1&gt;=$H1557),if(Year($D1557)=K$1,$F1557*0.8,if((year($D1557)+1)=K$1,$F1557*0.6,$F1557*0.4)) ,""),if($E1557="Minors",0,if($E1557="FA Contract",if(and(K$1&lt;=$I1557,K$1&gt;=$H1557),$F1557,""),if($E1557="YP Contract",if(K$1=$H1557,500000,if(K$1=($H1557+1),1000000,if(K$1=($H1557+2),1500000,""))))))))</f>
        <v/>
      </c>
      <c r="L1557" s="13" t="str">
        <f t="shared" si="1557"/>
        <v/>
      </c>
      <c r="M1557" s="13" t="str">
        <f t="shared" si="1557"/>
        <v/>
      </c>
      <c r="N1557" s="13" t="str">
        <f t="shared" si="1557"/>
        <v/>
      </c>
      <c r="O1557" s="13" t="str">
        <f t="shared" si="1557"/>
        <v/>
      </c>
      <c r="P1557" s="13" t="str">
        <f t="shared" si="1557"/>
        <v/>
      </c>
    </row>
    <row r="1558">
      <c r="B1558" s="23"/>
      <c r="C1558" s="9"/>
      <c r="D1558" s="9"/>
      <c r="E1558" s="9"/>
      <c r="F1558" s="2"/>
      <c r="G1558" s="3"/>
      <c r="I1558" s="12" t="str">
        <f t="shared" si="754"/>
        <v/>
      </c>
      <c r="J1558" s="13">
        <v>3.31E7</v>
      </c>
      <c r="K1558" s="13" t="str">
        <f t="shared" ref="K1558:P1558" si="1558">if($E1558="","",if($E1558="Dropped",if(and(K$1&lt;=$I1558,K$1&gt;=$H1558),if(Year($D1558)=K$1,$F1558*0.8,if((year($D1558)+1)=K$1,$F1558*0.6,$F1558*0.4)) ,""),if($E1558="Minors",0,if($E1558="FA Contract",if(and(K$1&lt;=$I1558,K$1&gt;=$H1558),$F1558,""),if($E1558="YP Contract",if(K$1=$H1558,500000,if(K$1=($H1558+1),1000000,if(K$1=($H1558+2),1500000,""))))))))</f>
        <v/>
      </c>
      <c r="L1558" s="13" t="str">
        <f t="shared" si="1558"/>
        <v/>
      </c>
      <c r="M1558" s="13" t="str">
        <f t="shared" si="1558"/>
        <v/>
      </c>
      <c r="N1558" s="13" t="str">
        <f t="shared" si="1558"/>
        <v/>
      </c>
      <c r="O1558" s="13" t="str">
        <f t="shared" si="1558"/>
        <v/>
      </c>
      <c r="P1558" s="13" t="str">
        <f t="shared" si="1558"/>
        <v/>
      </c>
    </row>
    <row r="1559">
      <c r="B1559" s="23"/>
      <c r="C1559" s="9"/>
      <c r="D1559" s="9"/>
      <c r="E1559" s="9"/>
      <c r="F1559" s="2"/>
      <c r="G1559" s="3"/>
      <c r="I1559" s="12" t="str">
        <f t="shared" si="754"/>
        <v/>
      </c>
      <c r="J1559" s="13">
        <v>3.31E7</v>
      </c>
      <c r="K1559" s="13" t="str">
        <f t="shared" ref="K1559:P1559" si="1559">if($E1559="","",if($E1559="Dropped",if(and(K$1&lt;=$I1559,K$1&gt;=$H1559),if(Year($D1559)=K$1,$F1559*0.8,if((year($D1559)+1)=K$1,$F1559*0.6,$F1559*0.4)) ,""),if($E1559="Minors",0,if($E1559="FA Contract",if(and(K$1&lt;=$I1559,K$1&gt;=$H1559),$F1559,""),if($E1559="YP Contract",if(K$1=$H1559,500000,if(K$1=($H1559+1),1000000,if(K$1=($H1559+2),1500000,""))))))))</f>
        <v/>
      </c>
      <c r="L1559" s="13" t="str">
        <f t="shared" si="1559"/>
        <v/>
      </c>
      <c r="M1559" s="13" t="str">
        <f t="shared" si="1559"/>
        <v/>
      </c>
      <c r="N1559" s="13" t="str">
        <f t="shared" si="1559"/>
        <v/>
      </c>
      <c r="O1559" s="13" t="str">
        <f t="shared" si="1559"/>
        <v/>
      </c>
      <c r="P1559" s="13" t="str">
        <f t="shared" si="1559"/>
        <v/>
      </c>
    </row>
    <row r="1560">
      <c r="B1560" s="23"/>
      <c r="C1560" s="9"/>
      <c r="D1560" s="9"/>
      <c r="E1560" s="9"/>
      <c r="F1560" s="2"/>
      <c r="G1560" s="3"/>
      <c r="I1560" s="12" t="str">
        <f t="shared" si="754"/>
        <v/>
      </c>
      <c r="J1560" s="13">
        <v>3.31E7</v>
      </c>
      <c r="K1560" s="13" t="str">
        <f t="shared" ref="K1560:P1560" si="1560">if($E1560="","",if($E1560="Dropped",if(and(K$1&lt;=$I1560,K$1&gt;=$H1560),if(Year($D1560)=K$1,$F1560*0.8,if((year($D1560)+1)=K$1,$F1560*0.6,$F1560*0.4)) ,""),if($E1560="Minors",0,if($E1560="FA Contract",if(and(K$1&lt;=$I1560,K$1&gt;=$H1560),$F1560,""),if($E1560="YP Contract",if(K$1=$H1560,500000,if(K$1=($H1560+1),1000000,if(K$1=($H1560+2),1500000,""))))))))</f>
        <v/>
      </c>
      <c r="L1560" s="13" t="str">
        <f t="shared" si="1560"/>
        <v/>
      </c>
      <c r="M1560" s="13" t="str">
        <f t="shared" si="1560"/>
        <v/>
      </c>
      <c r="N1560" s="13" t="str">
        <f t="shared" si="1560"/>
        <v/>
      </c>
      <c r="O1560" s="13" t="str">
        <f t="shared" si="1560"/>
        <v/>
      </c>
      <c r="P1560" s="13" t="str">
        <f t="shared" si="1560"/>
        <v/>
      </c>
    </row>
    <row r="1561">
      <c r="B1561" s="23"/>
      <c r="C1561" s="9"/>
      <c r="D1561" s="9"/>
      <c r="E1561" s="9"/>
      <c r="F1561" s="2"/>
      <c r="G1561" s="3"/>
      <c r="I1561" s="12" t="str">
        <f t="shared" si="754"/>
        <v/>
      </c>
      <c r="J1561" s="13">
        <v>3.31E7</v>
      </c>
      <c r="K1561" s="13" t="str">
        <f t="shared" ref="K1561:P1561" si="1561">if($E1561="","",if($E1561="Dropped",if(and(K$1&lt;=$I1561,K$1&gt;=$H1561),if(Year($D1561)=K$1,$F1561*0.8,if((year($D1561)+1)=K$1,$F1561*0.6,$F1561*0.4)) ,""),if($E1561="Minors",0,if($E1561="FA Contract",if(and(K$1&lt;=$I1561,K$1&gt;=$H1561),$F1561,""),if($E1561="YP Contract",if(K$1=$H1561,500000,if(K$1=($H1561+1),1000000,if(K$1=($H1561+2),1500000,""))))))))</f>
        <v/>
      </c>
      <c r="L1561" s="13" t="str">
        <f t="shared" si="1561"/>
        <v/>
      </c>
      <c r="M1561" s="13" t="str">
        <f t="shared" si="1561"/>
        <v/>
      </c>
      <c r="N1561" s="13" t="str">
        <f t="shared" si="1561"/>
        <v/>
      </c>
      <c r="O1561" s="13" t="str">
        <f t="shared" si="1561"/>
        <v/>
      </c>
      <c r="P1561" s="13" t="str">
        <f t="shared" si="1561"/>
        <v/>
      </c>
    </row>
    <row r="1562">
      <c r="B1562" s="23"/>
      <c r="C1562" s="9"/>
      <c r="D1562" s="9"/>
      <c r="E1562" s="9"/>
      <c r="F1562" s="2"/>
      <c r="G1562" s="3"/>
      <c r="I1562" s="12" t="str">
        <f t="shared" si="754"/>
        <v/>
      </c>
      <c r="J1562" s="13">
        <v>3.31E7</v>
      </c>
      <c r="K1562" s="13" t="str">
        <f t="shared" ref="K1562:P1562" si="1562">if($E1562="","",if($E1562="Dropped",if(and(K$1&lt;=$I1562,K$1&gt;=$H1562),if(Year($D1562)=K$1,$F1562*0.8,if((year($D1562)+1)=K$1,$F1562*0.6,$F1562*0.4)) ,""),if($E1562="Minors",0,if($E1562="FA Contract",if(and(K$1&lt;=$I1562,K$1&gt;=$H1562),$F1562,""),if($E1562="YP Contract",if(K$1=$H1562,500000,if(K$1=($H1562+1),1000000,if(K$1=($H1562+2),1500000,""))))))))</f>
        <v/>
      </c>
      <c r="L1562" s="13" t="str">
        <f t="shared" si="1562"/>
        <v/>
      </c>
      <c r="M1562" s="13" t="str">
        <f t="shared" si="1562"/>
        <v/>
      </c>
      <c r="N1562" s="13" t="str">
        <f t="shared" si="1562"/>
        <v/>
      </c>
      <c r="O1562" s="13" t="str">
        <f t="shared" si="1562"/>
        <v/>
      </c>
      <c r="P1562" s="13" t="str">
        <f t="shared" si="1562"/>
        <v/>
      </c>
    </row>
    <row r="1563">
      <c r="B1563" s="23"/>
      <c r="C1563" s="9"/>
      <c r="D1563" s="9"/>
      <c r="E1563" s="9"/>
      <c r="F1563" s="2"/>
      <c r="G1563" s="3"/>
      <c r="I1563" s="12" t="str">
        <f t="shared" si="754"/>
        <v/>
      </c>
      <c r="J1563" s="13">
        <v>3.31E7</v>
      </c>
      <c r="K1563" s="13" t="str">
        <f t="shared" ref="K1563:P1563" si="1563">if($E1563="","",if($E1563="Dropped",if(and(K$1&lt;=$I1563,K$1&gt;=$H1563),if(Year($D1563)=K$1,$F1563*0.8,if((year($D1563)+1)=K$1,$F1563*0.6,$F1563*0.4)) ,""),if($E1563="Minors",0,if($E1563="FA Contract",if(and(K$1&lt;=$I1563,K$1&gt;=$H1563),$F1563,""),if($E1563="YP Contract",if(K$1=$H1563,500000,if(K$1=($H1563+1),1000000,if(K$1=($H1563+2),1500000,""))))))))</f>
        <v/>
      </c>
      <c r="L1563" s="13" t="str">
        <f t="shared" si="1563"/>
        <v/>
      </c>
      <c r="M1563" s="13" t="str">
        <f t="shared" si="1563"/>
        <v/>
      </c>
      <c r="N1563" s="13" t="str">
        <f t="shared" si="1563"/>
        <v/>
      </c>
      <c r="O1563" s="13" t="str">
        <f t="shared" si="1563"/>
        <v/>
      </c>
      <c r="P1563" s="13" t="str">
        <f t="shared" si="1563"/>
        <v/>
      </c>
    </row>
    <row r="1564">
      <c r="B1564" s="23"/>
      <c r="C1564" s="9"/>
      <c r="D1564" s="9"/>
      <c r="E1564" s="9"/>
      <c r="F1564" s="2"/>
      <c r="G1564" s="3"/>
      <c r="I1564" s="12" t="str">
        <f t="shared" si="754"/>
        <v/>
      </c>
      <c r="J1564" s="13">
        <v>3.31E7</v>
      </c>
      <c r="K1564" s="13" t="str">
        <f t="shared" ref="K1564:P1564" si="1564">if($E1564="","",if($E1564="Dropped",if(and(K$1&lt;=$I1564,K$1&gt;=$H1564),if(Year($D1564)=K$1,$F1564*0.8,if((year($D1564)+1)=K$1,$F1564*0.6,$F1564*0.4)) ,""),if($E1564="Minors",0,if($E1564="FA Contract",if(and(K$1&lt;=$I1564,K$1&gt;=$H1564),$F1564,""),if($E1564="YP Contract",if(K$1=$H1564,500000,if(K$1=($H1564+1),1000000,if(K$1=($H1564+2),1500000,""))))))))</f>
        <v/>
      </c>
      <c r="L1564" s="13" t="str">
        <f t="shared" si="1564"/>
        <v/>
      </c>
      <c r="M1564" s="13" t="str">
        <f t="shared" si="1564"/>
        <v/>
      </c>
      <c r="N1564" s="13" t="str">
        <f t="shared" si="1564"/>
        <v/>
      </c>
      <c r="O1564" s="13" t="str">
        <f t="shared" si="1564"/>
        <v/>
      </c>
      <c r="P1564" s="13" t="str">
        <f t="shared" si="1564"/>
        <v/>
      </c>
    </row>
    <row r="1565">
      <c r="B1565" s="23"/>
      <c r="C1565" s="9"/>
      <c r="D1565" s="9"/>
      <c r="E1565" s="9"/>
      <c r="F1565" s="2"/>
      <c r="G1565" s="3"/>
      <c r="I1565" s="12" t="str">
        <f t="shared" si="754"/>
        <v/>
      </c>
      <c r="J1565" s="13">
        <v>3.31E7</v>
      </c>
      <c r="K1565" s="13" t="str">
        <f t="shared" ref="K1565:P1565" si="1565">if($E1565="","",if($E1565="Dropped",if(and(K$1&lt;=$I1565,K$1&gt;=$H1565),if(Year($D1565)=K$1,$F1565*0.8,if((year($D1565)+1)=K$1,$F1565*0.6,$F1565*0.4)) ,""),if($E1565="Minors",0,if($E1565="FA Contract",if(and(K$1&lt;=$I1565,K$1&gt;=$H1565),$F1565,""),if($E1565="YP Contract",if(K$1=$H1565,500000,if(K$1=($H1565+1),1000000,if(K$1=($H1565+2),1500000,""))))))))</f>
        <v/>
      </c>
      <c r="L1565" s="13" t="str">
        <f t="shared" si="1565"/>
        <v/>
      </c>
      <c r="M1565" s="13" t="str">
        <f t="shared" si="1565"/>
        <v/>
      </c>
      <c r="N1565" s="13" t="str">
        <f t="shared" si="1565"/>
        <v/>
      </c>
      <c r="O1565" s="13" t="str">
        <f t="shared" si="1565"/>
        <v/>
      </c>
      <c r="P1565" s="13" t="str">
        <f t="shared" si="1565"/>
        <v/>
      </c>
    </row>
    <row r="1566">
      <c r="B1566" s="23"/>
      <c r="C1566" s="9"/>
      <c r="D1566" s="9"/>
      <c r="E1566" s="9"/>
      <c r="F1566" s="2"/>
      <c r="G1566" s="3"/>
      <c r="I1566" s="12" t="str">
        <f t="shared" si="754"/>
        <v/>
      </c>
      <c r="J1566" s="13">
        <v>3.31E7</v>
      </c>
      <c r="K1566" s="13" t="str">
        <f t="shared" ref="K1566:P1566" si="1566">if($E1566="","",if($E1566="Dropped",if(and(K$1&lt;=$I1566,K$1&gt;=$H1566),if(Year($D1566)=K$1,$F1566*0.8,if((year($D1566)+1)=K$1,$F1566*0.6,$F1566*0.4)) ,""),if($E1566="Minors",0,if($E1566="FA Contract",if(and(K$1&lt;=$I1566,K$1&gt;=$H1566),$F1566,""),if($E1566="YP Contract",if(K$1=$H1566,500000,if(K$1=($H1566+1),1000000,if(K$1=($H1566+2),1500000,""))))))))</f>
        <v/>
      </c>
      <c r="L1566" s="13" t="str">
        <f t="shared" si="1566"/>
        <v/>
      </c>
      <c r="M1566" s="13" t="str">
        <f t="shared" si="1566"/>
        <v/>
      </c>
      <c r="N1566" s="13" t="str">
        <f t="shared" si="1566"/>
        <v/>
      </c>
      <c r="O1566" s="13" t="str">
        <f t="shared" si="1566"/>
        <v/>
      </c>
      <c r="P1566" s="13" t="str">
        <f t="shared" si="1566"/>
        <v/>
      </c>
    </row>
    <row r="1567">
      <c r="B1567" s="23"/>
      <c r="C1567" s="9"/>
      <c r="D1567" s="9"/>
      <c r="E1567" s="9"/>
      <c r="F1567" s="2"/>
      <c r="G1567" s="3"/>
      <c r="I1567" s="12" t="str">
        <f t="shared" si="754"/>
        <v/>
      </c>
      <c r="J1567" s="13">
        <v>3.31E7</v>
      </c>
      <c r="K1567" s="13" t="str">
        <f t="shared" ref="K1567:P1567" si="1567">if($E1567="","",if($E1567="Dropped",if(and(K$1&lt;=$I1567,K$1&gt;=$H1567),if(Year($D1567)=K$1,$F1567*0.8,if((year($D1567)+1)=K$1,$F1567*0.6,$F1567*0.4)) ,""),if($E1567="Minors",0,if($E1567="FA Contract",if(and(K$1&lt;=$I1567,K$1&gt;=$H1567),$F1567,""),if($E1567="YP Contract",if(K$1=$H1567,500000,if(K$1=($H1567+1),1000000,if(K$1=($H1567+2),1500000,""))))))))</f>
        <v/>
      </c>
      <c r="L1567" s="13" t="str">
        <f t="shared" si="1567"/>
        <v/>
      </c>
      <c r="M1567" s="13" t="str">
        <f t="shared" si="1567"/>
        <v/>
      </c>
      <c r="N1567" s="13" t="str">
        <f t="shared" si="1567"/>
        <v/>
      </c>
      <c r="O1567" s="13" t="str">
        <f t="shared" si="1567"/>
        <v/>
      </c>
      <c r="P1567" s="13" t="str">
        <f t="shared" si="1567"/>
        <v/>
      </c>
    </row>
    <row r="1568">
      <c r="B1568" s="23"/>
      <c r="C1568" s="9"/>
      <c r="D1568" s="9"/>
      <c r="E1568" s="9"/>
      <c r="F1568" s="2"/>
      <c r="G1568" s="3"/>
      <c r="I1568" s="12" t="str">
        <f t="shared" si="754"/>
        <v/>
      </c>
      <c r="J1568" s="13">
        <v>3.31E7</v>
      </c>
      <c r="K1568" s="13" t="str">
        <f t="shared" ref="K1568:P1568" si="1568">if($E1568="","",if($E1568="Dropped",if(and(K$1&lt;=$I1568,K$1&gt;=$H1568),if(Year($D1568)=K$1,$F1568*0.8,if((year($D1568)+1)=K$1,$F1568*0.6,$F1568*0.4)) ,""),if($E1568="Minors",0,if($E1568="FA Contract",if(and(K$1&lt;=$I1568,K$1&gt;=$H1568),$F1568,""),if($E1568="YP Contract",if(K$1=$H1568,500000,if(K$1=($H1568+1),1000000,if(K$1=($H1568+2),1500000,""))))))))</f>
        <v/>
      </c>
      <c r="L1568" s="13" t="str">
        <f t="shared" si="1568"/>
        <v/>
      </c>
      <c r="M1568" s="13" t="str">
        <f t="shared" si="1568"/>
        <v/>
      </c>
      <c r="N1568" s="13" t="str">
        <f t="shared" si="1568"/>
        <v/>
      </c>
      <c r="O1568" s="13" t="str">
        <f t="shared" si="1568"/>
        <v/>
      </c>
      <c r="P1568" s="13" t="str">
        <f t="shared" si="1568"/>
        <v/>
      </c>
    </row>
    <row r="1569">
      <c r="B1569" s="23"/>
      <c r="C1569" s="9"/>
      <c r="D1569" s="9"/>
      <c r="E1569" s="9"/>
      <c r="F1569" s="2"/>
      <c r="G1569" s="3"/>
      <c r="I1569" s="12" t="str">
        <f t="shared" si="754"/>
        <v/>
      </c>
      <c r="J1569" s="13">
        <v>3.31E7</v>
      </c>
      <c r="K1569" s="13" t="str">
        <f t="shared" ref="K1569:P1569" si="1569">if($E1569="","",if($E1569="Dropped",if(and(K$1&lt;=$I1569,K$1&gt;=$H1569),if(Year($D1569)=K$1,$F1569*0.8,if((year($D1569)+1)=K$1,$F1569*0.6,$F1569*0.4)) ,""),if($E1569="Minors",0,if($E1569="FA Contract",if(and(K$1&lt;=$I1569,K$1&gt;=$H1569),$F1569,""),if($E1569="YP Contract",if(K$1=$H1569,500000,if(K$1=($H1569+1),1000000,if(K$1=($H1569+2),1500000,""))))))))</f>
        <v/>
      </c>
      <c r="L1569" s="13" t="str">
        <f t="shared" si="1569"/>
        <v/>
      </c>
      <c r="M1569" s="13" t="str">
        <f t="shared" si="1569"/>
        <v/>
      </c>
      <c r="N1569" s="13" t="str">
        <f t="shared" si="1569"/>
        <v/>
      </c>
      <c r="O1569" s="13" t="str">
        <f t="shared" si="1569"/>
        <v/>
      </c>
      <c r="P1569" s="13" t="str">
        <f t="shared" si="1569"/>
        <v/>
      </c>
    </row>
    <row r="1570">
      <c r="B1570" s="23"/>
      <c r="C1570" s="9"/>
      <c r="D1570" s="9"/>
      <c r="E1570" s="9"/>
      <c r="F1570" s="2"/>
      <c r="G1570" s="3"/>
      <c r="I1570" s="12" t="str">
        <f t="shared" si="754"/>
        <v/>
      </c>
      <c r="J1570" s="13">
        <v>3.31E7</v>
      </c>
      <c r="K1570" s="13" t="str">
        <f t="shared" ref="K1570:P1570" si="1570">if($E1570="","",if($E1570="Dropped",if(and(K$1&lt;=$I1570,K$1&gt;=$H1570),if(Year($D1570)=K$1,$F1570*0.8,if((year($D1570)+1)=K$1,$F1570*0.6,$F1570*0.4)) ,""),if($E1570="Minors",0,if($E1570="FA Contract",if(and(K$1&lt;=$I1570,K$1&gt;=$H1570),$F1570,""),if($E1570="YP Contract",if(K$1=$H1570,500000,if(K$1=($H1570+1),1000000,if(K$1=($H1570+2),1500000,""))))))))</f>
        <v/>
      </c>
      <c r="L1570" s="13" t="str">
        <f t="shared" si="1570"/>
        <v/>
      </c>
      <c r="M1570" s="13" t="str">
        <f t="shared" si="1570"/>
        <v/>
      </c>
      <c r="N1570" s="13" t="str">
        <f t="shared" si="1570"/>
        <v/>
      </c>
      <c r="O1570" s="13" t="str">
        <f t="shared" si="1570"/>
        <v/>
      </c>
      <c r="P1570" s="13" t="str">
        <f t="shared" si="1570"/>
        <v/>
      </c>
    </row>
    <row r="1571">
      <c r="B1571" s="23"/>
      <c r="C1571" s="9"/>
      <c r="D1571" s="9"/>
      <c r="E1571" s="9"/>
      <c r="F1571" s="2"/>
      <c r="G1571" s="3"/>
      <c r="I1571" s="12" t="str">
        <f t="shared" si="754"/>
        <v/>
      </c>
      <c r="J1571" s="13">
        <v>3.31E7</v>
      </c>
      <c r="K1571" s="13" t="str">
        <f t="shared" ref="K1571:P1571" si="1571">if($E1571="","",if($E1571="Dropped",if(and(K$1&lt;=$I1571,K$1&gt;=$H1571),if(Year($D1571)=K$1,$F1571*0.8,if((year($D1571)+1)=K$1,$F1571*0.6,$F1571*0.4)) ,""),if($E1571="Minors",0,if($E1571="FA Contract",if(and(K$1&lt;=$I1571,K$1&gt;=$H1571),$F1571,""),if($E1571="YP Contract",if(K$1=$H1571,500000,if(K$1=($H1571+1),1000000,if(K$1=($H1571+2),1500000,""))))))))</f>
        <v/>
      </c>
      <c r="L1571" s="13" t="str">
        <f t="shared" si="1571"/>
        <v/>
      </c>
      <c r="M1571" s="13" t="str">
        <f t="shared" si="1571"/>
        <v/>
      </c>
      <c r="N1571" s="13" t="str">
        <f t="shared" si="1571"/>
        <v/>
      </c>
      <c r="O1571" s="13" t="str">
        <f t="shared" si="1571"/>
        <v/>
      </c>
      <c r="P1571" s="13" t="str">
        <f t="shared" si="1571"/>
        <v/>
      </c>
    </row>
    <row r="1572">
      <c r="B1572" s="23"/>
      <c r="C1572" s="9"/>
      <c r="D1572" s="9"/>
      <c r="E1572" s="9"/>
      <c r="F1572" s="2"/>
      <c r="G1572" s="3"/>
      <c r="I1572" s="12" t="str">
        <f t="shared" si="754"/>
        <v/>
      </c>
      <c r="J1572" s="13">
        <v>3.31E7</v>
      </c>
      <c r="K1572" s="13" t="str">
        <f t="shared" ref="K1572:P1572" si="1572">if($E1572="","",if($E1572="Dropped",if(and(K$1&lt;=$I1572,K$1&gt;=$H1572),if(Year($D1572)=K$1,$F1572*0.8,if((year($D1572)+1)=K$1,$F1572*0.6,$F1572*0.4)) ,""),if($E1572="Minors",0,if($E1572="FA Contract",if(and(K$1&lt;=$I1572,K$1&gt;=$H1572),$F1572,""),if($E1572="YP Contract",if(K$1=$H1572,500000,if(K$1=($H1572+1),1000000,if(K$1=($H1572+2),1500000,""))))))))</f>
        <v/>
      </c>
      <c r="L1572" s="13" t="str">
        <f t="shared" si="1572"/>
        <v/>
      </c>
      <c r="M1572" s="13" t="str">
        <f t="shared" si="1572"/>
        <v/>
      </c>
      <c r="N1572" s="13" t="str">
        <f t="shared" si="1572"/>
        <v/>
      </c>
      <c r="O1572" s="13" t="str">
        <f t="shared" si="1572"/>
        <v/>
      </c>
      <c r="P1572" s="13" t="str">
        <f t="shared" si="1572"/>
        <v/>
      </c>
    </row>
    <row r="1573">
      <c r="B1573" s="23"/>
      <c r="C1573" s="9"/>
      <c r="D1573" s="9"/>
      <c r="E1573" s="9"/>
      <c r="F1573" s="2"/>
      <c r="G1573" s="3"/>
      <c r="I1573" s="12" t="str">
        <f t="shared" si="754"/>
        <v/>
      </c>
      <c r="J1573" s="13">
        <v>3.31E7</v>
      </c>
      <c r="K1573" s="13" t="str">
        <f t="shared" ref="K1573:P1573" si="1573">if($E1573="","",if($E1573="Dropped",if(and(K$1&lt;=$I1573,K$1&gt;=$H1573),if(Year($D1573)=K$1,$F1573*0.8,if((year($D1573)+1)=K$1,$F1573*0.6,$F1573*0.4)) ,""),if($E1573="Minors",0,if($E1573="FA Contract",if(and(K$1&lt;=$I1573,K$1&gt;=$H1573),$F1573,""),if($E1573="YP Contract",if(K$1=$H1573,500000,if(K$1=($H1573+1),1000000,if(K$1=($H1573+2),1500000,""))))))))</f>
        <v/>
      </c>
      <c r="L1573" s="13" t="str">
        <f t="shared" si="1573"/>
        <v/>
      </c>
      <c r="M1573" s="13" t="str">
        <f t="shared" si="1573"/>
        <v/>
      </c>
      <c r="N1573" s="13" t="str">
        <f t="shared" si="1573"/>
        <v/>
      </c>
      <c r="O1573" s="13" t="str">
        <f t="shared" si="1573"/>
        <v/>
      </c>
      <c r="P1573" s="13" t="str">
        <f t="shared" si="1573"/>
        <v/>
      </c>
    </row>
    <row r="1574">
      <c r="B1574" s="23"/>
      <c r="C1574" s="9"/>
      <c r="D1574" s="9"/>
      <c r="E1574" s="9"/>
      <c r="F1574" s="2"/>
      <c r="G1574" s="3"/>
      <c r="I1574" s="12" t="str">
        <f t="shared" si="754"/>
        <v/>
      </c>
      <c r="J1574" s="13">
        <v>3.31E7</v>
      </c>
      <c r="K1574" s="13" t="str">
        <f t="shared" ref="K1574:P1574" si="1574">if($E1574="","",if($E1574="Dropped",if(and(K$1&lt;=$I1574,K$1&gt;=$H1574),if(Year($D1574)=K$1,$F1574*0.8,if((year($D1574)+1)=K$1,$F1574*0.6,$F1574*0.4)) ,""),if($E1574="Minors",0,if($E1574="FA Contract",if(and(K$1&lt;=$I1574,K$1&gt;=$H1574),$F1574,""),if($E1574="YP Contract",if(K$1=$H1574,500000,if(K$1=($H1574+1),1000000,if(K$1=($H1574+2),1500000,""))))))))</f>
        <v/>
      </c>
      <c r="L1574" s="13" t="str">
        <f t="shared" si="1574"/>
        <v/>
      </c>
      <c r="M1574" s="13" t="str">
        <f t="shared" si="1574"/>
        <v/>
      </c>
      <c r="N1574" s="13" t="str">
        <f t="shared" si="1574"/>
        <v/>
      </c>
      <c r="O1574" s="13" t="str">
        <f t="shared" si="1574"/>
        <v/>
      </c>
      <c r="P1574" s="13" t="str">
        <f t="shared" si="1574"/>
        <v/>
      </c>
    </row>
    <row r="1575">
      <c r="B1575" s="23"/>
      <c r="C1575" s="9"/>
      <c r="D1575" s="9"/>
      <c r="E1575" s="9"/>
      <c r="F1575" s="2"/>
      <c r="G1575" s="3"/>
      <c r="I1575" s="12" t="str">
        <f t="shared" si="754"/>
        <v/>
      </c>
      <c r="J1575" s="13">
        <v>3.31E7</v>
      </c>
      <c r="K1575" s="13" t="str">
        <f t="shared" ref="K1575:P1575" si="1575">if($E1575="","",if($E1575="Dropped",if(and(K$1&lt;=$I1575,K$1&gt;=$H1575),if(Year($D1575)=K$1,$F1575*0.8,if((year($D1575)+1)=K$1,$F1575*0.6,$F1575*0.4)) ,""),if($E1575="Minors",0,if($E1575="FA Contract",if(and(K$1&lt;=$I1575,K$1&gt;=$H1575),$F1575,""),if($E1575="YP Contract",if(K$1=$H1575,500000,if(K$1=($H1575+1),1000000,if(K$1=($H1575+2),1500000,""))))))))</f>
        <v/>
      </c>
      <c r="L1575" s="13" t="str">
        <f t="shared" si="1575"/>
        <v/>
      </c>
      <c r="M1575" s="13" t="str">
        <f t="shared" si="1575"/>
        <v/>
      </c>
      <c r="N1575" s="13" t="str">
        <f t="shared" si="1575"/>
        <v/>
      </c>
      <c r="O1575" s="13" t="str">
        <f t="shared" si="1575"/>
        <v/>
      </c>
      <c r="P1575" s="13" t="str">
        <f t="shared" si="1575"/>
        <v/>
      </c>
    </row>
    <row r="1576">
      <c r="B1576" s="23"/>
      <c r="C1576" s="9"/>
      <c r="D1576" s="9"/>
      <c r="E1576" s="9"/>
      <c r="F1576" s="2"/>
      <c r="G1576" s="3"/>
      <c r="I1576" s="12" t="str">
        <f t="shared" si="754"/>
        <v/>
      </c>
      <c r="J1576" s="13">
        <v>3.31E7</v>
      </c>
      <c r="K1576" s="13" t="str">
        <f t="shared" ref="K1576:P1576" si="1576">if($E1576="","",if($E1576="Dropped",if(and(K$1&lt;=$I1576,K$1&gt;=$H1576),if(Year($D1576)=K$1,$F1576*0.8,if((year($D1576)+1)=K$1,$F1576*0.6,$F1576*0.4)) ,""),if($E1576="Minors",0,if($E1576="FA Contract",if(and(K$1&lt;=$I1576,K$1&gt;=$H1576),$F1576,""),if($E1576="YP Contract",if(K$1=$H1576,500000,if(K$1=($H1576+1),1000000,if(K$1=($H1576+2),1500000,""))))))))</f>
        <v/>
      </c>
      <c r="L1576" s="13" t="str">
        <f t="shared" si="1576"/>
        <v/>
      </c>
      <c r="M1576" s="13" t="str">
        <f t="shared" si="1576"/>
        <v/>
      </c>
      <c r="N1576" s="13" t="str">
        <f t="shared" si="1576"/>
        <v/>
      </c>
      <c r="O1576" s="13" t="str">
        <f t="shared" si="1576"/>
        <v/>
      </c>
      <c r="P1576" s="13" t="str">
        <f t="shared" si="1576"/>
        <v/>
      </c>
    </row>
    <row r="1577">
      <c r="B1577" s="23"/>
      <c r="C1577" s="9"/>
      <c r="D1577" s="9"/>
      <c r="E1577" s="9"/>
      <c r="F1577" s="2"/>
      <c r="G1577" s="3"/>
      <c r="I1577" s="12" t="str">
        <f t="shared" si="754"/>
        <v/>
      </c>
      <c r="J1577" s="13">
        <v>3.31E7</v>
      </c>
      <c r="K1577" s="13" t="str">
        <f t="shared" ref="K1577:P1577" si="1577">if($E1577="","",if($E1577="Dropped",if(and(K$1&lt;=$I1577,K$1&gt;=$H1577),if(Year($D1577)=K$1,$F1577*0.8,if((year($D1577)+1)=K$1,$F1577*0.6,$F1577*0.4)) ,""),if($E1577="Minors",0,if($E1577="FA Contract",if(and(K$1&lt;=$I1577,K$1&gt;=$H1577),$F1577,""),if($E1577="YP Contract",if(K$1=$H1577,500000,if(K$1=($H1577+1),1000000,if(K$1=($H1577+2),1500000,""))))))))</f>
        <v/>
      </c>
      <c r="L1577" s="13" t="str">
        <f t="shared" si="1577"/>
        <v/>
      </c>
      <c r="M1577" s="13" t="str">
        <f t="shared" si="1577"/>
        <v/>
      </c>
      <c r="N1577" s="13" t="str">
        <f t="shared" si="1577"/>
        <v/>
      </c>
      <c r="O1577" s="13" t="str">
        <f t="shared" si="1577"/>
        <v/>
      </c>
      <c r="P1577" s="13" t="str">
        <f t="shared" si="1577"/>
        <v/>
      </c>
    </row>
    <row r="1578">
      <c r="B1578" s="23"/>
      <c r="C1578" s="9"/>
      <c r="D1578" s="9"/>
      <c r="E1578" s="9"/>
      <c r="F1578" s="2"/>
      <c r="G1578" s="3"/>
      <c r="I1578" s="12" t="str">
        <f t="shared" si="754"/>
        <v/>
      </c>
      <c r="J1578" s="13">
        <v>3.31E7</v>
      </c>
      <c r="K1578" s="13" t="str">
        <f t="shared" ref="K1578:P1578" si="1578">if($E1578="","",if($E1578="Dropped",if(and(K$1&lt;=$I1578,K$1&gt;=$H1578),if(Year($D1578)=K$1,$F1578*0.8,if((year($D1578)+1)=K$1,$F1578*0.6,$F1578*0.4)) ,""),if($E1578="Minors",0,if($E1578="FA Contract",if(and(K$1&lt;=$I1578,K$1&gt;=$H1578),$F1578,""),if($E1578="YP Contract",if(K$1=$H1578,500000,if(K$1=($H1578+1),1000000,if(K$1=($H1578+2),1500000,""))))))))</f>
        <v/>
      </c>
      <c r="L1578" s="13" t="str">
        <f t="shared" si="1578"/>
        <v/>
      </c>
      <c r="M1578" s="13" t="str">
        <f t="shared" si="1578"/>
        <v/>
      </c>
      <c r="N1578" s="13" t="str">
        <f t="shared" si="1578"/>
        <v/>
      </c>
      <c r="O1578" s="13" t="str">
        <f t="shared" si="1578"/>
        <v/>
      </c>
      <c r="P1578" s="13" t="str">
        <f t="shared" si="1578"/>
        <v/>
      </c>
    </row>
    <row r="1579">
      <c r="B1579" s="23"/>
      <c r="C1579" s="9"/>
      <c r="D1579" s="9"/>
      <c r="E1579" s="9"/>
      <c r="F1579" s="2"/>
      <c r="G1579" s="3"/>
      <c r="I1579" s="12" t="str">
        <f t="shared" si="754"/>
        <v/>
      </c>
      <c r="J1579" s="13">
        <v>3.31E7</v>
      </c>
      <c r="K1579" s="13" t="str">
        <f t="shared" ref="K1579:P1579" si="1579">if($E1579="","",if($E1579="Dropped",if(and(K$1&lt;=$I1579,K$1&gt;=$H1579),if(Year($D1579)=K$1,$F1579*0.8,if((year($D1579)+1)=K$1,$F1579*0.6,$F1579*0.4)) ,""),if($E1579="Minors",0,if($E1579="FA Contract",if(and(K$1&lt;=$I1579,K$1&gt;=$H1579),$F1579,""),if($E1579="YP Contract",if(K$1=$H1579,500000,if(K$1=($H1579+1),1000000,if(K$1=($H1579+2),1500000,""))))))))</f>
        <v/>
      </c>
      <c r="L1579" s="13" t="str">
        <f t="shared" si="1579"/>
        <v/>
      </c>
      <c r="M1579" s="13" t="str">
        <f t="shared" si="1579"/>
        <v/>
      </c>
      <c r="N1579" s="13" t="str">
        <f t="shared" si="1579"/>
        <v/>
      </c>
      <c r="O1579" s="13" t="str">
        <f t="shared" si="1579"/>
        <v/>
      </c>
      <c r="P1579" s="13" t="str">
        <f t="shared" si="1579"/>
        <v/>
      </c>
    </row>
    <row r="1580">
      <c r="B1580" s="23"/>
      <c r="C1580" s="9"/>
      <c r="D1580" s="9"/>
      <c r="E1580" s="9"/>
      <c r="F1580" s="2"/>
      <c r="G1580" s="3"/>
      <c r="I1580" s="12" t="str">
        <f t="shared" si="754"/>
        <v/>
      </c>
      <c r="J1580" s="13">
        <v>3.31E7</v>
      </c>
      <c r="K1580" s="13" t="str">
        <f t="shared" ref="K1580:P1580" si="1580">if($E1580="","",if($E1580="Dropped",if(and(K$1&lt;=$I1580,K$1&gt;=$H1580),if(Year($D1580)=K$1,$F1580*0.8,if((year($D1580)+1)=K$1,$F1580*0.6,$F1580*0.4)) ,""),if($E1580="Minors",0,if($E1580="FA Contract",if(and(K$1&lt;=$I1580,K$1&gt;=$H1580),$F1580,""),if($E1580="YP Contract",if(K$1=$H1580,500000,if(K$1=($H1580+1),1000000,if(K$1=($H1580+2),1500000,""))))))))</f>
        <v/>
      </c>
      <c r="L1580" s="13" t="str">
        <f t="shared" si="1580"/>
        <v/>
      </c>
      <c r="M1580" s="13" t="str">
        <f t="shared" si="1580"/>
        <v/>
      </c>
      <c r="N1580" s="13" t="str">
        <f t="shared" si="1580"/>
        <v/>
      </c>
      <c r="O1580" s="13" t="str">
        <f t="shared" si="1580"/>
        <v/>
      </c>
      <c r="P1580" s="13" t="str">
        <f t="shared" si="1580"/>
        <v/>
      </c>
    </row>
    <row r="1581">
      <c r="B1581" s="23"/>
      <c r="C1581" s="9"/>
      <c r="D1581" s="9"/>
      <c r="E1581" s="9"/>
      <c r="F1581" s="2"/>
      <c r="G1581" s="3"/>
      <c r="I1581" s="12" t="str">
        <f t="shared" si="754"/>
        <v/>
      </c>
      <c r="J1581" s="13">
        <v>3.31E7</v>
      </c>
      <c r="K1581" s="13" t="str">
        <f t="shared" ref="K1581:P1581" si="1581">if($E1581="","",if($E1581="Dropped",if(and(K$1&lt;=$I1581,K$1&gt;=$H1581),if(Year($D1581)=K$1,$F1581*0.8,if((year($D1581)+1)=K$1,$F1581*0.6,$F1581*0.4)) ,""),if($E1581="Minors",0,if($E1581="FA Contract",if(and(K$1&lt;=$I1581,K$1&gt;=$H1581),$F1581,""),if($E1581="YP Contract",if(K$1=$H1581,500000,if(K$1=($H1581+1),1000000,if(K$1=($H1581+2),1500000,""))))))))</f>
        <v/>
      </c>
      <c r="L1581" s="13" t="str">
        <f t="shared" si="1581"/>
        <v/>
      </c>
      <c r="M1581" s="13" t="str">
        <f t="shared" si="1581"/>
        <v/>
      </c>
      <c r="N1581" s="13" t="str">
        <f t="shared" si="1581"/>
        <v/>
      </c>
      <c r="O1581" s="13" t="str">
        <f t="shared" si="1581"/>
        <v/>
      </c>
      <c r="P1581" s="13" t="str">
        <f t="shared" si="1581"/>
        <v/>
      </c>
    </row>
    <row r="1582">
      <c r="B1582" s="23"/>
      <c r="C1582" s="9"/>
      <c r="D1582" s="9"/>
      <c r="E1582" s="9"/>
      <c r="F1582" s="2"/>
      <c r="G1582" s="3"/>
      <c r="I1582" s="12" t="str">
        <f t="shared" si="754"/>
        <v/>
      </c>
      <c r="J1582" s="13">
        <v>3.31E7</v>
      </c>
      <c r="K1582" s="13" t="str">
        <f t="shared" ref="K1582:P1582" si="1582">if($E1582="","",if($E1582="Dropped",if(and(K$1&lt;=$I1582,K$1&gt;=$H1582),if(Year($D1582)=K$1,$F1582*0.8,if((year($D1582)+1)=K$1,$F1582*0.6,$F1582*0.4)) ,""),if($E1582="Minors",0,if($E1582="FA Contract",if(and(K$1&lt;=$I1582,K$1&gt;=$H1582),$F1582,""),if($E1582="YP Contract",if(K$1=$H1582,500000,if(K$1=($H1582+1),1000000,if(K$1=($H1582+2),1500000,""))))))))</f>
        <v/>
      </c>
      <c r="L1582" s="13" t="str">
        <f t="shared" si="1582"/>
        <v/>
      </c>
      <c r="M1582" s="13" t="str">
        <f t="shared" si="1582"/>
        <v/>
      </c>
      <c r="N1582" s="13" t="str">
        <f t="shared" si="1582"/>
        <v/>
      </c>
      <c r="O1582" s="13" t="str">
        <f t="shared" si="1582"/>
        <v/>
      </c>
      <c r="P1582" s="13" t="str">
        <f t="shared" si="1582"/>
        <v/>
      </c>
    </row>
    <row r="1583">
      <c r="B1583" s="23"/>
      <c r="C1583" s="9"/>
      <c r="D1583" s="9"/>
      <c r="E1583" s="9"/>
      <c r="F1583" s="2"/>
      <c r="G1583" s="3"/>
      <c r="I1583" s="12" t="str">
        <f t="shared" si="754"/>
        <v/>
      </c>
      <c r="J1583" s="13">
        <v>3.31E7</v>
      </c>
      <c r="K1583" s="13" t="str">
        <f t="shared" ref="K1583:P1583" si="1583">if($E1583="","",if($E1583="Dropped",if(and(K$1&lt;=$I1583,K$1&gt;=$H1583),if(Year($D1583)=K$1,$F1583*0.8,if((year($D1583)+1)=K$1,$F1583*0.6,$F1583*0.4)) ,""),if($E1583="Minors",0,if($E1583="FA Contract",if(and(K$1&lt;=$I1583,K$1&gt;=$H1583),$F1583,""),if($E1583="YP Contract",if(K$1=$H1583,500000,if(K$1=($H1583+1),1000000,if(K$1=($H1583+2),1500000,""))))))))</f>
        <v/>
      </c>
      <c r="L1583" s="13" t="str">
        <f t="shared" si="1583"/>
        <v/>
      </c>
      <c r="M1583" s="13" t="str">
        <f t="shared" si="1583"/>
        <v/>
      </c>
      <c r="N1583" s="13" t="str">
        <f t="shared" si="1583"/>
        <v/>
      </c>
      <c r="O1583" s="13" t="str">
        <f t="shared" si="1583"/>
        <v/>
      </c>
      <c r="P1583" s="13" t="str">
        <f t="shared" si="1583"/>
        <v/>
      </c>
    </row>
    <row r="1584">
      <c r="B1584" s="23"/>
      <c r="C1584" s="9"/>
      <c r="D1584" s="9"/>
      <c r="E1584" s="9"/>
      <c r="F1584" s="2"/>
      <c r="G1584" s="3"/>
      <c r="I1584" s="12" t="str">
        <f t="shared" si="754"/>
        <v/>
      </c>
      <c r="J1584" s="13">
        <v>3.31E7</v>
      </c>
      <c r="K1584" s="13" t="str">
        <f t="shared" ref="K1584:P1584" si="1584">if($E1584="","",if($E1584="Dropped",if(and(K$1&lt;=$I1584,K$1&gt;=$H1584),if(Year($D1584)=K$1,$F1584*0.8,if((year($D1584)+1)=K$1,$F1584*0.6,$F1584*0.4)) ,""),if($E1584="Minors",0,if($E1584="FA Contract",if(and(K$1&lt;=$I1584,K$1&gt;=$H1584),$F1584,""),if($E1584="YP Contract",if(K$1=$H1584,500000,if(K$1=($H1584+1),1000000,if(K$1=($H1584+2),1500000,""))))))))</f>
        <v/>
      </c>
      <c r="L1584" s="13" t="str">
        <f t="shared" si="1584"/>
        <v/>
      </c>
      <c r="M1584" s="13" t="str">
        <f t="shared" si="1584"/>
        <v/>
      </c>
      <c r="N1584" s="13" t="str">
        <f t="shared" si="1584"/>
        <v/>
      </c>
      <c r="O1584" s="13" t="str">
        <f t="shared" si="1584"/>
        <v/>
      </c>
      <c r="P1584" s="13" t="str">
        <f t="shared" si="1584"/>
        <v/>
      </c>
    </row>
    <row r="1585">
      <c r="B1585" s="23"/>
      <c r="C1585" s="9"/>
      <c r="D1585" s="9"/>
      <c r="E1585" s="9"/>
      <c r="F1585" s="2"/>
      <c r="G1585" s="3"/>
      <c r="I1585" s="12" t="str">
        <f t="shared" si="754"/>
        <v/>
      </c>
      <c r="J1585" s="13">
        <v>3.31E7</v>
      </c>
      <c r="K1585" s="13" t="str">
        <f t="shared" ref="K1585:P1585" si="1585">if($E1585="","",if($E1585="Dropped",if(and(K$1&lt;=$I1585,K$1&gt;=$H1585),if(Year($D1585)=K$1,$F1585*0.8,if((year($D1585)+1)=K$1,$F1585*0.6,$F1585*0.4)) ,""),if($E1585="Minors",0,if($E1585="FA Contract",if(and(K$1&lt;=$I1585,K$1&gt;=$H1585),$F1585,""),if($E1585="YP Contract",if(K$1=$H1585,500000,if(K$1=($H1585+1),1000000,if(K$1=($H1585+2),1500000,""))))))))</f>
        <v/>
      </c>
      <c r="L1585" s="13" t="str">
        <f t="shared" si="1585"/>
        <v/>
      </c>
      <c r="M1585" s="13" t="str">
        <f t="shared" si="1585"/>
        <v/>
      </c>
      <c r="N1585" s="13" t="str">
        <f t="shared" si="1585"/>
        <v/>
      </c>
      <c r="O1585" s="13" t="str">
        <f t="shared" si="1585"/>
        <v/>
      </c>
      <c r="P1585" s="13" t="str">
        <f t="shared" si="1585"/>
        <v/>
      </c>
    </row>
    <row r="1586">
      <c r="B1586" s="23"/>
      <c r="C1586" s="9"/>
      <c r="D1586" s="9"/>
      <c r="E1586" s="9"/>
      <c r="F1586" s="2"/>
      <c r="G1586" s="3"/>
      <c r="I1586" s="12" t="str">
        <f t="shared" si="754"/>
        <v/>
      </c>
      <c r="J1586" s="13">
        <v>3.31E7</v>
      </c>
      <c r="K1586" s="13" t="str">
        <f t="shared" ref="K1586:P1586" si="1586">if($E1586="","",if($E1586="Dropped",if(and(K$1&lt;=$I1586,K$1&gt;=$H1586),if(Year($D1586)=K$1,$F1586*0.8,if((year($D1586)+1)=K$1,$F1586*0.6,$F1586*0.4)) ,""),if($E1586="Minors",0,if($E1586="FA Contract",if(and(K$1&lt;=$I1586,K$1&gt;=$H1586),$F1586,""),if($E1586="YP Contract",if(K$1=$H1586,500000,if(K$1=($H1586+1),1000000,if(K$1=($H1586+2),1500000,""))))))))</f>
        <v/>
      </c>
      <c r="L1586" s="13" t="str">
        <f t="shared" si="1586"/>
        <v/>
      </c>
      <c r="M1586" s="13" t="str">
        <f t="shared" si="1586"/>
        <v/>
      </c>
      <c r="N1586" s="13" t="str">
        <f t="shared" si="1586"/>
        <v/>
      </c>
      <c r="O1586" s="13" t="str">
        <f t="shared" si="1586"/>
        <v/>
      </c>
      <c r="P1586" s="13" t="str">
        <f t="shared" si="1586"/>
        <v/>
      </c>
    </row>
    <row r="1587">
      <c r="B1587" s="23"/>
      <c r="C1587" s="9"/>
      <c r="D1587" s="9"/>
      <c r="E1587" s="9"/>
      <c r="F1587" s="2"/>
      <c r="G1587" s="3"/>
      <c r="I1587" s="12" t="str">
        <f t="shared" si="754"/>
        <v/>
      </c>
      <c r="J1587" s="13">
        <v>3.31E7</v>
      </c>
      <c r="K1587" s="13" t="str">
        <f t="shared" ref="K1587:P1587" si="1587">if($E1587="","",if($E1587="Dropped",if(and(K$1&lt;=$I1587,K$1&gt;=$H1587),if(Year($D1587)=K$1,$F1587*0.8,if((year($D1587)+1)=K$1,$F1587*0.6,$F1587*0.4)) ,""),if($E1587="Minors",0,if($E1587="FA Contract",if(and(K$1&lt;=$I1587,K$1&gt;=$H1587),$F1587,""),if($E1587="YP Contract",if(K$1=$H1587,500000,if(K$1=($H1587+1),1000000,if(K$1=($H1587+2),1500000,""))))))))</f>
        <v/>
      </c>
      <c r="L1587" s="13" t="str">
        <f t="shared" si="1587"/>
        <v/>
      </c>
      <c r="M1587" s="13" t="str">
        <f t="shared" si="1587"/>
        <v/>
      </c>
      <c r="N1587" s="13" t="str">
        <f t="shared" si="1587"/>
        <v/>
      </c>
      <c r="O1587" s="13" t="str">
        <f t="shared" si="1587"/>
        <v/>
      </c>
      <c r="P1587" s="13" t="str">
        <f t="shared" si="1587"/>
        <v/>
      </c>
    </row>
    <row r="1588">
      <c r="B1588" s="23"/>
      <c r="C1588" s="9"/>
      <c r="D1588" s="9"/>
      <c r="E1588" s="9"/>
      <c r="F1588" s="2"/>
      <c r="G1588" s="3"/>
      <c r="I1588" s="12" t="str">
        <f t="shared" si="754"/>
        <v/>
      </c>
      <c r="J1588" s="13">
        <v>3.31E7</v>
      </c>
      <c r="K1588" s="13" t="str">
        <f t="shared" ref="K1588:P1588" si="1588">if($E1588="","",if($E1588="Dropped",if(and(K$1&lt;=$I1588,K$1&gt;=$H1588),if(Year($D1588)=K$1,$F1588*0.8,if((year($D1588)+1)=K$1,$F1588*0.6,$F1588*0.4)) ,""),if($E1588="Minors",0,if($E1588="FA Contract",if(and(K$1&lt;=$I1588,K$1&gt;=$H1588),$F1588,""),if($E1588="YP Contract",if(K$1=$H1588,500000,if(K$1=($H1588+1),1000000,if(K$1=($H1588+2),1500000,""))))))))</f>
        <v/>
      </c>
      <c r="L1588" s="13" t="str">
        <f t="shared" si="1588"/>
        <v/>
      </c>
      <c r="M1588" s="13" t="str">
        <f t="shared" si="1588"/>
        <v/>
      </c>
      <c r="N1588" s="13" t="str">
        <f t="shared" si="1588"/>
        <v/>
      </c>
      <c r="O1588" s="13" t="str">
        <f t="shared" si="1588"/>
        <v/>
      </c>
      <c r="P1588" s="13" t="str">
        <f t="shared" si="1588"/>
        <v/>
      </c>
    </row>
    <row r="1589">
      <c r="B1589" s="23"/>
      <c r="C1589" s="9"/>
      <c r="D1589" s="9"/>
      <c r="E1589" s="9"/>
      <c r="F1589" s="2"/>
      <c r="G1589" s="3"/>
      <c r="I1589" s="12" t="str">
        <f t="shared" si="754"/>
        <v/>
      </c>
      <c r="J1589" s="13">
        <v>3.31E7</v>
      </c>
      <c r="K1589" s="13" t="str">
        <f t="shared" ref="K1589:P1589" si="1589">if($E1589="","",if($E1589="Dropped",if(and(K$1&lt;=$I1589,K$1&gt;=$H1589),if(Year($D1589)=K$1,$F1589*0.8,if((year($D1589)+1)=K$1,$F1589*0.6,$F1589*0.4)) ,""),if($E1589="Minors",0,if($E1589="FA Contract",if(and(K$1&lt;=$I1589,K$1&gt;=$H1589),$F1589,""),if($E1589="YP Contract",if(K$1=$H1589,500000,if(K$1=($H1589+1),1000000,if(K$1=($H1589+2),1500000,""))))))))</f>
        <v/>
      </c>
      <c r="L1589" s="13" t="str">
        <f t="shared" si="1589"/>
        <v/>
      </c>
      <c r="M1589" s="13" t="str">
        <f t="shared" si="1589"/>
        <v/>
      </c>
      <c r="N1589" s="13" t="str">
        <f t="shared" si="1589"/>
        <v/>
      </c>
      <c r="O1589" s="13" t="str">
        <f t="shared" si="1589"/>
        <v/>
      </c>
      <c r="P1589" s="13" t="str">
        <f t="shared" si="1589"/>
        <v/>
      </c>
    </row>
    <row r="1590">
      <c r="B1590" s="23"/>
      <c r="C1590" s="9"/>
      <c r="D1590" s="9"/>
      <c r="E1590" s="9"/>
      <c r="F1590" s="2"/>
      <c r="G1590" s="3"/>
      <c r="I1590" s="12" t="str">
        <f t="shared" si="754"/>
        <v/>
      </c>
      <c r="J1590" s="13">
        <v>3.31E7</v>
      </c>
      <c r="K1590" s="13" t="str">
        <f t="shared" ref="K1590:P1590" si="1590">if($E1590="","",if($E1590="Dropped",if(and(K$1&lt;=$I1590,K$1&gt;=$H1590),if(Year($D1590)=K$1,$F1590*0.8,if((year($D1590)+1)=K$1,$F1590*0.6,$F1590*0.4)) ,""),if($E1590="Minors",0,if($E1590="FA Contract",if(and(K$1&lt;=$I1590,K$1&gt;=$H1590),$F1590,""),if($E1590="YP Contract",if(K$1=$H1590,500000,if(K$1=($H1590+1),1000000,if(K$1=($H1590+2),1500000,""))))))))</f>
        <v/>
      </c>
      <c r="L1590" s="13" t="str">
        <f t="shared" si="1590"/>
        <v/>
      </c>
      <c r="M1590" s="13" t="str">
        <f t="shared" si="1590"/>
        <v/>
      </c>
      <c r="N1590" s="13" t="str">
        <f t="shared" si="1590"/>
        <v/>
      </c>
      <c r="O1590" s="13" t="str">
        <f t="shared" si="1590"/>
        <v/>
      </c>
      <c r="P1590" s="13" t="str">
        <f t="shared" si="1590"/>
        <v/>
      </c>
    </row>
    <row r="1591">
      <c r="B1591" s="23"/>
      <c r="C1591" s="9"/>
      <c r="D1591" s="9"/>
      <c r="E1591" s="9"/>
      <c r="F1591" s="2"/>
      <c r="G1591" s="3"/>
      <c r="I1591" s="12" t="str">
        <f t="shared" si="754"/>
        <v/>
      </c>
      <c r="J1591" s="13">
        <v>3.31E7</v>
      </c>
      <c r="K1591" s="13" t="str">
        <f t="shared" ref="K1591:P1591" si="1591">if($E1591="","",if($E1591="Dropped",if(and(K$1&lt;=$I1591,K$1&gt;=$H1591),if(Year($D1591)=K$1,$F1591*0.8,if((year($D1591)+1)=K$1,$F1591*0.6,$F1591*0.4)) ,""),if($E1591="Minors",0,if($E1591="FA Contract",if(and(K$1&lt;=$I1591,K$1&gt;=$H1591),$F1591,""),if($E1591="YP Contract",if(K$1=$H1591,500000,if(K$1=($H1591+1),1000000,if(K$1=($H1591+2),1500000,""))))))))</f>
        <v/>
      </c>
      <c r="L1591" s="13" t="str">
        <f t="shared" si="1591"/>
        <v/>
      </c>
      <c r="M1591" s="13" t="str">
        <f t="shared" si="1591"/>
        <v/>
      </c>
      <c r="N1591" s="13" t="str">
        <f t="shared" si="1591"/>
        <v/>
      </c>
      <c r="O1591" s="13" t="str">
        <f t="shared" si="1591"/>
        <v/>
      </c>
      <c r="P1591" s="13" t="str">
        <f t="shared" si="1591"/>
        <v/>
      </c>
    </row>
    <row r="1592">
      <c r="B1592" s="23"/>
      <c r="C1592" s="9"/>
      <c r="D1592" s="9"/>
      <c r="E1592" s="9"/>
      <c r="F1592" s="2"/>
      <c r="G1592" s="3"/>
      <c r="I1592" s="12" t="str">
        <f t="shared" si="754"/>
        <v/>
      </c>
      <c r="J1592" s="13">
        <v>3.31E7</v>
      </c>
      <c r="K1592" s="13" t="str">
        <f t="shared" ref="K1592:P1592" si="1592">if($E1592="","",if($E1592="Dropped",if(and(K$1&lt;=$I1592,K$1&gt;=$H1592),if(Year($D1592)=K$1,$F1592*0.8,if((year($D1592)+1)=K$1,$F1592*0.6,$F1592*0.4)) ,""),if($E1592="Minors",0,if($E1592="FA Contract",if(and(K$1&lt;=$I1592,K$1&gt;=$H1592),$F1592,""),if($E1592="YP Contract",if(K$1=$H1592,500000,if(K$1=($H1592+1),1000000,if(K$1=($H1592+2),1500000,""))))))))</f>
        <v/>
      </c>
      <c r="L1592" s="13" t="str">
        <f t="shared" si="1592"/>
        <v/>
      </c>
      <c r="M1592" s="13" t="str">
        <f t="shared" si="1592"/>
        <v/>
      </c>
      <c r="N1592" s="13" t="str">
        <f t="shared" si="1592"/>
        <v/>
      </c>
      <c r="O1592" s="13" t="str">
        <f t="shared" si="1592"/>
        <v/>
      </c>
      <c r="P1592" s="13" t="str">
        <f t="shared" si="1592"/>
        <v/>
      </c>
    </row>
    <row r="1593">
      <c r="B1593" s="23"/>
      <c r="C1593" s="9"/>
      <c r="D1593" s="9"/>
      <c r="E1593" s="9"/>
      <c r="F1593" s="2"/>
      <c r="G1593" s="3"/>
      <c r="I1593" s="12" t="str">
        <f t="shared" si="754"/>
        <v/>
      </c>
      <c r="J1593" s="13">
        <v>3.31E7</v>
      </c>
      <c r="K1593" s="13" t="str">
        <f t="shared" ref="K1593:P1593" si="1593">if($E1593="","",if($E1593="Dropped",if(and(K$1&lt;=$I1593,K$1&gt;=$H1593),if(Year($D1593)=K$1,$F1593*0.8,if((year($D1593)+1)=K$1,$F1593*0.6,$F1593*0.4)) ,""),if($E1593="Minors",0,if($E1593="FA Contract",if(and(K$1&lt;=$I1593,K$1&gt;=$H1593),$F1593,""),if($E1593="YP Contract",if(K$1=$H1593,500000,if(K$1=($H1593+1),1000000,if(K$1=($H1593+2),1500000,""))))))))</f>
        <v/>
      </c>
      <c r="L1593" s="13" t="str">
        <f t="shared" si="1593"/>
        <v/>
      </c>
      <c r="M1593" s="13" t="str">
        <f t="shared" si="1593"/>
        <v/>
      </c>
      <c r="N1593" s="13" t="str">
        <f t="shared" si="1593"/>
        <v/>
      </c>
      <c r="O1593" s="13" t="str">
        <f t="shared" si="1593"/>
        <v/>
      </c>
      <c r="P1593" s="13" t="str">
        <f t="shared" si="1593"/>
        <v/>
      </c>
    </row>
    <row r="1594">
      <c r="B1594" s="23"/>
      <c r="C1594" s="9"/>
      <c r="D1594" s="9"/>
      <c r="E1594" s="9"/>
      <c r="F1594" s="2"/>
      <c r="G1594" s="3"/>
      <c r="I1594" s="12" t="str">
        <f t="shared" si="754"/>
        <v/>
      </c>
      <c r="J1594" s="13">
        <v>3.31E7</v>
      </c>
      <c r="K1594" s="13" t="str">
        <f t="shared" ref="K1594:P1594" si="1594">if($E1594="","",if($E1594="Dropped",if(and(K$1&lt;=$I1594,K$1&gt;=$H1594),if(Year($D1594)=K$1,$F1594*0.8,if((year($D1594)+1)=K$1,$F1594*0.6,$F1594*0.4)) ,""),if($E1594="Minors",0,if($E1594="FA Contract",if(and(K$1&lt;=$I1594,K$1&gt;=$H1594),$F1594,""),if($E1594="YP Contract",if(K$1=$H1594,500000,if(K$1=($H1594+1),1000000,if(K$1=($H1594+2),1500000,""))))))))</f>
        <v/>
      </c>
      <c r="L1594" s="13" t="str">
        <f t="shared" si="1594"/>
        <v/>
      </c>
      <c r="M1594" s="13" t="str">
        <f t="shared" si="1594"/>
        <v/>
      </c>
      <c r="N1594" s="13" t="str">
        <f t="shared" si="1594"/>
        <v/>
      </c>
      <c r="O1594" s="13" t="str">
        <f t="shared" si="1594"/>
        <v/>
      </c>
      <c r="P1594" s="13" t="str">
        <f t="shared" si="1594"/>
        <v/>
      </c>
    </row>
    <row r="1595">
      <c r="B1595" s="23"/>
      <c r="C1595" s="9"/>
      <c r="D1595" s="9"/>
      <c r="E1595" s="9"/>
      <c r="F1595" s="2"/>
      <c r="G1595" s="3"/>
      <c r="I1595" s="12" t="str">
        <f t="shared" si="754"/>
        <v/>
      </c>
      <c r="J1595" s="13">
        <v>3.31E7</v>
      </c>
      <c r="K1595" s="13" t="str">
        <f t="shared" ref="K1595:P1595" si="1595">if($E1595="","",if($E1595="Dropped",if(and(K$1&lt;=$I1595,K$1&gt;=$H1595),if(Year($D1595)=K$1,$F1595*0.8,if((year($D1595)+1)=K$1,$F1595*0.6,$F1595*0.4)) ,""),if($E1595="Minors",0,if($E1595="FA Contract",if(and(K$1&lt;=$I1595,K$1&gt;=$H1595),$F1595,""),if($E1595="YP Contract",if(K$1=$H1595,500000,if(K$1=($H1595+1),1000000,if(K$1=($H1595+2),1500000,""))))))))</f>
        <v/>
      </c>
      <c r="L1595" s="13" t="str">
        <f t="shared" si="1595"/>
        <v/>
      </c>
      <c r="M1595" s="13" t="str">
        <f t="shared" si="1595"/>
        <v/>
      </c>
      <c r="N1595" s="13" t="str">
        <f t="shared" si="1595"/>
        <v/>
      </c>
      <c r="O1595" s="13" t="str">
        <f t="shared" si="1595"/>
        <v/>
      </c>
      <c r="P1595" s="13" t="str">
        <f t="shared" si="1595"/>
        <v/>
      </c>
    </row>
    <row r="1596">
      <c r="B1596" s="23"/>
      <c r="C1596" s="9"/>
      <c r="D1596" s="9"/>
      <c r="E1596" s="9"/>
      <c r="F1596" s="2"/>
      <c r="G1596" s="3"/>
      <c r="I1596" s="12" t="str">
        <f t="shared" si="754"/>
        <v/>
      </c>
      <c r="J1596" s="13">
        <v>3.31E7</v>
      </c>
      <c r="K1596" s="13" t="str">
        <f t="shared" ref="K1596:P1596" si="1596">if($E1596="","",if($E1596="Dropped",if(and(K$1&lt;=$I1596,K$1&gt;=$H1596),if(Year($D1596)=K$1,$F1596*0.8,if((year($D1596)+1)=K$1,$F1596*0.6,$F1596*0.4)) ,""),if($E1596="Minors",0,if($E1596="FA Contract",if(and(K$1&lt;=$I1596,K$1&gt;=$H1596),$F1596,""),if($E1596="YP Contract",if(K$1=$H1596,500000,if(K$1=($H1596+1),1000000,if(K$1=($H1596+2),1500000,""))))))))</f>
        <v/>
      </c>
      <c r="L1596" s="13" t="str">
        <f t="shared" si="1596"/>
        <v/>
      </c>
      <c r="M1596" s="13" t="str">
        <f t="shared" si="1596"/>
        <v/>
      </c>
      <c r="N1596" s="13" t="str">
        <f t="shared" si="1596"/>
        <v/>
      </c>
      <c r="O1596" s="13" t="str">
        <f t="shared" si="1596"/>
        <v/>
      </c>
      <c r="P1596" s="13" t="str">
        <f t="shared" si="1596"/>
        <v/>
      </c>
    </row>
    <row r="1597">
      <c r="B1597" s="23"/>
      <c r="C1597" s="9"/>
      <c r="D1597" s="9"/>
      <c r="E1597" s="9"/>
      <c r="F1597" s="2"/>
      <c r="G1597" s="3"/>
      <c r="I1597" s="12" t="str">
        <f t="shared" si="754"/>
        <v/>
      </c>
      <c r="J1597" s="13">
        <v>3.31E7</v>
      </c>
      <c r="K1597" s="13" t="str">
        <f t="shared" ref="K1597:P1597" si="1597">if($E1597="","",if($E1597="Dropped",if(and(K$1&lt;=$I1597,K$1&gt;=$H1597),if(Year($D1597)=K$1,$F1597*0.8,if((year($D1597)+1)=K$1,$F1597*0.6,$F1597*0.4)) ,""),if($E1597="Minors",0,if($E1597="FA Contract",if(and(K$1&lt;=$I1597,K$1&gt;=$H1597),$F1597,""),if($E1597="YP Contract",if(K$1=$H1597,500000,if(K$1=($H1597+1),1000000,if(K$1=($H1597+2),1500000,""))))))))</f>
        <v/>
      </c>
      <c r="L1597" s="13" t="str">
        <f t="shared" si="1597"/>
        <v/>
      </c>
      <c r="M1597" s="13" t="str">
        <f t="shared" si="1597"/>
        <v/>
      </c>
      <c r="N1597" s="13" t="str">
        <f t="shared" si="1597"/>
        <v/>
      </c>
      <c r="O1597" s="13" t="str">
        <f t="shared" si="1597"/>
        <v/>
      </c>
      <c r="P1597" s="13" t="str">
        <f t="shared" si="1597"/>
        <v/>
      </c>
    </row>
    <row r="1598">
      <c r="B1598" s="23"/>
      <c r="C1598" s="9"/>
      <c r="D1598" s="9"/>
      <c r="E1598" s="9"/>
      <c r="F1598" s="2"/>
      <c r="G1598" s="3"/>
      <c r="I1598" s="12" t="str">
        <f t="shared" si="754"/>
        <v/>
      </c>
      <c r="J1598" s="13">
        <v>3.31E7</v>
      </c>
      <c r="K1598" s="13" t="str">
        <f t="shared" ref="K1598:P1598" si="1598">if($E1598="","",if($E1598="Dropped",if(and(K$1&lt;=$I1598,K$1&gt;=$H1598),if(Year($D1598)=K$1,$F1598*0.8,if((year($D1598)+1)=K$1,$F1598*0.6,$F1598*0.4)) ,""),if($E1598="Minors",0,if($E1598="FA Contract",if(and(K$1&lt;=$I1598,K$1&gt;=$H1598),$F1598,""),if($E1598="YP Contract",if(K$1=$H1598,500000,if(K$1=($H1598+1),1000000,if(K$1=($H1598+2),1500000,""))))))))</f>
        <v/>
      </c>
      <c r="L1598" s="13" t="str">
        <f t="shared" si="1598"/>
        <v/>
      </c>
      <c r="M1598" s="13" t="str">
        <f t="shared" si="1598"/>
        <v/>
      </c>
      <c r="N1598" s="13" t="str">
        <f t="shared" si="1598"/>
        <v/>
      </c>
      <c r="O1598" s="13" t="str">
        <f t="shared" si="1598"/>
        <v/>
      </c>
      <c r="P1598" s="13" t="str">
        <f t="shared" si="1598"/>
        <v/>
      </c>
    </row>
    <row r="1599">
      <c r="B1599" s="23"/>
      <c r="C1599" s="9"/>
      <c r="D1599" s="9"/>
      <c r="E1599" s="9"/>
      <c r="F1599" s="2"/>
      <c r="G1599" s="3"/>
      <c r="I1599" s="12" t="str">
        <f t="shared" si="754"/>
        <v/>
      </c>
      <c r="J1599" s="13">
        <v>3.31E7</v>
      </c>
      <c r="K1599" s="13" t="str">
        <f t="shared" ref="K1599:P1599" si="1599">if($E1599="","",if($E1599="Dropped",if(and(K$1&lt;=$I1599,K$1&gt;=$H1599),if(Year($D1599)=K$1,$F1599*0.8,if((year($D1599)+1)=K$1,$F1599*0.6,$F1599*0.4)) ,""),if($E1599="Minors",0,if($E1599="FA Contract",if(and(K$1&lt;=$I1599,K$1&gt;=$H1599),$F1599,""),if($E1599="YP Contract",if(K$1=$H1599,500000,if(K$1=($H1599+1),1000000,if(K$1=($H1599+2),1500000,""))))))))</f>
        <v/>
      </c>
      <c r="L1599" s="13" t="str">
        <f t="shared" si="1599"/>
        <v/>
      </c>
      <c r="M1599" s="13" t="str">
        <f t="shared" si="1599"/>
        <v/>
      </c>
      <c r="N1599" s="13" t="str">
        <f t="shared" si="1599"/>
        <v/>
      </c>
      <c r="O1599" s="13" t="str">
        <f t="shared" si="1599"/>
        <v/>
      </c>
      <c r="P1599" s="13" t="str">
        <f t="shared" si="1599"/>
        <v/>
      </c>
    </row>
    <row r="1600">
      <c r="B1600" s="23"/>
      <c r="C1600" s="9"/>
      <c r="D1600" s="9"/>
      <c r="E1600" s="9"/>
      <c r="F1600" s="2"/>
      <c r="G1600" s="3"/>
      <c r="I1600" s="12" t="str">
        <f t="shared" si="754"/>
        <v/>
      </c>
      <c r="J1600" s="13">
        <v>3.31E7</v>
      </c>
      <c r="K1600" s="13" t="str">
        <f t="shared" ref="K1600:P1600" si="1600">if($E1600="","",if($E1600="Dropped",if(and(K$1&lt;=$I1600,K$1&gt;=$H1600),if(Year($D1600)=K$1,$F1600*0.8,if((year($D1600)+1)=K$1,$F1600*0.6,$F1600*0.4)) ,""),if($E1600="Minors",0,if($E1600="FA Contract",if(and(K$1&lt;=$I1600,K$1&gt;=$H1600),$F1600,""),if($E1600="YP Contract",if(K$1=$H1600,500000,if(K$1=($H1600+1),1000000,if(K$1=($H1600+2),1500000,""))))))))</f>
        <v/>
      </c>
      <c r="L1600" s="13" t="str">
        <f t="shared" si="1600"/>
        <v/>
      </c>
      <c r="M1600" s="13" t="str">
        <f t="shared" si="1600"/>
        <v/>
      </c>
      <c r="N1600" s="13" t="str">
        <f t="shared" si="1600"/>
        <v/>
      </c>
      <c r="O1600" s="13" t="str">
        <f t="shared" si="1600"/>
        <v/>
      </c>
      <c r="P1600" s="13" t="str">
        <f t="shared" si="1600"/>
        <v/>
      </c>
    </row>
    <row r="1601">
      <c r="B1601" s="23"/>
      <c r="C1601" s="9"/>
      <c r="D1601" s="9"/>
      <c r="E1601" s="9"/>
      <c r="F1601" s="2"/>
      <c r="G1601" s="3"/>
      <c r="I1601" s="12" t="str">
        <f t="shared" si="754"/>
        <v/>
      </c>
      <c r="J1601" s="13">
        <v>3.31E7</v>
      </c>
      <c r="K1601" s="13" t="str">
        <f t="shared" ref="K1601:P1601" si="1601">if($E1601="","",if($E1601="Dropped",if(and(K$1&lt;=$I1601,K$1&gt;=$H1601),if(Year($D1601)=K$1,$F1601*0.8,if((year($D1601)+1)=K$1,$F1601*0.6,$F1601*0.4)) ,""),if($E1601="Minors",0,if($E1601="FA Contract",if(and(K$1&lt;=$I1601,K$1&gt;=$H1601),$F1601,""),if($E1601="YP Contract",if(K$1=$H1601,500000,if(K$1=($H1601+1),1000000,if(K$1=($H1601+2),1500000,""))))))))</f>
        <v/>
      </c>
      <c r="L1601" s="13" t="str">
        <f t="shared" si="1601"/>
        <v/>
      </c>
      <c r="M1601" s="13" t="str">
        <f t="shared" si="1601"/>
        <v/>
      </c>
      <c r="N1601" s="13" t="str">
        <f t="shared" si="1601"/>
        <v/>
      </c>
      <c r="O1601" s="13" t="str">
        <f t="shared" si="1601"/>
        <v/>
      </c>
      <c r="P1601" s="13" t="str">
        <f t="shared" si="1601"/>
        <v/>
      </c>
    </row>
    <row r="1602">
      <c r="B1602" s="23"/>
      <c r="C1602" s="9"/>
      <c r="D1602" s="9"/>
      <c r="E1602" s="9"/>
      <c r="F1602" s="2"/>
      <c r="G1602" s="3"/>
      <c r="I1602" s="12" t="str">
        <f t="shared" si="754"/>
        <v/>
      </c>
      <c r="J1602" s="13">
        <v>3.31E7</v>
      </c>
      <c r="K1602" s="13" t="str">
        <f t="shared" ref="K1602:P1602" si="1602">if($E1602="","",if($E1602="Dropped",if(and(K$1&lt;=$I1602,K$1&gt;=$H1602),if(Year($D1602)=K$1,$F1602*0.8,if((year($D1602)+1)=K$1,$F1602*0.6,$F1602*0.4)) ,""),if($E1602="Minors",0,if($E1602="FA Contract",if(and(K$1&lt;=$I1602,K$1&gt;=$H1602),$F1602,""),if($E1602="YP Contract",if(K$1=$H1602,500000,if(K$1=($H1602+1),1000000,if(K$1=($H1602+2),1500000,""))))))))</f>
        <v/>
      </c>
      <c r="L1602" s="13" t="str">
        <f t="shared" si="1602"/>
        <v/>
      </c>
      <c r="M1602" s="13" t="str">
        <f t="shared" si="1602"/>
        <v/>
      </c>
      <c r="N1602" s="13" t="str">
        <f t="shared" si="1602"/>
        <v/>
      </c>
      <c r="O1602" s="13" t="str">
        <f t="shared" si="1602"/>
        <v/>
      </c>
      <c r="P1602" s="13" t="str">
        <f t="shared" si="1602"/>
        <v/>
      </c>
    </row>
    <row r="1603">
      <c r="B1603" s="23"/>
      <c r="C1603" s="9"/>
      <c r="D1603" s="9"/>
      <c r="E1603" s="9"/>
      <c r="F1603" s="2"/>
      <c r="G1603" s="3"/>
      <c r="I1603" s="12" t="str">
        <f t="shared" si="754"/>
        <v/>
      </c>
      <c r="J1603" s="13">
        <v>3.31E7</v>
      </c>
      <c r="K1603" s="13" t="str">
        <f t="shared" ref="K1603:P1603" si="1603">if($E1603="","",if($E1603="Dropped",if(and(K$1&lt;=$I1603,K$1&gt;=$H1603),if(Year($D1603)=K$1,$F1603*0.8,if((year($D1603)+1)=K$1,$F1603*0.6,$F1603*0.4)) ,""),if($E1603="Minors",0,if($E1603="FA Contract",if(and(K$1&lt;=$I1603,K$1&gt;=$H1603),$F1603,""),if($E1603="YP Contract",if(K$1=$H1603,500000,if(K$1=($H1603+1),1000000,if(K$1=($H1603+2),1500000,""))))))))</f>
        <v/>
      </c>
      <c r="L1603" s="13" t="str">
        <f t="shared" si="1603"/>
        <v/>
      </c>
      <c r="M1603" s="13" t="str">
        <f t="shared" si="1603"/>
        <v/>
      </c>
      <c r="N1603" s="13" t="str">
        <f t="shared" si="1603"/>
        <v/>
      </c>
      <c r="O1603" s="13" t="str">
        <f t="shared" si="1603"/>
        <v/>
      </c>
      <c r="P1603" s="13" t="str">
        <f t="shared" si="1603"/>
        <v/>
      </c>
    </row>
    <row r="1604">
      <c r="B1604" s="23"/>
      <c r="C1604" s="9"/>
      <c r="D1604" s="9"/>
      <c r="E1604" s="9"/>
      <c r="F1604" s="2"/>
      <c r="G1604" s="3"/>
      <c r="I1604" s="12" t="str">
        <f t="shared" si="754"/>
        <v/>
      </c>
      <c r="J1604" s="13">
        <v>3.31E7</v>
      </c>
      <c r="K1604" s="13" t="str">
        <f t="shared" ref="K1604:P1604" si="1604">if($E1604="","",if($E1604="Dropped",if(and(K$1&lt;=$I1604,K$1&gt;=$H1604),if(Year($D1604)=K$1,$F1604*0.8,if((year($D1604)+1)=K$1,$F1604*0.6,$F1604*0.4)) ,""),if($E1604="Minors",0,if($E1604="FA Contract",if(and(K$1&lt;=$I1604,K$1&gt;=$H1604),$F1604,""),if($E1604="YP Contract",if(K$1=$H1604,500000,if(K$1=($H1604+1),1000000,if(K$1=($H1604+2),1500000,""))))))))</f>
        <v/>
      </c>
      <c r="L1604" s="13" t="str">
        <f t="shared" si="1604"/>
        <v/>
      </c>
      <c r="M1604" s="13" t="str">
        <f t="shared" si="1604"/>
        <v/>
      </c>
      <c r="N1604" s="13" t="str">
        <f t="shared" si="1604"/>
        <v/>
      </c>
      <c r="O1604" s="13" t="str">
        <f t="shared" si="1604"/>
        <v/>
      </c>
      <c r="P1604" s="13" t="str">
        <f t="shared" si="1604"/>
        <v/>
      </c>
    </row>
    <row r="1605">
      <c r="B1605" s="23"/>
      <c r="C1605" s="9"/>
      <c r="D1605" s="9"/>
      <c r="E1605" s="9"/>
      <c r="F1605" s="2"/>
      <c r="G1605" s="3"/>
      <c r="I1605" s="12" t="str">
        <f t="shared" si="754"/>
        <v/>
      </c>
      <c r="J1605" s="13">
        <v>3.31E7</v>
      </c>
      <c r="K1605" s="13" t="str">
        <f t="shared" ref="K1605:P1605" si="1605">if($E1605="","",if($E1605="Dropped",if(and(K$1&lt;=$I1605,K$1&gt;=$H1605),if(Year($D1605)=K$1,$F1605*0.8,if((year($D1605)+1)=K$1,$F1605*0.6,$F1605*0.4)) ,""),if($E1605="Minors",0,if($E1605="FA Contract",if(and(K$1&lt;=$I1605,K$1&gt;=$H1605),$F1605,""),if($E1605="YP Contract",if(K$1=$H1605,500000,if(K$1=($H1605+1),1000000,if(K$1=($H1605+2),1500000,""))))))))</f>
        <v/>
      </c>
      <c r="L1605" s="13" t="str">
        <f t="shared" si="1605"/>
        <v/>
      </c>
      <c r="M1605" s="13" t="str">
        <f t="shared" si="1605"/>
        <v/>
      </c>
      <c r="N1605" s="13" t="str">
        <f t="shared" si="1605"/>
        <v/>
      </c>
      <c r="O1605" s="13" t="str">
        <f t="shared" si="1605"/>
        <v/>
      </c>
      <c r="P1605" s="13" t="str">
        <f t="shared" si="1605"/>
        <v/>
      </c>
    </row>
    <row r="1606">
      <c r="B1606" s="23"/>
      <c r="C1606" s="9"/>
      <c r="D1606" s="9"/>
      <c r="E1606" s="9"/>
      <c r="F1606" s="2"/>
      <c r="G1606" s="3"/>
      <c r="I1606" s="12" t="str">
        <f t="shared" si="754"/>
        <v/>
      </c>
      <c r="J1606" s="13">
        <v>3.31E7</v>
      </c>
      <c r="K1606" s="13" t="str">
        <f t="shared" ref="K1606:P1606" si="1606">if($E1606="","",if($E1606="Dropped",if(and(K$1&lt;=$I1606,K$1&gt;=$H1606),if(Year($D1606)=K$1,$F1606*0.8,if((year($D1606)+1)=K$1,$F1606*0.6,$F1606*0.4)) ,""),if($E1606="Minors",0,if($E1606="FA Contract",if(and(K$1&lt;=$I1606,K$1&gt;=$H1606),$F1606,""),if($E1606="YP Contract",if(K$1=$H1606,500000,if(K$1=($H1606+1),1000000,if(K$1=($H1606+2),1500000,""))))))))</f>
        <v/>
      </c>
      <c r="L1606" s="13" t="str">
        <f t="shared" si="1606"/>
        <v/>
      </c>
      <c r="M1606" s="13" t="str">
        <f t="shared" si="1606"/>
        <v/>
      </c>
      <c r="N1606" s="13" t="str">
        <f t="shared" si="1606"/>
        <v/>
      </c>
      <c r="O1606" s="13" t="str">
        <f t="shared" si="1606"/>
        <v/>
      </c>
      <c r="P1606" s="13" t="str">
        <f t="shared" si="1606"/>
        <v/>
      </c>
    </row>
    <row r="1607">
      <c r="B1607" s="23"/>
      <c r="C1607" s="9"/>
      <c r="D1607" s="9"/>
      <c r="E1607" s="9"/>
      <c r="F1607" s="2"/>
      <c r="G1607" s="3"/>
      <c r="I1607" s="12" t="str">
        <f t="shared" si="754"/>
        <v/>
      </c>
      <c r="J1607" s="13">
        <v>3.31E7</v>
      </c>
      <c r="K1607" s="13" t="str">
        <f t="shared" ref="K1607:P1607" si="1607">if($E1607="","",if($E1607="Dropped",if(and(K$1&lt;=$I1607,K$1&gt;=$H1607),if(Year($D1607)=K$1,$F1607*0.8,if((year($D1607)+1)=K$1,$F1607*0.6,$F1607*0.4)) ,""),if($E1607="Minors",0,if($E1607="FA Contract",if(and(K$1&lt;=$I1607,K$1&gt;=$H1607),$F1607,""),if($E1607="YP Contract",if(K$1=$H1607,500000,if(K$1=($H1607+1),1000000,if(K$1=($H1607+2),1500000,""))))))))</f>
        <v/>
      </c>
      <c r="L1607" s="13" t="str">
        <f t="shared" si="1607"/>
        <v/>
      </c>
      <c r="M1607" s="13" t="str">
        <f t="shared" si="1607"/>
        <v/>
      </c>
      <c r="N1607" s="13" t="str">
        <f t="shared" si="1607"/>
        <v/>
      </c>
      <c r="O1607" s="13" t="str">
        <f t="shared" si="1607"/>
        <v/>
      </c>
      <c r="P1607" s="13" t="str">
        <f t="shared" si="1607"/>
        <v/>
      </c>
    </row>
    <row r="1608">
      <c r="B1608" s="23"/>
      <c r="C1608" s="9"/>
      <c r="D1608" s="9"/>
      <c r="E1608" s="9"/>
      <c r="F1608" s="2"/>
      <c r="G1608" s="3"/>
      <c r="I1608" s="12" t="str">
        <f t="shared" si="754"/>
        <v/>
      </c>
      <c r="J1608" s="13">
        <v>3.31E7</v>
      </c>
      <c r="K1608" s="13" t="str">
        <f t="shared" ref="K1608:P1608" si="1608">if($E1608="","",if($E1608="Dropped",if(and(K$1&lt;=$I1608,K$1&gt;=$H1608),if(Year($D1608)=K$1,$F1608*0.8,if((year($D1608)+1)=K$1,$F1608*0.6,$F1608*0.4)) ,""),if($E1608="Minors",0,if($E1608="FA Contract",if(and(K$1&lt;=$I1608,K$1&gt;=$H1608),$F1608,""),if($E1608="YP Contract",if(K$1=$H1608,500000,if(K$1=($H1608+1),1000000,if(K$1=($H1608+2),1500000,""))))))))</f>
        <v/>
      </c>
      <c r="L1608" s="13" t="str">
        <f t="shared" si="1608"/>
        <v/>
      </c>
      <c r="M1608" s="13" t="str">
        <f t="shared" si="1608"/>
        <v/>
      </c>
      <c r="N1608" s="13" t="str">
        <f t="shared" si="1608"/>
        <v/>
      </c>
      <c r="O1608" s="13" t="str">
        <f t="shared" si="1608"/>
        <v/>
      </c>
      <c r="P1608" s="13" t="str">
        <f t="shared" si="1608"/>
        <v/>
      </c>
    </row>
    <row r="1609">
      <c r="B1609" s="23"/>
      <c r="C1609" s="9"/>
      <c r="D1609" s="9"/>
      <c r="E1609" s="9"/>
      <c r="F1609" s="2"/>
      <c r="G1609" s="3"/>
      <c r="I1609" s="12" t="str">
        <f t="shared" si="754"/>
        <v/>
      </c>
      <c r="J1609" s="13">
        <v>3.31E7</v>
      </c>
      <c r="K1609" s="13" t="str">
        <f t="shared" ref="K1609:P1609" si="1609">if($E1609="","",if($E1609="Dropped",if(and(K$1&lt;=$I1609,K$1&gt;=$H1609),if(Year($D1609)=K$1,$F1609*0.8,if((year($D1609)+1)=K$1,$F1609*0.6,$F1609*0.4)) ,""),if($E1609="Minors",0,if($E1609="FA Contract",if(and(K$1&lt;=$I1609,K$1&gt;=$H1609),$F1609,""),if($E1609="YP Contract",if(K$1=$H1609,500000,if(K$1=($H1609+1),1000000,if(K$1=($H1609+2),1500000,""))))))))</f>
        <v/>
      </c>
      <c r="L1609" s="13" t="str">
        <f t="shared" si="1609"/>
        <v/>
      </c>
      <c r="M1609" s="13" t="str">
        <f t="shared" si="1609"/>
        <v/>
      </c>
      <c r="N1609" s="13" t="str">
        <f t="shared" si="1609"/>
        <v/>
      </c>
      <c r="O1609" s="13" t="str">
        <f t="shared" si="1609"/>
        <v/>
      </c>
      <c r="P1609" s="13" t="str">
        <f t="shared" si="1609"/>
        <v/>
      </c>
    </row>
    <row r="1610">
      <c r="B1610" s="23"/>
      <c r="C1610" s="9"/>
      <c r="D1610" s="9"/>
      <c r="E1610" s="9"/>
      <c r="F1610" s="2"/>
      <c r="G1610" s="3"/>
      <c r="I1610" s="12" t="str">
        <f t="shared" si="754"/>
        <v/>
      </c>
      <c r="J1610" s="13">
        <v>3.31E7</v>
      </c>
      <c r="K1610" s="13" t="str">
        <f t="shared" ref="K1610:P1610" si="1610">if($E1610="","",if($E1610="Dropped",if(and(K$1&lt;=$I1610,K$1&gt;=$H1610),if(Year($D1610)=K$1,$F1610*0.8,if((year($D1610)+1)=K$1,$F1610*0.6,$F1610*0.4)) ,""),if($E1610="Minors",0,if($E1610="FA Contract",if(and(K$1&lt;=$I1610,K$1&gt;=$H1610),$F1610,""),if($E1610="YP Contract",if(K$1=$H1610,500000,if(K$1=($H1610+1),1000000,if(K$1=($H1610+2),1500000,""))))))))</f>
        <v/>
      </c>
      <c r="L1610" s="13" t="str">
        <f t="shared" si="1610"/>
        <v/>
      </c>
      <c r="M1610" s="13" t="str">
        <f t="shared" si="1610"/>
        <v/>
      </c>
      <c r="N1610" s="13" t="str">
        <f t="shared" si="1610"/>
        <v/>
      </c>
      <c r="O1610" s="13" t="str">
        <f t="shared" si="1610"/>
        <v/>
      </c>
      <c r="P1610" s="13" t="str">
        <f t="shared" si="1610"/>
        <v/>
      </c>
    </row>
    <row r="1611">
      <c r="B1611" s="23"/>
      <c r="C1611" s="9"/>
      <c r="D1611" s="9"/>
      <c r="E1611" s="9"/>
      <c r="F1611" s="2"/>
      <c r="G1611" s="3"/>
      <c r="I1611" s="12" t="str">
        <f t="shared" si="754"/>
        <v/>
      </c>
      <c r="J1611" s="13">
        <v>3.31E7</v>
      </c>
      <c r="K1611" s="13" t="str">
        <f t="shared" ref="K1611:P1611" si="1611">if($E1611="","",if($E1611="Dropped",if(and(K$1&lt;=$I1611,K$1&gt;=$H1611),if(Year($D1611)=K$1,$F1611*0.8,if((year($D1611)+1)=K$1,$F1611*0.6,$F1611*0.4)) ,""),if($E1611="Minors",0,if($E1611="FA Contract",if(and(K$1&lt;=$I1611,K$1&gt;=$H1611),$F1611,""),if($E1611="YP Contract",if(K$1=$H1611,500000,if(K$1=($H1611+1),1000000,if(K$1=($H1611+2),1500000,""))))))))</f>
        <v/>
      </c>
      <c r="L1611" s="13" t="str">
        <f t="shared" si="1611"/>
        <v/>
      </c>
      <c r="M1611" s="13" t="str">
        <f t="shared" si="1611"/>
        <v/>
      </c>
      <c r="N1611" s="13" t="str">
        <f t="shared" si="1611"/>
        <v/>
      </c>
      <c r="O1611" s="13" t="str">
        <f t="shared" si="1611"/>
        <v/>
      </c>
      <c r="P1611" s="13" t="str">
        <f t="shared" si="1611"/>
        <v/>
      </c>
    </row>
    <row r="1612">
      <c r="B1612" s="23"/>
      <c r="C1612" s="9"/>
      <c r="D1612" s="9"/>
      <c r="E1612" s="9"/>
      <c r="F1612" s="2"/>
      <c r="G1612" s="3"/>
      <c r="I1612" s="12" t="str">
        <f t="shared" si="754"/>
        <v/>
      </c>
      <c r="J1612" s="13">
        <v>3.31E7</v>
      </c>
      <c r="K1612" s="13" t="str">
        <f t="shared" ref="K1612:P1612" si="1612">if($E1612="","",if($E1612="Dropped",if(and(K$1&lt;=$I1612,K$1&gt;=$H1612),if(Year($D1612)=K$1,$F1612*0.8,if((year($D1612)+1)=K$1,$F1612*0.6,$F1612*0.4)) ,""),if($E1612="Minors",0,if($E1612="FA Contract",if(and(K$1&lt;=$I1612,K$1&gt;=$H1612),$F1612,""),if($E1612="YP Contract",if(K$1=$H1612,500000,if(K$1=($H1612+1),1000000,if(K$1=($H1612+2),1500000,""))))))))</f>
        <v/>
      </c>
      <c r="L1612" s="13" t="str">
        <f t="shared" si="1612"/>
        <v/>
      </c>
      <c r="M1612" s="13" t="str">
        <f t="shared" si="1612"/>
        <v/>
      </c>
      <c r="N1612" s="13" t="str">
        <f t="shared" si="1612"/>
        <v/>
      </c>
      <c r="O1612" s="13" t="str">
        <f t="shared" si="1612"/>
        <v/>
      </c>
      <c r="P1612" s="13" t="str">
        <f t="shared" si="1612"/>
        <v/>
      </c>
    </row>
    <row r="1613">
      <c r="B1613" s="23"/>
      <c r="C1613" s="9"/>
      <c r="D1613" s="9"/>
      <c r="E1613" s="9"/>
      <c r="F1613" s="2"/>
      <c r="G1613" s="3"/>
      <c r="I1613" s="12" t="str">
        <f t="shared" si="754"/>
        <v/>
      </c>
      <c r="J1613" s="13">
        <v>3.31E7</v>
      </c>
      <c r="K1613" s="13" t="str">
        <f t="shared" ref="K1613:P1613" si="1613">if($E1613="","",if($E1613="Dropped",if(and(K$1&lt;=$I1613,K$1&gt;=$H1613),if(Year($D1613)=K$1,$F1613*0.8,if((year($D1613)+1)=K$1,$F1613*0.6,$F1613*0.4)) ,""),if($E1613="Minors",0,if($E1613="FA Contract",if(and(K$1&lt;=$I1613,K$1&gt;=$H1613),$F1613,""),if($E1613="YP Contract",if(K$1=$H1613,500000,if(K$1=($H1613+1),1000000,if(K$1=($H1613+2),1500000,""))))))))</f>
        <v/>
      </c>
      <c r="L1613" s="13" t="str">
        <f t="shared" si="1613"/>
        <v/>
      </c>
      <c r="M1613" s="13" t="str">
        <f t="shared" si="1613"/>
        <v/>
      </c>
      <c r="N1613" s="13" t="str">
        <f t="shared" si="1613"/>
        <v/>
      </c>
      <c r="O1613" s="13" t="str">
        <f t="shared" si="1613"/>
        <v/>
      </c>
      <c r="P1613" s="13" t="str">
        <f t="shared" si="1613"/>
        <v/>
      </c>
    </row>
    <row r="1614">
      <c r="B1614" s="23"/>
      <c r="C1614" s="9"/>
      <c r="D1614" s="9"/>
      <c r="E1614" s="9"/>
      <c r="F1614" s="2"/>
      <c r="G1614" s="3"/>
      <c r="I1614" s="12" t="str">
        <f t="shared" si="754"/>
        <v/>
      </c>
      <c r="J1614" s="13">
        <v>3.31E7</v>
      </c>
      <c r="K1614" s="13" t="str">
        <f t="shared" ref="K1614:P1614" si="1614">if($E1614="","",if($E1614="Dropped",if(and(K$1&lt;=$I1614,K$1&gt;=$H1614),if(Year($D1614)=K$1,$F1614*0.8,if((year($D1614)+1)=K$1,$F1614*0.6,$F1614*0.4)) ,""),if($E1614="Minors",0,if($E1614="FA Contract",if(and(K$1&lt;=$I1614,K$1&gt;=$H1614),$F1614,""),if($E1614="YP Contract",if(K$1=$H1614,500000,if(K$1=($H1614+1),1000000,if(K$1=($H1614+2),1500000,""))))))))</f>
        <v/>
      </c>
      <c r="L1614" s="13" t="str">
        <f t="shared" si="1614"/>
        <v/>
      </c>
      <c r="M1614" s="13" t="str">
        <f t="shared" si="1614"/>
        <v/>
      </c>
      <c r="N1614" s="13" t="str">
        <f t="shared" si="1614"/>
        <v/>
      </c>
      <c r="O1614" s="13" t="str">
        <f t="shared" si="1614"/>
        <v/>
      </c>
      <c r="P1614" s="13" t="str">
        <f t="shared" si="1614"/>
        <v/>
      </c>
    </row>
    <row r="1615">
      <c r="B1615" s="23"/>
      <c r="C1615" s="9"/>
      <c r="D1615" s="9"/>
      <c r="E1615" s="9"/>
      <c r="F1615" s="2"/>
      <c r="G1615" s="3"/>
      <c r="I1615" s="12" t="str">
        <f t="shared" si="754"/>
        <v/>
      </c>
      <c r="J1615" s="13">
        <v>3.31E7</v>
      </c>
      <c r="K1615" s="13" t="str">
        <f t="shared" ref="K1615:P1615" si="1615">if($E1615="","",if($E1615="Dropped",if(and(K$1&lt;=$I1615,K$1&gt;=$H1615),if(Year($D1615)=K$1,$F1615*0.8,if((year($D1615)+1)=K$1,$F1615*0.6,$F1615*0.4)) ,""),if($E1615="Minors",0,if($E1615="FA Contract",if(and(K$1&lt;=$I1615,K$1&gt;=$H1615),$F1615,""),if($E1615="YP Contract",if(K$1=$H1615,500000,if(K$1=($H1615+1),1000000,if(K$1=($H1615+2),1500000,""))))))))</f>
        <v/>
      </c>
      <c r="L1615" s="13" t="str">
        <f t="shared" si="1615"/>
        <v/>
      </c>
      <c r="M1615" s="13" t="str">
        <f t="shared" si="1615"/>
        <v/>
      </c>
      <c r="N1615" s="13" t="str">
        <f t="shared" si="1615"/>
        <v/>
      </c>
      <c r="O1615" s="13" t="str">
        <f t="shared" si="1615"/>
        <v/>
      </c>
      <c r="P1615" s="13" t="str">
        <f t="shared" si="1615"/>
        <v/>
      </c>
    </row>
    <row r="1616">
      <c r="B1616" s="23"/>
      <c r="C1616" s="9"/>
      <c r="D1616" s="9"/>
      <c r="E1616" s="9"/>
      <c r="F1616" s="2"/>
      <c r="G1616" s="3"/>
      <c r="I1616" s="12" t="str">
        <f t="shared" si="754"/>
        <v/>
      </c>
      <c r="J1616" s="13">
        <v>3.31E7</v>
      </c>
      <c r="K1616" s="13" t="str">
        <f t="shared" ref="K1616:P1616" si="1616">if($E1616="","",if($E1616="Dropped",if(and(K$1&lt;=$I1616,K$1&gt;=$H1616),if(Year($D1616)=K$1,$F1616*0.8,if((year($D1616)+1)=K$1,$F1616*0.6,$F1616*0.4)) ,""),if($E1616="Minors",0,if($E1616="FA Contract",if(and(K$1&lt;=$I1616,K$1&gt;=$H1616),$F1616,""),if($E1616="YP Contract",if(K$1=$H1616,500000,if(K$1=($H1616+1),1000000,if(K$1=($H1616+2),1500000,""))))))))</f>
        <v/>
      </c>
      <c r="L1616" s="13" t="str">
        <f t="shared" si="1616"/>
        <v/>
      </c>
      <c r="M1616" s="13" t="str">
        <f t="shared" si="1616"/>
        <v/>
      </c>
      <c r="N1616" s="13" t="str">
        <f t="shared" si="1616"/>
        <v/>
      </c>
      <c r="O1616" s="13" t="str">
        <f t="shared" si="1616"/>
        <v/>
      </c>
      <c r="P1616" s="13" t="str">
        <f t="shared" si="1616"/>
        <v/>
      </c>
    </row>
    <row r="1617">
      <c r="B1617" s="23"/>
      <c r="C1617" s="9"/>
      <c r="D1617" s="9"/>
      <c r="E1617" s="9"/>
      <c r="F1617" s="2"/>
      <c r="G1617" s="3"/>
      <c r="I1617" s="12" t="str">
        <f t="shared" si="754"/>
        <v/>
      </c>
      <c r="J1617" s="13">
        <v>3.31E7</v>
      </c>
      <c r="K1617" s="13" t="str">
        <f t="shared" ref="K1617:P1617" si="1617">if($E1617="","",if($E1617="Dropped",if(and(K$1&lt;=$I1617,K$1&gt;=$H1617),if(Year($D1617)=K$1,$F1617*0.8,if((year($D1617)+1)=K$1,$F1617*0.6,$F1617*0.4)) ,""),if($E1617="Minors",0,if($E1617="FA Contract",if(and(K$1&lt;=$I1617,K$1&gt;=$H1617),$F1617,""),if($E1617="YP Contract",if(K$1=$H1617,500000,if(K$1=($H1617+1),1000000,if(K$1=($H1617+2),1500000,""))))))))</f>
        <v/>
      </c>
      <c r="L1617" s="13" t="str">
        <f t="shared" si="1617"/>
        <v/>
      </c>
      <c r="M1617" s="13" t="str">
        <f t="shared" si="1617"/>
        <v/>
      </c>
      <c r="N1617" s="13" t="str">
        <f t="shared" si="1617"/>
        <v/>
      </c>
      <c r="O1617" s="13" t="str">
        <f t="shared" si="1617"/>
        <v/>
      </c>
      <c r="P1617" s="13" t="str">
        <f t="shared" si="1617"/>
        <v/>
      </c>
    </row>
    <row r="1618">
      <c r="B1618" s="23"/>
      <c r="C1618" s="9"/>
      <c r="D1618" s="9"/>
      <c r="E1618" s="9"/>
      <c r="F1618" s="2"/>
      <c r="G1618" s="3"/>
      <c r="I1618" s="12" t="str">
        <f t="shared" si="754"/>
        <v/>
      </c>
      <c r="J1618" s="13">
        <v>3.31E7</v>
      </c>
      <c r="K1618" s="13" t="str">
        <f t="shared" ref="K1618:P1618" si="1618">if($E1618="","",if($E1618="Dropped",if(and(K$1&lt;=$I1618,K$1&gt;=$H1618),if(Year($D1618)=K$1,$F1618*0.8,if((year($D1618)+1)=K$1,$F1618*0.6,$F1618*0.4)) ,""),if($E1618="Minors",0,if($E1618="FA Contract",if(and(K$1&lt;=$I1618,K$1&gt;=$H1618),$F1618,""),if($E1618="YP Contract",if(K$1=$H1618,500000,if(K$1=($H1618+1),1000000,if(K$1=($H1618+2),1500000,""))))))))</f>
        <v/>
      </c>
      <c r="L1618" s="13" t="str">
        <f t="shared" si="1618"/>
        <v/>
      </c>
      <c r="M1618" s="13" t="str">
        <f t="shared" si="1618"/>
        <v/>
      </c>
      <c r="N1618" s="13" t="str">
        <f t="shared" si="1618"/>
        <v/>
      </c>
      <c r="O1618" s="13" t="str">
        <f t="shared" si="1618"/>
        <v/>
      </c>
      <c r="P1618" s="13" t="str">
        <f t="shared" si="1618"/>
        <v/>
      </c>
    </row>
    <row r="1619">
      <c r="B1619" s="23"/>
      <c r="C1619" s="9"/>
      <c r="D1619" s="9"/>
      <c r="E1619" s="9"/>
      <c r="F1619" s="2"/>
      <c r="G1619" s="3"/>
      <c r="I1619" s="12" t="str">
        <f t="shared" si="754"/>
        <v/>
      </c>
      <c r="J1619" s="13">
        <v>3.31E7</v>
      </c>
      <c r="K1619" s="13" t="str">
        <f t="shared" ref="K1619:P1619" si="1619">if($E1619="","",if($E1619="Dropped",if(and(K$1&lt;=$I1619,K$1&gt;=$H1619),if(Year($D1619)=K$1,$F1619*0.8,if((year($D1619)+1)=K$1,$F1619*0.6,$F1619*0.4)) ,""),if($E1619="Minors",0,if($E1619="FA Contract",if(and(K$1&lt;=$I1619,K$1&gt;=$H1619),$F1619,""),if($E1619="YP Contract",if(K$1=$H1619,500000,if(K$1=($H1619+1),1000000,if(K$1=($H1619+2),1500000,""))))))))</f>
        <v/>
      </c>
      <c r="L1619" s="13" t="str">
        <f t="shared" si="1619"/>
        <v/>
      </c>
      <c r="M1619" s="13" t="str">
        <f t="shared" si="1619"/>
        <v/>
      </c>
      <c r="N1619" s="13" t="str">
        <f t="shared" si="1619"/>
        <v/>
      </c>
      <c r="O1619" s="13" t="str">
        <f t="shared" si="1619"/>
        <v/>
      </c>
      <c r="P1619" s="13" t="str">
        <f t="shared" si="1619"/>
        <v/>
      </c>
    </row>
    <row r="1620">
      <c r="B1620" s="23"/>
      <c r="C1620" s="9"/>
      <c r="D1620" s="9"/>
      <c r="E1620" s="9"/>
      <c r="F1620" s="2"/>
      <c r="G1620" s="3"/>
      <c r="I1620" s="12" t="str">
        <f t="shared" si="754"/>
        <v/>
      </c>
      <c r="J1620" s="13">
        <v>3.31E7</v>
      </c>
      <c r="K1620" s="13" t="str">
        <f t="shared" ref="K1620:P1620" si="1620">if($E1620="","",if($E1620="Dropped",if(and(K$1&lt;=$I1620,K$1&gt;=$H1620),if(Year($D1620)=K$1,$F1620*0.8,if((year($D1620)+1)=K$1,$F1620*0.6,$F1620*0.4)) ,""),if($E1620="Minors",0,if($E1620="FA Contract",if(and(K$1&lt;=$I1620,K$1&gt;=$H1620),$F1620,""),if($E1620="YP Contract",if(K$1=$H1620,500000,if(K$1=($H1620+1),1000000,if(K$1=($H1620+2),1500000,""))))))))</f>
        <v/>
      </c>
      <c r="L1620" s="13" t="str">
        <f t="shared" si="1620"/>
        <v/>
      </c>
      <c r="M1620" s="13" t="str">
        <f t="shared" si="1620"/>
        <v/>
      </c>
      <c r="N1620" s="13" t="str">
        <f t="shared" si="1620"/>
        <v/>
      </c>
      <c r="O1620" s="13" t="str">
        <f t="shared" si="1620"/>
        <v/>
      </c>
      <c r="P1620" s="13" t="str">
        <f t="shared" si="1620"/>
        <v/>
      </c>
    </row>
    <row r="1621">
      <c r="B1621" s="23"/>
      <c r="C1621" s="9"/>
      <c r="D1621" s="9"/>
      <c r="E1621" s="9"/>
      <c r="F1621" s="2"/>
      <c r="G1621" s="3"/>
      <c r="I1621" s="12" t="str">
        <f t="shared" si="754"/>
        <v/>
      </c>
      <c r="J1621" s="13">
        <v>3.31E7</v>
      </c>
      <c r="K1621" s="13" t="str">
        <f t="shared" ref="K1621:P1621" si="1621">if($E1621="","",if($E1621="Dropped",if(and(K$1&lt;=$I1621,K$1&gt;=$H1621),if(Year($D1621)=K$1,$F1621*0.8,if((year($D1621)+1)=K$1,$F1621*0.6,$F1621*0.4)) ,""),if($E1621="Minors",0,if($E1621="FA Contract",if(and(K$1&lt;=$I1621,K$1&gt;=$H1621),$F1621,""),if($E1621="YP Contract",if(K$1=$H1621,500000,if(K$1=($H1621+1),1000000,if(K$1=($H1621+2),1500000,""))))))))</f>
        <v/>
      </c>
      <c r="L1621" s="13" t="str">
        <f t="shared" si="1621"/>
        <v/>
      </c>
      <c r="M1621" s="13" t="str">
        <f t="shared" si="1621"/>
        <v/>
      </c>
      <c r="N1621" s="13" t="str">
        <f t="shared" si="1621"/>
        <v/>
      </c>
      <c r="O1621" s="13" t="str">
        <f t="shared" si="1621"/>
        <v/>
      </c>
      <c r="P1621" s="13" t="str">
        <f t="shared" si="1621"/>
        <v/>
      </c>
    </row>
    <row r="1622">
      <c r="B1622" s="23"/>
      <c r="C1622" s="9"/>
      <c r="D1622" s="9"/>
      <c r="E1622" s="9"/>
      <c r="F1622" s="2"/>
      <c r="G1622" s="3"/>
      <c r="I1622" s="12" t="str">
        <f t="shared" si="754"/>
        <v/>
      </c>
      <c r="J1622" s="13">
        <v>3.31E7</v>
      </c>
      <c r="K1622" s="13" t="str">
        <f t="shared" ref="K1622:P1622" si="1622">if($E1622="","",if($E1622="Dropped",if(and(K$1&lt;=$I1622,K$1&gt;=$H1622),if(Year($D1622)=K$1,$F1622*0.8,if((year($D1622)+1)=K$1,$F1622*0.6,$F1622*0.4)) ,""),if($E1622="Minors",0,if($E1622="FA Contract",if(and(K$1&lt;=$I1622,K$1&gt;=$H1622),$F1622,""),if($E1622="YP Contract",if(K$1=$H1622,500000,if(K$1=($H1622+1),1000000,if(K$1=($H1622+2),1500000,""))))))))</f>
        <v/>
      </c>
      <c r="L1622" s="13" t="str">
        <f t="shared" si="1622"/>
        <v/>
      </c>
      <c r="M1622" s="13" t="str">
        <f t="shared" si="1622"/>
        <v/>
      </c>
      <c r="N1622" s="13" t="str">
        <f t="shared" si="1622"/>
        <v/>
      </c>
      <c r="O1622" s="13" t="str">
        <f t="shared" si="1622"/>
        <v/>
      </c>
      <c r="P1622" s="13" t="str">
        <f t="shared" si="1622"/>
        <v/>
      </c>
    </row>
    <row r="1623">
      <c r="B1623" s="23"/>
      <c r="C1623" s="9"/>
      <c r="D1623" s="9"/>
      <c r="E1623" s="9"/>
      <c r="F1623" s="2"/>
      <c r="G1623" s="3"/>
      <c r="I1623" s="12" t="str">
        <f t="shared" si="754"/>
        <v/>
      </c>
      <c r="J1623" s="13">
        <v>3.31E7</v>
      </c>
      <c r="K1623" s="13" t="str">
        <f t="shared" ref="K1623:P1623" si="1623">if($E1623="","",if($E1623="Dropped",if(and(K$1&lt;=$I1623,K$1&gt;=$H1623),if(Year($D1623)=K$1,$F1623*0.8,if((year($D1623)+1)=K$1,$F1623*0.6,$F1623*0.4)) ,""),if($E1623="Minors",0,if($E1623="FA Contract",if(and(K$1&lt;=$I1623,K$1&gt;=$H1623),$F1623,""),if($E1623="YP Contract",if(K$1=$H1623,500000,if(K$1=($H1623+1),1000000,if(K$1=($H1623+2),1500000,""))))))))</f>
        <v/>
      </c>
      <c r="L1623" s="13" t="str">
        <f t="shared" si="1623"/>
        <v/>
      </c>
      <c r="M1623" s="13" t="str">
        <f t="shared" si="1623"/>
        <v/>
      </c>
      <c r="N1623" s="13" t="str">
        <f t="shared" si="1623"/>
        <v/>
      </c>
      <c r="O1623" s="13" t="str">
        <f t="shared" si="1623"/>
        <v/>
      </c>
      <c r="P1623" s="13" t="str">
        <f t="shared" si="1623"/>
        <v/>
      </c>
    </row>
    <row r="1624">
      <c r="B1624" s="23"/>
      <c r="C1624" s="9"/>
      <c r="D1624" s="9"/>
      <c r="E1624" s="9"/>
      <c r="F1624" s="2"/>
      <c r="G1624" s="3"/>
      <c r="I1624" s="12" t="str">
        <f t="shared" si="754"/>
        <v/>
      </c>
      <c r="J1624" s="13">
        <v>3.31E7</v>
      </c>
      <c r="K1624" s="13" t="str">
        <f t="shared" ref="K1624:P1624" si="1624">if($E1624="","",if($E1624="Dropped",if(and(K$1&lt;=$I1624,K$1&gt;=$H1624),if(Year($D1624)=K$1,$F1624*0.8,if((year($D1624)+1)=K$1,$F1624*0.6,$F1624*0.4)) ,""),if($E1624="Minors",0,if($E1624="FA Contract",if(and(K$1&lt;=$I1624,K$1&gt;=$H1624),$F1624,""),if($E1624="YP Contract",if(K$1=$H1624,500000,if(K$1=($H1624+1),1000000,if(K$1=($H1624+2),1500000,""))))))))</f>
        <v/>
      </c>
      <c r="L1624" s="13" t="str">
        <f t="shared" si="1624"/>
        <v/>
      </c>
      <c r="M1624" s="13" t="str">
        <f t="shared" si="1624"/>
        <v/>
      </c>
      <c r="N1624" s="13" t="str">
        <f t="shared" si="1624"/>
        <v/>
      </c>
      <c r="O1624" s="13" t="str">
        <f t="shared" si="1624"/>
        <v/>
      </c>
      <c r="P1624" s="13" t="str">
        <f t="shared" si="1624"/>
        <v/>
      </c>
    </row>
    <row r="1625">
      <c r="B1625" s="23"/>
      <c r="C1625" s="9"/>
      <c r="D1625" s="9"/>
      <c r="E1625" s="9"/>
      <c r="F1625" s="2"/>
      <c r="G1625" s="3"/>
      <c r="I1625" s="12" t="str">
        <f t="shared" si="754"/>
        <v/>
      </c>
      <c r="J1625" s="13">
        <v>3.31E7</v>
      </c>
      <c r="K1625" s="13" t="str">
        <f t="shared" ref="K1625:P1625" si="1625">if($E1625="","",if($E1625="Dropped",if(and(K$1&lt;=$I1625,K$1&gt;=$H1625),if(Year($D1625)=K$1,$F1625*0.8,if((year($D1625)+1)=K$1,$F1625*0.6,$F1625*0.4)) ,""),if($E1625="Minors",0,if($E1625="FA Contract",if(and(K$1&lt;=$I1625,K$1&gt;=$H1625),$F1625,""),if($E1625="YP Contract",if(K$1=$H1625,500000,if(K$1=($H1625+1),1000000,if(K$1=($H1625+2),1500000,""))))))))</f>
        <v/>
      </c>
      <c r="L1625" s="13" t="str">
        <f t="shared" si="1625"/>
        <v/>
      </c>
      <c r="M1625" s="13" t="str">
        <f t="shared" si="1625"/>
        <v/>
      </c>
      <c r="N1625" s="13" t="str">
        <f t="shared" si="1625"/>
        <v/>
      </c>
      <c r="O1625" s="13" t="str">
        <f t="shared" si="1625"/>
        <v/>
      </c>
      <c r="P1625" s="13" t="str">
        <f t="shared" si="1625"/>
        <v/>
      </c>
    </row>
    <row r="1626">
      <c r="B1626" s="23"/>
      <c r="C1626" s="9"/>
      <c r="D1626" s="9"/>
      <c r="E1626" s="9"/>
      <c r="F1626" s="2"/>
      <c r="G1626" s="3"/>
      <c r="I1626" s="12" t="str">
        <f t="shared" si="754"/>
        <v/>
      </c>
      <c r="J1626" s="13">
        <v>3.31E7</v>
      </c>
      <c r="K1626" s="13" t="str">
        <f t="shared" ref="K1626:P1626" si="1626">if($E1626="","",if($E1626="Dropped",if(and(K$1&lt;=$I1626,K$1&gt;=$H1626),if(Year($D1626)=K$1,$F1626*0.8,if((year($D1626)+1)=K$1,$F1626*0.6,$F1626*0.4)) ,""),if($E1626="Minors",0,if($E1626="FA Contract",if(and(K$1&lt;=$I1626,K$1&gt;=$H1626),$F1626,""),if($E1626="YP Contract",if(K$1=$H1626,500000,if(K$1=($H1626+1),1000000,if(K$1=($H1626+2),1500000,""))))))))</f>
        <v/>
      </c>
      <c r="L1626" s="13" t="str">
        <f t="shared" si="1626"/>
        <v/>
      </c>
      <c r="M1626" s="13" t="str">
        <f t="shared" si="1626"/>
        <v/>
      </c>
      <c r="N1626" s="13" t="str">
        <f t="shared" si="1626"/>
        <v/>
      </c>
      <c r="O1626" s="13" t="str">
        <f t="shared" si="1626"/>
        <v/>
      </c>
      <c r="P1626" s="13" t="str">
        <f t="shared" si="1626"/>
        <v/>
      </c>
    </row>
    <row r="1627">
      <c r="B1627" s="23"/>
      <c r="C1627" s="9"/>
      <c r="D1627" s="9"/>
      <c r="E1627" s="9"/>
      <c r="F1627" s="2"/>
      <c r="G1627" s="3"/>
      <c r="I1627" s="12" t="str">
        <f t="shared" si="754"/>
        <v/>
      </c>
      <c r="J1627" s="13">
        <v>3.31E7</v>
      </c>
      <c r="K1627" s="13" t="str">
        <f t="shared" ref="K1627:P1627" si="1627">if($E1627="","",if($E1627="Dropped",if(and(K$1&lt;=$I1627,K$1&gt;=$H1627),if(Year($D1627)=K$1,$F1627*0.8,if((year($D1627)+1)=K$1,$F1627*0.6,$F1627*0.4)) ,""),if($E1627="Minors",0,if($E1627="FA Contract",if(and(K$1&lt;=$I1627,K$1&gt;=$H1627),$F1627,""),if($E1627="YP Contract",if(K$1=$H1627,500000,if(K$1=($H1627+1),1000000,if(K$1=($H1627+2),1500000,""))))))))</f>
        <v/>
      </c>
      <c r="L1627" s="13" t="str">
        <f t="shared" si="1627"/>
        <v/>
      </c>
      <c r="M1627" s="13" t="str">
        <f t="shared" si="1627"/>
        <v/>
      </c>
      <c r="N1627" s="13" t="str">
        <f t="shared" si="1627"/>
        <v/>
      </c>
      <c r="O1627" s="13" t="str">
        <f t="shared" si="1627"/>
        <v/>
      </c>
      <c r="P1627" s="13" t="str">
        <f t="shared" si="1627"/>
        <v/>
      </c>
    </row>
    <row r="1628">
      <c r="B1628" s="23"/>
      <c r="C1628" s="9"/>
      <c r="D1628" s="9"/>
      <c r="E1628" s="9"/>
      <c r="F1628" s="2"/>
      <c r="G1628" s="3"/>
      <c r="I1628" s="12" t="str">
        <f t="shared" si="754"/>
        <v/>
      </c>
      <c r="J1628" s="13">
        <v>3.31E7</v>
      </c>
      <c r="K1628" s="13" t="str">
        <f t="shared" ref="K1628:P1628" si="1628">if($E1628="","",if($E1628="Dropped",if(and(K$1&lt;=$I1628,K$1&gt;=$H1628),if(Year($D1628)=K$1,$F1628*0.8,if((year($D1628)+1)=K$1,$F1628*0.6,$F1628*0.4)) ,""),if($E1628="Minors",0,if($E1628="FA Contract",if(and(K$1&lt;=$I1628,K$1&gt;=$H1628),$F1628,""),if($E1628="YP Contract",if(K$1=$H1628,500000,if(K$1=($H1628+1),1000000,if(K$1=($H1628+2),1500000,""))))))))</f>
        <v/>
      </c>
      <c r="L1628" s="13" t="str">
        <f t="shared" si="1628"/>
        <v/>
      </c>
      <c r="M1628" s="13" t="str">
        <f t="shared" si="1628"/>
        <v/>
      </c>
      <c r="N1628" s="13" t="str">
        <f t="shared" si="1628"/>
        <v/>
      </c>
      <c r="O1628" s="13" t="str">
        <f t="shared" si="1628"/>
        <v/>
      </c>
      <c r="P1628" s="13" t="str">
        <f t="shared" si="1628"/>
        <v/>
      </c>
    </row>
    <row r="1629">
      <c r="B1629" s="23"/>
      <c r="C1629" s="9"/>
      <c r="D1629" s="9"/>
      <c r="E1629" s="9"/>
      <c r="F1629" s="2"/>
      <c r="G1629" s="3"/>
      <c r="I1629" s="12" t="str">
        <f t="shared" si="754"/>
        <v/>
      </c>
      <c r="J1629" s="13">
        <v>3.31E7</v>
      </c>
      <c r="K1629" s="13" t="str">
        <f t="shared" ref="K1629:P1629" si="1629">if($E1629="","",if($E1629="Dropped",if(and(K$1&lt;=$I1629,K$1&gt;=$H1629),if(Year($D1629)=K$1,$F1629*0.8,if((year($D1629)+1)=K$1,$F1629*0.6,$F1629*0.4)) ,""),if($E1629="Minors",0,if($E1629="FA Contract",if(and(K$1&lt;=$I1629,K$1&gt;=$H1629),$F1629,""),if($E1629="YP Contract",if(K$1=$H1629,500000,if(K$1=($H1629+1),1000000,if(K$1=($H1629+2),1500000,""))))))))</f>
        <v/>
      </c>
      <c r="L1629" s="13" t="str">
        <f t="shared" si="1629"/>
        <v/>
      </c>
      <c r="M1629" s="13" t="str">
        <f t="shared" si="1629"/>
        <v/>
      </c>
      <c r="N1629" s="13" t="str">
        <f t="shared" si="1629"/>
        <v/>
      </c>
      <c r="O1629" s="13" t="str">
        <f t="shared" si="1629"/>
        <v/>
      </c>
      <c r="P1629" s="13" t="str">
        <f t="shared" si="1629"/>
        <v/>
      </c>
    </row>
    <row r="1630">
      <c r="B1630" s="23"/>
      <c r="C1630" s="9"/>
      <c r="D1630" s="9"/>
      <c r="E1630" s="9"/>
      <c r="F1630" s="2"/>
      <c r="G1630" s="3"/>
      <c r="I1630" s="12" t="str">
        <f t="shared" si="754"/>
        <v/>
      </c>
      <c r="J1630" s="13">
        <v>3.31E7</v>
      </c>
      <c r="K1630" s="13" t="str">
        <f t="shared" ref="K1630:P1630" si="1630">if($E1630="","",if($E1630="Dropped",if(and(K$1&lt;=$I1630,K$1&gt;=$H1630),if(Year($D1630)=K$1,$F1630*0.8,if((year($D1630)+1)=K$1,$F1630*0.6,$F1630*0.4)) ,""),if($E1630="Minors",0,if($E1630="FA Contract",if(and(K$1&lt;=$I1630,K$1&gt;=$H1630),$F1630,""),if($E1630="YP Contract",if(K$1=$H1630,500000,if(K$1=($H1630+1),1000000,if(K$1=($H1630+2),1500000,""))))))))</f>
        <v/>
      </c>
      <c r="L1630" s="13" t="str">
        <f t="shared" si="1630"/>
        <v/>
      </c>
      <c r="M1630" s="13" t="str">
        <f t="shared" si="1630"/>
        <v/>
      </c>
      <c r="N1630" s="13" t="str">
        <f t="shared" si="1630"/>
        <v/>
      </c>
      <c r="O1630" s="13" t="str">
        <f t="shared" si="1630"/>
        <v/>
      </c>
      <c r="P1630" s="13" t="str">
        <f t="shared" si="1630"/>
        <v/>
      </c>
    </row>
    <row r="1631">
      <c r="B1631" s="23"/>
      <c r="C1631" s="9"/>
      <c r="D1631" s="9"/>
      <c r="E1631" s="9"/>
      <c r="F1631" s="2"/>
      <c r="G1631" s="3"/>
      <c r="I1631" s="12" t="str">
        <f t="shared" si="754"/>
        <v/>
      </c>
      <c r="J1631" s="13">
        <v>3.31E7</v>
      </c>
      <c r="K1631" s="13" t="str">
        <f t="shared" ref="K1631:P1631" si="1631">if($E1631="","",if($E1631="Dropped",if(and(K$1&lt;=$I1631,K$1&gt;=$H1631),if(Year($D1631)=K$1,$F1631*0.8,if((year($D1631)+1)=K$1,$F1631*0.6,$F1631*0.4)) ,""),if($E1631="Minors",0,if($E1631="FA Contract",if(and(K$1&lt;=$I1631,K$1&gt;=$H1631),$F1631,""),if($E1631="YP Contract",if(K$1=$H1631,500000,if(K$1=($H1631+1),1000000,if(K$1=($H1631+2),1500000,""))))))))</f>
        <v/>
      </c>
      <c r="L1631" s="13" t="str">
        <f t="shared" si="1631"/>
        <v/>
      </c>
      <c r="M1631" s="13" t="str">
        <f t="shared" si="1631"/>
        <v/>
      </c>
      <c r="N1631" s="13" t="str">
        <f t="shared" si="1631"/>
        <v/>
      </c>
      <c r="O1631" s="13" t="str">
        <f t="shared" si="1631"/>
        <v/>
      </c>
      <c r="P1631" s="13" t="str">
        <f t="shared" si="1631"/>
        <v/>
      </c>
    </row>
    <row r="1632">
      <c r="B1632" s="23"/>
      <c r="C1632" s="9"/>
      <c r="D1632" s="9"/>
      <c r="E1632" s="9"/>
      <c r="F1632" s="2"/>
      <c r="G1632" s="3"/>
      <c r="I1632" s="12" t="str">
        <f t="shared" si="754"/>
        <v/>
      </c>
      <c r="J1632" s="13">
        <v>3.31E7</v>
      </c>
      <c r="K1632" s="13" t="str">
        <f t="shared" ref="K1632:P1632" si="1632">if($E1632="","",if($E1632="Dropped",if(and(K$1&lt;=$I1632,K$1&gt;=$H1632),if(Year($D1632)=K$1,$F1632*0.8,if((year($D1632)+1)=K$1,$F1632*0.6,$F1632*0.4)) ,""),if($E1632="Minors",0,if($E1632="FA Contract",if(and(K$1&lt;=$I1632,K$1&gt;=$H1632),$F1632,""),if($E1632="YP Contract",if(K$1=$H1632,500000,if(K$1=($H1632+1),1000000,if(K$1=($H1632+2),1500000,""))))))))</f>
        <v/>
      </c>
      <c r="L1632" s="13" t="str">
        <f t="shared" si="1632"/>
        <v/>
      </c>
      <c r="M1632" s="13" t="str">
        <f t="shared" si="1632"/>
        <v/>
      </c>
      <c r="N1632" s="13" t="str">
        <f t="shared" si="1632"/>
        <v/>
      </c>
      <c r="O1632" s="13" t="str">
        <f t="shared" si="1632"/>
        <v/>
      </c>
      <c r="P1632" s="13" t="str">
        <f t="shared" si="1632"/>
        <v/>
      </c>
    </row>
    <row r="1633">
      <c r="B1633" s="23"/>
      <c r="C1633" s="9"/>
      <c r="D1633" s="9"/>
      <c r="E1633" s="9"/>
      <c r="F1633" s="2"/>
      <c r="G1633" s="3"/>
      <c r="I1633" s="12" t="str">
        <f t="shared" si="754"/>
        <v/>
      </c>
      <c r="J1633" s="13">
        <v>3.31E7</v>
      </c>
      <c r="K1633" s="13" t="str">
        <f t="shared" ref="K1633:P1633" si="1633">if($E1633="","",if($E1633="Dropped",if(and(K$1&lt;=$I1633,K$1&gt;=$H1633),if(Year($D1633)=K$1,$F1633*0.8,if((year($D1633)+1)=K$1,$F1633*0.6,$F1633*0.4)) ,""),if($E1633="Minors",0,if($E1633="FA Contract",if(and(K$1&lt;=$I1633,K$1&gt;=$H1633),$F1633,""),if($E1633="YP Contract",if(K$1=$H1633,500000,if(K$1=($H1633+1),1000000,if(K$1=($H1633+2),1500000,""))))))))</f>
        <v/>
      </c>
      <c r="L1633" s="13" t="str">
        <f t="shared" si="1633"/>
        <v/>
      </c>
      <c r="M1633" s="13" t="str">
        <f t="shared" si="1633"/>
        <v/>
      </c>
      <c r="N1633" s="13" t="str">
        <f t="shared" si="1633"/>
        <v/>
      </c>
      <c r="O1633" s="13" t="str">
        <f t="shared" si="1633"/>
        <v/>
      </c>
      <c r="P1633" s="13" t="str">
        <f t="shared" si="1633"/>
        <v/>
      </c>
    </row>
    <row r="1634">
      <c r="B1634" s="23"/>
      <c r="C1634" s="9"/>
      <c r="D1634" s="9"/>
      <c r="E1634" s="9"/>
      <c r="F1634" s="2"/>
      <c r="G1634" s="3"/>
      <c r="I1634" s="12" t="str">
        <f t="shared" si="754"/>
        <v/>
      </c>
      <c r="J1634" s="13">
        <v>3.31E7</v>
      </c>
      <c r="K1634" s="13" t="str">
        <f t="shared" ref="K1634:P1634" si="1634">if($E1634="","",if($E1634="Dropped",if(and(K$1&lt;=$I1634,K$1&gt;=$H1634),if(Year($D1634)=K$1,$F1634*0.8,if((year($D1634)+1)=K$1,$F1634*0.6,$F1634*0.4)) ,""),if($E1634="Minors",0,if($E1634="FA Contract",if(and(K$1&lt;=$I1634,K$1&gt;=$H1634),$F1634,""),if($E1634="YP Contract",if(K$1=$H1634,500000,if(K$1=($H1634+1),1000000,if(K$1=($H1634+2),1500000,""))))))))</f>
        <v/>
      </c>
      <c r="L1634" s="13" t="str">
        <f t="shared" si="1634"/>
        <v/>
      </c>
      <c r="M1634" s="13" t="str">
        <f t="shared" si="1634"/>
        <v/>
      </c>
      <c r="N1634" s="13" t="str">
        <f t="shared" si="1634"/>
        <v/>
      </c>
      <c r="O1634" s="13" t="str">
        <f t="shared" si="1634"/>
        <v/>
      </c>
      <c r="P1634" s="13" t="str">
        <f t="shared" si="1634"/>
        <v/>
      </c>
    </row>
    <row r="1635">
      <c r="B1635" s="23"/>
      <c r="C1635" s="9"/>
      <c r="D1635" s="9"/>
      <c r="E1635" s="9"/>
      <c r="F1635" s="2"/>
      <c r="G1635" s="3"/>
      <c r="I1635" s="12" t="str">
        <f t="shared" si="754"/>
        <v/>
      </c>
      <c r="J1635" s="13">
        <v>3.31E7</v>
      </c>
      <c r="K1635" s="13" t="str">
        <f t="shared" ref="K1635:P1635" si="1635">if($E1635="","",if($E1635="Dropped",if(and(K$1&lt;=$I1635,K$1&gt;=$H1635),if(Year($D1635)=K$1,$F1635*0.8,if((year($D1635)+1)=K$1,$F1635*0.6,$F1635*0.4)) ,""),if($E1635="Minors",0,if($E1635="FA Contract",if(and(K$1&lt;=$I1635,K$1&gt;=$H1635),$F1635,""),if($E1635="YP Contract",if(K$1=$H1635,500000,if(K$1=($H1635+1),1000000,if(K$1=($H1635+2),1500000,""))))))))</f>
        <v/>
      </c>
      <c r="L1635" s="13" t="str">
        <f t="shared" si="1635"/>
        <v/>
      </c>
      <c r="M1635" s="13" t="str">
        <f t="shared" si="1635"/>
        <v/>
      </c>
      <c r="N1635" s="13" t="str">
        <f t="shared" si="1635"/>
        <v/>
      </c>
      <c r="O1635" s="13" t="str">
        <f t="shared" si="1635"/>
        <v/>
      </c>
      <c r="P1635" s="13" t="str">
        <f t="shared" si="1635"/>
        <v/>
      </c>
    </row>
    <row r="1636">
      <c r="B1636" s="23"/>
      <c r="C1636" s="9"/>
      <c r="D1636" s="9"/>
      <c r="E1636" s="9"/>
      <c r="F1636" s="2"/>
      <c r="G1636" s="3"/>
      <c r="I1636" s="12" t="str">
        <f t="shared" si="754"/>
        <v/>
      </c>
      <c r="J1636" s="13">
        <v>3.31E7</v>
      </c>
      <c r="K1636" s="13" t="str">
        <f t="shared" ref="K1636:P1636" si="1636">if($E1636="","",if($E1636="Dropped",if(and(K$1&lt;=$I1636,K$1&gt;=$H1636),if(Year($D1636)=K$1,$F1636*0.8,if((year($D1636)+1)=K$1,$F1636*0.6,$F1636*0.4)) ,""),if($E1636="Minors",0,if($E1636="FA Contract",if(and(K$1&lt;=$I1636,K$1&gt;=$H1636),$F1636,""),if($E1636="YP Contract",if(K$1=$H1636,500000,if(K$1=($H1636+1),1000000,if(K$1=($H1636+2),1500000,""))))))))</f>
        <v/>
      </c>
      <c r="L1636" s="13" t="str">
        <f t="shared" si="1636"/>
        <v/>
      </c>
      <c r="M1636" s="13" t="str">
        <f t="shared" si="1636"/>
        <v/>
      </c>
      <c r="N1636" s="13" t="str">
        <f t="shared" si="1636"/>
        <v/>
      </c>
      <c r="O1636" s="13" t="str">
        <f t="shared" si="1636"/>
        <v/>
      </c>
      <c r="P1636" s="13" t="str">
        <f t="shared" si="1636"/>
        <v/>
      </c>
    </row>
    <row r="1637">
      <c r="B1637" s="23"/>
      <c r="C1637" s="9"/>
      <c r="D1637" s="9"/>
      <c r="E1637" s="9"/>
      <c r="F1637" s="2"/>
      <c r="G1637" s="3"/>
      <c r="I1637" s="12" t="str">
        <f t="shared" si="754"/>
        <v/>
      </c>
      <c r="J1637" s="13">
        <v>3.31E7</v>
      </c>
      <c r="K1637" s="13" t="str">
        <f t="shared" ref="K1637:P1637" si="1637">if($E1637="","",if($E1637="Dropped",if(and(K$1&lt;=$I1637,K$1&gt;=$H1637),if(Year($D1637)=K$1,$F1637*0.8,if((year($D1637)+1)=K$1,$F1637*0.6,$F1637*0.4)) ,""),if($E1637="Minors",0,if($E1637="FA Contract",if(and(K$1&lt;=$I1637,K$1&gt;=$H1637),$F1637,""),if($E1637="YP Contract",if(K$1=$H1637,500000,if(K$1=($H1637+1),1000000,if(K$1=($H1637+2),1500000,""))))))))</f>
        <v/>
      </c>
      <c r="L1637" s="13" t="str">
        <f t="shared" si="1637"/>
        <v/>
      </c>
      <c r="M1637" s="13" t="str">
        <f t="shared" si="1637"/>
        <v/>
      </c>
      <c r="N1637" s="13" t="str">
        <f t="shared" si="1637"/>
        <v/>
      </c>
      <c r="O1637" s="13" t="str">
        <f t="shared" si="1637"/>
        <v/>
      </c>
      <c r="P1637" s="13" t="str">
        <f t="shared" si="1637"/>
        <v/>
      </c>
    </row>
    <row r="1638">
      <c r="B1638" s="23"/>
      <c r="C1638" s="9"/>
      <c r="D1638" s="9"/>
      <c r="E1638" s="9"/>
      <c r="F1638" s="2"/>
      <c r="G1638" s="3"/>
      <c r="I1638" s="12" t="str">
        <f t="shared" si="754"/>
        <v/>
      </c>
      <c r="J1638" s="13">
        <v>3.31E7</v>
      </c>
      <c r="K1638" s="13" t="str">
        <f t="shared" ref="K1638:P1638" si="1638">if($E1638="","",if($E1638="Dropped",if(and(K$1&lt;=$I1638,K$1&gt;=$H1638),if(Year($D1638)=K$1,$F1638*0.8,if((year($D1638)+1)=K$1,$F1638*0.6,$F1638*0.4)) ,""),if($E1638="Minors",0,if($E1638="FA Contract",if(and(K$1&lt;=$I1638,K$1&gt;=$H1638),$F1638,""),if($E1638="YP Contract",if(K$1=$H1638,500000,if(K$1=($H1638+1),1000000,if(K$1=($H1638+2),1500000,""))))))))</f>
        <v/>
      </c>
      <c r="L1638" s="13" t="str">
        <f t="shared" si="1638"/>
        <v/>
      </c>
      <c r="M1638" s="13" t="str">
        <f t="shared" si="1638"/>
        <v/>
      </c>
      <c r="N1638" s="13" t="str">
        <f t="shared" si="1638"/>
        <v/>
      </c>
      <c r="O1638" s="13" t="str">
        <f t="shared" si="1638"/>
        <v/>
      </c>
      <c r="P1638" s="13" t="str">
        <f t="shared" si="1638"/>
        <v/>
      </c>
    </row>
    <row r="1639">
      <c r="B1639" s="23"/>
      <c r="C1639" s="9"/>
      <c r="D1639" s="9"/>
      <c r="E1639" s="9"/>
      <c r="F1639" s="2"/>
      <c r="G1639" s="3"/>
      <c r="I1639" s="12" t="str">
        <f t="shared" si="754"/>
        <v/>
      </c>
      <c r="J1639" s="13">
        <v>3.31E7</v>
      </c>
      <c r="K1639" s="13" t="str">
        <f t="shared" ref="K1639:P1639" si="1639">if($E1639="","",if($E1639="Dropped",if(and(K$1&lt;=$I1639,K$1&gt;=$H1639),if(Year($D1639)=K$1,$F1639*0.8,if((year($D1639)+1)=K$1,$F1639*0.6,$F1639*0.4)) ,""),if($E1639="Minors",0,if($E1639="FA Contract",if(and(K$1&lt;=$I1639,K$1&gt;=$H1639),$F1639,""),if($E1639="YP Contract",if(K$1=$H1639,500000,if(K$1=($H1639+1),1000000,if(K$1=($H1639+2),1500000,""))))))))</f>
        <v/>
      </c>
      <c r="L1639" s="13" t="str">
        <f t="shared" si="1639"/>
        <v/>
      </c>
      <c r="M1639" s="13" t="str">
        <f t="shared" si="1639"/>
        <v/>
      </c>
      <c r="N1639" s="13" t="str">
        <f t="shared" si="1639"/>
        <v/>
      </c>
      <c r="O1639" s="13" t="str">
        <f t="shared" si="1639"/>
        <v/>
      </c>
      <c r="P1639" s="13" t="str">
        <f t="shared" si="1639"/>
        <v/>
      </c>
    </row>
    <row r="1640">
      <c r="B1640" s="23"/>
      <c r="C1640" s="9"/>
      <c r="D1640" s="9"/>
      <c r="E1640" s="9"/>
      <c r="F1640" s="2"/>
      <c r="G1640" s="3"/>
      <c r="I1640" s="12" t="str">
        <f t="shared" si="754"/>
        <v/>
      </c>
      <c r="J1640" s="13">
        <v>3.31E7</v>
      </c>
      <c r="K1640" s="13" t="str">
        <f t="shared" ref="K1640:P1640" si="1640">if($E1640="","",if($E1640="Dropped",if(and(K$1&lt;=$I1640,K$1&gt;=$H1640),if(Year($D1640)=K$1,$F1640*0.8,if((year($D1640)+1)=K$1,$F1640*0.6,$F1640*0.4)) ,""),if($E1640="Minors",0,if($E1640="FA Contract",if(and(K$1&lt;=$I1640,K$1&gt;=$H1640),$F1640,""),if($E1640="YP Contract",if(K$1=$H1640,500000,if(K$1=($H1640+1),1000000,if(K$1=($H1640+2),1500000,""))))))))</f>
        <v/>
      </c>
      <c r="L1640" s="13" t="str">
        <f t="shared" si="1640"/>
        <v/>
      </c>
      <c r="M1640" s="13" t="str">
        <f t="shared" si="1640"/>
        <v/>
      </c>
      <c r="N1640" s="13" t="str">
        <f t="shared" si="1640"/>
        <v/>
      </c>
      <c r="O1640" s="13" t="str">
        <f t="shared" si="1640"/>
        <v/>
      </c>
      <c r="P1640" s="13" t="str">
        <f t="shared" si="1640"/>
        <v/>
      </c>
    </row>
    <row r="1641">
      <c r="B1641" s="23"/>
      <c r="C1641" s="9"/>
      <c r="D1641" s="9"/>
      <c r="E1641" s="9"/>
      <c r="F1641" s="2"/>
      <c r="G1641" s="3"/>
      <c r="I1641" s="12" t="str">
        <f t="shared" si="754"/>
        <v/>
      </c>
      <c r="J1641" s="13">
        <v>3.31E7</v>
      </c>
      <c r="K1641" s="13" t="str">
        <f t="shared" ref="K1641:P1641" si="1641">if($E1641="","",if($E1641="Dropped",if(and(K$1&lt;=$I1641,K$1&gt;=$H1641),if(Year($D1641)=K$1,$F1641*0.8,if((year($D1641)+1)=K$1,$F1641*0.6,$F1641*0.4)) ,""),if($E1641="Minors",0,if($E1641="FA Contract",if(and(K$1&lt;=$I1641,K$1&gt;=$H1641),$F1641,""),if($E1641="YP Contract",if(K$1=$H1641,500000,if(K$1=($H1641+1),1000000,if(K$1=($H1641+2),1500000,""))))))))</f>
        <v/>
      </c>
      <c r="L1641" s="13" t="str">
        <f t="shared" si="1641"/>
        <v/>
      </c>
      <c r="M1641" s="13" t="str">
        <f t="shared" si="1641"/>
        <v/>
      </c>
      <c r="N1641" s="13" t="str">
        <f t="shared" si="1641"/>
        <v/>
      </c>
      <c r="O1641" s="13" t="str">
        <f t="shared" si="1641"/>
        <v/>
      </c>
      <c r="P1641" s="13" t="str">
        <f t="shared" si="1641"/>
        <v/>
      </c>
    </row>
    <row r="1642">
      <c r="B1642" s="23"/>
      <c r="C1642" s="9"/>
      <c r="D1642" s="9"/>
      <c r="E1642" s="9"/>
      <c r="F1642" s="2"/>
      <c r="G1642" s="3"/>
      <c r="I1642" s="12" t="str">
        <f t="shared" si="754"/>
        <v/>
      </c>
      <c r="J1642" s="13">
        <v>3.31E7</v>
      </c>
      <c r="K1642" s="13" t="str">
        <f t="shared" ref="K1642:P1642" si="1642">if($E1642="","",if($E1642="Dropped",if(and(K$1&lt;=$I1642,K$1&gt;=$H1642),if(Year($D1642)=K$1,$F1642*0.8,if((year($D1642)+1)=K$1,$F1642*0.6,$F1642*0.4)) ,""),if($E1642="Minors",0,if($E1642="FA Contract",if(and(K$1&lt;=$I1642,K$1&gt;=$H1642),$F1642,""),if($E1642="YP Contract",if(K$1=$H1642,500000,if(K$1=($H1642+1),1000000,if(K$1=($H1642+2),1500000,""))))))))</f>
        <v/>
      </c>
      <c r="L1642" s="13" t="str">
        <f t="shared" si="1642"/>
        <v/>
      </c>
      <c r="M1642" s="13" t="str">
        <f t="shared" si="1642"/>
        <v/>
      </c>
      <c r="N1642" s="13" t="str">
        <f t="shared" si="1642"/>
        <v/>
      </c>
      <c r="O1642" s="13" t="str">
        <f t="shared" si="1642"/>
        <v/>
      </c>
      <c r="P1642" s="13" t="str">
        <f t="shared" si="1642"/>
        <v/>
      </c>
    </row>
    <row r="1643">
      <c r="B1643" s="23"/>
      <c r="C1643" s="9"/>
      <c r="D1643" s="9"/>
      <c r="E1643" s="9"/>
      <c r="F1643" s="2"/>
      <c r="G1643" s="3"/>
      <c r="I1643" s="12" t="str">
        <f t="shared" si="754"/>
        <v/>
      </c>
      <c r="J1643" s="13">
        <v>3.31E7</v>
      </c>
      <c r="K1643" s="13" t="str">
        <f t="shared" ref="K1643:P1643" si="1643">if($E1643="","",if($E1643="Dropped",if(and(K$1&lt;=$I1643,K$1&gt;=$H1643),if(Year($D1643)=K$1,$F1643*0.8,if((year($D1643)+1)=K$1,$F1643*0.6,$F1643*0.4)) ,""),if($E1643="Minors",0,if($E1643="FA Contract",if(and(K$1&lt;=$I1643,K$1&gt;=$H1643),$F1643,""),if($E1643="YP Contract",if(K$1=$H1643,500000,if(K$1=($H1643+1),1000000,if(K$1=($H1643+2),1500000,""))))))))</f>
        <v/>
      </c>
      <c r="L1643" s="13" t="str">
        <f t="shared" si="1643"/>
        <v/>
      </c>
      <c r="M1643" s="13" t="str">
        <f t="shared" si="1643"/>
        <v/>
      </c>
      <c r="N1643" s="13" t="str">
        <f t="shared" si="1643"/>
        <v/>
      </c>
      <c r="O1643" s="13" t="str">
        <f t="shared" si="1643"/>
        <v/>
      </c>
      <c r="P1643" s="13" t="str">
        <f t="shared" si="1643"/>
        <v/>
      </c>
    </row>
    <row r="1644">
      <c r="B1644" s="23"/>
      <c r="C1644" s="9"/>
      <c r="D1644" s="9"/>
      <c r="E1644" s="9"/>
      <c r="F1644" s="2"/>
      <c r="G1644" s="3"/>
      <c r="I1644" s="12" t="str">
        <f t="shared" si="754"/>
        <v/>
      </c>
      <c r="J1644" s="13">
        <v>3.31E7</v>
      </c>
      <c r="K1644" s="13" t="str">
        <f t="shared" ref="K1644:P1644" si="1644">if($E1644="","",if($E1644="Dropped",if(and(K$1&lt;=$I1644,K$1&gt;=$H1644),if(Year($D1644)=K$1,$F1644*0.8,if((year($D1644)+1)=K$1,$F1644*0.6,$F1644*0.4)) ,""),if($E1644="Minors",0,if($E1644="FA Contract",if(and(K$1&lt;=$I1644,K$1&gt;=$H1644),$F1644,""),if($E1644="YP Contract",if(K$1=$H1644,500000,if(K$1=($H1644+1),1000000,if(K$1=($H1644+2),1500000,""))))))))</f>
        <v/>
      </c>
      <c r="L1644" s="13" t="str">
        <f t="shared" si="1644"/>
        <v/>
      </c>
      <c r="M1644" s="13" t="str">
        <f t="shared" si="1644"/>
        <v/>
      </c>
      <c r="N1644" s="13" t="str">
        <f t="shared" si="1644"/>
        <v/>
      </c>
      <c r="O1644" s="13" t="str">
        <f t="shared" si="1644"/>
        <v/>
      </c>
      <c r="P1644" s="13" t="str">
        <f t="shared" si="1644"/>
        <v/>
      </c>
    </row>
    <row r="1645">
      <c r="B1645" s="23"/>
      <c r="C1645" s="9"/>
      <c r="D1645" s="9"/>
      <c r="E1645" s="9"/>
      <c r="F1645" s="2"/>
      <c r="G1645" s="3"/>
      <c r="I1645" s="12" t="str">
        <f t="shared" si="754"/>
        <v/>
      </c>
      <c r="J1645" s="13">
        <v>3.31E7</v>
      </c>
      <c r="K1645" s="13" t="str">
        <f t="shared" ref="K1645:P1645" si="1645">if($E1645="","",if($E1645="Dropped",if(and(K$1&lt;=$I1645,K$1&gt;=$H1645),if(Year($D1645)=K$1,$F1645*0.8,if((year($D1645)+1)=K$1,$F1645*0.6,$F1645*0.4)) ,""),if($E1645="Minors",0,if($E1645="FA Contract",if(and(K$1&lt;=$I1645,K$1&gt;=$H1645),$F1645,""),if($E1645="YP Contract",if(K$1=$H1645,500000,if(K$1=($H1645+1),1000000,if(K$1=($H1645+2),1500000,""))))))))</f>
        <v/>
      </c>
      <c r="L1645" s="13" t="str">
        <f t="shared" si="1645"/>
        <v/>
      </c>
      <c r="M1645" s="13" t="str">
        <f t="shared" si="1645"/>
        <v/>
      </c>
      <c r="N1645" s="13" t="str">
        <f t="shared" si="1645"/>
        <v/>
      </c>
      <c r="O1645" s="13" t="str">
        <f t="shared" si="1645"/>
        <v/>
      </c>
      <c r="P1645" s="13" t="str">
        <f t="shared" si="1645"/>
        <v/>
      </c>
    </row>
    <row r="1646">
      <c r="B1646" s="23"/>
      <c r="C1646" s="9"/>
      <c r="D1646" s="9"/>
      <c r="E1646" s="9"/>
      <c r="F1646" s="2"/>
      <c r="G1646" s="3"/>
      <c r="I1646" s="12" t="str">
        <f t="shared" si="754"/>
        <v/>
      </c>
      <c r="J1646" s="13">
        <v>3.31E7</v>
      </c>
      <c r="K1646" s="13" t="str">
        <f t="shared" ref="K1646:P1646" si="1646">if($E1646="","",if($E1646="Dropped",if(and(K$1&lt;=$I1646,K$1&gt;=$H1646),if(Year($D1646)=K$1,$F1646*0.8,if((year($D1646)+1)=K$1,$F1646*0.6,$F1646*0.4)) ,""),if($E1646="Minors",0,if($E1646="FA Contract",if(and(K$1&lt;=$I1646,K$1&gt;=$H1646),$F1646,""),if($E1646="YP Contract",if(K$1=$H1646,500000,if(K$1=($H1646+1),1000000,if(K$1=($H1646+2),1500000,""))))))))</f>
        <v/>
      </c>
      <c r="L1646" s="13" t="str">
        <f t="shared" si="1646"/>
        <v/>
      </c>
      <c r="M1646" s="13" t="str">
        <f t="shared" si="1646"/>
        <v/>
      </c>
      <c r="N1646" s="13" t="str">
        <f t="shared" si="1646"/>
        <v/>
      </c>
      <c r="O1646" s="13" t="str">
        <f t="shared" si="1646"/>
        <v/>
      </c>
      <c r="P1646" s="13" t="str">
        <f t="shared" si="1646"/>
        <v/>
      </c>
    </row>
    <row r="1647">
      <c r="B1647" s="23"/>
      <c r="C1647" s="9"/>
      <c r="D1647" s="9"/>
      <c r="E1647" s="9"/>
      <c r="F1647" s="2"/>
      <c r="G1647" s="3"/>
      <c r="I1647" s="12" t="str">
        <f t="shared" si="754"/>
        <v/>
      </c>
      <c r="J1647" s="13">
        <v>3.31E7</v>
      </c>
      <c r="K1647" s="13" t="str">
        <f t="shared" ref="K1647:P1647" si="1647">if($E1647="","",if($E1647="Dropped",if(and(K$1&lt;=$I1647,K$1&gt;=$H1647),if(Year($D1647)=K$1,$F1647*0.8,if((year($D1647)+1)=K$1,$F1647*0.6,$F1647*0.4)) ,""),if($E1647="Minors",0,if($E1647="FA Contract",if(and(K$1&lt;=$I1647,K$1&gt;=$H1647),$F1647,""),if($E1647="YP Contract",if(K$1=$H1647,500000,if(K$1=($H1647+1),1000000,if(K$1=($H1647+2),1500000,""))))))))</f>
        <v/>
      </c>
      <c r="L1647" s="13" t="str">
        <f t="shared" si="1647"/>
        <v/>
      </c>
      <c r="M1647" s="13" t="str">
        <f t="shared" si="1647"/>
        <v/>
      </c>
      <c r="N1647" s="13" t="str">
        <f t="shared" si="1647"/>
        <v/>
      </c>
      <c r="O1647" s="13" t="str">
        <f t="shared" si="1647"/>
        <v/>
      </c>
      <c r="P1647" s="13" t="str">
        <f t="shared" si="1647"/>
        <v/>
      </c>
    </row>
    <row r="1648">
      <c r="B1648" s="23"/>
      <c r="C1648" s="9"/>
      <c r="D1648" s="9"/>
      <c r="E1648" s="9"/>
      <c r="F1648" s="2"/>
      <c r="G1648" s="3"/>
      <c r="I1648" s="12" t="str">
        <f t="shared" si="754"/>
        <v/>
      </c>
      <c r="J1648" s="13">
        <v>3.31E7</v>
      </c>
      <c r="K1648" s="13" t="str">
        <f t="shared" ref="K1648:P1648" si="1648">if($E1648="","",if($E1648="Dropped",if(and(K$1&lt;=$I1648,K$1&gt;=$H1648),if(Year($D1648)=K$1,$F1648*0.8,if((year($D1648)+1)=K$1,$F1648*0.6,$F1648*0.4)) ,""),if($E1648="Minors",0,if($E1648="FA Contract",if(and(K$1&lt;=$I1648,K$1&gt;=$H1648),$F1648,""),if($E1648="YP Contract",if(K$1=$H1648,500000,if(K$1=($H1648+1),1000000,if(K$1=($H1648+2),1500000,""))))))))</f>
        <v/>
      </c>
      <c r="L1648" s="13" t="str">
        <f t="shared" si="1648"/>
        <v/>
      </c>
      <c r="M1648" s="13" t="str">
        <f t="shared" si="1648"/>
        <v/>
      </c>
      <c r="N1648" s="13" t="str">
        <f t="shared" si="1648"/>
        <v/>
      </c>
      <c r="O1648" s="13" t="str">
        <f t="shared" si="1648"/>
        <v/>
      </c>
      <c r="P1648" s="13" t="str">
        <f t="shared" si="1648"/>
        <v/>
      </c>
    </row>
    <row r="1649">
      <c r="B1649" s="23"/>
      <c r="C1649" s="9"/>
      <c r="D1649" s="9"/>
      <c r="E1649" s="9"/>
      <c r="F1649" s="2"/>
      <c r="G1649" s="3"/>
      <c r="I1649" s="12" t="str">
        <f t="shared" si="754"/>
        <v/>
      </c>
      <c r="J1649" s="13">
        <v>3.31E7</v>
      </c>
      <c r="K1649" s="13" t="str">
        <f t="shared" ref="K1649:P1649" si="1649">if($E1649="","",if($E1649="Dropped",if(and(K$1&lt;=$I1649,K$1&gt;=$H1649),if(Year($D1649)=K$1,$F1649*0.8,if((year($D1649)+1)=K$1,$F1649*0.6,$F1649*0.4)) ,""),if($E1649="Minors",0,if($E1649="FA Contract",if(and(K$1&lt;=$I1649,K$1&gt;=$H1649),$F1649,""),if($E1649="YP Contract",if(K$1=$H1649,500000,if(K$1=($H1649+1),1000000,if(K$1=($H1649+2),1500000,""))))))))</f>
        <v/>
      </c>
      <c r="L1649" s="13" t="str">
        <f t="shared" si="1649"/>
        <v/>
      </c>
      <c r="M1649" s="13" t="str">
        <f t="shared" si="1649"/>
        <v/>
      </c>
      <c r="N1649" s="13" t="str">
        <f t="shared" si="1649"/>
        <v/>
      </c>
      <c r="O1649" s="13" t="str">
        <f t="shared" si="1649"/>
        <v/>
      </c>
      <c r="P1649" s="13" t="str">
        <f t="shared" si="1649"/>
        <v/>
      </c>
    </row>
    <row r="1650">
      <c r="B1650" s="23"/>
      <c r="C1650" s="9"/>
      <c r="D1650" s="9"/>
      <c r="E1650" s="9"/>
      <c r="F1650" s="2"/>
      <c r="G1650" s="3"/>
      <c r="I1650" s="12" t="str">
        <f t="shared" si="754"/>
        <v/>
      </c>
      <c r="J1650" s="13">
        <v>3.31E7</v>
      </c>
      <c r="K1650" s="13" t="str">
        <f t="shared" ref="K1650:P1650" si="1650">if($E1650="","",if($E1650="Dropped",if(and(K$1&lt;=$I1650,K$1&gt;=$H1650),if(Year($D1650)=K$1,$F1650*0.8,if((year($D1650)+1)=K$1,$F1650*0.6,$F1650*0.4)) ,""),if($E1650="Minors",0,if($E1650="FA Contract",if(and(K$1&lt;=$I1650,K$1&gt;=$H1650),$F1650,""),if($E1650="YP Contract",if(K$1=$H1650,500000,if(K$1=($H1650+1),1000000,if(K$1=($H1650+2),1500000,""))))))))</f>
        <v/>
      </c>
      <c r="L1650" s="13" t="str">
        <f t="shared" si="1650"/>
        <v/>
      </c>
      <c r="M1650" s="13" t="str">
        <f t="shared" si="1650"/>
        <v/>
      </c>
      <c r="N1650" s="13" t="str">
        <f t="shared" si="1650"/>
        <v/>
      </c>
      <c r="O1650" s="13" t="str">
        <f t="shared" si="1650"/>
        <v/>
      </c>
      <c r="P1650" s="13" t="str">
        <f t="shared" si="1650"/>
        <v/>
      </c>
    </row>
    <row r="1651">
      <c r="B1651" s="23"/>
      <c r="C1651" s="9"/>
      <c r="D1651" s="9"/>
      <c r="E1651" s="9"/>
      <c r="F1651" s="2"/>
      <c r="G1651" s="3"/>
      <c r="I1651" s="12" t="str">
        <f t="shared" si="754"/>
        <v/>
      </c>
      <c r="J1651" s="13">
        <v>3.31E7</v>
      </c>
      <c r="K1651" s="13" t="str">
        <f t="shared" ref="K1651:P1651" si="1651">if($E1651="","",if($E1651="Dropped",if(and(K$1&lt;=$I1651,K$1&gt;=$H1651),if(Year($D1651)=K$1,$F1651*0.8,if((year($D1651)+1)=K$1,$F1651*0.6,$F1651*0.4)) ,""),if($E1651="Minors",0,if($E1651="FA Contract",if(and(K$1&lt;=$I1651,K$1&gt;=$H1651),$F1651,""),if($E1651="YP Contract",if(K$1=$H1651,500000,if(K$1=($H1651+1),1000000,if(K$1=($H1651+2),1500000,""))))))))</f>
        <v/>
      </c>
      <c r="L1651" s="13" t="str">
        <f t="shared" si="1651"/>
        <v/>
      </c>
      <c r="M1651" s="13" t="str">
        <f t="shared" si="1651"/>
        <v/>
      </c>
      <c r="N1651" s="13" t="str">
        <f t="shared" si="1651"/>
        <v/>
      </c>
      <c r="O1651" s="13" t="str">
        <f t="shared" si="1651"/>
        <v/>
      </c>
      <c r="P1651" s="13" t="str">
        <f t="shared" si="1651"/>
        <v/>
      </c>
    </row>
    <row r="1652">
      <c r="B1652" s="23"/>
      <c r="C1652" s="9"/>
      <c r="D1652" s="9"/>
      <c r="E1652" s="9"/>
      <c r="F1652" s="2"/>
      <c r="G1652" s="3"/>
      <c r="I1652" s="12" t="str">
        <f t="shared" si="754"/>
        <v/>
      </c>
      <c r="J1652" s="13">
        <v>3.31E7</v>
      </c>
      <c r="K1652" s="13" t="str">
        <f t="shared" ref="K1652:P1652" si="1652">if($E1652="","",if($E1652="Dropped",if(and(K$1&lt;=$I1652,K$1&gt;=$H1652),if(Year($D1652)=K$1,$F1652*0.8,if((year($D1652)+1)=K$1,$F1652*0.6,$F1652*0.4)) ,""),if($E1652="Minors",0,if($E1652="FA Contract",if(and(K$1&lt;=$I1652,K$1&gt;=$H1652),$F1652,""),if($E1652="YP Contract",if(K$1=$H1652,500000,if(K$1=($H1652+1),1000000,if(K$1=($H1652+2),1500000,""))))))))</f>
        <v/>
      </c>
      <c r="L1652" s="13" t="str">
        <f t="shared" si="1652"/>
        <v/>
      </c>
      <c r="M1652" s="13" t="str">
        <f t="shared" si="1652"/>
        <v/>
      </c>
      <c r="N1652" s="13" t="str">
        <f t="shared" si="1652"/>
        <v/>
      </c>
      <c r="O1652" s="13" t="str">
        <f t="shared" si="1652"/>
        <v/>
      </c>
      <c r="P1652" s="13" t="str">
        <f t="shared" si="1652"/>
        <v/>
      </c>
    </row>
    <row r="1653">
      <c r="B1653" s="23"/>
      <c r="C1653" s="9"/>
      <c r="D1653" s="9"/>
      <c r="E1653" s="9"/>
      <c r="F1653" s="2"/>
      <c r="G1653" s="3"/>
      <c r="I1653" s="12" t="str">
        <f t="shared" si="754"/>
        <v/>
      </c>
      <c r="J1653" s="13">
        <v>3.31E7</v>
      </c>
      <c r="K1653" s="13" t="str">
        <f t="shared" ref="K1653:P1653" si="1653">if($E1653="","",if($E1653="Dropped",if(and(K$1&lt;=$I1653,K$1&gt;=$H1653),if(Year($D1653)=K$1,$F1653*0.8,if((year($D1653)+1)=K$1,$F1653*0.6,$F1653*0.4)) ,""),if($E1653="Minors",0,if($E1653="FA Contract",if(and(K$1&lt;=$I1653,K$1&gt;=$H1653),$F1653,""),if($E1653="YP Contract",if(K$1=$H1653,500000,if(K$1=($H1653+1),1000000,if(K$1=($H1653+2),1500000,""))))))))</f>
        <v/>
      </c>
      <c r="L1653" s="13" t="str">
        <f t="shared" si="1653"/>
        <v/>
      </c>
      <c r="M1653" s="13" t="str">
        <f t="shared" si="1653"/>
        <v/>
      </c>
      <c r="N1653" s="13" t="str">
        <f t="shared" si="1653"/>
        <v/>
      </c>
      <c r="O1653" s="13" t="str">
        <f t="shared" si="1653"/>
        <v/>
      </c>
      <c r="P1653" s="13" t="str">
        <f t="shared" si="1653"/>
        <v/>
      </c>
    </row>
    <row r="1654">
      <c r="B1654" s="23"/>
      <c r="C1654" s="9"/>
      <c r="D1654" s="9"/>
      <c r="E1654" s="9"/>
      <c r="F1654" s="2"/>
      <c r="G1654" s="3"/>
      <c r="I1654" s="12" t="str">
        <f t="shared" si="754"/>
        <v/>
      </c>
      <c r="J1654" s="13">
        <v>3.31E7</v>
      </c>
      <c r="K1654" s="13" t="str">
        <f t="shared" ref="K1654:P1654" si="1654">if($E1654="","",if($E1654="Dropped",if(and(K$1&lt;=$I1654,K$1&gt;=$H1654),if(Year($D1654)=K$1,$F1654*0.8,if((year($D1654)+1)=K$1,$F1654*0.6,$F1654*0.4)) ,""),if($E1654="Minors",0,if($E1654="FA Contract",if(and(K$1&lt;=$I1654,K$1&gt;=$H1654),$F1654,""),if($E1654="YP Contract",if(K$1=$H1654,500000,if(K$1=($H1654+1),1000000,if(K$1=($H1654+2),1500000,""))))))))</f>
        <v/>
      </c>
      <c r="L1654" s="13" t="str">
        <f t="shared" si="1654"/>
        <v/>
      </c>
      <c r="M1654" s="13" t="str">
        <f t="shared" si="1654"/>
        <v/>
      </c>
      <c r="N1654" s="13" t="str">
        <f t="shared" si="1654"/>
        <v/>
      </c>
      <c r="O1654" s="13" t="str">
        <f t="shared" si="1654"/>
        <v/>
      </c>
      <c r="P1654" s="13" t="str">
        <f t="shared" si="1654"/>
        <v/>
      </c>
    </row>
    <row r="1655">
      <c r="B1655" s="23"/>
      <c r="C1655" s="9"/>
      <c r="D1655" s="9"/>
      <c r="E1655" s="9"/>
      <c r="F1655" s="2"/>
      <c r="G1655" s="3"/>
      <c r="I1655" s="12" t="str">
        <f t="shared" si="754"/>
        <v/>
      </c>
      <c r="J1655" s="13">
        <v>3.31E7</v>
      </c>
      <c r="K1655" s="13" t="str">
        <f t="shared" ref="K1655:P1655" si="1655">if($E1655="","",if($E1655="Dropped",if(and(K$1&lt;=$I1655,K$1&gt;=$H1655),if(Year($D1655)=K$1,$F1655*0.8,if((year($D1655)+1)=K$1,$F1655*0.6,$F1655*0.4)) ,""),if($E1655="Minors",0,if($E1655="FA Contract",if(and(K$1&lt;=$I1655,K$1&gt;=$H1655),$F1655,""),if($E1655="YP Contract",if(K$1=$H1655,500000,if(K$1=($H1655+1),1000000,if(K$1=($H1655+2),1500000,""))))))))</f>
        <v/>
      </c>
      <c r="L1655" s="13" t="str">
        <f t="shared" si="1655"/>
        <v/>
      </c>
      <c r="M1655" s="13" t="str">
        <f t="shared" si="1655"/>
        <v/>
      </c>
      <c r="N1655" s="13" t="str">
        <f t="shared" si="1655"/>
        <v/>
      </c>
      <c r="O1655" s="13" t="str">
        <f t="shared" si="1655"/>
        <v/>
      </c>
      <c r="P1655" s="13" t="str">
        <f t="shared" si="1655"/>
        <v/>
      </c>
    </row>
    <row r="1656">
      <c r="B1656" s="23"/>
      <c r="C1656" s="9"/>
      <c r="D1656" s="9"/>
      <c r="E1656" s="9"/>
      <c r="F1656" s="2"/>
      <c r="G1656" s="3"/>
      <c r="I1656" s="12" t="str">
        <f t="shared" si="754"/>
        <v/>
      </c>
      <c r="J1656" s="13">
        <v>3.31E7</v>
      </c>
      <c r="K1656" s="13" t="str">
        <f t="shared" ref="K1656:P1656" si="1656">if($E1656="","",if($E1656="Dropped",if(and(K$1&lt;=$I1656,K$1&gt;=$H1656),if(Year($D1656)=K$1,$F1656*0.8,if((year($D1656)+1)=K$1,$F1656*0.6,$F1656*0.4)) ,""),if($E1656="Minors",0,if($E1656="FA Contract",if(and(K$1&lt;=$I1656,K$1&gt;=$H1656),$F1656,""),if($E1656="YP Contract",if(K$1=$H1656,500000,if(K$1=($H1656+1),1000000,if(K$1=($H1656+2),1500000,""))))))))</f>
        <v/>
      </c>
      <c r="L1656" s="13" t="str">
        <f t="shared" si="1656"/>
        <v/>
      </c>
      <c r="M1656" s="13" t="str">
        <f t="shared" si="1656"/>
        <v/>
      </c>
      <c r="N1656" s="13" t="str">
        <f t="shared" si="1656"/>
        <v/>
      </c>
      <c r="O1656" s="13" t="str">
        <f t="shared" si="1656"/>
        <v/>
      </c>
      <c r="P1656" s="13" t="str">
        <f t="shared" si="1656"/>
        <v/>
      </c>
    </row>
    <row r="1657">
      <c r="B1657" s="23"/>
      <c r="C1657" s="9"/>
      <c r="D1657" s="9"/>
      <c r="E1657" s="9"/>
      <c r="F1657" s="2"/>
      <c r="G1657" s="3"/>
      <c r="I1657" s="12" t="str">
        <f t="shared" si="754"/>
        <v/>
      </c>
      <c r="J1657" s="13">
        <v>3.31E7</v>
      </c>
      <c r="K1657" s="13" t="str">
        <f t="shared" ref="K1657:P1657" si="1657">if($E1657="","",if($E1657="Dropped",if(and(K$1&lt;=$I1657,K$1&gt;=$H1657),if(Year($D1657)=K$1,$F1657*0.8,if((year($D1657)+1)=K$1,$F1657*0.6,$F1657*0.4)) ,""),if($E1657="Minors",0,if($E1657="FA Contract",if(and(K$1&lt;=$I1657,K$1&gt;=$H1657),$F1657,""),if($E1657="YP Contract",if(K$1=$H1657,500000,if(K$1=($H1657+1),1000000,if(K$1=($H1657+2),1500000,""))))))))</f>
        <v/>
      </c>
      <c r="L1657" s="13" t="str">
        <f t="shared" si="1657"/>
        <v/>
      </c>
      <c r="M1657" s="13" t="str">
        <f t="shared" si="1657"/>
        <v/>
      </c>
      <c r="N1657" s="13" t="str">
        <f t="shared" si="1657"/>
        <v/>
      </c>
      <c r="O1657" s="13" t="str">
        <f t="shared" si="1657"/>
        <v/>
      </c>
      <c r="P1657" s="13" t="str">
        <f t="shared" si="1657"/>
        <v/>
      </c>
    </row>
    <row r="1658">
      <c r="B1658" s="23"/>
      <c r="C1658" s="9"/>
      <c r="D1658" s="9"/>
      <c r="E1658" s="9"/>
      <c r="F1658" s="2"/>
      <c r="G1658" s="3"/>
      <c r="I1658" s="12" t="str">
        <f t="shared" si="754"/>
        <v/>
      </c>
      <c r="J1658" s="13">
        <v>3.31E7</v>
      </c>
      <c r="K1658" s="13" t="str">
        <f t="shared" ref="K1658:P1658" si="1658">if($E1658="","",if($E1658="Dropped",if(and(K$1&lt;=$I1658,K$1&gt;=$H1658),if(Year($D1658)=K$1,$F1658*0.8,if((year($D1658)+1)=K$1,$F1658*0.6,$F1658*0.4)) ,""),if($E1658="Minors",0,if($E1658="FA Contract",if(and(K$1&lt;=$I1658,K$1&gt;=$H1658),$F1658,""),if($E1658="YP Contract",if(K$1=$H1658,500000,if(K$1=($H1658+1),1000000,if(K$1=($H1658+2),1500000,""))))))))</f>
        <v/>
      </c>
      <c r="L1658" s="13" t="str">
        <f t="shared" si="1658"/>
        <v/>
      </c>
      <c r="M1658" s="13" t="str">
        <f t="shared" si="1658"/>
        <v/>
      </c>
      <c r="N1658" s="13" t="str">
        <f t="shared" si="1658"/>
        <v/>
      </c>
      <c r="O1658" s="13" t="str">
        <f t="shared" si="1658"/>
        <v/>
      </c>
      <c r="P1658" s="13" t="str">
        <f t="shared" si="1658"/>
        <v/>
      </c>
    </row>
    <row r="1659">
      <c r="B1659" s="23"/>
      <c r="C1659" s="9"/>
      <c r="D1659" s="9"/>
      <c r="E1659" s="9"/>
      <c r="F1659" s="2"/>
      <c r="G1659" s="3"/>
      <c r="I1659" s="12" t="str">
        <f t="shared" si="754"/>
        <v/>
      </c>
      <c r="J1659" s="13">
        <v>3.31E7</v>
      </c>
      <c r="K1659" s="13" t="str">
        <f t="shared" ref="K1659:P1659" si="1659">if($E1659="","",if($E1659="Dropped",if(and(K$1&lt;=$I1659,K$1&gt;=$H1659),if(Year($D1659)=K$1,$F1659*0.8,if((year($D1659)+1)=K$1,$F1659*0.6,$F1659*0.4)) ,""),if($E1659="Minors",0,if($E1659="FA Contract",if(and(K$1&lt;=$I1659,K$1&gt;=$H1659),$F1659,""),if($E1659="YP Contract",if(K$1=$H1659,500000,if(K$1=($H1659+1),1000000,if(K$1=($H1659+2),1500000,""))))))))</f>
        <v/>
      </c>
      <c r="L1659" s="13" t="str">
        <f t="shared" si="1659"/>
        <v/>
      </c>
      <c r="M1659" s="13" t="str">
        <f t="shared" si="1659"/>
        <v/>
      </c>
      <c r="N1659" s="13" t="str">
        <f t="shared" si="1659"/>
        <v/>
      </c>
      <c r="O1659" s="13" t="str">
        <f t="shared" si="1659"/>
        <v/>
      </c>
      <c r="P1659" s="13" t="str">
        <f t="shared" si="1659"/>
        <v/>
      </c>
    </row>
    <row r="1660">
      <c r="B1660" s="23"/>
      <c r="C1660" s="9"/>
      <c r="D1660" s="9"/>
      <c r="E1660" s="9"/>
      <c r="F1660" s="2"/>
      <c r="G1660" s="3"/>
      <c r="I1660" s="12" t="str">
        <f t="shared" si="754"/>
        <v/>
      </c>
      <c r="J1660" s="13">
        <v>3.31E7</v>
      </c>
      <c r="K1660" s="13" t="str">
        <f t="shared" ref="K1660:P1660" si="1660">if($E1660="","",if($E1660="Dropped",if(and(K$1&lt;=$I1660,K$1&gt;=$H1660),if(Year($D1660)=K$1,$F1660*0.8,if((year($D1660)+1)=K$1,$F1660*0.6,$F1660*0.4)) ,""),if($E1660="Minors",0,if($E1660="FA Contract",if(and(K$1&lt;=$I1660,K$1&gt;=$H1660),$F1660,""),if($E1660="YP Contract",if(K$1=$H1660,500000,if(K$1=($H1660+1),1000000,if(K$1=($H1660+2),1500000,""))))))))</f>
        <v/>
      </c>
      <c r="L1660" s="13" t="str">
        <f t="shared" si="1660"/>
        <v/>
      </c>
      <c r="M1660" s="13" t="str">
        <f t="shared" si="1660"/>
        <v/>
      </c>
      <c r="N1660" s="13" t="str">
        <f t="shared" si="1660"/>
        <v/>
      </c>
      <c r="O1660" s="13" t="str">
        <f t="shared" si="1660"/>
        <v/>
      </c>
      <c r="P1660" s="13" t="str">
        <f t="shared" si="1660"/>
        <v/>
      </c>
    </row>
    <row r="1661">
      <c r="B1661" s="23"/>
      <c r="C1661" s="9"/>
      <c r="D1661" s="9"/>
      <c r="E1661" s="9"/>
      <c r="F1661" s="2"/>
      <c r="G1661" s="3"/>
      <c r="I1661" s="12" t="str">
        <f t="shared" si="754"/>
        <v/>
      </c>
      <c r="J1661" s="13">
        <v>3.31E7</v>
      </c>
      <c r="K1661" s="13" t="str">
        <f t="shared" ref="K1661:P1661" si="1661">if($E1661="","",if($E1661="Dropped",if(and(K$1&lt;=$I1661,K$1&gt;=$H1661),if(Year($D1661)=K$1,$F1661*0.8,if((year($D1661)+1)=K$1,$F1661*0.6,$F1661*0.4)) ,""),if($E1661="Minors",0,if($E1661="FA Contract",if(and(K$1&lt;=$I1661,K$1&gt;=$H1661),$F1661,""),if($E1661="YP Contract",if(K$1=$H1661,500000,if(K$1=($H1661+1),1000000,if(K$1=($H1661+2),1500000,""))))))))</f>
        <v/>
      </c>
      <c r="L1661" s="13" t="str">
        <f t="shared" si="1661"/>
        <v/>
      </c>
      <c r="M1661" s="13" t="str">
        <f t="shared" si="1661"/>
        <v/>
      </c>
      <c r="N1661" s="13" t="str">
        <f t="shared" si="1661"/>
        <v/>
      </c>
      <c r="O1661" s="13" t="str">
        <f t="shared" si="1661"/>
        <v/>
      </c>
      <c r="P1661" s="13" t="str">
        <f t="shared" si="1661"/>
        <v/>
      </c>
    </row>
    <row r="1662">
      <c r="B1662" s="23"/>
      <c r="C1662" s="9"/>
      <c r="D1662" s="9"/>
      <c r="E1662" s="9"/>
      <c r="F1662" s="2"/>
      <c r="G1662" s="3"/>
      <c r="I1662" s="12" t="str">
        <f t="shared" si="754"/>
        <v/>
      </c>
      <c r="J1662" s="13">
        <v>3.31E7</v>
      </c>
      <c r="K1662" s="13" t="str">
        <f t="shared" ref="K1662:P1662" si="1662">if($E1662="","",if($E1662="Dropped",if(and(K$1&lt;=$I1662,K$1&gt;=$H1662),if(Year($D1662)=K$1,$F1662*0.8,if((year($D1662)+1)=K$1,$F1662*0.6,$F1662*0.4)) ,""),if($E1662="Minors",0,if($E1662="FA Contract",if(and(K$1&lt;=$I1662,K$1&gt;=$H1662),$F1662,""),if($E1662="YP Contract",if(K$1=$H1662,500000,if(K$1=($H1662+1),1000000,if(K$1=($H1662+2),1500000,""))))))))</f>
        <v/>
      </c>
      <c r="L1662" s="13" t="str">
        <f t="shared" si="1662"/>
        <v/>
      </c>
      <c r="M1662" s="13" t="str">
        <f t="shared" si="1662"/>
        <v/>
      </c>
      <c r="N1662" s="13" t="str">
        <f t="shared" si="1662"/>
        <v/>
      </c>
      <c r="O1662" s="13" t="str">
        <f t="shared" si="1662"/>
        <v/>
      </c>
      <c r="P1662" s="13" t="str">
        <f t="shared" si="1662"/>
        <v/>
      </c>
    </row>
    <row r="1663">
      <c r="B1663" s="23"/>
      <c r="C1663" s="9"/>
      <c r="D1663" s="9"/>
      <c r="E1663" s="9"/>
      <c r="F1663" s="2"/>
      <c r="G1663" s="3"/>
      <c r="I1663" s="12" t="str">
        <f t="shared" si="754"/>
        <v/>
      </c>
      <c r="J1663" s="13">
        <v>3.31E7</v>
      </c>
      <c r="K1663" s="13" t="str">
        <f t="shared" ref="K1663:P1663" si="1663">if($E1663="","",if($E1663="Dropped",if(and(K$1&lt;=$I1663,K$1&gt;=$H1663),if(Year($D1663)=K$1,$F1663*0.8,if((year($D1663)+1)=K$1,$F1663*0.6,$F1663*0.4)) ,""),if($E1663="Minors",0,if($E1663="FA Contract",if(and(K$1&lt;=$I1663,K$1&gt;=$H1663),$F1663,""),if($E1663="YP Contract",if(K$1=$H1663,500000,if(K$1=($H1663+1),1000000,if(K$1=($H1663+2),1500000,""))))))))</f>
        <v/>
      </c>
      <c r="L1663" s="13" t="str">
        <f t="shared" si="1663"/>
        <v/>
      </c>
      <c r="M1663" s="13" t="str">
        <f t="shared" si="1663"/>
        <v/>
      </c>
      <c r="N1663" s="13" t="str">
        <f t="shared" si="1663"/>
        <v/>
      </c>
      <c r="O1663" s="13" t="str">
        <f t="shared" si="1663"/>
        <v/>
      </c>
      <c r="P1663" s="13" t="str">
        <f t="shared" si="1663"/>
        <v/>
      </c>
    </row>
    <row r="1664">
      <c r="B1664" s="23"/>
      <c r="C1664" s="9"/>
      <c r="D1664" s="9"/>
      <c r="E1664" s="9"/>
      <c r="F1664" s="2"/>
      <c r="G1664" s="3"/>
      <c r="I1664" s="12" t="str">
        <f t="shared" si="754"/>
        <v/>
      </c>
      <c r="J1664" s="13">
        <v>3.31E7</v>
      </c>
      <c r="K1664" s="13" t="str">
        <f t="shared" ref="K1664:P1664" si="1664">if($E1664="","",if($E1664="Dropped",if(and(K$1&lt;=$I1664,K$1&gt;=$H1664),if(Year($D1664)=K$1,$F1664*0.8,if((year($D1664)+1)=K$1,$F1664*0.6,$F1664*0.4)) ,""),if($E1664="Minors",0,if($E1664="FA Contract",if(and(K$1&lt;=$I1664,K$1&gt;=$H1664),$F1664,""),if($E1664="YP Contract",if(K$1=$H1664,500000,if(K$1=($H1664+1),1000000,if(K$1=($H1664+2),1500000,""))))))))</f>
        <v/>
      </c>
      <c r="L1664" s="13" t="str">
        <f t="shared" si="1664"/>
        <v/>
      </c>
      <c r="M1664" s="13" t="str">
        <f t="shared" si="1664"/>
        <v/>
      </c>
      <c r="N1664" s="13" t="str">
        <f t="shared" si="1664"/>
        <v/>
      </c>
      <c r="O1664" s="13" t="str">
        <f t="shared" si="1664"/>
        <v/>
      </c>
      <c r="P1664" s="13" t="str">
        <f t="shared" si="1664"/>
        <v/>
      </c>
    </row>
    <row r="1665">
      <c r="B1665" s="23"/>
      <c r="C1665" s="9"/>
      <c r="D1665" s="9"/>
      <c r="E1665" s="9"/>
      <c r="F1665" s="2"/>
      <c r="G1665" s="3"/>
      <c r="I1665" s="12" t="str">
        <f t="shared" si="754"/>
        <v/>
      </c>
      <c r="J1665" s="13">
        <v>3.31E7</v>
      </c>
      <c r="K1665" s="13" t="str">
        <f t="shared" ref="K1665:P1665" si="1665">if($E1665="","",if($E1665="Dropped",if(and(K$1&lt;=$I1665,K$1&gt;=$H1665),if(Year($D1665)=K$1,$F1665*0.8,if((year($D1665)+1)=K$1,$F1665*0.6,$F1665*0.4)) ,""),if($E1665="Minors",0,if($E1665="FA Contract",if(and(K$1&lt;=$I1665,K$1&gt;=$H1665),$F1665,""),if($E1665="YP Contract",if(K$1=$H1665,500000,if(K$1=($H1665+1),1000000,if(K$1=($H1665+2),1500000,""))))))))</f>
        <v/>
      </c>
      <c r="L1665" s="13" t="str">
        <f t="shared" si="1665"/>
        <v/>
      </c>
      <c r="M1665" s="13" t="str">
        <f t="shared" si="1665"/>
        <v/>
      </c>
      <c r="N1665" s="13" t="str">
        <f t="shared" si="1665"/>
        <v/>
      </c>
      <c r="O1665" s="13" t="str">
        <f t="shared" si="1665"/>
        <v/>
      </c>
      <c r="P1665" s="13" t="str">
        <f t="shared" si="1665"/>
        <v/>
      </c>
    </row>
    <row r="1666">
      <c r="B1666" s="23"/>
      <c r="C1666" s="9"/>
      <c r="D1666" s="9"/>
      <c r="E1666" s="9"/>
      <c r="F1666" s="2"/>
      <c r="G1666" s="3"/>
      <c r="I1666" s="12" t="str">
        <f t="shared" si="754"/>
        <v/>
      </c>
      <c r="J1666" s="13">
        <v>3.31E7</v>
      </c>
      <c r="K1666" s="13" t="str">
        <f t="shared" ref="K1666:P1666" si="1666">if($E1666="","",if($E1666="Dropped",if(and(K$1&lt;=$I1666,K$1&gt;=$H1666),if(Year($D1666)=K$1,$F1666*0.8,if((year($D1666)+1)=K$1,$F1666*0.6,$F1666*0.4)) ,""),if($E1666="Minors",0,if($E1666="FA Contract",if(and(K$1&lt;=$I1666,K$1&gt;=$H1666),$F1666,""),if($E1666="YP Contract",if(K$1=$H1666,500000,if(K$1=($H1666+1),1000000,if(K$1=($H1666+2),1500000,""))))))))</f>
        <v/>
      </c>
      <c r="L1666" s="13" t="str">
        <f t="shared" si="1666"/>
        <v/>
      </c>
      <c r="M1666" s="13" t="str">
        <f t="shared" si="1666"/>
        <v/>
      </c>
      <c r="N1666" s="13" t="str">
        <f t="shared" si="1666"/>
        <v/>
      </c>
      <c r="O1666" s="13" t="str">
        <f t="shared" si="1666"/>
        <v/>
      </c>
      <c r="P1666" s="13" t="str">
        <f t="shared" si="1666"/>
        <v/>
      </c>
    </row>
    <row r="1667">
      <c r="B1667" s="23"/>
      <c r="C1667" s="9"/>
      <c r="D1667" s="9"/>
      <c r="E1667" s="9"/>
      <c r="F1667" s="2"/>
      <c r="G1667" s="3"/>
      <c r="I1667" s="12" t="str">
        <f t="shared" si="754"/>
        <v/>
      </c>
      <c r="J1667" s="13">
        <v>3.31E7</v>
      </c>
      <c r="K1667" s="13" t="str">
        <f t="shared" ref="K1667:P1667" si="1667">if($E1667="","",if($E1667="Dropped",if(and(K$1&lt;=$I1667,K$1&gt;=$H1667),if(Year($D1667)=K$1,$F1667*0.8,if((year($D1667)+1)=K$1,$F1667*0.6,$F1667*0.4)) ,""),if($E1667="Minors",0,if($E1667="FA Contract",if(and(K$1&lt;=$I1667,K$1&gt;=$H1667),$F1667,""),if($E1667="YP Contract",if(K$1=$H1667,500000,if(K$1=($H1667+1),1000000,if(K$1=($H1667+2),1500000,""))))))))</f>
        <v/>
      </c>
      <c r="L1667" s="13" t="str">
        <f t="shared" si="1667"/>
        <v/>
      </c>
      <c r="M1667" s="13" t="str">
        <f t="shared" si="1667"/>
        <v/>
      </c>
      <c r="N1667" s="13" t="str">
        <f t="shared" si="1667"/>
        <v/>
      </c>
      <c r="O1667" s="13" t="str">
        <f t="shared" si="1667"/>
        <v/>
      </c>
      <c r="P1667" s="13" t="str">
        <f t="shared" si="1667"/>
        <v/>
      </c>
    </row>
    <row r="1668">
      <c r="B1668" s="23"/>
      <c r="C1668" s="9"/>
      <c r="D1668" s="9"/>
      <c r="E1668" s="9"/>
      <c r="F1668" s="2"/>
      <c r="G1668" s="3"/>
      <c r="I1668" s="12" t="str">
        <f t="shared" si="754"/>
        <v/>
      </c>
      <c r="J1668" s="13">
        <v>3.31E7</v>
      </c>
      <c r="K1668" s="13" t="str">
        <f t="shared" ref="K1668:P1668" si="1668">if($E1668="","",if($E1668="Dropped",if(and(K$1&lt;=$I1668,K$1&gt;=$H1668),if(Year($D1668)=K$1,$F1668*0.8,if((year($D1668)+1)=K$1,$F1668*0.6,$F1668*0.4)) ,""),if($E1668="Minors",0,if($E1668="FA Contract",if(and(K$1&lt;=$I1668,K$1&gt;=$H1668),$F1668,""),if($E1668="YP Contract",if(K$1=$H1668,500000,if(K$1=($H1668+1),1000000,if(K$1=($H1668+2),1500000,""))))))))</f>
        <v/>
      </c>
      <c r="L1668" s="13" t="str">
        <f t="shared" si="1668"/>
        <v/>
      </c>
      <c r="M1668" s="13" t="str">
        <f t="shared" si="1668"/>
        <v/>
      </c>
      <c r="N1668" s="13" t="str">
        <f t="shared" si="1668"/>
        <v/>
      </c>
      <c r="O1668" s="13" t="str">
        <f t="shared" si="1668"/>
        <v/>
      </c>
      <c r="P1668" s="13" t="str">
        <f t="shared" si="1668"/>
        <v/>
      </c>
    </row>
    <row r="1669">
      <c r="B1669" s="23"/>
      <c r="C1669" s="9"/>
      <c r="D1669" s="9"/>
      <c r="E1669" s="9"/>
      <c r="F1669" s="2"/>
      <c r="G1669" s="3"/>
      <c r="I1669" s="12" t="str">
        <f t="shared" si="754"/>
        <v/>
      </c>
      <c r="J1669" s="13">
        <v>3.31E7</v>
      </c>
      <c r="K1669" s="13" t="str">
        <f t="shared" ref="K1669:P1669" si="1669">if($E1669="","",if($E1669="Dropped",if(and(K$1&lt;=$I1669,K$1&gt;=$H1669),if(Year($D1669)=K$1,$F1669*0.8,if((year($D1669)+1)=K$1,$F1669*0.6,$F1669*0.4)) ,""),if($E1669="Minors",0,if($E1669="FA Contract",if(and(K$1&lt;=$I1669,K$1&gt;=$H1669),$F1669,""),if($E1669="YP Contract",if(K$1=$H1669,500000,if(K$1=($H1669+1),1000000,if(K$1=($H1669+2),1500000,""))))))))</f>
        <v/>
      </c>
      <c r="L1669" s="13" t="str">
        <f t="shared" si="1669"/>
        <v/>
      </c>
      <c r="M1669" s="13" t="str">
        <f t="shared" si="1669"/>
        <v/>
      </c>
      <c r="N1669" s="13" t="str">
        <f t="shared" si="1669"/>
        <v/>
      </c>
      <c r="O1669" s="13" t="str">
        <f t="shared" si="1669"/>
        <v/>
      </c>
      <c r="P1669" s="13" t="str">
        <f t="shared" si="1669"/>
        <v/>
      </c>
    </row>
    <row r="1670">
      <c r="B1670" s="23"/>
      <c r="C1670" s="9"/>
      <c r="D1670" s="9"/>
      <c r="E1670" s="9"/>
      <c r="F1670" s="2"/>
      <c r="G1670" s="3"/>
      <c r="I1670" s="12" t="str">
        <f t="shared" si="754"/>
        <v/>
      </c>
      <c r="J1670" s="13">
        <v>3.31E7</v>
      </c>
      <c r="K1670" s="13" t="str">
        <f t="shared" ref="K1670:P1670" si="1670">if($E1670="","",if($E1670="Dropped",if(and(K$1&lt;=$I1670,K$1&gt;=$H1670),if(Year($D1670)=K$1,$F1670*0.8,if((year($D1670)+1)=K$1,$F1670*0.6,$F1670*0.4)) ,""),if($E1670="Minors",0,if($E1670="FA Contract",if(and(K$1&lt;=$I1670,K$1&gt;=$H1670),$F1670,""),if($E1670="YP Contract",if(K$1=$H1670,500000,if(K$1=($H1670+1),1000000,if(K$1=($H1670+2),1500000,""))))))))</f>
        <v/>
      </c>
      <c r="L1670" s="13" t="str">
        <f t="shared" si="1670"/>
        <v/>
      </c>
      <c r="M1670" s="13" t="str">
        <f t="shared" si="1670"/>
        <v/>
      </c>
      <c r="N1670" s="13" t="str">
        <f t="shared" si="1670"/>
        <v/>
      </c>
      <c r="O1670" s="13" t="str">
        <f t="shared" si="1670"/>
        <v/>
      </c>
      <c r="P1670" s="13" t="str">
        <f t="shared" si="1670"/>
        <v/>
      </c>
    </row>
    <row r="1671">
      <c r="B1671" s="23"/>
      <c r="C1671" s="9"/>
      <c r="D1671" s="9"/>
      <c r="E1671" s="9"/>
      <c r="F1671" s="2"/>
      <c r="G1671" s="3"/>
      <c r="I1671" s="12" t="str">
        <f t="shared" si="754"/>
        <v/>
      </c>
      <c r="J1671" s="13">
        <v>3.31E7</v>
      </c>
      <c r="K1671" s="13" t="str">
        <f t="shared" ref="K1671:P1671" si="1671">if($E1671="","",if($E1671="Dropped",if(and(K$1&lt;=$I1671,K$1&gt;=$H1671),if(Year($D1671)=K$1,$F1671*0.8,if((year($D1671)+1)=K$1,$F1671*0.6,$F1671*0.4)) ,""),if($E1671="Minors",0,if($E1671="FA Contract",if(and(K$1&lt;=$I1671,K$1&gt;=$H1671),$F1671,""),if($E1671="YP Contract",if(K$1=$H1671,500000,if(K$1=($H1671+1),1000000,if(K$1=($H1671+2),1500000,""))))))))</f>
        <v/>
      </c>
      <c r="L1671" s="13" t="str">
        <f t="shared" si="1671"/>
        <v/>
      </c>
      <c r="M1671" s="13" t="str">
        <f t="shared" si="1671"/>
        <v/>
      </c>
      <c r="N1671" s="13" t="str">
        <f t="shared" si="1671"/>
        <v/>
      </c>
      <c r="O1671" s="13" t="str">
        <f t="shared" si="1671"/>
        <v/>
      </c>
      <c r="P1671" s="13" t="str">
        <f t="shared" si="1671"/>
        <v/>
      </c>
    </row>
    <row r="1672">
      <c r="B1672" s="23"/>
      <c r="C1672" s="9"/>
      <c r="D1672" s="9"/>
      <c r="E1672" s="9"/>
      <c r="F1672" s="2"/>
      <c r="G1672" s="3"/>
      <c r="I1672" s="12" t="str">
        <f t="shared" si="754"/>
        <v/>
      </c>
      <c r="J1672" s="13">
        <v>3.31E7</v>
      </c>
      <c r="K1672" s="13" t="str">
        <f t="shared" ref="K1672:P1672" si="1672">if($E1672="","",if($E1672="Dropped",if(and(K$1&lt;=$I1672,K$1&gt;=$H1672),if(Year($D1672)=K$1,$F1672*0.8,if((year($D1672)+1)=K$1,$F1672*0.6,$F1672*0.4)) ,""),if($E1672="Minors",0,if($E1672="FA Contract",if(and(K$1&lt;=$I1672,K$1&gt;=$H1672),$F1672,""),if($E1672="YP Contract",if(K$1=$H1672,500000,if(K$1=($H1672+1),1000000,if(K$1=($H1672+2),1500000,""))))))))</f>
        <v/>
      </c>
      <c r="L1672" s="13" t="str">
        <f t="shared" si="1672"/>
        <v/>
      </c>
      <c r="M1672" s="13" t="str">
        <f t="shared" si="1672"/>
        <v/>
      </c>
      <c r="N1672" s="13" t="str">
        <f t="shared" si="1672"/>
        <v/>
      </c>
      <c r="O1672" s="13" t="str">
        <f t="shared" si="1672"/>
        <v/>
      </c>
      <c r="P1672" s="13" t="str">
        <f t="shared" si="1672"/>
        <v/>
      </c>
    </row>
    <row r="1673">
      <c r="B1673" s="23"/>
      <c r="C1673" s="9"/>
      <c r="D1673" s="9"/>
      <c r="E1673" s="9"/>
      <c r="F1673" s="2"/>
      <c r="G1673" s="3"/>
      <c r="I1673" s="12" t="str">
        <f t="shared" si="754"/>
        <v/>
      </c>
      <c r="J1673" s="13">
        <v>3.31E7</v>
      </c>
      <c r="K1673" s="13" t="str">
        <f t="shared" ref="K1673:P1673" si="1673">if($E1673="","",if($E1673="Dropped",if(and(K$1&lt;=$I1673,K$1&gt;=$H1673),if(Year($D1673)=K$1,$F1673*0.8,if((year($D1673)+1)=K$1,$F1673*0.6,$F1673*0.4)) ,""),if($E1673="Minors",0,if($E1673="FA Contract",if(and(K$1&lt;=$I1673,K$1&gt;=$H1673),$F1673,""),if($E1673="YP Contract",if(K$1=$H1673,500000,if(K$1=($H1673+1),1000000,if(K$1=($H1673+2),1500000,""))))))))</f>
        <v/>
      </c>
      <c r="L1673" s="13" t="str">
        <f t="shared" si="1673"/>
        <v/>
      </c>
      <c r="M1673" s="13" t="str">
        <f t="shared" si="1673"/>
        <v/>
      </c>
      <c r="N1673" s="13" t="str">
        <f t="shared" si="1673"/>
        <v/>
      </c>
      <c r="O1673" s="13" t="str">
        <f t="shared" si="1673"/>
        <v/>
      </c>
      <c r="P1673" s="13" t="str">
        <f t="shared" si="1673"/>
        <v/>
      </c>
    </row>
    <row r="1674">
      <c r="B1674" s="23"/>
      <c r="C1674" s="9"/>
      <c r="D1674" s="9"/>
      <c r="E1674" s="9"/>
      <c r="F1674" s="2"/>
      <c r="G1674" s="3"/>
      <c r="I1674" s="12" t="str">
        <f t="shared" si="754"/>
        <v/>
      </c>
      <c r="J1674" s="13">
        <v>3.31E7</v>
      </c>
      <c r="K1674" s="13" t="str">
        <f t="shared" ref="K1674:P1674" si="1674">if($E1674="","",if($E1674="Dropped",if(and(K$1&lt;=$I1674,K$1&gt;=$H1674),if(Year($D1674)=K$1,$F1674*0.8,if((year($D1674)+1)=K$1,$F1674*0.6,$F1674*0.4)) ,""),if($E1674="Minors",0,if($E1674="FA Contract",if(and(K$1&lt;=$I1674,K$1&gt;=$H1674),$F1674,""),if($E1674="YP Contract",if(K$1=$H1674,500000,if(K$1=($H1674+1),1000000,if(K$1=($H1674+2),1500000,""))))))))</f>
        <v/>
      </c>
      <c r="L1674" s="13" t="str">
        <f t="shared" si="1674"/>
        <v/>
      </c>
      <c r="M1674" s="13" t="str">
        <f t="shared" si="1674"/>
        <v/>
      </c>
      <c r="N1674" s="13" t="str">
        <f t="shared" si="1674"/>
        <v/>
      </c>
      <c r="O1674" s="13" t="str">
        <f t="shared" si="1674"/>
        <v/>
      </c>
      <c r="P1674" s="13" t="str">
        <f t="shared" si="1674"/>
        <v/>
      </c>
    </row>
    <row r="1675">
      <c r="B1675" s="23"/>
      <c r="C1675" s="9"/>
      <c r="D1675" s="9"/>
      <c r="E1675" s="9"/>
      <c r="F1675" s="2"/>
      <c r="G1675" s="3"/>
      <c r="I1675" s="12" t="str">
        <f t="shared" si="754"/>
        <v/>
      </c>
      <c r="J1675" s="13">
        <v>3.31E7</v>
      </c>
      <c r="K1675" s="13" t="str">
        <f t="shared" ref="K1675:P1675" si="1675">if($E1675="","",if($E1675="Dropped",if(and(K$1&lt;=$I1675,K$1&gt;=$H1675),if(Year($D1675)=K$1,$F1675*0.8,if((year($D1675)+1)=K$1,$F1675*0.6,$F1675*0.4)) ,""),if($E1675="Minors",0,if($E1675="FA Contract",if(and(K$1&lt;=$I1675,K$1&gt;=$H1675),$F1675,""),if($E1675="YP Contract",if(K$1=$H1675,500000,if(K$1=($H1675+1),1000000,if(K$1=($H1675+2),1500000,""))))))))</f>
        <v/>
      </c>
      <c r="L1675" s="13" t="str">
        <f t="shared" si="1675"/>
        <v/>
      </c>
      <c r="M1675" s="13" t="str">
        <f t="shared" si="1675"/>
        <v/>
      </c>
      <c r="N1675" s="13" t="str">
        <f t="shared" si="1675"/>
        <v/>
      </c>
      <c r="O1675" s="13" t="str">
        <f t="shared" si="1675"/>
        <v/>
      </c>
      <c r="P1675" s="13" t="str">
        <f t="shared" si="1675"/>
        <v/>
      </c>
    </row>
    <row r="1676">
      <c r="B1676" s="23"/>
      <c r="C1676" s="9"/>
      <c r="D1676" s="9"/>
      <c r="E1676" s="9"/>
      <c r="F1676" s="2"/>
      <c r="G1676" s="3"/>
      <c r="I1676" s="12" t="str">
        <f t="shared" si="754"/>
        <v/>
      </c>
      <c r="J1676" s="13">
        <v>3.31E7</v>
      </c>
      <c r="K1676" s="13" t="str">
        <f t="shared" ref="K1676:P1676" si="1676">if($E1676="","",if($E1676="Dropped",if(and(K$1&lt;=$I1676,K$1&gt;=$H1676),if(Year($D1676)=K$1,$F1676*0.8,if((year($D1676)+1)=K$1,$F1676*0.6,$F1676*0.4)) ,""),if($E1676="Minors",0,if($E1676="FA Contract",if(and(K$1&lt;=$I1676,K$1&gt;=$H1676),$F1676,""),if($E1676="YP Contract",if(K$1=$H1676,500000,if(K$1=($H1676+1),1000000,if(K$1=($H1676+2),1500000,""))))))))</f>
        <v/>
      </c>
      <c r="L1676" s="13" t="str">
        <f t="shared" si="1676"/>
        <v/>
      </c>
      <c r="M1676" s="13" t="str">
        <f t="shared" si="1676"/>
        <v/>
      </c>
      <c r="N1676" s="13" t="str">
        <f t="shared" si="1676"/>
        <v/>
      </c>
      <c r="O1676" s="13" t="str">
        <f t="shared" si="1676"/>
        <v/>
      </c>
      <c r="P1676" s="13" t="str">
        <f t="shared" si="1676"/>
        <v/>
      </c>
    </row>
    <row r="1677">
      <c r="B1677" s="23"/>
      <c r="C1677" s="9"/>
      <c r="D1677" s="9"/>
      <c r="E1677" s="9"/>
      <c r="F1677" s="2"/>
      <c r="G1677" s="3"/>
      <c r="I1677" s="12" t="str">
        <f t="shared" si="754"/>
        <v/>
      </c>
      <c r="J1677" s="13">
        <v>3.31E7</v>
      </c>
      <c r="K1677" s="13" t="str">
        <f t="shared" ref="K1677:P1677" si="1677">if($E1677="","",if($E1677="Dropped",if(and(K$1&lt;=$I1677,K$1&gt;=$H1677),if(Year($D1677)=K$1,$F1677*0.8,if((year($D1677)+1)=K$1,$F1677*0.6,$F1677*0.4)) ,""),if($E1677="Minors",0,if($E1677="FA Contract",if(and(K$1&lt;=$I1677,K$1&gt;=$H1677),$F1677,""),if($E1677="YP Contract",if(K$1=$H1677,500000,if(K$1=($H1677+1),1000000,if(K$1=($H1677+2),1500000,""))))))))</f>
        <v/>
      </c>
      <c r="L1677" s="13" t="str">
        <f t="shared" si="1677"/>
        <v/>
      </c>
      <c r="M1677" s="13" t="str">
        <f t="shared" si="1677"/>
        <v/>
      </c>
      <c r="N1677" s="13" t="str">
        <f t="shared" si="1677"/>
        <v/>
      </c>
      <c r="O1677" s="13" t="str">
        <f t="shared" si="1677"/>
        <v/>
      </c>
      <c r="P1677" s="13" t="str">
        <f t="shared" si="1677"/>
        <v/>
      </c>
    </row>
    <row r="1678">
      <c r="B1678" s="23"/>
      <c r="C1678" s="9"/>
      <c r="D1678" s="9"/>
      <c r="E1678" s="9"/>
      <c r="F1678" s="2"/>
      <c r="G1678" s="3"/>
      <c r="I1678" s="12" t="str">
        <f t="shared" si="754"/>
        <v/>
      </c>
      <c r="J1678" s="13">
        <v>3.31E7</v>
      </c>
      <c r="K1678" s="13" t="str">
        <f t="shared" ref="K1678:P1678" si="1678">if($E1678="","",if($E1678="Dropped",if(and(K$1&lt;=$I1678,K$1&gt;=$H1678),if(Year($D1678)=K$1,$F1678*0.8,if((year($D1678)+1)=K$1,$F1678*0.6,$F1678*0.4)) ,""),if($E1678="Minors",0,if($E1678="FA Contract",if(and(K$1&lt;=$I1678,K$1&gt;=$H1678),$F1678,""),if($E1678="YP Contract",if(K$1=$H1678,500000,if(K$1=($H1678+1),1000000,if(K$1=($H1678+2),1500000,""))))))))</f>
        <v/>
      </c>
      <c r="L1678" s="13" t="str">
        <f t="shared" si="1678"/>
        <v/>
      </c>
      <c r="M1678" s="13" t="str">
        <f t="shared" si="1678"/>
        <v/>
      </c>
      <c r="N1678" s="13" t="str">
        <f t="shared" si="1678"/>
        <v/>
      </c>
      <c r="O1678" s="13" t="str">
        <f t="shared" si="1678"/>
        <v/>
      </c>
      <c r="P1678" s="13" t="str">
        <f t="shared" si="1678"/>
        <v/>
      </c>
    </row>
    <row r="1679">
      <c r="B1679" s="23"/>
      <c r="C1679" s="9"/>
      <c r="D1679" s="9"/>
      <c r="E1679" s="9"/>
      <c r="F1679" s="2"/>
      <c r="G1679" s="3"/>
      <c r="I1679" s="12" t="str">
        <f t="shared" si="754"/>
        <v/>
      </c>
      <c r="J1679" s="13">
        <v>3.31E7</v>
      </c>
      <c r="K1679" s="13" t="str">
        <f t="shared" ref="K1679:P1679" si="1679">if($E1679="","",if($E1679="Dropped",if(and(K$1&lt;=$I1679,K$1&gt;=$H1679),if(Year($D1679)=K$1,$F1679*0.8,if((year($D1679)+1)=K$1,$F1679*0.6,$F1679*0.4)) ,""),if($E1679="Minors",0,if($E1679="FA Contract",if(and(K$1&lt;=$I1679,K$1&gt;=$H1679),$F1679,""),if($E1679="YP Contract",if(K$1=$H1679,500000,if(K$1=($H1679+1),1000000,if(K$1=($H1679+2),1500000,""))))))))</f>
        <v/>
      </c>
      <c r="L1679" s="13" t="str">
        <f t="shared" si="1679"/>
        <v/>
      </c>
      <c r="M1679" s="13" t="str">
        <f t="shared" si="1679"/>
        <v/>
      </c>
      <c r="N1679" s="13" t="str">
        <f t="shared" si="1679"/>
        <v/>
      </c>
      <c r="O1679" s="13" t="str">
        <f t="shared" si="1679"/>
        <v/>
      </c>
      <c r="P1679" s="13" t="str">
        <f t="shared" si="1679"/>
        <v/>
      </c>
    </row>
    <row r="1680">
      <c r="B1680" s="23"/>
      <c r="C1680" s="9"/>
      <c r="D1680" s="9"/>
      <c r="E1680" s="9"/>
      <c r="F1680" s="2"/>
      <c r="G1680" s="3"/>
      <c r="I1680" s="12" t="str">
        <f t="shared" si="754"/>
        <v/>
      </c>
      <c r="J1680" s="13">
        <v>3.31E7</v>
      </c>
      <c r="K1680" s="13" t="str">
        <f t="shared" ref="K1680:P1680" si="1680">if($E1680="","",if($E1680="Dropped",if(and(K$1&lt;=$I1680,K$1&gt;=$H1680),if(Year($D1680)=K$1,$F1680*0.8,if((year($D1680)+1)=K$1,$F1680*0.6,$F1680*0.4)) ,""),if($E1680="Minors",0,if($E1680="FA Contract",if(and(K$1&lt;=$I1680,K$1&gt;=$H1680),$F1680,""),if($E1680="YP Contract",if(K$1=$H1680,500000,if(K$1=($H1680+1),1000000,if(K$1=($H1680+2),1500000,""))))))))</f>
        <v/>
      </c>
      <c r="L1680" s="13" t="str">
        <f t="shared" si="1680"/>
        <v/>
      </c>
      <c r="M1680" s="13" t="str">
        <f t="shared" si="1680"/>
        <v/>
      </c>
      <c r="N1680" s="13" t="str">
        <f t="shared" si="1680"/>
        <v/>
      </c>
      <c r="O1680" s="13" t="str">
        <f t="shared" si="1680"/>
        <v/>
      </c>
      <c r="P1680" s="13" t="str">
        <f t="shared" si="1680"/>
        <v/>
      </c>
    </row>
    <row r="1681">
      <c r="B1681" s="23"/>
      <c r="C1681" s="9"/>
      <c r="D1681" s="9"/>
      <c r="E1681" s="9"/>
      <c r="F1681" s="2"/>
      <c r="G1681" s="3"/>
      <c r="I1681" s="12" t="str">
        <f t="shared" si="754"/>
        <v/>
      </c>
      <c r="J1681" s="13">
        <v>3.31E7</v>
      </c>
      <c r="K1681" s="13" t="str">
        <f t="shared" ref="K1681:P1681" si="1681">if($E1681="","",if($E1681="Dropped",if(and(K$1&lt;=$I1681,K$1&gt;=$H1681),if(Year($D1681)=K$1,$F1681*0.8,if((year($D1681)+1)=K$1,$F1681*0.6,$F1681*0.4)) ,""),if($E1681="Minors",0,if($E1681="FA Contract",if(and(K$1&lt;=$I1681,K$1&gt;=$H1681),$F1681,""),if($E1681="YP Contract",if(K$1=$H1681,500000,if(K$1=($H1681+1),1000000,if(K$1=($H1681+2),1500000,""))))))))</f>
        <v/>
      </c>
      <c r="L1681" s="13" t="str">
        <f t="shared" si="1681"/>
        <v/>
      </c>
      <c r="M1681" s="13" t="str">
        <f t="shared" si="1681"/>
        <v/>
      </c>
      <c r="N1681" s="13" t="str">
        <f t="shared" si="1681"/>
        <v/>
      </c>
      <c r="O1681" s="13" t="str">
        <f t="shared" si="1681"/>
        <v/>
      </c>
      <c r="P1681" s="13" t="str">
        <f t="shared" si="1681"/>
        <v/>
      </c>
    </row>
    <row r="1682">
      <c r="B1682" s="23"/>
      <c r="C1682" s="9"/>
      <c r="D1682" s="9"/>
      <c r="E1682" s="9"/>
      <c r="F1682" s="2"/>
      <c r="G1682" s="3"/>
      <c r="I1682" s="12" t="str">
        <f t="shared" si="754"/>
        <v/>
      </c>
      <c r="J1682" s="13">
        <v>3.31E7</v>
      </c>
      <c r="K1682" s="13" t="str">
        <f t="shared" ref="K1682:P1682" si="1682">if($E1682="","",if($E1682="Dropped",if(and(K$1&lt;=$I1682,K$1&gt;=$H1682),if(Year($D1682)=K$1,$F1682*0.8,if((year($D1682)+1)=K$1,$F1682*0.6,$F1682*0.4)) ,""),if($E1682="Minors",0,if($E1682="FA Contract",if(and(K$1&lt;=$I1682,K$1&gt;=$H1682),$F1682,""),if($E1682="YP Contract",if(K$1=$H1682,500000,if(K$1=($H1682+1),1000000,if(K$1=($H1682+2),1500000,""))))))))</f>
        <v/>
      </c>
      <c r="L1682" s="13" t="str">
        <f t="shared" si="1682"/>
        <v/>
      </c>
      <c r="M1682" s="13" t="str">
        <f t="shared" si="1682"/>
        <v/>
      </c>
      <c r="N1682" s="13" t="str">
        <f t="shared" si="1682"/>
        <v/>
      </c>
      <c r="O1682" s="13" t="str">
        <f t="shared" si="1682"/>
        <v/>
      </c>
      <c r="P1682" s="13" t="str">
        <f t="shared" si="1682"/>
        <v/>
      </c>
    </row>
    <row r="1683">
      <c r="B1683" s="23"/>
      <c r="C1683" s="9"/>
      <c r="D1683" s="9"/>
      <c r="E1683" s="9"/>
      <c r="F1683" s="2"/>
      <c r="G1683" s="3"/>
      <c r="I1683" s="12" t="str">
        <f t="shared" si="754"/>
        <v/>
      </c>
      <c r="J1683" s="13">
        <v>3.31E7</v>
      </c>
      <c r="K1683" s="13" t="str">
        <f t="shared" ref="K1683:P1683" si="1683">if($E1683="","",if($E1683="Dropped",if(and(K$1&lt;=$I1683,K$1&gt;=$H1683),if(Year($D1683)=K$1,$F1683*0.8,if((year($D1683)+1)=K$1,$F1683*0.6,$F1683*0.4)) ,""),if($E1683="Minors",0,if($E1683="FA Contract",if(and(K$1&lt;=$I1683,K$1&gt;=$H1683),$F1683,""),if($E1683="YP Contract",if(K$1=$H1683,500000,if(K$1=($H1683+1),1000000,if(K$1=($H1683+2),1500000,""))))))))</f>
        <v/>
      </c>
      <c r="L1683" s="13" t="str">
        <f t="shared" si="1683"/>
        <v/>
      </c>
      <c r="M1683" s="13" t="str">
        <f t="shared" si="1683"/>
        <v/>
      </c>
      <c r="N1683" s="13" t="str">
        <f t="shared" si="1683"/>
        <v/>
      </c>
      <c r="O1683" s="13" t="str">
        <f t="shared" si="1683"/>
        <v/>
      </c>
      <c r="P1683" s="13" t="str">
        <f t="shared" si="1683"/>
        <v/>
      </c>
    </row>
    <row r="1684">
      <c r="B1684" s="23"/>
      <c r="C1684" s="9"/>
      <c r="D1684" s="9"/>
      <c r="E1684" s="9"/>
      <c r="F1684" s="2"/>
      <c r="G1684" s="3"/>
      <c r="I1684" s="12" t="str">
        <f t="shared" si="754"/>
        <v/>
      </c>
      <c r="J1684" s="13">
        <v>3.31E7</v>
      </c>
      <c r="K1684" s="13" t="str">
        <f t="shared" ref="K1684:P1684" si="1684">if($E1684="","",if($E1684="Dropped",if(and(K$1&lt;=$I1684,K$1&gt;=$H1684),if(Year($D1684)=K$1,$F1684*0.8,if((year($D1684)+1)=K$1,$F1684*0.6,$F1684*0.4)) ,""),if($E1684="Minors",0,if($E1684="FA Contract",if(and(K$1&lt;=$I1684,K$1&gt;=$H1684),$F1684,""),if($E1684="YP Contract",if(K$1=$H1684,500000,if(K$1=($H1684+1),1000000,if(K$1=($H1684+2),1500000,""))))))))</f>
        <v/>
      </c>
      <c r="L1684" s="13" t="str">
        <f t="shared" si="1684"/>
        <v/>
      </c>
      <c r="M1684" s="13" t="str">
        <f t="shared" si="1684"/>
        <v/>
      </c>
      <c r="N1684" s="13" t="str">
        <f t="shared" si="1684"/>
        <v/>
      </c>
      <c r="O1684" s="13" t="str">
        <f t="shared" si="1684"/>
        <v/>
      </c>
      <c r="P1684" s="13" t="str">
        <f t="shared" si="1684"/>
        <v/>
      </c>
    </row>
    <row r="1685">
      <c r="B1685" s="23"/>
      <c r="C1685" s="9"/>
      <c r="D1685" s="9"/>
      <c r="E1685" s="9"/>
      <c r="F1685" s="2"/>
      <c r="G1685" s="3"/>
      <c r="I1685" s="12" t="str">
        <f t="shared" si="754"/>
        <v/>
      </c>
      <c r="J1685" s="13">
        <v>3.31E7</v>
      </c>
      <c r="K1685" s="13" t="str">
        <f t="shared" ref="K1685:P1685" si="1685">if($E1685="","",if($E1685="Dropped",if(and(K$1&lt;=$I1685,K$1&gt;=$H1685),if(Year($D1685)=K$1,$F1685*0.8,if((year($D1685)+1)=K$1,$F1685*0.6,$F1685*0.4)) ,""),if($E1685="Minors",0,if($E1685="FA Contract",if(and(K$1&lt;=$I1685,K$1&gt;=$H1685),$F1685,""),if($E1685="YP Contract",if(K$1=$H1685,500000,if(K$1=($H1685+1),1000000,if(K$1=($H1685+2),1500000,""))))))))</f>
        <v/>
      </c>
      <c r="L1685" s="13" t="str">
        <f t="shared" si="1685"/>
        <v/>
      </c>
      <c r="M1685" s="13" t="str">
        <f t="shared" si="1685"/>
        <v/>
      </c>
      <c r="N1685" s="13" t="str">
        <f t="shared" si="1685"/>
        <v/>
      </c>
      <c r="O1685" s="13" t="str">
        <f t="shared" si="1685"/>
        <v/>
      </c>
      <c r="P1685" s="13" t="str">
        <f t="shared" si="1685"/>
        <v/>
      </c>
    </row>
    <row r="1686">
      <c r="B1686" s="23"/>
      <c r="C1686" s="9"/>
      <c r="D1686" s="9"/>
      <c r="E1686" s="9"/>
      <c r="F1686" s="2"/>
      <c r="G1686" s="3"/>
      <c r="I1686" s="12" t="str">
        <f t="shared" si="754"/>
        <v/>
      </c>
      <c r="J1686" s="13">
        <v>3.31E7</v>
      </c>
      <c r="K1686" s="13" t="str">
        <f t="shared" ref="K1686:P1686" si="1686">if($E1686="","",if($E1686="Dropped",if(and(K$1&lt;=$I1686,K$1&gt;=$H1686),if(Year($D1686)=K$1,$F1686*0.8,if((year($D1686)+1)=K$1,$F1686*0.6,$F1686*0.4)) ,""),if($E1686="Minors",0,if($E1686="FA Contract",if(and(K$1&lt;=$I1686,K$1&gt;=$H1686),$F1686,""),if($E1686="YP Contract",if(K$1=$H1686,500000,if(K$1=($H1686+1),1000000,if(K$1=($H1686+2),1500000,""))))))))</f>
        <v/>
      </c>
      <c r="L1686" s="13" t="str">
        <f t="shared" si="1686"/>
        <v/>
      </c>
      <c r="M1686" s="13" t="str">
        <f t="shared" si="1686"/>
        <v/>
      </c>
      <c r="N1686" s="13" t="str">
        <f t="shared" si="1686"/>
        <v/>
      </c>
      <c r="O1686" s="13" t="str">
        <f t="shared" si="1686"/>
        <v/>
      </c>
      <c r="P1686" s="13" t="str">
        <f t="shared" si="1686"/>
        <v/>
      </c>
    </row>
    <row r="1687">
      <c r="B1687" s="23"/>
      <c r="C1687" s="9"/>
      <c r="D1687" s="9"/>
      <c r="E1687" s="9"/>
      <c r="F1687" s="2"/>
      <c r="G1687" s="3"/>
      <c r="I1687" s="12" t="str">
        <f t="shared" si="754"/>
        <v/>
      </c>
      <c r="J1687" s="13">
        <v>3.31E7</v>
      </c>
      <c r="K1687" s="13" t="str">
        <f t="shared" ref="K1687:P1687" si="1687">if($E1687="","",if($E1687="Dropped",if(and(K$1&lt;=$I1687,K$1&gt;=$H1687),if(Year($D1687)=K$1,$F1687*0.8,if((year($D1687)+1)=K$1,$F1687*0.6,$F1687*0.4)) ,""),if($E1687="Minors",0,if($E1687="FA Contract",if(and(K$1&lt;=$I1687,K$1&gt;=$H1687),$F1687,""),if($E1687="YP Contract",if(K$1=$H1687,500000,if(K$1=($H1687+1),1000000,if(K$1=($H1687+2),1500000,""))))))))</f>
        <v/>
      </c>
      <c r="L1687" s="13" t="str">
        <f t="shared" si="1687"/>
        <v/>
      </c>
      <c r="M1687" s="13" t="str">
        <f t="shared" si="1687"/>
        <v/>
      </c>
      <c r="N1687" s="13" t="str">
        <f t="shared" si="1687"/>
        <v/>
      </c>
      <c r="O1687" s="13" t="str">
        <f t="shared" si="1687"/>
        <v/>
      </c>
      <c r="P1687" s="13" t="str">
        <f t="shared" si="1687"/>
        <v/>
      </c>
    </row>
    <row r="1688">
      <c r="B1688" s="23"/>
      <c r="C1688" s="9"/>
      <c r="D1688" s="9"/>
      <c r="E1688" s="9"/>
      <c r="F1688" s="2"/>
      <c r="G1688" s="3"/>
      <c r="I1688" s="12" t="str">
        <f t="shared" si="754"/>
        <v/>
      </c>
      <c r="J1688" s="13">
        <v>3.31E7</v>
      </c>
      <c r="K1688" s="13" t="str">
        <f t="shared" ref="K1688:P1688" si="1688">if($E1688="","",if($E1688="Dropped",if(and(K$1&lt;=$I1688,K$1&gt;=$H1688),if(Year($D1688)=K$1,$F1688*0.8,if((year($D1688)+1)=K$1,$F1688*0.6,$F1688*0.4)) ,""),if($E1688="Minors",0,if($E1688="FA Contract",if(and(K$1&lt;=$I1688,K$1&gt;=$H1688),$F1688,""),if($E1688="YP Contract",if(K$1=$H1688,500000,if(K$1=($H1688+1),1000000,if(K$1=($H1688+2),1500000,""))))))))</f>
        <v/>
      </c>
      <c r="L1688" s="13" t="str">
        <f t="shared" si="1688"/>
        <v/>
      </c>
      <c r="M1688" s="13" t="str">
        <f t="shared" si="1688"/>
        <v/>
      </c>
      <c r="N1688" s="13" t="str">
        <f t="shared" si="1688"/>
        <v/>
      </c>
      <c r="O1688" s="13" t="str">
        <f t="shared" si="1688"/>
        <v/>
      </c>
      <c r="P1688" s="13" t="str">
        <f t="shared" si="1688"/>
        <v/>
      </c>
    </row>
    <row r="1689">
      <c r="B1689" s="23"/>
      <c r="C1689" s="9"/>
      <c r="D1689" s="9"/>
      <c r="E1689" s="9"/>
      <c r="F1689" s="2"/>
      <c r="G1689" s="3"/>
      <c r="I1689" s="12" t="str">
        <f t="shared" si="754"/>
        <v/>
      </c>
      <c r="J1689" s="13">
        <v>3.31E7</v>
      </c>
      <c r="K1689" s="13" t="str">
        <f t="shared" ref="K1689:P1689" si="1689">if($E1689="","",if($E1689="Dropped",if(and(K$1&lt;=$I1689,K$1&gt;=$H1689),if(Year($D1689)=K$1,$F1689*0.8,if((year($D1689)+1)=K$1,$F1689*0.6,$F1689*0.4)) ,""),if($E1689="Minors",0,if($E1689="FA Contract",if(and(K$1&lt;=$I1689,K$1&gt;=$H1689),$F1689,""),if($E1689="YP Contract",if(K$1=$H1689,500000,if(K$1=($H1689+1),1000000,if(K$1=($H1689+2),1500000,""))))))))</f>
        <v/>
      </c>
      <c r="L1689" s="13" t="str">
        <f t="shared" si="1689"/>
        <v/>
      </c>
      <c r="M1689" s="13" t="str">
        <f t="shared" si="1689"/>
        <v/>
      </c>
      <c r="N1689" s="13" t="str">
        <f t="shared" si="1689"/>
        <v/>
      </c>
      <c r="O1689" s="13" t="str">
        <f t="shared" si="1689"/>
        <v/>
      </c>
      <c r="P1689" s="13" t="str">
        <f t="shared" si="1689"/>
        <v/>
      </c>
    </row>
    <row r="1690">
      <c r="B1690" s="23"/>
      <c r="C1690" s="9"/>
      <c r="D1690" s="9"/>
      <c r="E1690" s="9"/>
      <c r="F1690" s="2"/>
      <c r="G1690" s="3"/>
      <c r="I1690" s="12" t="str">
        <f t="shared" si="754"/>
        <v/>
      </c>
      <c r="J1690" s="13">
        <v>3.31E7</v>
      </c>
      <c r="K1690" s="13" t="str">
        <f t="shared" ref="K1690:P1690" si="1690">if($E1690="","",if($E1690="Dropped",if(and(K$1&lt;=$I1690,K$1&gt;=$H1690),if(Year($D1690)=K$1,$F1690*0.8,if((year($D1690)+1)=K$1,$F1690*0.6,$F1690*0.4)) ,""),if($E1690="Minors",0,if($E1690="FA Contract",if(and(K$1&lt;=$I1690,K$1&gt;=$H1690),$F1690,""),if($E1690="YP Contract",if(K$1=$H1690,500000,if(K$1=($H1690+1),1000000,if(K$1=($H1690+2),1500000,""))))))))</f>
        <v/>
      </c>
      <c r="L1690" s="13" t="str">
        <f t="shared" si="1690"/>
        <v/>
      </c>
      <c r="M1690" s="13" t="str">
        <f t="shared" si="1690"/>
        <v/>
      </c>
      <c r="N1690" s="13" t="str">
        <f t="shared" si="1690"/>
        <v/>
      </c>
      <c r="O1690" s="13" t="str">
        <f t="shared" si="1690"/>
        <v/>
      </c>
      <c r="P1690" s="13" t="str">
        <f t="shared" si="1690"/>
        <v/>
      </c>
    </row>
    <row r="1691">
      <c r="B1691" s="23"/>
      <c r="C1691" s="9"/>
      <c r="D1691" s="9"/>
      <c r="E1691" s="9"/>
      <c r="F1691" s="2"/>
      <c r="G1691" s="3"/>
      <c r="I1691" s="12" t="str">
        <f t="shared" si="754"/>
        <v/>
      </c>
      <c r="J1691" s="13">
        <v>3.31E7</v>
      </c>
      <c r="K1691" s="13" t="str">
        <f t="shared" ref="K1691:P1691" si="1691">if($E1691="","",if($E1691="Dropped",if(and(K$1&lt;=$I1691,K$1&gt;=$H1691),if(Year($D1691)=K$1,$F1691*0.8,if((year($D1691)+1)=K$1,$F1691*0.6,$F1691*0.4)) ,""),if($E1691="Minors",0,if($E1691="FA Contract",if(and(K$1&lt;=$I1691,K$1&gt;=$H1691),$F1691,""),if($E1691="YP Contract",if(K$1=$H1691,500000,if(K$1=($H1691+1),1000000,if(K$1=($H1691+2),1500000,""))))))))</f>
        <v/>
      </c>
      <c r="L1691" s="13" t="str">
        <f t="shared" si="1691"/>
        <v/>
      </c>
      <c r="M1691" s="13" t="str">
        <f t="shared" si="1691"/>
        <v/>
      </c>
      <c r="N1691" s="13" t="str">
        <f t="shared" si="1691"/>
        <v/>
      </c>
      <c r="O1691" s="13" t="str">
        <f t="shared" si="1691"/>
        <v/>
      </c>
      <c r="P1691" s="13" t="str">
        <f t="shared" si="1691"/>
        <v/>
      </c>
    </row>
    <row r="1692">
      <c r="B1692" s="23"/>
      <c r="C1692" s="9"/>
      <c r="D1692" s="9"/>
      <c r="E1692" s="9"/>
      <c r="F1692" s="2"/>
      <c r="G1692" s="3"/>
      <c r="I1692" s="12" t="str">
        <f t="shared" si="754"/>
        <v/>
      </c>
      <c r="J1692" s="13">
        <v>3.31E7</v>
      </c>
      <c r="K1692" s="13" t="str">
        <f t="shared" ref="K1692:P1692" si="1692">if($E1692="","",if($E1692="Dropped",if(and(K$1&lt;=$I1692,K$1&gt;=$H1692),if(Year($D1692)=K$1,$F1692*0.8,if((year($D1692)+1)=K$1,$F1692*0.6,$F1692*0.4)) ,""),if($E1692="Minors",0,if($E1692="FA Contract",if(and(K$1&lt;=$I1692,K$1&gt;=$H1692),$F1692,""),if($E1692="YP Contract",if(K$1=$H1692,500000,if(K$1=($H1692+1),1000000,if(K$1=($H1692+2),1500000,""))))))))</f>
        <v/>
      </c>
      <c r="L1692" s="13" t="str">
        <f t="shared" si="1692"/>
        <v/>
      </c>
      <c r="M1692" s="13" t="str">
        <f t="shared" si="1692"/>
        <v/>
      </c>
      <c r="N1692" s="13" t="str">
        <f t="shared" si="1692"/>
        <v/>
      </c>
      <c r="O1692" s="13" t="str">
        <f t="shared" si="1692"/>
        <v/>
      </c>
      <c r="P1692" s="13" t="str">
        <f t="shared" si="1692"/>
        <v/>
      </c>
    </row>
    <row r="1693">
      <c r="B1693" s="23"/>
      <c r="C1693" s="9"/>
      <c r="D1693" s="9"/>
      <c r="E1693" s="9"/>
      <c r="F1693" s="2"/>
      <c r="G1693" s="3"/>
      <c r="I1693" s="12" t="str">
        <f t="shared" si="754"/>
        <v/>
      </c>
      <c r="J1693" s="13">
        <v>3.31E7</v>
      </c>
      <c r="K1693" s="13" t="str">
        <f t="shared" ref="K1693:P1693" si="1693">if($E1693="","",if($E1693="Dropped",if(and(K$1&lt;=$I1693,K$1&gt;=$H1693),if(Year($D1693)=K$1,$F1693*0.8,if((year($D1693)+1)=K$1,$F1693*0.6,$F1693*0.4)) ,""),if($E1693="Minors",0,if($E1693="FA Contract",if(and(K$1&lt;=$I1693,K$1&gt;=$H1693),$F1693,""),if($E1693="YP Contract",if(K$1=$H1693,500000,if(K$1=($H1693+1),1000000,if(K$1=($H1693+2),1500000,""))))))))</f>
        <v/>
      </c>
      <c r="L1693" s="13" t="str">
        <f t="shared" si="1693"/>
        <v/>
      </c>
      <c r="M1693" s="13" t="str">
        <f t="shared" si="1693"/>
        <v/>
      </c>
      <c r="N1693" s="13" t="str">
        <f t="shared" si="1693"/>
        <v/>
      </c>
      <c r="O1693" s="13" t="str">
        <f t="shared" si="1693"/>
        <v/>
      </c>
      <c r="P1693" s="13" t="str">
        <f t="shared" si="1693"/>
        <v/>
      </c>
    </row>
    <row r="1694">
      <c r="B1694" s="23"/>
      <c r="C1694" s="9"/>
      <c r="D1694" s="9"/>
      <c r="E1694" s="9"/>
      <c r="F1694" s="2"/>
      <c r="G1694" s="3"/>
      <c r="I1694" s="12" t="str">
        <f t="shared" si="754"/>
        <v/>
      </c>
      <c r="J1694" s="13">
        <v>3.31E7</v>
      </c>
      <c r="K1694" s="13" t="str">
        <f t="shared" ref="K1694:P1694" si="1694">if($E1694="","",if($E1694="Dropped",if(and(K$1&lt;=$I1694,K$1&gt;=$H1694),if(Year($D1694)=K$1,$F1694*0.8,if((year($D1694)+1)=K$1,$F1694*0.6,$F1694*0.4)) ,""),if($E1694="Minors",0,if($E1694="FA Contract",if(and(K$1&lt;=$I1694,K$1&gt;=$H1694),$F1694,""),if($E1694="YP Contract",if(K$1=$H1694,500000,if(K$1=($H1694+1),1000000,if(K$1=($H1694+2),1500000,""))))))))</f>
        <v/>
      </c>
      <c r="L1694" s="13" t="str">
        <f t="shared" si="1694"/>
        <v/>
      </c>
      <c r="M1694" s="13" t="str">
        <f t="shared" si="1694"/>
        <v/>
      </c>
      <c r="N1694" s="13" t="str">
        <f t="shared" si="1694"/>
        <v/>
      </c>
      <c r="O1694" s="13" t="str">
        <f t="shared" si="1694"/>
        <v/>
      </c>
      <c r="P1694" s="13" t="str">
        <f t="shared" si="1694"/>
        <v/>
      </c>
    </row>
    <row r="1695">
      <c r="B1695" s="23"/>
      <c r="C1695" s="9"/>
      <c r="D1695" s="9"/>
      <c r="E1695" s="9"/>
      <c r="F1695" s="2"/>
      <c r="G1695" s="3"/>
      <c r="I1695" s="12" t="str">
        <f t="shared" si="754"/>
        <v/>
      </c>
      <c r="J1695" s="13">
        <v>3.31E7</v>
      </c>
      <c r="K1695" s="13" t="str">
        <f t="shared" ref="K1695:P1695" si="1695">if($E1695="","",if($E1695="Dropped",if(and(K$1&lt;=$I1695,K$1&gt;=$H1695),if(Year($D1695)=K$1,$F1695*0.8,if((year($D1695)+1)=K$1,$F1695*0.6,$F1695*0.4)) ,""),if($E1695="Minors",0,if($E1695="FA Contract",if(and(K$1&lt;=$I1695,K$1&gt;=$H1695),$F1695,""),if($E1695="YP Contract",if(K$1=$H1695,500000,if(K$1=($H1695+1),1000000,if(K$1=($H1695+2),1500000,""))))))))</f>
        <v/>
      </c>
      <c r="L1695" s="13" t="str">
        <f t="shared" si="1695"/>
        <v/>
      </c>
      <c r="M1695" s="13" t="str">
        <f t="shared" si="1695"/>
        <v/>
      </c>
      <c r="N1695" s="13" t="str">
        <f t="shared" si="1695"/>
        <v/>
      </c>
      <c r="O1695" s="13" t="str">
        <f t="shared" si="1695"/>
        <v/>
      </c>
      <c r="P1695" s="13" t="str">
        <f t="shared" si="1695"/>
        <v/>
      </c>
    </row>
    <row r="1696">
      <c r="B1696" s="23"/>
      <c r="C1696" s="9"/>
      <c r="D1696" s="9"/>
      <c r="E1696" s="9"/>
      <c r="F1696" s="2"/>
      <c r="G1696" s="3"/>
      <c r="I1696" s="12" t="str">
        <f t="shared" si="754"/>
        <v/>
      </c>
      <c r="J1696" s="13">
        <v>3.31E7</v>
      </c>
      <c r="K1696" s="13" t="str">
        <f t="shared" ref="K1696:P1696" si="1696">if($E1696="","",if($E1696="Dropped",if(and(K$1&lt;=$I1696,K$1&gt;=$H1696),if(Year($D1696)=K$1,$F1696*0.8,if((year($D1696)+1)=K$1,$F1696*0.6,$F1696*0.4)) ,""),if($E1696="Minors",0,if($E1696="FA Contract",if(and(K$1&lt;=$I1696,K$1&gt;=$H1696),$F1696,""),if($E1696="YP Contract",if(K$1=$H1696,500000,if(K$1=($H1696+1),1000000,if(K$1=($H1696+2),1500000,""))))))))</f>
        <v/>
      </c>
      <c r="L1696" s="13" t="str">
        <f t="shared" si="1696"/>
        <v/>
      </c>
      <c r="M1696" s="13" t="str">
        <f t="shared" si="1696"/>
        <v/>
      </c>
      <c r="N1696" s="13" t="str">
        <f t="shared" si="1696"/>
        <v/>
      </c>
      <c r="O1696" s="13" t="str">
        <f t="shared" si="1696"/>
        <v/>
      </c>
      <c r="P1696" s="13" t="str">
        <f t="shared" si="1696"/>
        <v/>
      </c>
    </row>
    <row r="1697">
      <c r="B1697" s="23"/>
      <c r="C1697" s="9"/>
      <c r="D1697" s="9"/>
      <c r="E1697" s="9"/>
      <c r="F1697" s="2"/>
      <c r="G1697" s="3"/>
      <c r="I1697" s="12" t="str">
        <f t="shared" si="754"/>
        <v/>
      </c>
      <c r="J1697" s="13">
        <v>3.31E7</v>
      </c>
      <c r="K1697" s="13" t="str">
        <f t="shared" ref="K1697:P1697" si="1697">if($E1697="","",if($E1697="Dropped",if(and(K$1&lt;=$I1697,K$1&gt;=$H1697),if(Year($D1697)=K$1,$F1697*0.8,if((year($D1697)+1)=K$1,$F1697*0.6,$F1697*0.4)) ,""),if($E1697="Minors",0,if($E1697="FA Contract",if(and(K$1&lt;=$I1697,K$1&gt;=$H1697),$F1697,""),if($E1697="YP Contract",if(K$1=$H1697,500000,if(K$1=($H1697+1),1000000,if(K$1=($H1697+2),1500000,""))))))))</f>
        <v/>
      </c>
      <c r="L1697" s="13" t="str">
        <f t="shared" si="1697"/>
        <v/>
      </c>
      <c r="M1697" s="13" t="str">
        <f t="shared" si="1697"/>
        <v/>
      </c>
      <c r="N1697" s="13" t="str">
        <f t="shared" si="1697"/>
        <v/>
      </c>
      <c r="O1697" s="13" t="str">
        <f t="shared" si="1697"/>
        <v/>
      </c>
      <c r="P1697" s="13" t="str">
        <f t="shared" si="1697"/>
        <v/>
      </c>
    </row>
    <row r="1698">
      <c r="B1698" s="23"/>
      <c r="C1698" s="9"/>
      <c r="D1698" s="9"/>
      <c r="E1698" s="9"/>
      <c r="F1698" s="2"/>
      <c r="G1698" s="3"/>
      <c r="I1698" s="12" t="str">
        <f t="shared" si="754"/>
        <v/>
      </c>
      <c r="J1698" s="13">
        <v>3.31E7</v>
      </c>
      <c r="K1698" s="13" t="str">
        <f t="shared" ref="K1698:P1698" si="1698">if($E1698="","",if($E1698="Dropped",if(and(K$1&lt;=$I1698,K$1&gt;=$H1698),if(Year($D1698)=K$1,$F1698*0.8,if((year($D1698)+1)=K$1,$F1698*0.6,$F1698*0.4)) ,""),if($E1698="Minors",0,if($E1698="FA Contract",if(and(K$1&lt;=$I1698,K$1&gt;=$H1698),$F1698,""),if($E1698="YP Contract",if(K$1=$H1698,500000,if(K$1=($H1698+1),1000000,if(K$1=($H1698+2),1500000,""))))))))</f>
        <v/>
      </c>
      <c r="L1698" s="13" t="str">
        <f t="shared" si="1698"/>
        <v/>
      </c>
      <c r="M1698" s="13" t="str">
        <f t="shared" si="1698"/>
        <v/>
      </c>
      <c r="N1698" s="13" t="str">
        <f t="shared" si="1698"/>
        <v/>
      </c>
      <c r="O1698" s="13" t="str">
        <f t="shared" si="1698"/>
        <v/>
      </c>
      <c r="P1698" s="13" t="str">
        <f t="shared" si="1698"/>
        <v/>
      </c>
    </row>
    <row r="1699">
      <c r="B1699" s="23"/>
      <c r="C1699" s="9"/>
      <c r="D1699" s="9"/>
      <c r="E1699" s="9"/>
      <c r="F1699" s="2"/>
      <c r="G1699" s="3"/>
      <c r="I1699" s="12" t="str">
        <f t="shared" si="754"/>
        <v/>
      </c>
      <c r="J1699" s="13">
        <v>3.31E7</v>
      </c>
      <c r="K1699" s="13" t="str">
        <f t="shared" ref="K1699:P1699" si="1699">if($E1699="","",if($E1699="Dropped",if(and(K$1&lt;=$I1699,K$1&gt;=$H1699),if(Year($D1699)=K$1,$F1699*0.8,if((year($D1699)+1)=K$1,$F1699*0.6,$F1699*0.4)) ,""),if($E1699="Minors",0,if($E1699="FA Contract",if(and(K$1&lt;=$I1699,K$1&gt;=$H1699),$F1699,""),if($E1699="YP Contract",if(K$1=$H1699,500000,if(K$1=($H1699+1),1000000,if(K$1=($H1699+2),1500000,""))))))))</f>
        <v/>
      </c>
      <c r="L1699" s="13" t="str">
        <f t="shared" si="1699"/>
        <v/>
      </c>
      <c r="M1699" s="13" t="str">
        <f t="shared" si="1699"/>
        <v/>
      </c>
      <c r="N1699" s="13" t="str">
        <f t="shared" si="1699"/>
        <v/>
      </c>
      <c r="O1699" s="13" t="str">
        <f t="shared" si="1699"/>
        <v/>
      </c>
      <c r="P1699" s="13" t="str">
        <f t="shared" si="1699"/>
        <v/>
      </c>
    </row>
    <row r="1700">
      <c r="B1700" s="23"/>
      <c r="C1700" s="9"/>
      <c r="D1700" s="9"/>
      <c r="E1700" s="9"/>
      <c r="F1700" s="2"/>
      <c r="G1700" s="3"/>
      <c r="I1700" s="12" t="str">
        <f t="shared" si="754"/>
        <v/>
      </c>
      <c r="J1700" s="13">
        <v>3.31E7</v>
      </c>
      <c r="K1700" s="13" t="str">
        <f t="shared" ref="K1700:P1700" si="1700">if($E1700="","",if($E1700="Dropped",if(and(K$1&lt;=$I1700,K$1&gt;=$H1700),if(Year($D1700)=K$1,$F1700*0.8,if((year($D1700)+1)=K$1,$F1700*0.6,$F1700*0.4)) ,""),if($E1700="Minors",0,if($E1700="FA Contract",if(and(K$1&lt;=$I1700,K$1&gt;=$H1700),$F1700,""),if($E1700="YP Contract",if(K$1=$H1700,500000,if(K$1=($H1700+1),1000000,if(K$1=($H1700+2),1500000,""))))))))</f>
        <v/>
      </c>
      <c r="L1700" s="13" t="str">
        <f t="shared" si="1700"/>
        <v/>
      </c>
      <c r="M1700" s="13" t="str">
        <f t="shared" si="1700"/>
        <v/>
      </c>
      <c r="N1700" s="13" t="str">
        <f t="shared" si="1700"/>
        <v/>
      </c>
      <c r="O1700" s="13" t="str">
        <f t="shared" si="1700"/>
        <v/>
      </c>
      <c r="P1700" s="13" t="str">
        <f t="shared" si="1700"/>
        <v/>
      </c>
    </row>
    <row r="1701">
      <c r="B1701" s="23"/>
      <c r="C1701" s="9"/>
      <c r="D1701" s="9"/>
      <c r="E1701" s="9"/>
      <c r="F1701" s="2"/>
      <c r="G1701" s="3"/>
      <c r="I1701" s="12" t="str">
        <f t="shared" si="754"/>
        <v/>
      </c>
      <c r="J1701" s="13">
        <v>3.31E7</v>
      </c>
      <c r="K1701" s="13" t="str">
        <f t="shared" ref="K1701:P1701" si="1701">if($E1701="","",if($E1701="Dropped",if(and(K$1&lt;=$I1701,K$1&gt;=$H1701),if(Year($D1701)=K$1,$F1701*0.8,if((year($D1701)+1)=K$1,$F1701*0.6,$F1701*0.4)) ,""),if($E1701="Minors",0,if($E1701="FA Contract",if(and(K$1&lt;=$I1701,K$1&gt;=$H1701),$F1701,""),if($E1701="YP Contract",if(K$1=$H1701,500000,if(K$1=($H1701+1),1000000,if(K$1=($H1701+2),1500000,""))))))))</f>
        <v/>
      </c>
      <c r="L1701" s="13" t="str">
        <f t="shared" si="1701"/>
        <v/>
      </c>
      <c r="M1701" s="13" t="str">
        <f t="shared" si="1701"/>
        <v/>
      </c>
      <c r="N1701" s="13" t="str">
        <f t="shared" si="1701"/>
        <v/>
      </c>
      <c r="O1701" s="13" t="str">
        <f t="shared" si="1701"/>
        <v/>
      </c>
      <c r="P1701" s="13" t="str">
        <f t="shared" si="1701"/>
        <v/>
      </c>
    </row>
    <row r="1702">
      <c r="B1702" s="23"/>
      <c r="C1702" s="9"/>
      <c r="D1702" s="9"/>
      <c r="E1702" s="9"/>
      <c r="F1702" s="2"/>
      <c r="G1702" s="3"/>
      <c r="I1702" s="12" t="str">
        <f t="shared" si="754"/>
        <v/>
      </c>
      <c r="J1702" s="13">
        <v>3.31E7</v>
      </c>
      <c r="K1702" s="13" t="str">
        <f t="shared" ref="K1702:P1702" si="1702">if($E1702="","",if($E1702="Dropped",if(and(K$1&lt;=$I1702,K$1&gt;=$H1702),if(Year($D1702)=K$1,$F1702*0.8,if((year($D1702)+1)=K$1,$F1702*0.6,$F1702*0.4)) ,""),if($E1702="Minors",0,if($E1702="FA Contract",if(and(K$1&lt;=$I1702,K$1&gt;=$H1702),$F1702,""),if($E1702="YP Contract",if(K$1=$H1702,500000,if(K$1=($H1702+1),1000000,if(K$1=($H1702+2),1500000,""))))))))</f>
        <v/>
      </c>
      <c r="L1702" s="13" t="str">
        <f t="shared" si="1702"/>
        <v/>
      </c>
      <c r="M1702" s="13" t="str">
        <f t="shared" si="1702"/>
        <v/>
      </c>
      <c r="N1702" s="13" t="str">
        <f t="shared" si="1702"/>
        <v/>
      </c>
      <c r="O1702" s="13" t="str">
        <f t="shared" si="1702"/>
        <v/>
      </c>
      <c r="P1702" s="13" t="str">
        <f t="shared" si="1702"/>
        <v/>
      </c>
    </row>
    <row r="1703">
      <c r="B1703" s="23"/>
      <c r="C1703" s="9"/>
      <c r="D1703" s="9"/>
      <c r="E1703" s="9"/>
      <c r="F1703" s="2"/>
      <c r="G1703" s="3"/>
      <c r="I1703" s="12" t="str">
        <f t="shared" si="754"/>
        <v/>
      </c>
      <c r="J1703" s="13">
        <v>3.31E7</v>
      </c>
      <c r="K1703" s="13" t="str">
        <f t="shared" ref="K1703:P1703" si="1703">if($E1703="","",if($E1703="Dropped",if(and(K$1&lt;=$I1703,K$1&gt;=$H1703),if(Year($D1703)=K$1,$F1703*0.8,if((year($D1703)+1)=K$1,$F1703*0.6,$F1703*0.4)) ,""),if($E1703="Minors",0,if($E1703="FA Contract",if(and(K$1&lt;=$I1703,K$1&gt;=$H1703),$F1703,""),if($E1703="YP Contract",if(K$1=$H1703,500000,if(K$1=($H1703+1),1000000,if(K$1=($H1703+2),1500000,""))))))))</f>
        <v/>
      </c>
      <c r="L1703" s="13" t="str">
        <f t="shared" si="1703"/>
        <v/>
      </c>
      <c r="M1703" s="13" t="str">
        <f t="shared" si="1703"/>
        <v/>
      </c>
      <c r="N1703" s="13" t="str">
        <f t="shared" si="1703"/>
        <v/>
      </c>
      <c r="O1703" s="13" t="str">
        <f t="shared" si="1703"/>
        <v/>
      </c>
      <c r="P1703" s="13" t="str">
        <f t="shared" si="1703"/>
        <v/>
      </c>
    </row>
    <row r="1704">
      <c r="B1704" s="23"/>
      <c r="C1704" s="9"/>
      <c r="D1704" s="9"/>
      <c r="E1704" s="9"/>
      <c r="F1704" s="2"/>
      <c r="G1704" s="3"/>
      <c r="I1704" s="12" t="str">
        <f t="shared" si="754"/>
        <v/>
      </c>
      <c r="J1704" s="13">
        <v>3.31E7</v>
      </c>
      <c r="K1704" s="13" t="str">
        <f t="shared" ref="K1704:P1704" si="1704">if($E1704="","",if($E1704="Dropped",if(and(K$1&lt;=$I1704,K$1&gt;=$H1704),if(Year($D1704)=K$1,$F1704*0.8,if((year($D1704)+1)=K$1,$F1704*0.6,$F1704*0.4)) ,""),if($E1704="Minors",0,if($E1704="FA Contract",if(and(K$1&lt;=$I1704,K$1&gt;=$H1704),$F1704,""),if($E1704="YP Contract",if(K$1=$H1704,500000,if(K$1=($H1704+1),1000000,if(K$1=($H1704+2),1500000,""))))))))</f>
        <v/>
      </c>
      <c r="L1704" s="13" t="str">
        <f t="shared" si="1704"/>
        <v/>
      </c>
      <c r="M1704" s="13" t="str">
        <f t="shared" si="1704"/>
        <v/>
      </c>
      <c r="N1704" s="13" t="str">
        <f t="shared" si="1704"/>
        <v/>
      </c>
      <c r="O1704" s="13" t="str">
        <f t="shared" si="1704"/>
        <v/>
      </c>
      <c r="P1704" s="13" t="str">
        <f t="shared" si="1704"/>
        <v/>
      </c>
    </row>
    <row r="1705">
      <c r="B1705" s="23"/>
      <c r="C1705" s="9"/>
      <c r="D1705" s="9"/>
      <c r="E1705" s="9"/>
      <c r="F1705" s="2"/>
      <c r="G1705" s="3"/>
      <c r="I1705" s="12" t="str">
        <f t="shared" si="754"/>
        <v/>
      </c>
      <c r="J1705" s="13">
        <v>3.31E7</v>
      </c>
      <c r="K1705" s="13" t="str">
        <f t="shared" ref="K1705:P1705" si="1705">if($E1705="","",if($E1705="Dropped",if(and(K$1&lt;=$I1705,K$1&gt;=$H1705),if(Year($D1705)=K$1,$F1705*0.8,if((year($D1705)+1)=K$1,$F1705*0.6,$F1705*0.4)) ,""),if($E1705="Minors",0,if($E1705="FA Contract",if(and(K$1&lt;=$I1705,K$1&gt;=$H1705),$F1705,""),if($E1705="YP Contract",if(K$1=$H1705,500000,if(K$1=($H1705+1),1000000,if(K$1=($H1705+2),1500000,""))))))))</f>
        <v/>
      </c>
      <c r="L1705" s="13" t="str">
        <f t="shared" si="1705"/>
        <v/>
      </c>
      <c r="M1705" s="13" t="str">
        <f t="shared" si="1705"/>
        <v/>
      </c>
      <c r="N1705" s="13" t="str">
        <f t="shared" si="1705"/>
        <v/>
      </c>
      <c r="O1705" s="13" t="str">
        <f t="shared" si="1705"/>
        <v/>
      </c>
      <c r="P1705" s="13" t="str">
        <f t="shared" si="1705"/>
        <v/>
      </c>
    </row>
    <row r="1706">
      <c r="B1706" s="23"/>
      <c r="C1706" s="9"/>
      <c r="D1706" s="9"/>
      <c r="E1706" s="9"/>
      <c r="F1706" s="2"/>
      <c r="G1706" s="3"/>
      <c r="I1706" s="12" t="str">
        <f t="shared" si="754"/>
        <v/>
      </c>
      <c r="J1706" s="13">
        <v>3.31E7</v>
      </c>
      <c r="K1706" s="13" t="str">
        <f t="shared" ref="K1706:P1706" si="1706">if($E1706="","",if($E1706="Dropped",if(and(K$1&lt;=$I1706,K$1&gt;=$H1706),if(Year($D1706)=K$1,$F1706*0.8,if((year($D1706)+1)=K$1,$F1706*0.6,$F1706*0.4)) ,""),if($E1706="Minors",0,if($E1706="FA Contract",if(and(K$1&lt;=$I1706,K$1&gt;=$H1706),$F1706,""),if($E1706="YP Contract",if(K$1=$H1706,500000,if(K$1=($H1706+1),1000000,if(K$1=($H1706+2),1500000,""))))))))</f>
        <v/>
      </c>
      <c r="L1706" s="13" t="str">
        <f t="shared" si="1706"/>
        <v/>
      </c>
      <c r="M1706" s="13" t="str">
        <f t="shared" si="1706"/>
        <v/>
      </c>
      <c r="N1706" s="13" t="str">
        <f t="shared" si="1706"/>
        <v/>
      </c>
      <c r="O1706" s="13" t="str">
        <f t="shared" si="1706"/>
        <v/>
      </c>
      <c r="P1706" s="13" t="str">
        <f t="shared" si="1706"/>
        <v/>
      </c>
    </row>
    <row r="1707">
      <c r="B1707" s="23"/>
      <c r="C1707" s="9"/>
      <c r="D1707" s="9"/>
      <c r="E1707" s="9"/>
      <c r="F1707" s="2"/>
      <c r="G1707" s="3"/>
      <c r="I1707" s="12" t="str">
        <f t="shared" si="754"/>
        <v/>
      </c>
      <c r="J1707" s="13">
        <v>3.31E7</v>
      </c>
      <c r="K1707" s="13" t="str">
        <f t="shared" ref="K1707:P1707" si="1707">if($E1707="","",if($E1707="Dropped",if(and(K$1&lt;=$I1707,K$1&gt;=$H1707),if(Year($D1707)=K$1,$F1707*0.8,if((year($D1707)+1)=K$1,$F1707*0.6,$F1707*0.4)) ,""),if($E1707="Minors",0,if($E1707="FA Contract",if(and(K$1&lt;=$I1707,K$1&gt;=$H1707),$F1707,""),if($E1707="YP Contract",if(K$1=$H1707,500000,if(K$1=($H1707+1),1000000,if(K$1=($H1707+2),1500000,""))))))))</f>
        <v/>
      </c>
      <c r="L1707" s="13" t="str">
        <f t="shared" si="1707"/>
        <v/>
      </c>
      <c r="M1707" s="13" t="str">
        <f t="shared" si="1707"/>
        <v/>
      </c>
      <c r="N1707" s="13" t="str">
        <f t="shared" si="1707"/>
        <v/>
      </c>
      <c r="O1707" s="13" t="str">
        <f t="shared" si="1707"/>
        <v/>
      </c>
      <c r="P1707" s="13" t="str">
        <f t="shared" si="1707"/>
        <v/>
      </c>
    </row>
    <row r="1708">
      <c r="B1708" s="23"/>
      <c r="C1708" s="9"/>
      <c r="D1708" s="9"/>
      <c r="E1708" s="9"/>
      <c r="F1708" s="2"/>
      <c r="G1708" s="3"/>
      <c r="I1708" s="12" t="str">
        <f t="shared" si="754"/>
        <v/>
      </c>
      <c r="J1708" s="13">
        <v>3.31E7</v>
      </c>
      <c r="K1708" s="13" t="str">
        <f t="shared" ref="K1708:P1708" si="1708">if($E1708="","",if($E1708="Dropped",if(and(K$1&lt;=$I1708,K$1&gt;=$H1708),if(Year($D1708)=K$1,$F1708*0.8,if((year($D1708)+1)=K$1,$F1708*0.6,$F1708*0.4)) ,""),if($E1708="Minors",0,if($E1708="FA Contract",if(and(K$1&lt;=$I1708,K$1&gt;=$H1708),$F1708,""),if($E1708="YP Contract",if(K$1=$H1708,500000,if(K$1=($H1708+1),1000000,if(K$1=($H1708+2),1500000,""))))))))</f>
        <v/>
      </c>
      <c r="L1708" s="13" t="str">
        <f t="shared" si="1708"/>
        <v/>
      </c>
      <c r="M1708" s="13" t="str">
        <f t="shared" si="1708"/>
        <v/>
      </c>
      <c r="N1708" s="13" t="str">
        <f t="shared" si="1708"/>
        <v/>
      </c>
      <c r="O1708" s="13" t="str">
        <f t="shared" si="1708"/>
        <v/>
      </c>
      <c r="P1708" s="13" t="str">
        <f t="shared" si="1708"/>
        <v/>
      </c>
    </row>
    <row r="1709">
      <c r="B1709" s="23"/>
      <c r="C1709" s="9"/>
      <c r="D1709" s="9"/>
      <c r="E1709" s="9"/>
      <c r="F1709" s="2"/>
      <c r="G1709" s="3"/>
      <c r="I1709" s="12" t="str">
        <f t="shared" si="754"/>
        <v/>
      </c>
      <c r="J1709" s="13">
        <v>3.31E7</v>
      </c>
      <c r="K1709" s="13" t="str">
        <f t="shared" ref="K1709:P1709" si="1709">if($E1709="","",if($E1709="Dropped",if(and(K$1&lt;=$I1709,K$1&gt;=$H1709),if(Year($D1709)=K$1,$F1709*0.8,if((year($D1709)+1)=K$1,$F1709*0.6,$F1709*0.4)) ,""),if($E1709="Minors",0,if($E1709="FA Contract",if(and(K$1&lt;=$I1709,K$1&gt;=$H1709),$F1709,""),if($E1709="YP Contract",if(K$1=$H1709,500000,if(K$1=($H1709+1),1000000,if(K$1=($H1709+2),1500000,""))))))))</f>
        <v/>
      </c>
      <c r="L1709" s="13" t="str">
        <f t="shared" si="1709"/>
        <v/>
      </c>
      <c r="M1709" s="13" t="str">
        <f t="shared" si="1709"/>
        <v/>
      </c>
      <c r="N1709" s="13" t="str">
        <f t="shared" si="1709"/>
        <v/>
      </c>
      <c r="O1709" s="13" t="str">
        <f t="shared" si="1709"/>
        <v/>
      </c>
      <c r="P1709" s="13" t="str">
        <f t="shared" si="1709"/>
        <v/>
      </c>
    </row>
    <row r="1710">
      <c r="B1710" s="23"/>
      <c r="C1710" s="9"/>
      <c r="D1710" s="9"/>
      <c r="E1710" s="9"/>
      <c r="F1710" s="2"/>
      <c r="G1710" s="3"/>
      <c r="I1710" s="12" t="str">
        <f t="shared" si="754"/>
        <v/>
      </c>
      <c r="J1710" s="13">
        <v>3.31E7</v>
      </c>
      <c r="K1710" s="13" t="str">
        <f t="shared" ref="K1710:P1710" si="1710">if($E1710="","",if($E1710="Dropped",if(and(K$1&lt;=$I1710,K$1&gt;=$H1710),if(Year($D1710)=K$1,$F1710*0.8,if((year($D1710)+1)=K$1,$F1710*0.6,$F1710*0.4)) ,""),if($E1710="Minors",0,if($E1710="FA Contract",if(and(K$1&lt;=$I1710,K$1&gt;=$H1710),$F1710,""),if($E1710="YP Contract",if(K$1=$H1710,500000,if(K$1=($H1710+1),1000000,if(K$1=($H1710+2),1500000,""))))))))</f>
        <v/>
      </c>
      <c r="L1710" s="13" t="str">
        <f t="shared" si="1710"/>
        <v/>
      </c>
      <c r="M1710" s="13" t="str">
        <f t="shared" si="1710"/>
        <v/>
      </c>
      <c r="N1710" s="13" t="str">
        <f t="shared" si="1710"/>
        <v/>
      </c>
      <c r="O1710" s="13" t="str">
        <f t="shared" si="1710"/>
        <v/>
      </c>
      <c r="P1710" s="13" t="str">
        <f t="shared" si="1710"/>
        <v/>
      </c>
    </row>
    <row r="1711">
      <c r="B1711" s="23"/>
      <c r="C1711" s="9"/>
      <c r="D1711" s="9"/>
      <c r="E1711" s="9"/>
      <c r="F1711" s="2"/>
      <c r="G1711" s="3"/>
      <c r="I1711" s="12" t="str">
        <f t="shared" si="754"/>
        <v/>
      </c>
      <c r="J1711" s="13">
        <v>3.31E7</v>
      </c>
      <c r="K1711" s="13" t="str">
        <f t="shared" ref="K1711:P1711" si="1711">if($E1711="","",if($E1711="Dropped",if(and(K$1&lt;=$I1711,K$1&gt;=$H1711),if(Year($D1711)=K$1,$F1711*0.8,if((year($D1711)+1)=K$1,$F1711*0.6,$F1711*0.4)) ,""),if($E1711="Minors",0,if($E1711="FA Contract",if(and(K$1&lt;=$I1711,K$1&gt;=$H1711),$F1711,""),if($E1711="YP Contract",if(K$1=$H1711,500000,if(K$1=($H1711+1),1000000,if(K$1=($H1711+2),1500000,""))))))))</f>
        <v/>
      </c>
      <c r="L1711" s="13" t="str">
        <f t="shared" si="1711"/>
        <v/>
      </c>
      <c r="M1711" s="13" t="str">
        <f t="shared" si="1711"/>
        <v/>
      </c>
      <c r="N1711" s="13" t="str">
        <f t="shared" si="1711"/>
        <v/>
      </c>
      <c r="O1711" s="13" t="str">
        <f t="shared" si="1711"/>
        <v/>
      </c>
      <c r="P1711" s="13" t="str">
        <f t="shared" si="1711"/>
        <v/>
      </c>
    </row>
    <row r="1712">
      <c r="B1712" s="23"/>
      <c r="C1712" s="9"/>
      <c r="D1712" s="9"/>
      <c r="E1712" s="9"/>
      <c r="F1712" s="2"/>
      <c r="G1712" s="3"/>
      <c r="I1712" s="12" t="str">
        <f t="shared" si="754"/>
        <v/>
      </c>
      <c r="J1712" s="13">
        <v>3.31E7</v>
      </c>
      <c r="K1712" s="13" t="str">
        <f t="shared" ref="K1712:P1712" si="1712">if($E1712="","",if($E1712="Dropped",if(and(K$1&lt;=$I1712,K$1&gt;=$H1712),if(Year($D1712)=K$1,$F1712*0.8,if((year($D1712)+1)=K$1,$F1712*0.6,$F1712*0.4)) ,""),if($E1712="Minors",0,if($E1712="FA Contract",if(and(K$1&lt;=$I1712,K$1&gt;=$H1712),$F1712,""),if($E1712="YP Contract",if(K$1=$H1712,500000,if(K$1=($H1712+1),1000000,if(K$1=($H1712+2),1500000,""))))))))</f>
        <v/>
      </c>
      <c r="L1712" s="13" t="str">
        <f t="shared" si="1712"/>
        <v/>
      </c>
      <c r="M1712" s="13" t="str">
        <f t="shared" si="1712"/>
        <v/>
      </c>
      <c r="N1712" s="13" t="str">
        <f t="shared" si="1712"/>
        <v/>
      </c>
      <c r="O1712" s="13" t="str">
        <f t="shared" si="1712"/>
        <v/>
      </c>
      <c r="P1712" s="13" t="str">
        <f t="shared" si="1712"/>
        <v/>
      </c>
    </row>
    <row r="1713">
      <c r="B1713" s="23"/>
      <c r="C1713" s="9"/>
      <c r="D1713" s="9"/>
      <c r="E1713" s="9"/>
      <c r="F1713" s="2"/>
      <c r="G1713" s="3"/>
      <c r="I1713" s="12" t="str">
        <f t="shared" si="754"/>
        <v/>
      </c>
      <c r="J1713" s="13">
        <v>3.31E7</v>
      </c>
      <c r="K1713" s="13" t="str">
        <f t="shared" ref="K1713:P1713" si="1713">if($E1713="","",if($E1713="Dropped",if(and(K$1&lt;=$I1713,K$1&gt;=$H1713),if(Year($D1713)=K$1,$F1713*0.8,if((year($D1713)+1)=K$1,$F1713*0.6,$F1713*0.4)) ,""),if($E1713="Minors",0,if($E1713="FA Contract",if(and(K$1&lt;=$I1713,K$1&gt;=$H1713),$F1713,""),if($E1713="YP Contract",if(K$1=$H1713,500000,if(K$1=($H1713+1),1000000,if(K$1=($H1713+2),1500000,""))))))))</f>
        <v/>
      </c>
      <c r="L1713" s="13" t="str">
        <f t="shared" si="1713"/>
        <v/>
      </c>
      <c r="M1713" s="13" t="str">
        <f t="shared" si="1713"/>
        <v/>
      </c>
      <c r="N1713" s="13" t="str">
        <f t="shared" si="1713"/>
        <v/>
      </c>
      <c r="O1713" s="13" t="str">
        <f t="shared" si="1713"/>
        <v/>
      </c>
      <c r="P1713" s="13" t="str">
        <f t="shared" si="1713"/>
        <v/>
      </c>
    </row>
    <row r="1714">
      <c r="B1714" s="23"/>
      <c r="C1714" s="9"/>
      <c r="D1714" s="9"/>
      <c r="E1714" s="9"/>
      <c r="F1714" s="2"/>
      <c r="G1714" s="3"/>
      <c r="I1714" s="12" t="str">
        <f t="shared" si="754"/>
        <v/>
      </c>
      <c r="J1714" s="13">
        <v>3.31E7</v>
      </c>
      <c r="K1714" s="13" t="str">
        <f t="shared" ref="K1714:P1714" si="1714">if($E1714="","",if($E1714="Dropped",if(and(K$1&lt;=$I1714,K$1&gt;=$H1714),if(Year($D1714)=K$1,$F1714*0.8,if((year($D1714)+1)=K$1,$F1714*0.6,$F1714*0.4)) ,""),if($E1714="Minors",0,if($E1714="FA Contract",if(and(K$1&lt;=$I1714,K$1&gt;=$H1714),$F1714,""),if($E1714="YP Contract",if(K$1=$H1714,500000,if(K$1=($H1714+1),1000000,if(K$1=($H1714+2),1500000,""))))))))</f>
        <v/>
      </c>
      <c r="L1714" s="13" t="str">
        <f t="shared" si="1714"/>
        <v/>
      </c>
      <c r="M1714" s="13" t="str">
        <f t="shared" si="1714"/>
        <v/>
      </c>
      <c r="N1714" s="13" t="str">
        <f t="shared" si="1714"/>
        <v/>
      </c>
      <c r="O1714" s="13" t="str">
        <f t="shared" si="1714"/>
        <v/>
      </c>
      <c r="P1714" s="13" t="str">
        <f t="shared" si="1714"/>
        <v/>
      </c>
    </row>
    <row r="1715">
      <c r="B1715" s="23"/>
      <c r="C1715" s="9"/>
      <c r="D1715" s="9"/>
      <c r="E1715" s="9"/>
      <c r="F1715" s="2"/>
      <c r="G1715" s="3"/>
      <c r="I1715" s="12" t="str">
        <f t="shared" si="754"/>
        <v/>
      </c>
      <c r="J1715" s="13">
        <v>3.31E7</v>
      </c>
      <c r="K1715" s="13" t="str">
        <f t="shared" ref="K1715:P1715" si="1715">if($E1715="","",if($E1715="Dropped",if(and(K$1&lt;=$I1715,K$1&gt;=$H1715),if(Year($D1715)=K$1,$F1715*0.8,if((year($D1715)+1)=K$1,$F1715*0.6,$F1715*0.4)) ,""),if($E1715="Minors",0,if($E1715="FA Contract",if(and(K$1&lt;=$I1715,K$1&gt;=$H1715),$F1715,""),if($E1715="YP Contract",if(K$1=$H1715,500000,if(K$1=($H1715+1),1000000,if(K$1=($H1715+2),1500000,""))))))))</f>
        <v/>
      </c>
      <c r="L1715" s="13" t="str">
        <f t="shared" si="1715"/>
        <v/>
      </c>
      <c r="M1715" s="13" t="str">
        <f t="shared" si="1715"/>
        <v/>
      </c>
      <c r="N1715" s="13" t="str">
        <f t="shared" si="1715"/>
        <v/>
      </c>
      <c r="O1715" s="13" t="str">
        <f t="shared" si="1715"/>
        <v/>
      </c>
      <c r="P1715" s="13" t="str">
        <f t="shared" si="1715"/>
        <v/>
      </c>
    </row>
    <row r="1716">
      <c r="B1716" s="23"/>
      <c r="C1716" s="9"/>
      <c r="D1716" s="9"/>
      <c r="E1716" s="9"/>
      <c r="F1716" s="2"/>
      <c r="G1716" s="3"/>
      <c r="I1716" s="12" t="str">
        <f t="shared" si="754"/>
        <v/>
      </c>
      <c r="J1716" s="13">
        <v>3.31E7</v>
      </c>
      <c r="K1716" s="13" t="str">
        <f t="shared" ref="K1716:P1716" si="1716">if($E1716="","",if($E1716="Dropped",if(and(K$1&lt;=$I1716,K$1&gt;=$H1716),if(Year($D1716)=K$1,$F1716*0.8,if((year($D1716)+1)=K$1,$F1716*0.6,$F1716*0.4)) ,""),if($E1716="Minors",0,if($E1716="FA Contract",if(and(K$1&lt;=$I1716,K$1&gt;=$H1716),$F1716,""),if($E1716="YP Contract",if(K$1=$H1716,500000,if(K$1=($H1716+1),1000000,if(K$1=($H1716+2),1500000,""))))))))</f>
        <v/>
      </c>
      <c r="L1716" s="13" t="str">
        <f t="shared" si="1716"/>
        <v/>
      </c>
      <c r="M1716" s="13" t="str">
        <f t="shared" si="1716"/>
        <v/>
      </c>
      <c r="N1716" s="13" t="str">
        <f t="shared" si="1716"/>
        <v/>
      </c>
      <c r="O1716" s="13" t="str">
        <f t="shared" si="1716"/>
        <v/>
      </c>
      <c r="P1716" s="13" t="str">
        <f t="shared" si="1716"/>
        <v/>
      </c>
    </row>
    <row r="1717">
      <c r="B1717" s="23"/>
      <c r="C1717" s="9"/>
      <c r="D1717" s="9"/>
      <c r="E1717" s="9"/>
      <c r="F1717" s="2"/>
      <c r="G1717" s="3"/>
      <c r="I1717" s="12" t="str">
        <f t="shared" si="754"/>
        <v/>
      </c>
      <c r="J1717" s="13">
        <v>3.31E7</v>
      </c>
      <c r="K1717" s="13" t="str">
        <f t="shared" ref="K1717:P1717" si="1717">if($E1717="","",if($E1717="Dropped",if(and(K$1&lt;=$I1717,K$1&gt;=$H1717),if(Year($D1717)=K$1,$F1717*0.8,if((year($D1717)+1)=K$1,$F1717*0.6,$F1717*0.4)) ,""),if($E1717="Minors",0,if($E1717="FA Contract",if(and(K$1&lt;=$I1717,K$1&gt;=$H1717),$F1717,""),if($E1717="YP Contract",if(K$1=$H1717,500000,if(K$1=($H1717+1),1000000,if(K$1=($H1717+2),1500000,""))))))))</f>
        <v/>
      </c>
      <c r="L1717" s="13" t="str">
        <f t="shared" si="1717"/>
        <v/>
      </c>
      <c r="M1717" s="13" t="str">
        <f t="shared" si="1717"/>
        <v/>
      </c>
      <c r="N1717" s="13" t="str">
        <f t="shared" si="1717"/>
        <v/>
      </c>
      <c r="O1717" s="13" t="str">
        <f t="shared" si="1717"/>
        <v/>
      </c>
      <c r="P1717" s="13" t="str">
        <f t="shared" si="1717"/>
        <v/>
      </c>
    </row>
    <row r="1718">
      <c r="B1718" s="23"/>
      <c r="C1718" s="9"/>
      <c r="D1718" s="9"/>
      <c r="E1718" s="9"/>
      <c r="F1718" s="2"/>
      <c r="G1718" s="3"/>
      <c r="I1718" s="12" t="str">
        <f t="shared" si="754"/>
        <v/>
      </c>
      <c r="J1718" s="13">
        <v>3.31E7</v>
      </c>
      <c r="K1718" s="13" t="str">
        <f t="shared" ref="K1718:P1718" si="1718">if($E1718="","",if($E1718="Dropped",if(and(K$1&lt;=$I1718,K$1&gt;=$H1718),if(Year($D1718)=K$1,$F1718*0.8,if((year($D1718)+1)=K$1,$F1718*0.6,$F1718*0.4)) ,""),if($E1718="Minors",0,if($E1718="FA Contract",if(and(K$1&lt;=$I1718,K$1&gt;=$H1718),$F1718,""),if($E1718="YP Contract",if(K$1=$H1718,500000,if(K$1=($H1718+1),1000000,if(K$1=($H1718+2),1500000,""))))))))</f>
        <v/>
      </c>
      <c r="L1718" s="13" t="str">
        <f t="shared" si="1718"/>
        <v/>
      </c>
      <c r="M1718" s="13" t="str">
        <f t="shared" si="1718"/>
        <v/>
      </c>
      <c r="N1718" s="13" t="str">
        <f t="shared" si="1718"/>
        <v/>
      </c>
      <c r="O1718" s="13" t="str">
        <f t="shared" si="1718"/>
        <v/>
      </c>
      <c r="P1718" s="13" t="str">
        <f t="shared" si="1718"/>
        <v/>
      </c>
    </row>
    <row r="1719">
      <c r="B1719" s="23"/>
      <c r="C1719" s="9"/>
      <c r="D1719" s="9"/>
      <c r="E1719" s="9"/>
      <c r="F1719" s="2"/>
      <c r="G1719" s="3"/>
      <c r="I1719" s="12" t="str">
        <f t="shared" si="754"/>
        <v/>
      </c>
      <c r="J1719" s="13">
        <v>3.31E7</v>
      </c>
      <c r="K1719" s="13" t="str">
        <f t="shared" ref="K1719:P1719" si="1719">if($E1719="","",if($E1719="Dropped",if(and(K$1&lt;=$I1719,K$1&gt;=$H1719),if(Year($D1719)=K$1,$F1719*0.8,if((year($D1719)+1)=K$1,$F1719*0.6,$F1719*0.4)) ,""),if($E1719="Minors",0,if($E1719="FA Contract",if(and(K$1&lt;=$I1719,K$1&gt;=$H1719),$F1719,""),if($E1719="YP Contract",if(K$1=$H1719,500000,if(K$1=($H1719+1),1000000,if(K$1=($H1719+2),1500000,""))))))))</f>
        <v/>
      </c>
      <c r="L1719" s="13" t="str">
        <f t="shared" si="1719"/>
        <v/>
      </c>
      <c r="M1719" s="13" t="str">
        <f t="shared" si="1719"/>
        <v/>
      </c>
      <c r="N1719" s="13" t="str">
        <f t="shared" si="1719"/>
        <v/>
      </c>
      <c r="O1719" s="13" t="str">
        <f t="shared" si="1719"/>
        <v/>
      </c>
      <c r="P1719" s="13" t="str">
        <f t="shared" si="1719"/>
        <v/>
      </c>
    </row>
    <row r="1720">
      <c r="B1720" s="23"/>
      <c r="C1720" s="9"/>
      <c r="D1720" s="9"/>
      <c r="E1720" s="9"/>
      <c r="F1720" s="2"/>
      <c r="G1720" s="3"/>
      <c r="I1720" s="12" t="str">
        <f t="shared" si="754"/>
        <v/>
      </c>
      <c r="J1720" s="13">
        <v>3.31E7</v>
      </c>
      <c r="K1720" s="13" t="str">
        <f t="shared" ref="K1720:P1720" si="1720">if($E1720="","",if($E1720="Dropped",if(and(K$1&lt;=$I1720,K$1&gt;=$H1720),if(Year($D1720)=K$1,$F1720*0.8,if((year($D1720)+1)=K$1,$F1720*0.6,$F1720*0.4)) ,""),if($E1720="Minors",0,if($E1720="FA Contract",if(and(K$1&lt;=$I1720,K$1&gt;=$H1720),$F1720,""),if($E1720="YP Contract",if(K$1=$H1720,500000,if(K$1=($H1720+1),1000000,if(K$1=($H1720+2),1500000,""))))))))</f>
        <v/>
      </c>
      <c r="L1720" s="13" t="str">
        <f t="shared" si="1720"/>
        <v/>
      </c>
      <c r="M1720" s="13" t="str">
        <f t="shared" si="1720"/>
        <v/>
      </c>
      <c r="N1720" s="13" t="str">
        <f t="shared" si="1720"/>
        <v/>
      </c>
      <c r="O1720" s="13" t="str">
        <f t="shared" si="1720"/>
        <v/>
      </c>
      <c r="P1720" s="13" t="str">
        <f t="shared" si="1720"/>
        <v/>
      </c>
    </row>
    <row r="1721">
      <c r="B1721" s="23"/>
      <c r="C1721" s="9"/>
      <c r="D1721" s="9"/>
      <c r="E1721" s="9"/>
      <c r="F1721" s="2"/>
      <c r="G1721" s="3"/>
      <c r="I1721" s="12" t="str">
        <f t="shared" si="754"/>
        <v/>
      </c>
      <c r="J1721" s="13">
        <v>3.31E7</v>
      </c>
      <c r="K1721" s="13" t="str">
        <f t="shared" ref="K1721:P1721" si="1721">if($E1721="","",if($E1721="Dropped",if(and(K$1&lt;=$I1721,K$1&gt;=$H1721),if(Year($D1721)=K$1,$F1721*0.8,if((year($D1721)+1)=K$1,$F1721*0.6,$F1721*0.4)) ,""),if($E1721="Minors",0,if($E1721="FA Contract",if(and(K$1&lt;=$I1721,K$1&gt;=$H1721),$F1721,""),if($E1721="YP Contract",if(K$1=$H1721,500000,if(K$1=($H1721+1),1000000,if(K$1=($H1721+2),1500000,""))))))))</f>
        <v/>
      </c>
      <c r="L1721" s="13" t="str">
        <f t="shared" si="1721"/>
        <v/>
      </c>
      <c r="M1721" s="13" t="str">
        <f t="shared" si="1721"/>
        <v/>
      </c>
      <c r="N1721" s="13" t="str">
        <f t="shared" si="1721"/>
        <v/>
      </c>
      <c r="O1721" s="13" t="str">
        <f t="shared" si="1721"/>
        <v/>
      </c>
      <c r="P1721" s="13" t="str">
        <f t="shared" si="1721"/>
        <v/>
      </c>
    </row>
    <row r="1722">
      <c r="B1722" s="23"/>
      <c r="C1722" s="9"/>
      <c r="D1722" s="9"/>
      <c r="E1722" s="9"/>
      <c r="F1722" s="2"/>
      <c r="G1722" s="3"/>
      <c r="I1722" s="12" t="str">
        <f t="shared" si="754"/>
        <v/>
      </c>
      <c r="J1722" s="13">
        <v>3.31E7</v>
      </c>
      <c r="K1722" s="13" t="str">
        <f t="shared" ref="K1722:P1722" si="1722">if($E1722="","",if($E1722="Dropped",if(and(K$1&lt;=$I1722,K$1&gt;=$H1722),if(Year($D1722)=K$1,$F1722*0.8,if((year($D1722)+1)=K$1,$F1722*0.6,$F1722*0.4)) ,""),if($E1722="Minors",0,if($E1722="FA Contract",if(and(K$1&lt;=$I1722,K$1&gt;=$H1722),$F1722,""),if($E1722="YP Contract",if(K$1=$H1722,500000,if(K$1=($H1722+1),1000000,if(K$1=($H1722+2),1500000,""))))))))</f>
        <v/>
      </c>
      <c r="L1722" s="13" t="str">
        <f t="shared" si="1722"/>
        <v/>
      </c>
      <c r="M1722" s="13" t="str">
        <f t="shared" si="1722"/>
        <v/>
      </c>
      <c r="N1722" s="13" t="str">
        <f t="shared" si="1722"/>
        <v/>
      </c>
      <c r="O1722" s="13" t="str">
        <f t="shared" si="1722"/>
        <v/>
      </c>
      <c r="P1722" s="13" t="str">
        <f t="shared" si="1722"/>
        <v/>
      </c>
    </row>
    <row r="1723">
      <c r="B1723" s="23"/>
      <c r="C1723" s="9"/>
      <c r="D1723" s="9"/>
      <c r="E1723" s="9"/>
      <c r="F1723" s="2"/>
      <c r="G1723" s="3"/>
      <c r="I1723" s="12" t="str">
        <f t="shared" si="754"/>
        <v/>
      </c>
      <c r="J1723" s="13">
        <v>3.31E7</v>
      </c>
      <c r="K1723" s="13" t="str">
        <f t="shared" ref="K1723:P1723" si="1723">if($E1723="","",if($E1723="Dropped",if(and(K$1&lt;=$I1723,K$1&gt;=$H1723),if(Year($D1723)=K$1,$F1723*0.8,if((year($D1723)+1)=K$1,$F1723*0.6,$F1723*0.4)) ,""),if($E1723="Minors",0,if($E1723="FA Contract",if(and(K$1&lt;=$I1723,K$1&gt;=$H1723),$F1723,""),if($E1723="YP Contract",if(K$1=$H1723,500000,if(K$1=($H1723+1),1000000,if(K$1=($H1723+2),1500000,""))))))))</f>
        <v/>
      </c>
      <c r="L1723" s="13" t="str">
        <f t="shared" si="1723"/>
        <v/>
      </c>
      <c r="M1723" s="13" t="str">
        <f t="shared" si="1723"/>
        <v/>
      </c>
      <c r="N1723" s="13" t="str">
        <f t="shared" si="1723"/>
        <v/>
      </c>
      <c r="O1723" s="13" t="str">
        <f t="shared" si="1723"/>
        <v/>
      </c>
      <c r="P1723" s="13" t="str">
        <f t="shared" si="1723"/>
        <v/>
      </c>
    </row>
    <row r="1724">
      <c r="B1724" s="23"/>
      <c r="C1724" s="9"/>
      <c r="D1724" s="9"/>
      <c r="E1724" s="9"/>
      <c r="F1724" s="2"/>
      <c r="G1724" s="3"/>
      <c r="I1724" s="12" t="str">
        <f t="shared" si="754"/>
        <v/>
      </c>
      <c r="J1724" s="13">
        <v>3.31E7</v>
      </c>
      <c r="K1724" s="13" t="str">
        <f t="shared" ref="K1724:P1724" si="1724">if($E1724="","",if($E1724="Dropped",if(and(K$1&lt;=$I1724,K$1&gt;=$H1724),if(Year($D1724)=K$1,$F1724*0.8,if((year($D1724)+1)=K$1,$F1724*0.6,$F1724*0.4)) ,""),if($E1724="Minors",0,if($E1724="FA Contract",if(and(K$1&lt;=$I1724,K$1&gt;=$H1724),$F1724,""),if($E1724="YP Contract",if(K$1=$H1724,500000,if(K$1=($H1724+1),1000000,if(K$1=($H1724+2),1500000,""))))))))</f>
        <v/>
      </c>
      <c r="L1724" s="13" t="str">
        <f t="shared" si="1724"/>
        <v/>
      </c>
      <c r="M1724" s="13" t="str">
        <f t="shared" si="1724"/>
        <v/>
      </c>
      <c r="N1724" s="13" t="str">
        <f t="shared" si="1724"/>
        <v/>
      </c>
      <c r="O1724" s="13" t="str">
        <f t="shared" si="1724"/>
        <v/>
      </c>
      <c r="P1724" s="13" t="str">
        <f t="shared" si="1724"/>
        <v/>
      </c>
    </row>
    <row r="1725">
      <c r="B1725" s="23"/>
      <c r="C1725" s="9"/>
      <c r="D1725" s="9"/>
      <c r="E1725" s="9"/>
      <c r="F1725" s="2"/>
      <c r="G1725" s="3"/>
      <c r="I1725" s="12" t="str">
        <f t="shared" si="754"/>
        <v/>
      </c>
      <c r="J1725" s="13">
        <v>3.31E7</v>
      </c>
      <c r="K1725" s="13" t="str">
        <f t="shared" ref="K1725:P1725" si="1725">if($E1725="","",if($E1725="Dropped",if(and(K$1&lt;=$I1725,K$1&gt;=$H1725),if(Year($D1725)=K$1,$F1725*0.8,if((year($D1725)+1)=K$1,$F1725*0.6,$F1725*0.4)) ,""),if($E1725="Minors",0,if($E1725="FA Contract",if(and(K$1&lt;=$I1725,K$1&gt;=$H1725),$F1725,""),if($E1725="YP Contract",if(K$1=$H1725,500000,if(K$1=($H1725+1),1000000,if(K$1=($H1725+2),1500000,""))))))))</f>
        <v/>
      </c>
      <c r="L1725" s="13" t="str">
        <f t="shared" si="1725"/>
        <v/>
      </c>
      <c r="M1725" s="13" t="str">
        <f t="shared" si="1725"/>
        <v/>
      </c>
      <c r="N1725" s="13" t="str">
        <f t="shared" si="1725"/>
        <v/>
      </c>
      <c r="O1725" s="13" t="str">
        <f t="shared" si="1725"/>
        <v/>
      </c>
      <c r="P1725" s="13" t="str">
        <f t="shared" si="1725"/>
        <v/>
      </c>
    </row>
    <row r="1726">
      <c r="B1726" s="23"/>
      <c r="C1726" s="9"/>
      <c r="D1726" s="9"/>
      <c r="E1726" s="9"/>
      <c r="F1726" s="2"/>
      <c r="G1726" s="3"/>
      <c r="I1726" s="12" t="str">
        <f t="shared" si="754"/>
        <v/>
      </c>
      <c r="J1726" s="13">
        <v>3.31E7</v>
      </c>
      <c r="K1726" s="13" t="str">
        <f t="shared" ref="K1726:P1726" si="1726">if($E1726="","",if($E1726="Dropped",if(and(K$1&lt;=$I1726,K$1&gt;=$H1726),if(Year($D1726)=K$1,$F1726*0.8,if((year($D1726)+1)=K$1,$F1726*0.6,$F1726*0.4)) ,""),if($E1726="Minors",0,if($E1726="FA Contract",if(and(K$1&lt;=$I1726,K$1&gt;=$H1726),$F1726,""),if($E1726="YP Contract",if(K$1=$H1726,500000,if(K$1=($H1726+1),1000000,if(K$1=($H1726+2),1500000,""))))))))</f>
        <v/>
      </c>
      <c r="L1726" s="13" t="str">
        <f t="shared" si="1726"/>
        <v/>
      </c>
      <c r="M1726" s="13" t="str">
        <f t="shared" si="1726"/>
        <v/>
      </c>
      <c r="N1726" s="13" t="str">
        <f t="shared" si="1726"/>
        <v/>
      </c>
      <c r="O1726" s="13" t="str">
        <f t="shared" si="1726"/>
        <v/>
      </c>
      <c r="P1726" s="13" t="str">
        <f t="shared" si="1726"/>
        <v/>
      </c>
    </row>
    <row r="1727">
      <c r="B1727" s="23"/>
      <c r="C1727" s="9"/>
      <c r="D1727" s="9"/>
      <c r="E1727" s="9"/>
      <c r="F1727" s="2"/>
      <c r="G1727" s="3"/>
      <c r="I1727" s="12" t="str">
        <f t="shared" si="754"/>
        <v/>
      </c>
      <c r="J1727" s="13">
        <v>3.31E7</v>
      </c>
      <c r="K1727" s="13" t="str">
        <f t="shared" ref="K1727:P1727" si="1727">if($E1727="","",if($E1727="Dropped",if(and(K$1&lt;=$I1727,K$1&gt;=$H1727),if(Year($D1727)=K$1,$F1727*0.8,if((year($D1727)+1)=K$1,$F1727*0.6,$F1727*0.4)) ,""),if($E1727="Minors",0,if($E1727="FA Contract",if(and(K$1&lt;=$I1727,K$1&gt;=$H1727),$F1727,""),if($E1727="YP Contract",if(K$1=$H1727,500000,if(K$1=($H1727+1),1000000,if(K$1=($H1727+2),1500000,""))))))))</f>
        <v/>
      </c>
      <c r="L1727" s="13" t="str">
        <f t="shared" si="1727"/>
        <v/>
      </c>
      <c r="M1727" s="13" t="str">
        <f t="shared" si="1727"/>
        <v/>
      </c>
      <c r="N1727" s="13" t="str">
        <f t="shared" si="1727"/>
        <v/>
      </c>
      <c r="O1727" s="13" t="str">
        <f t="shared" si="1727"/>
        <v/>
      </c>
      <c r="P1727" s="13" t="str">
        <f t="shared" si="1727"/>
        <v/>
      </c>
    </row>
    <row r="1728">
      <c r="B1728" s="23"/>
      <c r="C1728" s="9"/>
      <c r="D1728" s="9"/>
      <c r="E1728" s="9"/>
      <c r="F1728" s="2"/>
      <c r="G1728" s="3"/>
      <c r="I1728" s="12" t="str">
        <f t="shared" si="754"/>
        <v/>
      </c>
      <c r="J1728" s="13">
        <v>3.31E7</v>
      </c>
      <c r="K1728" s="13" t="str">
        <f t="shared" ref="K1728:P1728" si="1728">if($E1728="","",if($E1728="Dropped",if(and(K$1&lt;=$I1728,K$1&gt;=$H1728),if(Year($D1728)=K$1,$F1728*0.8,if((year($D1728)+1)=K$1,$F1728*0.6,$F1728*0.4)) ,""),if($E1728="Minors",0,if($E1728="FA Contract",if(and(K$1&lt;=$I1728,K$1&gt;=$H1728),$F1728,""),if($E1728="YP Contract",if(K$1=$H1728,500000,if(K$1=($H1728+1),1000000,if(K$1=($H1728+2),1500000,""))))))))</f>
        <v/>
      </c>
      <c r="L1728" s="13" t="str">
        <f t="shared" si="1728"/>
        <v/>
      </c>
      <c r="M1728" s="13" t="str">
        <f t="shared" si="1728"/>
        <v/>
      </c>
      <c r="N1728" s="13" t="str">
        <f t="shared" si="1728"/>
        <v/>
      </c>
      <c r="O1728" s="13" t="str">
        <f t="shared" si="1728"/>
        <v/>
      </c>
      <c r="P1728" s="13" t="str">
        <f t="shared" si="1728"/>
        <v/>
      </c>
    </row>
    <row r="1729">
      <c r="B1729" s="23"/>
      <c r="C1729" s="9"/>
      <c r="D1729" s="9"/>
      <c r="E1729" s="9"/>
      <c r="F1729" s="2"/>
      <c r="G1729" s="3"/>
      <c r="I1729" s="12" t="str">
        <f t="shared" si="754"/>
        <v/>
      </c>
      <c r="J1729" s="13">
        <v>3.31E7</v>
      </c>
      <c r="K1729" s="13" t="str">
        <f t="shared" ref="K1729:P1729" si="1729">if($E1729="","",if($E1729="Dropped",if(and(K$1&lt;=$I1729,K$1&gt;=$H1729),if(Year($D1729)=K$1,$F1729*0.8,if((year($D1729)+1)=K$1,$F1729*0.6,$F1729*0.4)) ,""),if($E1729="Minors",0,if($E1729="FA Contract",if(and(K$1&lt;=$I1729,K$1&gt;=$H1729),$F1729,""),if($E1729="YP Contract",if(K$1=$H1729,500000,if(K$1=($H1729+1),1000000,if(K$1=($H1729+2),1500000,""))))))))</f>
        <v/>
      </c>
      <c r="L1729" s="13" t="str">
        <f t="shared" si="1729"/>
        <v/>
      </c>
      <c r="M1729" s="13" t="str">
        <f t="shared" si="1729"/>
        <v/>
      </c>
      <c r="N1729" s="13" t="str">
        <f t="shared" si="1729"/>
        <v/>
      </c>
      <c r="O1729" s="13" t="str">
        <f t="shared" si="1729"/>
        <v/>
      </c>
      <c r="P1729" s="13" t="str">
        <f t="shared" si="1729"/>
        <v/>
      </c>
    </row>
    <row r="1730">
      <c r="B1730" s="23"/>
      <c r="C1730" s="9"/>
      <c r="D1730" s="9"/>
      <c r="E1730" s="9"/>
      <c r="F1730" s="2"/>
      <c r="G1730" s="3"/>
      <c r="I1730" s="12" t="str">
        <f t="shared" si="754"/>
        <v/>
      </c>
      <c r="J1730" s="13">
        <v>3.31E7</v>
      </c>
      <c r="K1730" s="13" t="str">
        <f t="shared" ref="K1730:P1730" si="1730">if($E1730="","",if($E1730="Dropped",if(and(K$1&lt;=$I1730,K$1&gt;=$H1730),if(Year($D1730)=K$1,$F1730*0.8,if((year($D1730)+1)=K$1,$F1730*0.6,$F1730*0.4)) ,""),if($E1730="Minors",0,if($E1730="FA Contract",if(and(K$1&lt;=$I1730,K$1&gt;=$H1730),$F1730,""),if($E1730="YP Contract",if(K$1=$H1730,500000,if(K$1=($H1730+1),1000000,if(K$1=($H1730+2),1500000,""))))))))</f>
        <v/>
      </c>
      <c r="L1730" s="13" t="str">
        <f t="shared" si="1730"/>
        <v/>
      </c>
      <c r="M1730" s="13" t="str">
        <f t="shared" si="1730"/>
        <v/>
      </c>
      <c r="N1730" s="13" t="str">
        <f t="shared" si="1730"/>
        <v/>
      </c>
      <c r="O1730" s="13" t="str">
        <f t="shared" si="1730"/>
        <v/>
      </c>
      <c r="P1730" s="13" t="str">
        <f t="shared" si="1730"/>
        <v/>
      </c>
    </row>
    <row r="1731">
      <c r="B1731" s="23"/>
      <c r="C1731" s="9"/>
      <c r="D1731" s="9"/>
      <c r="E1731" s="9"/>
      <c r="F1731" s="2"/>
      <c r="G1731" s="3"/>
      <c r="I1731" s="12" t="str">
        <f t="shared" si="754"/>
        <v/>
      </c>
      <c r="J1731" s="13">
        <v>3.31E7</v>
      </c>
      <c r="K1731" s="13" t="str">
        <f t="shared" ref="K1731:P1731" si="1731">if($E1731="","",if($E1731="Dropped",if(and(K$1&lt;=$I1731,K$1&gt;=$H1731),if(Year($D1731)=K$1,$F1731*0.8,if((year($D1731)+1)=K$1,$F1731*0.6,$F1731*0.4)) ,""),if($E1731="Minors",0,if($E1731="FA Contract",if(and(K$1&lt;=$I1731,K$1&gt;=$H1731),$F1731,""),if($E1731="YP Contract",if(K$1=$H1731,500000,if(K$1=($H1731+1),1000000,if(K$1=($H1731+2),1500000,""))))))))</f>
        <v/>
      </c>
      <c r="L1731" s="13" t="str">
        <f t="shared" si="1731"/>
        <v/>
      </c>
      <c r="M1731" s="13" t="str">
        <f t="shared" si="1731"/>
        <v/>
      </c>
      <c r="N1731" s="13" t="str">
        <f t="shared" si="1731"/>
        <v/>
      </c>
      <c r="O1731" s="13" t="str">
        <f t="shared" si="1731"/>
        <v/>
      </c>
      <c r="P1731" s="13" t="str">
        <f t="shared" si="1731"/>
        <v/>
      </c>
    </row>
    <row r="1732">
      <c r="B1732" s="23"/>
      <c r="C1732" s="9"/>
      <c r="D1732" s="9"/>
      <c r="E1732" s="9"/>
      <c r="F1732" s="2"/>
      <c r="G1732" s="3"/>
      <c r="I1732" s="12" t="str">
        <f t="shared" si="754"/>
        <v/>
      </c>
      <c r="J1732" s="13">
        <v>3.31E7</v>
      </c>
      <c r="K1732" s="13" t="str">
        <f t="shared" ref="K1732:P1732" si="1732">if($E1732="","",if($E1732="Dropped",if(and(K$1&lt;=$I1732,K$1&gt;=$H1732),if(Year($D1732)=K$1,$F1732*0.8,if((year($D1732)+1)=K$1,$F1732*0.6,$F1732*0.4)) ,""),if($E1732="Minors",0,if($E1732="FA Contract",if(and(K$1&lt;=$I1732,K$1&gt;=$H1732),$F1732,""),if($E1732="YP Contract",if(K$1=$H1732,500000,if(K$1=($H1732+1),1000000,if(K$1=($H1732+2),1500000,""))))))))</f>
        <v/>
      </c>
      <c r="L1732" s="13" t="str">
        <f t="shared" si="1732"/>
        <v/>
      </c>
      <c r="M1732" s="13" t="str">
        <f t="shared" si="1732"/>
        <v/>
      </c>
      <c r="N1732" s="13" t="str">
        <f t="shared" si="1732"/>
        <v/>
      </c>
      <c r="O1732" s="13" t="str">
        <f t="shared" si="1732"/>
        <v/>
      </c>
      <c r="P1732" s="13" t="str">
        <f t="shared" si="1732"/>
        <v/>
      </c>
    </row>
    <row r="1733">
      <c r="B1733" s="23"/>
      <c r="C1733" s="9"/>
      <c r="D1733" s="9"/>
      <c r="E1733" s="9"/>
      <c r="F1733" s="2"/>
      <c r="G1733" s="3"/>
      <c r="I1733" s="12" t="str">
        <f t="shared" si="754"/>
        <v/>
      </c>
      <c r="J1733" s="13">
        <v>3.31E7</v>
      </c>
      <c r="K1733" s="13" t="str">
        <f t="shared" ref="K1733:P1733" si="1733">if($E1733="","",if($E1733="Dropped",if(and(K$1&lt;=$I1733,K$1&gt;=$H1733),if(Year($D1733)=K$1,$F1733*0.8,if((year($D1733)+1)=K$1,$F1733*0.6,$F1733*0.4)) ,""),if($E1733="Minors",0,if($E1733="FA Contract",if(and(K$1&lt;=$I1733,K$1&gt;=$H1733),$F1733,""),if($E1733="YP Contract",if(K$1=$H1733,500000,if(K$1=($H1733+1),1000000,if(K$1=($H1733+2),1500000,""))))))))</f>
        <v/>
      </c>
      <c r="L1733" s="13" t="str">
        <f t="shared" si="1733"/>
        <v/>
      </c>
      <c r="M1733" s="13" t="str">
        <f t="shared" si="1733"/>
        <v/>
      </c>
      <c r="N1733" s="13" t="str">
        <f t="shared" si="1733"/>
        <v/>
      </c>
      <c r="O1733" s="13" t="str">
        <f t="shared" si="1733"/>
        <v/>
      </c>
      <c r="P1733" s="13" t="str">
        <f t="shared" si="1733"/>
        <v/>
      </c>
    </row>
    <row r="1734">
      <c r="B1734" s="23"/>
      <c r="C1734" s="9"/>
      <c r="D1734" s="9"/>
      <c r="E1734" s="9"/>
      <c r="F1734" s="2"/>
      <c r="G1734" s="3"/>
      <c r="I1734" s="12" t="str">
        <f t="shared" si="754"/>
        <v/>
      </c>
      <c r="J1734" s="13">
        <v>3.31E7</v>
      </c>
      <c r="K1734" s="13" t="str">
        <f t="shared" ref="K1734:P1734" si="1734">if($E1734="","",if($E1734="Dropped",if(and(K$1&lt;=$I1734,K$1&gt;=$H1734),if(Year($D1734)=K$1,$F1734*0.8,if((year($D1734)+1)=K$1,$F1734*0.6,$F1734*0.4)) ,""),if($E1734="Minors",0,if($E1734="FA Contract",if(and(K$1&lt;=$I1734,K$1&gt;=$H1734),$F1734,""),if($E1734="YP Contract",if(K$1=$H1734,500000,if(K$1=($H1734+1),1000000,if(K$1=($H1734+2),1500000,""))))))))</f>
        <v/>
      </c>
      <c r="L1734" s="13" t="str">
        <f t="shared" si="1734"/>
        <v/>
      </c>
      <c r="M1734" s="13" t="str">
        <f t="shared" si="1734"/>
        <v/>
      </c>
      <c r="N1734" s="13" t="str">
        <f t="shared" si="1734"/>
        <v/>
      </c>
      <c r="O1734" s="13" t="str">
        <f t="shared" si="1734"/>
        <v/>
      </c>
      <c r="P1734" s="13" t="str">
        <f t="shared" si="1734"/>
        <v/>
      </c>
    </row>
    <row r="1735">
      <c r="B1735" s="23"/>
      <c r="C1735" s="9"/>
      <c r="D1735" s="9"/>
      <c r="E1735" s="9"/>
      <c r="F1735" s="2"/>
      <c r="G1735" s="3"/>
      <c r="I1735" s="12" t="str">
        <f t="shared" si="754"/>
        <v/>
      </c>
      <c r="J1735" s="13">
        <v>3.31E7</v>
      </c>
      <c r="K1735" s="13" t="str">
        <f t="shared" ref="K1735:P1735" si="1735">if($E1735="","",if($E1735="Dropped",if(and(K$1&lt;=$I1735,K$1&gt;=$H1735),if(Year($D1735)=K$1,$F1735*0.8,if((year($D1735)+1)=K$1,$F1735*0.6,$F1735*0.4)) ,""),if($E1735="Minors",0,if($E1735="FA Contract",if(and(K$1&lt;=$I1735,K$1&gt;=$H1735),$F1735,""),if($E1735="YP Contract",if(K$1=$H1735,500000,if(K$1=($H1735+1),1000000,if(K$1=($H1735+2),1500000,""))))))))</f>
        <v/>
      </c>
      <c r="L1735" s="13" t="str">
        <f t="shared" si="1735"/>
        <v/>
      </c>
      <c r="M1735" s="13" t="str">
        <f t="shared" si="1735"/>
        <v/>
      </c>
      <c r="N1735" s="13" t="str">
        <f t="shared" si="1735"/>
        <v/>
      </c>
      <c r="O1735" s="13" t="str">
        <f t="shared" si="1735"/>
        <v/>
      </c>
      <c r="P1735" s="13" t="str">
        <f t="shared" si="1735"/>
        <v/>
      </c>
    </row>
    <row r="1736">
      <c r="B1736" s="23"/>
      <c r="C1736" s="9"/>
      <c r="D1736" s="9"/>
      <c r="E1736" s="9"/>
      <c r="F1736" s="2"/>
      <c r="G1736" s="3"/>
      <c r="I1736" s="12" t="str">
        <f t="shared" si="754"/>
        <v/>
      </c>
      <c r="J1736" s="13">
        <v>3.31E7</v>
      </c>
      <c r="K1736" s="13" t="str">
        <f t="shared" ref="K1736:P1736" si="1736">if($E1736="","",if($E1736="Dropped",if(and(K$1&lt;=$I1736,K$1&gt;=$H1736),if(Year($D1736)=K$1,$F1736*0.8,if((year($D1736)+1)=K$1,$F1736*0.6,$F1736*0.4)) ,""),if($E1736="Minors",0,if($E1736="FA Contract",if(and(K$1&lt;=$I1736,K$1&gt;=$H1736),$F1736,""),if($E1736="YP Contract",if(K$1=$H1736,500000,if(K$1=($H1736+1),1000000,if(K$1=($H1736+2),1500000,""))))))))</f>
        <v/>
      </c>
      <c r="L1736" s="13" t="str">
        <f t="shared" si="1736"/>
        <v/>
      </c>
      <c r="M1736" s="13" t="str">
        <f t="shared" si="1736"/>
        <v/>
      </c>
      <c r="N1736" s="13" t="str">
        <f t="shared" si="1736"/>
        <v/>
      </c>
      <c r="O1736" s="13" t="str">
        <f t="shared" si="1736"/>
        <v/>
      </c>
      <c r="P1736" s="13" t="str">
        <f t="shared" si="1736"/>
        <v/>
      </c>
    </row>
    <row r="1737">
      <c r="B1737" s="23"/>
      <c r="C1737" s="9"/>
      <c r="D1737" s="9"/>
      <c r="E1737" s="9"/>
      <c r="F1737" s="2"/>
      <c r="G1737" s="3"/>
      <c r="I1737" s="12" t="str">
        <f t="shared" si="754"/>
        <v/>
      </c>
      <c r="J1737" s="13">
        <v>3.31E7</v>
      </c>
      <c r="K1737" s="13" t="str">
        <f t="shared" ref="K1737:P1737" si="1737">if($E1737="","",if($E1737="Dropped",if(and(K$1&lt;=$I1737,K$1&gt;=$H1737),if(Year($D1737)=K$1,$F1737*0.8,if((year($D1737)+1)=K$1,$F1737*0.6,$F1737*0.4)) ,""),if($E1737="Minors",0,if($E1737="FA Contract",if(and(K$1&lt;=$I1737,K$1&gt;=$H1737),$F1737,""),if($E1737="YP Contract",if(K$1=$H1737,500000,if(K$1=($H1737+1),1000000,if(K$1=($H1737+2),1500000,""))))))))</f>
        <v/>
      </c>
      <c r="L1737" s="13" t="str">
        <f t="shared" si="1737"/>
        <v/>
      </c>
      <c r="M1737" s="13" t="str">
        <f t="shared" si="1737"/>
        <v/>
      </c>
      <c r="N1737" s="13" t="str">
        <f t="shared" si="1737"/>
        <v/>
      </c>
      <c r="O1737" s="13" t="str">
        <f t="shared" si="1737"/>
        <v/>
      </c>
      <c r="P1737" s="13" t="str">
        <f t="shared" si="1737"/>
        <v/>
      </c>
    </row>
    <row r="1738">
      <c r="B1738" s="23"/>
      <c r="C1738" s="9"/>
      <c r="D1738" s="9"/>
      <c r="E1738" s="9"/>
      <c r="F1738" s="2"/>
      <c r="G1738" s="3"/>
      <c r="I1738" s="12" t="str">
        <f t="shared" si="754"/>
        <v/>
      </c>
      <c r="J1738" s="13">
        <v>3.31E7</v>
      </c>
      <c r="K1738" s="13" t="str">
        <f t="shared" ref="K1738:P1738" si="1738">if($E1738="","",if($E1738="Dropped",if(and(K$1&lt;=$I1738,K$1&gt;=$H1738),if(Year($D1738)=K$1,$F1738*0.8,if((year($D1738)+1)=K$1,$F1738*0.6,$F1738*0.4)) ,""),if($E1738="Minors",0,if($E1738="FA Contract",if(and(K$1&lt;=$I1738,K$1&gt;=$H1738),$F1738,""),if($E1738="YP Contract",if(K$1=$H1738,500000,if(K$1=($H1738+1),1000000,if(K$1=($H1738+2),1500000,""))))))))</f>
        <v/>
      </c>
      <c r="L1738" s="13" t="str">
        <f t="shared" si="1738"/>
        <v/>
      </c>
      <c r="M1738" s="13" t="str">
        <f t="shared" si="1738"/>
        <v/>
      </c>
      <c r="N1738" s="13" t="str">
        <f t="shared" si="1738"/>
        <v/>
      </c>
      <c r="O1738" s="13" t="str">
        <f t="shared" si="1738"/>
        <v/>
      </c>
      <c r="P1738" s="13" t="str">
        <f t="shared" si="1738"/>
        <v/>
      </c>
    </row>
    <row r="1739">
      <c r="B1739" s="23"/>
      <c r="C1739" s="9"/>
      <c r="D1739" s="9"/>
      <c r="E1739" s="9"/>
      <c r="F1739" s="2"/>
      <c r="G1739" s="3"/>
      <c r="I1739" s="12" t="str">
        <f t="shared" si="754"/>
        <v/>
      </c>
      <c r="J1739" s="13">
        <v>3.31E7</v>
      </c>
      <c r="K1739" s="13" t="str">
        <f t="shared" ref="K1739:P1739" si="1739">if($E1739="","",if($E1739="Dropped",if(and(K$1&lt;=$I1739,K$1&gt;=$H1739),if(Year($D1739)=K$1,$F1739*0.8,if((year($D1739)+1)=K$1,$F1739*0.6,$F1739*0.4)) ,""),if($E1739="Minors",0,if($E1739="FA Contract",if(and(K$1&lt;=$I1739,K$1&gt;=$H1739),$F1739,""),if($E1739="YP Contract",if(K$1=$H1739,500000,if(K$1=($H1739+1),1000000,if(K$1=($H1739+2),1500000,""))))))))</f>
        <v/>
      </c>
      <c r="L1739" s="13" t="str">
        <f t="shared" si="1739"/>
        <v/>
      </c>
      <c r="M1739" s="13" t="str">
        <f t="shared" si="1739"/>
        <v/>
      </c>
      <c r="N1739" s="13" t="str">
        <f t="shared" si="1739"/>
        <v/>
      </c>
      <c r="O1739" s="13" t="str">
        <f t="shared" si="1739"/>
        <v/>
      </c>
      <c r="P1739" s="13" t="str">
        <f t="shared" si="1739"/>
        <v/>
      </c>
    </row>
    <row r="1740">
      <c r="B1740" s="23"/>
      <c r="C1740" s="9"/>
      <c r="D1740" s="9"/>
      <c r="E1740" s="9"/>
      <c r="F1740" s="2"/>
      <c r="G1740" s="3"/>
      <c r="I1740" s="12" t="str">
        <f t="shared" si="754"/>
        <v/>
      </c>
      <c r="J1740" s="13">
        <v>3.31E7</v>
      </c>
      <c r="K1740" s="13" t="str">
        <f t="shared" ref="K1740:P1740" si="1740">if($E1740="","",if($E1740="Dropped",if(and(K$1&lt;=$I1740,K$1&gt;=$H1740),if(Year($D1740)=K$1,$F1740*0.8,if((year($D1740)+1)=K$1,$F1740*0.6,$F1740*0.4)) ,""),if($E1740="Minors",0,if($E1740="FA Contract",if(and(K$1&lt;=$I1740,K$1&gt;=$H1740),$F1740,""),if($E1740="YP Contract",if(K$1=$H1740,500000,if(K$1=($H1740+1),1000000,if(K$1=($H1740+2),1500000,""))))))))</f>
        <v/>
      </c>
      <c r="L1740" s="13" t="str">
        <f t="shared" si="1740"/>
        <v/>
      </c>
      <c r="M1740" s="13" t="str">
        <f t="shared" si="1740"/>
        <v/>
      </c>
      <c r="N1740" s="13" t="str">
        <f t="shared" si="1740"/>
        <v/>
      </c>
      <c r="O1740" s="13" t="str">
        <f t="shared" si="1740"/>
        <v/>
      </c>
      <c r="P1740" s="13" t="str">
        <f t="shared" si="1740"/>
        <v/>
      </c>
    </row>
    <row r="1741">
      <c r="B1741" s="23"/>
      <c r="C1741" s="9"/>
      <c r="D1741" s="9"/>
      <c r="E1741" s="9"/>
      <c r="F1741" s="2"/>
      <c r="G1741" s="3"/>
      <c r="I1741" s="12" t="str">
        <f t="shared" si="754"/>
        <v/>
      </c>
      <c r="J1741" s="13">
        <v>3.31E7</v>
      </c>
      <c r="K1741" s="13" t="str">
        <f t="shared" ref="K1741:P1741" si="1741">if($E1741="","",if($E1741="Dropped",if(and(K$1&lt;=$I1741,K$1&gt;=$H1741),if(Year($D1741)=K$1,$F1741*0.8,if((year($D1741)+1)=K$1,$F1741*0.6,$F1741*0.4)) ,""),if($E1741="Minors",0,if($E1741="FA Contract",if(and(K$1&lt;=$I1741,K$1&gt;=$H1741),$F1741,""),if($E1741="YP Contract",if(K$1=$H1741,500000,if(K$1=($H1741+1),1000000,if(K$1=($H1741+2),1500000,""))))))))</f>
        <v/>
      </c>
      <c r="L1741" s="13" t="str">
        <f t="shared" si="1741"/>
        <v/>
      </c>
      <c r="M1741" s="13" t="str">
        <f t="shared" si="1741"/>
        <v/>
      </c>
      <c r="N1741" s="13" t="str">
        <f t="shared" si="1741"/>
        <v/>
      </c>
      <c r="O1741" s="13" t="str">
        <f t="shared" si="1741"/>
        <v/>
      </c>
      <c r="P1741" s="13" t="str">
        <f t="shared" si="1741"/>
        <v/>
      </c>
    </row>
    <row r="1742">
      <c r="B1742" s="23"/>
      <c r="C1742" s="9"/>
      <c r="D1742" s="9"/>
      <c r="E1742" s="9"/>
      <c r="F1742" s="2"/>
      <c r="G1742" s="3"/>
      <c r="I1742" s="12" t="str">
        <f t="shared" si="754"/>
        <v/>
      </c>
      <c r="J1742" s="13">
        <v>3.31E7</v>
      </c>
      <c r="K1742" s="13" t="str">
        <f t="shared" ref="K1742:P1742" si="1742">if($E1742="","",if($E1742="Dropped",if(and(K$1&lt;=$I1742,K$1&gt;=$H1742),if(Year($D1742)=K$1,$F1742*0.8,if((year($D1742)+1)=K$1,$F1742*0.6,$F1742*0.4)) ,""),if($E1742="Minors",0,if($E1742="FA Contract",if(and(K$1&lt;=$I1742,K$1&gt;=$H1742),$F1742,""),if($E1742="YP Contract",if(K$1=$H1742,500000,if(K$1=($H1742+1),1000000,if(K$1=($H1742+2),1500000,""))))))))</f>
        <v/>
      </c>
      <c r="L1742" s="13" t="str">
        <f t="shared" si="1742"/>
        <v/>
      </c>
      <c r="M1742" s="13" t="str">
        <f t="shared" si="1742"/>
        <v/>
      </c>
      <c r="N1742" s="13" t="str">
        <f t="shared" si="1742"/>
        <v/>
      </c>
      <c r="O1742" s="13" t="str">
        <f t="shared" si="1742"/>
        <v/>
      </c>
      <c r="P1742" s="13" t="str">
        <f t="shared" si="1742"/>
        <v/>
      </c>
    </row>
    <row r="1743">
      <c r="B1743" s="23"/>
      <c r="C1743" s="9"/>
      <c r="D1743" s="9"/>
      <c r="E1743" s="9"/>
      <c r="F1743" s="2"/>
      <c r="G1743" s="3"/>
      <c r="I1743" s="12" t="str">
        <f t="shared" si="754"/>
        <v/>
      </c>
      <c r="J1743" s="13">
        <v>3.31E7</v>
      </c>
      <c r="K1743" s="13" t="str">
        <f t="shared" ref="K1743:P1743" si="1743">if($E1743="","",if($E1743="Dropped",if(and(K$1&lt;=$I1743,K$1&gt;=$H1743),if(Year($D1743)=K$1,$F1743*0.8,if((year($D1743)+1)=K$1,$F1743*0.6,$F1743*0.4)) ,""),if($E1743="Minors",0,if($E1743="FA Contract",if(and(K$1&lt;=$I1743,K$1&gt;=$H1743),$F1743,""),if($E1743="YP Contract",if(K$1=$H1743,500000,if(K$1=($H1743+1),1000000,if(K$1=($H1743+2),1500000,""))))))))</f>
        <v/>
      </c>
      <c r="L1743" s="13" t="str">
        <f t="shared" si="1743"/>
        <v/>
      </c>
      <c r="M1743" s="13" t="str">
        <f t="shared" si="1743"/>
        <v/>
      </c>
      <c r="N1743" s="13" t="str">
        <f t="shared" si="1743"/>
        <v/>
      </c>
      <c r="O1743" s="13" t="str">
        <f t="shared" si="1743"/>
        <v/>
      </c>
      <c r="P1743" s="13" t="str">
        <f t="shared" si="1743"/>
        <v/>
      </c>
    </row>
    <row r="1744">
      <c r="B1744" s="23"/>
      <c r="C1744" s="9"/>
      <c r="D1744" s="9"/>
      <c r="E1744" s="9"/>
      <c r="F1744" s="2"/>
      <c r="G1744" s="3"/>
      <c r="I1744" s="12" t="str">
        <f t="shared" si="754"/>
        <v/>
      </c>
      <c r="J1744" s="13">
        <v>3.31E7</v>
      </c>
      <c r="K1744" s="13" t="str">
        <f t="shared" ref="K1744:P1744" si="1744">if($E1744="","",if($E1744="Dropped",if(and(K$1&lt;=$I1744,K$1&gt;=$H1744),if(Year($D1744)=K$1,$F1744*0.8,if((year($D1744)+1)=K$1,$F1744*0.6,$F1744*0.4)) ,""),if($E1744="Minors",0,if($E1744="FA Contract",if(and(K$1&lt;=$I1744,K$1&gt;=$H1744),$F1744,""),if($E1744="YP Contract",if(K$1=$H1744,500000,if(K$1=($H1744+1),1000000,if(K$1=($H1744+2),1500000,""))))))))</f>
        <v/>
      </c>
      <c r="L1744" s="13" t="str">
        <f t="shared" si="1744"/>
        <v/>
      </c>
      <c r="M1744" s="13" t="str">
        <f t="shared" si="1744"/>
        <v/>
      </c>
      <c r="N1744" s="13" t="str">
        <f t="shared" si="1744"/>
        <v/>
      </c>
      <c r="O1744" s="13" t="str">
        <f t="shared" si="1744"/>
        <v/>
      </c>
      <c r="P1744" s="13" t="str">
        <f t="shared" si="1744"/>
        <v/>
      </c>
    </row>
    <row r="1745">
      <c r="B1745" s="23"/>
      <c r="C1745" s="9"/>
      <c r="D1745" s="9"/>
      <c r="E1745" s="9"/>
      <c r="F1745" s="2"/>
      <c r="G1745" s="3"/>
      <c r="I1745" s="12" t="str">
        <f t="shared" si="754"/>
        <v/>
      </c>
      <c r="J1745" s="13">
        <v>3.31E7</v>
      </c>
      <c r="K1745" s="13" t="str">
        <f t="shared" ref="K1745:P1745" si="1745">if($E1745="","",if($E1745="Dropped",if(and(K$1&lt;=$I1745,K$1&gt;=$H1745),if(Year($D1745)=K$1,$F1745*0.8,if((year($D1745)+1)=K$1,$F1745*0.6,$F1745*0.4)) ,""),if($E1745="Minors",0,if($E1745="FA Contract",if(and(K$1&lt;=$I1745,K$1&gt;=$H1745),$F1745,""),if($E1745="YP Contract",if(K$1=$H1745,500000,if(K$1=($H1745+1),1000000,if(K$1=($H1745+2),1500000,""))))))))</f>
        <v/>
      </c>
      <c r="L1745" s="13" t="str">
        <f t="shared" si="1745"/>
        <v/>
      </c>
      <c r="M1745" s="13" t="str">
        <f t="shared" si="1745"/>
        <v/>
      </c>
      <c r="N1745" s="13" t="str">
        <f t="shared" si="1745"/>
        <v/>
      </c>
      <c r="O1745" s="13" t="str">
        <f t="shared" si="1745"/>
        <v/>
      </c>
      <c r="P1745" s="13" t="str">
        <f t="shared" si="1745"/>
        <v/>
      </c>
    </row>
    <row r="1746">
      <c r="B1746" s="23"/>
      <c r="C1746" s="9"/>
      <c r="D1746" s="9"/>
      <c r="E1746" s="9"/>
      <c r="F1746" s="2"/>
      <c r="G1746" s="3"/>
      <c r="I1746" s="12" t="str">
        <f t="shared" si="754"/>
        <v/>
      </c>
      <c r="J1746" s="13">
        <v>3.31E7</v>
      </c>
      <c r="K1746" s="13" t="str">
        <f t="shared" ref="K1746:P1746" si="1746">if($E1746="","",if($E1746="Dropped",if(and(K$1&lt;=$I1746,K$1&gt;=$H1746),if(Year($D1746)=K$1,$F1746*0.8,if((year($D1746)+1)=K$1,$F1746*0.6,$F1746*0.4)) ,""),if($E1746="Minors",0,if($E1746="FA Contract",if(and(K$1&lt;=$I1746,K$1&gt;=$H1746),$F1746,""),if($E1746="YP Contract",if(K$1=$H1746,500000,if(K$1=($H1746+1),1000000,if(K$1=($H1746+2),1500000,""))))))))</f>
        <v/>
      </c>
      <c r="L1746" s="13" t="str">
        <f t="shared" si="1746"/>
        <v/>
      </c>
      <c r="M1746" s="13" t="str">
        <f t="shared" si="1746"/>
        <v/>
      </c>
      <c r="N1746" s="13" t="str">
        <f t="shared" si="1746"/>
        <v/>
      </c>
      <c r="O1746" s="13" t="str">
        <f t="shared" si="1746"/>
        <v/>
      </c>
      <c r="P1746" s="13" t="str">
        <f t="shared" si="1746"/>
        <v/>
      </c>
    </row>
    <row r="1747">
      <c r="B1747" s="23"/>
      <c r="C1747" s="9"/>
      <c r="D1747" s="9"/>
      <c r="E1747" s="9"/>
      <c r="F1747" s="2"/>
      <c r="G1747" s="3"/>
      <c r="I1747" s="12" t="str">
        <f t="shared" si="754"/>
        <v/>
      </c>
      <c r="J1747" s="13">
        <v>3.31E7</v>
      </c>
      <c r="K1747" s="13" t="str">
        <f t="shared" ref="K1747:P1747" si="1747">if($E1747="","",if($E1747="Dropped",if(and(K$1&lt;=$I1747,K$1&gt;=$H1747),if(Year($D1747)=K$1,$F1747*0.8,if((year($D1747)+1)=K$1,$F1747*0.6,$F1747*0.4)) ,""),if($E1747="Minors",0,if($E1747="FA Contract",if(and(K$1&lt;=$I1747,K$1&gt;=$H1747),$F1747,""),if($E1747="YP Contract",if(K$1=$H1747,500000,if(K$1=($H1747+1),1000000,if(K$1=($H1747+2),1500000,""))))))))</f>
        <v/>
      </c>
      <c r="L1747" s="13" t="str">
        <f t="shared" si="1747"/>
        <v/>
      </c>
      <c r="M1747" s="13" t="str">
        <f t="shared" si="1747"/>
        <v/>
      </c>
      <c r="N1747" s="13" t="str">
        <f t="shared" si="1747"/>
        <v/>
      </c>
      <c r="O1747" s="13" t="str">
        <f t="shared" si="1747"/>
        <v/>
      </c>
      <c r="P1747" s="13" t="str">
        <f t="shared" si="1747"/>
        <v/>
      </c>
    </row>
    <row r="1748">
      <c r="B1748" s="23"/>
      <c r="C1748" s="9"/>
      <c r="D1748" s="9"/>
      <c r="E1748" s="9"/>
      <c r="F1748" s="2"/>
      <c r="G1748" s="3"/>
      <c r="I1748" s="12" t="str">
        <f t="shared" si="754"/>
        <v/>
      </c>
      <c r="J1748" s="13">
        <v>3.31E7</v>
      </c>
      <c r="K1748" s="13" t="str">
        <f t="shared" ref="K1748:P1748" si="1748">if($E1748="","",if($E1748="Dropped",if(and(K$1&lt;=$I1748,K$1&gt;=$H1748),if(Year($D1748)=K$1,$F1748*0.8,if((year($D1748)+1)=K$1,$F1748*0.6,$F1748*0.4)) ,""),if($E1748="Minors",0,if($E1748="FA Contract",if(and(K$1&lt;=$I1748,K$1&gt;=$H1748),$F1748,""),if($E1748="YP Contract",if(K$1=$H1748,500000,if(K$1=($H1748+1),1000000,if(K$1=($H1748+2),1500000,""))))))))</f>
        <v/>
      </c>
      <c r="L1748" s="13" t="str">
        <f t="shared" si="1748"/>
        <v/>
      </c>
      <c r="M1748" s="13" t="str">
        <f t="shared" si="1748"/>
        <v/>
      </c>
      <c r="N1748" s="13" t="str">
        <f t="shared" si="1748"/>
        <v/>
      </c>
      <c r="O1748" s="13" t="str">
        <f t="shared" si="1748"/>
        <v/>
      </c>
      <c r="P1748" s="13" t="str">
        <f t="shared" si="1748"/>
        <v/>
      </c>
    </row>
    <row r="1749">
      <c r="B1749" s="23"/>
      <c r="C1749" s="9"/>
      <c r="D1749" s="9"/>
      <c r="E1749" s="9"/>
      <c r="F1749" s="2"/>
      <c r="G1749" s="3"/>
      <c r="I1749" s="12" t="str">
        <f t="shared" si="754"/>
        <v/>
      </c>
      <c r="J1749" s="13">
        <v>3.31E7</v>
      </c>
      <c r="K1749" s="13" t="str">
        <f t="shared" ref="K1749:P1749" si="1749">if($E1749="","",if($E1749="Dropped",if(and(K$1&lt;=$I1749,K$1&gt;=$H1749),if(Year($D1749)=K$1,$F1749*0.8,if((year($D1749)+1)=K$1,$F1749*0.6,$F1749*0.4)) ,""),if($E1749="Minors",0,if($E1749="FA Contract",if(and(K$1&lt;=$I1749,K$1&gt;=$H1749),$F1749,""),if($E1749="YP Contract",if(K$1=$H1749,500000,if(K$1=($H1749+1),1000000,if(K$1=($H1749+2),1500000,""))))))))</f>
        <v/>
      </c>
      <c r="L1749" s="13" t="str">
        <f t="shared" si="1749"/>
        <v/>
      </c>
      <c r="M1749" s="13" t="str">
        <f t="shared" si="1749"/>
        <v/>
      </c>
      <c r="N1749" s="13" t="str">
        <f t="shared" si="1749"/>
        <v/>
      </c>
      <c r="O1749" s="13" t="str">
        <f t="shared" si="1749"/>
        <v/>
      </c>
      <c r="P1749" s="13" t="str">
        <f t="shared" si="1749"/>
        <v/>
      </c>
    </row>
    <row r="1750">
      <c r="B1750" s="23"/>
      <c r="C1750" s="9"/>
      <c r="D1750" s="9"/>
      <c r="E1750" s="9"/>
      <c r="F1750" s="2"/>
      <c r="G1750" s="3"/>
      <c r="I1750" s="12" t="str">
        <f t="shared" si="754"/>
        <v/>
      </c>
      <c r="J1750" s="13">
        <v>3.31E7</v>
      </c>
      <c r="K1750" s="13" t="str">
        <f t="shared" ref="K1750:P1750" si="1750">if($E1750="","",if($E1750="Dropped",if(and(K$1&lt;=$I1750,K$1&gt;=$H1750),if(Year($D1750)=K$1,$F1750*0.8,if((year($D1750)+1)=K$1,$F1750*0.6,$F1750*0.4)) ,""),if($E1750="Minors",0,if($E1750="FA Contract",if(and(K$1&lt;=$I1750,K$1&gt;=$H1750),$F1750,""),if($E1750="YP Contract",if(K$1=$H1750,500000,if(K$1=($H1750+1),1000000,if(K$1=($H1750+2),1500000,""))))))))</f>
        <v/>
      </c>
      <c r="L1750" s="13" t="str">
        <f t="shared" si="1750"/>
        <v/>
      </c>
      <c r="M1750" s="13" t="str">
        <f t="shared" si="1750"/>
        <v/>
      </c>
      <c r="N1750" s="13" t="str">
        <f t="shared" si="1750"/>
        <v/>
      </c>
      <c r="O1750" s="13" t="str">
        <f t="shared" si="1750"/>
        <v/>
      </c>
      <c r="P1750" s="13" t="str">
        <f t="shared" si="1750"/>
        <v/>
      </c>
    </row>
    <row r="1751">
      <c r="B1751" s="23"/>
      <c r="C1751" s="9"/>
      <c r="D1751" s="9"/>
      <c r="E1751" s="9"/>
      <c r="F1751" s="2"/>
      <c r="G1751" s="3"/>
      <c r="I1751" s="12" t="str">
        <f t="shared" si="754"/>
        <v/>
      </c>
      <c r="J1751" s="13">
        <v>3.31E7</v>
      </c>
      <c r="K1751" s="13" t="str">
        <f t="shared" ref="K1751:P1751" si="1751">if($E1751="","",if($E1751="Dropped",if(and(K$1&lt;=$I1751,K$1&gt;=$H1751),if(Year($D1751)=K$1,$F1751*0.8,if((year($D1751)+1)=K$1,$F1751*0.6,$F1751*0.4)) ,""),if($E1751="Minors",0,if($E1751="FA Contract",if(and(K$1&lt;=$I1751,K$1&gt;=$H1751),$F1751,""),if($E1751="YP Contract",if(K$1=$H1751,500000,if(K$1=($H1751+1),1000000,if(K$1=($H1751+2),1500000,""))))))))</f>
        <v/>
      </c>
      <c r="L1751" s="13" t="str">
        <f t="shared" si="1751"/>
        <v/>
      </c>
      <c r="M1751" s="13" t="str">
        <f t="shared" si="1751"/>
        <v/>
      </c>
      <c r="N1751" s="13" t="str">
        <f t="shared" si="1751"/>
        <v/>
      </c>
      <c r="O1751" s="13" t="str">
        <f t="shared" si="1751"/>
        <v/>
      </c>
      <c r="P1751" s="13" t="str">
        <f t="shared" si="1751"/>
        <v/>
      </c>
    </row>
    <row r="1752">
      <c r="B1752" s="23"/>
      <c r="C1752" s="9"/>
      <c r="D1752" s="9"/>
      <c r="E1752" s="9"/>
      <c r="F1752" s="2"/>
      <c r="G1752" s="3"/>
      <c r="I1752" s="12" t="str">
        <f t="shared" si="754"/>
        <v/>
      </c>
      <c r="J1752" s="13">
        <v>3.31E7</v>
      </c>
      <c r="K1752" s="13" t="str">
        <f t="shared" ref="K1752:P1752" si="1752">if($E1752="","",if($E1752="Dropped",if(and(K$1&lt;=$I1752,K$1&gt;=$H1752),if(Year($D1752)=K$1,$F1752*0.8,if((year($D1752)+1)=K$1,$F1752*0.6,$F1752*0.4)) ,""),if($E1752="Minors",0,if($E1752="FA Contract",if(and(K$1&lt;=$I1752,K$1&gt;=$H1752),$F1752,""),if($E1752="YP Contract",if(K$1=$H1752,500000,if(K$1=($H1752+1),1000000,if(K$1=($H1752+2),1500000,""))))))))</f>
        <v/>
      </c>
      <c r="L1752" s="13" t="str">
        <f t="shared" si="1752"/>
        <v/>
      </c>
      <c r="M1752" s="13" t="str">
        <f t="shared" si="1752"/>
        <v/>
      </c>
      <c r="N1752" s="13" t="str">
        <f t="shared" si="1752"/>
        <v/>
      </c>
      <c r="O1752" s="13" t="str">
        <f t="shared" si="1752"/>
        <v/>
      </c>
      <c r="P1752" s="13" t="str">
        <f t="shared" si="1752"/>
        <v/>
      </c>
    </row>
    <row r="1753">
      <c r="B1753" s="23"/>
      <c r="C1753" s="9"/>
      <c r="D1753" s="9"/>
      <c r="E1753" s="9"/>
      <c r="F1753" s="2"/>
      <c r="G1753" s="3"/>
      <c r="I1753" s="12" t="str">
        <f t="shared" si="754"/>
        <v/>
      </c>
      <c r="J1753" s="13">
        <v>3.31E7</v>
      </c>
      <c r="K1753" s="13" t="str">
        <f t="shared" ref="K1753:P1753" si="1753">if($E1753="","",if($E1753="Dropped",if(and(K$1&lt;=$I1753,K$1&gt;=$H1753),if(Year($D1753)=K$1,$F1753*0.8,if((year($D1753)+1)=K$1,$F1753*0.6,$F1753*0.4)) ,""),if($E1753="Minors",0,if($E1753="FA Contract",if(and(K$1&lt;=$I1753,K$1&gt;=$H1753),$F1753,""),if($E1753="YP Contract",if(K$1=$H1753,500000,if(K$1=($H1753+1),1000000,if(K$1=($H1753+2),1500000,""))))))))</f>
        <v/>
      </c>
      <c r="L1753" s="13" t="str">
        <f t="shared" si="1753"/>
        <v/>
      </c>
      <c r="M1753" s="13" t="str">
        <f t="shared" si="1753"/>
        <v/>
      </c>
      <c r="N1753" s="13" t="str">
        <f t="shared" si="1753"/>
        <v/>
      </c>
      <c r="O1753" s="13" t="str">
        <f t="shared" si="1753"/>
        <v/>
      </c>
      <c r="P1753" s="13" t="str">
        <f t="shared" si="1753"/>
        <v/>
      </c>
    </row>
    <row r="1754">
      <c r="B1754" s="23"/>
      <c r="C1754" s="9"/>
      <c r="D1754" s="9"/>
      <c r="E1754" s="9"/>
      <c r="F1754" s="2"/>
      <c r="G1754" s="3"/>
      <c r="I1754" s="12" t="str">
        <f t="shared" si="754"/>
        <v/>
      </c>
      <c r="J1754" s="13">
        <v>3.31E7</v>
      </c>
      <c r="K1754" s="13" t="str">
        <f t="shared" ref="K1754:P1754" si="1754">if($E1754="","",if($E1754="Dropped",if(and(K$1&lt;=$I1754,K$1&gt;=$H1754),if(Year($D1754)=K$1,$F1754*0.8,if((year($D1754)+1)=K$1,$F1754*0.6,$F1754*0.4)) ,""),if($E1754="Minors",0,if($E1754="FA Contract",if(and(K$1&lt;=$I1754,K$1&gt;=$H1754),$F1754,""),if($E1754="YP Contract",if(K$1=$H1754,500000,if(K$1=($H1754+1),1000000,if(K$1=($H1754+2),1500000,""))))))))</f>
        <v/>
      </c>
      <c r="L1754" s="13" t="str">
        <f t="shared" si="1754"/>
        <v/>
      </c>
      <c r="M1754" s="13" t="str">
        <f t="shared" si="1754"/>
        <v/>
      </c>
      <c r="N1754" s="13" t="str">
        <f t="shared" si="1754"/>
        <v/>
      </c>
      <c r="O1754" s="13" t="str">
        <f t="shared" si="1754"/>
        <v/>
      </c>
      <c r="P1754" s="13" t="str">
        <f t="shared" si="1754"/>
        <v/>
      </c>
    </row>
    <row r="1755">
      <c r="B1755" s="23"/>
      <c r="C1755" s="9"/>
      <c r="D1755" s="9"/>
      <c r="E1755" s="9"/>
      <c r="F1755" s="2"/>
      <c r="G1755" s="3"/>
      <c r="I1755" s="12" t="str">
        <f t="shared" si="754"/>
        <v/>
      </c>
      <c r="J1755" s="13">
        <v>3.31E7</v>
      </c>
      <c r="K1755" s="13" t="str">
        <f t="shared" ref="K1755:P1755" si="1755">if($E1755="","",if($E1755="Dropped",if(and(K$1&lt;=$I1755,K$1&gt;=$H1755),if(Year($D1755)=K$1,$F1755*0.8,if((year($D1755)+1)=K$1,$F1755*0.6,$F1755*0.4)) ,""),if($E1755="Minors",0,if($E1755="FA Contract",if(and(K$1&lt;=$I1755,K$1&gt;=$H1755),$F1755,""),if($E1755="YP Contract",if(K$1=$H1755,500000,if(K$1=($H1755+1),1000000,if(K$1=($H1755+2),1500000,""))))))))</f>
        <v/>
      </c>
      <c r="L1755" s="13" t="str">
        <f t="shared" si="1755"/>
        <v/>
      </c>
      <c r="M1755" s="13" t="str">
        <f t="shared" si="1755"/>
        <v/>
      </c>
      <c r="N1755" s="13" t="str">
        <f t="shared" si="1755"/>
        <v/>
      </c>
      <c r="O1755" s="13" t="str">
        <f t="shared" si="1755"/>
        <v/>
      </c>
      <c r="P1755" s="13" t="str">
        <f t="shared" si="1755"/>
        <v/>
      </c>
    </row>
    <row r="1756">
      <c r="B1756" s="23"/>
      <c r="C1756" s="9"/>
      <c r="D1756" s="9"/>
      <c r="E1756" s="9"/>
      <c r="F1756" s="2"/>
      <c r="G1756" s="3"/>
      <c r="I1756" s="12" t="str">
        <f t="shared" si="754"/>
        <v/>
      </c>
      <c r="J1756" s="13">
        <v>3.31E7</v>
      </c>
      <c r="K1756" s="13" t="str">
        <f t="shared" ref="K1756:P1756" si="1756">if($E1756="","",if($E1756="Dropped",if(and(K$1&lt;=$I1756,K$1&gt;=$H1756),if(Year($D1756)=K$1,$F1756*0.8,if((year($D1756)+1)=K$1,$F1756*0.6,$F1756*0.4)) ,""),if($E1756="Minors",0,if($E1756="FA Contract",if(and(K$1&lt;=$I1756,K$1&gt;=$H1756),$F1756,""),if($E1756="YP Contract",if(K$1=$H1756,500000,if(K$1=($H1756+1),1000000,if(K$1=($H1756+2),1500000,""))))))))</f>
        <v/>
      </c>
      <c r="L1756" s="13" t="str">
        <f t="shared" si="1756"/>
        <v/>
      </c>
      <c r="M1756" s="13" t="str">
        <f t="shared" si="1756"/>
        <v/>
      </c>
      <c r="N1756" s="13" t="str">
        <f t="shared" si="1756"/>
        <v/>
      </c>
      <c r="O1756" s="13" t="str">
        <f t="shared" si="1756"/>
        <v/>
      </c>
      <c r="P1756" s="13" t="str">
        <f t="shared" si="1756"/>
        <v/>
      </c>
    </row>
    <row r="1757">
      <c r="B1757" s="23"/>
      <c r="C1757" s="9"/>
      <c r="D1757" s="9"/>
      <c r="E1757" s="9"/>
      <c r="F1757" s="2"/>
      <c r="G1757" s="3"/>
      <c r="I1757" s="12" t="str">
        <f t="shared" si="754"/>
        <v/>
      </c>
      <c r="J1757" s="13">
        <v>3.31E7</v>
      </c>
      <c r="K1757" s="13" t="str">
        <f t="shared" ref="K1757:P1757" si="1757">if($E1757="","",if($E1757="Dropped",if(and(K$1&lt;=$I1757,K$1&gt;=$H1757),if(Year($D1757)=K$1,$F1757*0.8,if((year($D1757)+1)=K$1,$F1757*0.6,$F1757*0.4)) ,""),if($E1757="Minors",0,if($E1757="FA Contract",if(and(K$1&lt;=$I1757,K$1&gt;=$H1757),$F1757,""),if($E1757="YP Contract",if(K$1=$H1757,500000,if(K$1=($H1757+1),1000000,if(K$1=($H1757+2),1500000,""))))))))</f>
        <v/>
      </c>
      <c r="L1757" s="13" t="str">
        <f t="shared" si="1757"/>
        <v/>
      </c>
      <c r="M1757" s="13" t="str">
        <f t="shared" si="1757"/>
        <v/>
      </c>
      <c r="N1757" s="13" t="str">
        <f t="shared" si="1757"/>
        <v/>
      </c>
      <c r="O1757" s="13" t="str">
        <f t="shared" si="1757"/>
        <v/>
      </c>
      <c r="P1757" s="13" t="str">
        <f t="shared" si="1757"/>
        <v/>
      </c>
    </row>
    <row r="1758">
      <c r="B1758" s="23"/>
      <c r="C1758" s="9"/>
      <c r="D1758" s="9"/>
      <c r="E1758" s="9"/>
      <c r="F1758" s="2"/>
      <c r="G1758" s="3"/>
      <c r="I1758" s="12" t="str">
        <f t="shared" si="754"/>
        <v/>
      </c>
      <c r="J1758" s="13">
        <v>3.31E7</v>
      </c>
      <c r="K1758" s="13" t="str">
        <f t="shared" ref="K1758:P1758" si="1758">if($E1758="","",if($E1758="Dropped",if(and(K$1&lt;=$I1758,K$1&gt;=$H1758),if(Year($D1758)=K$1,$F1758*0.8,if((year($D1758)+1)=K$1,$F1758*0.6,$F1758*0.4)) ,""),if($E1758="Minors",0,if($E1758="FA Contract",if(and(K$1&lt;=$I1758,K$1&gt;=$H1758),$F1758,""),if($E1758="YP Contract",if(K$1=$H1758,500000,if(K$1=($H1758+1),1000000,if(K$1=($H1758+2),1500000,""))))))))</f>
        <v/>
      </c>
      <c r="L1758" s="13" t="str">
        <f t="shared" si="1758"/>
        <v/>
      </c>
      <c r="M1758" s="13" t="str">
        <f t="shared" si="1758"/>
        <v/>
      </c>
      <c r="N1758" s="13" t="str">
        <f t="shared" si="1758"/>
        <v/>
      </c>
      <c r="O1758" s="13" t="str">
        <f t="shared" si="1758"/>
        <v/>
      </c>
      <c r="P1758" s="13" t="str">
        <f t="shared" si="1758"/>
        <v/>
      </c>
    </row>
    <row r="1759">
      <c r="B1759" s="23"/>
      <c r="C1759" s="9"/>
      <c r="D1759" s="9"/>
      <c r="E1759" s="9"/>
      <c r="F1759" s="2"/>
      <c r="G1759" s="3"/>
      <c r="I1759" s="12" t="str">
        <f t="shared" si="754"/>
        <v/>
      </c>
      <c r="J1759" s="13">
        <v>3.31E7</v>
      </c>
      <c r="K1759" s="13" t="str">
        <f t="shared" ref="K1759:P1759" si="1759">if($E1759="","",if($E1759="Dropped",if(and(K$1&lt;=$I1759,K$1&gt;=$H1759),if(Year($D1759)=K$1,$F1759*0.8,if((year($D1759)+1)=K$1,$F1759*0.6,$F1759*0.4)) ,""),if($E1759="Minors",0,if($E1759="FA Contract",if(and(K$1&lt;=$I1759,K$1&gt;=$H1759),$F1759,""),if($E1759="YP Contract",if(K$1=$H1759,500000,if(K$1=($H1759+1),1000000,if(K$1=($H1759+2),1500000,""))))))))</f>
        <v/>
      </c>
      <c r="L1759" s="13" t="str">
        <f t="shared" si="1759"/>
        <v/>
      </c>
      <c r="M1759" s="13" t="str">
        <f t="shared" si="1759"/>
        <v/>
      </c>
      <c r="N1759" s="13" t="str">
        <f t="shared" si="1759"/>
        <v/>
      </c>
      <c r="O1759" s="13" t="str">
        <f t="shared" si="1759"/>
        <v/>
      </c>
      <c r="P1759" s="13" t="str">
        <f t="shared" si="1759"/>
        <v/>
      </c>
    </row>
    <row r="1760">
      <c r="B1760" s="23"/>
      <c r="C1760" s="9"/>
      <c r="D1760" s="9"/>
      <c r="E1760" s="9"/>
      <c r="F1760" s="2"/>
      <c r="G1760" s="3"/>
      <c r="I1760" s="12" t="str">
        <f t="shared" si="754"/>
        <v/>
      </c>
      <c r="J1760" s="13">
        <v>3.31E7</v>
      </c>
      <c r="K1760" s="13" t="str">
        <f t="shared" ref="K1760:P1760" si="1760">if($E1760="","",if($E1760="Dropped",if(and(K$1&lt;=$I1760,K$1&gt;=$H1760),if(Year($D1760)=K$1,$F1760*0.8,if((year($D1760)+1)=K$1,$F1760*0.6,$F1760*0.4)) ,""),if($E1760="Minors",0,if($E1760="FA Contract",if(and(K$1&lt;=$I1760,K$1&gt;=$H1760),$F1760,""),if($E1760="YP Contract",if(K$1=$H1760,500000,if(K$1=($H1760+1),1000000,if(K$1=($H1760+2),1500000,""))))))))</f>
        <v/>
      </c>
      <c r="L1760" s="13" t="str">
        <f t="shared" si="1760"/>
        <v/>
      </c>
      <c r="M1760" s="13" t="str">
        <f t="shared" si="1760"/>
        <v/>
      </c>
      <c r="N1760" s="13" t="str">
        <f t="shared" si="1760"/>
        <v/>
      </c>
      <c r="O1760" s="13" t="str">
        <f t="shared" si="1760"/>
        <v/>
      </c>
      <c r="P1760" s="13" t="str">
        <f t="shared" si="1760"/>
        <v/>
      </c>
    </row>
    <row r="1761">
      <c r="B1761" s="23"/>
      <c r="C1761" s="9"/>
      <c r="D1761" s="9"/>
      <c r="E1761" s="9"/>
      <c r="F1761" s="2"/>
      <c r="G1761" s="3"/>
      <c r="I1761" s="12" t="str">
        <f t="shared" si="754"/>
        <v/>
      </c>
      <c r="J1761" s="13">
        <v>3.31E7</v>
      </c>
      <c r="K1761" s="13" t="str">
        <f t="shared" ref="K1761:P1761" si="1761">if($E1761="","",if($E1761="Dropped",if(and(K$1&lt;=$I1761,K$1&gt;=$H1761),if(Year($D1761)=K$1,$F1761*0.8,if((year($D1761)+1)=K$1,$F1761*0.6,$F1761*0.4)) ,""),if($E1761="Minors",0,if($E1761="FA Contract",if(and(K$1&lt;=$I1761,K$1&gt;=$H1761),$F1761,""),if($E1761="YP Contract",if(K$1=$H1761,500000,if(K$1=($H1761+1),1000000,if(K$1=($H1761+2),1500000,""))))))))</f>
        <v/>
      </c>
      <c r="L1761" s="13" t="str">
        <f t="shared" si="1761"/>
        <v/>
      </c>
      <c r="M1761" s="13" t="str">
        <f t="shared" si="1761"/>
        <v/>
      </c>
      <c r="N1761" s="13" t="str">
        <f t="shared" si="1761"/>
        <v/>
      </c>
      <c r="O1761" s="13" t="str">
        <f t="shared" si="1761"/>
        <v/>
      </c>
      <c r="P1761" s="13" t="str">
        <f t="shared" si="1761"/>
        <v/>
      </c>
    </row>
    <row r="1762">
      <c r="B1762" s="23"/>
      <c r="C1762" s="9"/>
      <c r="D1762" s="9"/>
      <c r="E1762" s="9"/>
      <c r="F1762" s="2"/>
      <c r="G1762" s="3"/>
      <c r="I1762" s="12" t="str">
        <f t="shared" si="754"/>
        <v/>
      </c>
      <c r="J1762" s="13">
        <v>3.31E7</v>
      </c>
      <c r="K1762" s="13" t="str">
        <f t="shared" ref="K1762:P1762" si="1762">if($E1762="","",if($E1762="Dropped",if(and(K$1&lt;=$I1762,K$1&gt;=$H1762),if(Year($D1762)=K$1,$F1762*0.8,if((year($D1762)+1)=K$1,$F1762*0.6,$F1762*0.4)) ,""),if($E1762="Minors",0,if($E1762="FA Contract",if(and(K$1&lt;=$I1762,K$1&gt;=$H1762),$F1762,""),if($E1762="YP Contract",if(K$1=$H1762,500000,if(K$1=($H1762+1),1000000,if(K$1=($H1762+2),1500000,""))))))))</f>
        <v/>
      </c>
      <c r="L1762" s="13" t="str">
        <f t="shared" si="1762"/>
        <v/>
      </c>
      <c r="M1762" s="13" t="str">
        <f t="shared" si="1762"/>
        <v/>
      </c>
      <c r="N1762" s="13" t="str">
        <f t="shared" si="1762"/>
        <v/>
      </c>
      <c r="O1762" s="13" t="str">
        <f t="shared" si="1762"/>
        <v/>
      </c>
      <c r="P1762" s="13" t="str">
        <f t="shared" si="1762"/>
        <v/>
      </c>
    </row>
    <row r="1763">
      <c r="B1763" s="23"/>
      <c r="C1763" s="9"/>
      <c r="D1763" s="9"/>
      <c r="E1763" s="9"/>
      <c r="F1763" s="2"/>
      <c r="G1763" s="3"/>
      <c r="I1763" s="12" t="str">
        <f t="shared" si="754"/>
        <v/>
      </c>
      <c r="J1763" s="13">
        <v>3.31E7</v>
      </c>
      <c r="K1763" s="13" t="str">
        <f t="shared" ref="K1763:P1763" si="1763">if($E1763="","",if($E1763="Dropped",if(and(K$1&lt;=$I1763,K$1&gt;=$H1763),if(Year($D1763)=K$1,$F1763*0.8,if((year($D1763)+1)=K$1,$F1763*0.6,$F1763*0.4)) ,""),if($E1763="Minors",0,if($E1763="FA Contract",if(and(K$1&lt;=$I1763,K$1&gt;=$H1763),$F1763,""),if($E1763="YP Contract",if(K$1=$H1763,500000,if(K$1=($H1763+1),1000000,if(K$1=($H1763+2),1500000,""))))))))</f>
        <v/>
      </c>
      <c r="L1763" s="13" t="str">
        <f t="shared" si="1763"/>
        <v/>
      </c>
      <c r="M1763" s="13" t="str">
        <f t="shared" si="1763"/>
        <v/>
      </c>
      <c r="N1763" s="13" t="str">
        <f t="shared" si="1763"/>
        <v/>
      </c>
      <c r="O1763" s="13" t="str">
        <f t="shared" si="1763"/>
        <v/>
      </c>
      <c r="P1763" s="13" t="str">
        <f t="shared" si="1763"/>
        <v/>
      </c>
    </row>
    <row r="1764">
      <c r="B1764" s="23"/>
      <c r="C1764" s="9"/>
      <c r="D1764" s="9"/>
      <c r="E1764" s="9"/>
      <c r="F1764" s="2"/>
      <c r="G1764" s="3"/>
      <c r="I1764" s="12" t="str">
        <f t="shared" si="754"/>
        <v/>
      </c>
      <c r="J1764" s="13">
        <v>3.31E7</v>
      </c>
      <c r="K1764" s="13" t="str">
        <f t="shared" ref="K1764:P1764" si="1764">if($E1764="","",if($E1764="Dropped",if(and(K$1&lt;=$I1764,K$1&gt;=$H1764),if(Year($D1764)=K$1,$F1764*0.8,if((year($D1764)+1)=K$1,$F1764*0.6,$F1764*0.4)) ,""),if($E1764="Minors",0,if($E1764="FA Contract",if(and(K$1&lt;=$I1764,K$1&gt;=$H1764),$F1764,""),if($E1764="YP Contract",if(K$1=$H1764,500000,if(K$1=($H1764+1),1000000,if(K$1=($H1764+2),1500000,""))))))))</f>
        <v/>
      </c>
      <c r="L1764" s="13" t="str">
        <f t="shared" si="1764"/>
        <v/>
      </c>
      <c r="M1764" s="13" t="str">
        <f t="shared" si="1764"/>
        <v/>
      </c>
      <c r="N1764" s="13" t="str">
        <f t="shared" si="1764"/>
        <v/>
      </c>
      <c r="O1764" s="13" t="str">
        <f t="shared" si="1764"/>
        <v/>
      </c>
      <c r="P1764" s="13" t="str">
        <f t="shared" si="1764"/>
        <v/>
      </c>
    </row>
    <row r="1765">
      <c r="B1765" s="23"/>
      <c r="C1765" s="9"/>
      <c r="D1765" s="9"/>
      <c r="E1765" s="9"/>
      <c r="F1765" s="2"/>
      <c r="G1765" s="3"/>
      <c r="I1765" s="12" t="str">
        <f t="shared" si="754"/>
        <v/>
      </c>
      <c r="J1765" s="13">
        <v>3.31E7</v>
      </c>
      <c r="K1765" s="13" t="str">
        <f t="shared" ref="K1765:P1765" si="1765">if($E1765="","",if($E1765="Dropped",if(and(K$1&lt;=$I1765,K$1&gt;=$H1765),if(Year($D1765)=K$1,$F1765*0.8,if((year($D1765)+1)=K$1,$F1765*0.6,$F1765*0.4)) ,""),if($E1765="Minors",0,if($E1765="FA Contract",if(and(K$1&lt;=$I1765,K$1&gt;=$H1765),$F1765,""),if($E1765="YP Contract",if(K$1=$H1765,500000,if(K$1=($H1765+1),1000000,if(K$1=($H1765+2),1500000,""))))))))</f>
        <v/>
      </c>
      <c r="L1765" s="13" t="str">
        <f t="shared" si="1765"/>
        <v/>
      </c>
      <c r="M1765" s="13" t="str">
        <f t="shared" si="1765"/>
        <v/>
      </c>
      <c r="N1765" s="13" t="str">
        <f t="shared" si="1765"/>
        <v/>
      </c>
      <c r="O1765" s="13" t="str">
        <f t="shared" si="1765"/>
        <v/>
      </c>
      <c r="P1765" s="13" t="str">
        <f t="shared" si="1765"/>
        <v/>
      </c>
    </row>
    <row r="1766">
      <c r="B1766" s="23"/>
      <c r="C1766" s="9"/>
      <c r="D1766" s="9"/>
      <c r="E1766" s="9"/>
      <c r="F1766" s="2"/>
      <c r="G1766" s="3"/>
      <c r="I1766" s="12" t="str">
        <f t="shared" si="754"/>
        <v/>
      </c>
      <c r="J1766" s="13">
        <v>3.31E7</v>
      </c>
      <c r="K1766" s="13" t="str">
        <f t="shared" ref="K1766:P1766" si="1766">if($E1766="","",if($E1766="Dropped",if(and(K$1&lt;=$I1766,K$1&gt;=$H1766),if(Year($D1766)=K$1,$F1766*0.8,if((year($D1766)+1)=K$1,$F1766*0.6,$F1766*0.4)) ,""),if($E1766="Minors",0,if($E1766="FA Contract",if(and(K$1&lt;=$I1766,K$1&gt;=$H1766),$F1766,""),if($E1766="YP Contract",if(K$1=$H1766,500000,if(K$1=($H1766+1),1000000,if(K$1=($H1766+2),1500000,""))))))))</f>
        <v/>
      </c>
      <c r="L1766" s="13" t="str">
        <f t="shared" si="1766"/>
        <v/>
      </c>
      <c r="M1766" s="13" t="str">
        <f t="shared" si="1766"/>
        <v/>
      </c>
      <c r="N1766" s="13" t="str">
        <f t="shared" si="1766"/>
        <v/>
      </c>
      <c r="O1766" s="13" t="str">
        <f t="shared" si="1766"/>
        <v/>
      </c>
      <c r="P1766" s="13" t="str">
        <f t="shared" si="1766"/>
        <v/>
      </c>
    </row>
    <row r="1767">
      <c r="B1767" s="23"/>
      <c r="C1767" s="9"/>
      <c r="D1767" s="9"/>
      <c r="E1767" s="9"/>
      <c r="F1767" s="2"/>
      <c r="G1767" s="3"/>
      <c r="I1767" s="12" t="str">
        <f t="shared" si="754"/>
        <v/>
      </c>
      <c r="J1767" s="13">
        <v>3.31E7</v>
      </c>
      <c r="K1767" s="13" t="str">
        <f t="shared" ref="K1767:P1767" si="1767">if($E1767="","",if($E1767="Dropped",if(and(K$1&lt;=$I1767,K$1&gt;=$H1767),if(Year($D1767)=K$1,$F1767*0.8,if((year($D1767)+1)=K$1,$F1767*0.6,$F1767*0.4)) ,""),if($E1767="Minors",0,if($E1767="FA Contract",if(and(K$1&lt;=$I1767,K$1&gt;=$H1767),$F1767,""),if($E1767="YP Contract",if(K$1=$H1767,500000,if(K$1=($H1767+1),1000000,if(K$1=($H1767+2),1500000,""))))))))</f>
        <v/>
      </c>
      <c r="L1767" s="13" t="str">
        <f t="shared" si="1767"/>
        <v/>
      </c>
      <c r="M1767" s="13" t="str">
        <f t="shared" si="1767"/>
        <v/>
      </c>
      <c r="N1767" s="13" t="str">
        <f t="shared" si="1767"/>
        <v/>
      </c>
      <c r="O1767" s="13" t="str">
        <f t="shared" si="1767"/>
        <v/>
      </c>
      <c r="P1767" s="13" t="str">
        <f t="shared" si="1767"/>
        <v/>
      </c>
    </row>
    <row r="1768">
      <c r="B1768" s="23"/>
      <c r="C1768" s="9"/>
      <c r="D1768" s="9"/>
      <c r="E1768" s="9"/>
      <c r="F1768" s="2"/>
      <c r="G1768" s="3"/>
      <c r="I1768" s="12" t="str">
        <f t="shared" si="754"/>
        <v/>
      </c>
      <c r="J1768" s="13">
        <v>3.31E7</v>
      </c>
      <c r="K1768" s="13" t="str">
        <f t="shared" ref="K1768:P1768" si="1768">if($E1768="","",if($E1768="Dropped",if(and(K$1&lt;=$I1768,K$1&gt;=$H1768),if(Year($D1768)=K$1,$F1768*0.8,if((year($D1768)+1)=K$1,$F1768*0.6,$F1768*0.4)) ,""),if($E1768="Minors",0,if($E1768="FA Contract",if(and(K$1&lt;=$I1768,K$1&gt;=$H1768),$F1768,""),if($E1768="YP Contract",if(K$1=$H1768,500000,if(K$1=($H1768+1),1000000,if(K$1=($H1768+2),1500000,""))))))))</f>
        <v/>
      </c>
      <c r="L1768" s="13" t="str">
        <f t="shared" si="1768"/>
        <v/>
      </c>
      <c r="M1768" s="13" t="str">
        <f t="shared" si="1768"/>
        <v/>
      </c>
      <c r="N1768" s="13" t="str">
        <f t="shared" si="1768"/>
        <v/>
      </c>
      <c r="O1768" s="13" t="str">
        <f t="shared" si="1768"/>
        <v/>
      </c>
      <c r="P1768" s="13" t="str">
        <f t="shared" si="1768"/>
        <v/>
      </c>
    </row>
    <row r="1769">
      <c r="B1769" s="23"/>
      <c r="C1769" s="9"/>
      <c r="D1769" s="9"/>
      <c r="E1769" s="9"/>
      <c r="F1769" s="2"/>
      <c r="G1769" s="3"/>
      <c r="I1769" s="12" t="str">
        <f t="shared" si="754"/>
        <v/>
      </c>
      <c r="J1769" s="13">
        <v>3.31E7</v>
      </c>
      <c r="K1769" s="13" t="str">
        <f t="shared" ref="K1769:P1769" si="1769">if($E1769="","",if($E1769="Dropped",if(and(K$1&lt;=$I1769,K$1&gt;=$H1769),if(Year($D1769)=K$1,$F1769*0.8,if((year($D1769)+1)=K$1,$F1769*0.6,$F1769*0.4)) ,""),if($E1769="Minors",0,if($E1769="FA Contract",if(and(K$1&lt;=$I1769,K$1&gt;=$H1769),$F1769,""),if($E1769="YP Contract",if(K$1=$H1769,500000,if(K$1=($H1769+1),1000000,if(K$1=($H1769+2),1500000,""))))))))</f>
        <v/>
      </c>
      <c r="L1769" s="13" t="str">
        <f t="shared" si="1769"/>
        <v/>
      </c>
      <c r="M1769" s="13" t="str">
        <f t="shared" si="1769"/>
        <v/>
      </c>
      <c r="N1769" s="13" t="str">
        <f t="shared" si="1769"/>
        <v/>
      </c>
      <c r="O1769" s="13" t="str">
        <f t="shared" si="1769"/>
        <v/>
      </c>
      <c r="P1769" s="13" t="str">
        <f t="shared" si="1769"/>
        <v/>
      </c>
    </row>
    <row r="1770">
      <c r="B1770" s="23"/>
      <c r="C1770" s="9"/>
      <c r="D1770" s="9"/>
      <c r="E1770" s="9"/>
      <c r="F1770" s="2"/>
      <c r="G1770" s="3"/>
      <c r="I1770" s="12" t="str">
        <f t="shared" si="754"/>
        <v/>
      </c>
      <c r="J1770" s="13">
        <v>3.31E7</v>
      </c>
      <c r="K1770" s="13" t="str">
        <f t="shared" ref="K1770:P1770" si="1770">if($E1770="","",if($E1770="Dropped",if(and(K$1&lt;=$I1770,K$1&gt;=$H1770),if(Year($D1770)=K$1,$F1770*0.8,if((year($D1770)+1)=K$1,$F1770*0.6,$F1770*0.4)) ,""),if($E1770="Minors",0,if($E1770="FA Contract",if(and(K$1&lt;=$I1770,K$1&gt;=$H1770),$F1770,""),if($E1770="YP Contract",if(K$1=$H1770,500000,if(K$1=($H1770+1),1000000,if(K$1=($H1770+2),1500000,""))))))))</f>
        <v/>
      </c>
      <c r="L1770" s="13" t="str">
        <f t="shared" si="1770"/>
        <v/>
      </c>
      <c r="M1770" s="13" t="str">
        <f t="shared" si="1770"/>
        <v/>
      </c>
      <c r="N1770" s="13" t="str">
        <f t="shared" si="1770"/>
        <v/>
      </c>
      <c r="O1770" s="13" t="str">
        <f t="shared" si="1770"/>
        <v/>
      </c>
      <c r="P1770" s="13" t="str">
        <f t="shared" si="1770"/>
        <v/>
      </c>
    </row>
    <row r="1771">
      <c r="B1771" s="23"/>
      <c r="C1771" s="9"/>
      <c r="D1771" s="9"/>
      <c r="E1771" s="9"/>
      <c r="F1771" s="2"/>
      <c r="G1771" s="3"/>
      <c r="I1771" s="12" t="str">
        <f t="shared" si="754"/>
        <v/>
      </c>
      <c r="J1771" s="13">
        <v>3.31E7</v>
      </c>
      <c r="K1771" s="13" t="str">
        <f t="shared" ref="K1771:P1771" si="1771">if($E1771="","",if($E1771="Dropped",if(and(K$1&lt;=$I1771,K$1&gt;=$H1771),if(Year($D1771)=K$1,$F1771*0.8,if((year($D1771)+1)=K$1,$F1771*0.6,$F1771*0.4)) ,""),if($E1771="Minors",0,if($E1771="FA Contract",if(and(K$1&lt;=$I1771,K$1&gt;=$H1771),$F1771,""),if($E1771="YP Contract",if(K$1=$H1771,500000,if(K$1=($H1771+1),1000000,if(K$1=($H1771+2),1500000,""))))))))</f>
        <v/>
      </c>
      <c r="L1771" s="13" t="str">
        <f t="shared" si="1771"/>
        <v/>
      </c>
      <c r="M1771" s="13" t="str">
        <f t="shared" si="1771"/>
        <v/>
      </c>
      <c r="N1771" s="13" t="str">
        <f t="shared" si="1771"/>
        <v/>
      </c>
      <c r="O1771" s="13" t="str">
        <f t="shared" si="1771"/>
        <v/>
      </c>
      <c r="P1771" s="13" t="str">
        <f t="shared" si="1771"/>
        <v/>
      </c>
    </row>
    <row r="1772">
      <c r="B1772" s="23"/>
      <c r="C1772" s="9"/>
      <c r="D1772" s="9"/>
      <c r="E1772" s="9"/>
      <c r="F1772" s="2"/>
      <c r="G1772" s="3"/>
      <c r="I1772" s="12" t="str">
        <f t="shared" si="754"/>
        <v/>
      </c>
      <c r="J1772" s="13">
        <v>3.31E7</v>
      </c>
      <c r="K1772" s="13" t="str">
        <f t="shared" ref="K1772:P1772" si="1772">if($E1772="","",if($E1772="Dropped",if(and(K$1&lt;=$I1772,K$1&gt;=$H1772),if(Year($D1772)=K$1,$F1772*0.8,if((year($D1772)+1)=K$1,$F1772*0.6,$F1772*0.4)) ,""),if($E1772="Minors",0,if($E1772="FA Contract",if(and(K$1&lt;=$I1772,K$1&gt;=$H1772),$F1772,""),if($E1772="YP Contract",if(K$1=$H1772,500000,if(K$1=($H1772+1),1000000,if(K$1=($H1772+2),1500000,""))))))))</f>
        <v/>
      </c>
      <c r="L1772" s="13" t="str">
        <f t="shared" si="1772"/>
        <v/>
      </c>
      <c r="M1772" s="13" t="str">
        <f t="shared" si="1772"/>
        <v/>
      </c>
      <c r="N1772" s="13" t="str">
        <f t="shared" si="1772"/>
        <v/>
      </c>
      <c r="O1772" s="13" t="str">
        <f t="shared" si="1772"/>
        <v/>
      </c>
      <c r="P1772" s="13" t="str">
        <f t="shared" si="1772"/>
        <v/>
      </c>
    </row>
    <row r="1773">
      <c r="B1773" s="23"/>
      <c r="C1773" s="9"/>
      <c r="D1773" s="9"/>
      <c r="E1773" s="9"/>
      <c r="F1773" s="2"/>
      <c r="G1773" s="3"/>
      <c r="I1773" s="12" t="str">
        <f t="shared" si="754"/>
        <v/>
      </c>
      <c r="J1773" s="13">
        <v>3.31E7</v>
      </c>
      <c r="K1773" s="13" t="str">
        <f t="shared" ref="K1773:P1773" si="1773">if($E1773="","",if($E1773="Dropped",if(and(K$1&lt;=$I1773,K$1&gt;=$H1773),if(Year($D1773)=K$1,$F1773*0.8,if((year($D1773)+1)=K$1,$F1773*0.6,$F1773*0.4)) ,""),if($E1773="Minors",0,if($E1773="FA Contract",if(and(K$1&lt;=$I1773,K$1&gt;=$H1773),$F1773,""),if($E1773="YP Contract",if(K$1=$H1773,500000,if(K$1=($H1773+1),1000000,if(K$1=($H1773+2),1500000,""))))))))</f>
        <v/>
      </c>
      <c r="L1773" s="13" t="str">
        <f t="shared" si="1773"/>
        <v/>
      </c>
      <c r="M1773" s="13" t="str">
        <f t="shared" si="1773"/>
        <v/>
      </c>
      <c r="N1773" s="13" t="str">
        <f t="shared" si="1773"/>
        <v/>
      </c>
      <c r="O1773" s="13" t="str">
        <f t="shared" si="1773"/>
        <v/>
      </c>
      <c r="P1773" s="13" t="str">
        <f t="shared" si="1773"/>
        <v/>
      </c>
    </row>
    <row r="1774">
      <c r="B1774" s="23"/>
      <c r="C1774" s="9"/>
      <c r="D1774" s="9"/>
      <c r="E1774" s="9"/>
      <c r="F1774" s="2"/>
      <c r="G1774" s="3"/>
      <c r="I1774" s="12" t="str">
        <f t="shared" si="754"/>
        <v/>
      </c>
      <c r="J1774" s="13">
        <v>3.31E7</v>
      </c>
      <c r="K1774" s="13" t="str">
        <f t="shared" ref="K1774:P1774" si="1774">if($E1774="","",if($E1774="Dropped",if(and(K$1&lt;=$I1774,K$1&gt;=$H1774),if(Year($D1774)=K$1,$F1774*0.8,if((year($D1774)+1)=K$1,$F1774*0.6,$F1774*0.4)) ,""),if($E1774="Minors",0,if($E1774="FA Contract",if(and(K$1&lt;=$I1774,K$1&gt;=$H1774),$F1774,""),if($E1774="YP Contract",if(K$1=$H1774,500000,if(K$1=($H1774+1),1000000,if(K$1=($H1774+2),1500000,""))))))))</f>
        <v/>
      </c>
      <c r="L1774" s="13" t="str">
        <f t="shared" si="1774"/>
        <v/>
      </c>
      <c r="M1774" s="13" t="str">
        <f t="shared" si="1774"/>
        <v/>
      </c>
      <c r="N1774" s="13" t="str">
        <f t="shared" si="1774"/>
        <v/>
      </c>
      <c r="O1774" s="13" t="str">
        <f t="shared" si="1774"/>
        <v/>
      </c>
      <c r="P1774" s="13" t="str">
        <f t="shared" si="1774"/>
        <v/>
      </c>
    </row>
    <row r="1775">
      <c r="B1775" s="23"/>
      <c r="C1775" s="9"/>
      <c r="D1775" s="9"/>
      <c r="E1775" s="9"/>
      <c r="F1775" s="2"/>
      <c r="G1775" s="3"/>
      <c r="I1775" s="12" t="str">
        <f t="shared" si="754"/>
        <v/>
      </c>
      <c r="J1775" s="13">
        <v>3.31E7</v>
      </c>
      <c r="K1775" s="13" t="str">
        <f t="shared" ref="K1775:P1775" si="1775">if($E1775="","",if($E1775="Dropped",if(and(K$1&lt;=$I1775,K$1&gt;=$H1775),if(Year($D1775)=K$1,$F1775*0.8,if((year($D1775)+1)=K$1,$F1775*0.6,$F1775*0.4)) ,""),if($E1775="Minors",0,if($E1775="FA Contract",if(and(K$1&lt;=$I1775,K$1&gt;=$H1775),$F1775,""),if($E1775="YP Contract",if(K$1=$H1775,500000,if(K$1=($H1775+1),1000000,if(K$1=($H1775+2),1500000,""))))))))</f>
        <v/>
      </c>
      <c r="L1775" s="13" t="str">
        <f t="shared" si="1775"/>
        <v/>
      </c>
      <c r="M1775" s="13" t="str">
        <f t="shared" si="1775"/>
        <v/>
      </c>
      <c r="N1775" s="13" t="str">
        <f t="shared" si="1775"/>
        <v/>
      </c>
      <c r="O1775" s="13" t="str">
        <f t="shared" si="1775"/>
        <v/>
      </c>
      <c r="P1775" s="13" t="str">
        <f t="shared" si="1775"/>
        <v/>
      </c>
    </row>
    <row r="1776">
      <c r="B1776" s="23"/>
      <c r="C1776" s="9"/>
      <c r="D1776" s="9"/>
      <c r="E1776" s="9"/>
      <c r="F1776" s="2"/>
      <c r="G1776" s="3"/>
      <c r="I1776" s="12" t="str">
        <f t="shared" si="754"/>
        <v/>
      </c>
      <c r="J1776" s="13">
        <v>3.31E7</v>
      </c>
      <c r="K1776" s="13" t="str">
        <f t="shared" ref="K1776:P1776" si="1776">if($E1776="","",if($E1776="Dropped",if(and(K$1&lt;=$I1776,K$1&gt;=$H1776),if(Year($D1776)=K$1,$F1776*0.8,if((year($D1776)+1)=K$1,$F1776*0.6,$F1776*0.4)) ,""),if($E1776="Minors",0,if($E1776="FA Contract",if(and(K$1&lt;=$I1776,K$1&gt;=$H1776),$F1776,""),if($E1776="YP Contract",if(K$1=$H1776,500000,if(K$1=($H1776+1),1000000,if(K$1=($H1776+2),1500000,""))))))))</f>
        <v/>
      </c>
      <c r="L1776" s="13" t="str">
        <f t="shared" si="1776"/>
        <v/>
      </c>
      <c r="M1776" s="13" t="str">
        <f t="shared" si="1776"/>
        <v/>
      </c>
      <c r="N1776" s="13" t="str">
        <f t="shared" si="1776"/>
        <v/>
      </c>
      <c r="O1776" s="13" t="str">
        <f t="shared" si="1776"/>
        <v/>
      </c>
      <c r="P1776" s="13" t="str">
        <f t="shared" si="1776"/>
        <v/>
      </c>
    </row>
    <row r="1777">
      <c r="B1777" s="23"/>
      <c r="C1777" s="9"/>
      <c r="D1777" s="9"/>
      <c r="E1777" s="9"/>
      <c r="F1777" s="2"/>
      <c r="G1777" s="3"/>
      <c r="I1777" s="12" t="str">
        <f t="shared" si="754"/>
        <v/>
      </c>
      <c r="J1777" s="13">
        <v>3.31E7</v>
      </c>
      <c r="K1777" s="13" t="str">
        <f t="shared" ref="K1777:P1777" si="1777">if($E1777="","",if($E1777="Dropped",if(and(K$1&lt;=$I1777,K$1&gt;=$H1777),if(Year($D1777)=K$1,$F1777*0.8,if((year($D1777)+1)=K$1,$F1777*0.6,$F1777*0.4)) ,""),if($E1777="Minors",0,if($E1777="FA Contract",if(and(K$1&lt;=$I1777,K$1&gt;=$H1777),$F1777,""),if($E1777="YP Contract",if(K$1=$H1777,500000,if(K$1=($H1777+1),1000000,if(K$1=($H1777+2),1500000,""))))))))</f>
        <v/>
      </c>
      <c r="L1777" s="13" t="str">
        <f t="shared" si="1777"/>
        <v/>
      </c>
      <c r="M1777" s="13" t="str">
        <f t="shared" si="1777"/>
        <v/>
      </c>
      <c r="N1777" s="13" t="str">
        <f t="shared" si="1777"/>
        <v/>
      </c>
      <c r="O1777" s="13" t="str">
        <f t="shared" si="1777"/>
        <v/>
      </c>
      <c r="P1777" s="13" t="str">
        <f t="shared" si="1777"/>
        <v/>
      </c>
    </row>
    <row r="1778">
      <c r="B1778" s="23"/>
      <c r="C1778" s="9"/>
      <c r="D1778" s="9"/>
      <c r="E1778" s="9"/>
      <c r="F1778" s="2"/>
      <c r="G1778" s="3"/>
      <c r="I1778" s="12" t="str">
        <f t="shared" si="754"/>
        <v/>
      </c>
      <c r="J1778" s="13">
        <v>3.31E7</v>
      </c>
      <c r="K1778" s="13" t="str">
        <f t="shared" ref="K1778:P1778" si="1778">if($E1778="","",if($E1778="Dropped",if(and(K$1&lt;=$I1778,K$1&gt;=$H1778),if(Year($D1778)=K$1,$F1778*0.8,if((year($D1778)+1)=K$1,$F1778*0.6,$F1778*0.4)) ,""),if($E1778="Minors",0,if($E1778="FA Contract",if(and(K$1&lt;=$I1778,K$1&gt;=$H1778),$F1778,""),if($E1778="YP Contract",if(K$1=$H1778,500000,if(K$1=($H1778+1),1000000,if(K$1=($H1778+2),1500000,""))))))))</f>
        <v/>
      </c>
      <c r="L1778" s="13" t="str">
        <f t="shared" si="1778"/>
        <v/>
      </c>
      <c r="M1778" s="13" t="str">
        <f t="shared" si="1778"/>
        <v/>
      </c>
      <c r="N1778" s="13" t="str">
        <f t="shared" si="1778"/>
        <v/>
      </c>
      <c r="O1778" s="13" t="str">
        <f t="shared" si="1778"/>
        <v/>
      </c>
      <c r="P1778" s="13" t="str">
        <f t="shared" si="1778"/>
        <v/>
      </c>
    </row>
    <row r="1779">
      <c r="B1779" s="23"/>
      <c r="C1779" s="9"/>
      <c r="D1779" s="9"/>
      <c r="E1779" s="9"/>
      <c r="F1779" s="2"/>
      <c r="G1779" s="3"/>
      <c r="I1779" s="12" t="str">
        <f t="shared" si="754"/>
        <v/>
      </c>
      <c r="J1779" s="13">
        <v>3.31E7</v>
      </c>
      <c r="K1779" s="13" t="str">
        <f t="shared" ref="K1779:P1779" si="1779">if($E1779="","",if($E1779="Dropped",if(and(K$1&lt;=$I1779,K$1&gt;=$H1779),if(Year($D1779)=K$1,$F1779*0.8,if((year($D1779)+1)=K$1,$F1779*0.6,$F1779*0.4)) ,""),if($E1779="Minors",0,if($E1779="FA Contract",if(and(K$1&lt;=$I1779,K$1&gt;=$H1779),$F1779,""),if($E1779="YP Contract",if(K$1=$H1779,500000,if(K$1=($H1779+1),1000000,if(K$1=($H1779+2),1500000,""))))))))</f>
        <v/>
      </c>
      <c r="L1779" s="13" t="str">
        <f t="shared" si="1779"/>
        <v/>
      </c>
      <c r="M1779" s="13" t="str">
        <f t="shared" si="1779"/>
        <v/>
      </c>
      <c r="N1779" s="13" t="str">
        <f t="shared" si="1779"/>
        <v/>
      </c>
      <c r="O1779" s="13" t="str">
        <f t="shared" si="1779"/>
        <v/>
      </c>
      <c r="P1779" s="13" t="str">
        <f t="shared" si="1779"/>
        <v/>
      </c>
    </row>
    <row r="1780">
      <c r="B1780" s="23"/>
      <c r="C1780" s="9"/>
      <c r="D1780" s="9"/>
      <c r="E1780" s="9"/>
      <c r="F1780" s="2"/>
      <c r="G1780" s="3"/>
      <c r="I1780" s="12" t="str">
        <f t="shared" si="754"/>
        <v/>
      </c>
      <c r="J1780" s="13">
        <v>3.31E7</v>
      </c>
      <c r="K1780" s="13" t="str">
        <f t="shared" ref="K1780:P1780" si="1780">if($E1780="","",if($E1780="Dropped",if(and(K$1&lt;=$I1780,K$1&gt;=$H1780),if(Year($D1780)=K$1,$F1780*0.8,if((year($D1780)+1)=K$1,$F1780*0.6,$F1780*0.4)) ,""),if($E1780="Minors",0,if($E1780="FA Contract",if(and(K$1&lt;=$I1780,K$1&gt;=$H1780),$F1780,""),if($E1780="YP Contract",if(K$1=$H1780,500000,if(K$1=($H1780+1),1000000,if(K$1=($H1780+2),1500000,""))))))))</f>
        <v/>
      </c>
      <c r="L1780" s="13" t="str">
        <f t="shared" si="1780"/>
        <v/>
      </c>
      <c r="M1780" s="13" t="str">
        <f t="shared" si="1780"/>
        <v/>
      </c>
      <c r="N1780" s="13" t="str">
        <f t="shared" si="1780"/>
        <v/>
      </c>
      <c r="O1780" s="13" t="str">
        <f t="shared" si="1780"/>
        <v/>
      </c>
      <c r="P1780" s="13" t="str">
        <f t="shared" si="1780"/>
        <v/>
      </c>
    </row>
    <row r="1781">
      <c r="B1781" s="23"/>
      <c r="C1781" s="9"/>
      <c r="D1781" s="9"/>
      <c r="E1781" s="9"/>
      <c r="F1781" s="2"/>
      <c r="G1781" s="3"/>
      <c r="I1781" s="12" t="str">
        <f t="shared" si="754"/>
        <v/>
      </c>
      <c r="J1781" s="13">
        <v>3.31E7</v>
      </c>
      <c r="K1781" s="13" t="str">
        <f t="shared" ref="K1781:P1781" si="1781">if($E1781="","",if($E1781="Dropped",if(and(K$1&lt;=$I1781,K$1&gt;=$H1781),if(Year($D1781)=K$1,$F1781*0.8,if((year($D1781)+1)=K$1,$F1781*0.6,$F1781*0.4)) ,""),if($E1781="Minors",0,if($E1781="FA Contract",if(and(K$1&lt;=$I1781,K$1&gt;=$H1781),$F1781,""),if($E1781="YP Contract",if(K$1=$H1781,500000,if(K$1=($H1781+1),1000000,if(K$1=($H1781+2),1500000,""))))))))</f>
        <v/>
      </c>
      <c r="L1781" s="13" t="str">
        <f t="shared" si="1781"/>
        <v/>
      </c>
      <c r="M1781" s="13" t="str">
        <f t="shared" si="1781"/>
        <v/>
      </c>
      <c r="N1781" s="13" t="str">
        <f t="shared" si="1781"/>
        <v/>
      </c>
      <c r="O1781" s="13" t="str">
        <f t="shared" si="1781"/>
        <v/>
      </c>
      <c r="P1781" s="13" t="str">
        <f t="shared" si="1781"/>
        <v/>
      </c>
    </row>
    <row r="1782">
      <c r="B1782" s="23"/>
      <c r="C1782" s="9"/>
      <c r="D1782" s="9"/>
      <c r="E1782" s="9"/>
      <c r="F1782" s="2"/>
      <c r="G1782" s="3"/>
      <c r="I1782" s="12" t="str">
        <f t="shared" si="754"/>
        <v/>
      </c>
      <c r="J1782" s="13">
        <v>3.31E7</v>
      </c>
      <c r="K1782" s="13" t="str">
        <f t="shared" ref="K1782:P1782" si="1782">if($E1782="","",if($E1782="Dropped",if(and(K$1&lt;=$I1782,K$1&gt;=$H1782),if(Year($D1782)=K$1,$F1782*0.8,if((year($D1782)+1)=K$1,$F1782*0.6,$F1782*0.4)) ,""),if($E1782="Minors",0,if($E1782="FA Contract",if(and(K$1&lt;=$I1782,K$1&gt;=$H1782),$F1782,""),if($E1782="YP Contract",if(K$1=$H1782,500000,if(K$1=($H1782+1),1000000,if(K$1=($H1782+2),1500000,""))))))))</f>
        <v/>
      </c>
      <c r="L1782" s="13" t="str">
        <f t="shared" si="1782"/>
        <v/>
      </c>
      <c r="M1782" s="13" t="str">
        <f t="shared" si="1782"/>
        <v/>
      </c>
      <c r="N1782" s="13" t="str">
        <f t="shared" si="1782"/>
        <v/>
      </c>
      <c r="O1782" s="13" t="str">
        <f t="shared" si="1782"/>
        <v/>
      </c>
      <c r="P1782" s="13" t="str">
        <f t="shared" si="1782"/>
        <v/>
      </c>
    </row>
    <row r="1783">
      <c r="B1783" s="23"/>
      <c r="C1783" s="9"/>
      <c r="D1783" s="9"/>
      <c r="E1783" s="9"/>
      <c r="F1783" s="2"/>
      <c r="G1783" s="3"/>
      <c r="I1783" s="12" t="str">
        <f t="shared" si="754"/>
        <v/>
      </c>
      <c r="J1783" s="13">
        <v>3.31E7</v>
      </c>
      <c r="K1783" s="13" t="str">
        <f t="shared" ref="K1783:P1783" si="1783">if($E1783="","",if($E1783="Dropped",if(and(K$1&lt;=$I1783,K$1&gt;=$H1783),if(Year($D1783)=K$1,$F1783*0.8,if((year($D1783)+1)=K$1,$F1783*0.6,$F1783*0.4)) ,""),if($E1783="Minors",0,if($E1783="FA Contract",if(and(K$1&lt;=$I1783,K$1&gt;=$H1783),$F1783,""),if($E1783="YP Contract",if(K$1=$H1783,500000,if(K$1=($H1783+1),1000000,if(K$1=($H1783+2),1500000,""))))))))</f>
        <v/>
      </c>
      <c r="L1783" s="13" t="str">
        <f t="shared" si="1783"/>
        <v/>
      </c>
      <c r="M1783" s="13" t="str">
        <f t="shared" si="1783"/>
        <v/>
      </c>
      <c r="N1783" s="13" t="str">
        <f t="shared" si="1783"/>
        <v/>
      </c>
      <c r="O1783" s="13" t="str">
        <f t="shared" si="1783"/>
        <v/>
      </c>
      <c r="P1783" s="13" t="str">
        <f t="shared" si="1783"/>
        <v/>
      </c>
    </row>
    <row r="1784">
      <c r="B1784" s="23"/>
      <c r="C1784" s="9"/>
      <c r="D1784" s="9"/>
      <c r="E1784" s="9"/>
      <c r="F1784" s="2"/>
      <c r="G1784" s="3"/>
      <c r="I1784" s="12" t="str">
        <f t="shared" si="754"/>
        <v/>
      </c>
      <c r="J1784" s="13">
        <v>3.31E7</v>
      </c>
      <c r="K1784" s="13" t="str">
        <f t="shared" ref="K1784:P1784" si="1784">if($E1784="","",if($E1784="Dropped",if(and(K$1&lt;=$I1784,K$1&gt;=$H1784),if(Year($D1784)=K$1,$F1784*0.8,if((year($D1784)+1)=K$1,$F1784*0.6,$F1784*0.4)) ,""),if($E1784="Minors",0,if($E1784="FA Contract",if(and(K$1&lt;=$I1784,K$1&gt;=$H1784),$F1784,""),if($E1784="YP Contract",if(K$1=$H1784,500000,if(K$1=($H1784+1),1000000,if(K$1=($H1784+2),1500000,""))))))))</f>
        <v/>
      </c>
      <c r="L1784" s="13" t="str">
        <f t="shared" si="1784"/>
        <v/>
      </c>
      <c r="M1784" s="13" t="str">
        <f t="shared" si="1784"/>
        <v/>
      </c>
      <c r="N1784" s="13" t="str">
        <f t="shared" si="1784"/>
        <v/>
      </c>
      <c r="O1784" s="13" t="str">
        <f t="shared" si="1784"/>
        <v/>
      </c>
      <c r="P1784" s="13" t="str">
        <f t="shared" si="1784"/>
        <v/>
      </c>
    </row>
    <row r="1785">
      <c r="B1785" s="23"/>
      <c r="C1785" s="9"/>
      <c r="D1785" s="9"/>
      <c r="E1785" s="9"/>
      <c r="F1785" s="2"/>
      <c r="G1785" s="3"/>
      <c r="I1785" s="12" t="str">
        <f t="shared" si="754"/>
        <v/>
      </c>
      <c r="J1785" s="13">
        <v>3.31E7</v>
      </c>
      <c r="K1785" s="13" t="str">
        <f t="shared" ref="K1785:P1785" si="1785">if($E1785="","",if($E1785="Dropped",if(and(K$1&lt;=$I1785,K$1&gt;=$H1785),if(Year($D1785)=K$1,$F1785*0.8,if((year($D1785)+1)=K$1,$F1785*0.6,$F1785*0.4)) ,""),if($E1785="Minors",0,if($E1785="FA Contract",if(and(K$1&lt;=$I1785,K$1&gt;=$H1785),$F1785,""),if($E1785="YP Contract",if(K$1=$H1785,500000,if(K$1=($H1785+1),1000000,if(K$1=($H1785+2),1500000,""))))))))</f>
        <v/>
      </c>
      <c r="L1785" s="13" t="str">
        <f t="shared" si="1785"/>
        <v/>
      </c>
      <c r="M1785" s="13" t="str">
        <f t="shared" si="1785"/>
        <v/>
      </c>
      <c r="N1785" s="13" t="str">
        <f t="shared" si="1785"/>
        <v/>
      </c>
      <c r="O1785" s="13" t="str">
        <f t="shared" si="1785"/>
        <v/>
      </c>
      <c r="P1785" s="13" t="str">
        <f t="shared" si="1785"/>
        <v/>
      </c>
    </row>
    <row r="1786">
      <c r="B1786" s="23"/>
      <c r="C1786" s="9"/>
      <c r="D1786" s="9"/>
      <c r="E1786" s="9"/>
      <c r="F1786" s="2"/>
      <c r="G1786" s="3"/>
      <c r="I1786" s="12" t="str">
        <f t="shared" si="754"/>
        <v/>
      </c>
      <c r="J1786" s="13">
        <v>3.31E7</v>
      </c>
      <c r="K1786" s="13" t="str">
        <f t="shared" ref="K1786:P1786" si="1786">if($E1786="","",if($E1786="Dropped",if(and(K$1&lt;=$I1786,K$1&gt;=$H1786),if(Year($D1786)=K$1,$F1786*0.8,if((year($D1786)+1)=K$1,$F1786*0.6,$F1786*0.4)) ,""),if($E1786="Minors",0,if($E1786="FA Contract",if(and(K$1&lt;=$I1786,K$1&gt;=$H1786),$F1786,""),if($E1786="YP Contract",if(K$1=$H1786,500000,if(K$1=($H1786+1),1000000,if(K$1=($H1786+2),1500000,""))))))))</f>
        <v/>
      </c>
      <c r="L1786" s="13" t="str">
        <f t="shared" si="1786"/>
        <v/>
      </c>
      <c r="M1786" s="13" t="str">
        <f t="shared" si="1786"/>
        <v/>
      </c>
      <c r="N1786" s="13" t="str">
        <f t="shared" si="1786"/>
        <v/>
      </c>
      <c r="O1786" s="13" t="str">
        <f t="shared" si="1786"/>
        <v/>
      </c>
      <c r="P1786" s="13" t="str">
        <f t="shared" si="1786"/>
        <v/>
      </c>
    </row>
    <row r="1787">
      <c r="B1787" s="23"/>
      <c r="C1787" s="9"/>
      <c r="D1787" s="9"/>
      <c r="E1787" s="9"/>
      <c r="F1787" s="2"/>
      <c r="G1787" s="3"/>
      <c r="I1787" s="12" t="str">
        <f t="shared" si="754"/>
        <v/>
      </c>
      <c r="J1787" s="13">
        <v>3.31E7</v>
      </c>
      <c r="K1787" s="13" t="str">
        <f t="shared" ref="K1787:P1787" si="1787">if($E1787="","",if($E1787="Dropped",if(and(K$1&lt;=$I1787,K$1&gt;=$H1787),if(Year($D1787)=K$1,$F1787*0.8,if((year($D1787)+1)=K$1,$F1787*0.6,$F1787*0.4)) ,""),if($E1787="Minors",0,if($E1787="FA Contract",if(and(K$1&lt;=$I1787,K$1&gt;=$H1787),$F1787,""),if($E1787="YP Contract",if(K$1=$H1787,500000,if(K$1=($H1787+1),1000000,if(K$1=($H1787+2),1500000,""))))))))</f>
        <v/>
      </c>
      <c r="L1787" s="13" t="str">
        <f t="shared" si="1787"/>
        <v/>
      </c>
      <c r="M1787" s="13" t="str">
        <f t="shared" si="1787"/>
        <v/>
      </c>
      <c r="N1787" s="13" t="str">
        <f t="shared" si="1787"/>
        <v/>
      </c>
      <c r="O1787" s="13" t="str">
        <f t="shared" si="1787"/>
        <v/>
      </c>
      <c r="P1787" s="13" t="str">
        <f t="shared" si="1787"/>
        <v/>
      </c>
    </row>
    <row r="1788">
      <c r="B1788" s="23"/>
      <c r="C1788" s="9"/>
      <c r="D1788" s="9"/>
      <c r="E1788" s="9"/>
      <c r="F1788" s="2"/>
      <c r="G1788" s="3"/>
      <c r="I1788" s="12" t="str">
        <f t="shared" si="754"/>
        <v/>
      </c>
      <c r="J1788" s="13">
        <v>3.31E7</v>
      </c>
      <c r="K1788" s="13" t="str">
        <f t="shared" ref="K1788:P1788" si="1788">if($E1788="","",if($E1788="Dropped",if(and(K$1&lt;=$I1788,K$1&gt;=$H1788),if(Year($D1788)=K$1,$F1788*0.8,if((year($D1788)+1)=K$1,$F1788*0.6,$F1788*0.4)) ,""),if($E1788="Minors",0,if($E1788="FA Contract",if(and(K$1&lt;=$I1788,K$1&gt;=$H1788),$F1788,""),if($E1788="YP Contract",if(K$1=$H1788,500000,if(K$1=($H1788+1),1000000,if(K$1=($H1788+2),1500000,""))))))))</f>
        <v/>
      </c>
      <c r="L1788" s="13" t="str">
        <f t="shared" si="1788"/>
        <v/>
      </c>
      <c r="M1788" s="13" t="str">
        <f t="shared" si="1788"/>
        <v/>
      </c>
      <c r="N1788" s="13" t="str">
        <f t="shared" si="1788"/>
        <v/>
      </c>
      <c r="O1788" s="13" t="str">
        <f t="shared" si="1788"/>
        <v/>
      </c>
      <c r="P1788" s="13" t="str">
        <f t="shared" si="1788"/>
        <v/>
      </c>
    </row>
    <row r="1789">
      <c r="B1789" s="23"/>
      <c r="C1789" s="9"/>
      <c r="D1789" s="9"/>
      <c r="E1789" s="9"/>
      <c r="F1789" s="2"/>
      <c r="G1789" s="3"/>
      <c r="I1789" s="12" t="str">
        <f t="shared" si="754"/>
        <v/>
      </c>
      <c r="J1789" s="13">
        <v>3.31E7</v>
      </c>
      <c r="K1789" s="13" t="str">
        <f t="shared" ref="K1789:P1789" si="1789">if($E1789="","",if($E1789="Dropped",if(and(K$1&lt;=$I1789,K$1&gt;=$H1789),if(Year($D1789)=K$1,$F1789*0.8,if((year($D1789)+1)=K$1,$F1789*0.6,$F1789*0.4)) ,""),if($E1789="Minors",0,if($E1789="FA Contract",if(and(K$1&lt;=$I1789,K$1&gt;=$H1789),$F1789,""),if($E1789="YP Contract",if(K$1=$H1789,500000,if(K$1=($H1789+1),1000000,if(K$1=($H1789+2),1500000,""))))))))</f>
        <v/>
      </c>
      <c r="L1789" s="13" t="str">
        <f t="shared" si="1789"/>
        <v/>
      </c>
      <c r="M1789" s="13" t="str">
        <f t="shared" si="1789"/>
        <v/>
      </c>
      <c r="N1789" s="13" t="str">
        <f t="shared" si="1789"/>
        <v/>
      </c>
      <c r="O1789" s="13" t="str">
        <f t="shared" si="1789"/>
        <v/>
      </c>
      <c r="P1789" s="13" t="str">
        <f t="shared" si="1789"/>
        <v/>
      </c>
    </row>
    <row r="1790">
      <c r="B1790" s="23"/>
      <c r="C1790" s="9"/>
      <c r="D1790" s="9"/>
      <c r="E1790" s="9"/>
      <c r="F1790" s="2"/>
      <c r="G1790" s="3"/>
      <c r="I1790" s="12" t="str">
        <f t="shared" si="754"/>
        <v/>
      </c>
      <c r="J1790" s="13">
        <v>3.31E7</v>
      </c>
      <c r="K1790" s="13" t="str">
        <f t="shared" ref="K1790:P1790" si="1790">if($E1790="","",if($E1790="Dropped",if(and(K$1&lt;=$I1790,K$1&gt;=$H1790),if(Year($D1790)=K$1,$F1790*0.8,if((year($D1790)+1)=K$1,$F1790*0.6,$F1790*0.4)) ,""),if($E1790="Minors",0,if($E1790="FA Contract",if(and(K$1&lt;=$I1790,K$1&gt;=$H1790),$F1790,""),if($E1790="YP Contract",if(K$1=$H1790,500000,if(K$1=($H1790+1),1000000,if(K$1=($H1790+2),1500000,""))))))))</f>
        <v/>
      </c>
      <c r="L1790" s="13" t="str">
        <f t="shared" si="1790"/>
        <v/>
      </c>
      <c r="M1790" s="13" t="str">
        <f t="shared" si="1790"/>
        <v/>
      </c>
      <c r="N1790" s="13" t="str">
        <f t="shared" si="1790"/>
        <v/>
      </c>
      <c r="O1790" s="13" t="str">
        <f t="shared" si="1790"/>
        <v/>
      </c>
      <c r="P1790" s="13" t="str">
        <f t="shared" si="1790"/>
        <v/>
      </c>
    </row>
    <row r="1791">
      <c r="B1791" s="23"/>
      <c r="C1791" s="9"/>
      <c r="D1791" s="9"/>
      <c r="E1791" s="9"/>
      <c r="F1791" s="2"/>
      <c r="G1791" s="3"/>
      <c r="I1791" s="12" t="str">
        <f t="shared" si="754"/>
        <v/>
      </c>
      <c r="J1791" s="13">
        <v>3.31E7</v>
      </c>
      <c r="K1791" s="13" t="str">
        <f t="shared" ref="K1791:P1791" si="1791">if($E1791="","",if($E1791="Dropped",if(and(K$1&lt;=$I1791,K$1&gt;=$H1791),if(Year($D1791)=K$1,$F1791*0.8,if((year($D1791)+1)=K$1,$F1791*0.6,$F1791*0.4)) ,""),if($E1791="Minors",0,if($E1791="FA Contract",if(and(K$1&lt;=$I1791,K$1&gt;=$H1791),$F1791,""),if($E1791="YP Contract",if(K$1=$H1791,500000,if(K$1=($H1791+1),1000000,if(K$1=($H1791+2),1500000,""))))))))</f>
        <v/>
      </c>
      <c r="L1791" s="13" t="str">
        <f t="shared" si="1791"/>
        <v/>
      </c>
      <c r="M1791" s="13" t="str">
        <f t="shared" si="1791"/>
        <v/>
      </c>
      <c r="N1791" s="13" t="str">
        <f t="shared" si="1791"/>
        <v/>
      </c>
      <c r="O1791" s="13" t="str">
        <f t="shared" si="1791"/>
        <v/>
      </c>
      <c r="P1791" s="13" t="str">
        <f t="shared" si="1791"/>
        <v/>
      </c>
    </row>
    <row r="1792">
      <c r="B1792" s="23"/>
      <c r="C1792" s="9"/>
      <c r="D1792" s="9"/>
      <c r="E1792" s="9"/>
      <c r="F1792" s="2"/>
      <c r="G1792" s="3"/>
      <c r="I1792" s="12" t="str">
        <f t="shared" si="754"/>
        <v/>
      </c>
      <c r="J1792" s="13">
        <v>3.31E7</v>
      </c>
      <c r="K1792" s="13" t="str">
        <f t="shared" ref="K1792:P1792" si="1792">if($E1792="","",if($E1792="Dropped",if(and(K$1&lt;=$I1792,K$1&gt;=$H1792),if(Year($D1792)=K$1,$F1792*0.8,if((year($D1792)+1)=K$1,$F1792*0.6,$F1792*0.4)) ,""),if($E1792="Minors",0,if($E1792="FA Contract",if(and(K$1&lt;=$I1792,K$1&gt;=$H1792),$F1792,""),if($E1792="YP Contract",if(K$1=$H1792,500000,if(K$1=($H1792+1),1000000,if(K$1=($H1792+2),1500000,""))))))))</f>
        <v/>
      </c>
      <c r="L1792" s="13" t="str">
        <f t="shared" si="1792"/>
        <v/>
      </c>
      <c r="M1792" s="13" t="str">
        <f t="shared" si="1792"/>
        <v/>
      </c>
      <c r="N1792" s="13" t="str">
        <f t="shared" si="1792"/>
        <v/>
      </c>
      <c r="O1792" s="13" t="str">
        <f t="shared" si="1792"/>
        <v/>
      </c>
      <c r="P1792" s="13" t="str">
        <f t="shared" si="1792"/>
        <v/>
      </c>
    </row>
    <row r="1793">
      <c r="B1793" s="23"/>
      <c r="C1793" s="9"/>
      <c r="D1793" s="9"/>
      <c r="E1793" s="9"/>
      <c r="F1793" s="2"/>
      <c r="G1793" s="3"/>
      <c r="I1793" s="12" t="str">
        <f t="shared" si="754"/>
        <v/>
      </c>
      <c r="J1793" s="13">
        <v>3.31E7</v>
      </c>
      <c r="K1793" s="13" t="str">
        <f t="shared" ref="K1793:P1793" si="1793">if($E1793="","",if($E1793="Dropped",if(and(K$1&lt;=$I1793,K$1&gt;=$H1793),if(Year($D1793)=K$1,$F1793*0.8,if((year($D1793)+1)=K$1,$F1793*0.6,$F1793*0.4)) ,""),if($E1793="Minors",0,if($E1793="FA Contract",if(and(K$1&lt;=$I1793,K$1&gt;=$H1793),$F1793,""),if($E1793="YP Contract",if(K$1=$H1793,500000,if(K$1=($H1793+1),1000000,if(K$1=($H1793+2),1500000,""))))))))</f>
        <v/>
      </c>
      <c r="L1793" s="13" t="str">
        <f t="shared" si="1793"/>
        <v/>
      </c>
      <c r="M1793" s="13" t="str">
        <f t="shared" si="1793"/>
        <v/>
      </c>
      <c r="N1793" s="13" t="str">
        <f t="shared" si="1793"/>
        <v/>
      </c>
      <c r="O1793" s="13" t="str">
        <f t="shared" si="1793"/>
        <v/>
      </c>
      <c r="P1793" s="13" t="str">
        <f t="shared" si="1793"/>
        <v/>
      </c>
    </row>
    <row r="1794">
      <c r="B1794" s="23"/>
      <c r="C1794" s="9"/>
      <c r="D1794" s="9"/>
      <c r="E1794" s="9"/>
      <c r="F1794" s="2"/>
      <c r="G1794" s="3"/>
      <c r="I1794" s="12" t="str">
        <f t="shared" si="754"/>
        <v/>
      </c>
      <c r="J1794" s="13">
        <v>3.31E7</v>
      </c>
      <c r="K1794" s="13" t="str">
        <f t="shared" ref="K1794:P1794" si="1794">if($E1794="","",if($E1794="Dropped",if(and(K$1&lt;=$I1794,K$1&gt;=$H1794),if(Year($D1794)=K$1,$F1794*0.8,if((year($D1794)+1)=K$1,$F1794*0.6,$F1794*0.4)) ,""),if($E1794="Minors",0,if($E1794="FA Contract",if(and(K$1&lt;=$I1794,K$1&gt;=$H1794),$F1794,""),if($E1794="YP Contract",if(K$1=$H1794,500000,if(K$1=($H1794+1),1000000,if(K$1=($H1794+2),1500000,""))))))))</f>
        <v/>
      </c>
      <c r="L1794" s="13" t="str">
        <f t="shared" si="1794"/>
        <v/>
      </c>
      <c r="M1794" s="13" t="str">
        <f t="shared" si="1794"/>
        <v/>
      </c>
      <c r="N1794" s="13" t="str">
        <f t="shared" si="1794"/>
        <v/>
      </c>
      <c r="O1794" s="13" t="str">
        <f t="shared" si="1794"/>
        <v/>
      </c>
      <c r="P1794" s="13" t="str">
        <f t="shared" si="1794"/>
        <v/>
      </c>
    </row>
    <row r="1795">
      <c r="B1795" s="23"/>
      <c r="C1795" s="9"/>
      <c r="D1795" s="9"/>
      <c r="E1795" s="9"/>
      <c r="F1795" s="2"/>
      <c r="G1795" s="3"/>
      <c r="I1795" s="12" t="str">
        <f t="shared" si="754"/>
        <v/>
      </c>
      <c r="J1795" s="13">
        <v>3.31E7</v>
      </c>
      <c r="K1795" s="13" t="str">
        <f t="shared" ref="K1795:P1795" si="1795">if($E1795="","",if($E1795="Dropped",if(and(K$1&lt;=$I1795,K$1&gt;=$H1795),if(Year($D1795)=K$1,$F1795*0.8,if((year($D1795)+1)=K$1,$F1795*0.6,$F1795*0.4)) ,""),if($E1795="Minors",0,if($E1795="FA Contract",if(and(K$1&lt;=$I1795,K$1&gt;=$H1795),$F1795,""),if($E1795="YP Contract",if(K$1=$H1795,500000,if(K$1=($H1795+1),1000000,if(K$1=($H1795+2),1500000,""))))))))</f>
        <v/>
      </c>
      <c r="L1795" s="13" t="str">
        <f t="shared" si="1795"/>
        <v/>
      </c>
      <c r="M1795" s="13" t="str">
        <f t="shared" si="1795"/>
        <v/>
      </c>
      <c r="N1795" s="13" t="str">
        <f t="shared" si="1795"/>
        <v/>
      </c>
      <c r="O1795" s="13" t="str">
        <f t="shared" si="1795"/>
        <v/>
      </c>
      <c r="P1795" s="13" t="str">
        <f t="shared" si="1795"/>
        <v/>
      </c>
    </row>
    <row r="1796">
      <c r="B1796" s="23"/>
      <c r="C1796" s="9"/>
      <c r="D1796" s="9"/>
      <c r="E1796" s="9"/>
      <c r="F1796" s="2"/>
      <c r="G1796" s="3"/>
      <c r="I1796" s="12" t="str">
        <f t="shared" si="754"/>
        <v/>
      </c>
      <c r="J1796" s="13">
        <v>3.31E7</v>
      </c>
      <c r="K1796" s="13" t="str">
        <f t="shared" ref="K1796:P1796" si="1796">if($E1796="","",if($E1796="Dropped",if(and(K$1&lt;=$I1796,K$1&gt;=$H1796),if(Year($D1796)=K$1,$F1796*0.8,if((year($D1796)+1)=K$1,$F1796*0.6,$F1796*0.4)) ,""),if($E1796="Minors",0,if($E1796="FA Contract",if(and(K$1&lt;=$I1796,K$1&gt;=$H1796),$F1796,""),if($E1796="YP Contract",if(K$1=$H1796,500000,if(K$1=($H1796+1),1000000,if(K$1=($H1796+2),1500000,""))))))))</f>
        <v/>
      </c>
      <c r="L1796" s="13" t="str">
        <f t="shared" si="1796"/>
        <v/>
      </c>
      <c r="M1796" s="13" t="str">
        <f t="shared" si="1796"/>
        <v/>
      </c>
      <c r="N1796" s="13" t="str">
        <f t="shared" si="1796"/>
        <v/>
      </c>
      <c r="O1796" s="13" t="str">
        <f t="shared" si="1796"/>
        <v/>
      </c>
      <c r="P1796" s="13" t="str">
        <f t="shared" si="1796"/>
        <v/>
      </c>
    </row>
    <row r="1797">
      <c r="B1797" s="23"/>
      <c r="C1797" s="9"/>
      <c r="D1797" s="9"/>
      <c r="E1797" s="9"/>
      <c r="F1797" s="2"/>
      <c r="G1797" s="3"/>
      <c r="I1797" s="12" t="str">
        <f t="shared" si="754"/>
        <v/>
      </c>
      <c r="J1797" s="13">
        <v>3.31E7</v>
      </c>
      <c r="K1797" s="13" t="str">
        <f t="shared" ref="K1797:P1797" si="1797">if($E1797="","",if($E1797="Dropped",if(and(K$1&lt;=$I1797,K$1&gt;=$H1797),if(Year($D1797)=K$1,$F1797*0.8,if((year($D1797)+1)=K$1,$F1797*0.6,$F1797*0.4)) ,""),if($E1797="Minors",0,if($E1797="FA Contract",if(and(K$1&lt;=$I1797,K$1&gt;=$H1797),$F1797,""),if($E1797="YP Contract",if(K$1=$H1797,500000,if(K$1=($H1797+1),1000000,if(K$1=($H1797+2),1500000,""))))))))</f>
        <v/>
      </c>
      <c r="L1797" s="13" t="str">
        <f t="shared" si="1797"/>
        <v/>
      </c>
      <c r="M1797" s="13" t="str">
        <f t="shared" si="1797"/>
        <v/>
      </c>
      <c r="N1797" s="13" t="str">
        <f t="shared" si="1797"/>
        <v/>
      </c>
      <c r="O1797" s="13" t="str">
        <f t="shared" si="1797"/>
        <v/>
      </c>
      <c r="P1797" s="13" t="str">
        <f t="shared" si="1797"/>
        <v/>
      </c>
    </row>
    <row r="1798">
      <c r="B1798" s="23"/>
      <c r="C1798" s="9"/>
      <c r="D1798" s="9"/>
      <c r="E1798" s="9"/>
      <c r="F1798" s="2"/>
      <c r="G1798" s="3"/>
      <c r="I1798" s="12" t="str">
        <f t="shared" si="754"/>
        <v/>
      </c>
      <c r="J1798" s="13">
        <v>3.31E7</v>
      </c>
      <c r="K1798" s="13" t="str">
        <f t="shared" ref="K1798:P1798" si="1798">if($E1798="","",if($E1798="Dropped",if(and(K$1&lt;=$I1798,K$1&gt;=$H1798),if(Year($D1798)=K$1,$F1798*0.8,if((year($D1798)+1)=K$1,$F1798*0.6,$F1798*0.4)) ,""),if($E1798="Minors",0,if($E1798="FA Contract",if(and(K$1&lt;=$I1798,K$1&gt;=$H1798),$F1798,""),if($E1798="YP Contract",if(K$1=$H1798,500000,if(K$1=($H1798+1),1000000,if(K$1=($H1798+2),1500000,""))))))))</f>
        <v/>
      </c>
      <c r="L1798" s="13" t="str">
        <f t="shared" si="1798"/>
        <v/>
      </c>
      <c r="M1798" s="13" t="str">
        <f t="shared" si="1798"/>
        <v/>
      </c>
      <c r="N1798" s="13" t="str">
        <f t="shared" si="1798"/>
        <v/>
      </c>
      <c r="O1798" s="13" t="str">
        <f t="shared" si="1798"/>
        <v/>
      </c>
      <c r="P1798" s="13" t="str">
        <f t="shared" si="1798"/>
        <v/>
      </c>
    </row>
    <row r="1799">
      <c r="B1799" s="23"/>
      <c r="C1799" s="9"/>
      <c r="D1799" s="9"/>
      <c r="E1799" s="9"/>
      <c r="F1799" s="2"/>
      <c r="G1799" s="3"/>
      <c r="I1799" s="12" t="str">
        <f t="shared" si="754"/>
        <v/>
      </c>
      <c r="J1799" s="13">
        <v>3.31E7</v>
      </c>
      <c r="K1799" s="13" t="str">
        <f t="shared" ref="K1799:P1799" si="1799">if($E1799="","",if($E1799="Dropped",if(and(K$1&lt;=$I1799,K$1&gt;=$H1799),if(Year($D1799)=K$1,$F1799*0.8,if((year($D1799)+1)=K$1,$F1799*0.6,$F1799*0.4)) ,""),if($E1799="Minors",0,if($E1799="FA Contract",if(and(K$1&lt;=$I1799,K$1&gt;=$H1799),$F1799,""),if($E1799="YP Contract",if(K$1=$H1799,500000,if(K$1=($H1799+1),1000000,if(K$1=($H1799+2),1500000,""))))))))</f>
        <v/>
      </c>
      <c r="L1799" s="13" t="str">
        <f t="shared" si="1799"/>
        <v/>
      </c>
      <c r="M1799" s="13" t="str">
        <f t="shared" si="1799"/>
        <v/>
      </c>
      <c r="N1799" s="13" t="str">
        <f t="shared" si="1799"/>
        <v/>
      </c>
      <c r="O1799" s="13" t="str">
        <f t="shared" si="1799"/>
        <v/>
      </c>
      <c r="P1799" s="13" t="str">
        <f t="shared" si="1799"/>
        <v/>
      </c>
    </row>
    <row r="1800">
      <c r="B1800" s="23"/>
      <c r="C1800" s="9"/>
      <c r="D1800" s="9"/>
      <c r="E1800" s="9"/>
      <c r="F1800" s="2"/>
      <c r="G1800" s="3"/>
      <c r="I1800" s="12" t="str">
        <f t="shared" si="754"/>
        <v/>
      </c>
      <c r="J1800" s="13">
        <v>3.31E7</v>
      </c>
      <c r="K1800" s="13" t="str">
        <f t="shared" ref="K1800:P1800" si="1800">if($E1800="","",if($E1800="Dropped",if(and(K$1&lt;=$I1800,K$1&gt;=$H1800),if(Year($D1800)=K$1,$F1800*0.8,if((year($D1800)+1)=K$1,$F1800*0.6,$F1800*0.4)) ,""),if($E1800="Minors",0,if($E1800="FA Contract",if(and(K$1&lt;=$I1800,K$1&gt;=$H1800),$F1800,""),if($E1800="YP Contract",if(K$1=$H1800,500000,if(K$1=($H1800+1),1000000,if(K$1=($H1800+2),1500000,""))))))))</f>
        <v/>
      </c>
      <c r="L1800" s="13" t="str">
        <f t="shared" si="1800"/>
        <v/>
      </c>
      <c r="M1800" s="13" t="str">
        <f t="shared" si="1800"/>
        <v/>
      </c>
      <c r="N1800" s="13" t="str">
        <f t="shared" si="1800"/>
        <v/>
      </c>
      <c r="O1800" s="13" t="str">
        <f t="shared" si="1800"/>
        <v/>
      </c>
      <c r="P1800" s="13" t="str">
        <f t="shared" si="1800"/>
        <v/>
      </c>
    </row>
    <row r="1801">
      <c r="B1801" s="23"/>
      <c r="C1801" s="9"/>
      <c r="D1801" s="9"/>
      <c r="E1801" s="9"/>
      <c r="F1801" s="2"/>
      <c r="G1801" s="3"/>
      <c r="I1801" s="12" t="str">
        <f t="shared" si="754"/>
        <v/>
      </c>
      <c r="J1801" s="13">
        <v>3.31E7</v>
      </c>
      <c r="K1801" s="13" t="str">
        <f t="shared" ref="K1801:P1801" si="1801">if($E1801="","",if($E1801="Dropped",if(and(K$1&lt;=$I1801,K$1&gt;=$H1801),if(Year($D1801)=K$1,$F1801*0.8,if((year($D1801)+1)=K$1,$F1801*0.6,$F1801*0.4)) ,""),if($E1801="Minors",0,if($E1801="FA Contract",if(and(K$1&lt;=$I1801,K$1&gt;=$H1801),$F1801,""),if($E1801="YP Contract",if(K$1=$H1801,500000,if(K$1=($H1801+1),1000000,if(K$1=($H1801+2),1500000,""))))))))</f>
        <v/>
      </c>
      <c r="L1801" s="13" t="str">
        <f t="shared" si="1801"/>
        <v/>
      </c>
      <c r="M1801" s="13" t="str">
        <f t="shared" si="1801"/>
        <v/>
      </c>
      <c r="N1801" s="13" t="str">
        <f t="shared" si="1801"/>
        <v/>
      </c>
      <c r="O1801" s="13" t="str">
        <f t="shared" si="1801"/>
        <v/>
      </c>
      <c r="P1801" s="13" t="str">
        <f t="shared" si="1801"/>
        <v/>
      </c>
    </row>
    <row r="1802">
      <c r="B1802" s="23"/>
      <c r="C1802" s="9"/>
      <c r="D1802" s="9"/>
      <c r="E1802" s="9"/>
      <c r="F1802" s="2"/>
      <c r="G1802" s="3"/>
      <c r="I1802" s="12" t="str">
        <f t="shared" si="754"/>
        <v/>
      </c>
      <c r="J1802" s="13">
        <v>3.31E7</v>
      </c>
      <c r="K1802" s="13" t="str">
        <f t="shared" ref="K1802:P1802" si="1802">if($E1802="","",if($E1802="Dropped",if(and(K$1&lt;=$I1802,K$1&gt;=$H1802),if(Year($D1802)=K$1,$F1802*0.8,if((year($D1802)+1)=K$1,$F1802*0.6,$F1802*0.4)) ,""),if($E1802="Minors",0,if($E1802="FA Contract",if(and(K$1&lt;=$I1802,K$1&gt;=$H1802),$F1802,""),if($E1802="YP Contract",if(K$1=$H1802,500000,if(K$1=($H1802+1),1000000,if(K$1=($H1802+2),1500000,""))))))))</f>
        <v/>
      </c>
      <c r="L1802" s="13" t="str">
        <f t="shared" si="1802"/>
        <v/>
      </c>
      <c r="M1802" s="13" t="str">
        <f t="shared" si="1802"/>
        <v/>
      </c>
      <c r="N1802" s="13" t="str">
        <f t="shared" si="1802"/>
        <v/>
      </c>
      <c r="O1802" s="13" t="str">
        <f t="shared" si="1802"/>
        <v/>
      </c>
      <c r="P1802" s="13" t="str">
        <f t="shared" si="1802"/>
        <v/>
      </c>
    </row>
    <row r="1803">
      <c r="B1803" s="23"/>
      <c r="C1803" s="9"/>
      <c r="D1803" s="9"/>
      <c r="E1803" s="9"/>
      <c r="F1803" s="2"/>
      <c r="G1803" s="3"/>
      <c r="I1803" s="12" t="str">
        <f t="shared" si="754"/>
        <v/>
      </c>
      <c r="J1803" s="13">
        <v>3.31E7</v>
      </c>
      <c r="K1803" s="13" t="str">
        <f t="shared" ref="K1803:P1803" si="1803">if($E1803="","",if($E1803="Dropped",if(and(K$1&lt;=$I1803,K$1&gt;=$H1803),if(Year($D1803)=K$1,$F1803*0.8,if((year($D1803)+1)=K$1,$F1803*0.6,$F1803*0.4)) ,""),if($E1803="Minors",0,if($E1803="FA Contract",if(and(K$1&lt;=$I1803,K$1&gt;=$H1803),$F1803,""),if($E1803="YP Contract",if(K$1=$H1803,500000,if(K$1=($H1803+1),1000000,if(K$1=($H1803+2),1500000,""))))))))</f>
        <v/>
      </c>
      <c r="L1803" s="13" t="str">
        <f t="shared" si="1803"/>
        <v/>
      </c>
      <c r="M1803" s="13" t="str">
        <f t="shared" si="1803"/>
        <v/>
      </c>
      <c r="N1803" s="13" t="str">
        <f t="shared" si="1803"/>
        <v/>
      </c>
      <c r="O1803" s="13" t="str">
        <f t="shared" si="1803"/>
        <v/>
      </c>
      <c r="P1803" s="13" t="str">
        <f t="shared" si="1803"/>
        <v/>
      </c>
    </row>
    <row r="1804">
      <c r="B1804" s="23"/>
      <c r="C1804" s="9"/>
      <c r="D1804" s="9"/>
      <c r="E1804" s="9"/>
      <c r="F1804" s="2"/>
      <c r="G1804" s="3"/>
      <c r="I1804" s="12" t="str">
        <f t="shared" si="754"/>
        <v/>
      </c>
      <c r="J1804" s="13">
        <v>3.31E7</v>
      </c>
      <c r="K1804" s="13" t="str">
        <f t="shared" ref="K1804:P1804" si="1804">if($E1804="","",if($E1804="Dropped",if(and(K$1&lt;=$I1804,K$1&gt;=$H1804),if(Year($D1804)=K$1,$F1804*0.8,if((year($D1804)+1)=K$1,$F1804*0.6,$F1804*0.4)) ,""),if($E1804="Minors",0,if($E1804="FA Contract",if(and(K$1&lt;=$I1804,K$1&gt;=$H1804),$F1804,""),if($E1804="YP Contract",if(K$1=$H1804,500000,if(K$1=($H1804+1),1000000,if(K$1=($H1804+2),1500000,""))))))))</f>
        <v/>
      </c>
      <c r="L1804" s="13" t="str">
        <f t="shared" si="1804"/>
        <v/>
      </c>
      <c r="M1804" s="13" t="str">
        <f t="shared" si="1804"/>
        <v/>
      </c>
      <c r="N1804" s="13" t="str">
        <f t="shared" si="1804"/>
        <v/>
      </c>
      <c r="O1804" s="13" t="str">
        <f t="shared" si="1804"/>
        <v/>
      </c>
      <c r="P1804" s="13" t="str">
        <f t="shared" si="1804"/>
        <v/>
      </c>
    </row>
    <row r="1805">
      <c r="B1805" s="23"/>
      <c r="C1805" s="9"/>
      <c r="D1805" s="9"/>
      <c r="E1805" s="9"/>
      <c r="F1805" s="2"/>
      <c r="G1805" s="3"/>
      <c r="I1805" s="12" t="str">
        <f t="shared" si="754"/>
        <v/>
      </c>
      <c r="J1805" s="13">
        <v>3.31E7</v>
      </c>
      <c r="K1805" s="13" t="str">
        <f t="shared" ref="K1805:P1805" si="1805">if($E1805="","",if($E1805="Dropped",if(and(K$1&lt;=$I1805,K$1&gt;=$H1805),if(Year($D1805)=K$1,$F1805*0.8,if((year($D1805)+1)=K$1,$F1805*0.6,$F1805*0.4)) ,""),if($E1805="Minors",0,if($E1805="FA Contract",if(and(K$1&lt;=$I1805,K$1&gt;=$H1805),$F1805,""),if($E1805="YP Contract",if(K$1=$H1805,500000,if(K$1=($H1805+1),1000000,if(K$1=($H1805+2),1500000,""))))))))</f>
        <v/>
      </c>
      <c r="L1805" s="13" t="str">
        <f t="shared" si="1805"/>
        <v/>
      </c>
      <c r="M1805" s="13" t="str">
        <f t="shared" si="1805"/>
        <v/>
      </c>
      <c r="N1805" s="13" t="str">
        <f t="shared" si="1805"/>
        <v/>
      </c>
      <c r="O1805" s="13" t="str">
        <f t="shared" si="1805"/>
        <v/>
      </c>
      <c r="P1805" s="13" t="str">
        <f t="shared" si="1805"/>
        <v/>
      </c>
    </row>
    <row r="1806">
      <c r="B1806" s="23"/>
      <c r="C1806" s="9"/>
      <c r="D1806" s="9"/>
      <c r="E1806" s="9"/>
      <c r="F1806" s="2"/>
      <c r="G1806" s="3"/>
      <c r="I1806" s="12" t="str">
        <f t="shared" si="754"/>
        <v/>
      </c>
      <c r="J1806" s="13">
        <v>3.31E7</v>
      </c>
      <c r="K1806" s="13" t="str">
        <f t="shared" ref="K1806:P1806" si="1806">if($E1806="","",if($E1806="Dropped",if(and(K$1&lt;=$I1806,K$1&gt;=$H1806),if(Year($D1806)=K$1,$F1806*0.8,if((year($D1806)+1)=K$1,$F1806*0.6,$F1806*0.4)) ,""),if($E1806="Minors",0,if($E1806="FA Contract",if(and(K$1&lt;=$I1806,K$1&gt;=$H1806),$F1806,""),if($E1806="YP Contract",if(K$1=$H1806,500000,if(K$1=($H1806+1),1000000,if(K$1=($H1806+2),1500000,""))))))))</f>
        <v/>
      </c>
      <c r="L1806" s="13" t="str">
        <f t="shared" si="1806"/>
        <v/>
      </c>
      <c r="M1806" s="13" t="str">
        <f t="shared" si="1806"/>
        <v/>
      </c>
      <c r="N1806" s="13" t="str">
        <f t="shared" si="1806"/>
        <v/>
      </c>
      <c r="O1806" s="13" t="str">
        <f t="shared" si="1806"/>
        <v/>
      </c>
      <c r="P1806" s="13" t="str">
        <f t="shared" si="1806"/>
        <v/>
      </c>
    </row>
    <row r="1807">
      <c r="B1807" s="23"/>
      <c r="C1807" s="9"/>
      <c r="D1807" s="9"/>
      <c r="E1807" s="9"/>
      <c r="F1807" s="2"/>
      <c r="G1807" s="3"/>
      <c r="I1807" s="12" t="str">
        <f t="shared" si="754"/>
        <v/>
      </c>
      <c r="J1807" s="13">
        <v>3.31E7</v>
      </c>
      <c r="K1807" s="13" t="str">
        <f t="shared" ref="K1807:P1807" si="1807">if($E1807="","",if($E1807="Dropped",if(and(K$1&lt;=$I1807,K$1&gt;=$H1807),if(Year($D1807)=K$1,$F1807*0.8,if((year($D1807)+1)=K$1,$F1807*0.6,$F1807*0.4)) ,""),if($E1807="Minors",0,if($E1807="FA Contract",if(and(K$1&lt;=$I1807,K$1&gt;=$H1807),$F1807,""),if($E1807="YP Contract",if(K$1=$H1807,500000,if(K$1=($H1807+1),1000000,if(K$1=($H1807+2),1500000,""))))))))</f>
        <v/>
      </c>
      <c r="L1807" s="13" t="str">
        <f t="shared" si="1807"/>
        <v/>
      </c>
      <c r="M1807" s="13" t="str">
        <f t="shared" si="1807"/>
        <v/>
      </c>
      <c r="N1807" s="13" t="str">
        <f t="shared" si="1807"/>
        <v/>
      </c>
      <c r="O1807" s="13" t="str">
        <f t="shared" si="1807"/>
        <v/>
      </c>
      <c r="P1807" s="13" t="str">
        <f t="shared" si="1807"/>
        <v/>
      </c>
    </row>
    <row r="1808">
      <c r="B1808" s="23"/>
      <c r="C1808" s="9"/>
      <c r="D1808" s="9"/>
      <c r="E1808" s="9"/>
      <c r="F1808" s="2"/>
      <c r="G1808" s="3"/>
      <c r="I1808" s="12" t="str">
        <f t="shared" si="754"/>
        <v/>
      </c>
      <c r="J1808" s="13">
        <v>3.31E7</v>
      </c>
      <c r="K1808" s="13" t="str">
        <f t="shared" ref="K1808:P1808" si="1808">if($E1808="","",if($E1808="Dropped",if(and(K$1&lt;=$I1808,K$1&gt;=$H1808),if(Year($D1808)=K$1,$F1808*0.8,if((year($D1808)+1)=K$1,$F1808*0.6,$F1808*0.4)) ,""),if($E1808="Minors",0,if($E1808="FA Contract",if(and(K$1&lt;=$I1808,K$1&gt;=$H1808),$F1808,""),if($E1808="YP Contract",if(K$1=$H1808,500000,if(K$1=($H1808+1),1000000,if(K$1=($H1808+2),1500000,""))))))))</f>
        <v/>
      </c>
      <c r="L1808" s="13" t="str">
        <f t="shared" si="1808"/>
        <v/>
      </c>
      <c r="M1808" s="13" t="str">
        <f t="shared" si="1808"/>
        <v/>
      </c>
      <c r="N1808" s="13" t="str">
        <f t="shared" si="1808"/>
        <v/>
      </c>
      <c r="O1808" s="13" t="str">
        <f t="shared" si="1808"/>
        <v/>
      </c>
      <c r="P1808" s="13" t="str">
        <f t="shared" si="1808"/>
        <v/>
      </c>
    </row>
    <row r="1809">
      <c r="B1809" s="23"/>
      <c r="C1809" s="9"/>
      <c r="D1809" s="9"/>
      <c r="E1809" s="9"/>
      <c r="F1809" s="2"/>
      <c r="G1809" s="3"/>
      <c r="I1809" s="12" t="str">
        <f t="shared" si="754"/>
        <v/>
      </c>
      <c r="J1809" s="13">
        <v>3.31E7</v>
      </c>
      <c r="K1809" s="13" t="str">
        <f t="shared" ref="K1809:P1809" si="1809">if($E1809="","",if($E1809="Dropped",if(and(K$1&lt;=$I1809,K$1&gt;=$H1809),if(Year($D1809)=K$1,$F1809*0.8,if((year($D1809)+1)=K$1,$F1809*0.6,$F1809*0.4)) ,""),if($E1809="Minors",0,if($E1809="FA Contract",if(and(K$1&lt;=$I1809,K$1&gt;=$H1809),$F1809,""),if($E1809="YP Contract",if(K$1=$H1809,500000,if(K$1=($H1809+1),1000000,if(K$1=($H1809+2),1500000,""))))))))</f>
        <v/>
      </c>
      <c r="L1809" s="13" t="str">
        <f t="shared" si="1809"/>
        <v/>
      </c>
      <c r="M1809" s="13" t="str">
        <f t="shared" si="1809"/>
        <v/>
      </c>
      <c r="N1809" s="13" t="str">
        <f t="shared" si="1809"/>
        <v/>
      </c>
      <c r="O1809" s="13" t="str">
        <f t="shared" si="1809"/>
        <v/>
      </c>
      <c r="P1809" s="13" t="str">
        <f t="shared" si="1809"/>
        <v/>
      </c>
    </row>
    <row r="1810">
      <c r="B1810" s="23"/>
      <c r="C1810" s="9"/>
      <c r="D1810" s="9"/>
      <c r="E1810" s="9"/>
      <c r="F1810" s="2"/>
      <c r="G1810" s="3"/>
      <c r="I1810" s="12" t="str">
        <f t="shared" si="754"/>
        <v/>
      </c>
      <c r="J1810" s="13">
        <v>3.31E7</v>
      </c>
      <c r="K1810" s="13" t="str">
        <f t="shared" ref="K1810:P1810" si="1810">if($E1810="","",if($E1810="Dropped",if(and(K$1&lt;=$I1810,K$1&gt;=$H1810),if(Year($D1810)=K$1,$F1810*0.8,if((year($D1810)+1)=K$1,$F1810*0.6,$F1810*0.4)) ,""),if($E1810="Minors",0,if($E1810="FA Contract",if(and(K$1&lt;=$I1810,K$1&gt;=$H1810),$F1810,""),if($E1810="YP Contract",if(K$1=$H1810,500000,if(K$1=($H1810+1),1000000,if(K$1=($H1810+2),1500000,""))))))))</f>
        <v/>
      </c>
      <c r="L1810" s="13" t="str">
        <f t="shared" si="1810"/>
        <v/>
      </c>
      <c r="M1810" s="13" t="str">
        <f t="shared" si="1810"/>
        <v/>
      </c>
      <c r="N1810" s="13" t="str">
        <f t="shared" si="1810"/>
        <v/>
      </c>
      <c r="O1810" s="13" t="str">
        <f t="shared" si="1810"/>
        <v/>
      </c>
      <c r="P1810" s="13" t="str">
        <f t="shared" si="1810"/>
        <v/>
      </c>
    </row>
    <row r="1811">
      <c r="B1811" s="23"/>
      <c r="C1811" s="9"/>
      <c r="D1811" s="9"/>
      <c r="E1811" s="9"/>
      <c r="F1811" s="2"/>
      <c r="G1811" s="3"/>
      <c r="I1811" s="12" t="str">
        <f t="shared" si="754"/>
        <v/>
      </c>
      <c r="J1811" s="13">
        <v>3.31E7</v>
      </c>
      <c r="K1811" s="13" t="str">
        <f t="shared" ref="K1811:P1811" si="1811">if($E1811="","",if($E1811="Dropped",if(and(K$1&lt;=$I1811,K$1&gt;=$H1811),if(Year($D1811)=K$1,$F1811*0.8,if((year($D1811)+1)=K$1,$F1811*0.6,$F1811*0.4)) ,""),if($E1811="Minors",0,if($E1811="FA Contract",if(and(K$1&lt;=$I1811,K$1&gt;=$H1811),$F1811,""),if($E1811="YP Contract",if(K$1=$H1811,500000,if(K$1=($H1811+1),1000000,if(K$1=($H1811+2),1500000,""))))))))</f>
        <v/>
      </c>
      <c r="L1811" s="13" t="str">
        <f t="shared" si="1811"/>
        <v/>
      </c>
      <c r="M1811" s="13" t="str">
        <f t="shared" si="1811"/>
        <v/>
      </c>
      <c r="N1811" s="13" t="str">
        <f t="shared" si="1811"/>
        <v/>
      </c>
      <c r="O1811" s="13" t="str">
        <f t="shared" si="1811"/>
        <v/>
      </c>
      <c r="P1811" s="13" t="str">
        <f t="shared" si="1811"/>
        <v/>
      </c>
    </row>
    <row r="1812">
      <c r="B1812" s="23"/>
      <c r="C1812" s="9"/>
      <c r="D1812" s="9"/>
      <c r="E1812" s="9"/>
      <c r="F1812" s="2"/>
      <c r="G1812" s="3"/>
      <c r="I1812" s="12" t="str">
        <f t="shared" si="754"/>
        <v/>
      </c>
      <c r="J1812" s="13">
        <v>3.31E7</v>
      </c>
      <c r="K1812" s="13" t="str">
        <f t="shared" ref="K1812:P1812" si="1812">if($E1812="","",if($E1812="Dropped",if(and(K$1&lt;=$I1812,K$1&gt;=$H1812),if(Year($D1812)=K$1,$F1812*0.8,if((year($D1812)+1)=K$1,$F1812*0.6,$F1812*0.4)) ,""),if($E1812="Minors",0,if($E1812="FA Contract",if(and(K$1&lt;=$I1812,K$1&gt;=$H1812),$F1812,""),if($E1812="YP Contract",if(K$1=$H1812,500000,if(K$1=($H1812+1),1000000,if(K$1=($H1812+2),1500000,""))))))))</f>
        <v/>
      </c>
      <c r="L1812" s="13" t="str">
        <f t="shared" si="1812"/>
        <v/>
      </c>
      <c r="M1812" s="13" t="str">
        <f t="shared" si="1812"/>
        <v/>
      </c>
      <c r="N1812" s="13" t="str">
        <f t="shared" si="1812"/>
        <v/>
      </c>
      <c r="O1812" s="13" t="str">
        <f t="shared" si="1812"/>
        <v/>
      </c>
      <c r="P1812" s="13" t="str">
        <f t="shared" si="1812"/>
        <v/>
      </c>
    </row>
    <row r="1813">
      <c r="B1813" s="23"/>
      <c r="C1813" s="9"/>
      <c r="D1813" s="9"/>
      <c r="E1813" s="9"/>
      <c r="F1813" s="2"/>
      <c r="G1813" s="3"/>
      <c r="I1813" s="12" t="str">
        <f t="shared" si="754"/>
        <v/>
      </c>
      <c r="J1813" s="13">
        <v>3.31E7</v>
      </c>
      <c r="K1813" s="13" t="str">
        <f t="shared" ref="K1813:P1813" si="1813">if($E1813="","",if($E1813="Dropped",if(and(K$1&lt;=$I1813,K$1&gt;=$H1813),if(Year($D1813)=K$1,$F1813*0.8,if((year($D1813)+1)=K$1,$F1813*0.6,$F1813*0.4)) ,""),if($E1813="Minors",0,if($E1813="FA Contract",if(and(K$1&lt;=$I1813,K$1&gt;=$H1813),$F1813,""),if($E1813="YP Contract",if(K$1=$H1813,500000,if(K$1=($H1813+1),1000000,if(K$1=($H1813+2),1500000,""))))))))</f>
        <v/>
      </c>
      <c r="L1813" s="13" t="str">
        <f t="shared" si="1813"/>
        <v/>
      </c>
      <c r="M1813" s="13" t="str">
        <f t="shared" si="1813"/>
        <v/>
      </c>
      <c r="N1813" s="13" t="str">
        <f t="shared" si="1813"/>
        <v/>
      </c>
      <c r="O1813" s="13" t="str">
        <f t="shared" si="1813"/>
        <v/>
      </c>
      <c r="P1813" s="13" t="str">
        <f t="shared" si="1813"/>
        <v/>
      </c>
    </row>
    <row r="1814">
      <c r="B1814" s="23"/>
      <c r="C1814" s="9"/>
      <c r="D1814" s="9"/>
      <c r="E1814" s="9"/>
      <c r="F1814" s="2"/>
      <c r="G1814" s="3"/>
      <c r="I1814" s="12" t="str">
        <f t="shared" si="754"/>
        <v/>
      </c>
      <c r="J1814" s="13">
        <v>3.31E7</v>
      </c>
      <c r="K1814" s="13" t="str">
        <f t="shared" ref="K1814:P1814" si="1814">if($E1814="","",if($E1814="Dropped",if(and(K$1&lt;=$I1814,K$1&gt;=$H1814),if(Year($D1814)=K$1,$F1814*0.8,if((year($D1814)+1)=K$1,$F1814*0.6,$F1814*0.4)) ,""),if($E1814="Minors",0,if($E1814="FA Contract",if(and(K$1&lt;=$I1814,K$1&gt;=$H1814),$F1814,""),if($E1814="YP Contract",if(K$1=$H1814,500000,if(K$1=($H1814+1),1000000,if(K$1=($H1814+2),1500000,""))))))))</f>
        <v/>
      </c>
      <c r="L1814" s="13" t="str">
        <f t="shared" si="1814"/>
        <v/>
      </c>
      <c r="M1814" s="13" t="str">
        <f t="shared" si="1814"/>
        <v/>
      </c>
      <c r="N1814" s="13" t="str">
        <f t="shared" si="1814"/>
        <v/>
      </c>
      <c r="O1814" s="13" t="str">
        <f t="shared" si="1814"/>
        <v/>
      </c>
      <c r="P1814" s="13" t="str">
        <f t="shared" si="1814"/>
        <v/>
      </c>
    </row>
    <row r="1815">
      <c r="B1815" s="23"/>
      <c r="C1815" s="9"/>
      <c r="D1815" s="9"/>
      <c r="E1815" s="9"/>
      <c r="F1815" s="2"/>
      <c r="G1815" s="3"/>
      <c r="I1815" s="12" t="str">
        <f t="shared" si="754"/>
        <v/>
      </c>
      <c r="J1815" s="13">
        <v>3.31E7</v>
      </c>
      <c r="K1815" s="13" t="str">
        <f t="shared" ref="K1815:P1815" si="1815">if($E1815="","",if($E1815="Dropped",if(and(K$1&lt;=$I1815,K$1&gt;=$H1815),if(Year($D1815)=K$1,$F1815*0.8,if((year($D1815)+1)=K$1,$F1815*0.6,$F1815*0.4)) ,""),if($E1815="Minors",0,if($E1815="FA Contract",if(and(K$1&lt;=$I1815,K$1&gt;=$H1815),$F1815,""),if($E1815="YP Contract",if(K$1=$H1815,500000,if(K$1=($H1815+1),1000000,if(K$1=($H1815+2),1500000,""))))))))</f>
        <v/>
      </c>
      <c r="L1815" s="13" t="str">
        <f t="shared" si="1815"/>
        <v/>
      </c>
      <c r="M1815" s="13" t="str">
        <f t="shared" si="1815"/>
        <v/>
      </c>
      <c r="N1815" s="13" t="str">
        <f t="shared" si="1815"/>
        <v/>
      </c>
      <c r="O1815" s="13" t="str">
        <f t="shared" si="1815"/>
        <v/>
      </c>
      <c r="P1815" s="13" t="str">
        <f t="shared" si="1815"/>
        <v/>
      </c>
    </row>
    <row r="1816">
      <c r="B1816" s="23"/>
      <c r="C1816" s="9"/>
      <c r="D1816" s="9"/>
      <c r="E1816" s="9"/>
      <c r="F1816" s="2"/>
      <c r="G1816" s="3"/>
      <c r="I1816" s="12" t="str">
        <f t="shared" si="754"/>
        <v/>
      </c>
      <c r="J1816" s="13">
        <v>3.31E7</v>
      </c>
      <c r="K1816" s="13" t="str">
        <f t="shared" ref="K1816:P1816" si="1816">if($E1816="","",if($E1816="Dropped",if(and(K$1&lt;=$I1816,K$1&gt;=$H1816),if(Year($D1816)=K$1,$F1816*0.8,if((year($D1816)+1)=K$1,$F1816*0.6,$F1816*0.4)) ,""),if($E1816="Minors",0,if($E1816="FA Contract",if(and(K$1&lt;=$I1816,K$1&gt;=$H1816),$F1816,""),if($E1816="YP Contract",if(K$1=$H1816,500000,if(K$1=($H1816+1),1000000,if(K$1=($H1816+2),1500000,""))))))))</f>
        <v/>
      </c>
      <c r="L1816" s="13" t="str">
        <f t="shared" si="1816"/>
        <v/>
      </c>
      <c r="M1816" s="13" t="str">
        <f t="shared" si="1816"/>
        <v/>
      </c>
      <c r="N1816" s="13" t="str">
        <f t="shared" si="1816"/>
        <v/>
      </c>
      <c r="O1816" s="13" t="str">
        <f t="shared" si="1816"/>
        <v/>
      </c>
      <c r="P1816" s="13" t="str">
        <f t="shared" si="1816"/>
        <v/>
      </c>
    </row>
    <row r="1817">
      <c r="B1817" s="23"/>
      <c r="C1817" s="9"/>
      <c r="D1817" s="9"/>
      <c r="E1817" s="9"/>
      <c r="F1817" s="2"/>
      <c r="G1817" s="3"/>
      <c r="I1817" s="12" t="str">
        <f t="shared" si="754"/>
        <v/>
      </c>
      <c r="J1817" s="13">
        <v>3.31E7</v>
      </c>
      <c r="K1817" s="13" t="str">
        <f t="shared" ref="K1817:P1817" si="1817">if($E1817="","",if($E1817="Dropped",if(and(K$1&lt;=$I1817,K$1&gt;=$H1817),if(Year($D1817)=K$1,$F1817*0.8,if((year($D1817)+1)=K$1,$F1817*0.6,$F1817*0.4)) ,""),if($E1817="Minors",0,if($E1817="FA Contract",if(and(K$1&lt;=$I1817,K$1&gt;=$H1817),$F1817,""),if($E1817="YP Contract",if(K$1=$H1817,500000,if(K$1=($H1817+1),1000000,if(K$1=($H1817+2),1500000,""))))))))</f>
        <v/>
      </c>
      <c r="L1817" s="13" t="str">
        <f t="shared" si="1817"/>
        <v/>
      </c>
      <c r="M1817" s="13" t="str">
        <f t="shared" si="1817"/>
        <v/>
      </c>
      <c r="N1817" s="13" t="str">
        <f t="shared" si="1817"/>
        <v/>
      </c>
      <c r="O1817" s="13" t="str">
        <f t="shared" si="1817"/>
        <v/>
      </c>
      <c r="P1817" s="13" t="str">
        <f t="shared" si="1817"/>
        <v/>
      </c>
    </row>
    <row r="1818">
      <c r="B1818" s="23"/>
      <c r="C1818" s="9"/>
      <c r="D1818" s="9"/>
      <c r="E1818" s="9"/>
      <c r="F1818" s="2"/>
      <c r="G1818" s="3"/>
      <c r="I1818" s="12" t="str">
        <f t="shared" si="754"/>
        <v/>
      </c>
      <c r="J1818" s="13">
        <v>3.31E7</v>
      </c>
      <c r="K1818" s="13" t="str">
        <f t="shared" ref="K1818:P1818" si="1818">if($E1818="","",if($E1818="Dropped",if(and(K$1&lt;=$I1818,K$1&gt;=$H1818),if(Year($D1818)=K$1,$F1818*0.8,if((year($D1818)+1)=K$1,$F1818*0.6,$F1818*0.4)) ,""),if($E1818="Minors",0,if($E1818="FA Contract",if(and(K$1&lt;=$I1818,K$1&gt;=$H1818),$F1818,""),if($E1818="YP Contract",if(K$1=$H1818,500000,if(K$1=($H1818+1),1000000,if(K$1=($H1818+2),1500000,""))))))))</f>
        <v/>
      </c>
      <c r="L1818" s="13" t="str">
        <f t="shared" si="1818"/>
        <v/>
      </c>
      <c r="M1818" s="13" t="str">
        <f t="shared" si="1818"/>
        <v/>
      </c>
      <c r="N1818" s="13" t="str">
        <f t="shared" si="1818"/>
        <v/>
      </c>
      <c r="O1818" s="13" t="str">
        <f t="shared" si="1818"/>
        <v/>
      </c>
      <c r="P1818" s="13" t="str">
        <f t="shared" si="1818"/>
        <v/>
      </c>
    </row>
    <row r="1819">
      <c r="B1819" s="23"/>
      <c r="C1819" s="9"/>
      <c r="D1819" s="9"/>
      <c r="E1819" s="9"/>
      <c r="F1819" s="2"/>
      <c r="G1819" s="3"/>
      <c r="I1819" s="12" t="str">
        <f t="shared" si="754"/>
        <v/>
      </c>
      <c r="J1819" s="13">
        <v>3.31E7</v>
      </c>
      <c r="K1819" s="13" t="str">
        <f t="shared" ref="K1819:P1819" si="1819">if($E1819="","",if($E1819="Dropped",if(and(K$1&lt;=$I1819,K$1&gt;=$H1819),if(Year($D1819)=K$1,$F1819*0.8,if((year($D1819)+1)=K$1,$F1819*0.6,$F1819*0.4)) ,""),if($E1819="Minors",0,if($E1819="FA Contract",if(and(K$1&lt;=$I1819,K$1&gt;=$H1819),$F1819,""),if($E1819="YP Contract",if(K$1=$H1819,500000,if(K$1=($H1819+1),1000000,if(K$1=($H1819+2),1500000,""))))))))</f>
        <v/>
      </c>
      <c r="L1819" s="13" t="str">
        <f t="shared" si="1819"/>
        <v/>
      </c>
      <c r="M1819" s="13" t="str">
        <f t="shared" si="1819"/>
        <v/>
      </c>
      <c r="N1819" s="13" t="str">
        <f t="shared" si="1819"/>
        <v/>
      </c>
      <c r="O1819" s="13" t="str">
        <f t="shared" si="1819"/>
        <v/>
      </c>
      <c r="P1819" s="13" t="str">
        <f t="shared" si="1819"/>
        <v/>
      </c>
    </row>
    <row r="1820">
      <c r="B1820" s="23"/>
      <c r="C1820" s="9"/>
      <c r="D1820" s="9"/>
      <c r="E1820" s="9"/>
      <c r="F1820" s="2"/>
      <c r="G1820" s="3"/>
      <c r="I1820" s="12" t="str">
        <f t="shared" si="754"/>
        <v/>
      </c>
      <c r="J1820" s="13">
        <v>3.31E7</v>
      </c>
      <c r="K1820" s="13" t="str">
        <f t="shared" ref="K1820:P1820" si="1820">if($E1820="","",if($E1820="Dropped",if(and(K$1&lt;=$I1820,K$1&gt;=$H1820),if(Year($D1820)=K$1,$F1820*0.8,if((year($D1820)+1)=K$1,$F1820*0.6,$F1820*0.4)) ,""),if($E1820="Minors",0,if($E1820="FA Contract",if(and(K$1&lt;=$I1820,K$1&gt;=$H1820),$F1820,""),if($E1820="YP Contract",if(K$1=$H1820,500000,if(K$1=($H1820+1),1000000,if(K$1=($H1820+2),1500000,""))))))))</f>
        <v/>
      </c>
      <c r="L1820" s="13" t="str">
        <f t="shared" si="1820"/>
        <v/>
      </c>
      <c r="M1820" s="13" t="str">
        <f t="shared" si="1820"/>
        <v/>
      </c>
      <c r="N1820" s="13" t="str">
        <f t="shared" si="1820"/>
        <v/>
      </c>
      <c r="O1820" s="13" t="str">
        <f t="shared" si="1820"/>
        <v/>
      </c>
      <c r="P1820" s="13" t="str">
        <f t="shared" si="1820"/>
        <v/>
      </c>
    </row>
    <row r="1821">
      <c r="B1821" s="23"/>
      <c r="C1821" s="9"/>
      <c r="D1821" s="9"/>
      <c r="E1821" s="9"/>
      <c r="F1821" s="2"/>
      <c r="G1821" s="3"/>
      <c r="I1821" s="12" t="str">
        <f t="shared" si="754"/>
        <v/>
      </c>
      <c r="J1821" s="13">
        <v>3.31E7</v>
      </c>
      <c r="K1821" s="13" t="str">
        <f t="shared" ref="K1821:P1821" si="1821">if($E1821="","",if($E1821="Dropped",if(and(K$1&lt;=$I1821,K$1&gt;=$H1821),if(Year($D1821)=K$1,$F1821*0.8,if((year($D1821)+1)=K$1,$F1821*0.6,$F1821*0.4)) ,""),if($E1821="Minors",0,if($E1821="FA Contract",if(and(K$1&lt;=$I1821,K$1&gt;=$H1821),$F1821,""),if($E1821="YP Contract",if(K$1=$H1821,500000,if(K$1=($H1821+1),1000000,if(K$1=($H1821+2),1500000,""))))))))</f>
        <v/>
      </c>
      <c r="L1821" s="13" t="str">
        <f t="shared" si="1821"/>
        <v/>
      </c>
      <c r="M1821" s="13" t="str">
        <f t="shared" si="1821"/>
        <v/>
      </c>
      <c r="N1821" s="13" t="str">
        <f t="shared" si="1821"/>
        <v/>
      </c>
      <c r="O1821" s="13" t="str">
        <f t="shared" si="1821"/>
        <v/>
      </c>
      <c r="P1821" s="13" t="str">
        <f t="shared" si="1821"/>
        <v/>
      </c>
    </row>
    <row r="1822">
      <c r="B1822" s="23"/>
      <c r="C1822" s="9"/>
      <c r="D1822" s="9"/>
      <c r="E1822" s="9"/>
      <c r="F1822" s="2"/>
      <c r="G1822" s="3"/>
      <c r="I1822" s="12" t="str">
        <f t="shared" si="754"/>
        <v/>
      </c>
      <c r="J1822" s="13">
        <v>3.31E7</v>
      </c>
      <c r="K1822" s="13" t="str">
        <f t="shared" ref="K1822:P1822" si="1822">if($E1822="","",if($E1822="Dropped",if(and(K$1&lt;=$I1822,K$1&gt;=$H1822),if(Year($D1822)=K$1,$F1822*0.8,if((year($D1822)+1)=K$1,$F1822*0.6,$F1822*0.4)) ,""),if($E1822="Minors",0,if($E1822="FA Contract",if(and(K$1&lt;=$I1822,K$1&gt;=$H1822),$F1822,""),if($E1822="YP Contract",if(K$1=$H1822,500000,if(K$1=($H1822+1),1000000,if(K$1=($H1822+2),1500000,""))))))))</f>
        <v/>
      </c>
      <c r="L1822" s="13" t="str">
        <f t="shared" si="1822"/>
        <v/>
      </c>
      <c r="M1822" s="13" t="str">
        <f t="shared" si="1822"/>
        <v/>
      </c>
      <c r="N1822" s="13" t="str">
        <f t="shared" si="1822"/>
        <v/>
      </c>
      <c r="O1822" s="13" t="str">
        <f t="shared" si="1822"/>
        <v/>
      </c>
      <c r="P1822" s="13" t="str">
        <f t="shared" si="1822"/>
        <v/>
      </c>
    </row>
    <row r="1823">
      <c r="B1823" s="23"/>
      <c r="C1823" s="9"/>
      <c r="D1823" s="9"/>
      <c r="E1823" s="9"/>
      <c r="F1823" s="2"/>
      <c r="G1823" s="3"/>
      <c r="I1823" s="12" t="str">
        <f t="shared" si="754"/>
        <v/>
      </c>
      <c r="J1823" s="13">
        <v>3.31E7</v>
      </c>
      <c r="K1823" s="13" t="str">
        <f t="shared" ref="K1823:P1823" si="1823">if($E1823="","",if($E1823="Dropped",if(and(K$1&lt;=$I1823,K$1&gt;=$H1823),if(Year($D1823)=K$1,$F1823*0.8,if((year($D1823)+1)=K$1,$F1823*0.6,$F1823*0.4)) ,""),if($E1823="Minors",0,if($E1823="FA Contract",if(and(K$1&lt;=$I1823,K$1&gt;=$H1823),$F1823,""),if($E1823="YP Contract",if(K$1=$H1823,500000,if(K$1=($H1823+1),1000000,if(K$1=($H1823+2),1500000,""))))))))</f>
        <v/>
      </c>
      <c r="L1823" s="13" t="str">
        <f t="shared" si="1823"/>
        <v/>
      </c>
      <c r="M1823" s="13" t="str">
        <f t="shared" si="1823"/>
        <v/>
      </c>
      <c r="N1823" s="13" t="str">
        <f t="shared" si="1823"/>
        <v/>
      </c>
      <c r="O1823" s="13" t="str">
        <f t="shared" si="1823"/>
        <v/>
      </c>
      <c r="P1823" s="13" t="str">
        <f t="shared" si="1823"/>
        <v/>
      </c>
    </row>
    <row r="1824">
      <c r="B1824" s="23"/>
      <c r="C1824" s="9"/>
      <c r="D1824" s="9"/>
      <c r="E1824" s="9"/>
      <c r="F1824" s="2"/>
      <c r="G1824" s="3"/>
      <c r="I1824" s="12" t="str">
        <f t="shared" si="754"/>
        <v/>
      </c>
      <c r="J1824" s="13">
        <v>3.31E7</v>
      </c>
      <c r="K1824" s="13" t="str">
        <f t="shared" ref="K1824:P1824" si="1824">if($E1824="","",if($E1824="Dropped",if(and(K$1&lt;=$I1824,K$1&gt;=$H1824),if(Year($D1824)=K$1,$F1824*0.8,if((year($D1824)+1)=K$1,$F1824*0.6,$F1824*0.4)) ,""),if($E1824="Minors",0,if($E1824="FA Contract",if(and(K$1&lt;=$I1824,K$1&gt;=$H1824),$F1824,""),if($E1824="YP Contract",if(K$1=$H1824,500000,if(K$1=($H1824+1),1000000,if(K$1=($H1824+2),1500000,""))))))))</f>
        <v/>
      </c>
      <c r="L1824" s="13" t="str">
        <f t="shared" si="1824"/>
        <v/>
      </c>
      <c r="M1824" s="13" t="str">
        <f t="shared" si="1824"/>
        <v/>
      </c>
      <c r="N1824" s="13" t="str">
        <f t="shared" si="1824"/>
        <v/>
      </c>
      <c r="O1824" s="13" t="str">
        <f t="shared" si="1824"/>
        <v/>
      </c>
      <c r="P1824" s="13" t="str">
        <f t="shared" si="1824"/>
        <v/>
      </c>
    </row>
    <row r="1825">
      <c r="B1825" s="23"/>
      <c r="C1825" s="9"/>
      <c r="D1825" s="9"/>
      <c r="E1825" s="9"/>
      <c r="F1825" s="2"/>
      <c r="G1825" s="3"/>
      <c r="I1825" s="12" t="str">
        <f t="shared" si="754"/>
        <v/>
      </c>
      <c r="J1825" s="13">
        <v>3.31E7</v>
      </c>
      <c r="K1825" s="13" t="str">
        <f t="shared" ref="K1825:P1825" si="1825">if($E1825="","",if($E1825="Dropped",if(and(K$1&lt;=$I1825,K$1&gt;=$H1825),if(Year($D1825)=K$1,$F1825*0.8,if((year($D1825)+1)=K$1,$F1825*0.6,$F1825*0.4)) ,""),if($E1825="Minors",0,if($E1825="FA Contract",if(and(K$1&lt;=$I1825,K$1&gt;=$H1825),$F1825,""),if($E1825="YP Contract",if(K$1=$H1825,500000,if(K$1=($H1825+1),1000000,if(K$1=($H1825+2),1500000,""))))))))</f>
        <v/>
      </c>
      <c r="L1825" s="13" t="str">
        <f t="shared" si="1825"/>
        <v/>
      </c>
      <c r="M1825" s="13" t="str">
        <f t="shared" si="1825"/>
        <v/>
      </c>
      <c r="N1825" s="13" t="str">
        <f t="shared" si="1825"/>
        <v/>
      </c>
      <c r="O1825" s="13" t="str">
        <f t="shared" si="1825"/>
        <v/>
      </c>
      <c r="P1825" s="13" t="str">
        <f t="shared" si="1825"/>
        <v/>
      </c>
    </row>
    <row r="1826">
      <c r="B1826" s="23"/>
      <c r="C1826" s="9"/>
      <c r="D1826" s="9"/>
      <c r="E1826" s="9"/>
      <c r="F1826" s="2"/>
      <c r="G1826" s="3"/>
      <c r="I1826" s="12" t="str">
        <f t="shared" si="754"/>
        <v/>
      </c>
      <c r="J1826" s="13">
        <v>3.31E7</v>
      </c>
      <c r="K1826" s="13" t="str">
        <f t="shared" ref="K1826:P1826" si="1826">if($E1826="","",if($E1826="Dropped",if(and(K$1&lt;=$I1826,K$1&gt;=$H1826),if(Year($D1826)=K$1,$F1826*0.8,if((year($D1826)+1)=K$1,$F1826*0.6,$F1826*0.4)) ,""),if($E1826="Minors",0,if($E1826="FA Contract",if(and(K$1&lt;=$I1826,K$1&gt;=$H1826),$F1826,""),if($E1826="YP Contract",if(K$1=$H1826,500000,if(K$1=($H1826+1),1000000,if(K$1=($H1826+2),1500000,""))))))))</f>
        <v/>
      </c>
      <c r="L1826" s="13" t="str">
        <f t="shared" si="1826"/>
        <v/>
      </c>
      <c r="M1826" s="13" t="str">
        <f t="shared" si="1826"/>
        <v/>
      </c>
      <c r="N1826" s="13" t="str">
        <f t="shared" si="1826"/>
        <v/>
      </c>
      <c r="O1826" s="13" t="str">
        <f t="shared" si="1826"/>
        <v/>
      </c>
      <c r="P1826" s="13" t="str">
        <f t="shared" si="1826"/>
        <v/>
      </c>
    </row>
    <row r="1827">
      <c r="B1827" s="23"/>
      <c r="C1827" s="9"/>
      <c r="D1827" s="9"/>
      <c r="E1827" s="9"/>
      <c r="F1827" s="2"/>
      <c r="G1827" s="3"/>
      <c r="I1827" s="12" t="str">
        <f t="shared" si="754"/>
        <v/>
      </c>
      <c r="J1827" s="13">
        <v>3.31E7</v>
      </c>
      <c r="K1827" s="13" t="str">
        <f t="shared" ref="K1827:P1827" si="1827">if($E1827="","",if($E1827="Dropped",if(and(K$1&lt;=$I1827,K$1&gt;=$H1827),if(Year($D1827)=K$1,$F1827*0.8,if((year($D1827)+1)=K$1,$F1827*0.6,$F1827*0.4)) ,""),if($E1827="Minors",0,if($E1827="FA Contract",if(and(K$1&lt;=$I1827,K$1&gt;=$H1827),$F1827,""),if($E1827="YP Contract",if(K$1=$H1827,500000,if(K$1=($H1827+1),1000000,if(K$1=($H1827+2),1500000,""))))))))</f>
        <v/>
      </c>
      <c r="L1827" s="13" t="str">
        <f t="shared" si="1827"/>
        <v/>
      </c>
      <c r="M1827" s="13" t="str">
        <f t="shared" si="1827"/>
        <v/>
      </c>
      <c r="N1827" s="13" t="str">
        <f t="shared" si="1827"/>
        <v/>
      </c>
      <c r="O1827" s="13" t="str">
        <f t="shared" si="1827"/>
        <v/>
      </c>
      <c r="P1827" s="13" t="str">
        <f t="shared" si="1827"/>
        <v/>
      </c>
    </row>
    <row r="1828">
      <c r="B1828" s="23"/>
      <c r="C1828" s="9"/>
      <c r="D1828" s="9"/>
      <c r="E1828" s="9"/>
      <c r="F1828" s="2"/>
      <c r="G1828" s="3"/>
      <c r="I1828" s="12" t="str">
        <f t="shared" si="754"/>
        <v/>
      </c>
      <c r="J1828" s="13">
        <v>3.31E7</v>
      </c>
      <c r="K1828" s="13" t="str">
        <f t="shared" ref="K1828:P1828" si="1828">if($E1828="","",if($E1828="Dropped",if(and(K$1&lt;=$I1828,K$1&gt;=$H1828),if(Year($D1828)=K$1,$F1828*0.8,if((year($D1828)+1)=K$1,$F1828*0.6,$F1828*0.4)) ,""),if($E1828="Minors",0,if($E1828="FA Contract",if(and(K$1&lt;=$I1828,K$1&gt;=$H1828),$F1828,""),if($E1828="YP Contract",if(K$1=$H1828,500000,if(K$1=($H1828+1),1000000,if(K$1=($H1828+2),1500000,""))))))))</f>
        <v/>
      </c>
      <c r="L1828" s="13" t="str">
        <f t="shared" si="1828"/>
        <v/>
      </c>
      <c r="M1828" s="13" t="str">
        <f t="shared" si="1828"/>
        <v/>
      </c>
      <c r="N1828" s="13" t="str">
        <f t="shared" si="1828"/>
        <v/>
      </c>
      <c r="O1828" s="13" t="str">
        <f t="shared" si="1828"/>
        <v/>
      </c>
      <c r="P1828" s="13" t="str">
        <f t="shared" si="1828"/>
        <v/>
      </c>
    </row>
    <row r="1829">
      <c r="B1829" s="23"/>
      <c r="C1829" s="9"/>
      <c r="D1829" s="9"/>
      <c r="E1829" s="9"/>
      <c r="F1829" s="2"/>
      <c r="G1829" s="3"/>
      <c r="I1829" s="12" t="str">
        <f t="shared" si="754"/>
        <v/>
      </c>
      <c r="J1829" s="13">
        <v>3.31E7</v>
      </c>
      <c r="K1829" s="13" t="str">
        <f t="shared" ref="K1829:P1829" si="1829">if($E1829="","",if($E1829="Dropped",if(and(K$1&lt;=$I1829,K$1&gt;=$H1829),if(Year($D1829)=K$1,$F1829*0.8,if((year($D1829)+1)=K$1,$F1829*0.6,$F1829*0.4)) ,""),if($E1829="Minors",0,if($E1829="FA Contract",if(and(K$1&lt;=$I1829,K$1&gt;=$H1829),$F1829,""),if($E1829="YP Contract",if(K$1=$H1829,500000,if(K$1=($H1829+1),1000000,if(K$1=($H1829+2),1500000,""))))))))</f>
        <v/>
      </c>
      <c r="L1829" s="13" t="str">
        <f t="shared" si="1829"/>
        <v/>
      </c>
      <c r="M1829" s="13" t="str">
        <f t="shared" si="1829"/>
        <v/>
      </c>
      <c r="N1829" s="13" t="str">
        <f t="shared" si="1829"/>
        <v/>
      </c>
      <c r="O1829" s="13" t="str">
        <f t="shared" si="1829"/>
        <v/>
      </c>
      <c r="P1829" s="13" t="str">
        <f t="shared" si="1829"/>
        <v/>
      </c>
    </row>
    <row r="1830">
      <c r="B1830" s="23"/>
      <c r="C1830" s="9"/>
      <c r="D1830" s="9"/>
      <c r="E1830" s="9"/>
      <c r="F1830" s="2"/>
      <c r="G1830" s="3"/>
      <c r="I1830" s="12" t="str">
        <f t="shared" si="754"/>
        <v/>
      </c>
      <c r="J1830" s="13">
        <v>3.31E7</v>
      </c>
      <c r="K1830" s="13" t="str">
        <f t="shared" ref="K1830:P1830" si="1830">if($E1830="","",if($E1830="Dropped",if(and(K$1&lt;=$I1830,K$1&gt;=$H1830),if(Year($D1830)=K$1,$F1830*0.8,if((year($D1830)+1)=K$1,$F1830*0.6,$F1830*0.4)) ,""),if($E1830="Minors",0,if($E1830="FA Contract",if(and(K$1&lt;=$I1830,K$1&gt;=$H1830),$F1830,""),if($E1830="YP Contract",if(K$1=$H1830,500000,if(K$1=($H1830+1),1000000,if(K$1=($H1830+2),1500000,""))))))))</f>
        <v/>
      </c>
      <c r="L1830" s="13" t="str">
        <f t="shared" si="1830"/>
        <v/>
      </c>
      <c r="M1830" s="13" t="str">
        <f t="shared" si="1830"/>
        <v/>
      </c>
      <c r="N1830" s="13" t="str">
        <f t="shared" si="1830"/>
        <v/>
      </c>
      <c r="O1830" s="13" t="str">
        <f t="shared" si="1830"/>
        <v/>
      </c>
      <c r="P1830" s="13" t="str">
        <f t="shared" si="1830"/>
        <v/>
      </c>
    </row>
    <row r="1831">
      <c r="B1831" s="23"/>
      <c r="C1831" s="9"/>
      <c r="D1831" s="9"/>
      <c r="E1831" s="9"/>
      <c r="F1831" s="2"/>
      <c r="G1831" s="3"/>
      <c r="I1831" s="12" t="str">
        <f t="shared" si="754"/>
        <v/>
      </c>
      <c r="J1831" s="13">
        <v>3.31E7</v>
      </c>
      <c r="K1831" s="13" t="str">
        <f t="shared" ref="K1831:P1831" si="1831">if($E1831="","",if($E1831="Dropped",if(and(K$1&lt;=$I1831,K$1&gt;=$H1831),if(Year($D1831)=K$1,$F1831*0.8,if((year($D1831)+1)=K$1,$F1831*0.6,$F1831*0.4)) ,""),if($E1831="Minors",0,if($E1831="FA Contract",if(and(K$1&lt;=$I1831,K$1&gt;=$H1831),$F1831,""),if($E1831="YP Contract",if(K$1=$H1831,500000,if(K$1=($H1831+1),1000000,if(K$1=($H1831+2),1500000,""))))))))</f>
        <v/>
      </c>
      <c r="L1831" s="13" t="str">
        <f t="shared" si="1831"/>
        <v/>
      </c>
      <c r="M1831" s="13" t="str">
        <f t="shared" si="1831"/>
        <v/>
      </c>
      <c r="N1831" s="13" t="str">
        <f t="shared" si="1831"/>
        <v/>
      </c>
      <c r="O1831" s="13" t="str">
        <f t="shared" si="1831"/>
        <v/>
      </c>
      <c r="P1831" s="13" t="str">
        <f t="shared" si="1831"/>
        <v/>
      </c>
    </row>
    <row r="1832">
      <c r="B1832" s="23"/>
      <c r="C1832" s="9"/>
      <c r="D1832" s="9"/>
      <c r="E1832" s="9"/>
      <c r="F1832" s="2"/>
      <c r="G1832" s="3"/>
      <c r="I1832" s="12" t="str">
        <f t="shared" si="754"/>
        <v/>
      </c>
      <c r="J1832" s="13">
        <v>3.31E7</v>
      </c>
      <c r="K1832" s="13" t="str">
        <f t="shared" ref="K1832:P1832" si="1832">if($E1832="","",if($E1832="Dropped",if(and(K$1&lt;=$I1832,K$1&gt;=$H1832),if(Year($D1832)=K$1,$F1832*0.8,if((year($D1832)+1)=K$1,$F1832*0.6,$F1832*0.4)) ,""),if($E1832="Minors",0,if($E1832="FA Contract",if(and(K$1&lt;=$I1832,K$1&gt;=$H1832),$F1832,""),if($E1832="YP Contract",if(K$1=$H1832,500000,if(K$1=($H1832+1),1000000,if(K$1=($H1832+2),1500000,""))))))))</f>
        <v/>
      </c>
      <c r="L1832" s="13" t="str">
        <f t="shared" si="1832"/>
        <v/>
      </c>
      <c r="M1832" s="13" t="str">
        <f t="shared" si="1832"/>
        <v/>
      </c>
      <c r="N1832" s="13" t="str">
        <f t="shared" si="1832"/>
        <v/>
      </c>
      <c r="O1832" s="13" t="str">
        <f t="shared" si="1832"/>
        <v/>
      </c>
      <c r="P1832" s="13" t="str">
        <f t="shared" si="1832"/>
        <v/>
      </c>
    </row>
    <row r="1833">
      <c r="B1833" s="23"/>
      <c r="C1833" s="9"/>
      <c r="D1833" s="9"/>
      <c r="E1833" s="9"/>
      <c r="F1833" s="2"/>
      <c r="G1833" s="3"/>
      <c r="I1833" s="12" t="str">
        <f t="shared" si="754"/>
        <v/>
      </c>
      <c r="J1833" s="13">
        <v>3.31E7</v>
      </c>
      <c r="K1833" s="13" t="str">
        <f t="shared" ref="K1833:P1833" si="1833">if($E1833="","",if($E1833="Dropped",if(and(K$1&lt;=$I1833,K$1&gt;=$H1833),if(Year($D1833)=K$1,$F1833*0.8,if((year($D1833)+1)=K$1,$F1833*0.6,$F1833*0.4)) ,""),if($E1833="Minors",0,if($E1833="FA Contract",if(and(K$1&lt;=$I1833,K$1&gt;=$H1833),$F1833,""),if($E1833="YP Contract",if(K$1=$H1833,500000,if(K$1=($H1833+1),1000000,if(K$1=($H1833+2),1500000,""))))))))</f>
        <v/>
      </c>
      <c r="L1833" s="13" t="str">
        <f t="shared" si="1833"/>
        <v/>
      </c>
      <c r="M1833" s="13" t="str">
        <f t="shared" si="1833"/>
        <v/>
      </c>
      <c r="N1833" s="13" t="str">
        <f t="shared" si="1833"/>
        <v/>
      </c>
      <c r="O1833" s="13" t="str">
        <f t="shared" si="1833"/>
        <v/>
      </c>
      <c r="P1833" s="13" t="str">
        <f t="shared" si="1833"/>
        <v/>
      </c>
    </row>
    <row r="1834">
      <c r="B1834" s="23"/>
      <c r="C1834" s="9"/>
      <c r="D1834" s="9"/>
      <c r="E1834" s="9"/>
      <c r="F1834" s="2"/>
      <c r="G1834" s="3"/>
      <c r="I1834" s="12" t="str">
        <f t="shared" si="754"/>
        <v/>
      </c>
      <c r="J1834" s="13">
        <v>3.31E7</v>
      </c>
      <c r="K1834" s="13" t="str">
        <f t="shared" ref="K1834:P1834" si="1834">if($E1834="","",if($E1834="Dropped",if(and(K$1&lt;=$I1834,K$1&gt;=$H1834),if(Year($D1834)=K$1,$F1834*0.8,if((year($D1834)+1)=K$1,$F1834*0.6,$F1834*0.4)) ,""),if($E1834="Minors",0,if($E1834="FA Contract",if(and(K$1&lt;=$I1834,K$1&gt;=$H1834),$F1834,""),if($E1834="YP Contract",if(K$1=$H1834,500000,if(K$1=($H1834+1),1000000,if(K$1=($H1834+2),1500000,""))))))))</f>
        <v/>
      </c>
      <c r="L1834" s="13" t="str">
        <f t="shared" si="1834"/>
        <v/>
      </c>
      <c r="M1834" s="13" t="str">
        <f t="shared" si="1834"/>
        <v/>
      </c>
      <c r="N1834" s="13" t="str">
        <f t="shared" si="1834"/>
        <v/>
      </c>
      <c r="O1834" s="13" t="str">
        <f t="shared" si="1834"/>
        <v/>
      </c>
      <c r="P1834" s="13" t="str">
        <f t="shared" si="1834"/>
        <v/>
      </c>
    </row>
    <row r="1835">
      <c r="B1835" s="23"/>
      <c r="C1835" s="9"/>
      <c r="D1835" s="9"/>
      <c r="E1835" s="9"/>
      <c r="F1835" s="2"/>
      <c r="G1835" s="3"/>
      <c r="I1835" s="12" t="str">
        <f t="shared" si="754"/>
        <v/>
      </c>
      <c r="J1835" s="13">
        <v>3.31E7</v>
      </c>
      <c r="K1835" s="13" t="str">
        <f t="shared" ref="K1835:P1835" si="1835">if($E1835="","",if($E1835="Dropped",if(and(K$1&lt;=$I1835,K$1&gt;=$H1835),if(Year($D1835)=K$1,$F1835*0.8,if((year($D1835)+1)=K$1,$F1835*0.6,$F1835*0.4)) ,""),if($E1835="Minors",0,if($E1835="FA Contract",if(and(K$1&lt;=$I1835,K$1&gt;=$H1835),$F1835,""),if($E1835="YP Contract",if(K$1=$H1835,500000,if(K$1=($H1835+1),1000000,if(K$1=($H1835+2),1500000,""))))))))</f>
        <v/>
      </c>
      <c r="L1835" s="13" t="str">
        <f t="shared" si="1835"/>
        <v/>
      </c>
      <c r="M1835" s="13" t="str">
        <f t="shared" si="1835"/>
        <v/>
      </c>
      <c r="N1835" s="13" t="str">
        <f t="shared" si="1835"/>
        <v/>
      </c>
      <c r="O1835" s="13" t="str">
        <f t="shared" si="1835"/>
        <v/>
      </c>
      <c r="P1835" s="13" t="str">
        <f t="shared" si="1835"/>
        <v/>
      </c>
    </row>
    <row r="1836">
      <c r="B1836" s="23"/>
      <c r="C1836" s="9"/>
      <c r="D1836" s="9"/>
      <c r="E1836" s="9"/>
      <c r="F1836" s="2"/>
      <c r="G1836" s="3"/>
      <c r="I1836" s="12" t="str">
        <f t="shared" si="754"/>
        <v/>
      </c>
      <c r="J1836" s="13">
        <v>3.31E7</v>
      </c>
      <c r="K1836" s="13" t="str">
        <f t="shared" ref="K1836:P1836" si="1836">if($E1836="","",if($E1836="Dropped",if(and(K$1&lt;=$I1836,K$1&gt;=$H1836),if(Year($D1836)=K$1,$F1836*0.8,if((year($D1836)+1)=K$1,$F1836*0.6,$F1836*0.4)) ,""),if($E1836="Minors",0,if($E1836="FA Contract",if(and(K$1&lt;=$I1836,K$1&gt;=$H1836),$F1836,""),if($E1836="YP Contract",if(K$1=$H1836,500000,if(K$1=($H1836+1),1000000,if(K$1=($H1836+2),1500000,""))))))))</f>
        <v/>
      </c>
      <c r="L1836" s="13" t="str">
        <f t="shared" si="1836"/>
        <v/>
      </c>
      <c r="M1836" s="13" t="str">
        <f t="shared" si="1836"/>
        <v/>
      </c>
      <c r="N1836" s="13" t="str">
        <f t="shared" si="1836"/>
        <v/>
      </c>
      <c r="O1836" s="13" t="str">
        <f t="shared" si="1836"/>
        <v/>
      </c>
      <c r="P1836" s="13" t="str">
        <f t="shared" si="1836"/>
        <v/>
      </c>
    </row>
    <row r="1837">
      <c r="B1837" s="23"/>
      <c r="C1837" s="9"/>
      <c r="D1837" s="9"/>
      <c r="E1837" s="9"/>
      <c r="F1837" s="2"/>
      <c r="G1837" s="3"/>
      <c r="I1837" s="12" t="str">
        <f t="shared" si="754"/>
        <v/>
      </c>
      <c r="J1837" s="13">
        <v>3.31E7</v>
      </c>
      <c r="K1837" s="13" t="str">
        <f t="shared" ref="K1837:P1837" si="1837">if($E1837="","",if($E1837="Dropped",if(and(K$1&lt;=$I1837,K$1&gt;=$H1837),if(Year($D1837)=K$1,$F1837*0.8,if((year($D1837)+1)=K$1,$F1837*0.6,$F1837*0.4)) ,""),if($E1837="Minors",0,if($E1837="FA Contract",if(and(K$1&lt;=$I1837,K$1&gt;=$H1837),$F1837,""),if($E1837="YP Contract",if(K$1=$H1837,500000,if(K$1=($H1837+1),1000000,if(K$1=($H1837+2),1500000,""))))))))</f>
        <v/>
      </c>
      <c r="L1837" s="13" t="str">
        <f t="shared" si="1837"/>
        <v/>
      </c>
      <c r="M1837" s="13" t="str">
        <f t="shared" si="1837"/>
        <v/>
      </c>
      <c r="N1837" s="13" t="str">
        <f t="shared" si="1837"/>
        <v/>
      </c>
      <c r="O1837" s="13" t="str">
        <f t="shared" si="1837"/>
        <v/>
      </c>
      <c r="P1837" s="13" t="str">
        <f t="shared" si="1837"/>
        <v/>
      </c>
    </row>
    <row r="1838">
      <c r="B1838" s="23"/>
      <c r="C1838" s="9"/>
      <c r="D1838" s="9"/>
      <c r="E1838" s="9"/>
      <c r="F1838" s="2"/>
      <c r="G1838" s="3"/>
      <c r="I1838" s="12" t="str">
        <f t="shared" si="754"/>
        <v/>
      </c>
      <c r="J1838" s="13">
        <v>3.31E7</v>
      </c>
      <c r="K1838" s="13" t="str">
        <f t="shared" ref="K1838:P1838" si="1838">if($E1838="","",if($E1838="Dropped",if(and(K$1&lt;=$I1838,K$1&gt;=$H1838),if(Year($D1838)=K$1,$F1838*0.8,if((year($D1838)+1)=K$1,$F1838*0.6,$F1838*0.4)) ,""),if($E1838="Minors",0,if($E1838="FA Contract",if(and(K$1&lt;=$I1838,K$1&gt;=$H1838),$F1838,""),if($E1838="YP Contract",if(K$1=$H1838,500000,if(K$1=($H1838+1),1000000,if(K$1=($H1838+2),1500000,""))))))))</f>
        <v/>
      </c>
      <c r="L1838" s="13" t="str">
        <f t="shared" si="1838"/>
        <v/>
      </c>
      <c r="M1838" s="13" t="str">
        <f t="shared" si="1838"/>
        <v/>
      </c>
      <c r="N1838" s="13" t="str">
        <f t="shared" si="1838"/>
        <v/>
      </c>
      <c r="O1838" s="13" t="str">
        <f t="shared" si="1838"/>
        <v/>
      </c>
      <c r="P1838" s="13" t="str">
        <f t="shared" si="1838"/>
        <v/>
      </c>
    </row>
    <row r="1839">
      <c r="B1839" s="23"/>
      <c r="C1839" s="9"/>
      <c r="D1839" s="9"/>
      <c r="E1839" s="9"/>
      <c r="F1839" s="2"/>
      <c r="G1839" s="3"/>
      <c r="I1839" s="12" t="str">
        <f t="shared" si="754"/>
        <v/>
      </c>
      <c r="J1839" s="13">
        <v>3.31E7</v>
      </c>
      <c r="K1839" s="13" t="str">
        <f t="shared" ref="K1839:P1839" si="1839">if($E1839="","",if($E1839="Dropped",if(and(K$1&lt;=$I1839,K$1&gt;=$H1839),if(Year($D1839)=K$1,$F1839*0.8,if((year($D1839)+1)=K$1,$F1839*0.6,$F1839*0.4)) ,""),if($E1839="Minors",0,if($E1839="FA Contract",if(and(K$1&lt;=$I1839,K$1&gt;=$H1839),$F1839,""),if($E1839="YP Contract",if(K$1=$H1839,500000,if(K$1=($H1839+1),1000000,if(K$1=($H1839+2),1500000,""))))))))</f>
        <v/>
      </c>
      <c r="L1839" s="13" t="str">
        <f t="shared" si="1839"/>
        <v/>
      </c>
      <c r="M1839" s="13" t="str">
        <f t="shared" si="1839"/>
        <v/>
      </c>
      <c r="N1839" s="13" t="str">
        <f t="shared" si="1839"/>
        <v/>
      </c>
      <c r="O1839" s="13" t="str">
        <f t="shared" si="1839"/>
        <v/>
      </c>
      <c r="P1839" s="13" t="str">
        <f t="shared" si="1839"/>
        <v/>
      </c>
    </row>
    <row r="1840">
      <c r="B1840" s="23"/>
      <c r="C1840" s="9"/>
      <c r="D1840" s="9"/>
      <c r="E1840" s="9"/>
      <c r="F1840" s="2"/>
      <c r="G1840" s="3"/>
      <c r="I1840" s="12" t="str">
        <f t="shared" si="754"/>
        <v/>
      </c>
      <c r="J1840" s="13">
        <v>3.31E7</v>
      </c>
      <c r="K1840" s="13" t="str">
        <f t="shared" ref="K1840:P1840" si="1840">if($E1840="","",if($E1840="Dropped",if(and(K$1&lt;=$I1840,K$1&gt;=$H1840),if(Year($D1840)=K$1,$F1840*0.8,if((year($D1840)+1)=K$1,$F1840*0.6,$F1840*0.4)) ,""),if($E1840="Minors",0,if($E1840="FA Contract",if(and(K$1&lt;=$I1840,K$1&gt;=$H1840),$F1840,""),if($E1840="YP Contract",if(K$1=$H1840,500000,if(K$1=($H1840+1),1000000,if(K$1=($H1840+2),1500000,""))))))))</f>
        <v/>
      </c>
      <c r="L1840" s="13" t="str">
        <f t="shared" si="1840"/>
        <v/>
      </c>
      <c r="M1840" s="13" t="str">
        <f t="shared" si="1840"/>
        <v/>
      </c>
      <c r="N1840" s="13" t="str">
        <f t="shared" si="1840"/>
        <v/>
      </c>
      <c r="O1840" s="13" t="str">
        <f t="shared" si="1840"/>
        <v/>
      </c>
      <c r="P1840" s="13" t="str">
        <f t="shared" si="1840"/>
        <v/>
      </c>
    </row>
    <row r="1841">
      <c r="B1841" s="23"/>
      <c r="C1841" s="9"/>
      <c r="D1841" s="9"/>
      <c r="E1841" s="9"/>
      <c r="F1841" s="2"/>
      <c r="G1841" s="3"/>
      <c r="I1841" s="12" t="str">
        <f t="shared" si="754"/>
        <v/>
      </c>
      <c r="J1841" s="13">
        <v>3.31E7</v>
      </c>
      <c r="K1841" s="13" t="str">
        <f t="shared" ref="K1841:P1841" si="1841">if($E1841="","",if($E1841="Dropped",if(and(K$1&lt;=$I1841,K$1&gt;=$H1841),if(Year($D1841)=K$1,$F1841*0.8,if((year($D1841)+1)=K$1,$F1841*0.6,$F1841*0.4)) ,""),if($E1841="Minors",0,if($E1841="FA Contract",if(and(K$1&lt;=$I1841,K$1&gt;=$H1841),$F1841,""),if($E1841="YP Contract",if(K$1=$H1841,500000,if(K$1=($H1841+1),1000000,if(K$1=($H1841+2),1500000,""))))))))</f>
        <v/>
      </c>
      <c r="L1841" s="13" t="str">
        <f t="shared" si="1841"/>
        <v/>
      </c>
      <c r="M1841" s="13" t="str">
        <f t="shared" si="1841"/>
        <v/>
      </c>
      <c r="N1841" s="13" t="str">
        <f t="shared" si="1841"/>
        <v/>
      </c>
      <c r="O1841" s="13" t="str">
        <f t="shared" si="1841"/>
        <v/>
      </c>
      <c r="P1841" s="13" t="str">
        <f t="shared" si="1841"/>
        <v/>
      </c>
    </row>
    <row r="1842">
      <c r="B1842" s="23"/>
      <c r="C1842" s="9"/>
      <c r="D1842" s="9"/>
      <c r="E1842" s="9"/>
      <c r="F1842" s="2"/>
      <c r="G1842" s="3"/>
      <c r="I1842" s="12" t="str">
        <f t="shared" si="754"/>
        <v/>
      </c>
      <c r="J1842" s="13">
        <v>3.31E7</v>
      </c>
      <c r="K1842" s="13" t="str">
        <f t="shared" ref="K1842:P1842" si="1842">if($E1842="","",if($E1842="Dropped",if(and(K$1&lt;=$I1842,K$1&gt;=$H1842),if(Year($D1842)=K$1,$F1842*0.8,if((year($D1842)+1)=K$1,$F1842*0.6,$F1842*0.4)) ,""),if($E1842="Minors",0,if($E1842="FA Contract",if(and(K$1&lt;=$I1842,K$1&gt;=$H1842),$F1842,""),if($E1842="YP Contract",if(K$1=$H1842,500000,if(K$1=($H1842+1),1000000,if(K$1=($H1842+2),1500000,""))))))))</f>
        <v/>
      </c>
      <c r="L1842" s="13" t="str">
        <f t="shared" si="1842"/>
        <v/>
      </c>
      <c r="M1842" s="13" t="str">
        <f t="shared" si="1842"/>
        <v/>
      </c>
      <c r="N1842" s="13" t="str">
        <f t="shared" si="1842"/>
        <v/>
      </c>
      <c r="O1842" s="13" t="str">
        <f t="shared" si="1842"/>
        <v/>
      </c>
      <c r="P1842" s="13" t="str">
        <f t="shared" si="1842"/>
        <v/>
      </c>
    </row>
    <row r="1843">
      <c r="B1843" s="23"/>
      <c r="C1843" s="9"/>
      <c r="D1843" s="9"/>
      <c r="E1843" s="9"/>
      <c r="F1843" s="2"/>
      <c r="G1843" s="3"/>
      <c r="I1843" s="12" t="str">
        <f t="shared" si="754"/>
        <v/>
      </c>
      <c r="J1843" s="13">
        <v>3.31E7</v>
      </c>
      <c r="K1843" s="13" t="str">
        <f t="shared" ref="K1843:P1843" si="1843">if($E1843="","",if($E1843="Dropped",if(and(K$1&lt;=$I1843,K$1&gt;=$H1843),if(Year($D1843)=K$1,$F1843*0.8,if((year($D1843)+1)=K$1,$F1843*0.6,$F1843*0.4)) ,""),if($E1843="Minors",0,if($E1843="FA Contract",if(and(K$1&lt;=$I1843,K$1&gt;=$H1843),$F1843,""),if($E1843="YP Contract",if(K$1=$H1843,500000,if(K$1=($H1843+1),1000000,if(K$1=($H1843+2),1500000,""))))))))</f>
        <v/>
      </c>
      <c r="L1843" s="13" t="str">
        <f t="shared" si="1843"/>
        <v/>
      </c>
      <c r="M1843" s="13" t="str">
        <f t="shared" si="1843"/>
        <v/>
      </c>
      <c r="N1843" s="13" t="str">
        <f t="shared" si="1843"/>
        <v/>
      </c>
      <c r="O1843" s="13" t="str">
        <f t="shared" si="1843"/>
        <v/>
      </c>
      <c r="P1843" s="13" t="str">
        <f t="shared" si="1843"/>
        <v/>
      </c>
    </row>
    <row r="1844">
      <c r="B1844" s="23"/>
      <c r="C1844" s="9"/>
      <c r="D1844" s="9"/>
      <c r="E1844" s="9"/>
      <c r="F1844" s="2"/>
      <c r="G1844" s="3"/>
      <c r="I1844" s="12" t="str">
        <f t="shared" si="754"/>
        <v/>
      </c>
      <c r="J1844" s="13">
        <v>3.31E7</v>
      </c>
      <c r="K1844" s="13" t="str">
        <f t="shared" ref="K1844:P1844" si="1844">if($E1844="","",if($E1844="Dropped",if(and(K$1&lt;=$I1844,K$1&gt;=$H1844),if(Year($D1844)=K$1,$F1844*0.8,if((year($D1844)+1)=K$1,$F1844*0.6,$F1844*0.4)) ,""),if($E1844="Minors",0,if($E1844="FA Contract",if(and(K$1&lt;=$I1844,K$1&gt;=$H1844),$F1844,""),if($E1844="YP Contract",if(K$1=$H1844,500000,if(K$1=($H1844+1),1000000,if(K$1=($H1844+2),1500000,""))))))))</f>
        <v/>
      </c>
      <c r="L1844" s="13" t="str">
        <f t="shared" si="1844"/>
        <v/>
      </c>
      <c r="M1844" s="13" t="str">
        <f t="shared" si="1844"/>
        <v/>
      </c>
      <c r="N1844" s="13" t="str">
        <f t="shared" si="1844"/>
        <v/>
      </c>
      <c r="O1844" s="13" t="str">
        <f t="shared" si="1844"/>
        <v/>
      </c>
      <c r="P1844" s="13" t="str">
        <f t="shared" si="1844"/>
        <v/>
      </c>
    </row>
    <row r="1845">
      <c r="B1845" s="23"/>
      <c r="C1845" s="9"/>
      <c r="D1845" s="9"/>
      <c r="E1845" s="9"/>
      <c r="F1845" s="2"/>
      <c r="G1845" s="3"/>
      <c r="I1845" s="12" t="str">
        <f t="shared" si="754"/>
        <v/>
      </c>
      <c r="J1845" s="13">
        <v>3.31E7</v>
      </c>
      <c r="K1845" s="13" t="str">
        <f t="shared" ref="K1845:P1845" si="1845">if($E1845="","",if($E1845="Dropped",if(and(K$1&lt;=$I1845,K$1&gt;=$H1845),if(Year($D1845)=K$1,$F1845*0.8,if((year($D1845)+1)=K$1,$F1845*0.6,$F1845*0.4)) ,""),if($E1845="Minors",0,if($E1845="FA Contract",if(and(K$1&lt;=$I1845,K$1&gt;=$H1845),$F1845,""),if($E1845="YP Contract",if(K$1=$H1845,500000,if(K$1=($H1845+1),1000000,if(K$1=($H1845+2),1500000,""))))))))</f>
        <v/>
      </c>
      <c r="L1845" s="13" t="str">
        <f t="shared" si="1845"/>
        <v/>
      </c>
      <c r="M1845" s="13" t="str">
        <f t="shared" si="1845"/>
        <v/>
      </c>
      <c r="N1845" s="13" t="str">
        <f t="shared" si="1845"/>
        <v/>
      </c>
      <c r="O1845" s="13" t="str">
        <f t="shared" si="1845"/>
        <v/>
      </c>
      <c r="P1845" s="13" t="str">
        <f t="shared" si="1845"/>
        <v/>
      </c>
    </row>
    <row r="1846">
      <c r="B1846" s="23"/>
      <c r="C1846" s="9"/>
      <c r="D1846" s="9"/>
      <c r="E1846" s="9"/>
      <c r="F1846" s="2"/>
      <c r="G1846" s="3"/>
      <c r="I1846" s="12" t="str">
        <f t="shared" si="754"/>
        <v/>
      </c>
      <c r="J1846" s="13">
        <v>3.31E7</v>
      </c>
      <c r="K1846" s="13" t="str">
        <f t="shared" ref="K1846:P1846" si="1846">if($E1846="","",if($E1846="Dropped",if(and(K$1&lt;=$I1846,K$1&gt;=$H1846),if(Year($D1846)=K$1,$F1846*0.8,if((year($D1846)+1)=K$1,$F1846*0.6,$F1846*0.4)) ,""),if($E1846="Minors",0,if($E1846="FA Contract",if(and(K$1&lt;=$I1846,K$1&gt;=$H1846),$F1846,""),if($E1846="YP Contract",if(K$1=$H1846,500000,if(K$1=($H1846+1),1000000,if(K$1=($H1846+2),1500000,""))))))))</f>
        <v/>
      </c>
      <c r="L1846" s="13" t="str">
        <f t="shared" si="1846"/>
        <v/>
      </c>
      <c r="M1846" s="13" t="str">
        <f t="shared" si="1846"/>
        <v/>
      </c>
      <c r="N1846" s="13" t="str">
        <f t="shared" si="1846"/>
        <v/>
      </c>
      <c r="O1846" s="13" t="str">
        <f t="shared" si="1846"/>
        <v/>
      </c>
      <c r="P1846" s="13" t="str">
        <f t="shared" si="1846"/>
        <v/>
      </c>
    </row>
    <row r="1847">
      <c r="B1847" s="23"/>
      <c r="C1847" s="9"/>
      <c r="D1847" s="9"/>
      <c r="E1847" s="9"/>
      <c r="F1847" s="2"/>
      <c r="G1847" s="3"/>
      <c r="I1847" s="12" t="str">
        <f t="shared" si="754"/>
        <v/>
      </c>
      <c r="J1847" s="13">
        <v>3.31E7</v>
      </c>
      <c r="K1847" s="13" t="str">
        <f t="shared" ref="K1847:P1847" si="1847">if($E1847="","",if($E1847="Dropped",if(and(K$1&lt;=$I1847,K$1&gt;=$H1847),if(Year($D1847)=K$1,$F1847*0.8,if((year($D1847)+1)=K$1,$F1847*0.6,$F1847*0.4)) ,""),if($E1847="Minors",0,if($E1847="FA Contract",if(and(K$1&lt;=$I1847,K$1&gt;=$H1847),$F1847,""),if($E1847="YP Contract",if(K$1=$H1847,500000,if(K$1=($H1847+1),1000000,if(K$1=($H1847+2),1500000,""))))))))</f>
        <v/>
      </c>
      <c r="L1847" s="13" t="str">
        <f t="shared" si="1847"/>
        <v/>
      </c>
      <c r="M1847" s="13" t="str">
        <f t="shared" si="1847"/>
        <v/>
      </c>
      <c r="N1847" s="13" t="str">
        <f t="shared" si="1847"/>
        <v/>
      </c>
      <c r="O1847" s="13" t="str">
        <f t="shared" si="1847"/>
        <v/>
      </c>
      <c r="P1847" s="13" t="str">
        <f t="shared" si="1847"/>
        <v/>
      </c>
    </row>
    <row r="1848">
      <c r="B1848" s="23"/>
      <c r="C1848" s="9"/>
      <c r="D1848" s="9"/>
      <c r="E1848" s="9"/>
      <c r="F1848" s="2"/>
      <c r="G1848" s="3"/>
      <c r="I1848" s="12" t="str">
        <f t="shared" si="754"/>
        <v/>
      </c>
      <c r="J1848" s="13">
        <v>3.31E7</v>
      </c>
      <c r="K1848" s="13" t="str">
        <f t="shared" ref="K1848:P1848" si="1848">if($E1848="","",if($E1848="Dropped",if(and(K$1&lt;=$I1848,K$1&gt;=$H1848),if(Year($D1848)=K$1,$F1848*0.8,if((year($D1848)+1)=K$1,$F1848*0.6,$F1848*0.4)) ,""),if($E1848="Minors",0,if($E1848="FA Contract",if(and(K$1&lt;=$I1848,K$1&gt;=$H1848),$F1848,""),if($E1848="YP Contract",if(K$1=$H1848,500000,if(K$1=($H1848+1),1000000,if(K$1=($H1848+2),1500000,""))))))))</f>
        <v/>
      </c>
      <c r="L1848" s="13" t="str">
        <f t="shared" si="1848"/>
        <v/>
      </c>
      <c r="M1848" s="13" t="str">
        <f t="shared" si="1848"/>
        <v/>
      </c>
      <c r="N1848" s="13" t="str">
        <f t="shared" si="1848"/>
        <v/>
      </c>
      <c r="O1848" s="13" t="str">
        <f t="shared" si="1848"/>
        <v/>
      </c>
      <c r="P1848" s="13" t="str">
        <f t="shared" si="1848"/>
        <v/>
      </c>
    </row>
    <row r="1849">
      <c r="B1849" s="23"/>
      <c r="C1849" s="9"/>
      <c r="D1849" s="9"/>
      <c r="E1849" s="9"/>
      <c r="F1849" s="2"/>
      <c r="G1849" s="3"/>
      <c r="I1849" s="12" t="str">
        <f t="shared" si="754"/>
        <v/>
      </c>
      <c r="J1849" s="13">
        <v>3.31E7</v>
      </c>
      <c r="K1849" s="13" t="str">
        <f t="shared" ref="K1849:P1849" si="1849">if($E1849="","",if($E1849="Dropped",if(and(K$1&lt;=$I1849,K$1&gt;=$H1849),if(Year($D1849)=K$1,$F1849*0.8,if((year($D1849)+1)=K$1,$F1849*0.6,$F1849*0.4)) ,""),if($E1849="Minors",0,if($E1849="FA Contract",if(and(K$1&lt;=$I1849,K$1&gt;=$H1849),$F1849,""),if($E1849="YP Contract",if(K$1=$H1849,500000,if(K$1=($H1849+1),1000000,if(K$1=($H1849+2),1500000,""))))))))</f>
        <v/>
      </c>
      <c r="L1849" s="13" t="str">
        <f t="shared" si="1849"/>
        <v/>
      </c>
      <c r="M1849" s="13" t="str">
        <f t="shared" si="1849"/>
        <v/>
      </c>
      <c r="N1849" s="13" t="str">
        <f t="shared" si="1849"/>
        <v/>
      </c>
      <c r="O1849" s="13" t="str">
        <f t="shared" si="1849"/>
        <v/>
      </c>
      <c r="P1849" s="13" t="str">
        <f t="shared" si="1849"/>
        <v/>
      </c>
    </row>
    <row r="1850">
      <c r="B1850" s="23"/>
      <c r="C1850" s="9"/>
      <c r="D1850" s="9"/>
      <c r="E1850" s="9"/>
      <c r="F1850" s="2"/>
      <c r="G1850" s="3"/>
      <c r="I1850" s="12" t="str">
        <f t="shared" si="754"/>
        <v/>
      </c>
      <c r="J1850" s="13">
        <v>3.31E7</v>
      </c>
      <c r="K1850" s="13" t="str">
        <f t="shared" ref="K1850:P1850" si="1850">if($E1850="","",if($E1850="Dropped",if(and(K$1&lt;=$I1850,K$1&gt;=$H1850),if(Year($D1850)=K$1,$F1850*0.8,if((year($D1850)+1)=K$1,$F1850*0.6,$F1850*0.4)) ,""),if($E1850="Minors",0,if($E1850="FA Contract",if(and(K$1&lt;=$I1850,K$1&gt;=$H1850),$F1850,""),if($E1850="YP Contract",if(K$1=$H1850,500000,if(K$1=($H1850+1),1000000,if(K$1=($H1850+2),1500000,""))))))))</f>
        <v/>
      </c>
      <c r="L1850" s="13" t="str">
        <f t="shared" si="1850"/>
        <v/>
      </c>
      <c r="M1850" s="13" t="str">
        <f t="shared" si="1850"/>
        <v/>
      </c>
      <c r="N1850" s="13" t="str">
        <f t="shared" si="1850"/>
        <v/>
      </c>
      <c r="O1850" s="13" t="str">
        <f t="shared" si="1850"/>
        <v/>
      </c>
      <c r="P1850" s="13" t="str">
        <f t="shared" si="1850"/>
        <v/>
      </c>
    </row>
    <row r="1851">
      <c r="B1851" s="23"/>
      <c r="C1851" s="9"/>
      <c r="D1851" s="9"/>
      <c r="E1851" s="9"/>
      <c r="F1851" s="2"/>
      <c r="G1851" s="3"/>
      <c r="I1851" s="12" t="str">
        <f t="shared" si="754"/>
        <v/>
      </c>
      <c r="J1851" s="13">
        <v>3.31E7</v>
      </c>
      <c r="K1851" s="13" t="str">
        <f t="shared" ref="K1851:P1851" si="1851">if($E1851="","",if($E1851="Dropped",if(and(K$1&lt;=$I1851,K$1&gt;=$H1851),if(Year($D1851)=K$1,$F1851*0.8,if((year($D1851)+1)=K$1,$F1851*0.6,$F1851*0.4)) ,""),if($E1851="Minors",0,if($E1851="FA Contract",if(and(K$1&lt;=$I1851,K$1&gt;=$H1851),$F1851,""),if($E1851="YP Contract",if(K$1=$H1851,500000,if(K$1=($H1851+1),1000000,if(K$1=($H1851+2),1500000,""))))))))</f>
        <v/>
      </c>
      <c r="L1851" s="13" t="str">
        <f t="shared" si="1851"/>
        <v/>
      </c>
      <c r="M1851" s="13" t="str">
        <f t="shared" si="1851"/>
        <v/>
      </c>
      <c r="N1851" s="13" t="str">
        <f t="shared" si="1851"/>
        <v/>
      </c>
      <c r="O1851" s="13" t="str">
        <f t="shared" si="1851"/>
        <v/>
      </c>
      <c r="P1851" s="13" t="str">
        <f t="shared" si="1851"/>
        <v/>
      </c>
    </row>
    <row r="1852">
      <c r="B1852" s="23"/>
      <c r="C1852" s="9"/>
      <c r="D1852" s="9"/>
      <c r="E1852" s="9"/>
      <c r="F1852" s="2"/>
      <c r="G1852" s="3"/>
      <c r="I1852" s="12" t="str">
        <f t="shared" si="754"/>
        <v/>
      </c>
      <c r="J1852" s="13">
        <v>3.31E7</v>
      </c>
      <c r="K1852" s="13" t="str">
        <f t="shared" ref="K1852:P1852" si="1852">if($E1852="","",if($E1852="Dropped",if(and(K$1&lt;=$I1852,K$1&gt;=$H1852),if(Year($D1852)=K$1,$F1852*0.8,if((year($D1852)+1)=K$1,$F1852*0.6,$F1852*0.4)) ,""),if($E1852="Minors",0,if($E1852="FA Contract",if(and(K$1&lt;=$I1852,K$1&gt;=$H1852),$F1852,""),if($E1852="YP Contract",if(K$1=$H1852,500000,if(K$1=($H1852+1),1000000,if(K$1=($H1852+2),1500000,""))))))))</f>
        <v/>
      </c>
      <c r="L1852" s="13" t="str">
        <f t="shared" si="1852"/>
        <v/>
      </c>
      <c r="M1852" s="13" t="str">
        <f t="shared" si="1852"/>
        <v/>
      </c>
      <c r="N1852" s="13" t="str">
        <f t="shared" si="1852"/>
        <v/>
      </c>
      <c r="O1852" s="13" t="str">
        <f t="shared" si="1852"/>
        <v/>
      </c>
      <c r="P1852" s="13" t="str">
        <f t="shared" si="1852"/>
        <v/>
      </c>
    </row>
    <row r="1853">
      <c r="B1853" s="23"/>
      <c r="C1853" s="9"/>
      <c r="D1853" s="9"/>
      <c r="E1853" s="9"/>
      <c r="F1853" s="2"/>
      <c r="G1853" s="3"/>
      <c r="I1853" s="12" t="str">
        <f t="shared" si="754"/>
        <v/>
      </c>
      <c r="J1853" s="13">
        <v>3.31E7</v>
      </c>
      <c r="K1853" s="13" t="str">
        <f t="shared" ref="K1853:P1853" si="1853">if($E1853="","",if($E1853="Dropped",if(and(K$1&lt;=$I1853,K$1&gt;=$H1853),if(Year($D1853)=K$1,$F1853*0.8,if((year($D1853)+1)=K$1,$F1853*0.6,$F1853*0.4)) ,""),if($E1853="Minors",0,if($E1853="FA Contract",if(and(K$1&lt;=$I1853,K$1&gt;=$H1853),$F1853,""),if($E1853="YP Contract",if(K$1=$H1853,500000,if(K$1=($H1853+1),1000000,if(K$1=($H1853+2),1500000,""))))))))</f>
        <v/>
      </c>
      <c r="L1853" s="13" t="str">
        <f t="shared" si="1853"/>
        <v/>
      </c>
      <c r="M1853" s="13" t="str">
        <f t="shared" si="1853"/>
        <v/>
      </c>
      <c r="N1853" s="13" t="str">
        <f t="shared" si="1853"/>
        <v/>
      </c>
      <c r="O1853" s="13" t="str">
        <f t="shared" si="1853"/>
        <v/>
      </c>
      <c r="P1853" s="13" t="str">
        <f t="shared" si="1853"/>
        <v/>
      </c>
    </row>
    <row r="1854">
      <c r="B1854" s="23"/>
      <c r="C1854" s="9"/>
      <c r="D1854" s="9"/>
      <c r="E1854" s="9"/>
      <c r="F1854" s="2"/>
      <c r="G1854" s="3"/>
      <c r="I1854" s="12" t="str">
        <f t="shared" si="754"/>
        <v/>
      </c>
      <c r="J1854" s="13">
        <v>3.31E7</v>
      </c>
      <c r="K1854" s="13" t="str">
        <f t="shared" ref="K1854:P1854" si="1854">if($E1854="","",if($E1854="Dropped",if(and(K$1&lt;=$I1854,K$1&gt;=$H1854),if(Year($D1854)=K$1,$F1854*0.8,if((year($D1854)+1)=K$1,$F1854*0.6,$F1854*0.4)) ,""),if($E1854="Minors",0,if($E1854="FA Contract",if(and(K$1&lt;=$I1854,K$1&gt;=$H1854),$F1854,""),if($E1854="YP Contract",if(K$1=$H1854,500000,if(K$1=($H1854+1),1000000,if(K$1=($H1854+2),1500000,""))))))))</f>
        <v/>
      </c>
      <c r="L1854" s="13" t="str">
        <f t="shared" si="1854"/>
        <v/>
      </c>
      <c r="M1854" s="13" t="str">
        <f t="shared" si="1854"/>
        <v/>
      </c>
      <c r="N1854" s="13" t="str">
        <f t="shared" si="1854"/>
        <v/>
      </c>
      <c r="O1854" s="13" t="str">
        <f t="shared" si="1854"/>
        <v/>
      </c>
      <c r="P1854" s="13" t="str">
        <f t="shared" si="1854"/>
        <v/>
      </c>
    </row>
    <row r="1855">
      <c r="B1855" s="23"/>
      <c r="C1855" s="9"/>
      <c r="D1855" s="9"/>
      <c r="E1855" s="9"/>
      <c r="F1855" s="2"/>
      <c r="G1855" s="3"/>
      <c r="I1855" s="12" t="str">
        <f t="shared" si="754"/>
        <v/>
      </c>
      <c r="J1855" s="13">
        <v>3.31E7</v>
      </c>
      <c r="K1855" s="13" t="str">
        <f t="shared" ref="K1855:P1855" si="1855">if($E1855="","",if($E1855="Dropped",if(and(K$1&lt;=$I1855,K$1&gt;=$H1855),if(Year($D1855)=K$1,$F1855*0.8,if((year($D1855)+1)=K$1,$F1855*0.6,$F1855*0.4)) ,""),if($E1855="Minors",0,if($E1855="FA Contract",if(and(K$1&lt;=$I1855,K$1&gt;=$H1855),$F1855,""),if($E1855="YP Contract",if(K$1=$H1855,500000,if(K$1=($H1855+1),1000000,if(K$1=($H1855+2),1500000,""))))))))</f>
        <v/>
      </c>
      <c r="L1855" s="13" t="str">
        <f t="shared" si="1855"/>
        <v/>
      </c>
      <c r="M1855" s="13" t="str">
        <f t="shared" si="1855"/>
        <v/>
      </c>
      <c r="N1855" s="13" t="str">
        <f t="shared" si="1855"/>
        <v/>
      </c>
      <c r="O1855" s="13" t="str">
        <f t="shared" si="1855"/>
        <v/>
      </c>
      <c r="P1855" s="13" t="str">
        <f t="shared" si="1855"/>
        <v/>
      </c>
    </row>
    <row r="1856">
      <c r="B1856" s="23"/>
      <c r="C1856" s="9"/>
      <c r="D1856" s="9"/>
      <c r="E1856" s="9"/>
      <c r="F1856" s="2"/>
      <c r="G1856" s="3"/>
      <c r="I1856" s="12" t="str">
        <f t="shared" si="754"/>
        <v/>
      </c>
      <c r="J1856" s="13">
        <v>3.31E7</v>
      </c>
      <c r="K1856" s="13" t="str">
        <f t="shared" ref="K1856:P1856" si="1856">if($E1856="","",if($E1856="Dropped",if(and(K$1&lt;=$I1856,K$1&gt;=$H1856),if(Year($D1856)=K$1,$F1856*0.8,if((year($D1856)+1)=K$1,$F1856*0.6,$F1856*0.4)) ,""),if($E1856="Minors",0,if($E1856="FA Contract",if(and(K$1&lt;=$I1856,K$1&gt;=$H1856),$F1856,""),if($E1856="YP Contract",if(K$1=$H1856,500000,if(K$1=($H1856+1),1000000,if(K$1=($H1856+2),1500000,""))))))))</f>
        <v/>
      </c>
      <c r="L1856" s="13" t="str">
        <f t="shared" si="1856"/>
        <v/>
      </c>
      <c r="M1856" s="13" t="str">
        <f t="shared" si="1856"/>
        <v/>
      </c>
      <c r="N1856" s="13" t="str">
        <f t="shared" si="1856"/>
        <v/>
      </c>
      <c r="O1856" s="13" t="str">
        <f t="shared" si="1856"/>
        <v/>
      </c>
      <c r="P1856" s="13" t="str">
        <f t="shared" si="1856"/>
        <v/>
      </c>
    </row>
    <row r="1857">
      <c r="B1857" s="23"/>
      <c r="C1857" s="9"/>
      <c r="D1857" s="9"/>
      <c r="E1857" s="9"/>
      <c r="F1857" s="2"/>
      <c r="G1857" s="3"/>
      <c r="I1857" s="12" t="str">
        <f t="shared" si="754"/>
        <v/>
      </c>
      <c r="J1857" s="13">
        <v>3.31E7</v>
      </c>
      <c r="K1857" s="13" t="str">
        <f t="shared" ref="K1857:P1857" si="1857">if($E1857="","",if($E1857="Dropped",if(and(K$1&lt;=$I1857,K$1&gt;=$H1857),if(Year($D1857)=K$1,$F1857*0.8,if((year($D1857)+1)=K$1,$F1857*0.6,$F1857*0.4)) ,""),if($E1857="Minors",0,if($E1857="FA Contract",if(and(K$1&lt;=$I1857,K$1&gt;=$H1857),$F1857,""),if($E1857="YP Contract",if(K$1=$H1857,500000,if(K$1=($H1857+1),1000000,if(K$1=($H1857+2),1500000,""))))))))</f>
        <v/>
      </c>
      <c r="L1857" s="13" t="str">
        <f t="shared" si="1857"/>
        <v/>
      </c>
      <c r="M1857" s="13" t="str">
        <f t="shared" si="1857"/>
        <v/>
      </c>
      <c r="N1857" s="13" t="str">
        <f t="shared" si="1857"/>
        <v/>
      </c>
      <c r="O1857" s="13" t="str">
        <f t="shared" si="1857"/>
        <v/>
      </c>
      <c r="P1857" s="13" t="str">
        <f t="shared" si="1857"/>
        <v/>
      </c>
    </row>
    <row r="1858">
      <c r="B1858" s="23"/>
      <c r="C1858" s="9"/>
      <c r="D1858" s="9"/>
      <c r="E1858" s="9"/>
      <c r="F1858" s="2"/>
      <c r="G1858" s="3"/>
      <c r="I1858" s="12" t="str">
        <f t="shared" si="754"/>
        <v/>
      </c>
      <c r="J1858" s="13">
        <v>3.31E7</v>
      </c>
      <c r="K1858" s="13" t="str">
        <f t="shared" ref="K1858:P1858" si="1858">if($E1858="","",if($E1858="Dropped",if(and(K$1&lt;=$I1858,K$1&gt;=$H1858),if(Year($D1858)=K$1,$F1858*0.8,if((year($D1858)+1)=K$1,$F1858*0.6,$F1858*0.4)) ,""),if($E1858="Minors",0,if($E1858="FA Contract",if(and(K$1&lt;=$I1858,K$1&gt;=$H1858),$F1858,""),if($E1858="YP Contract",if(K$1=$H1858,500000,if(K$1=($H1858+1),1000000,if(K$1=($H1858+2),1500000,""))))))))</f>
        <v/>
      </c>
      <c r="L1858" s="13" t="str">
        <f t="shared" si="1858"/>
        <v/>
      </c>
      <c r="M1858" s="13" t="str">
        <f t="shared" si="1858"/>
        <v/>
      </c>
      <c r="N1858" s="13" t="str">
        <f t="shared" si="1858"/>
        <v/>
      </c>
      <c r="O1858" s="13" t="str">
        <f t="shared" si="1858"/>
        <v/>
      </c>
      <c r="P1858" s="13" t="str">
        <f t="shared" si="1858"/>
        <v/>
      </c>
    </row>
    <row r="1859">
      <c r="B1859" s="23"/>
      <c r="C1859" s="9"/>
      <c r="D1859" s="9"/>
      <c r="E1859" s="9"/>
      <c r="F1859" s="2"/>
      <c r="G1859" s="3"/>
      <c r="I1859" s="12" t="str">
        <f t="shared" si="754"/>
        <v/>
      </c>
      <c r="J1859" s="13">
        <v>3.31E7</v>
      </c>
      <c r="K1859" s="13" t="str">
        <f t="shared" ref="K1859:P1859" si="1859">if($E1859="","",if($E1859="Dropped",if(and(K$1&lt;=$I1859,K$1&gt;=$H1859),if(Year($D1859)=K$1,$F1859*0.8,if((year($D1859)+1)=K$1,$F1859*0.6,$F1859*0.4)) ,""),if($E1859="Minors",0,if($E1859="FA Contract",if(and(K$1&lt;=$I1859,K$1&gt;=$H1859),$F1859,""),if($E1859="YP Contract",if(K$1=$H1859,500000,if(K$1=($H1859+1),1000000,if(K$1=($H1859+2),1500000,""))))))))</f>
        <v/>
      </c>
      <c r="L1859" s="13" t="str">
        <f t="shared" si="1859"/>
        <v/>
      </c>
      <c r="M1859" s="13" t="str">
        <f t="shared" si="1859"/>
        <v/>
      </c>
      <c r="N1859" s="13" t="str">
        <f t="shared" si="1859"/>
        <v/>
      </c>
      <c r="O1859" s="13" t="str">
        <f t="shared" si="1859"/>
        <v/>
      </c>
      <c r="P1859" s="13" t="str">
        <f t="shared" si="1859"/>
        <v/>
      </c>
    </row>
    <row r="1860">
      <c r="B1860" s="23"/>
      <c r="C1860" s="9"/>
      <c r="D1860" s="9"/>
      <c r="E1860" s="9"/>
      <c r="F1860" s="2"/>
      <c r="G1860" s="3"/>
      <c r="I1860" s="12" t="str">
        <f t="shared" si="754"/>
        <v/>
      </c>
      <c r="J1860" s="13">
        <v>3.31E7</v>
      </c>
      <c r="K1860" s="13" t="str">
        <f t="shared" ref="K1860:P1860" si="1860">if($E1860="","",if($E1860="Dropped",if(and(K$1&lt;=$I1860,K$1&gt;=$H1860),if(Year($D1860)=K$1,$F1860*0.8,if((year($D1860)+1)=K$1,$F1860*0.6,$F1860*0.4)) ,""),if($E1860="Minors",0,if($E1860="FA Contract",if(and(K$1&lt;=$I1860,K$1&gt;=$H1860),$F1860,""),if($E1860="YP Contract",if(K$1=$H1860,500000,if(K$1=($H1860+1),1000000,if(K$1=($H1860+2),1500000,""))))))))</f>
        <v/>
      </c>
      <c r="L1860" s="13" t="str">
        <f t="shared" si="1860"/>
        <v/>
      </c>
      <c r="M1860" s="13" t="str">
        <f t="shared" si="1860"/>
        <v/>
      </c>
      <c r="N1860" s="13" t="str">
        <f t="shared" si="1860"/>
        <v/>
      </c>
      <c r="O1860" s="13" t="str">
        <f t="shared" si="1860"/>
        <v/>
      </c>
      <c r="P1860" s="13" t="str">
        <f t="shared" si="1860"/>
        <v/>
      </c>
    </row>
    <row r="1861">
      <c r="B1861" s="23"/>
      <c r="C1861" s="9"/>
      <c r="D1861" s="9"/>
      <c r="E1861" s="9"/>
      <c r="F1861" s="2"/>
      <c r="G1861" s="3"/>
      <c r="I1861" s="12" t="str">
        <f t="shared" si="754"/>
        <v/>
      </c>
      <c r="J1861" s="13">
        <v>3.31E7</v>
      </c>
      <c r="K1861" s="13" t="str">
        <f t="shared" ref="K1861:P1861" si="1861">if($E1861="","",if($E1861="Dropped",if(and(K$1&lt;=$I1861,K$1&gt;=$H1861),if(Year($D1861)=K$1,$F1861*0.8,if((year($D1861)+1)=K$1,$F1861*0.6,$F1861*0.4)) ,""),if($E1861="Minors",0,if($E1861="FA Contract",if(and(K$1&lt;=$I1861,K$1&gt;=$H1861),$F1861,""),if($E1861="YP Contract",if(K$1=$H1861,500000,if(K$1=($H1861+1),1000000,if(K$1=($H1861+2),1500000,""))))))))</f>
        <v/>
      </c>
      <c r="L1861" s="13" t="str">
        <f t="shared" si="1861"/>
        <v/>
      </c>
      <c r="M1861" s="13" t="str">
        <f t="shared" si="1861"/>
        <v/>
      </c>
      <c r="N1861" s="13" t="str">
        <f t="shared" si="1861"/>
        <v/>
      </c>
      <c r="O1861" s="13" t="str">
        <f t="shared" si="1861"/>
        <v/>
      </c>
      <c r="P1861" s="13" t="str">
        <f t="shared" si="1861"/>
        <v/>
      </c>
    </row>
    <row r="1862">
      <c r="B1862" s="23"/>
      <c r="C1862" s="9"/>
      <c r="D1862" s="9"/>
      <c r="E1862" s="9"/>
      <c r="F1862" s="2"/>
      <c r="G1862" s="3"/>
      <c r="I1862" s="12" t="str">
        <f t="shared" si="754"/>
        <v/>
      </c>
      <c r="J1862" s="13">
        <v>3.31E7</v>
      </c>
      <c r="K1862" s="13" t="str">
        <f t="shared" ref="K1862:P1862" si="1862">if($E1862="","",if($E1862="Dropped",if(and(K$1&lt;=$I1862,K$1&gt;=$H1862),if(Year($D1862)=K$1,$F1862*0.8,if((year($D1862)+1)=K$1,$F1862*0.6,$F1862*0.4)) ,""),if($E1862="Minors",0,if($E1862="FA Contract",if(and(K$1&lt;=$I1862,K$1&gt;=$H1862),$F1862,""),if($E1862="YP Contract",if(K$1=$H1862,500000,if(K$1=($H1862+1),1000000,if(K$1=($H1862+2),1500000,""))))))))</f>
        <v/>
      </c>
      <c r="L1862" s="13" t="str">
        <f t="shared" si="1862"/>
        <v/>
      </c>
      <c r="M1862" s="13" t="str">
        <f t="shared" si="1862"/>
        <v/>
      </c>
      <c r="N1862" s="13" t="str">
        <f t="shared" si="1862"/>
        <v/>
      </c>
      <c r="O1862" s="13" t="str">
        <f t="shared" si="1862"/>
        <v/>
      </c>
      <c r="P1862" s="13" t="str">
        <f t="shared" si="1862"/>
        <v/>
      </c>
    </row>
    <row r="1863">
      <c r="B1863" s="23"/>
      <c r="C1863" s="9"/>
      <c r="D1863" s="9"/>
      <c r="E1863" s="9"/>
      <c r="F1863" s="2"/>
      <c r="G1863" s="3"/>
      <c r="I1863" s="12" t="str">
        <f t="shared" si="754"/>
        <v/>
      </c>
      <c r="J1863" s="13">
        <v>3.31E7</v>
      </c>
      <c r="K1863" s="13" t="str">
        <f t="shared" ref="K1863:P1863" si="1863">if($E1863="","",if($E1863="Dropped",if(and(K$1&lt;=$I1863,K$1&gt;=$H1863),if(Year($D1863)=K$1,$F1863*0.8,if((year($D1863)+1)=K$1,$F1863*0.6,$F1863*0.4)) ,""),if($E1863="Minors",0,if($E1863="FA Contract",if(and(K$1&lt;=$I1863,K$1&gt;=$H1863),$F1863,""),if($E1863="YP Contract",if(K$1=$H1863,500000,if(K$1=($H1863+1),1000000,if(K$1=($H1863+2),1500000,""))))))))</f>
        <v/>
      </c>
      <c r="L1863" s="13" t="str">
        <f t="shared" si="1863"/>
        <v/>
      </c>
      <c r="M1863" s="13" t="str">
        <f t="shared" si="1863"/>
        <v/>
      </c>
      <c r="N1863" s="13" t="str">
        <f t="shared" si="1863"/>
        <v/>
      </c>
      <c r="O1863" s="13" t="str">
        <f t="shared" si="1863"/>
        <v/>
      </c>
      <c r="P1863" s="13" t="str">
        <f t="shared" si="1863"/>
        <v/>
      </c>
    </row>
    <row r="1864">
      <c r="B1864" s="23"/>
      <c r="C1864" s="9"/>
      <c r="D1864" s="9"/>
      <c r="E1864" s="9"/>
      <c r="F1864" s="2"/>
      <c r="G1864" s="3"/>
      <c r="I1864" s="12" t="str">
        <f t="shared" si="754"/>
        <v/>
      </c>
      <c r="J1864" s="13">
        <v>3.31E7</v>
      </c>
      <c r="K1864" s="13" t="str">
        <f t="shared" ref="K1864:P1864" si="1864">if($E1864="","",if($E1864="Dropped",if(and(K$1&lt;=$I1864,K$1&gt;=$H1864),if(Year($D1864)=K$1,$F1864*0.8,if((year($D1864)+1)=K$1,$F1864*0.6,$F1864*0.4)) ,""),if($E1864="Minors",0,if($E1864="FA Contract",if(and(K$1&lt;=$I1864,K$1&gt;=$H1864),$F1864,""),if($E1864="YP Contract",if(K$1=$H1864,500000,if(K$1=($H1864+1),1000000,if(K$1=($H1864+2),1500000,""))))))))</f>
        <v/>
      </c>
      <c r="L1864" s="13" t="str">
        <f t="shared" si="1864"/>
        <v/>
      </c>
      <c r="M1864" s="13" t="str">
        <f t="shared" si="1864"/>
        <v/>
      </c>
      <c r="N1864" s="13" t="str">
        <f t="shared" si="1864"/>
        <v/>
      </c>
      <c r="O1864" s="13" t="str">
        <f t="shared" si="1864"/>
        <v/>
      </c>
      <c r="P1864" s="13" t="str">
        <f t="shared" si="1864"/>
        <v/>
      </c>
    </row>
    <row r="1865">
      <c r="B1865" s="23"/>
      <c r="C1865" s="9"/>
      <c r="D1865" s="9"/>
      <c r="E1865" s="9"/>
      <c r="F1865" s="2"/>
      <c r="G1865" s="3"/>
      <c r="I1865" s="12" t="str">
        <f t="shared" si="754"/>
        <v/>
      </c>
      <c r="J1865" s="13">
        <v>3.31E7</v>
      </c>
      <c r="K1865" s="13" t="str">
        <f t="shared" ref="K1865:P1865" si="1865">if($E1865="","",if($E1865="Dropped",if(and(K$1&lt;=$I1865,K$1&gt;=$H1865),if(Year($D1865)=K$1,$F1865*0.8,if((year($D1865)+1)=K$1,$F1865*0.6,$F1865*0.4)) ,""),if($E1865="Minors",0,if($E1865="FA Contract",if(and(K$1&lt;=$I1865,K$1&gt;=$H1865),$F1865,""),if($E1865="YP Contract",if(K$1=$H1865,500000,if(K$1=($H1865+1),1000000,if(K$1=($H1865+2),1500000,""))))))))</f>
        <v/>
      </c>
      <c r="L1865" s="13" t="str">
        <f t="shared" si="1865"/>
        <v/>
      </c>
      <c r="M1865" s="13" t="str">
        <f t="shared" si="1865"/>
        <v/>
      </c>
      <c r="N1865" s="13" t="str">
        <f t="shared" si="1865"/>
        <v/>
      </c>
      <c r="O1865" s="13" t="str">
        <f t="shared" si="1865"/>
        <v/>
      </c>
      <c r="P1865" s="13" t="str">
        <f t="shared" si="1865"/>
        <v/>
      </c>
    </row>
    <row r="1866">
      <c r="B1866" s="23"/>
      <c r="C1866" s="9"/>
      <c r="D1866" s="9"/>
      <c r="E1866" s="9"/>
      <c r="F1866" s="2"/>
      <c r="G1866" s="3"/>
      <c r="I1866" s="12" t="str">
        <f t="shared" si="754"/>
        <v/>
      </c>
      <c r="J1866" s="13">
        <v>3.31E7</v>
      </c>
      <c r="K1866" s="13" t="str">
        <f t="shared" ref="K1866:P1866" si="1866">if($E1866="","",if($E1866="Dropped",if(and(K$1&lt;=$I1866,K$1&gt;=$H1866),if(Year($D1866)=K$1,$F1866*0.8,if((year($D1866)+1)=K$1,$F1866*0.6,$F1866*0.4)) ,""),if($E1866="Minors",0,if($E1866="FA Contract",if(and(K$1&lt;=$I1866,K$1&gt;=$H1866),$F1866,""),if($E1866="YP Contract",if(K$1=$H1866,500000,if(K$1=($H1866+1),1000000,if(K$1=($H1866+2),1500000,""))))))))</f>
        <v/>
      </c>
      <c r="L1866" s="13" t="str">
        <f t="shared" si="1866"/>
        <v/>
      </c>
      <c r="M1866" s="13" t="str">
        <f t="shared" si="1866"/>
        <v/>
      </c>
      <c r="N1866" s="13" t="str">
        <f t="shared" si="1866"/>
        <v/>
      </c>
      <c r="O1866" s="13" t="str">
        <f t="shared" si="1866"/>
        <v/>
      </c>
      <c r="P1866" s="13" t="str">
        <f t="shared" si="1866"/>
        <v/>
      </c>
    </row>
    <row r="1867">
      <c r="B1867" s="23"/>
      <c r="C1867" s="9"/>
      <c r="D1867" s="9"/>
      <c r="E1867" s="9"/>
      <c r="F1867" s="2"/>
      <c r="G1867" s="3"/>
      <c r="I1867" s="12" t="str">
        <f t="shared" si="754"/>
        <v/>
      </c>
      <c r="J1867" s="13">
        <v>3.31E7</v>
      </c>
      <c r="K1867" s="13" t="str">
        <f t="shared" ref="K1867:P1867" si="1867">if($E1867="","",if($E1867="Dropped",if(and(K$1&lt;=$I1867,K$1&gt;=$H1867),if(Year($D1867)=K$1,$F1867*0.8,if((year($D1867)+1)=K$1,$F1867*0.6,$F1867*0.4)) ,""),if($E1867="Minors",0,if($E1867="FA Contract",if(and(K$1&lt;=$I1867,K$1&gt;=$H1867),$F1867,""),if($E1867="YP Contract",if(K$1=$H1867,500000,if(K$1=($H1867+1),1000000,if(K$1=($H1867+2),1500000,""))))))))</f>
        <v/>
      </c>
      <c r="L1867" s="13" t="str">
        <f t="shared" si="1867"/>
        <v/>
      </c>
      <c r="M1867" s="13" t="str">
        <f t="shared" si="1867"/>
        <v/>
      </c>
      <c r="N1867" s="13" t="str">
        <f t="shared" si="1867"/>
        <v/>
      </c>
      <c r="O1867" s="13" t="str">
        <f t="shared" si="1867"/>
        <v/>
      </c>
      <c r="P1867" s="13" t="str">
        <f t="shared" si="1867"/>
        <v/>
      </c>
    </row>
    <row r="1868">
      <c r="B1868" s="23"/>
      <c r="C1868" s="9"/>
      <c r="D1868" s="9"/>
      <c r="E1868" s="9"/>
      <c r="F1868" s="2"/>
      <c r="G1868" s="3"/>
      <c r="I1868" s="12" t="str">
        <f t="shared" si="754"/>
        <v/>
      </c>
      <c r="J1868" s="13">
        <v>3.31E7</v>
      </c>
      <c r="K1868" s="13" t="str">
        <f t="shared" ref="K1868:P1868" si="1868">if($E1868="","",if($E1868="Dropped",if(and(K$1&lt;=$I1868,K$1&gt;=$H1868),if(Year($D1868)=K$1,$F1868*0.8,if((year($D1868)+1)=K$1,$F1868*0.6,$F1868*0.4)) ,""),if($E1868="Minors",0,if($E1868="FA Contract",if(and(K$1&lt;=$I1868,K$1&gt;=$H1868),$F1868,""),if($E1868="YP Contract",if(K$1=$H1868,500000,if(K$1=($H1868+1),1000000,if(K$1=($H1868+2),1500000,""))))))))</f>
        <v/>
      </c>
      <c r="L1868" s="13" t="str">
        <f t="shared" si="1868"/>
        <v/>
      </c>
      <c r="M1868" s="13" t="str">
        <f t="shared" si="1868"/>
        <v/>
      </c>
      <c r="N1868" s="13" t="str">
        <f t="shared" si="1868"/>
        <v/>
      </c>
      <c r="O1868" s="13" t="str">
        <f t="shared" si="1868"/>
        <v/>
      </c>
      <c r="P1868" s="13" t="str">
        <f t="shared" si="1868"/>
        <v/>
      </c>
    </row>
    <row r="1869">
      <c r="B1869" s="23"/>
      <c r="C1869" s="9"/>
      <c r="D1869" s="9"/>
      <c r="E1869" s="9"/>
      <c r="F1869" s="2"/>
      <c r="G1869" s="3"/>
      <c r="I1869" s="12" t="str">
        <f t="shared" si="754"/>
        <v/>
      </c>
      <c r="J1869" s="13">
        <v>3.31E7</v>
      </c>
      <c r="K1869" s="13" t="str">
        <f t="shared" ref="K1869:P1869" si="1869">if($E1869="","",if($E1869="Dropped",if(and(K$1&lt;=$I1869,K$1&gt;=$H1869),if(Year($D1869)=K$1,$F1869*0.8,if((year($D1869)+1)=K$1,$F1869*0.6,$F1869*0.4)) ,""),if($E1869="Minors",0,if($E1869="FA Contract",if(and(K$1&lt;=$I1869,K$1&gt;=$H1869),$F1869,""),if($E1869="YP Contract",if(K$1=$H1869,500000,if(K$1=($H1869+1),1000000,if(K$1=($H1869+2),1500000,""))))))))</f>
        <v/>
      </c>
      <c r="L1869" s="13" t="str">
        <f t="shared" si="1869"/>
        <v/>
      </c>
      <c r="M1869" s="13" t="str">
        <f t="shared" si="1869"/>
        <v/>
      </c>
      <c r="N1869" s="13" t="str">
        <f t="shared" si="1869"/>
        <v/>
      </c>
      <c r="O1869" s="13" t="str">
        <f t="shared" si="1869"/>
        <v/>
      </c>
      <c r="P1869" s="13" t="str">
        <f t="shared" si="1869"/>
        <v/>
      </c>
    </row>
    <row r="1870">
      <c r="B1870" s="23"/>
      <c r="C1870" s="9"/>
      <c r="D1870" s="9"/>
      <c r="E1870" s="9"/>
      <c r="F1870" s="2"/>
      <c r="G1870" s="3"/>
      <c r="I1870" s="12" t="str">
        <f t="shared" si="754"/>
        <v/>
      </c>
      <c r="J1870" s="13">
        <v>3.31E7</v>
      </c>
      <c r="K1870" s="13" t="str">
        <f t="shared" ref="K1870:P1870" si="1870">if($E1870="","",if($E1870="Dropped",if(and(K$1&lt;=$I1870,K$1&gt;=$H1870),if(Year($D1870)=K$1,$F1870*0.8,if((year($D1870)+1)=K$1,$F1870*0.6,$F1870*0.4)) ,""),if($E1870="Minors",0,if($E1870="FA Contract",if(and(K$1&lt;=$I1870,K$1&gt;=$H1870),$F1870,""),if($E1870="YP Contract",if(K$1=$H1870,500000,if(K$1=($H1870+1),1000000,if(K$1=($H1870+2),1500000,""))))))))</f>
        <v/>
      </c>
      <c r="L1870" s="13" t="str">
        <f t="shared" si="1870"/>
        <v/>
      </c>
      <c r="M1870" s="13" t="str">
        <f t="shared" si="1870"/>
        <v/>
      </c>
      <c r="N1870" s="13" t="str">
        <f t="shared" si="1870"/>
        <v/>
      </c>
      <c r="O1870" s="13" t="str">
        <f t="shared" si="1870"/>
        <v/>
      </c>
      <c r="P1870" s="13" t="str">
        <f t="shared" si="1870"/>
        <v/>
      </c>
    </row>
    <row r="1871">
      <c r="B1871" s="23"/>
      <c r="C1871" s="9"/>
      <c r="D1871" s="9"/>
      <c r="E1871" s="9"/>
      <c r="F1871" s="2"/>
      <c r="G1871" s="3"/>
      <c r="I1871" s="12" t="str">
        <f t="shared" si="754"/>
        <v/>
      </c>
      <c r="J1871" s="13">
        <v>3.31E7</v>
      </c>
      <c r="K1871" s="13" t="str">
        <f t="shared" ref="K1871:P1871" si="1871">if($E1871="","",if($E1871="Dropped",if(and(K$1&lt;=$I1871,K$1&gt;=$H1871),if(Year($D1871)=K$1,$F1871*0.8,if((year($D1871)+1)=K$1,$F1871*0.6,$F1871*0.4)) ,""),if($E1871="Minors",0,if($E1871="FA Contract",if(and(K$1&lt;=$I1871,K$1&gt;=$H1871),$F1871,""),if($E1871="YP Contract",if(K$1=$H1871,500000,if(K$1=($H1871+1),1000000,if(K$1=($H1871+2),1500000,""))))))))</f>
        <v/>
      </c>
      <c r="L1871" s="13" t="str">
        <f t="shared" si="1871"/>
        <v/>
      </c>
      <c r="M1871" s="13" t="str">
        <f t="shared" si="1871"/>
        <v/>
      </c>
      <c r="N1871" s="13" t="str">
        <f t="shared" si="1871"/>
        <v/>
      </c>
      <c r="O1871" s="13" t="str">
        <f t="shared" si="1871"/>
        <v/>
      </c>
      <c r="P1871" s="13" t="str">
        <f t="shared" si="1871"/>
        <v/>
      </c>
    </row>
    <row r="1872">
      <c r="B1872" s="23"/>
      <c r="C1872" s="9"/>
      <c r="D1872" s="9"/>
      <c r="E1872" s="9"/>
      <c r="F1872" s="2"/>
      <c r="G1872" s="3"/>
      <c r="I1872" s="12" t="str">
        <f t="shared" si="754"/>
        <v/>
      </c>
      <c r="J1872" s="13">
        <v>3.31E7</v>
      </c>
      <c r="K1872" s="13" t="str">
        <f t="shared" ref="K1872:P1872" si="1872">if($E1872="","",if($E1872="Dropped",if(and(K$1&lt;=$I1872,K$1&gt;=$H1872),if(Year($D1872)=K$1,$F1872*0.8,if((year($D1872)+1)=K$1,$F1872*0.6,$F1872*0.4)) ,""),if($E1872="Minors",0,if($E1872="FA Contract",if(and(K$1&lt;=$I1872,K$1&gt;=$H1872),$F1872,""),if($E1872="YP Contract",if(K$1=$H1872,500000,if(K$1=($H1872+1),1000000,if(K$1=($H1872+2),1500000,""))))))))</f>
        <v/>
      </c>
      <c r="L1872" s="13" t="str">
        <f t="shared" si="1872"/>
        <v/>
      </c>
      <c r="M1872" s="13" t="str">
        <f t="shared" si="1872"/>
        <v/>
      </c>
      <c r="N1872" s="13" t="str">
        <f t="shared" si="1872"/>
        <v/>
      </c>
      <c r="O1872" s="13" t="str">
        <f t="shared" si="1872"/>
        <v/>
      </c>
      <c r="P1872" s="13" t="str">
        <f t="shared" si="1872"/>
        <v/>
      </c>
    </row>
    <row r="1873">
      <c r="B1873" s="23"/>
      <c r="C1873" s="9"/>
      <c r="D1873" s="9"/>
      <c r="E1873" s="9"/>
      <c r="F1873" s="2"/>
      <c r="G1873" s="3"/>
      <c r="I1873" s="12" t="str">
        <f t="shared" si="754"/>
        <v/>
      </c>
      <c r="J1873" s="13">
        <v>3.31E7</v>
      </c>
      <c r="K1873" s="13" t="str">
        <f t="shared" ref="K1873:P1873" si="1873">if($E1873="","",if($E1873="Dropped",if(and(K$1&lt;=$I1873,K$1&gt;=$H1873),if(Year($D1873)=K$1,$F1873*0.8,if((year($D1873)+1)=K$1,$F1873*0.6,$F1873*0.4)) ,""),if($E1873="Minors",0,if($E1873="FA Contract",if(and(K$1&lt;=$I1873,K$1&gt;=$H1873),$F1873,""),if($E1873="YP Contract",if(K$1=$H1873,500000,if(K$1=($H1873+1),1000000,if(K$1=($H1873+2),1500000,""))))))))</f>
        <v/>
      </c>
      <c r="L1873" s="13" t="str">
        <f t="shared" si="1873"/>
        <v/>
      </c>
      <c r="M1873" s="13" t="str">
        <f t="shared" si="1873"/>
        <v/>
      </c>
      <c r="N1873" s="13" t="str">
        <f t="shared" si="1873"/>
        <v/>
      </c>
      <c r="O1873" s="13" t="str">
        <f t="shared" si="1873"/>
        <v/>
      </c>
      <c r="P1873" s="13" t="str">
        <f t="shared" si="1873"/>
        <v/>
      </c>
    </row>
    <row r="1874">
      <c r="B1874" s="23"/>
      <c r="C1874" s="9"/>
      <c r="D1874" s="9"/>
      <c r="E1874" s="9"/>
      <c r="F1874" s="2"/>
      <c r="G1874" s="3"/>
      <c r="I1874" s="12" t="str">
        <f t="shared" si="754"/>
        <v/>
      </c>
      <c r="J1874" s="13">
        <v>3.31E7</v>
      </c>
      <c r="K1874" s="13" t="str">
        <f t="shared" ref="K1874:P1874" si="1874">if($E1874="","",if($E1874="Dropped",if(and(K$1&lt;=$I1874,K$1&gt;=$H1874),if(Year($D1874)=K$1,$F1874*0.8,if((year($D1874)+1)=K$1,$F1874*0.6,$F1874*0.4)) ,""),if($E1874="Minors",0,if($E1874="FA Contract",if(and(K$1&lt;=$I1874,K$1&gt;=$H1874),$F1874,""),if($E1874="YP Contract",if(K$1=$H1874,500000,if(K$1=($H1874+1),1000000,if(K$1=($H1874+2),1500000,""))))))))</f>
        <v/>
      </c>
      <c r="L1874" s="13" t="str">
        <f t="shared" si="1874"/>
        <v/>
      </c>
      <c r="M1874" s="13" t="str">
        <f t="shared" si="1874"/>
        <v/>
      </c>
      <c r="N1874" s="13" t="str">
        <f t="shared" si="1874"/>
        <v/>
      </c>
      <c r="O1874" s="13" t="str">
        <f t="shared" si="1874"/>
        <v/>
      </c>
      <c r="P1874" s="13" t="str">
        <f t="shared" si="1874"/>
        <v/>
      </c>
    </row>
    <row r="1875">
      <c r="B1875" s="23"/>
      <c r="C1875" s="9"/>
      <c r="D1875" s="9"/>
      <c r="E1875" s="9"/>
      <c r="F1875" s="2"/>
      <c r="G1875" s="3"/>
      <c r="I1875" s="12" t="str">
        <f t="shared" si="754"/>
        <v/>
      </c>
      <c r="J1875" s="13">
        <v>3.31E7</v>
      </c>
      <c r="K1875" s="13" t="str">
        <f t="shared" ref="K1875:P1875" si="1875">if($E1875="","",if($E1875="Dropped",if(and(K$1&lt;=$I1875,K$1&gt;=$H1875),if(Year($D1875)=K$1,$F1875*0.8,if((year($D1875)+1)=K$1,$F1875*0.6,$F1875*0.4)) ,""),if($E1875="Minors",0,if($E1875="FA Contract",if(and(K$1&lt;=$I1875,K$1&gt;=$H1875),$F1875,""),if($E1875="YP Contract",if(K$1=$H1875,500000,if(K$1=($H1875+1),1000000,if(K$1=($H1875+2),1500000,""))))))))</f>
        <v/>
      </c>
      <c r="L1875" s="13" t="str">
        <f t="shared" si="1875"/>
        <v/>
      </c>
      <c r="M1875" s="13" t="str">
        <f t="shared" si="1875"/>
        <v/>
      </c>
      <c r="N1875" s="13" t="str">
        <f t="shared" si="1875"/>
        <v/>
      </c>
      <c r="O1875" s="13" t="str">
        <f t="shared" si="1875"/>
        <v/>
      </c>
      <c r="P1875" s="13" t="str">
        <f t="shared" si="1875"/>
        <v/>
      </c>
    </row>
    <row r="1876">
      <c r="B1876" s="23"/>
      <c r="C1876" s="9"/>
      <c r="D1876" s="9"/>
      <c r="E1876" s="9"/>
      <c r="F1876" s="2"/>
      <c r="G1876" s="3"/>
      <c r="I1876" s="12" t="str">
        <f t="shared" si="754"/>
        <v/>
      </c>
      <c r="J1876" s="13">
        <v>3.31E7</v>
      </c>
      <c r="K1876" s="13" t="str">
        <f t="shared" ref="K1876:P1876" si="1876">if($E1876="","",if($E1876="Dropped",if(and(K$1&lt;=$I1876,K$1&gt;=$H1876),if(Year($D1876)=K$1,$F1876*0.8,if((year($D1876)+1)=K$1,$F1876*0.6,$F1876*0.4)) ,""),if($E1876="Minors",0,if($E1876="FA Contract",if(and(K$1&lt;=$I1876,K$1&gt;=$H1876),$F1876,""),if($E1876="YP Contract",if(K$1=$H1876,500000,if(K$1=($H1876+1),1000000,if(K$1=($H1876+2),1500000,""))))))))</f>
        <v/>
      </c>
      <c r="L1876" s="13" t="str">
        <f t="shared" si="1876"/>
        <v/>
      </c>
      <c r="M1876" s="13" t="str">
        <f t="shared" si="1876"/>
        <v/>
      </c>
      <c r="N1876" s="13" t="str">
        <f t="shared" si="1876"/>
        <v/>
      </c>
      <c r="O1876" s="13" t="str">
        <f t="shared" si="1876"/>
        <v/>
      </c>
      <c r="P1876" s="13" t="str">
        <f t="shared" si="1876"/>
        <v/>
      </c>
    </row>
    <row r="1877">
      <c r="B1877" s="23"/>
      <c r="C1877" s="9"/>
      <c r="D1877" s="9"/>
      <c r="E1877" s="9"/>
      <c r="F1877" s="2"/>
      <c r="G1877" s="3"/>
      <c r="I1877" s="12" t="str">
        <f t="shared" si="754"/>
        <v/>
      </c>
      <c r="J1877" s="13">
        <v>3.31E7</v>
      </c>
      <c r="K1877" s="13" t="str">
        <f t="shared" ref="K1877:P1877" si="1877">if($E1877="","",if($E1877="Dropped",if(and(K$1&lt;=$I1877,K$1&gt;=$H1877),if(Year($D1877)=K$1,$F1877*0.8,if((year($D1877)+1)=K$1,$F1877*0.6,$F1877*0.4)) ,""),if($E1877="Minors",0,if($E1877="FA Contract",if(and(K$1&lt;=$I1877,K$1&gt;=$H1877),$F1877,""),if($E1877="YP Contract",if(K$1=$H1877,500000,if(K$1=($H1877+1),1000000,if(K$1=($H1877+2),1500000,""))))))))</f>
        <v/>
      </c>
      <c r="L1877" s="13" t="str">
        <f t="shared" si="1877"/>
        <v/>
      </c>
      <c r="M1877" s="13" t="str">
        <f t="shared" si="1877"/>
        <v/>
      </c>
      <c r="N1877" s="13" t="str">
        <f t="shared" si="1877"/>
        <v/>
      </c>
      <c r="O1877" s="13" t="str">
        <f t="shared" si="1877"/>
        <v/>
      </c>
      <c r="P1877" s="13" t="str">
        <f t="shared" si="1877"/>
        <v/>
      </c>
    </row>
    <row r="1878">
      <c r="B1878" s="23"/>
      <c r="C1878" s="9"/>
      <c r="D1878" s="9"/>
      <c r="E1878" s="9"/>
      <c r="F1878" s="2"/>
      <c r="G1878" s="3"/>
      <c r="I1878" s="12" t="str">
        <f t="shared" si="754"/>
        <v/>
      </c>
      <c r="J1878" s="13">
        <v>3.31E7</v>
      </c>
      <c r="K1878" s="13" t="str">
        <f t="shared" ref="K1878:P1878" si="1878">if($E1878="","",if($E1878="Dropped",if(and(K$1&lt;=$I1878,K$1&gt;=$H1878),if(Year($D1878)=K$1,$F1878*0.8,if((year($D1878)+1)=K$1,$F1878*0.6,$F1878*0.4)) ,""),if($E1878="Minors",0,if($E1878="FA Contract",if(and(K$1&lt;=$I1878,K$1&gt;=$H1878),$F1878,""),if($E1878="YP Contract",if(K$1=$H1878,500000,if(K$1=($H1878+1),1000000,if(K$1=($H1878+2),1500000,""))))))))</f>
        <v/>
      </c>
      <c r="L1878" s="13" t="str">
        <f t="shared" si="1878"/>
        <v/>
      </c>
      <c r="M1878" s="13" t="str">
        <f t="shared" si="1878"/>
        <v/>
      </c>
      <c r="N1878" s="13" t="str">
        <f t="shared" si="1878"/>
        <v/>
      </c>
      <c r="O1878" s="13" t="str">
        <f t="shared" si="1878"/>
        <v/>
      </c>
      <c r="P1878" s="13" t="str">
        <f t="shared" si="1878"/>
        <v/>
      </c>
    </row>
    <row r="1879">
      <c r="B1879" s="23"/>
      <c r="C1879" s="9"/>
      <c r="D1879" s="9"/>
      <c r="E1879" s="9"/>
      <c r="F1879" s="2"/>
      <c r="G1879" s="3"/>
      <c r="I1879" s="12" t="str">
        <f t="shared" si="754"/>
        <v/>
      </c>
      <c r="J1879" s="13">
        <v>3.31E7</v>
      </c>
      <c r="K1879" s="13" t="str">
        <f t="shared" ref="K1879:P1879" si="1879">if($E1879="","",if($E1879="Dropped",if(and(K$1&lt;=$I1879,K$1&gt;=$H1879),if(Year($D1879)=K$1,$F1879*0.8,if((year($D1879)+1)=K$1,$F1879*0.6,$F1879*0.4)) ,""),if($E1879="Minors",0,if($E1879="FA Contract",if(and(K$1&lt;=$I1879,K$1&gt;=$H1879),$F1879,""),if($E1879="YP Contract",if(K$1=$H1879,500000,if(K$1=($H1879+1),1000000,if(K$1=($H1879+2),1500000,""))))))))</f>
        <v/>
      </c>
      <c r="L1879" s="13" t="str">
        <f t="shared" si="1879"/>
        <v/>
      </c>
      <c r="M1879" s="13" t="str">
        <f t="shared" si="1879"/>
        <v/>
      </c>
      <c r="N1879" s="13" t="str">
        <f t="shared" si="1879"/>
        <v/>
      </c>
      <c r="O1879" s="13" t="str">
        <f t="shared" si="1879"/>
        <v/>
      </c>
      <c r="P1879" s="13" t="str">
        <f t="shared" si="1879"/>
        <v/>
      </c>
    </row>
    <row r="1880">
      <c r="B1880" s="23"/>
      <c r="C1880" s="9"/>
      <c r="D1880" s="9"/>
      <c r="E1880" s="9"/>
      <c r="F1880" s="2"/>
      <c r="G1880" s="3"/>
      <c r="I1880" s="12" t="str">
        <f t="shared" si="754"/>
        <v/>
      </c>
      <c r="J1880" s="13">
        <v>3.31E7</v>
      </c>
      <c r="K1880" s="13" t="str">
        <f t="shared" ref="K1880:P1880" si="1880">if($E1880="","",if($E1880="Dropped",if(and(K$1&lt;=$I1880,K$1&gt;=$H1880),if(Year($D1880)=K$1,$F1880*0.8,if((year($D1880)+1)=K$1,$F1880*0.6,$F1880*0.4)) ,""),if($E1880="Minors",0,if($E1880="FA Contract",if(and(K$1&lt;=$I1880,K$1&gt;=$H1880),$F1880,""),if($E1880="YP Contract",if(K$1=$H1880,500000,if(K$1=($H1880+1),1000000,if(K$1=($H1880+2),1500000,""))))))))</f>
        <v/>
      </c>
      <c r="L1880" s="13" t="str">
        <f t="shared" si="1880"/>
        <v/>
      </c>
      <c r="M1880" s="13" t="str">
        <f t="shared" si="1880"/>
        <v/>
      </c>
      <c r="N1880" s="13" t="str">
        <f t="shared" si="1880"/>
        <v/>
      </c>
      <c r="O1880" s="13" t="str">
        <f t="shared" si="1880"/>
        <v/>
      </c>
      <c r="P1880" s="13" t="str">
        <f t="shared" si="1880"/>
        <v/>
      </c>
    </row>
    <row r="1881">
      <c r="B1881" s="23"/>
      <c r="C1881" s="9"/>
      <c r="D1881" s="9"/>
      <c r="E1881" s="9"/>
      <c r="F1881" s="2"/>
      <c r="G1881" s="3"/>
      <c r="I1881" s="12" t="str">
        <f t="shared" si="754"/>
        <v/>
      </c>
      <c r="J1881" s="13">
        <v>3.31E7</v>
      </c>
      <c r="K1881" s="13" t="str">
        <f t="shared" ref="K1881:P1881" si="1881">if($E1881="","",if($E1881="Dropped",if(and(K$1&lt;=$I1881,K$1&gt;=$H1881),if(Year($D1881)=K$1,$F1881*0.8,if((year($D1881)+1)=K$1,$F1881*0.6,$F1881*0.4)) ,""),if($E1881="Minors",0,if($E1881="FA Contract",if(and(K$1&lt;=$I1881,K$1&gt;=$H1881),$F1881,""),if($E1881="YP Contract",if(K$1=$H1881,500000,if(K$1=($H1881+1),1000000,if(K$1=($H1881+2),1500000,""))))))))</f>
        <v/>
      </c>
      <c r="L1881" s="13" t="str">
        <f t="shared" si="1881"/>
        <v/>
      </c>
      <c r="M1881" s="13" t="str">
        <f t="shared" si="1881"/>
        <v/>
      </c>
      <c r="N1881" s="13" t="str">
        <f t="shared" si="1881"/>
        <v/>
      </c>
      <c r="O1881" s="13" t="str">
        <f t="shared" si="1881"/>
        <v/>
      </c>
      <c r="P1881" s="13" t="str">
        <f t="shared" si="1881"/>
        <v/>
      </c>
    </row>
    <row r="1882">
      <c r="B1882" s="23"/>
      <c r="C1882" s="9"/>
      <c r="D1882" s="9"/>
      <c r="E1882" s="9"/>
      <c r="F1882" s="2"/>
      <c r="G1882" s="3"/>
      <c r="I1882" s="12" t="str">
        <f t="shared" si="754"/>
        <v/>
      </c>
      <c r="J1882" s="13">
        <v>3.31E7</v>
      </c>
      <c r="K1882" s="13" t="str">
        <f t="shared" ref="K1882:P1882" si="1882">if($E1882="","",if($E1882="Dropped",if(and(K$1&lt;=$I1882,K$1&gt;=$H1882),if(Year($D1882)=K$1,$F1882*0.8,if((year($D1882)+1)=K$1,$F1882*0.6,$F1882*0.4)) ,""),if($E1882="Minors",0,if($E1882="FA Contract",if(and(K$1&lt;=$I1882,K$1&gt;=$H1882),$F1882,""),if($E1882="YP Contract",if(K$1=$H1882,500000,if(K$1=($H1882+1),1000000,if(K$1=($H1882+2),1500000,""))))))))</f>
        <v/>
      </c>
      <c r="L1882" s="13" t="str">
        <f t="shared" si="1882"/>
        <v/>
      </c>
      <c r="M1882" s="13" t="str">
        <f t="shared" si="1882"/>
        <v/>
      </c>
      <c r="N1882" s="13" t="str">
        <f t="shared" si="1882"/>
        <v/>
      </c>
      <c r="O1882" s="13" t="str">
        <f t="shared" si="1882"/>
        <v/>
      </c>
      <c r="P1882" s="13" t="str">
        <f t="shared" si="1882"/>
        <v/>
      </c>
    </row>
    <row r="1883">
      <c r="B1883" s="23"/>
      <c r="C1883" s="9"/>
      <c r="D1883" s="9"/>
      <c r="E1883" s="9"/>
      <c r="F1883" s="2"/>
      <c r="G1883" s="3"/>
      <c r="I1883" s="12" t="str">
        <f t="shared" si="754"/>
        <v/>
      </c>
      <c r="J1883" s="13">
        <v>3.31E7</v>
      </c>
      <c r="K1883" s="13" t="str">
        <f t="shared" ref="K1883:P1883" si="1883">if($E1883="","",if($E1883="Dropped",if(and(K$1&lt;=$I1883,K$1&gt;=$H1883),if(Year($D1883)=K$1,$F1883*0.8,if((year($D1883)+1)=K$1,$F1883*0.6,$F1883*0.4)) ,""),if($E1883="Minors",0,if($E1883="FA Contract",if(and(K$1&lt;=$I1883,K$1&gt;=$H1883),$F1883,""),if($E1883="YP Contract",if(K$1=$H1883,500000,if(K$1=($H1883+1),1000000,if(K$1=($H1883+2),1500000,""))))))))</f>
        <v/>
      </c>
      <c r="L1883" s="13" t="str">
        <f t="shared" si="1883"/>
        <v/>
      </c>
      <c r="M1883" s="13" t="str">
        <f t="shared" si="1883"/>
        <v/>
      </c>
      <c r="N1883" s="13" t="str">
        <f t="shared" si="1883"/>
        <v/>
      </c>
      <c r="O1883" s="13" t="str">
        <f t="shared" si="1883"/>
        <v/>
      </c>
      <c r="P1883" s="13" t="str">
        <f t="shared" si="1883"/>
        <v/>
      </c>
    </row>
    <row r="1884">
      <c r="B1884" s="23"/>
      <c r="C1884" s="9"/>
      <c r="D1884" s="9"/>
      <c r="E1884" s="9"/>
      <c r="F1884" s="2"/>
      <c r="G1884" s="3"/>
      <c r="I1884" s="12" t="str">
        <f t="shared" si="754"/>
        <v/>
      </c>
      <c r="J1884" s="13">
        <v>3.31E7</v>
      </c>
      <c r="K1884" s="13" t="str">
        <f t="shared" ref="K1884:P1884" si="1884">if($E1884="","",if($E1884="Dropped",if(and(K$1&lt;=$I1884,K$1&gt;=$H1884),if(Year($D1884)=K$1,$F1884*0.8,if((year($D1884)+1)=K$1,$F1884*0.6,$F1884*0.4)) ,""),if($E1884="Minors",0,if($E1884="FA Contract",if(and(K$1&lt;=$I1884,K$1&gt;=$H1884),$F1884,""),if($E1884="YP Contract",if(K$1=$H1884,500000,if(K$1=($H1884+1),1000000,if(K$1=($H1884+2),1500000,""))))))))</f>
        <v/>
      </c>
      <c r="L1884" s="13" t="str">
        <f t="shared" si="1884"/>
        <v/>
      </c>
      <c r="M1884" s="13" t="str">
        <f t="shared" si="1884"/>
        <v/>
      </c>
      <c r="N1884" s="13" t="str">
        <f t="shared" si="1884"/>
        <v/>
      </c>
      <c r="O1884" s="13" t="str">
        <f t="shared" si="1884"/>
        <v/>
      </c>
      <c r="P1884" s="13" t="str">
        <f t="shared" si="1884"/>
        <v/>
      </c>
    </row>
    <row r="1885">
      <c r="B1885" s="23"/>
      <c r="C1885" s="9"/>
      <c r="D1885" s="9"/>
      <c r="E1885" s="9"/>
      <c r="F1885" s="2"/>
      <c r="G1885" s="3"/>
      <c r="I1885" s="12" t="str">
        <f t="shared" si="754"/>
        <v/>
      </c>
      <c r="J1885" s="13">
        <v>3.31E7</v>
      </c>
      <c r="K1885" s="13" t="str">
        <f t="shared" ref="K1885:P1885" si="1885">if($E1885="","",if($E1885="Dropped",if(and(K$1&lt;=$I1885,K$1&gt;=$H1885),if(Year($D1885)=K$1,$F1885*0.8,if((year($D1885)+1)=K$1,$F1885*0.6,$F1885*0.4)) ,""),if($E1885="Minors",0,if($E1885="FA Contract",if(and(K$1&lt;=$I1885,K$1&gt;=$H1885),$F1885,""),if($E1885="YP Contract",if(K$1=$H1885,500000,if(K$1=($H1885+1),1000000,if(K$1=($H1885+2),1500000,""))))))))</f>
        <v/>
      </c>
      <c r="L1885" s="13" t="str">
        <f t="shared" si="1885"/>
        <v/>
      </c>
      <c r="M1885" s="13" t="str">
        <f t="shared" si="1885"/>
        <v/>
      </c>
      <c r="N1885" s="13" t="str">
        <f t="shared" si="1885"/>
        <v/>
      </c>
      <c r="O1885" s="13" t="str">
        <f t="shared" si="1885"/>
        <v/>
      </c>
      <c r="P1885" s="13" t="str">
        <f t="shared" si="1885"/>
        <v/>
      </c>
    </row>
    <row r="1886">
      <c r="B1886" s="23"/>
      <c r="C1886" s="9"/>
      <c r="D1886" s="9"/>
      <c r="E1886" s="9"/>
      <c r="F1886" s="2"/>
      <c r="G1886" s="3"/>
      <c r="I1886" s="12" t="str">
        <f t="shared" si="754"/>
        <v/>
      </c>
      <c r="J1886" s="13">
        <v>3.31E7</v>
      </c>
      <c r="K1886" s="13" t="str">
        <f t="shared" ref="K1886:P1886" si="1886">if($E1886="","",if($E1886="Dropped",if(and(K$1&lt;=$I1886,K$1&gt;=$H1886),if(Year($D1886)=K$1,$F1886*0.8,if((year($D1886)+1)=K$1,$F1886*0.6,$F1886*0.4)) ,""),if($E1886="Minors",0,if($E1886="FA Contract",if(and(K$1&lt;=$I1886,K$1&gt;=$H1886),$F1886,""),if($E1886="YP Contract",if(K$1=$H1886,500000,if(K$1=($H1886+1),1000000,if(K$1=($H1886+2),1500000,""))))))))</f>
        <v/>
      </c>
      <c r="L1886" s="13" t="str">
        <f t="shared" si="1886"/>
        <v/>
      </c>
      <c r="M1886" s="13" t="str">
        <f t="shared" si="1886"/>
        <v/>
      </c>
      <c r="N1886" s="13" t="str">
        <f t="shared" si="1886"/>
        <v/>
      </c>
      <c r="O1886" s="13" t="str">
        <f t="shared" si="1886"/>
        <v/>
      </c>
      <c r="P1886" s="13" t="str">
        <f t="shared" si="1886"/>
        <v/>
      </c>
    </row>
    <row r="1887">
      <c r="B1887" s="23"/>
      <c r="C1887" s="9"/>
      <c r="D1887" s="9"/>
      <c r="E1887" s="9"/>
      <c r="F1887" s="2"/>
      <c r="G1887" s="3"/>
      <c r="I1887" s="12" t="str">
        <f t="shared" si="754"/>
        <v/>
      </c>
      <c r="J1887" s="13">
        <v>3.31E7</v>
      </c>
      <c r="K1887" s="13" t="str">
        <f t="shared" ref="K1887:P1887" si="1887">if($E1887="","",if($E1887="Dropped",if(and(K$1&lt;=$I1887,K$1&gt;=$H1887),if(Year($D1887)=K$1,$F1887*0.8,if((year($D1887)+1)=K$1,$F1887*0.6,$F1887*0.4)) ,""),if($E1887="Minors",0,if($E1887="FA Contract",if(and(K$1&lt;=$I1887,K$1&gt;=$H1887),$F1887,""),if($E1887="YP Contract",if(K$1=$H1887,500000,if(K$1=($H1887+1),1000000,if(K$1=($H1887+2),1500000,""))))))))</f>
        <v/>
      </c>
      <c r="L1887" s="13" t="str">
        <f t="shared" si="1887"/>
        <v/>
      </c>
      <c r="M1887" s="13" t="str">
        <f t="shared" si="1887"/>
        <v/>
      </c>
      <c r="N1887" s="13" t="str">
        <f t="shared" si="1887"/>
        <v/>
      </c>
      <c r="O1887" s="13" t="str">
        <f t="shared" si="1887"/>
        <v/>
      </c>
      <c r="P1887" s="13" t="str">
        <f t="shared" si="1887"/>
        <v/>
      </c>
    </row>
    <row r="1888">
      <c r="B1888" s="23"/>
      <c r="C1888" s="9"/>
      <c r="D1888" s="9"/>
      <c r="E1888" s="9"/>
      <c r="F1888" s="2"/>
      <c r="G1888" s="3"/>
      <c r="I1888" s="12" t="str">
        <f t="shared" si="754"/>
        <v/>
      </c>
      <c r="J1888" s="13">
        <v>3.31E7</v>
      </c>
      <c r="K1888" s="13" t="str">
        <f t="shared" ref="K1888:P1888" si="1888">if($E1888="","",if($E1888="Dropped",if(and(K$1&lt;=$I1888,K$1&gt;=$H1888),if(Year($D1888)=K$1,$F1888*0.8,if((year($D1888)+1)=K$1,$F1888*0.6,$F1888*0.4)) ,""),if($E1888="Minors",0,if($E1888="FA Contract",if(and(K$1&lt;=$I1888,K$1&gt;=$H1888),$F1888,""),if($E1888="YP Contract",if(K$1=$H1888,500000,if(K$1=($H1888+1),1000000,if(K$1=($H1888+2),1500000,""))))))))</f>
        <v/>
      </c>
      <c r="L1888" s="13" t="str">
        <f t="shared" si="1888"/>
        <v/>
      </c>
      <c r="M1888" s="13" t="str">
        <f t="shared" si="1888"/>
        <v/>
      </c>
      <c r="N1888" s="13" t="str">
        <f t="shared" si="1888"/>
        <v/>
      </c>
      <c r="O1888" s="13" t="str">
        <f t="shared" si="1888"/>
        <v/>
      </c>
      <c r="P1888" s="13" t="str">
        <f t="shared" si="1888"/>
        <v/>
      </c>
    </row>
    <row r="1889">
      <c r="B1889" s="23"/>
      <c r="C1889" s="9"/>
      <c r="D1889" s="9"/>
      <c r="E1889" s="9"/>
      <c r="F1889" s="2"/>
      <c r="G1889" s="3"/>
      <c r="I1889" s="12" t="str">
        <f t="shared" si="754"/>
        <v/>
      </c>
      <c r="J1889" s="13">
        <v>3.31E7</v>
      </c>
      <c r="K1889" s="13" t="str">
        <f t="shared" ref="K1889:P1889" si="1889">if($E1889="","",if($E1889="Dropped",if(and(K$1&lt;=$I1889,K$1&gt;=$H1889),if(Year($D1889)=K$1,$F1889*0.8,if((year($D1889)+1)=K$1,$F1889*0.6,$F1889*0.4)) ,""),if($E1889="Minors",0,if($E1889="FA Contract",if(and(K$1&lt;=$I1889,K$1&gt;=$H1889),$F1889,""),if($E1889="YP Contract",if(K$1=$H1889,500000,if(K$1=($H1889+1),1000000,if(K$1=($H1889+2),1500000,""))))))))</f>
        <v/>
      </c>
      <c r="L1889" s="13" t="str">
        <f t="shared" si="1889"/>
        <v/>
      </c>
      <c r="M1889" s="13" t="str">
        <f t="shared" si="1889"/>
        <v/>
      </c>
      <c r="N1889" s="13" t="str">
        <f t="shared" si="1889"/>
        <v/>
      </c>
      <c r="O1889" s="13" t="str">
        <f t="shared" si="1889"/>
        <v/>
      </c>
      <c r="P1889" s="13" t="str">
        <f t="shared" si="1889"/>
        <v/>
      </c>
    </row>
    <row r="1890">
      <c r="B1890" s="23"/>
      <c r="C1890" s="9"/>
      <c r="D1890" s="9"/>
      <c r="E1890" s="9"/>
      <c r="F1890" s="2"/>
      <c r="G1890" s="3"/>
      <c r="I1890" s="12" t="str">
        <f t="shared" si="754"/>
        <v/>
      </c>
      <c r="J1890" s="13">
        <v>3.31E7</v>
      </c>
      <c r="K1890" s="13" t="str">
        <f t="shared" ref="K1890:P1890" si="1890">if($E1890="","",if($E1890="Dropped",if(and(K$1&lt;=$I1890,K$1&gt;=$H1890),if(Year($D1890)=K$1,$F1890*0.8,if((year($D1890)+1)=K$1,$F1890*0.6,$F1890*0.4)) ,""),if($E1890="Minors",0,if($E1890="FA Contract",if(and(K$1&lt;=$I1890,K$1&gt;=$H1890),$F1890,""),if($E1890="YP Contract",if(K$1=$H1890,500000,if(K$1=($H1890+1),1000000,if(K$1=($H1890+2),1500000,""))))))))</f>
        <v/>
      </c>
      <c r="L1890" s="13" t="str">
        <f t="shared" si="1890"/>
        <v/>
      </c>
      <c r="M1890" s="13" t="str">
        <f t="shared" si="1890"/>
        <v/>
      </c>
      <c r="N1890" s="13" t="str">
        <f t="shared" si="1890"/>
        <v/>
      </c>
      <c r="O1890" s="13" t="str">
        <f t="shared" si="1890"/>
        <v/>
      </c>
      <c r="P1890" s="13" t="str">
        <f t="shared" si="1890"/>
        <v/>
      </c>
    </row>
    <row r="1891">
      <c r="B1891" s="23"/>
      <c r="C1891" s="9"/>
      <c r="D1891" s="9"/>
      <c r="E1891" s="9"/>
      <c r="F1891" s="2"/>
      <c r="G1891" s="3"/>
      <c r="I1891" s="12" t="str">
        <f t="shared" si="754"/>
        <v/>
      </c>
      <c r="J1891" s="13">
        <v>3.31E7</v>
      </c>
      <c r="K1891" s="13" t="str">
        <f t="shared" ref="K1891:P1891" si="1891">if($E1891="","",if($E1891="Dropped",if(and(K$1&lt;=$I1891,K$1&gt;=$H1891),if(Year($D1891)=K$1,$F1891*0.8,if((year($D1891)+1)=K$1,$F1891*0.6,$F1891*0.4)) ,""),if($E1891="Minors",0,if($E1891="FA Contract",if(and(K$1&lt;=$I1891,K$1&gt;=$H1891),$F1891,""),if($E1891="YP Contract",if(K$1=$H1891,500000,if(K$1=($H1891+1),1000000,if(K$1=($H1891+2),1500000,""))))))))</f>
        <v/>
      </c>
      <c r="L1891" s="13" t="str">
        <f t="shared" si="1891"/>
        <v/>
      </c>
      <c r="M1891" s="13" t="str">
        <f t="shared" si="1891"/>
        <v/>
      </c>
      <c r="N1891" s="13" t="str">
        <f t="shared" si="1891"/>
        <v/>
      </c>
      <c r="O1891" s="13" t="str">
        <f t="shared" si="1891"/>
        <v/>
      </c>
      <c r="P1891" s="13" t="str">
        <f t="shared" si="1891"/>
        <v/>
      </c>
    </row>
    <row r="1892">
      <c r="B1892" s="23"/>
      <c r="C1892" s="9"/>
      <c r="D1892" s="9"/>
      <c r="E1892" s="9"/>
      <c r="F1892" s="2"/>
      <c r="G1892" s="3"/>
      <c r="I1892" s="12" t="str">
        <f t="shared" si="754"/>
        <v/>
      </c>
      <c r="J1892" s="13">
        <v>3.31E7</v>
      </c>
      <c r="K1892" s="13" t="str">
        <f t="shared" ref="K1892:P1892" si="1892">if($E1892="","",if($E1892="Dropped",if(and(K$1&lt;=$I1892,K$1&gt;=$H1892),if(Year($D1892)=K$1,$F1892*0.8,if((year($D1892)+1)=K$1,$F1892*0.6,$F1892*0.4)) ,""),if($E1892="Minors",0,if($E1892="FA Contract",if(and(K$1&lt;=$I1892,K$1&gt;=$H1892),$F1892,""),if($E1892="YP Contract",if(K$1=$H1892,500000,if(K$1=($H1892+1),1000000,if(K$1=($H1892+2),1500000,""))))))))</f>
        <v/>
      </c>
      <c r="L1892" s="13" t="str">
        <f t="shared" si="1892"/>
        <v/>
      </c>
      <c r="M1892" s="13" t="str">
        <f t="shared" si="1892"/>
        <v/>
      </c>
      <c r="N1892" s="13" t="str">
        <f t="shared" si="1892"/>
        <v/>
      </c>
      <c r="O1892" s="13" t="str">
        <f t="shared" si="1892"/>
        <v/>
      </c>
      <c r="P1892" s="13" t="str">
        <f t="shared" si="1892"/>
        <v/>
      </c>
    </row>
    <row r="1893">
      <c r="B1893" s="23"/>
      <c r="C1893" s="9"/>
      <c r="D1893" s="9"/>
      <c r="E1893" s="9"/>
      <c r="F1893" s="2"/>
      <c r="G1893" s="3"/>
      <c r="I1893" s="12" t="str">
        <f t="shared" si="754"/>
        <v/>
      </c>
      <c r="J1893" s="13">
        <v>3.31E7</v>
      </c>
      <c r="K1893" s="13" t="str">
        <f t="shared" ref="K1893:P1893" si="1893">if($E1893="","",if($E1893="Dropped",if(and(K$1&lt;=$I1893,K$1&gt;=$H1893),if(Year($D1893)=K$1,$F1893*0.8,if((year($D1893)+1)=K$1,$F1893*0.6,$F1893*0.4)) ,""),if($E1893="Minors",0,if($E1893="FA Contract",if(and(K$1&lt;=$I1893,K$1&gt;=$H1893),$F1893,""),if($E1893="YP Contract",if(K$1=$H1893,500000,if(K$1=($H1893+1),1000000,if(K$1=($H1893+2),1500000,""))))))))</f>
        <v/>
      </c>
      <c r="L1893" s="13" t="str">
        <f t="shared" si="1893"/>
        <v/>
      </c>
      <c r="M1893" s="13" t="str">
        <f t="shared" si="1893"/>
        <v/>
      </c>
      <c r="N1893" s="13" t="str">
        <f t="shared" si="1893"/>
        <v/>
      </c>
      <c r="O1893" s="13" t="str">
        <f t="shared" si="1893"/>
        <v/>
      </c>
      <c r="P1893" s="13" t="str">
        <f t="shared" si="1893"/>
        <v/>
      </c>
    </row>
    <row r="1894">
      <c r="B1894" s="23"/>
      <c r="C1894" s="9"/>
      <c r="D1894" s="9"/>
      <c r="E1894" s="9"/>
      <c r="F1894" s="2"/>
      <c r="G1894" s="3"/>
      <c r="I1894" s="12" t="str">
        <f t="shared" si="754"/>
        <v/>
      </c>
      <c r="J1894" s="13">
        <v>3.31E7</v>
      </c>
      <c r="K1894" s="13" t="str">
        <f t="shared" ref="K1894:P1894" si="1894">if($E1894="","",if($E1894="Dropped",if(and(K$1&lt;=$I1894,K$1&gt;=$H1894),if(Year($D1894)=K$1,$F1894*0.8,if((year($D1894)+1)=K$1,$F1894*0.6,$F1894*0.4)) ,""),if($E1894="Minors",0,if($E1894="FA Contract",if(and(K$1&lt;=$I1894,K$1&gt;=$H1894),$F1894,""),if($E1894="YP Contract",if(K$1=$H1894,500000,if(K$1=($H1894+1),1000000,if(K$1=($H1894+2),1500000,""))))))))</f>
        <v/>
      </c>
      <c r="L1894" s="13" t="str">
        <f t="shared" si="1894"/>
        <v/>
      </c>
      <c r="M1894" s="13" t="str">
        <f t="shared" si="1894"/>
        <v/>
      </c>
      <c r="N1894" s="13" t="str">
        <f t="shared" si="1894"/>
        <v/>
      </c>
      <c r="O1894" s="13" t="str">
        <f t="shared" si="1894"/>
        <v/>
      </c>
      <c r="P1894" s="13" t="str">
        <f t="shared" si="1894"/>
        <v/>
      </c>
    </row>
    <row r="1895">
      <c r="B1895" s="23"/>
      <c r="C1895" s="9"/>
      <c r="D1895" s="9"/>
      <c r="E1895" s="9"/>
      <c r="F1895" s="2"/>
      <c r="G1895" s="3"/>
      <c r="I1895" s="12" t="str">
        <f t="shared" si="754"/>
        <v/>
      </c>
      <c r="J1895" s="13">
        <v>3.31E7</v>
      </c>
      <c r="K1895" s="13" t="str">
        <f t="shared" ref="K1895:P1895" si="1895">if($E1895="","",if($E1895="Dropped",if(and(K$1&lt;=$I1895,K$1&gt;=$H1895),if(Year($D1895)=K$1,$F1895*0.8,if((year($D1895)+1)=K$1,$F1895*0.6,$F1895*0.4)) ,""),if($E1895="Minors",0,if($E1895="FA Contract",if(and(K$1&lt;=$I1895,K$1&gt;=$H1895),$F1895,""),if($E1895="YP Contract",if(K$1=$H1895,500000,if(K$1=($H1895+1),1000000,if(K$1=($H1895+2),1500000,""))))))))</f>
        <v/>
      </c>
      <c r="L1895" s="13" t="str">
        <f t="shared" si="1895"/>
        <v/>
      </c>
      <c r="M1895" s="13" t="str">
        <f t="shared" si="1895"/>
        <v/>
      </c>
      <c r="N1895" s="13" t="str">
        <f t="shared" si="1895"/>
        <v/>
      </c>
      <c r="O1895" s="13" t="str">
        <f t="shared" si="1895"/>
        <v/>
      </c>
      <c r="P1895" s="13" t="str">
        <f t="shared" si="1895"/>
        <v/>
      </c>
    </row>
    <row r="1896">
      <c r="B1896" s="23"/>
      <c r="C1896" s="9"/>
      <c r="D1896" s="9"/>
      <c r="E1896" s="9"/>
      <c r="F1896" s="2"/>
      <c r="G1896" s="3"/>
      <c r="I1896" s="12" t="str">
        <f t="shared" si="754"/>
        <v/>
      </c>
      <c r="J1896" s="13">
        <v>3.31E7</v>
      </c>
      <c r="K1896" s="13" t="str">
        <f t="shared" ref="K1896:P1896" si="1896">if($E1896="","",if($E1896="Dropped",if(and(K$1&lt;=$I1896,K$1&gt;=$H1896),if(Year($D1896)=K$1,$F1896*0.8,if((year($D1896)+1)=K$1,$F1896*0.6,$F1896*0.4)) ,""),if($E1896="Minors",0,if($E1896="FA Contract",if(and(K$1&lt;=$I1896,K$1&gt;=$H1896),$F1896,""),if($E1896="YP Contract",if(K$1=$H1896,500000,if(K$1=($H1896+1),1000000,if(K$1=($H1896+2),1500000,""))))))))</f>
        <v/>
      </c>
      <c r="L1896" s="13" t="str">
        <f t="shared" si="1896"/>
        <v/>
      </c>
      <c r="M1896" s="13" t="str">
        <f t="shared" si="1896"/>
        <v/>
      </c>
      <c r="N1896" s="13" t="str">
        <f t="shared" si="1896"/>
        <v/>
      </c>
      <c r="O1896" s="13" t="str">
        <f t="shared" si="1896"/>
        <v/>
      </c>
      <c r="P1896" s="13" t="str">
        <f t="shared" si="1896"/>
        <v/>
      </c>
    </row>
    <row r="1897">
      <c r="B1897" s="23"/>
      <c r="C1897" s="9"/>
      <c r="D1897" s="9"/>
      <c r="E1897" s="9"/>
      <c r="F1897" s="2"/>
      <c r="G1897" s="3"/>
      <c r="I1897" s="12" t="str">
        <f t="shared" si="754"/>
        <v/>
      </c>
      <c r="J1897" s="13">
        <v>3.31E7</v>
      </c>
      <c r="K1897" s="13" t="str">
        <f t="shared" ref="K1897:P1897" si="1897">if($E1897="","",if($E1897="Dropped",if(and(K$1&lt;=$I1897,K$1&gt;=$H1897),if(Year($D1897)=K$1,$F1897*0.8,if((year($D1897)+1)=K$1,$F1897*0.6,$F1897*0.4)) ,""),if($E1897="Minors",0,if($E1897="FA Contract",if(and(K$1&lt;=$I1897,K$1&gt;=$H1897),$F1897,""),if($E1897="YP Contract",if(K$1=$H1897,500000,if(K$1=($H1897+1),1000000,if(K$1=($H1897+2),1500000,""))))))))</f>
        <v/>
      </c>
      <c r="L1897" s="13" t="str">
        <f t="shared" si="1897"/>
        <v/>
      </c>
      <c r="M1897" s="13" t="str">
        <f t="shared" si="1897"/>
        <v/>
      </c>
      <c r="N1897" s="13" t="str">
        <f t="shared" si="1897"/>
        <v/>
      </c>
      <c r="O1897" s="13" t="str">
        <f t="shared" si="1897"/>
        <v/>
      </c>
      <c r="P1897" s="13" t="str">
        <f t="shared" si="1897"/>
        <v/>
      </c>
    </row>
    <row r="1898">
      <c r="B1898" s="23"/>
      <c r="C1898" s="9"/>
      <c r="D1898" s="9"/>
      <c r="E1898" s="9"/>
      <c r="F1898" s="2"/>
      <c r="G1898" s="3"/>
      <c r="I1898" s="12" t="str">
        <f t="shared" si="754"/>
        <v/>
      </c>
      <c r="J1898" s="13">
        <v>3.31E7</v>
      </c>
      <c r="K1898" s="13" t="str">
        <f t="shared" ref="K1898:P1898" si="1898">if($E1898="","",if($E1898="Dropped",if(and(K$1&lt;=$I1898,K$1&gt;=$H1898),if(Year($D1898)=K$1,$F1898*0.8,if((year($D1898)+1)=K$1,$F1898*0.6,$F1898*0.4)) ,""),if($E1898="Minors",0,if($E1898="FA Contract",if(and(K$1&lt;=$I1898,K$1&gt;=$H1898),$F1898,""),if($E1898="YP Contract",if(K$1=$H1898,500000,if(K$1=($H1898+1),1000000,if(K$1=($H1898+2),1500000,""))))))))</f>
        <v/>
      </c>
      <c r="L1898" s="13" t="str">
        <f t="shared" si="1898"/>
        <v/>
      </c>
      <c r="M1898" s="13" t="str">
        <f t="shared" si="1898"/>
        <v/>
      </c>
      <c r="N1898" s="13" t="str">
        <f t="shared" si="1898"/>
        <v/>
      </c>
      <c r="O1898" s="13" t="str">
        <f t="shared" si="1898"/>
        <v/>
      </c>
      <c r="P1898" s="13" t="str">
        <f t="shared" si="1898"/>
        <v/>
      </c>
    </row>
    <row r="1899">
      <c r="B1899" s="23"/>
      <c r="C1899" s="9"/>
      <c r="D1899" s="9"/>
      <c r="E1899" s="9"/>
      <c r="F1899" s="2"/>
      <c r="G1899" s="3"/>
      <c r="I1899" s="12" t="str">
        <f t="shared" si="754"/>
        <v/>
      </c>
      <c r="J1899" s="13">
        <v>3.31E7</v>
      </c>
      <c r="K1899" s="13" t="str">
        <f t="shared" ref="K1899:P1899" si="1899">if($E1899="","",if($E1899="Dropped",if(and(K$1&lt;=$I1899,K$1&gt;=$H1899),if(Year($D1899)=K$1,$F1899*0.8,if((year($D1899)+1)=K$1,$F1899*0.6,$F1899*0.4)) ,""),if($E1899="Minors",0,if($E1899="FA Contract",if(and(K$1&lt;=$I1899,K$1&gt;=$H1899),$F1899,""),if($E1899="YP Contract",if(K$1=$H1899,500000,if(K$1=($H1899+1),1000000,if(K$1=($H1899+2),1500000,""))))))))</f>
        <v/>
      </c>
      <c r="L1899" s="13" t="str">
        <f t="shared" si="1899"/>
        <v/>
      </c>
      <c r="M1899" s="13" t="str">
        <f t="shared" si="1899"/>
        <v/>
      </c>
      <c r="N1899" s="13" t="str">
        <f t="shared" si="1899"/>
        <v/>
      </c>
      <c r="O1899" s="13" t="str">
        <f t="shared" si="1899"/>
        <v/>
      </c>
      <c r="P1899" s="13" t="str">
        <f t="shared" si="1899"/>
        <v/>
      </c>
    </row>
    <row r="1900">
      <c r="B1900" s="23"/>
      <c r="C1900" s="9"/>
      <c r="D1900" s="9"/>
      <c r="E1900" s="9"/>
      <c r="F1900" s="2"/>
      <c r="G1900" s="3"/>
      <c r="I1900" s="12" t="str">
        <f t="shared" si="754"/>
        <v/>
      </c>
      <c r="J1900" s="13">
        <v>3.31E7</v>
      </c>
      <c r="K1900" s="13" t="str">
        <f t="shared" ref="K1900:P1900" si="1900">if($E1900="","",if($E1900="Dropped",if(and(K$1&lt;=$I1900,K$1&gt;=$H1900),if(Year($D1900)=K$1,$F1900*0.8,if((year($D1900)+1)=K$1,$F1900*0.6,$F1900*0.4)) ,""),if($E1900="Minors",0,if($E1900="FA Contract",if(and(K$1&lt;=$I1900,K$1&gt;=$H1900),$F1900,""),if($E1900="YP Contract",if(K$1=$H1900,500000,if(K$1=($H1900+1),1000000,if(K$1=($H1900+2),1500000,""))))))))</f>
        <v/>
      </c>
      <c r="L1900" s="13" t="str">
        <f t="shared" si="1900"/>
        <v/>
      </c>
      <c r="M1900" s="13" t="str">
        <f t="shared" si="1900"/>
        <v/>
      </c>
      <c r="N1900" s="13" t="str">
        <f t="shared" si="1900"/>
        <v/>
      </c>
      <c r="O1900" s="13" t="str">
        <f t="shared" si="1900"/>
        <v/>
      </c>
      <c r="P1900" s="13" t="str">
        <f t="shared" si="1900"/>
        <v/>
      </c>
    </row>
    <row r="1901">
      <c r="B1901" s="23"/>
      <c r="C1901" s="9"/>
      <c r="D1901" s="9"/>
      <c r="E1901" s="9"/>
      <c r="F1901" s="2"/>
      <c r="G1901" s="3"/>
      <c r="I1901" s="12" t="str">
        <f t="shared" si="754"/>
        <v/>
      </c>
      <c r="J1901" s="13">
        <v>3.31E7</v>
      </c>
      <c r="K1901" s="13" t="str">
        <f t="shared" ref="K1901:P1901" si="1901">if($E1901="","",if($E1901="Dropped",if(and(K$1&lt;=$I1901,K$1&gt;=$H1901),if(Year($D1901)=K$1,$F1901*0.8,if((year($D1901)+1)=K$1,$F1901*0.6,$F1901*0.4)) ,""),if($E1901="Minors",0,if($E1901="FA Contract",if(and(K$1&lt;=$I1901,K$1&gt;=$H1901),$F1901,""),if($E1901="YP Contract",if(K$1=$H1901,500000,if(K$1=($H1901+1),1000000,if(K$1=($H1901+2),1500000,""))))))))</f>
        <v/>
      </c>
      <c r="L1901" s="13" t="str">
        <f t="shared" si="1901"/>
        <v/>
      </c>
      <c r="M1901" s="13" t="str">
        <f t="shared" si="1901"/>
        <v/>
      </c>
      <c r="N1901" s="13" t="str">
        <f t="shared" si="1901"/>
        <v/>
      </c>
      <c r="O1901" s="13" t="str">
        <f t="shared" si="1901"/>
        <v/>
      </c>
      <c r="P1901" s="13" t="str">
        <f t="shared" si="1901"/>
        <v/>
      </c>
    </row>
    <row r="1902">
      <c r="B1902" s="23"/>
      <c r="C1902" s="9"/>
      <c r="D1902" s="9"/>
      <c r="E1902" s="9"/>
      <c r="F1902" s="2"/>
      <c r="G1902" s="3"/>
      <c r="I1902" s="12" t="str">
        <f t="shared" si="754"/>
        <v/>
      </c>
      <c r="J1902" s="13">
        <v>3.31E7</v>
      </c>
      <c r="K1902" s="13" t="str">
        <f t="shared" ref="K1902:P1902" si="1902">if($E1902="","",if($E1902="Dropped",if(and(K$1&lt;=$I1902,K$1&gt;=$H1902),if(Year($D1902)=K$1,$F1902*0.8,if((year($D1902)+1)=K$1,$F1902*0.6,$F1902*0.4)) ,""),if($E1902="Minors",0,if($E1902="FA Contract",if(and(K$1&lt;=$I1902,K$1&gt;=$H1902),$F1902,""),if($E1902="YP Contract",if(K$1=$H1902,500000,if(K$1=($H1902+1),1000000,if(K$1=($H1902+2),1500000,""))))))))</f>
        <v/>
      </c>
      <c r="L1902" s="13" t="str">
        <f t="shared" si="1902"/>
        <v/>
      </c>
      <c r="M1902" s="13" t="str">
        <f t="shared" si="1902"/>
        <v/>
      </c>
      <c r="N1902" s="13" t="str">
        <f t="shared" si="1902"/>
        <v/>
      </c>
      <c r="O1902" s="13" t="str">
        <f t="shared" si="1902"/>
        <v/>
      </c>
      <c r="P1902" s="13" t="str">
        <f t="shared" si="1902"/>
        <v/>
      </c>
    </row>
    <row r="1903">
      <c r="B1903" s="23"/>
      <c r="C1903" s="9"/>
      <c r="D1903" s="9"/>
      <c r="E1903" s="9"/>
      <c r="F1903" s="2"/>
      <c r="G1903" s="3"/>
      <c r="I1903" s="12" t="str">
        <f t="shared" si="754"/>
        <v/>
      </c>
      <c r="J1903" s="13">
        <v>3.31E7</v>
      </c>
      <c r="K1903" s="13" t="str">
        <f t="shared" ref="K1903:P1903" si="1903">if($E1903="","",if($E1903="Dropped",if(and(K$1&lt;=$I1903,K$1&gt;=$H1903),if(Year($D1903)=K$1,$F1903*0.8,if((year($D1903)+1)=K$1,$F1903*0.6,$F1903*0.4)) ,""),if($E1903="Minors",0,if($E1903="FA Contract",if(and(K$1&lt;=$I1903,K$1&gt;=$H1903),$F1903,""),if($E1903="YP Contract",if(K$1=$H1903,500000,if(K$1=($H1903+1),1000000,if(K$1=($H1903+2),1500000,""))))))))</f>
        <v/>
      </c>
      <c r="L1903" s="13" t="str">
        <f t="shared" si="1903"/>
        <v/>
      </c>
      <c r="M1903" s="13" t="str">
        <f t="shared" si="1903"/>
        <v/>
      </c>
      <c r="N1903" s="13" t="str">
        <f t="shared" si="1903"/>
        <v/>
      </c>
      <c r="O1903" s="13" t="str">
        <f t="shared" si="1903"/>
        <v/>
      </c>
      <c r="P1903" s="13" t="str">
        <f t="shared" si="1903"/>
        <v/>
      </c>
    </row>
    <row r="1904">
      <c r="B1904" s="23"/>
      <c r="C1904" s="9"/>
      <c r="D1904" s="9"/>
      <c r="E1904" s="9"/>
      <c r="F1904" s="2"/>
      <c r="G1904" s="3"/>
      <c r="I1904" s="12" t="str">
        <f t="shared" si="754"/>
        <v/>
      </c>
      <c r="J1904" s="13">
        <v>3.31E7</v>
      </c>
      <c r="K1904" s="13" t="str">
        <f t="shared" ref="K1904:P1904" si="1904">if($E1904="","",if($E1904="Dropped",if(and(K$1&lt;=$I1904,K$1&gt;=$H1904),if(Year($D1904)=K$1,$F1904*0.8,if((year($D1904)+1)=K$1,$F1904*0.6,$F1904*0.4)) ,""),if($E1904="Minors",0,if($E1904="FA Contract",if(and(K$1&lt;=$I1904,K$1&gt;=$H1904),$F1904,""),if($E1904="YP Contract",if(K$1=$H1904,500000,if(K$1=($H1904+1),1000000,if(K$1=($H1904+2),1500000,""))))))))</f>
        <v/>
      </c>
      <c r="L1904" s="13" t="str">
        <f t="shared" si="1904"/>
        <v/>
      </c>
      <c r="M1904" s="13" t="str">
        <f t="shared" si="1904"/>
        <v/>
      </c>
      <c r="N1904" s="13" t="str">
        <f t="shared" si="1904"/>
        <v/>
      </c>
      <c r="O1904" s="13" t="str">
        <f t="shared" si="1904"/>
        <v/>
      </c>
      <c r="P1904" s="13" t="str">
        <f t="shared" si="1904"/>
        <v/>
      </c>
    </row>
    <row r="1905">
      <c r="B1905" s="23"/>
      <c r="C1905" s="9"/>
      <c r="D1905" s="9"/>
      <c r="E1905" s="9"/>
      <c r="F1905" s="2"/>
      <c r="G1905" s="3"/>
      <c r="I1905" s="12" t="str">
        <f t="shared" si="754"/>
        <v/>
      </c>
      <c r="J1905" s="13">
        <v>3.31E7</v>
      </c>
      <c r="K1905" s="13" t="str">
        <f t="shared" ref="K1905:P1905" si="1905">if($E1905="","",if($E1905="Dropped",if(and(K$1&lt;=$I1905,K$1&gt;=$H1905),if(Year($D1905)=K$1,$F1905*0.8,if((year($D1905)+1)=K$1,$F1905*0.6,$F1905*0.4)) ,""),if($E1905="Minors",0,if($E1905="FA Contract",if(and(K$1&lt;=$I1905,K$1&gt;=$H1905),$F1905,""),if($E1905="YP Contract",if(K$1=$H1905,500000,if(K$1=($H1905+1),1000000,if(K$1=($H1905+2),1500000,""))))))))</f>
        <v/>
      </c>
      <c r="L1905" s="13" t="str">
        <f t="shared" si="1905"/>
        <v/>
      </c>
      <c r="M1905" s="13" t="str">
        <f t="shared" si="1905"/>
        <v/>
      </c>
      <c r="N1905" s="13" t="str">
        <f t="shared" si="1905"/>
        <v/>
      </c>
      <c r="O1905" s="13" t="str">
        <f t="shared" si="1905"/>
        <v/>
      </c>
      <c r="P1905" s="13" t="str">
        <f t="shared" si="1905"/>
        <v/>
      </c>
    </row>
    <row r="1906">
      <c r="B1906" s="23"/>
      <c r="C1906" s="9"/>
      <c r="D1906" s="9"/>
      <c r="E1906" s="9"/>
      <c r="F1906" s="2"/>
      <c r="G1906" s="3"/>
      <c r="I1906" s="12" t="str">
        <f t="shared" si="754"/>
        <v/>
      </c>
      <c r="J1906" s="13">
        <v>3.31E7</v>
      </c>
      <c r="K1906" s="13" t="str">
        <f t="shared" ref="K1906:P1906" si="1906">if($E1906="","",if($E1906="Dropped",if(and(K$1&lt;=$I1906,K$1&gt;=$H1906),if(Year($D1906)=K$1,$F1906*0.8,if((year($D1906)+1)=K$1,$F1906*0.6,$F1906*0.4)) ,""),if($E1906="Minors",0,if($E1906="FA Contract",if(and(K$1&lt;=$I1906,K$1&gt;=$H1906),$F1906,""),if($E1906="YP Contract",if(K$1=$H1906,500000,if(K$1=($H1906+1),1000000,if(K$1=($H1906+2),1500000,""))))))))</f>
        <v/>
      </c>
      <c r="L1906" s="13" t="str">
        <f t="shared" si="1906"/>
        <v/>
      </c>
      <c r="M1906" s="13" t="str">
        <f t="shared" si="1906"/>
        <v/>
      </c>
      <c r="N1906" s="13" t="str">
        <f t="shared" si="1906"/>
        <v/>
      </c>
      <c r="O1906" s="13" t="str">
        <f t="shared" si="1906"/>
        <v/>
      </c>
      <c r="P1906" s="13" t="str">
        <f t="shared" si="1906"/>
        <v/>
      </c>
    </row>
    <row r="1907">
      <c r="B1907" s="23"/>
      <c r="C1907" s="9"/>
      <c r="D1907" s="9"/>
      <c r="E1907" s="9"/>
      <c r="F1907" s="2"/>
      <c r="G1907" s="3"/>
      <c r="I1907" s="12" t="str">
        <f t="shared" si="754"/>
        <v/>
      </c>
      <c r="J1907" s="13">
        <v>3.31E7</v>
      </c>
      <c r="K1907" s="13" t="str">
        <f t="shared" ref="K1907:P1907" si="1907">if($E1907="","",if($E1907="Dropped",if(and(K$1&lt;=$I1907,K$1&gt;=$H1907),if(Year($D1907)=K$1,$F1907*0.8,if((year($D1907)+1)=K$1,$F1907*0.6,$F1907*0.4)) ,""),if($E1907="Minors",0,if($E1907="FA Contract",if(and(K$1&lt;=$I1907,K$1&gt;=$H1907),$F1907,""),if($E1907="YP Contract",if(K$1=$H1907,500000,if(K$1=($H1907+1),1000000,if(K$1=($H1907+2),1500000,""))))))))</f>
        <v/>
      </c>
      <c r="L1907" s="13" t="str">
        <f t="shared" si="1907"/>
        <v/>
      </c>
      <c r="M1907" s="13" t="str">
        <f t="shared" si="1907"/>
        <v/>
      </c>
      <c r="N1907" s="13" t="str">
        <f t="shared" si="1907"/>
        <v/>
      </c>
      <c r="O1907" s="13" t="str">
        <f t="shared" si="1907"/>
        <v/>
      </c>
      <c r="P1907" s="13" t="str">
        <f t="shared" si="1907"/>
        <v/>
      </c>
    </row>
    <row r="1908">
      <c r="B1908" s="23"/>
      <c r="C1908" s="9"/>
      <c r="D1908" s="9"/>
      <c r="E1908" s="9"/>
      <c r="F1908" s="2"/>
      <c r="G1908" s="3"/>
      <c r="I1908" s="12" t="str">
        <f t="shared" si="754"/>
        <v/>
      </c>
      <c r="J1908" s="13">
        <v>3.31E7</v>
      </c>
      <c r="K1908" s="13" t="str">
        <f t="shared" ref="K1908:P1908" si="1908">if($E1908="","",if($E1908="Dropped",if(and(K$1&lt;=$I1908,K$1&gt;=$H1908),if(Year($D1908)=K$1,$F1908*0.8,if((year($D1908)+1)=K$1,$F1908*0.6,$F1908*0.4)) ,""),if($E1908="Minors",0,if($E1908="FA Contract",if(and(K$1&lt;=$I1908,K$1&gt;=$H1908),$F1908,""),if($E1908="YP Contract",if(K$1=$H1908,500000,if(K$1=($H1908+1),1000000,if(K$1=($H1908+2),1500000,""))))))))</f>
        <v/>
      </c>
      <c r="L1908" s="13" t="str">
        <f t="shared" si="1908"/>
        <v/>
      </c>
      <c r="M1908" s="13" t="str">
        <f t="shared" si="1908"/>
        <v/>
      </c>
      <c r="N1908" s="13" t="str">
        <f t="shared" si="1908"/>
        <v/>
      </c>
      <c r="O1908" s="13" t="str">
        <f t="shared" si="1908"/>
        <v/>
      </c>
      <c r="P1908" s="13" t="str">
        <f t="shared" si="1908"/>
        <v/>
      </c>
    </row>
    <row r="1909">
      <c r="B1909" s="23"/>
      <c r="C1909" s="9"/>
      <c r="D1909" s="9"/>
      <c r="E1909" s="9"/>
      <c r="F1909" s="2"/>
      <c r="G1909" s="3"/>
      <c r="I1909" s="12" t="str">
        <f t="shared" si="754"/>
        <v/>
      </c>
      <c r="J1909" s="13">
        <v>3.31E7</v>
      </c>
      <c r="K1909" s="13" t="str">
        <f t="shared" ref="K1909:P1909" si="1909">if($E1909="","",if($E1909="Dropped",if(and(K$1&lt;=$I1909,K$1&gt;=$H1909),if(Year($D1909)=K$1,$F1909*0.8,if((year($D1909)+1)=K$1,$F1909*0.6,$F1909*0.4)) ,""),if($E1909="Minors",0,if($E1909="FA Contract",if(and(K$1&lt;=$I1909,K$1&gt;=$H1909),$F1909,""),if($E1909="YP Contract",if(K$1=$H1909,500000,if(K$1=($H1909+1),1000000,if(K$1=($H1909+2),1500000,""))))))))</f>
        <v/>
      </c>
      <c r="L1909" s="13" t="str">
        <f t="shared" si="1909"/>
        <v/>
      </c>
      <c r="M1909" s="13" t="str">
        <f t="shared" si="1909"/>
        <v/>
      </c>
      <c r="N1909" s="13" t="str">
        <f t="shared" si="1909"/>
        <v/>
      </c>
      <c r="O1909" s="13" t="str">
        <f t="shared" si="1909"/>
        <v/>
      </c>
      <c r="P1909" s="13" t="str">
        <f t="shared" si="1909"/>
        <v/>
      </c>
    </row>
    <row r="1910">
      <c r="B1910" s="23"/>
      <c r="C1910" s="9"/>
      <c r="D1910" s="9"/>
      <c r="E1910" s="9"/>
      <c r="F1910" s="2"/>
      <c r="G1910" s="3"/>
      <c r="I1910" s="12" t="str">
        <f t="shared" si="754"/>
        <v/>
      </c>
      <c r="J1910" s="13">
        <v>3.31E7</v>
      </c>
      <c r="K1910" s="13" t="str">
        <f t="shared" ref="K1910:P1910" si="1910">if($E1910="","",if($E1910="Dropped",if(and(K$1&lt;=$I1910,K$1&gt;=$H1910),if(Year($D1910)=K$1,$F1910*0.8,if((year($D1910)+1)=K$1,$F1910*0.6,$F1910*0.4)) ,""),if($E1910="Minors",0,if($E1910="FA Contract",if(and(K$1&lt;=$I1910,K$1&gt;=$H1910),$F1910,""),if($E1910="YP Contract",if(K$1=$H1910,500000,if(K$1=($H1910+1),1000000,if(K$1=($H1910+2),1500000,""))))))))</f>
        <v/>
      </c>
      <c r="L1910" s="13" t="str">
        <f t="shared" si="1910"/>
        <v/>
      </c>
      <c r="M1910" s="13" t="str">
        <f t="shared" si="1910"/>
        <v/>
      </c>
      <c r="N1910" s="13" t="str">
        <f t="shared" si="1910"/>
        <v/>
      </c>
      <c r="O1910" s="13" t="str">
        <f t="shared" si="1910"/>
        <v/>
      </c>
      <c r="P1910" s="13" t="str">
        <f t="shared" si="1910"/>
        <v/>
      </c>
    </row>
    <row r="1911">
      <c r="B1911" s="23"/>
      <c r="C1911" s="9"/>
      <c r="D1911" s="9"/>
      <c r="E1911" s="9"/>
      <c r="F1911" s="2"/>
      <c r="G1911" s="3"/>
      <c r="I1911" s="12" t="str">
        <f t="shared" si="754"/>
        <v/>
      </c>
      <c r="J1911" s="13">
        <v>3.31E7</v>
      </c>
      <c r="K1911" s="13" t="str">
        <f t="shared" ref="K1911:P1911" si="1911">if($E1911="","",if($E1911="Dropped",if(and(K$1&lt;=$I1911,K$1&gt;=$H1911),if(Year($D1911)=K$1,$F1911*0.8,if((year($D1911)+1)=K$1,$F1911*0.6,$F1911*0.4)) ,""),if($E1911="Minors",0,if($E1911="FA Contract",if(and(K$1&lt;=$I1911,K$1&gt;=$H1911),$F1911,""),if($E1911="YP Contract",if(K$1=$H1911,500000,if(K$1=($H1911+1),1000000,if(K$1=($H1911+2),1500000,""))))))))</f>
        <v/>
      </c>
      <c r="L1911" s="13" t="str">
        <f t="shared" si="1911"/>
        <v/>
      </c>
      <c r="M1911" s="13" t="str">
        <f t="shared" si="1911"/>
        <v/>
      </c>
      <c r="N1911" s="13" t="str">
        <f t="shared" si="1911"/>
        <v/>
      </c>
      <c r="O1911" s="13" t="str">
        <f t="shared" si="1911"/>
        <v/>
      </c>
      <c r="P1911" s="13" t="str">
        <f t="shared" si="1911"/>
        <v/>
      </c>
    </row>
    <row r="1912">
      <c r="B1912" s="23"/>
      <c r="C1912" s="9"/>
      <c r="D1912" s="9"/>
      <c r="E1912" s="9"/>
      <c r="F1912" s="2"/>
      <c r="G1912" s="3"/>
      <c r="I1912" s="12" t="str">
        <f t="shared" si="754"/>
        <v/>
      </c>
      <c r="J1912" s="13">
        <v>3.31E7</v>
      </c>
      <c r="K1912" s="13" t="str">
        <f t="shared" ref="K1912:P1912" si="1912">if($E1912="","",if($E1912="Dropped",if(and(K$1&lt;=$I1912,K$1&gt;=$H1912),if(Year($D1912)=K$1,$F1912*0.8,if((year($D1912)+1)=K$1,$F1912*0.6,$F1912*0.4)) ,""),if($E1912="Minors",0,if($E1912="FA Contract",if(and(K$1&lt;=$I1912,K$1&gt;=$H1912),$F1912,""),if($E1912="YP Contract",if(K$1=$H1912,500000,if(K$1=($H1912+1),1000000,if(K$1=($H1912+2),1500000,""))))))))</f>
        <v/>
      </c>
      <c r="L1912" s="13" t="str">
        <f t="shared" si="1912"/>
        <v/>
      </c>
      <c r="M1912" s="13" t="str">
        <f t="shared" si="1912"/>
        <v/>
      </c>
      <c r="N1912" s="13" t="str">
        <f t="shared" si="1912"/>
        <v/>
      </c>
      <c r="O1912" s="13" t="str">
        <f t="shared" si="1912"/>
        <v/>
      </c>
      <c r="P1912" s="13" t="str">
        <f t="shared" si="1912"/>
        <v/>
      </c>
    </row>
    <row r="1913">
      <c r="B1913" s="23"/>
      <c r="C1913" s="9"/>
      <c r="D1913" s="9"/>
      <c r="E1913" s="9"/>
      <c r="F1913" s="2"/>
      <c r="G1913" s="3"/>
      <c r="I1913" s="12" t="str">
        <f t="shared" si="754"/>
        <v/>
      </c>
      <c r="J1913" s="13">
        <v>3.31E7</v>
      </c>
      <c r="K1913" s="13" t="str">
        <f t="shared" ref="K1913:P1913" si="1913">if($E1913="","",if($E1913="Dropped",if(and(K$1&lt;=$I1913,K$1&gt;=$H1913),if(Year($D1913)=K$1,$F1913*0.8,if((year($D1913)+1)=K$1,$F1913*0.6,$F1913*0.4)) ,""),if($E1913="Minors",0,if($E1913="FA Contract",if(and(K$1&lt;=$I1913,K$1&gt;=$H1913),$F1913,""),if($E1913="YP Contract",if(K$1=$H1913,500000,if(K$1=($H1913+1),1000000,if(K$1=($H1913+2),1500000,""))))))))</f>
        <v/>
      </c>
      <c r="L1913" s="13" t="str">
        <f t="shared" si="1913"/>
        <v/>
      </c>
      <c r="M1913" s="13" t="str">
        <f t="shared" si="1913"/>
        <v/>
      </c>
      <c r="N1913" s="13" t="str">
        <f t="shared" si="1913"/>
        <v/>
      </c>
      <c r="O1913" s="13" t="str">
        <f t="shared" si="1913"/>
        <v/>
      </c>
      <c r="P1913" s="13" t="str">
        <f t="shared" si="1913"/>
        <v/>
      </c>
    </row>
    <row r="1914">
      <c r="B1914" s="23"/>
      <c r="C1914" s="9"/>
      <c r="D1914" s="9"/>
      <c r="E1914" s="9"/>
      <c r="F1914" s="2"/>
      <c r="G1914" s="3"/>
      <c r="I1914" s="12" t="str">
        <f t="shared" si="754"/>
        <v/>
      </c>
      <c r="J1914" s="13">
        <v>3.31E7</v>
      </c>
      <c r="K1914" s="13" t="str">
        <f t="shared" ref="K1914:P1914" si="1914">if($E1914="","",if($E1914="Dropped",if(and(K$1&lt;=$I1914,K$1&gt;=$H1914),if(Year($D1914)=K$1,$F1914*0.8,if((year($D1914)+1)=K$1,$F1914*0.6,$F1914*0.4)) ,""),if($E1914="Minors",0,if($E1914="FA Contract",if(and(K$1&lt;=$I1914,K$1&gt;=$H1914),$F1914,""),if($E1914="YP Contract",if(K$1=$H1914,500000,if(K$1=($H1914+1),1000000,if(K$1=($H1914+2),1500000,""))))))))</f>
        <v/>
      </c>
      <c r="L1914" s="13" t="str">
        <f t="shared" si="1914"/>
        <v/>
      </c>
      <c r="M1914" s="13" t="str">
        <f t="shared" si="1914"/>
        <v/>
      </c>
      <c r="N1914" s="13" t="str">
        <f t="shared" si="1914"/>
        <v/>
      </c>
      <c r="O1914" s="13" t="str">
        <f t="shared" si="1914"/>
        <v/>
      </c>
      <c r="P1914" s="13" t="str">
        <f t="shared" si="1914"/>
        <v/>
      </c>
    </row>
    <row r="1915">
      <c r="B1915" s="23"/>
      <c r="C1915" s="9"/>
      <c r="D1915" s="9"/>
      <c r="E1915" s="9"/>
      <c r="F1915" s="2"/>
      <c r="G1915" s="3"/>
      <c r="I1915" s="12" t="str">
        <f t="shared" si="754"/>
        <v/>
      </c>
      <c r="J1915" s="13">
        <v>3.31E7</v>
      </c>
      <c r="K1915" s="13" t="str">
        <f t="shared" ref="K1915:P1915" si="1915">if($E1915="","",if($E1915="Dropped",if(and(K$1&lt;=$I1915,K$1&gt;=$H1915),if(Year($D1915)=K$1,$F1915*0.8,if((year($D1915)+1)=K$1,$F1915*0.6,$F1915*0.4)) ,""),if($E1915="Minors",0,if($E1915="FA Contract",if(and(K$1&lt;=$I1915,K$1&gt;=$H1915),$F1915,""),if($E1915="YP Contract",if(K$1=$H1915,500000,if(K$1=($H1915+1),1000000,if(K$1=($H1915+2),1500000,""))))))))</f>
        <v/>
      </c>
      <c r="L1915" s="13" t="str">
        <f t="shared" si="1915"/>
        <v/>
      </c>
      <c r="M1915" s="13" t="str">
        <f t="shared" si="1915"/>
        <v/>
      </c>
      <c r="N1915" s="13" t="str">
        <f t="shared" si="1915"/>
        <v/>
      </c>
      <c r="O1915" s="13" t="str">
        <f t="shared" si="1915"/>
        <v/>
      </c>
      <c r="P1915" s="13" t="str">
        <f t="shared" si="1915"/>
        <v/>
      </c>
    </row>
    <row r="1916">
      <c r="B1916" s="23"/>
      <c r="C1916" s="9"/>
      <c r="D1916" s="9"/>
      <c r="E1916" s="9"/>
      <c r="F1916" s="2"/>
      <c r="G1916" s="3"/>
      <c r="I1916" s="12" t="str">
        <f t="shared" si="754"/>
        <v/>
      </c>
      <c r="J1916" s="13">
        <v>3.31E7</v>
      </c>
      <c r="K1916" s="13" t="str">
        <f t="shared" ref="K1916:P1916" si="1916">if($E1916="","",if($E1916="Dropped",if(and(K$1&lt;=$I1916,K$1&gt;=$H1916),if(Year($D1916)=K$1,$F1916*0.8,if((year($D1916)+1)=K$1,$F1916*0.6,$F1916*0.4)) ,""),if($E1916="Minors",0,if($E1916="FA Contract",if(and(K$1&lt;=$I1916,K$1&gt;=$H1916),$F1916,""),if($E1916="YP Contract",if(K$1=$H1916,500000,if(K$1=($H1916+1),1000000,if(K$1=($H1916+2),1500000,""))))))))</f>
        <v/>
      </c>
      <c r="L1916" s="13" t="str">
        <f t="shared" si="1916"/>
        <v/>
      </c>
      <c r="M1916" s="13" t="str">
        <f t="shared" si="1916"/>
        <v/>
      </c>
      <c r="N1916" s="13" t="str">
        <f t="shared" si="1916"/>
        <v/>
      </c>
      <c r="O1916" s="13" t="str">
        <f t="shared" si="1916"/>
        <v/>
      </c>
      <c r="P1916" s="13" t="str">
        <f t="shared" si="1916"/>
        <v/>
      </c>
    </row>
    <row r="1917">
      <c r="B1917" s="23"/>
      <c r="C1917" s="9"/>
      <c r="D1917" s="9"/>
      <c r="E1917" s="9"/>
      <c r="F1917" s="2"/>
      <c r="G1917" s="3"/>
      <c r="I1917" s="12" t="str">
        <f t="shared" si="754"/>
        <v/>
      </c>
      <c r="J1917" s="13">
        <v>3.31E7</v>
      </c>
      <c r="K1917" s="13" t="str">
        <f t="shared" ref="K1917:P1917" si="1917">if($E1917="","",if($E1917="Dropped",if(and(K$1&lt;=$I1917,K$1&gt;=$H1917),if(Year($D1917)=K$1,$F1917*0.8,if((year($D1917)+1)=K$1,$F1917*0.6,$F1917*0.4)) ,""),if($E1917="Minors",0,if($E1917="FA Contract",if(and(K$1&lt;=$I1917,K$1&gt;=$H1917),$F1917,""),if($E1917="YP Contract",if(K$1=$H1917,500000,if(K$1=($H1917+1),1000000,if(K$1=($H1917+2),1500000,""))))))))</f>
        <v/>
      </c>
      <c r="L1917" s="13" t="str">
        <f t="shared" si="1917"/>
        <v/>
      </c>
      <c r="M1917" s="13" t="str">
        <f t="shared" si="1917"/>
        <v/>
      </c>
      <c r="N1917" s="13" t="str">
        <f t="shared" si="1917"/>
        <v/>
      </c>
      <c r="O1917" s="13" t="str">
        <f t="shared" si="1917"/>
        <v/>
      </c>
      <c r="P1917" s="13" t="str">
        <f t="shared" si="1917"/>
        <v/>
      </c>
    </row>
    <row r="1918">
      <c r="B1918" s="23"/>
      <c r="C1918" s="9"/>
      <c r="D1918" s="9"/>
      <c r="E1918" s="9"/>
      <c r="F1918" s="2"/>
      <c r="G1918" s="3"/>
      <c r="I1918" s="12" t="str">
        <f t="shared" si="754"/>
        <v/>
      </c>
      <c r="J1918" s="13">
        <v>3.31E7</v>
      </c>
      <c r="K1918" s="13" t="str">
        <f t="shared" ref="K1918:P1918" si="1918">if($E1918="","",if($E1918="Dropped",if(and(K$1&lt;=$I1918,K$1&gt;=$H1918),if(Year($D1918)=K$1,$F1918*0.8,if((year($D1918)+1)=K$1,$F1918*0.6,$F1918*0.4)) ,""),if($E1918="Minors",0,if($E1918="FA Contract",if(and(K$1&lt;=$I1918,K$1&gt;=$H1918),$F1918,""),if($E1918="YP Contract",if(K$1=$H1918,500000,if(K$1=($H1918+1),1000000,if(K$1=($H1918+2),1500000,""))))))))</f>
        <v/>
      </c>
      <c r="L1918" s="13" t="str">
        <f t="shared" si="1918"/>
        <v/>
      </c>
      <c r="M1918" s="13" t="str">
        <f t="shared" si="1918"/>
        <v/>
      </c>
      <c r="N1918" s="13" t="str">
        <f t="shared" si="1918"/>
        <v/>
      </c>
      <c r="O1918" s="13" t="str">
        <f t="shared" si="1918"/>
        <v/>
      </c>
      <c r="P1918" s="13" t="str">
        <f t="shared" si="1918"/>
        <v/>
      </c>
    </row>
    <row r="1919">
      <c r="B1919" s="23"/>
      <c r="C1919" s="9"/>
      <c r="D1919" s="9"/>
      <c r="E1919" s="9"/>
      <c r="F1919" s="2"/>
      <c r="G1919" s="3"/>
      <c r="I1919" s="12" t="str">
        <f t="shared" si="754"/>
        <v/>
      </c>
      <c r="J1919" s="13">
        <v>3.31E7</v>
      </c>
      <c r="K1919" s="13" t="str">
        <f t="shared" ref="K1919:P1919" si="1919">if($E1919="","",if($E1919="Dropped",if(and(K$1&lt;=$I1919,K$1&gt;=$H1919),if(Year($D1919)=K$1,$F1919*0.8,if((year($D1919)+1)=K$1,$F1919*0.6,$F1919*0.4)) ,""),if($E1919="Minors",0,if($E1919="FA Contract",if(and(K$1&lt;=$I1919,K$1&gt;=$H1919),$F1919,""),if($E1919="YP Contract",if(K$1=$H1919,500000,if(K$1=($H1919+1),1000000,if(K$1=($H1919+2),1500000,""))))))))</f>
        <v/>
      </c>
      <c r="L1919" s="13" t="str">
        <f t="shared" si="1919"/>
        <v/>
      </c>
      <c r="M1919" s="13" t="str">
        <f t="shared" si="1919"/>
        <v/>
      </c>
      <c r="N1919" s="13" t="str">
        <f t="shared" si="1919"/>
        <v/>
      </c>
      <c r="O1919" s="13" t="str">
        <f t="shared" si="1919"/>
        <v/>
      </c>
      <c r="P1919" s="13" t="str">
        <f t="shared" si="1919"/>
        <v/>
      </c>
    </row>
    <row r="1920">
      <c r="B1920" s="23"/>
      <c r="C1920" s="9"/>
      <c r="D1920" s="9"/>
      <c r="E1920" s="9"/>
      <c r="F1920" s="2"/>
      <c r="G1920" s="3"/>
      <c r="I1920" s="12" t="str">
        <f t="shared" si="754"/>
        <v/>
      </c>
      <c r="J1920" s="13">
        <v>3.31E7</v>
      </c>
      <c r="K1920" s="13" t="str">
        <f t="shared" ref="K1920:P1920" si="1920">if($E1920="","",if($E1920="Dropped",if(and(K$1&lt;=$I1920,K$1&gt;=$H1920),if(Year($D1920)=K$1,$F1920*0.8,if((year($D1920)+1)=K$1,$F1920*0.6,$F1920*0.4)) ,""),if($E1920="Minors",0,if($E1920="FA Contract",if(and(K$1&lt;=$I1920,K$1&gt;=$H1920),$F1920,""),if($E1920="YP Contract",if(K$1=$H1920,500000,if(K$1=($H1920+1),1000000,if(K$1=($H1920+2),1500000,""))))))))</f>
        <v/>
      </c>
      <c r="L1920" s="13" t="str">
        <f t="shared" si="1920"/>
        <v/>
      </c>
      <c r="M1920" s="13" t="str">
        <f t="shared" si="1920"/>
        <v/>
      </c>
      <c r="N1920" s="13" t="str">
        <f t="shared" si="1920"/>
        <v/>
      </c>
      <c r="O1920" s="13" t="str">
        <f t="shared" si="1920"/>
        <v/>
      </c>
      <c r="P1920" s="13" t="str">
        <f t="shared" si="1920"/>
        <v/>
      </c>
    </row>
    <row r="1921">
      <c r="B1921" s="23"/>
      <c r="C1921" s="9"/>
      <c r="D1921" s="9"/>
      <c r="E1921" s="9"/>
      <c r="F1921" s="2"/>
      <c r="G1921" s="3"/>
      <c r="I1921" s="12" t="str">
        <f t="shared" si="754"/>
        <v/>
      </c>
      <c r="J1921" s="13">
        <v>3.31E7</v>
      </c>
      <c r="K1921" s="13" t="str">
        <f t="shared" ref="K1921:P1921" si="1921">if($E1921="","",if($E1921="Dropped",if(and(K$1&lt;=$I1921,K$1&gt;=$H1921),if(Year($D1921)=K$1,$F1921*0.8,if((year($D1921)+1)=K$1,$F1921*0.6,$F1921*0.4)) ,""),if($E1921="Minors",0,if($E1921="FA Contract",if(and(K$1&lt;=$I1921,K$1&gt;=$H1921),$F1921,""),if($E1921="YP Contract",if(K$1=$H1921,500000,if(K$1=($H1921+1),1000000,if(K$1=($H1921+2),1500000,""))))))))</f>
        <v/>
      </c>
      <c r="L1921" s="13" t="str">
        <f t="shared" si="1921"/>
        <v/>
      </c>
      <c r="M1921" s="13" t="str">
        <f t="shared" si="1921"/>
        <v/>
      </c>
      <c r="N1921" s="13" t="str">
        <f t="shared" si="1921"/>
        <v/>
      </c>
      <c r="O1921" s="13" t="str">
        <f t="shared" si="1921"/>
        <v/>
      </c>
      <c r="P1921" s="13" t="str">
        <f t="shared" si="1921"/>
        <v/>
      </c>
    </row>
    <row r="1922">
      <c r="B1922" s="23"/>
      <c r="C1922" s="9"/>
      <c r="D1922" s="9"/>
      <c r="E1922" s="9"/>
      <c r="F1922" s="2"/>
      <c r="G1922" s="3"/>
      <c r="I1922" s="12" t="str">
        <f t="shared" si="754"/>
        <v/>
      </c>
      <c r="J1922" s="13">
        <v>3.31E7</v>
      </c>
      <c r="K1922" s="13" t="str">
        <f t="shared" ref="K1922:P1922" si="1922">if($E1922="","",if($E1922="Dropped",if(and(K$1&lt;=$I1922,K$1&gt;=$H1922),if(Year($D1922)=K$1,$F1922*0.8,if((year($D1922)+1)=K$1,$F1922*0.6,$F1922*0.4)) ,""),if($E1922="Minors",0,if($E1922="FA Contract",if(and(K$1&lt;=$I1922,K$1&gt;=$H1922),$F1922,""),if($E1922="YP Contract",if(K$1=$H1922,500000,if(K$1=($H1922+1),1000000,if(K$1=($H1922+2),1500000,""))))))))</f>
        <v/>
      </c>
      <c r="L1922" s="13" t="str">
        <f t="shared" si="1922"/>
        <v/>
      </c>
      <c r="M1922" s="13" t="str">
        <f t="shared" si="1922"/>
        <v/>
      </c>
      <c r="N1922" s="13" t="str">
        <f t="shared" si="1922"/>
        <v/>
      </c>
      <c r="O1922" s="13" t="str">
        <f t="shared" si="1922"/>
        <v/>
      </c>
      <c r="P1922" s="13" t="str">
        <f t="shared" si="1922"/>
        <v/>
      </c>
    </row>
    <row r="1923">
      <c r="B1923" s="23"/>
      <c r="C1923" s="9"/>
      <c r="D1923" s="9"/>
      <c r="E1923" s="9"/>
      <c r="F1923" s="2"/>
      <c r="G1923" s="3"/>
      <c r="I1923" s="12" t="str">
        <f t="shared" si="754"/>
        <v/>
      </c>
      <c r="J1923" s="13">
        <v>3.31E7</v>
      </c>
      <c r="K1923" s="13" t="str">
        <f t="shared" ref="K1923:P1923" si="1923">if($E1923="","",if($E1923="Dropped",if(and(K$1&lt;=$I1923,K$1&gt;=$H1923),if(Year($D1923)=K$1,$F1923*0.8,if((year($D1923)+1)=K$1,$F1923*0.6,$F1923*0.4)) ,""),if($E1923="Minors",0,if($E1923="FA Contract",if(and(K$1&lt;=$I1923,K$1&gt;=$H1923),$F1923,""),if($E1923="YP Contract",if(K$1=$H1923,500000,if(K$1=($H1923+1),1000000,if(K$1=($H1923+2),1500000,""))))))))</f>
        <v/>
      </c>
      <c r="L1923" s="13" t="str">
        <f t="shared" si="1923"/>
        <v/>
      </c>
      <c r="M1923" s="13" t="str">
        <f t="shared" si="1923"/>
        <v/>
      </c>
      <c r="N1923" s="13" t="str">
        <f t="shared" si="1923"/>
        <v/>
      </c>
      <c r="O1923" s="13" t="str">
        <f t="shared" si="1923"/>
        <v/>
      </c>
      <c r="P1923" s="13" t="str">
        <f t="shared" si="1923"/>
        <v/>
      </c>
    </row>
    <row r="1924">
      <c r="B1924" s="23"/>
      <c r="C1924" s="9"/>
      <c r="D1924" s="9"/>
      <c r="E1924" s="9"/>
      <c r="F1924" s="2"/>
      <c r="G1924" s="3"/>
      <c r="I1924" s="12" t="str">
        <f t="shared" si="754"/>
        <v/>
      </c>
      <c r="J1924" s="13">
        <v>3.31E7</v>
      </c>
      <c r="K1924" s="13" t="str">
        <f t="shared" ref="K1924:P1924" si="1924">if($E1924="","",if($E1924="Dropped",if(and(K$1&lt;=$I1924,K$1&gt;=$H1924),if(Year($D1924)=K$1,$F1924*0.8,if((year($D1924)+1)=K$1,$F1924*0.6,$F1924*0.4)) ,""),if($E1924="Minors",0,if($E1924="FA Contract",if(and(K$1&lt;=$I1924,K$1&gt;=$H1924),$F1924,""),if($E1924="YP Contract",if(K$1=$H1924,500000,if(K$1=($H1924+1),1000000,if(K$1=($H1924+2),1500000,""))))))))</f>
        <v/>
      </c>
      <c r="L1924" s="13" t="str">
        <f t="shared" si="1924"/>
        <v/>
      </c>
      <c r="M1924" s="13" t="str">
        <f t="shared" si="1924"/>
        <v/>
      </c>
      <c r="N1924" s="13" t="str">
        <f t="shared" si="1924"/>
        <v/>
      </c>
      <c r="O1924" s="13" t="str">
        <f t="shared" si="1924"/>
        <v/>
      </c>
      <c r="P1924" s="13" t="str">
        <f t="shared" si="1924"/>
        <v/>
      </c>
    </row>
    <row r="1925">
      <c r="B1925" s="23"/>
      <c r="C1925" s="9"/>
      <c r="D1925" s="9"/>
      <c r="E1925" s="9"/>
      <c r="F1925" s="2"/>
      <c r="G1925" s="3"/>
      <c r="I1925" s="12" t="str">
        <f t="shared" si="754"/>
        <v/>
      </c>
      <c r="J1925" s="13">
        <v>3.31E7</v>
      </c>
      <c r="K1925" s="13" t="str">
        <f t="shared" ref="K1925:P1925" si="1925">if($E1925="","",if($E1925="Dropped",if(and(K$1&lt;=$I1925,K$1&gt;=$H1925),if(Year($D1925)=K$1,$F1925*0.8,if((year($D1925)+1)=K$1,$F1925*0.6,$F1925*0.4)) ,""),if($E1925="Minors",0,if($E1925="FA Contract",if(and(K$1&lt;=$I1925,K$1&gt;=$H1925),$F1925,""),if($E1925="YP Contract",if(K$1=$H1925,500000,if(K$1=($H1925+1),1000000,if(K$1=($H1925+2),1500000,""))))))))</f>
        <v/>
      </c>
      <c r="L1925" s="13" t="str">
        <f t="shared" si="1925"/>
        <v/>
      </c>
      <c r="M1925" s="13" t="str">
        <f t="shared" si="1925"/>
        <v/>
      </c>
      <c r="N1925" s="13" t="str">
        <f t="shared" si="1925"/>
        <v/>
      </c>
      <c r="O1925" s="13" t="str">
        <f t="shared" si="1925"/>
        <v/>
      </c>
      <c r="P1925" s="13" t="str">
        <f t="shared" si="1925"/>
        <v/>
      </c>
    </row>
    <row r="1926">
      <c r="B1926" s="23"/>
      <c r="C1926" s="9"/>
      <c r="D1926" s="9"/>
      <c r="E1926" s="9"/>
      <c r="F1926" s="2"/>
      <c r="G1926" s="3"/>
      <c r="I1926" s="12" t="str">
        <f t="shared" si="754"/>
        <v/>
      </c>
      <c r="J1926" s="13">
        <v>3.31E7</v>
      </c>
      <c r="K1926" s="13" t="str">
        <f t="shared" ref="K1926:P1926" si="1926">if($E1926="","",if($E1926="Dropped",if(and(K$1&lt;=$I1926,K$1&gt;=$H1926),if(Year($D1926)=K$1,$F1926*0.8,if((year($D1926)+1)=K$1,$F1926*0.6,$F1926*0.4)) ,""),if($E1926="Minors",0,if($E1926="FA Contract",if(and(K$1&lt;=$I1926,K$1&gt;=$H1926),$F1926,""),if($E1926="YP Contract",if(K$1=$H1926,500000,if(K$1=($H1926+1),1000000,if(K$1=($H1926+2),1500000,""))))))))</f>
        <v/>
      </c>
      <c r="L1926" s="13" t="str">
        <f t="shared" si="1926"/>
        <v/>
      </c>
      <c r="M1926" s="13" t="str">
        <f t="shared" si="1926"/>
        <v/>
      </c>
      <c r="N1926" s="13" t="str">
        <f t="shared" si="1926"/>
        <v/>
      </c>
      <c r="O1926" s="13" t="str">
        <f t="shared" si="1926"/>
        <v/>
      </c>
      <c r="P1926" s="13" t="str">
        <f t="shared" si="1926"/>
        <v/>
      </c>
    </row>
    <row r="1927">
      <c r="B1927" s="23"/>
      <c r="C1927" s="9"/>
      <c r="D1927" s="9"/>
      <c r="E1927" s="9"/>
      <c r="F1927" s="2"/>
      <c r="G1927" s="3"/>
      <c r="I1927" s="12" t="str">
        <f t="shared" si="754"/>
        <v/>
      </c>
      <c r="J1927" s="13">
        <v>3.31E7</v>
      </c>
      <c r="K1927" s="13" t="str">
        <f t="shared" ref="K1927:P1927" si="1927">if($E1927="","",if($E1927="Dropped",if(and(K$1&lt;=$I1927,K$1&gt;=$H1927),if(Year($D1927)=K$1,$F1927*0.8,if((year($D1927)+1)=K$1,$F1927*0.6,$F1927*0.4)) ,""),if($E1927="Minors",0,if($E1927="FA Contract",if(and(K$1&lt;=$I1927,K$1&gt;=$H1927),$F1927,""),if($E1927="YP Contract",if(K$1=$H1927,500000,if(K$1=($H1927+1),1000000,if(K$1=($H1927+2),1500000,""))))))))</f>
        <v/>
      </c>
      <c r="L1927" s="13" t="str">
        <f t="shared" si="1927"/>
        <v/>
      </c>
      <c r="M1927" s="13" t="str">
        <f t="shared" si="1927"/>
        <v/>
      </c>
      <c r="N1927" s="13" t="str">
        <f t="shared" si="1927"/>
        <v/>
      </c>
      <c r="O1927" s="13" t="str">
        <f t="shared" si="1927"/>
        <v/>
      </c>
      <c r="P1927" s="13" t="str">
        <f t="shared" si="1927"/>
        <v/>
      </c>
    </row>
    <row r="1928">
      <c r="B1928" s="23"/>
      <c r="C1928" s="9"/>
      <c r="D1928" s="9"/>
      <c r="E1928" s="9"/>
      <c r="F1928" s="2"/>
      <c r="G1928" s="3"/>
      <c r="I1928" s="12" t="str">
        <f t="shared" si="754"/>
        <v/>
      </c>
      <c r="J1928" s="13">
        <v>3.31E7</v>
      </c>
      <c r="K1928" s="13" t="str">
        <f t="shared" ref="K1928:P1928" si="1928">if($E1928="","",if($E1928="Dropped",if(and(K$1&lt;=$I1928,K$1&gt;=$H1928),if(Year($D1928)=K$1,$F1928*0.8,if((year($D1928)+1)=K$1,$F1928*0.6,$F1928*0.4)) ,""),if($E1928="Minors",0,if($E1928="FA Contract",if(and(K$1&lt;=$I1928,K$1&gt;=$H1928),$F1928,""),if($E1928="YP Contract",if(K$1=$H1928,500000,if(K$1=($H1928+1),1000000,if(K$1=($H1928+2),1500000,""))))))))</f>
        <v/>
      </c>
      <c r="L1928" s="13" t="str">
        <f t="shared" si="1928"/>
        <v/>
      </c>
      <c r="M1928" s="13" t="str">
        <f t="shared" si="1928"/>
        <v/>
      </c>
      <c r="N1928" s="13" t="str">
        <f t="shared" si="1928"/>
        <v/>
      </c>
      <c r="O1928" s="13" t="str">
        <f t="shared" si="1928"/>
        <v/>
      </c>
      <c r="P1928" s="13" t="str">
        <f t="shared" si="1928"/>
        <v/>
      </c>
    </row>
    <row r="1929">
      <c r="B1929" s="23"/>
      <c r="C1929" s="9"/>
      <c r="D1929" s="9"/>
      <c r="E1929" s="9"/>
      <c r="F1929" s="2"/>
      <c r="G1929" s="3"/>
      <c r="I1929" s="12" t="str">
        <f t="shared" si="754"/>
        <v/>
      </c>
      <c r="J1929" s="13">
        <v>3.31E7</v>
      </c>
      <c r="K1929" s="13" t="str">
        <f t="shared" ref="K1929:P1929" si="1929">if($E1929="","",if($E1929="Dropped",if(and(K$1&lt;=$I1929,K$1&gt;=$H1929),if(Year($D1929)=K$1,$F1929*0.8,if((year($D1929)+1)=K$1,$F1929*0.6,$F1929*0.4)) ,""),if($E1929="Minors",0,if($E1929="FA Contract",if(and(K$1&lt;=$I1929,K$1&gt;=$H1929),$F1929,""),if($E1929="YP Contract",if(K$1=$H1929,500000,if(K$1=($H1929+1),1000000,if(K$1=($H1929+2),1500000,""))))))))</f>
        <v/>
      </c>
      <c r="L1929" s="13" t="str">
        <f t="shared" si="1929"/>
        <v/>
      </c>
      <c r="M1929" s="13" t="str">
        <f t="shared" si="1929"/>
        <v/>
      </c>
      <c r="N1929" s="13" t="str">
        <f t="shared" si="1929"/>
        <v/>
      </c>
      <c r="O1929" s="13" t="str">
        <f t="shared" si="1929"/>
        <v/>
      </c>
      <c r="P1929" s="13" t="str">
        <f t="shared" si="1929"/>
        <v/>
      </c>
    </row>
    <row r="1930">
      <c r="B1930" s="23"/>
      <c r="C1930" s="9"/>
      <c r="D1930" s="9"/>
      <c r="E1930" s="9"/>
      <c r="F1930" s="2"/>
      <c r="G1930" s="3"/>
      <c r="I1930" s="12" t="str">
        <f t="shared" si="754"/>
        <v/>
      </c>
      <c r="J1930" s="13">
        <v>3.31E7</v>
      </c>
      <c r="K1930" s="13" t="str">
        <f t="shared" ref="K1930:P1930" si="1930">if($E1930="","",if($E1930="Dropped",if(and(K$1&lt;=$I1930,K$1&gt;=$H1930),if(Year($D1930)=K$1,$F1930*0.8,if((year($D1930)+1)=K$1,$F1930*0.6,$F1930*0.4)) ,""),if($E1930="Minors",0,if($E1930="FA Contract",if(and(K$1&lt;=$I1930,K$1&gt;=$H1930),$F1930,""),if($E1930="YP Contract",if(K$1=$H1930,500000,if(K$1=($H1930+1),1000000,if(K$1=($H1930+2),1500000,""))))))))</f>
        <v/>
      </c>
      <c r="L1930" s="13" t="str">
        <f t="shared" si="1930"/>
        <v/>
      </c>
      <c r="M1930" s="13" t="str">
        <f t="shared" si="1930"/>
        <v/>
      </c>
      <c r="N1930" s="13" t="str">
        <f t="shared" si="1930"/>
        <v/>
      </c>
      <c r="O1930" s="13" t="str">
        <f t="shared" si="1930"/>
        <v/>
      </c>
      <c r="P1930" s="13" t="str">
        <f t="shared" si="1930"/>
        <v/>
      </c>
    </row>
    <row r="1931">
      <c r="B1931" s="23"/>
      <c r="C1931" s="9"/>
      <c r="D1931" s="9"/>
      <c r="E1931" s="9"/>
      <c r="F1931" s="2"/>
      <c r="G1931" s="3"/>
      <c r="I1931" s="12" t="str">
        <f t="shared" si="754"/>
        <v/>
      </c>
      <c r="J1931" s="13">
        <v>3.31E7</v>
      </c>
      <c r="K1931" s="13" t="str">
        <f t="shared" ref="K1931:P1931" si="1931">if($E1931="","",if($E1931="Dropped",if(and(K$1&lt;=$I1931,K$1&gt;=$H1931),if(Year($D1931)=K$1,$F1931*0.8,if((year($D1931)+1)=K$1,$F1931*0.6,$F1931*0.4)) ,""),if($E1931="Minors",0,if($E1931="FA Contract",if(and(K$1&lt;=$I1931,K$1&gt;=$H1931),$F1931,""),if($E1931="YP Contract",if(K$1=$H1931,500000,if(K$1=($H1931+1),1000000,if(K$1=($H1931+2),1500000,""))))))))</f>
        <v/>
      </c>
      <c r="L1931" s="13" t="str">
        <f t="shared" si="1931"/>
        <v/>
      </c>
      <c r="M1931" s="13" t="str">
        <f t="shared" si="1931"/>
        <v/>
      </c>
      <c r="N1931" s="13" t="str">
        <f t="shared" si="1931"/>
        <v/>
      </c>
      <c r="O1931" s="13" t="str">
        <f t="shared" si="1931"/>
        <v/>
      </c>
      <c r="P1931" s="13" t="str">
        <f t="shared" si="1931"/>
        <v/>
      </c>
    </row>
    <row r="1932">
      <c r="B1932" s="23"/>
      <c r="C1932" s="9"/>
      <c r="D1932" s="9"/>
      <c r="E1932" s="9"/>
      <c r="F1932" s="2"/>
      <c r="G1932" s="3"/>
      <c r="I1932" s="12" t="str">
        <f t="shared" si="754"/>
        <v/>
      </c>
      <c r="J1932" s="13">
        <v>3.31E7</v>
      </c>
      <c r="K1932" s="13" t="str">
        <f t="shared" ref="K1932:P1932" si="1932">if($E1932="","",if($E1932="Dropped",if(and(K$1&lt;=$I1932,K$1&gt;=$H1932),if(Year($D1932)=K$1,$F1932*0.8,if((year($D1932)+1)=K$1,$F1932*0.6,$F1932*0.4)) ,""),if($E1932="Minors",0,if($E1932="FA Contract",if(and(K$1&lt;=$I1932,K$1&gt;=$H1932),$F1932,""),if($E1932="YP Contract",if(K$1=$H1932,500000,if(K$1=($H1932+1),1000000,if(K$1=($H1932+2),1500000,""))))))))</f>
        <v/>
      </c>
      <c r="L1932" s="13" t="str">
        <f t="shared" si="1932"/>
        <v/>
      </c>
      <c r="M1932" s="13" t="str">
        <f t="shared" si="1932"/>
        <v/>
      </c>
      <c r="N1932" s="13" t="str">
        <f t="shared" si="1932"/>
        <v/>
      </c>
      <c r="O1932" s="13" t="str">
        <f t="shared" si="1932"/>
        <v/>
      </c>
      <c r="P1932" s="13" t="str">
        <f t="shared" si="1932"/>
        <v/>
      </c>
    </row>
    <row r="1933">
      <c r="B1933" s="23"/>
      <c r="C1933" s="9"/>
      <c r="D1933" s="9"/>
      <c r="E1933" s="9"/>
      <c r="F1933" s="2"/>
      <c r="G1933" s="3"/>
      <c r="I1933" s="12" t="str">
        <f t="shared" si="754"/>
        <v/>
      </c>
      <c r="J1933" s="13">
        <v>3.31E7</v>
      </c>
      <c r="K1933" s="13" t="str">
        <f t="shared" ref="K1933:P1933" si="1933">if($E1933="","",if($E1933="Dropped",if(and(K$1&lt;=$I1933,K$1&gt;=$H1933),if(Year($D1933)=K$1,$F1933*0.8,if((year($D1933)+1)=K$1,$F1933*0.6,$F1933*0.4)) ,""),if($E1933="Minors",0,if($E1933="FA Contract",if(and(K$1&lt;=$I1933,K$1&gt;=$H1933),$F1933,""),if($E1933="YP Contract",if(K$1=$H1933,500000,if(K$1=($H1933+1),1000000,if(K$1=($H1933+2),1500000,""))))))))</f>
        <v/>
      </c>
      <c r="L1933" s="13" t="str">
        <f t="shared" si="1933"/>
        <v/>
      </c>
      <c r="M1933" s="13" t="str">
        <f t="shared" si="1933"/>
        <v/>
      </c>
      <c r="N1933" s="13" t="str">
        <f t="shared" si="1933"/>
        <v/>
      </c>
      <c r="O1933" s="13" t="str">
        <f t="shared" si="1933"/>
        <v/>
      </c>
      <c r="P1933" s="13" t="str">
        <f t="shared" si="1933"/>
        <v/>
      </c>
    </row>
    <row r="1934">
      <c r="B1934" s="23"/>
      <c r="C1934" s="9"/>
      <c r="D1934" s="9"/>
      <c r="E1934" s="9"/>
      <c r="F1934" s="2"/>
      <c r="G1934" s="3"/>
      <c r="I1934" s="12" t="str">
        <f t="shared" si="754"/>
        <v/>
      </c>
      <c r="J1934" s="13">
        <v>3.31E7</v>
      </c>
      <c r="K1934" s="13" t="str">
        <f t="shared" ref="K1934:P1934" si="1934">if($E1934="","",if($E1934="Dropped",if(and(K$1&lt;=$I1934,K$1&gt;=$H1934),if(Year($D1934)=K$1,$F1934*0.8,if((year($D1934)+1)=K$1,$F1934*0.6,$F1934*0.4)) ,""),if($E1934="Minors",0,if($E1934="FA Contract",if(and(K$1&lt;=$I1934,K$1&gt;=$H1934),$F1934,""),if($E1934="YP Contract",if(K$1=$H1934,500000,if(K$1=($H1934+1),1000000,if(K$1=($H1934+2),1500000,""))))))))</f>
        <v/>
      </c>
      <c r="L1934" s="13" t="str">
        <f t="shared" si="1934"/>
        <v/>
      </c>
      <c r="M1934" s="13" t="str">
        <f t="shared" si="1934"/>
        <v/>
      </c>
      <c r="N1934" s="13" t="str">
        <f t="shared" si="1934"/>
        <v/>
      </c>
      <c r="O1934" s="13" t="str">
        <f t="shared" si="1934"/>
        <v/>
      </c>
      <c r="P1934" s="13" t="str">
        <f t="shared" si="1934"/>
        <v/>
      </c>
    </row>
    <row r="1935">
      <c r="B1935" s="23"/>
      <c r="C1935" s="9"/>
      <c r="D1935" s="9"/>
      <c r="E1935" s="9"/>
      <c r="F1935" s="2"/>
      <c r="G1935" s="3"/>
      <c r="I1935" s="12" t="str">
        <f t="shared" si="754"/>
        <v/>
      </c>
      <c r="J1935" s="13">
        <v>3.31E7</v>
      </c>
      <c r="K1935" s="13" t="str">
        <f t="shared" ref="K1935:P1935" si="1935">if($E1935="","",if($E1935="Dropped",if(and(K$1&lt;=$I1935,K$1&gt;=$H1935),if(Year($D1935)=K$1,$F1935*0.8,if((year($D1935)+1)=K$1,$F1935*0.6,$F1935*0.4)) ,""),if($E1935="Minors",0,if($E1935="FA Contract",if(and(K$1&lt;=$I1935,K$1&gt;=$H1935),$F1935,""),if($E1935="YP Contract",if(K$1=$H1935,500000,if(K$1=($H1935+1),1000000,if(K$1=($H1935+2),1500000,""))))))))</f>
        <v/>
      </c>
      <c r="L1935" s="13" t="str">
        <f t="shared" si="1935"/>
        <v/>
      </c>
      <c r="M1935" s="13" t="str">
        <f t="shared" si="1935"/>
        <v/>
      </c>
      <c r="N1935" s="13" t="str">
        <f t="shared" si="1935"/>
        <v/>
      </c>
      <c r="O1935" s="13" t="str">
        <f t="shared" si="1935"/>
        <v/>
      </c>
      <c r="P1935" s="13" t="str">
        <f t="shared" si="1935"/>
        <v/>
      </c>
    </row>
    <row r="1936">
      <c r="B1936" s="23"/>
      <c r="C1936" s="9"/>
      <c r="D1936" s="9"/>
      <c r="E1936" s="9"/>
      <c r="F1936" s="2"/>
      <c r="G1936" s="3"/>
      <c r="I1936" s="12" t="str">
        <f t="shared" si="754"/>
        <v/>
      </c>
      <c r="J1936" s="13">
        <v>3.31E7</v>
      </c>
      <c r="K1936" s="13" t="str">
        <f t="shared" ref="K1936:P1936" si="1936">if($E1936="","",if($E1936="Dropped",if(and(K$1&lt;=$I1936,K$1&gt;=$H1936),if(Year($D1936)=K$1,$F1936*0.8,if((year($D1936)+1)=K$1,$F1936*0.6,$F1936*0.4)) ,""),if($E1936="Minors",0,if($E1936="FA Contract",if(and(K$1&lt;=$I1936,K$1&gt;=$H1936),$F1936,""),if($E1936="YP Contract",if(K$1=$H1936,500000,if(K$1=($H1936+1),1000000,if(K$1=($H1936+2),1500000,""))))))))</f>
        <v/>
      </c>
      <c r="L1936" s="13" t="str">
        <f t="shared" si="1936"/>
        <v/>
      </c>
      <c r="M1936" s="13" t="str">
        <f t="shared" si="1936"/>
        <v/>
      </c>
      <c r="N1936" s="13" t="str">
        <f t="shared" si="1936"/>
        <v/>
      </c>
      <c r="O1936" s="13" t="str">
        <f t="shared" si="1936"/>
        <v/>
      </c>
      <c r="P1936" s="13" t="str">
        <f t="shared" si="1936"/>
        <v/>
      </c>
    </row>
    <row r="1937">
      <c r="B1937" s="23"/>
      <c r="C1937" s="9"/>
      <c r="D1937" s="9"/>
      <c r="E1937" s="9"/>
      <c r="F1937" s="2"/>
      <c r="G1937" s="3"/>
      <c r="I1937" s="12" t="str">
        <f t="shared" si="754"/>
        <v/>
      </c>
      <c r="J1937" s="13">
        <v>3.31E7</v>
      </c>
      <c r="K1937" s="13" t="str">
        <f t="shared" ref="K1937:P1937" si="1937">if($E1937="","",if($E1937="Dropped",if(and(K$1&lt;=$I1937,K$1&gt;=$H1937),if(Year($D1937)=K$1,$F1937*0.8,if((year($D1937)+1)=K$1,$F1937*0.6,$F1937*0.4)) ,""),if($E1937="Minors",0,if($E1937="FA Contract",if(and(K$1&lt;=$I1937,K$1&gt;=$H1937),$F1937,""),if($E1937="YP Contract",if(K$1=$H1937,500000,if(K$1=($H1937+1),1000000,if(K$1=($H1937+2),1500000,""))))))))</f>
        <v/>
      </c>
      <c r="L1937" s="13" t="str">
        <f t="shared" si="1937"/>
        <v/>
      </c>
      <c r="M1937" s="13" t="str">
        <f t="shared" si="1937"/>
        <v/>
      </c>
      <c r="N1937" s="13" t="str">
        <f t="shared" si="1937"/>
        <v/>
      </c>
      <c r="O1937" s="13" t="str">
        <f t="shared" si="1937"/>
        <v/>
      </c>
      <c r="P1937" s="13" t="str">
        <f t="shared" si="1937"/>
        <v/>
      </c>
    </row>
    <row r="1938">
      <c r="B1938" s="23"/>
      <c r="C1938" s="9"/>
      <c r="D1938" s="9"/>
      <c r="E1938" s="9"/>
      <c r="F1938" s="2"/>
      <c r="G1938" s="3"/>
      <c r="I1938" s="12" t="str">
        <f t="shared" si="754"/>
        <v/>
      </c>
      <c r="J1938" s="13">
        <v>3.31E7</v>
      </c>
      <c r="K1938" s="13" t="str">
        <f t="shared" ref="K1938:P1938" si="1938">if($E1938="","",if($E1938="Dropped",if(and(K$1&lt;=$I1938,K$1&gt;=$H1938),if(Year($D1938)=K$1,$F1938*0.8,if((year($D1938)+1)=K$1,$F1938*0.6,$F1938*0.4)) ,""),if($E1938="Minors",0,if($E1938="FA Contract",if(and(K$1&lt;=$I1938,K$1&gt;=$H1938),$F1938,""),if($E1938="YP Contract",if(K$1=$H1938,500000,if(K$1=($H1938+1),1000000,if(K$1=($H1938+2),1500000,""))))))))</f>
        <v/>
      </c>
      <c r="L1938" s="13" t="str">
        <f t="shared" si="1938"/>
        <v/>
      </c>
      <c r="M1938" s="13" t="str">
        <f t="shared" si="1938"/>
        <v/>
      </c>
      <c r="N1938" s="13" t="str">
        <f t="shared" si="1938"/>
        <v/>
      </c>
      <c r="O1938" s="13" t="str">
        <f t="shared" si="1938"/>
        <v/>
      </c>
      <c r="P1938" s="13" t="str">
        <f t="shared" si="1938"/>
        <v/>
      </c>
    </row>
    <row r="1939">
      <c r="B1939" s="23"/>
      <c r="C1939" s="9"/>
      <c r="D1939" s="9"/>
      <c r="E1939" s="9"/>
      <c r="F1939" s="2"/>
      <c r="G1939" s="3"/>
      <c r="I1939" s="12" t="str">
        <f t="shared" si="754"/>
        <v/>
      </c>
      <c r="J1939" s="13">
        <v>3.31E7</v>
      </c>
      <c r="K1939" s="13" t="str">
        <f t="shared" ref="K1939:P1939" si="1939">if($E1939="","",if($E1939="Dropped",if(and(K$1&lt;=$I1939,K$1&gt;=$H1939),if(Year($D1939)=K$1,$F1939*0.8,if((year($D1939)+1)=K$1,$F1939*0.6,$F1939*0.4)) ,""),if($E1939="Minors",0,if($E1939="FA Contract",if(and(K$1&lt;=$I1939,K$1&gt;=$H1939),$F1939,""),if($E1939="YP Contract",if(K$1=$H1939,500000,if(K$1=($H1939+1),1000000,if(K$1=($H1939+2),1500000,""))))))))</f>
        <v/>
      </c>
      <c r="L1939" s="13" t="str">
        <f t="shared" si="1939"/>
        <v/>
      </c>
      <c r="M1939" s="13" t="str">
        <f t="shared" si="1939"/>
        <v/>
      </c>
      <c r="N1939" s="13" t="str">
        <f t="shared" si="1939"/>
        <v/>
      </c>
      <c r="O1939" s="13" t="str">
        <f t="shared" si="1939"/>
        <v/>
      </c>
      <c r="P1939" s="13" t="str">
        <f t="shared" si="1939"/>
        <v/>
      </c>
    </row>
    <row r="1940">
      <c r="B1940" s="23"/>
      <c r="C1940" s="9"/>
      <c r="D1940" s="9"/>
      <c r="E1940" s="9"/>
      <c r="F1940" s="2"/>
      <c r="G1940" s="3"/>
      <c r="I1940" s="12" t="str">
        <f t="shared" si="754"/>
        <v/>
      </c>
      <c r="J1940" s="13">
        <v>3.31E7</v>
      </c>
      <c r="K1940" s="13" t="str">
        <f t="shared" ref="K1940:P1940" si="1940">if($E1940="","",if($E1940="Dropped",if(and(K$1&lt;=$I1940,K$1&gt;=$H1940),if(Year($D1940)=K$1,$F1940*0.8,if((year($D1940)+1)=K$1,$F1940*0.6,$F1940*0.4)) ,""),if($E1940="Minors",0,if($E1940="FA Contract",if(and(K$1&lt;=$I1940,K$1&gt;=$H1940),$F1940,""),if($E1940="YP Contract",if(K$1=$H1940,500000,if(K$1=($H1940+1),1000000,if(K$1=($H1940+2),1500000,""))))))))</f>
        <v/>
      </c>
      <c r="L1940" s="13" t="str">
        <f t="shared" si="1940"/>
        <v/>
      </c>
      <c r="M1940" s="13" t="str">
        <f t="shared" si="1940"/>
        <v/>
      </c>
      <c r="N1940" s="13" t="str">
        <f t="shared" si="1940"/>
        <v/>
      </c>
      <c r="O1940" s="13" t="str">
        <f t="shared" si="1940"/>
        <v/>
      </c>
      <c r="P1940" s="13" t="str">
        <f t="shared" si="1940"/>
        <v/>
      </c>
    </row>
    <row r="1941">
      <c r="B1941" s="23"/>
      <c r="C1941" s="9"/>
      <c r="D1941" s="9"/>
      <c r="E1941" s="9"/>
      <c r="F1941" s="2"/>
      <c r="G1941" s="3"/>
      <c r="I1941" s="12" t="str">
        <f t="shared" si="754"/>
        <v/>
      </c>
      <c r="J1941" s="13">
        <v>3.31E7</v>
      </c>
      <c r="K1941" s="13" t="str">
        <f t="shared" ref="K1941:P1941" si="1941">if($E1941="","",if($E1941="Dropped",if(and(K$1&lt;=$I1941,K$1&gt;=$H1941),if(Year($D1941)=K$1,$F1941*0.8,if((year($D1941)+1)=K$1,$F1941*0.6,$F1941*0.4)) ,""),if($E1941="Minors",0,if($E1941="FA Contract",if(and(K$1&lt;=$I1941,K$1&gt;=$H1941),$F1941,""),if($E1941="YP Contract",if(K$1=$H1941,500000,if(K$1=($H1941+1),1000000,if(K$1=($H1941+2),1500000,""))))))))</f>
        <v/>
      </c>
      <c r="L1941" s="13" t="str">
        <f t="shared" si="1941"/>
        <v/>
      </c>
      <c r="M1941" s="13" t="str">
        <f t="shared" si="1941"/>
        <v/>
      </c>
      <c r="N1941" s="13" t="str">
        <f t="shared" si="1941"/>
        <v/>
      </c>
      <c r="O1941" s="13" t="str">
        <f t="shared" si="1941"/>
        <v/>
      </c>
      <c r="P1941" s="13" t="str">
        <f t="shared" si="1941"/>
        <v/>
      </c>
    </row>
    <row r="1942">
      <c r="B1942" s="23"/>
      <c r="C1942" s="9"/>
      <c r="D1942" s="9"/>
      <c r="E1942" s="9"/>
      <c r="F1942" s="2"/>
      <c r="G1942" s="3"/>
      <c r="I1942" s="12" t="str">
        <f t="shared" si="754"/>
        <v/>
      </c>
      <c r="J1942" s="13">
        <v>3.31E7</v>
      </c>
      <c r="K1942" s="13" t="str">
        <f t="shared" ref="K1942:P1942" si="1942">if($E1942="","",if($E1942="Dropped",if(and(K$1&lt;=$I1942,K$1&gt;=$H1942),if(Year($D1942)=K$1,$F1942*0.8,if((year($D1942)+1)=K$1,$F1942*0.6,$F1942*0.4)) ,""),if($E1942="Minors",0,if($E1942="FA Contract",if(and(K$1&lt;=$I1942,K$1&gt;=$H1942),$F1942,""),if($E1942="YP Contract",if(K$1=$H1942,500000,if(K$1=($H1942+1),1000000,if(K$1=($H1942+2),1500000,""))))))))</f>
        <v/>
      </c>
      <c r="L1942" s="13" t="str">
        <f t="shared" si="1942"/>
        <v/>
      </c>
      <c r="M1942" s="13" t="str">
        <f t="shared" si="1942"/>
        <v/>
      </c>
      <c r="N1942" s="13" t="str">
        <f t="shared" si="1942"/>
        <v/>
      </c>
      <c r="O1942" s="13" t="str">
        <f t="shared" si="1942"/>
        <v/>
      </c>
      <c r="P1942" s="13" t="str">
        <f t="shared" si="1942"/>
        <v/>
      </c>
    </row>
    <row r="1943">
      <c r="B1943" s="23"/>
      <c r="C1943" s="9"/>
      <c r="D1943" s="9"/>
      <c r="E1943" s="9"/>
      <c r="F1943" s="2"/>
      <c r="G1943" s="3"/>
      <c r="I1943" s="12" t="str">
        <f t="shared" si="754"/>
        <v/>
      </c>
      <c r="J1943" s="13">
        <v>3.31E7</v>
      </c>
      <c r="K1943" s="13" t="str">
        <f t="shared" ref="K1943:P1943" si="1943">if($E1943="","",if($E1943="Dropped",if(and(K$1&lt;=$I1943,K$1&gt;=$H1943),if(Year($D1943)=K$1,$F1943*0.8,if((year($D1943)+1)=K$1,$F1943*0.6,$F1943*0.4)) ,""),if($E1943="Minors",0,if($E1943="FA Contract",if(and(K$1&lt;=$I1943,K$1&gt;=$H1943),$F1943,""),if($E1943="YP Contract",if(K$1=$H1943,500000,if(K$1=($H1943+1),1000000,if(K$1=($H1943+2),1500000,""))))))))</f>
        <v/>
      </c>
      <c r="L1943" s="13" t="str">
        <f t="shared" si="1943"/>
        <v/>
      </c>
      <c r="M1943" s="13" t="str">
        <f t="shared" si="1943"/>
        <v/>
      </c>
      <c r="N1943" s="13" t="str">
        <f t="shared" si="1943"/>
        <v/>
      </c>
      <c r="O1943" s="13" t="str">
        <f t="shared" si="1943"/>
        <v/>
      </c>
      <c r="P1943" s="13" t="str">
        <f t="shared" si="1943"/>
        <v/>
      </c>
    </row>
    <row r="1944">
      <c r="B1944" s="23"/>
      <c r="C1944" s="9"/>
      <c r="D1944" s="9"/>
      <c r="E1944" s="9"/>
      <c r="F1944" s="2"/>
      <c r="G1944" s="3"/>
      <c r="I1944" s="12" t="str">
        <f t="shared" si="754"/>
        <v/>
      </c>
      <c r="J1944" s="13">
        <v>3.31E7</v>
      </c>
      <c r="K1944" s="13" t="str">
        <f t="shared" ref="K1944:P1944" si="1944">if($E1944="","",if($E1944="Dropped",if(and(K$1&lt;=$I1944,K$1&gt;=$H1944),if(Year($D1944)=K$1,$F1944*0.8,if((year($D1944)+1)=K$1,$F1944*0.6,$F1944*0.4)) ,""),if($E1944="Minors",0,if($E1944="FA Contract",if(and(K$1&lt;=$I1944,K$1&gt;=$H1944),$F1944,""),if($E1944="YP Contract",if(K$1=$H1944,500000,if(K$1=($H1944+1),1000000,if(K$1=($H1944+2),1500000,""))))))))</f>
        <v/>
      </c>
      <c r="L1944" s="13" t="str">
        <f t="shared" si="1944"/>
        <v/>
      </c>
      <c r="M1944" s="13" t="str">
        <f t="shared" si="1944"/>
        <v/>
      </c>
      <c r="N1944" s="13" t="str">
        <f t="shared" si="1944"/>
        <v/>
      </c>
      <c r="O1944" s="13" t="str">
        <f t="shared" si="1944"/>
        <v/>
      </c>
      <c r="P1944" s="13" t="str">
        <f t="shared" si="1944"/>
        <v/>
      </c>
    </row>
    <row r="1945">
      <c r="B1945" s="23"/>
      <c r="C1945" s="9"/>
      <c r="D1945" s="9"/>
      <c r="E1945" s="9"/>
      <c r="F1945" s="2"/>
      <c r="G1945" s="3"/>
      <c r="I1945" s="12" t="str">
        <f t="shared" si="754"/>
        <v/>
      </c>
      <c r="J1945" s="13">
        <v>3.31E7</v>
      </c>
      <c r="K1945" s="13" t="str">
        <f t="shared" ref="K1945:P1945" si="1945">if($E1945="","",if($E1945="Dropped",if(and(K$1&lt;=$I1945,K$1&gt;=$H1945),if(Year($D1945)=K$1,$F1945*0.8,if((year($D1945)+1)=K$1,$F1945*0.6,$F1945*0.4)) ,""),if($E1945="Minors",0,if($E1945="FA Contract",if(and(K$1&lt;=$I1945,K$1&gt;=$H1945),$F1945,""),if($E1945="YP Contract",if(K$1=$H1945,500000,if(K$1=($H1945+1),1000000,if(K$1=($H1945+2),1500000,""))))))))</f>
        <v/>
      </c>
      <c r="L1945" s="13" t="str">
        <f t="shared" si="1945"/>
        <v/>
      </c>
      <c r="M1945" s="13" t="str">
        <f t="shared" si="1945"/>
        <v/>
      </c>
      <c r="N1945" s="13" t="str">
        <f t="shared" si="1945"/>
        <v/>
      </c>
      <c r="O1945" s="13" t="str">
        <f t="shared" si="1945"/>
        <v/>
      </c>
      <c r="P1945" s="13" t="str">
        <f t="shared" si="1945"/>
        <v/>
      </c>
    </row>
    <row r="1946">
      <c r="B1946" s="23"/>
      <c r="C1946" s="9"/>
      <c r="D1946" s="9"/>
      <c r="E1946" s="9"/>
      <c r="F1946" s="2"/>
      <c r="G1946" s="3"/>
      <c r="I1946" s="12" t="str">
        <f t="shared" si="754"/>
        <v/>
      </c>
      <c r="J1946" s="13">
        <v>3.31E7</v>
      </c>
      <c r="K1946" s="13" t="str">
        <f t="shared" ref="K1946:P1946" si="1946">if($E1946="","",if($E1946="Dropped",if(and(K$1&lt;=$I1946,K$1&gt;=$H1946),if(Year($D1946)=K$1,$F1946*0.8,if((year($D1946)+1)=K$1,$F1946*0.6,$F1946*0.4)) ,""),if($E1946="Minors",0,if($E1946="FA Contract",if(and(K$1&lt;=$I1946,K$1&gt;=$H1946),$F1946,""),if($E1946="YP Contract",if(K$1=$H1946,500000,if(K$1=($H1946+1),1000000,if(K$1=($H1946+2),1500000,""))))))))</f>
        <v/>
      </c>
      <c r="L1946" s="13" t="str">
        <f t="shared" si="1946"/>
        <v/>
      </c>
      <c r="M1946" s="13" t="str">
        <f t="shared" si="1946"/>
        <v/>
      </c>
      <c r="N1946" s="13" t="str">
        <f t="shared" si="1946"/>
        <v/>
      </c>
      <c r="O1946" s="13" t="str">
        <f t="shared" si="1946"/>
        <v/>
      </c>
      <c r="P1946" s="13" t="str">
        <f t="shared" si="1946"/>
        <v/>
      </c>
    </row>
    <row r="1947">
      <c r="B1947" s="23"/>
      <c r="C1947" s="9"/>
      <c r="D1947" s="9"/>
      <c r="E1947" s="9"/>
      <c r="F1947" s="2"/>
      <c r="G1947" s="3"/>
      <c r="I1947" s="12" t="str">
        <f t="shared" si="754"/>
        <v/>
      </c>
      <c r="J1947" s="13">
        <v>3.31E7</v>
      </c>
      <c r="K1947" s="13" t="str">
        <f t="shared" ref="K1947:P1947" si="1947">if($E1947="","",if($E1947="Dropped",if(and(K$1&lt;=$I1947,K$1&gt;=$H1947),if(Year($D1947)=K$1,$F1947*0.8,if((year($D1947)+1)=K$1,$F1947*0.6,$F1947*0.4)) ,""),if($E1947="Minors",0,if($E1947="FA Contract",if(and(K$1&lt;=$I1947,K$1&gt;=$H1947),$F1947,""),if($E1947="YP Contract",if(K$1=$H1947,500000,if(K$1=($H1947+1),1000000,if(K$1=($H1947+2),1500000,""))))))))</f>
        <v/>
      </c>
      <c r="L1947" s="13" t="str">
        <f t="shared" si="1947"/>
        <v/>
      </c>
      <c r="M1947" s="13" t="str">
        <f t="shared" si="1947"/>
        <v/>
      </c>
      <c r="N1947" s="13" t="str">
        <f t="shared" si="1947"/>
        <v/>
      </c>
      <c r="O1947" s="13" t="str">
        <f t="shared" si="1947"/>
        <v/>
      </c>
      <c r="P1947" s="13" t="str">
        <f t="shared" si="1947"/>
        <v/>
      </c>
    </row>
    <row r="1948">
      <c r="B1948" s="23"/>
      <c r="C1948" s="9"/>
      <c r="D1948" s="9"/>
      <c r="E1948" s="9"/>
      <c r="F1948" s="2"/>
      <c r="G1948" s="3"/>
      <c r="I1948" s="12" t="str">
        <f t="shared" si="754"/>
        <v/>
      </c>
      <c r="J1948" s="13">
        <v>3.31E7</v>
      </c>
      <c r="K1948" s="13" t="str">
        <f t="shared" ref="K1948:P1948" si="1948">if($E1948="","",if($E1948="Dropped",if(and(K$1&lt;=$I1948,K$1&gt;=$H1948),if(Year($D1948)=K$1,$F1948*0.8,if((year($D1948)+1)=K$1,$F1948*0.6,$F1948*0.4)) ,""),if($E1948="Minors",0,if($E1948="FA Contract",if(and(K$1&lt;=$I1948,K$1&gt;=$H1948),$F1948,""),if($E1948="YP Contract",if(K$1=$H1948,500000,if(K$1=($H1948+1),1000000,if(K$1=($H1948+2),1500000,""))))))))</f>
        <v/>
      </c>
      <c r="L1948" s="13" t="str">
        <f t="shared" si="1948"/>
        <v/>
      </c>
      <c r="M1948" s="13" t="str">
        <f t="shared" si="1948"/>
        <v/>
      </c>
      <c r="N1948" s="13" t="str">
        <f t="shared" si="1948"/>
        <v/>
      </c>
      <c r="O1948" s="13" t="str">
        <f t="shared" si="1948"/>
        <v/>
      </c>
      <c r="P1948" s="13" t="str">
        <f t="shared" si="1948"/>
        <v/>
      </c>
    </row>
    <row r="1949">
      <c r="B1949" s="23"/>
      <c r="C1949" s="9"/>
      <c r="D1949" s="9"/>
      <c r="E1949" s="9"/>
      <c r="F1949" s="2"/>
      <c r="G1949" s="3"/>
      <c r="I1949" s="12" t="str">
        <f t="shared" si="754"/>
        <v/>
      </c>
      <c r="J1949" s="13">
        <v>3.31E7</v>
      </c>
      <c r="K1949" s="13" t="str">
        <f t="shared" ref="K1949:P1949" si="1949">if($E1949="","",if($E1949="Dropped",if(and(K$1&lt;=$I1949,K$1&gt;=$H1949),if(Year($D1949)=K$1,$F1949*0.8,if((year($D1949)+1)=K$1,$F1949*0.6,$F1949*0.4)) ,""),if($E1949="Minors",0,if($E1949="FA Contract",if(and(K$1&lt;=$I1949,K$1&gt;=$H1949),$F1949,""),if($E1949="YP Contract",if(K$1=$H1949,500000,if(K$1=($H1949+1),1000000,if(K$1=($H1949+2),1500000,""))))))))</f>
        <v/>
      </c>
      <c r="L1949" s="13" t="str">
        <f t="shared" si="1949"/>
        <v/>
      </c>
      <c r="M1949" s="13" t="str">
        <f t="shared" si="1949"/>
        <v/>
      </c>
      <c r="N1949" s="13" t="str">
        <f t="shared" si="1949"/>
        <v/>
      </c>
      <c r="O1949" s="13" t="str">
        <f t="shared" si="1949"/>
        <v/>
      </c>
      <c r="P1949" s="13" t="str">
        <f t="shared" si="1949"/>
        <v/>
      </c>
    </row>
    <row r="1950">
      <c r="B1950" s="23"/>
      <c r="C1950" s="9"/>
      <c r="D1950" s="9"/>
      <c r="E1950" s="9"/>
      <c r="F1950" s="2"/>
      <c r="G1950" s="3"/>
      <c r="I1950" s="12" t="str">
        <f t="shared" si="754"/>
        <v/>
      </c>
      <c r="J1950" s="13">
        <v>3.31E7</v>
      </c>
      <c r="K1950" s="13" t="str">
        <f t="shared" ref="K1950:P1950" si="1950">if($E1950="","",if($E1950="Dropped",if(and(K$1&lt;=$I1950,K$1&gt;=$H1950),if(Year($D1950)=K$1,$F1950*0.8,if((year($D1950)+1)=K$1,$F1950*0.6,$F1950*0.4)) ,""),if($E1950="Minors",0,if($E1950="FA Contract",if(and(K$1&lt;=$I1950,K$1&gt;=$H1950),$F1950,""),if($E1950="YP Contract",if(K$1=$H1950,500000,if(K$1=($H1950+1),1000000,if(K$1=($H1950+2),1500000,""))))))))</f>
        <v/>
      </c>
      <c r="L1950" s="13" t="str">
        <f t="shared" si="1950"/>
        <v/>
      </c>
      <c r="M1950" s="13" t="str">
        <f t="shared" si="1950"/>
        <v/>
      </c>
      <c r="N1950" s="13" t="str">
        <f t="shared" si="1950"/>
        <v/>
      </c>
      <c r="O1950" s="13" t="str">
        <f t="shared" si="1950"/>
        <v/>
      </c>
      <c r="P1950" s="13" t="str">
        <f t="shared" si="1950"/>
        <v/>
      </c>
    </row>
    <row r="1951">
      <c r="B1951" s="23"/>
      <c r="C1951" s="9"/>
      <c r="D1951" s="9"/>
      <c r="E1951" s="9"/>
      <c r="F1951" s="2"/>
      <c r="G1951" s="3"/>
      <c r="I1951" s="12" t="str">
        <f t="shared" si="754"/>
        <v/>
      </c>
      <c r="J1951" s="13">
        <v>3.31E7</v>
      </c>
      <c r="K1951" s="13" t="str">
        <f t="shared" ref="K1951:P1951" si="1951">if($E1951="","",if($E1951="Dropped",if(and(K$1&lt;=$I1951,K$1&gt;=$H1951),if(Year($D1951)=K$1,$F1951*0.8,if((year($D1951)+1)=K$1,$F1951*0.6,$F1951*0.4)) ,""),if($E1951="Minors",0,if($E1951="FA Contract",if(and(K$1&lt;=$I1951,K$1&gt;=$H1951),$F1951,""),if($E1951="YP Contract",if(K$1=$H1951,500000,if(K$1=($H1951+1),1000000,if(K$1=($H1951+2),1500000,""))))))))</f>
        <v/>
      </c>
      <c r="L1951" s="13" t="str">
        <f t="shared" si="1951"/>
        <v/>
      </c>
      <c r="M1951" s="13" t="str">
        <f t="shared" si="1951"/>
        <v/>
      </c>
      <c r="N1951" s="13" t="str">
        <f t="shared" si="1951"/>
        <v/>
      </c>
      <c r="O1951" s="13" t="str">
        <f t="shared" si="1951"/>
        <v/>
      </c>
      <c r="P1951" s="13" t="str">
        <f t="shared" si="1951"/>
        <v/>
      </c>
    </row>
    <row r="1952">
      <c r="B1952" s="23"/>
      <c r="C1952" s="9"/>
      <c r="D1952" s="9"/>
      <c r="E1952" s="9"/>
      <c r="F1952" s="2"/>
      <c r="G1952" s="3"/>
      <c r="I1952" s="12" t="str">
        <f t="shared" si="754"/>
        <v/>
      </c>
      <c r="J1952" s="13">
        <v>3.31E7</v>
      </c>
      <c r="K1952" s="13" t="str">
        <f t="shared" ref="K1952:P1952" si="1952">if($E1952="","",if($E1952="Dropped",if(and(K$1&lt;=$I1952,K$1&gt;=$H1952),if(Year($D1952)=K$1,$F1952*0.8,if((year($D1952)+1)=K$1,$F1952*0.6,$F1952*0.4)) ,""),if($E1952="Minors",0,if($E1952="FA Contract",if(and(K$1&lt;=$I1952,K$1&gt;=$H1952),$F1952,""),if($E1952="YP Contract",if(K$1=$H1952,500000,if(K$1=($H1952+1),1000000,if(K$1=($H1952+2),1500000,""))))))))</f>
        <v/>
      </c>
      <c r="L1952" s="13" t="str">
        <f t="shared" si="1952"/>
        <v/>
      </c>
      <c r="M1952" s="13" t="str">
        <f t="shared" si="1952"/>
        <v/>
      </c>
      <c r="N1952" s="13" t="str">
        <f t="shared" si="1952"/>
        <v/>
      </c>
      <c r="O1952" s="13" t="str">
        <f t="shared" si="1952"/>
        <v/>
      </c>
      <c r="P1952" s="13" t="str">
        <f t="shared" si="1952"/>
        <v/>
      </c>
    </row>
    <row r="1953">
      <c r="B1953" s="23"/>
      <c r="C1953" s="9"/>
      <c r="D1953" s="9"/>
      <c r="E1953" s="9"/>
      <c r="F1953" s="2"/>
      <c r="G1953" s="3"/>
      <c r="I1953" s="12" t="str">
        <f t="shared" si="754"/>
        <v/>
      </c>
      <c r="J1953" s="13">
        <v>3.31E7</v>
      </c>
      <c r="K1953" s="13" t="str">
        <f t="shared" ref="K1953:P1953" si="1953">if($E1953="","",if($E1953="Dropped",if(and(K$1&lt;=$I1953,K$1&gt;=$H1953),if(Year($D1953)=K$1,$F1953*0.8,if((year($D1953)+1)=K$1,$F1953*0.6,$F1953*0.4)) ,""),if($E1953="Minors",0,if($E1953="FA Contract",if(and(K$1&lt;=$I1953,K$1&gt;=$H1953),$F1953,""),if($E1953="YP Contract",if(K$1=$H1953,500000,if(K$1=($H1953+1),1000000,if(K$1=($H1953+2),1500000,""))))))))</f>
        <v/>
      </c>
      <c r="L1953" s="13" t="str">
        <f t="shared" si="1953"/>
        <v/>
      </c>
      <c r="M1953" s="13" t="str">
        <f t="shared" si="1953"/>
        <v/>
      </c>
      <c r="N1953" s="13" t="str">
        <f t="shared" si="1953"/>
        <v/>
      </c>
      <c r="O1953" s="13" t="str">
        <f t="shared" si="1953"/>
        <v/>
      </c>
      <c r="P1953" s="13" t="str">
        <f t="shared" si="1953"/>
        <v/>
      </c>
    </row>
    <row r="1954">
      <c r="B1954" s="23"/>
      <c r="C1954" s="9"/>
      <c r="D1954" s="9"/>
      <c r="E1954" s="9"/>
      <c r="F1954" s="2"/>
      <c r="G1954" s="3"/>
      <c r="I1954" s="12" t="str">
        <f t="shared" si="754"/>
        <v/>
      </c>
      <c r="J1954" s="13">
        <v>3.31E7</v>
      </c>
      <c r="K1954" s="13" t="str">
        <f t="shared" ref="K1954:P1954" si="1954">if($E1954="","",if($E1954="Dropped",if(and(K$1&lt;=$I1954,K$1&gt;=$H1954),if(Year($D1954)=K$1,$F1954*0.8,if((year($D1954)+1)=K$1,$F1954*0.6,$F1954*0.4)) ,""),if($E1954="Minors",0,if($E1954="FA Contract",if(and(K$1&lt;=$I1954,K$1&gt;=$H1954),$F1954,""),if($E1954="YP Contract",if(K$1=$H1954,500000,if(K$1=($H1954+1),1000000,if(K$1=($H1954+2),1500000,""))))))))</f>
        <v/>
      </c>
      <c r="L1954" s="13" t="str">
        <f t="shared" si="1954"/>
        <v/>
      </c>
      <c r="M1954" s="13" t="str">
        <f t="shared" si="1954"/>
        <v/>
      </c>
      <c r="N1954" s="13" t="str">
        <f t="shared" si="1954"/>
        <v/>
      </c>
      <c r="O1954" s="13" t="str">
        <f t="shared" si="1954"/>
        <v/>
      </c>
      <c r="P1954" s="13" t="str">
        <f t="shared" si="1954"/>
        <v/>
      </c>
    </row>
    <row r="1955">
      <c r="B1955" s="23"/>
      <c r="C1955" s="9"/>
      <c r="D1955" s="9"/>
      <c r="E1955" s="9"/>
      <c r="F1955" s="2"/>
      <c r="G1955" s="3"/>
      <c r="I1955" s="12" t="str">
        <f t="shared" si="754"/>
        <v/>
      </c>
      <c r="J1955" s="13">
        <v>3.31E7</v>
      </c>
      <c r="K1955" s="13" t="str">
        <f t="shared" ref="K1955:P1955" si="1955">if($E1955="","",if($E1955="Dropped",if(and(K$1&lt;=$I1955,K$1&gt;=$H1955),if(Year($D1955)=K$1,$F1955*0.8,if((year($D1955)+1)=K$1,$F1955*0.6,$F1955*0.4)) ,""),if($E1955="Minors",0,if($E1955="FA Contract",if(and(K$1&lt;=$I1955,K$1&gt;=$H1955),$F1955,""),if($E1955="YP Contract",if(K$1=$H1955,500000,if(K$1=($H1955+1),1000000,if(K$1=($H1955+2),1500000,""))))))))</f>
        <v/>
      </c>
      <c r="L1955" s="13" t="str">
        <f t="shared" si="1955"/>
        <v/>
      </c>
      <c r="M1955" s="13" t="str">
        <f t="shared" si="1955"/>
        <v/>
      </c>
      <c r="N1955" s="13" t="str">
        <f t="shared" si="1955"/>
        <v/>
      </c>
      <c r="O1955" s="13" t="str">
        <f t="shared" si="1955"/>
        <v/>
      </c>
      <c r="P1955" s="13" t="str">
        <f t="shared" si="1955"/>
        <v/>
      </c>
    </row>
    <row r="1956">
      <c r="B1956" s="23"/>
      <c r="C1956" s="9"/>
      <c r="D1956" s="9"/>
      <c r="E1956" s="9"/>
      <c r="F1956" s="2"/>
      <c r="G1956" s="3"/>
      <c r="I1956" s="12" t="str">
        <f t="shared" si="754"/>
        <v/>
      </c>
      <c r="J1956" s="13">
        <v>3.31E7</v>
      </c>
      <c r="K1956" s="13" t="str">
        <f t="shared" ref="K1956:P1956" si="1956">if($E1956="","",if($E1956="Dropped",if(and(K$1&lt;=$I1956,K$1&gt;=$H1956),if(Year($D1956)=K$1,$F1956*0.8,if((year($D1956)+1)=K$1,$F1956*0.6,$F1956*0.4)) ,""),if($E1956="Minors",0,if($E1956="FA Contract",if(and(K$1&lt;=$I1956,K$1&gt;=$H1956),$F1956,""),if($E1956="YP Contract",if(K$1=$H1956,500000,if(K$1=($H1956+1),1000000,if(K$1=($H1956+2),1500000,""))))))))</f>
        <v/>
      </c>
      <c r="L1956" s="13" t="str">
        <f t="shared" si="1956"/>
        <v/>
      </c>
      <c r="M1956" s="13" t="str">
        <f t="shared" si="1956"/>
        <v/>
      </c>
      <c r="N1956" s="13" t="str">
        <f t="shared" si="1956"/>
        <v/>
      </c>
      <c r="O1956" s="13" t="str">
        <f t="shared" si="1956"/>
        <v/>
      </c>
      <c r="P1956" s="13" t="str">
        <f t="shared" si="1956"/>
        <v/>
      </c>
    </row>
    <row r="1957">
      <c r="B1957" s="23"/>
      <c r="C1957" s="9"/>
      <c r="D1957" s="9"/>
      <c r="E1957" s="9"/>
      <c r="F1957" s="2"/>
      <c r="G1957" s="3"/>
      <c r="I1957" s="12" t="str">
        <f t="shared" si="754"/>
        <v/>
      </c>
      <c r="J1957" s="13">
        <v>3.31E7</v>
      </c>
      <c r="K1957" s="13" t="str">
        <f t="shared" ref="K1957:P1957" si="1957">if($E1957="","",if($E1957="Dropped",if(and(K$1&lt;=$I1957,K$1&gt;=$H1957),if(Year($D1957)=K$1,$F1957*0.8,if((year($D1957)+1)=K$1,$F1957*0.6,$F1957*0.4)) ,""),if($E1957="Minors",0,if($E1957="FA Contract",if(and(K$1&lt;=$I1957,K$1&gt;=$H1957),$F1957,""),if($E1957="YP Contract",if(K$1=$H1957,500000,if(K$1=($H1957+1),1000000,if(K$1=($H1957+2),1500000,""))))))))</f>
        <v/>
      </c>
      <c r="L1957" s="13" t="str">
        <f t="shared" si="1957"/>
        <v/>
      </c>
      <c r="M1957" s="13" t="str">
        <f t="shared" si="1957"/>
        <v/>
      </c>
      <c r="N1957" s="13" t="str">
        <f t="shared" si="1957"/>
        <v/>
      </c>
      <c r="O1957" s="13" t="str">
        <f t="shared" si="1957"/>
        <v/>
      </c>
      <c r="P1957" s="13" t="str">
        <f t="shared" si="1957"/>
        <v/>
      </c>
    </row>
    <row r="1958">
      <c r="B1958" s="23"/>
      <c r="C1958" s="9"/>
      <c r="D1958" s="9"/>
      <c r="E1958" s="9"/>
      <c r="F1958" s="2"/>
      <c r="G1958" s="3"/>
      <c r="I1958" s="12" t="str">
        <f t="shared" si="754"/>
        <v/>
      </c>
      <c r="J1958" s="13">
        <v>3.31E7</v>
      </c>
      <c r="K1958" s="13" t="str">
        <f t="shared" ref="K1958:P1958" si="1958">if($E1958="","",if($E1958="Dropped",if(and(K$1&lt;=$I1958,K$1&gt;=$H1958),if(Year($D1958)=K$1,$F1958*0.8,if((year($D1958)+1)=K$1,$F1958*0.6,$F1958*0.4)) ,""),if($E1958="Minors",0,if($E1958="FA Contract",if(and(K$1&lt;=$I1958,K$1&gt;=$H1958),$F1958,""),if($E1958="YP Contract",if(K$1=$H1958,500000,if(K$1=($H1958+1),1000000,if(K$1=($H1958+2),1500000,""))))))))</f>
        <v/>
      </c>
      <c r="L1958" s="13" t="str">
        <f t="shared" si="1958"/>
        <v/>
      </c>
      <c r="M1958" s="13" t="str">
        <f t="shared" si="1958"/>
        <v/>
      </c>
      <c r="N1958" s="13" t="str">
        <f t="shared" si="1958"/>
        <v/>
      </c>
      <c r="O1958" s="13" t="str">
        <f t="shared" si="1958"/>
        <v/>
      </c>
      <c r="P1958" s="13" t="str">
        <f t="shared" si="1958"/>
        <v/>
      </c>
    </row>
    <row r="1959">
      <c r="B1959" s="23"/>
      <c r="C1959" s="9"/>
      <c r="D1959" s="9"/>
      <c r="E1959" s="9"/>
      <c r="F1959" s="2"/>
      <c r="G1959" s="3"/>
      <c r="I1959" s="12" t="str">
        <f t="shared" si="754"/>
        <v/>
      </c>
      <c r="J1959" s="13">
        <v>3.31E7</v>
      </c>
      <c r="K1959" s="13" t="str">
        <f t="shared" ref="K1959:P1959" si="1959">if($E1959="","",if($E1959="Dropped",if(and(K$1&lt;=$I1959,K$1&gt;=$H1959),if(Year($D1959)=K$1,$F1959*0.8,if((year($D1959)+1)=K$1,$F1959*0.6,$F1959*0.4)) ,""),if($E1959="Minors",0,if($E1959="FA Contract",if(and(K$1&lt;=$I1959,K$1&gt;=$H1959),$F1959,""),if($E1959="YP Contract",if(K$1=$H1959,500000,if(K$1=($H1959+1),1000000,if(K$1=($H1959+2),1500000,""))))))))</f>
        <v/>
      </c>
      <c r="L1959" s="13" t="str">
        <f t="shared" si="1959"/>
        <v/>
      </c>
      <c r="M1959" s="13" t="str">
        <f t="shared" si="1959"/>
        <v/>
      </c>
      <c r="N1959" s="13" t="str">
        <f t="shared" si="1959"/>
        <v/>
      </c>
      <c r="O1959" s="13" t="str">
        <f t="shared" si="1959"/>
        <v/>
      </c>
      <c r="P1959" s="13" t="str">
        <f t="shared" si="1959"/>
        <v/>
      </c>
    </row>
    <row r="1960">
      <c r="B1960" s="23"/>
      <c r="C1960" s="9"/>
      <c r="D1960" s="9"/>
      <c r="E1960" s="9"/>
      <c r="F1960" s="2"/>
      <c r="G1960" s="3"/>
      <c r="I1960" s="12" t="str">
        <f t="shared" si="754"/>
        <v/>
      </c>
      <c r="J1960" s="13">
        <v>3.31E7</v>
      </c>
      <c r="K1960" s="13" t="str">
        <f t="shared" ref="K1960:P1960" si="1960">if($E1960="","",if($E1960="Dropped",if(and(K$1&lt;=$I1960,K$1&gt;=$H1960),if(Year($D1960)=K$1,$F1960*0.8,if((year($D1960)+1)=K$1,$F1960*0.6,$F1960*0.4)) ,""),if($E1960="Minors",0,if($E1960="FA Contract",if(and(K$1&lt;=$I1960,K$1&gt;=$H1960),$F1960,""),if($E1960="YP Contract",if(K$1=$H1960,500000,if(K$1=($H1960+1),1000000,if(K$1=($H1960+2),1500000,""))))))))</f>
        <v/>
      </c>
      <c r="L1960" s="13" t="str">
        <f t="shared" si="1960"/>
        <v/>
      </c>
      <c r="M1960" s="13" t="str">
        <f t="shared" si="1960"/>
        <v/>
      </c>
      <c r="N1960" s="13" t="str">
        <f t="shared" si="1960"/>
        <v/>
      </c>
      <c r="O1960" s="13" t="str">
        <f t="shared" si="1960"/>
        <v/>
      </c>
      <c r="P1960" s="13" t="str">
        <f t="shared" si="1960"/>
        <v/>
      </c>
    </row>
    <row r="1961">
      <c r="B1961" s="23"/>
      <c r="C1961" s="9"/>
      <c r="D1961" s="9"/>
      <c r="E1961" s="9"/>
      <c r="F1961" s="2"/>
      <c r="G1961" s="3"/>
      <c r="I1961" s="12" t="str">
        <f t="shared" si="754"/>
        <v/>
      </c>
      <c r="J1961" s="13">
        <v>3.31E7</v>
      </c>
      <c r="K1961" s="13" t="str">
        <f t="shared" ref="K1961:P1961" si="1961">if($E1961="","",if($E1961="Dropped",if(and(K$1&lt;=$I1961,K$1&gt;=$H1961),if(Year($D1961)=K$1,$F1961*0.8,if((year($D1961)+1)=K$1,$F1961*0.6,$F1961*0.4)) ,""),if($E1961="Minors",0,if($E1961="FA Contract",if(and(K$1&lt;=$I1961,K$1&gt;=$H1961),$F1961,""),if($E1961="YP Contract",if(K$1=$H1961,500000,if(K$1=($H1961+1),1000000,if(K$1=($H1961+2),1500000,""))))))))</f>
        <v/>
      </c>
      <c r="L1961" s="13" t="str">
        <f t="shared" si="1961"/>
        <v/>
      </c>
      <c r="M1961" s="13" t="str">
        <f t="shared" si="1961"/>
        <v/>
      </c>
      <c r="N1961" s="13" t="str">
        <f t="shared" si="1961"/>
        <v/>
      </c>
      <c r="O1961" s="13" t="str">
        <f t="shared" si="1961"/>
        <v/>
      </c>
      <c r="P1961" s="13" t="str">
        <f t="shared" si="1961"/>
        <v/>
      </c>
    </row>
    <row r="1962">
      <c r="B1962" s="23"/>
      <c r="C1962" s="9"/>
      <c r="D1962" s="9"/>
      <c r="E1962" s="9"/>
      <c r="F1962" s="2"/>
      <c r="G1962" s="3"/>
      <c r="I1962" s="12" t="str">
        <f t="shared" si="754"/>
        <v/>
      </c>
      <c r="J1962" s="13">
        <v>3.31E7</v>
      </c>
      <c r="K1962" s="13" t="str">
        <f t="shared" ref="K1962:P1962" si="1962">if($E1962="","",if($E1962="Dropped",if(and(K$1&lt;=$I1962,K$1&gt;=$H1962),if(Year($D1962)=K$1,$F1962*0.8,if((year($D1962)+1)=K$1,$F1962*0.6,$F1962*0.4)) ,""),if($E1962="Minors",0,if($E1962="FA Contract",if(and(K$1&lt;=$I1962,K$1&gt;=$H1962),$F1962,""),if($E1962="YP Contract",if(K$1=$H1962,500000,if(K$1=($H1962+1),1000000,if(K$1=($H1962+2),1500000,""))))))))</f>
        <v/>
      </c>
      <c r="L1962" s="13" t="str">
        <f t="shared" si="1962"/>
        <v/>
      </c>
      <c r="M1962" s="13" t="str">
        <f t="shared" si="1962"/>
        <v/>
      </c>
      <c r="N1962" s="13" t="str">
        <f t="shared" si="1962"/>
        <v/>
      </c>
      <c r="O1962" s="13" t="str">
        <f t="shared" si="1962"/>
        <v/>
      </c>
      <c r="P1962" s="13" t="str">
        <f t="shared" si="1962"/>
        <v/>
      </c>
    </row>
    <row r="1963">
      <c r="B1963" s="23"/>
      <c r="C1963" s="9"/>
      <c r="D1963" s="9"/>
      <c r="E1963" s="9"/>
      <c r="F1963" s="2"/>
      <c r="G1963" s="3"/>
      <c r="I1963" s="12" t="str">
        <f t="shared" si="754"/>
        <v/>
      </c>
      <c r="J1963" s="13">
        <v>3.31E7</v>
      </c>
      <c r="K1963" s="13" t="str">
        <f t="shared" ref="K1963:P1963" si="1963">if($E1963="","",if($E1963="Dropped",if(and(K$1&lt;=$I1963,K$1&gt;=$H1963),if(Year($D1963)=K$1,$F1963*0.8,if((year($D1963)+1)=K$1,$F1963*0.6,$F1963*0.4)) ,""),if($E1963="Minors",0,if($E1963="FA Contract",if(and(K$1&lt;=$I1963,K$1&gt;=$H1963),$F1963,""),if($E1963="YP Contract",if(K$1=$H1963,500000,if(K$1=($H1963+1),1000000,if(K$1=($H1963+2),1500000,""))))))))</f>
        <v/>
      </c>
      <c r="L1963" s="13" t="str">
        <f t="shared" si="1963"/>
        <v/>
      </c>
      <c r="M1963" s="13" t="str">
        <f t="shared" si="1963"/>
        <v/>
      </c>
      <c r="N1963" s="13" t="str">
        <f t="shared" si="1963"/>
        <v/>
      </c>
      <c r="O1963" s="13" t="str">
        <f t="shared" si="1963"/>
        <v/>
      </c>
      <c r="P1963" s="13" t="str">
        <f t="shared" si="1963"/>
        <v/>
      </c>
    </row>
    <row r="1964">
      <c r="B1964" s="23"/>
      <c r="C1964" s="9"/>
      <c r="D1964" s="9"/>
      <c r="E1964" s="9"/>
      <c r="F1964" s="2"/>
      <c r="G1964" s="3"/>
      <c r="I1964" s="12" t="str">
        <f t="shared" si="754"/>
        <v/>
      </c>
      <c r="J1964" s="13">
        <v>3.31E7</v>
      </c>
      <c r="K1964" s="13" t="str">
        <f t="shared" ref="K1964:P1964" si="1964">if($E1964="","",if($E1964="Dropped",if(and(K$1&lt;=$I1964,K$1&gt;=$H1964),if(Year($D1964)=K$1,$F1964*0.8,if((year($D1964)+1)=K$1,$F1964*0.6,$F1964*0.4)) ,""),if($E1964="Minors",0,if($E1964="FA Contract",if(and(K$1&lt;=$I1964,K$1&gt;=$H1964),$F1964,""),if($E1964="YP Contract",if(K$1=$H1964,500000,if(K$1=($H1964+1),1000000,if(K$1=($H1964+2),1500000,""))))))))</f>
        <v/>
      </c>
      <c r="L1964" s="13" t="str">
        <f t="shared" si="1964"/>
        <v/>
      </c>
      <c r="M1964" s="13" t="str">
        <f t="shared" si="1964"/>
        <v/>
      </c>
      <c r="N1964" s="13" t="str">
        <f t="shared" si="1964"/>
        <v/>
      </c>
      <c r="O1964" s="13" t="str">
        <f t="shared" si="1964"/>
        <v/>
      </c>
      <c r="P1964" s="13" t="str">
        <f t="shared" si="1964"/>
        <v/>
      </c>
    </row>
    <row r="1965">
      <c r="B1965" s="23"/>
      <c r="C1965" s="9"/>
      <c r="D1965" s="9"/>
      <c r="E1965" s="9"/>
      <c r="F1965" s="2"/>
      <c r="G1965" s="3"/>
      <c r="I1965" s="12" t="str">
        <f t="shared" si="754"/>
        <v/>
      </c>
      <c r="J1965" s="13">
        <v>3.31E7</v>
      </c>
      <c r="K1965" s="13" t="str">
        <f t="shared" ref="K1965:P1965" si="1965">if($E1965="","",if($E1965="Dropped",if(and(K$1&lt;=$I1965,K$1&gt;=$H1965),if(Year($D1965)=K$1,$F1965*0.8,if((year($D1965)+1)=K$1,$F1965*0.6,$F1965*0.4)) ,""),if($E1965="Minors",0,if($E1965="FA Contract",if(and(K$1&lt;=$I1965,K$1&gt;=$H1965),$F1965,""),if($E1965="YP Contract",if(K$1=$H1965,500000,if(K$1=($H1965+1),1000000,if(K$1=($H1965+2),1500000,""))))))))</f>
        <v/>
      </c>
      <c r="L1965" s="13" t="str">
        <f t="shared" si="1965"/>
        <v/>
      </c>
      <c r="M1965" s="13" t="str">
        <f t="shared" si="1965"/>
        <v/>
      </c>
      <c r="N1965" s="13" t="str">
        <f t="shared" si="1965"/>
        <v/>
      </c>
      <c r="O1965" s="13" t="str">
        <f t="shared" si="1965"/>
        <v/>
      </c>
      <c r="P1965" s="13" t="str">
        <f t="shared" si="1965"/>
        <v/>
      </c>
    </row>
    <row r="1966">
      <c r="B1966" s="23"/>
      <c r="C1966" s="9"/>
      <c r="D1966" s="9"/>
      <c r="E1966" s="9"/>
      <c r="F1966" s="2"/>
      <c r="G1966" s="3"/>
      <c r="I1966" s="12" t="str">
        <f t="shared" si="754"/>
        <v/>
      </c>
      <c r="J1966" s="13">
        <v>3.31E7</v>
      </c>
      <c r="K1966" s="13" t="str">
        <f t="shared" ref="K1966:P1966" si="1966">if($E1966="","",if($E1966="Dropped",if(and(K$1&lt;=$I1966,K$1&gt;=$H1966),if(Year($D1966)=K$1,$F1966*0.8,if((year($D1966)+1)=K$1,$F1966*0.6,$F1966*0.4)) ,""),if($E1966="Minors",0,if($E1966="FA Contract",if(and(K$1&lt;=$I1966,K$1&gt;=$H1966),$F1966,""),if($E1966="YP Contract",if(K$1=$H1966,500000,if(K$1=($H1966+1),1000000,if(K$1=($H1966+2),1500000,""))))))))</f>
        <v/>
      </c>
      <c r="L1966" s="13" t="str">
        <f t="shared" si="1966"/>
        <v/>
      </c>
      <c r="M1966" s="13" t="str">
        <f t="shared" si="1966"/>
        <v/>
      </c>
      <c r="N1966" s="13" t="str">
        <f t="shared" si="1966"/>
        <v/>
      </c>
      <c r="O1966" s="13" t="str">
        <f t="shared" si="1966"/>
        <v/>
      </c>
      <c r="P1966" s="13" t="str">
        <f t="shared" si="1966"/>
        <v/>
      </c>
    </row>
    <row r="1967">
      <c r="B1967" s="23"/>
      <c r="C1967" s="9"/>
      <c r="D1967" s="9"/>
      <c r="E1967" s="9"/>
      <c r="F1967" s="2"/>
      <c r="G1967" s="3"/>
      <c r="I1967" s="12" t="str">
        <f t="shared" si="754"/>
        <v/>
      </c>
      <c r="J1967" s="13">
        <v>3.31E7</v>
      </c>
      <c r="K1967" s="13" t="str">
        <f t="shared" ref="K1967:P1967" si="1967">if($E1967="","",if($E1967="Dropped",if(and(K$1&lt;=$I1967,K$1&gt;=$H1967),if(Year($D1967)=K$1,$F1967*0.8,if((year($D1967)+1)=K$1,$F1967*0.6,$F1967*0.4)) ,""),if($E1967="Minors",0,if($E1967="FA Contract",if(and(K$1&lt;=$I1967,K$1&gt;=$H1967),$F1967,""),if($E1967="YP Contract",if(K$1=$H1967,500000,if(K$1=($H1967+1),1000000,if(K$1=($H1967+2),1500000,""))))))))</f>
        <v/>
      </c>
      <c r="L1967" s="13" t="str">
        <f t="shared" si="1967"/>
        <v/>
      </c>
      <c r="M1967" s="13" t="str">
        <f t="shared" si="1967"/>
        <v/>
      </c>
      <c r="N1967" s="13" t="str">
        <f t="shared" si="1967"/>
        <v/>
      </c>
      <c r="O1967" s="13" t="str">
        <f t="shared" si="1967"/>
        <v/>
      </c>
      <c r="P1967" s="13" t="str">
        <f t="shared" si="1967"/>
        <v/>
      </c>
    </row>
    <row r="1968">
      <c r="B1968" s="23"/>
      <c r="C1968" s="9"/>
      <c r="D1968" s="9"/>
      <c r="E1968" s="9"/>
      <c r="F1968" s="2"/>
      <c r="G1968" s="3"/>
      <c r="I1968" s="12" t="str">
        <f t="shared" si="754"/>
        <v/>
      </c>
      <c r="J1968" s="13">
        <v>3.31E7</v>
      </c>
      <c r="K1968" s="13" t="str">
        <f t="shared" ref="K1968:P1968" si="1968">if($E1968="","",if($E1968="Dropped",if(and(K$1&lt;=$I1968,K$1&gt;=$H1968),if(Year($D1968)=K$1,$F1968*0.8,if((year($D1968)+1)=K$1,$F1968*0.6,$F1968*0.4)) ,""),if($E1968="Minors",0,if($E1968="FA Contract",if(and(K$1&lt;=$I1968,K$1&gt;=$H1968),$F1968,""),if($E1968="YP Contract",if(K$1=$H1968,500000,if(K$1=($H1968+1),1000000,if(K$1=($H1968+2),1500000,""))))))))</f>
        <v/>
      </c>
      <c r="L1968" s="13" t="str">
        <f t="shared" si="1968"/>
        <v/>
      </c>
      <c r="M1968" s="13" t="str">
        <f t="shared" si="1968"/>
        <v/>
      </c>
      <c r="N1968" s="13" t="str">
        <f t="shared" si="1968"/>
        <v/>
      </c>
      <c r="O1968" s="13" t="str">
        <f t="shared" si="1968"/>
        <v/>
      </c>
      <c r="P1968" s="13" t="str">
        <f t="shared" si="1968"/>
        <v/>
      </c>
    </row>
    <row r="1969">
      <c r="B1969" s="23"/>
      <c r="C1969" s="9"/>
      <c r="D1969" s="9"/>
      <c r="E1969" s="9"/>
      <c r="F1969" s="2"/>
      <c r="G1969" s="3"/>
      <c r="I1969" s="12" t="str">
        <f t="shared" si="754"/>
        <v/>
      </c>
      <c r="J1969" s="13">
        <v>3.31E7</v>
      </c>
      <c r="K1969" s="13" t="str">
        <f t="shared" ref="K1969:P1969" si="1969">if($E1969="","",if($E1969="Dropped",if(and(K$1&lt;=$I1969,K$1&gt;=$H1969),if(Year($D1969)=K$1,$F1969*0.8,if((year($D1969)+1)=K$1,$F1969*0.6,$F1969*0.4)) ,""),if($E1969="Minors",0,if($E1969="FA Contract",if(and(K$1&lt;=$I1969,K$1&gt;=$H1969),$F1969,""),if($E1969="YP Contract",if(K$1=$H1969,500000,if(K$1=($H1969+1),1000000,if(K$1=($H1969+2),1500000,""))))))))</f>
        <v/>
      </c>
      <c r="L1969" s="13" t="str">
        <f t="shared" si="1969"/>
        <v/>
      </c>
      <c r="M1969" s="13" t="str">
        <f t="shared" si="1969"/>
        <v/>
      </c>
      <c r="N1969" s="13" t="str">
        <f t="shared" si="1969"/>
        <v/>
      </c>
      <c r="O1969" s="13" t="str">
        <f t="shared" si="1969"/>
        <v/>
      </c>
      <c r="P1969" s="13" t="str">
        <f t="shared" si="1969"/>
        <v/>
      </c>
    </row>
    <row r="1970">
      <c r="B1970" s="23"/>
      <c r="C1970" s="9"/>
      <c r="D1970" s="9"/>
      <c r="E1970" s="9"/>
      <c r="F1970" s="2"/>
      <c r="G1970" s="3"/>
      <c r="I1970" s="12" t="str">
        <f t="shared" si="754"/>
        <v/>
      </c>
      <c r="J1970" s="13">
        <v>3.31E7</v>
      </c>
      <c r="K1970" s="13" t="str">
        <f t="shared" ref="K1970:P1970" si="1970">if($E1970="","",if($E1970="Dropped",if(and(K$1&lt;=$I1970,K$1&gt;=$H1970),if(Year($D1970)=K$1,$F1970*0.8,if((year($D1970)+1)=K$1,$F1970*0.6,$F1970*0.4)) ,""),if($E1970="Minors",0,if($E1970="FA Contract",if(and(K$1&lt;=$I1970,K$1&gt;=$H1970),$F1970,""),if($E1970="YP Contract",if(K$1=$H1970,500000,if(K$1=($H1970+1),1000000,if(K$1=($H1970+2),1500000,""))))))))</f>
        <v/>
      </c>
      <c r="L1970" s="13" t="str">
        <f t="shared" si="1970"/>
        <v/>
      </c>
      <c r="M1970" s="13" t="str">
        <f t="shared" si="1970"/>
        <v/>
      </c>
      <c r="N1970" s="13" t="str">
        <f t="shared" si="1970"/>
        <v/>
      </c>
      <c r="O1970" s="13" t="str">
        <f t="shared" si="1970"/>
        <v/>
      </c>
      <c r="P1970" s="13" t="str">
        <f t="shared" si="1970"/>
        <v/>
      </c>
    </row>
    <row r="1971">
      <c r="B1971" s="23"/>
      <c r="C1971" s="9"/>
      <c r="D1971" s="9"/>
      <c r="E1971" s="9"/>
      <c r="F1971" s="2"/>
      <c r="G1971" s="3"/>
      <c r="I1971" s="12" t="str">
        <f t="shared" si="754"/>
        <v/>
      </c>
      <c r="J1971" s="13">
        <v>3.31E7</v>
      </c>
      <c r="K1971" s="13" t="str">
        <f t="shared" ref="K1971:P1971" si="1971">if($E1971="","",if($E1971="Dropped",if(and(K$1&lt;=$I1971,K$1&gt;=$H1971),if(Year($D1971)=K$1,$F1971*0.8,if((year($D1971)+1)=K$1,$F1971*0.6,$F1971*0.4)) ,""),if($E1971="Minors",0,if($E1971="FA Contract",if(and(K$1&lt;=$I1971,K$1&gt;=$H1971),$F1971,""),if($E1971="YP Contract",if(K$1=$H1971,500000,if(K$1=($H1971+1),1000000,if(K$1=($H1971+2),1500000,""))))))))</f>
        <v/>
      </c>
      <c r="L1971" s="13" t="str">
        <f t="shared" si="1971"/>
        <v/>
      </c>
      <c r="M1971" s="13" t="str">
        <f t="shared" si="1971"/>
        <v/>
      </c>
      <c r="N1971" s="13" t="str">
        <f t="shared" si="1971"/>
        <v/>
      </c>
      <c r="O1971" s="13" t="str">
        <f t="shared" si="1971"/>
        <v/>
      </c>
      <c r="P1971" s="13" t="str">
        <f t="shared" si="1971"/>
        <v/>
      </c>
    </row>
    <row r="1972">
      <c r="B1972" s="23"/>
      <c r="C1972" s="9"/>
      <c r="D1972" s="9"/>
      <c r="E1972" s="9"/>
      <c r="F1972" s="2"/>
      <c r="G1972" s="3"/>
      <c r="I1972" s="12" t="str">
        <f t="shared" si="754"/>
        <v/>
      </c>
      <c r="J1972" s="13">
        <v>3.31E7</v>
      </c>
      <c r="K1972" s="13" t="str">
        <f t="shared" ref="K1972:P1972" si="1972">if($E1972="","",if($E1972="Dropped",if(and(K$1&lt;=$I1972,K$1&gt;=$H1972),if(Year($D1972)=K$1,$F1972*0.8,if((year($D1972)+1)=K$1,$F1972*0.6,$F1972*0.4)) ,""),if($E1972="Minors",0,if($E1972="FA Contract",if(and(K$1&lt;=$I1972,K$1&gt;=$H1972),$F1972,""),if($E1972="YP Contract",if(K$1=$H1972,500000,if(K$1=($H1972+1),1000000,if(K$1=($H1972+2),1500000,""))))))))</f>
        <v/>
      </c>
      <c r="L1972" s="13" t="str">
        <f t="shared" si="1972"/>
        <v/>
      </c>
      <c r="M1972" s="13" t="str">
        <f t="shared" si="1972"/>
        <v/>
      </c>
      <c r="N1972" s="13" t="str">
        <f t="shared" si="1972"/>
        <v/>
      </c>
      <c r="O1972" s="13" t="str">
        <f t="shared" si="1972"/>
        <v/>
      </c>
      <c r="P1972" s="13" t="str">
        <f t="shared" si="1972"/>
        <v/>
      </c>
    </row>
    <row r="1973">
      <c r="B1973" s="23"/>
      <c r="C1973" s="9"/>
      <c r="D1973" s="9"/>
      <c r="E1973" s="9"/>
      <c r="F1973" s="2"/>
      <c r="G1973" s="3"/>
      <c r="I1973" s="12" t="str">
        <f t="shared" si="754"/>
        <v/>
      </c>
      <c r="J1973" s="13">
        <v>3.31E7</v>
      </c>
      <c r="K1973" s="13" t="str">
        <f t="shared" ref="K1973:P1973" si="1973">if($E1973="","",if($E1973="Dropped",if(and(K$1&lt;=$I1973,K$1&gt;=$H1973),if(Year($D1973)=K$1,$F1973*0.8,if((year($D1973)+1)=K$1,$F1973*0.6,$F1973*0.4)) ,""),if($E1973="Minors",0,if($E1973="FA Contract",if(and(K$1&lt;=$I1973,K$1&gt;=$H1973),$F1973,""),if($E1973="YP Contract",if(K$1=$H1973,500000,if(K$1=($H1973+1),1000000,if(K$1=($H1973+2),1500000,""))))))))</f>
        <v/>
      </c>
      <c r="L1973" s="13" t="str">
        <f t="shared" si="1973"/>
        <v/>
      </c>
      <c r="M1973" s="13" t="str">
        <f t="shared" si="1973"/>
        <v/>
      </c>
      <c r="N1973" s="13" t="str">
        <f t="shared" si="1973"/>
        <v/>
      </c>
      <c r="O1973" s="13" t="str">
        <f t="shared" si="1973"/>
        <v/>
      </c>
      <c r="P1973" s="13" t="str">
        <f t="shared" si="1973"/>
        <v/>
      </c>
    </row>
    <row r="1974">
      <c r="B1974" s="23"/>
      <c r="C1974" s="9"/>
      <c r="D1974" s="9"/>
      <c r="E1974" s="9"/>
      <c r="F1974" s="2"/>
      <c r="G1974" s="3"/>
      <c r="I1974" s="12" t="str">
        <f t="shared" si="754"/>
        <v/>
      </c>
      <c r="J1974" s="13">
        <v>3.31E7</v>
      </c>
      <c r="K1974" s="13" t="str">
        <f t="shared" ref="K1974:P1974" si="1974">if($E1974="","",if($E1974="Dropped",if(and(K$1&lt;=$I1974,K$1&gt;=$H1974),if(Year($D1974)=K$1,$F1974*0.8,if((year($D1974)+1)=K$1,$F1974*0.6,$F1974*0.4)) ,""),if($E1974="Minors",0,if($E1974="FA Contract",if(and(K$1&lt;=$I1974,K$1&gt;=$H1974),$F1974,""),if($E1974="YP Contract",if(K$1=$H1974,500000,if(K$1=($H1974+1),1000000,if(K$1=($H1974+2),1500000,""))))))))</f>
        <v/>
      </c>
      <c r="L1974" s="13" t="str">
        <f t="shared" si="1974"/>
        <v/>
      </c>
      <c r="M1974" s="13" t="str">
        <f t="shared" si="1974"/>
        <v/>
      </c>
      <c r="N1974" s="13" t="str">
        <f t="shared" si="1974"/>
        <v/>
      </c>
      <c r="O1974" s="13" t="str">
        <f t="shared" si="1974"/>
        <v/>
      </c>
      <c r="P1974" s="13" t="str">
        <f t="shared" si="1974"/>
        <v/>
      </c>
    </row>
    <row r="1975">
      <c r="B1975" s="23"/>
      <c r="C1975" s="9"/>
      <c r="D1975" s="9"/>
      <c r="E1975" s="9"/>
      <c r="F1975" s="2"/>
      <c r="G1975" s="3"/>
      <c r="I1975" s="12" t="str">
        <f t="shared" si="754"/>
        <v/>
      </c>
      <c r="J1975" s="13">
        <v>3.31E7</v>
      </c>
      <c r="K1975" s="13" t="str">
        <f t="shared" ref="K1975:P1975" si="1975">if($E1975="","",if($E1975="Dropped",if(and(K$1&lt;=$I1975,K$1&gt;=$H1975),if(Year($D1975)=K$1,$F1975*0.8,if((year($D1975)+1)=K$1,$F1975*0.6,$F1975*0.4)) ,""),if($E1975="Minors",0,if($E1975="FA Contract",if(and(K$1&lt;=$I1975,K$1&gt;=$H1975),$F1975,""),if($E1975="YP Contract",if(K$1=$H1975,500000,if(K$1=($H1975+1),1000000,if(K$1=($H1975+2),1500000,""))))))))</f>
        <v/>
      </c>
      <c r="L1975" s="13" t="str">
        <f t="shared" si="1975"/>
        <v/>
      </c>
      <c r="M1975" s="13" t="str">
        <f t="shared" si="1975"/>
        <v/>
      </c>
      <c r="N1975" s="13" t="str">
        <f t="shared" si="1975"/>
        <v/>
      </c>
      <c r="O1975" s="13" t="str">
        <f t="shared" si="1975"/>
        <v/>
      </c>
      <c r="P1975" s="13" t="str">
        <f t="shared" si="1975"/>
        <v/>
      </c>
    </row>
    <row r="1976">
      <c r="B1976" s="23"/>
      <c r="C1976" s="9"/>
      <c r="D1976" s="9"/>
      <c r="E1976" s="9"/>
      <c r="F1976" s="2"/>
      <c r="G1976" s="3"/>
      <c r="I1976" s="12" t="str">
        <f t="shared" si="754"/>
        <v/>
      </c>
      <c r="J1976" s="13">
        <v>3.31E7</v>
      </c>
      <c r="K1976" s="13" t="str">
        <f t="shared" ref="K1976:P1976" si="1976">if($E1976="","",if($E1976="Dropped",if(and(K$1&lt;=$I1976,K$1&gt;=$H1976),if(Year($D1976)=K$1,$F1976*0.8,if((year($D1976)+1)=K$1,$F1976*0.6,$F1976*0.4)) ,""),if($E1976="Minors",0,if($E1976="FA Contract",if(and(K$1&lt;=$I1976,K$1&gt;=$H1976),$F1976,""),if($E1976="YP Contract",if(K$1=$H1976,500000,if(K$1=($H1976+1),1000000,if(K$1=($H1976+2),1500000,""))))))))</f>
        <v/>
      </c>
      <c r="L1976" s="13" t="str">
        <f t="shared" si="1976"/>
        <v/>
      </c>
      <c r="M1976" s="13" t="str">
        <f t="shared" si="1976"/>
        <v/>
      </c>
      <c r="N1976" s="13" t="str">
        <f t="shared" si="1976"/>
        <v/>
      </c>
      <c r="O1976" s="13" t="str">
        <f t="shared" si="1976"/>
        <v/>
      </c>
      <c r="P1976" s="13" t="str">
        <f t="shared" si="1976"/>
        <v/>
      </c>
    </row>
    <row r="1977">
      <c r="B1977" s="23"/>
      <c r="C1977" s="9"/>
      <c r="D1977" s="9"/>
      <c r="E1977" s="9"/>
      <c r="F1977" s="2"/>
      <c r="G1977" s="3"/>
      <c r="I1977" s="12" t="str">
        <f t="shared" si="754"/>
        <v/>
      </c>
      <c r="J1977" s="13">
        <v>3.31E7</v>
      </c>
      <c r="K1977" s="13" t="str">
        <f t="shared" ref="K1977:P1977" si="1977">if($E1977="","",if($E1977="Dropped",if(and(K$1&lt;=$I1977,K$1&gt;=$H1977),if(Year($D1977)=K$1,$F1977*0.8,if((year($D1977)+1)=K$1,$F1977*0.6,$F1977*0.4)) ,""),if($E1977="Minors",0,if($E1977="FA Contract",if(and(K$1&lt;=$I1977,K$1&gt;=$H1977),$F1977,""),if($E1977="YP Contract",if(K$1=$H1977,500000,if(K$1=($H1977+1),1000000,if(K$1=($H1977+2),1500000,""))))))))</f>
        <v/>
      </c>
      <c r="L1977" s="13" t="str">
        <f t="shared" si="1977"/>
        <v/>
      </c>
      <c r="M1977" s="13" t="str">
        <f t="shared" si="1977"/>
        <v/>
      </c>
      <c r="N1977" s="13" t="str">
        <f t="shared" si="1977"/>
        <v/>
      </c>
      <c r="O1977" s="13" t="str">
        <f t="shared" si="1977"/>
        <v/>
      </c>
      <c r="P1977" s="13" t="str">
        <f t="shared" si="1977"/>
        <v/>
      </c>
    </row>
    <row r="1978">
      <c r="B1978" s="23"/>
      <c r="C1978" s="9"/>
      <c r="D1978" s="9"/>
      <c r="E1978" s="9"/>
      <c r="F1978" s="2"/>
      <c r="G1978" s="3"/>
      <c r="I1978" s="12" t="str">
        <f t="shared" si="754"/>
        <v/>
      </c>
      <c r="J1978" s="13">
        <v>3.31E7</v>
      </c>
      <c r="K1978" s="13" t="str">
        <f t="shared" ref="K1978:P1978" si="1978">if($E1978="","",if($E1978="Dropped",if(and(K$1&lt;=$I1978,K$1&gt;=$H1978),if(Year($D1978)=K$1,$F1978*0.8,if((year($D1978)+1)=K$1,$F1978*0.6,$F1978*0.4)) ,""),if($E1978="Minors",0,if($E1978="FA Contract",if(and(K$1&lt;=$I1978,K$1&gt;=$H1978),$F1978,""),if($E1978="YP Contract",if(K$1=$H1978,500000,if(K$1=($H1978+1),1000000,if(K$1=($H1978+2),1500000,""))))))))</f>
        <v/>
      </c>
      <c r="L1978" s="13" t="str">
        <f t="shared" si="1978"/>
        <v/>
      </c>
      <c r="M1978" s="13" t="str">
        <f t="shared" si="1978"/>
        <v/>
      </c>
      <c r="N1978" s="13" t="str">
        <f t="shared" si="1978"/>
        <v/>
      </c>
      <c r="O1978" s="13" t="str">
        <f t="shared" si="1978"/>
        <v/>
      </c>
      <c r="P1978" s="13" t="str">
        <f t="shared" si="1978"/>
        <v/>
      </c>
    </row>
    <row r="1979">
      <c r="B1979" s="23"/>
      <c r="C1979" s="9"/>
      <c r="D1979" s="9"/>
      <c r="E1979" s="9"/>
      <c r="F1979" s="2"/>
      <c r="G1979" s="3"/>
      <c r="I1979" s="12" t="str">
        <f t="shared" si="754"/>
        <v/>
      </c>
      <c r="J1979" s="13">
        <v>3.31E7</v>
      </c>
      <c r="K1979" s="13" t="str">
        <f t="shared" ref="K1979:P1979" si="1979">if($E1979="","",if($E1979="Dropped",if(and(K$1&lt;=$I1979,K$1&gt;=$H1979),if(Year($D1979)=K$1,$F1979*0.8,if((year($D1979)+1)=K$1,$F1979*0.6,$F1979*0.4)) ,""),if($E1979="Minors",0,if($E1979="FA Contract",if(and(K$1&lt;=$I1979,K$1&gt;=$H1979),$F1979,""),if($E1979="YP Contract",if(K$1=$H1979,500000,if(K$1=($H1979+1),1000000,if(K$1=($H1979+2),1500000,""))))))))</f>
        <v/>
      </c>
      <c r="L1979" s="13" t="str">
        <f t="shared" si="1979"/>
        <v/>
      </c>
      <c r="M1979" s="13" t="str">
        <f t="shared" si="1979"/>
        <v/>
      </c>
      <c r="N1979" s="13" t="str">
        <f t="shared" si="1979"/>
        <v/>
      </c>
      <c r="O1979" s="13" t="str">
        <f t="shared" si="1979"/>
        <v/>
      </c>
      <c r="P1979" s="13" t="str">
        <f t="shared" si="1979"/>
        <v/>
      </c>
    </row>
    <row r="1980">
      <c r="B1980" s="23"/>
      <c r="C1980" s="9"/>
      <c r="D1980" s="9"/>
      <c r="E1980" s="9"/>
      <c r="F1980" s="2"/>
      <c r="G1980" s="3"/>
      <c r="I1980" s="12" t="str">
        <f t="shared" si="754"/>
        <v/>
      </c>
      <c r="J1980" s="13">
        <v>3.31E7</v>
      </c>
      <c r="K1980" s="13" t="str">
        <f t="shared" ref="K1980:P1980" si="1980">if($E1980="","",if($E1980="Dropped",if(and(K$1&lt;=$I1980,K$1&gt;=$H1980),if(Year($D1980)=K$1,$F1980*0.8,if((year($D1980)+1)=K$1,$F1980*0.6,$F1980*0.4)) ,""),if($E1980="Minors",0,if($E1980="FA Contract",if(and(K$1&lt;=$I1980,K$1&gt;=$H1980),$F1980,""),if($E1980="YP Contract",if(K$1=$H1980,500000,if(K$1=($H1980+1),1000000,if(K$1=($H1980+2),1500000,""))))))))</f>
        <v/>
      </c>
      <c r="L1980" s="13" t="str">
        <f t="shared" si="1980"/>
        <v/>
      </c>
      <c r="M1980" s="13" t="str">
        <f t="shared" si="1980"/>
        <v/>
      </c>
      <c r="N1980" s="13" t="str">
        <f t="shared" si="1980"/>
        <v/>
      </c>
      <c r="O1980" s="13" t="str">
        <f t="shared" si="1980"/>
        <v/>
      </c>
      <c r="P1980" s="13" t="str">
        <f t="shared" si="1980"/>
        <v/>
      </c>
    </row>
    <row r="1981">
      <c r="B1981" s="23"/>
      <c r="C1981" s="9"/>
      <c r="D1981" s="9"/>
      <c r="E1981" s="9"/>
      <c r="F1981" s="2"/>
      <c r="G1981" s="3"/>
      <c r="I1981" s="12" t="str">
        <f t="shared" si="754"/>
        <v/>
      </c>
      <c r="J1981" s="13">
        <v>3.31E7</v>
      </c>
      <c r="K1981" s="13" t="str">
        <f t="shared" ref="K1981:P1981" si="1981">if($E1981="","",if($E1981="Dropped",if(and(K$1&lt;=$I1981,K$1&gt;=$H1981),if(Year($D1981)=K$1,$F1981*0.8,if((year($D1981)+1)=K$1,$F1981*0.6,$F1981*0.4)) ,""),if($E1981="Minors",0,if($E1981="FA Contract",if(and(K$1&lt;=$I1981,K$1&gt;=$H1981),$F1981,""),if($E1981="YP Contract",if(K$1=$H1981,500000,if(K$1=($H1981+1),1000000,if(K$1=($H1981+2),1500000,""))))))))</f>
        <v/>
      </c>
      <c r="L1981" s="13" t="str">
        <f t="shared" si="1981"/>
        <v/>
      </c>
      <c r="M1981" s="13" t="str">
        <f t="shared" si="1981"/>
        <v/>
      </c>
      <c r="N1981" s="13" t="str">
        <f t="shared" si="1981"/>
        <v/>
      </c>
      <c r="O1981" s="13" t="str">
        <f t="shared" si="1981"/>
        <v/>
      </c>
      <c r="P1981" s="13" t="str">
        <f t="shared" si="1981"/>
        <v/>
      </c>
    </row>
    <row r="1982">
      <c r="B1982" s="23"/>
      <c r="C1982" s="9"/>
      <c r="D1982" s="9"/>
      <c r="E1982" s="9"/>
      <c r="F1982" s="2"/>
      <c r="G1982" s="3"/>
      <c r="I1982" s="12" t="str">
        <f t="shared" si="754"/>
        <v/>
      </c>
      <c r="J1982" s="13">
        <v>3.31E7</v>
      </c>
      <c r="K1982" s="13" t="str">
        <f t="shared" ref="K1982:P1982" si="1982">if($E1982="","",if($E1982="Dropped",if(and(K$1&lt;=$I1982,K$1&gt;=$H1982),if(Year($D1982)=K$1,$F1982*0.8,if((year($D1982)+1)=K$1,$F1982*0.6,$F1982*0.4)) ,""),if($E1982="Minors",0,if($E1982="FA Contract",if(and(K$1&lt;=$I1982,K$1&gt;=$H1982),$F1982,""),if($E1982="YP Contract",if(K$1=$H1982,500000,if(K$1=($H1982+1),1000000,if(K$1=($H1982+2),1500000,""))))))))</f>
        <v/>
      </c>
      <c r="L1982" s="13" t="str">
        <f t="shared" si="1982"/>
        <v/>
      </c>
      <c r="M1982" s="13" t="str">
        <f t="shared" si="1982"/>
        <v/>
      </c>
      <c r="N1982" s="13" t="str">
        <f t="shared" si="1982"/>
        <v/>
      </c>
      <c r="O1982" s="13" t="str">
        <f t="shared" si="1982"/>
        <v/>
      </c>
      <c r="P1982" s="13" t="str">
        <f t="shared" si="1982"/>
        <v/>
      </c>
    </row>
    <row r="1983">
      <c r="B1983" s="23"/>
      <c r="C1983" s="9"/>
      <c r="D1983" s="9"/>
      <c r="E1983" s="9"/>
      <c r="F1983" s="2"/>
      <c r="G1983" s="3"/>
      <c r="I1983" s="12" t="str">
        <f t="shared" si="754"/>
        <v/>
      </c>
      <c r="J1983" s="13">
        <v>3.31E7</v>
      </c>
      <c r="K1983" s="13" t="str">
        <f t="shared" ref="K1983:P1983" si="1983">if($E1983="","",if($E1983="Dropped",if(and(K$1&lt;=$I1983,K$1&gt;=$H1983),if(Year($D1983)=K$1,$F1983*0.8,if((year($D1983)+1)=K$1,$F1983*0.6,$F1983*0.4)) ,""),if($E1983="Minors",0,if($E1983="FA Contract",if(and(K$1&lt;=$I1983,K$1&gt;=$H1983),$F1983,""),if($E1983="YP Contract",if(K$1=$H1983,500000,if(K$1=($H1983+1),1000000,if(K$1=($H1983+2),1500000,""))))))))</f>
        <v/>
      </c>
      <c r="L1983" s="13" t="str">
        <f t="shared" si="1983"/>
        <v/>
      </c>
      <c r="M1983" s="13" t="str">
        <f t="shared" si="1983"/>
        <v/>
      </c>
      <c r="N1983" s="13" t="str">
        <f t="shared" si="1983"/>
        <v/>
      </c>
      <c r="O1983" s="13" t="str">
        <f t="shared" si="1983"/>
        <v/>
      </c>
      <c r="P1983" s="13" t="str">
        <f t="shared" si="1983"/>
        <v/>
      </c>
    </row>
    <row r="1984">
      <c r="B1984" s="23"/>
      <c r="C1984" s="9"/>
      <c r="D1984" s="9"/>
      <c r="E1984" s="9"/>
      <c r="F1984" s="2"/>
      <c r="G1984" s="3"/>
      <c r="I1984" s="12" t="str">
        <f t="shared" si="754"/>
        <v/>
      </c>
      <c r="J1984" s="13">
        <v>3.31E7</v>
      </c>
      <c r="K1984" s="13" t="str">
        <f t="shared" ref="K1984:P1984" si="1984">if($E1984="","",if($E1984="Dropped",if(and(K$1&lt;=$I1984,K$1&gt;=$H1984),if(Year($D1984)=K$1,$F1984*0.8,if((year($D1984)+1)=K$1,$F1984*0.6,$F1984*0.4)) ,""),if($E1984="Minors",0,if($E1984="FA Contract",if(and(K$1&lt;=$I1984,K$1&gt;=$H1984),$F1984,""),if($E1984="YP Contract",if(K$1=$H1984,500000,if(K$1=($H1984+1),1000000,if(K$1=($H1984+2),1500000,""))))))))</f>
        <v/>
      </c>
      <c r="L1984" s="13" t="str">
        <f t="shared" si="1984"/>
        <v/>
      </c>
      <c r="M1984" s="13" t="str">
        <f t="shared" si="1984"/>
        <v/>
      </c>
      <c r="N1984" s="13" t="str">
        <f t="shared" si="1984"/>
        <v/>
      </c>
      <c r="O1984" s="13" t="str">
        <f t="shared" si="1984"/>
        <v/>
      </c>
      <c r="P1984" s="13" t="str">
        <f t="shared" si="1984"/>
        <v/>
      </c>
    </row>
    <row r="1985">
      <c r="B1985" s="23"/>
      <c r="C1985" s="9"/>
      <c r="D1985" s="9"/>
      <c r="E1985" s="9"/>
      <c r="F1985" s="2"/>
      <c r="G1985" s="3"/>
      <c r="I1985" s="12" t="str">
        <f t="shared" si="754"/>
        <v/>
      </c>
      <c r="J1985" s="13">
        <v>3.31E7</v>
      </c>
      <c r="K1985" s="13" t="str">
        <f t="shared" ref="K1985:P1985" si="1985">if($E1985="","",if($E1985="Dropped",if(and(K$1&lt;=$I1985,K$1&gt;=$H1985),if(Year($D1985)=K$1,$F1985*0.8,if((year($D1985)+1)=K$1,$F1985*0.6,$F1985*0.4)) ,""),if($E1985="Minors",0,if($E1985="FA Contract",if(and(K$1&lt;=$I1985,K$1&gt;=$H1985),$F1985,""),if($E1985="YP Contract",if(K$1=$H1985,500000,if(K$1=($H1985+1),1000000,if(K$1=($H1985+2),1500000,""))))))))</f>
        <v/>
      </c>
      <c r="L1985" s="13" t="str">
        <f t="shared" si="1985"/>
        <v/>
      </c>
      <c r="M1985" s="13" t="str">
        <f t="shared" si="1985"/>
        <v/>
      </c>
      <c r="N1985" s="13" t="str">
        <f t="shared" si="1985"/>
        <v/>
      </c>
      <c r="O1985" s="13" t="str">
        <f t="shared" si="1985"/>
        <v/>
      </c>
      <c r="P1985" s="13" t="str">
        <f t="shared" si="1985"/>
        <v/>
      </c>
    </row>
    <row r="1986">
      <c r="B1986" s="23"/>
      <c r="C1986" s="9"/>
      <c r="D1986" s="9"/>
      <c r="E1986" s="9"/>
      <c r="F1986" s="2"/>
      <c r="G1986" s="3"/>
      <c r="I1986" s="12" t="str">
        <f t="shared" si="754"/>
        <v/>
      </c>
      <c r="J1986" s="13">
        <v>3.31E7</v>
      </c>
      <c r="K1986" s="13" t="str">
        <f t="shared" ref="K1986:P1986" si="1986">if($E1986="","",if($E1986="Dropped",if(and(K$1&lt;=$I1986,K$1&gt;=$H1986),if(Year($D1986)=K$1,$F1986*0.8,if((year($D1986)+1)=K$1,$F1986*0.6,$F1986*0.4)) ,""),if($E1986="Minors",0,if($E1986="FA Contract",if(and(K$1&lt;=$I1986,K$1&gt;=$H1986),$F1986,""),if($E1986="YP Contract",if(K$1=$H1986,500000,if(K$1=($H1986+1),1000000,if(K$1=($H1986+2),1500000,""))))))))</f>
        <v/>
      </c>
      <c r="L1986" s="13" t="str">
        <f t="shared" si="1986"/>
        <v/>
      </c>
      <c r="M1986" s="13" t="str">
        <f t="shared" si="1986"/>
        <v/>
      </c>
      <c r="N1986" s="13" t="str">
        <f t="shared" si="1986"/>
        <v/>
      </c>
      <c r="O1986" s="13" t="str">
        <f t="shared" si="1986"/>
        <v/>
      </c>
      <c r="P1986" s="13" t="str">
        <f t="shared" si="1986"/>
        <v/>
      </c>
    </row>
    <row r="1987">
      <c r="B1987" s="23"/>
      <c r="C1987" s="9"/>
      <c r="D1987" s="9"/>
      <c r="E1987" s="9"/>
      <c r="F1987" s="2"/>
      <c r="G1987" s="3"/>
      <c r="I1987" s="12" t="str">
        <f t="shared" si="754"/>
        <v/>
      </c>
      <c r="J1987" s="13">
        <v>3.31E7</v>
      </c>
      <c r="K1987" s="13" t="str">
        <f t="shared" ref="K1987:P1987" si="1987">if($E1987="","",if($E1987="Dropped",if(and(K$1&lt;=$I1987,K$1&gt;=$H1987),if(Year($D1987)=K$1,$F1987*0.8,if((year($D1987)+1)=K$1,$F1987*0.6,$F1987*0.4)) ,""),if($E1987="Minors",0,if($E1987="FA Contract",if(and(K$1&lt;=$I1987,K$1&gt;=$H1987),$F1987,""),if($E1987="YP Contract",if(K$1=$H1987,500000,if(K$1=($H1987+1),1000000,if(K$1=($H1987+2),1500000,""))))))))</f>
        <v/>
      </c>
      <c r="L1987" s="13" t="str">
        <f t="shared" si="1987"/>
        <v/>
      </c>
      <c r="M1987" s="13" t="str">
        <f t="shared" si="1987"/>
        <v/>
      </c>
      <c r="N1987" s="13" t="str">
        <f t="shared" si="1987"/>
        <v/>
      </c>
      <c r="O1987" s="13" t="str">
        <f t="shared" si="1987"/>
        <v/>
      </c>
      <c r="P1987" s="13" t="str">
        <f t="shared" si="1987"/>
        <v/>
      </c>
    </row>
    <row r="1988">
      <c r="B1988" s="23"/>
      <c r="C1988" s="9"/>
      <c r="D1988" s="9"/>
      <c r="E1988" s="9"/>
      <c r="F1988" s="2"/>
      <c r="G1988" s="3"/>
      <c r="I1988" s="12" t="str">
        <f t="shared" si="754"/>
        <v/>
      </c>
      <c r="J1988" s="13">
        <v>3.31E7</v>
      </c>
      <c r="K1988" s="13" t="str">
        <f t="shared" ref="K1988:P1988" si="1988">if($E1988="","",if($E1988="Dropped",if(and(K$1&lt;=$I1988,K$1&gt;=$H1988),if(Year($D1988)=K$1,$F1988*0.8,if((year($D1988)+1)=K$1,$F1988*0.6,$F1988*0.4)) ,""),if($E1988="Minors",0,if($E1988="FA Contract",if(and(K$1&lt;=$I1988,K$1&gt;=$H1988),$F1988,""),if($E1988="YP Contract",if(K$1=$H1988,500000,if(K$1=($H1988+1),1000000,if(K$1=($H1988+2),1500000,""))))))))</f>
        <v/>
      </c>
      <c r="L1988" s="13" t="str">
        <f t="shared" si="1988"/>
        <v/>
      </c>
      <c r="M1988" s="13" t="str">
        <f t="shared" si="1988"/>
        <v/>
      </c>
      <c r="N1988" s="13" t="str">
        <f t="shared" si="1988"/>
        <v/>
      </c>
      <c r="O1988" s="13" t="str">
        <f t="shared" si="1988"/>
        <v/>
      </c>
      <c r="P1988" s="13" t="str">
        <f t="shared" si="1988"/>
        <v/>
      </c>
    </row>
    <row r="1989">
      <c r="B1989" s="23"/>
      <c r="C1989" s="9"/>
      <c r="D1989" s="9"/>
      <c r="E1989" s="9"/>
      <c r="F1989" s="2"/>
      <c r="G1989" s="3"/>
      <c r="I1989" s="12" t="str">
        <f t="shared" si="754"/>
        <v/>
      </c>
      <c r="J1989" s="13">
        <v>3.31E7</v>
      </c>
      <c r="K1989" s="13" t="str">
        <f t="shared" ref="K1989:P1989" si="1989">if($E1989="","",if($E1989="Dropped",if(and(K$1&lt;=$I1989,K$1&gt;=$H1989),if(Year($D1989)=K$1,$F1989*0.8,if((year($D1989)+1)=K$1,$F1989*0.6,$F1989*0.4)) ,""),if($E1989="Minors",0,if($E1989="FA Contract",if(and(K$1&lt;=$I1989,K$1&gt;=$H1989),$F1989,""),if($E1989="YP Contract",if(K$1=$H1989,500000,if(K$1=($H1989+1),1000000,if(K$1=($H1989+2),1500000,""))))))))</f>
        <v/>
      </c>
      <c r="L1989" s="13" t="str">
        <f t="shared" si="1989"/>
        <v/>
      </c>
      <c r="M1989" s="13" t="str">
        <f t="shared" si="1989"/>
        <v/>
      </c>
      <c r="N1989" s="13" t="str">
        <f t="shared" si="1989"/>
        <v/>
      </c>
      <c r="O1989" s="13" t="str">
        <f t="shared" si="1989"/>
        <v/>
      </c>
      <c r="P1989" s="13" t="str">
        <f t="shared" si="1989"/>
        <v/>
      </c>
    </row>
    <row r="1990">
      <c r="B1990" s="23"/>
      <c r="C1990" s="9"/>
      <c r="D1990" s="9"/>
      <c r="E1990" s="9"/>
      <c r="F1990" s="2"/>
      <c r="G1990" s="3"/>
      <c r="I1990" s="12" t="str">
        <f t="shared" si="754"/>
        <v/>
      </c>
      <c r="J1990" s="13">
        <v>3.31E7</v>
      </c>
      <c r="K1990" s="13" t="str">
        <f t="shared" ref="K1990:P1990" si="1990">if($E1990="","",if($E1990="Dropped",if(and(K$1&lt;=$I1990,K$1&gt;=$H1990),if(Year($D1990)=K$1,$F1990*0.8,if((year($D1990)+1)=K$1,$F1990*0.6,$F1990*0.4)) ,""),if($E1990="Minors",0,if($E1990="FA Contract",if(and(K$1&lt;=$I1990,K$1&gt;=$H1990),$F1990,""),if($E1990="YP Contract",if(K$1=$H1990,500000,if(K$1=($H1990+1),1000000,if(K$1=($H1990+2),1500000,""))))))))</f>
        <v/>
      </c>
      <c r="L1990" s="13" t="str">
        <f t="shared" si="1990"/>
        <v/>
      </c>
      <c r="M1990" s="13" t="str">
        <f t="shared" si="1990"/>
        <v/>
      </c>
      <c r="N1990" s="13" t="str">
        <f t="shared" si="1990"/>
        <v/>
      </c>
      <c r="O1990" s="13" t="str">
        <f t="shared" si="1990"/>
        <v/>
      </c>
      <c r="P1990" s="13" t="str">
        <f t="shared" si="1990"/>
        <v/>
      </c>
    </row>
    <row r="1991">
      <c r="B1991" s="23"/>
      <c r="C1991" s="9"/>
      <c r="D1991" s="9"/>
      <c r="E1991" s="9"/>
      <c r="F1991" s="2"/>
      <c r="G1991" s="3"/>
      <c r="I1991" s="12" t="str">
        <f t="shared" si="754"/>
        <v/>
      </c>
      <c r="J1991" s="13">
        <v>3.31E7</v>
      </c>
      <c r="K1991" s="13" t="str">
        <f t="shared" ref="K1991:P1991" si="1991">if($E1991="","",if($E1991="Dropped",if(and(K$1&lt;=$I1991,K$1&gt;=$H1991),if(Year($D1991)=K$1,$F1991*0.8,if((year($D1991)+1)=K$1,$F1991*0.6,$F1991*0.4)) ,""),if($E1991="Minors",0,if($E1991="FA Contract",if(and(K$1&lt;=$I1991,K$1&gt;=$H1991),$F1991,""),if($E1991="YP Contract",if(K$1=$H1991,500000,if(K$1=($H1991+1),1000000,if(K$1=($H1991+2),1500000,""))))))))</f>
        <v/>
      </c>
      <c r="L1991" s="13" t="str">
        <f t="shared" si="1991"/>
        <v/>
      </c>
      <c r="M1991" s="13" t="str">
        <f t="shared" si="1991"/>
        <v/>
      </c>
      <c r="N1991" s="13" t="str">
        <f t="shared" si="1991"/>
        <v/>
      </c>
      <c r="O1991" s="13" t="str">
        <f t="shared" si="1991"/>
        <v/>
      </c>
      <c r="P1991" s="13" t="str">
        <f t="shared" si="1991"/>
        <v/>
      </c>
    </row>
    <row r="1992">
      <c r="B1992" s="23"/>
      <c r="C1992" s="9"/>
      <c r="D1992" s="9"/>
      <c r="E1992" s="9"/>
      <c r="F1992" s="2"/>
      <c r="G1992" s="3"/>
      <c r="I1992" s="12" t="str">
        <f t="shared" si="754"/>
        <v/>
      </c>
      <c r="J1992" s="13">
        <v>3.31E7</v>
      </c>
      <c r="K1992" s="13" t="str">
        <f t="shared" ref="K1992:P1992" si="1992">if($E1992="","",if($E1992="Dropped",if(and(K$1&lt;=$I1992,K$1&gt;=$H1992),if(Year($D1992)=K$1,$F1992*0.8,if((year($D1992)+1)=K$1,$F1992*0.6,$F1992*0.4)) ,""),if($E1992="Minors",0,if($E1992="FA Contract",if(and(K$1&lt;=$I1992,K$1&gt;=$H1992),$F1992,""),if($E1992="YP Contract",if(K$1=$H1992,500000,if(K$1=($H1992+1),1000000,if(K$1=($H1992+2),1500000,""))))))))</f>
        <v/>
      </c>
      <c r="L1992" s="13" t="str">
        <f t="shared" si="1992"/>
        <v/>
      </c>
      <c r="M1992" s="13" t="str">
        <f t="shared" si="1992"/>
        <v/>
      </c>
      <c r="N1992" s="13" t="str">
        <f t="shared" si="1992"/>
        <v/>
      </c>
      <c r="O1992" s="13" t="str">
        <f t="shared" si="1992"/>
        <v/>
      </c>
      <c r="P1992" s="13" t="str">
        <f t="shared" si="1992"/>
        <v/>
      </c>
    </row>
    <row r="1993">
      <c r="B1993" s="23"/>
      <c r="C1993" s="9"/>
      <c r="D1993" s="9"/>
      <c r="E1993" s="9"/>
      <c r="F1993" s="2"/>
      <c r="G1993" s="3"/>
      <c r="I1993" s="12" t="str">
        <f t="shared" si="754"/>
        <v/>
      </c>
      <c r="J1993" s="13">
        <v>3.31E7</v>
      </c>
      <c r="K1993" s="13" t="str">
        <f t="shared" ref="K1993:P1993" si="1993">if($E1993="","",if($E1993="Dropped",if(and(K$1&lt;=$I1993,K$1&gt;=$H1993),if(Year($D1993)=K$1,$F1993*0.8,if((year($D1993)+1)=K$1,$F1993*0.6,$F1993*0.4)) ,""),if($E1993="Minors",0,if($E1993="FA Contract",if(and(K$1&lt;=$I1993,K$1&gt;=$H1993),$F1993,""),if($E1993="YP Contract",if(K$1=$H1993,500000,if(K$1=($H1993+1),1000000,if(K$1=($H1993+2),1500000,""))))))))</f>
        <v/>
      </c>
      <c r="L1993" s="13" t="str">
        <f t="shared" si="1993"/>
        <v/>
      </c>
      <c r="M1993" s="13" t="str">
        <f t="shared" si="1993"/>
        <v/>
      </c>
      <c r="N1993" s="13" t="str">
        <f t="shared" si="1993"/>
        <v/>
      </c>
      <c r="O1993" s="13" t="str">
        <f t="shared" si="1993"/>
        <v/>
      </c>
      <c r="P1993" s="13" t="str">
        <f t="shared" si="1993"/>
        <v/>
      </c>
    </row>
    <row r="1994">
      <c r="B1994" s="23"/>
      <c r="C1994" s="9"/>
      <c r="D1994" s="9"/>
      <c r="E1994" s="9"/>
      <c r="F1994" s="2"/>
      <c r="G1994" s="3"/>
      <c r="I1994" s="12" t="str">
        <f t="shared" si="754"/>
        <v/>
      </c>
      <c r="J1994" s="13">
        <v>3.31E7</v>
      </c>
      <c r="K1994" s="13" t="str">
        <f t="shared" ref="K1994:P1994" si="1994">if($E1994="","",if($E1994="Dropped",if(and(K$1&lt;=$I1994,K$1&gt;=$H1994),if(Year($D1994)=K$1,$F1994*0.8,if((year($D1994)+1)=K$1,$F1994*0.6,$F1994*0.4)) ,""),if($E1994="Minors",0,if($E1994="FA Contract",if(and(K$1&lt;=$I1994,K$1&gt;=$H1994),$F1994,""),if($E1994="YP Contract",if(K$1=$H1994,500000,if(K$1=($H1994+1),1000000,if(K$1=($H1994+2),1500000,""))))))))</f>
        <v/>
      </c>
      <c r="L1994" s="13" t="str">
        <f t="shared" si="1994"/>
        <v/>
      </c>
      <c r="M1994" s="13" t="str">
        <f t="shared" si="1994"/>
        <v/>
      </c>
      <c r="N1994" s="13" t="str">
        <f t="shared" si="1994"/>
        <v/>
      </c>
      <c r="O1994" s="13" t="str">
        <f t="shared" si="1994"/>
        <v/>
      </c>
      <c r="P1994" s="13" t="str">
        <f t="shared" si="1994"/>
        <v/>
      </c>
    </row>
    <row r="1995">
      <c r="B1995" s="23"/>
      <c r="C1995" s="9"/>
      <c r="D1995" s="9"/>
      <c r="E1995" s="9"/>
      <c r="F1995" s="2"/>
      <c r="G1995" s="3"/>
      <c r="I1995" s="12" t="str">
        <f t="shared" si="754"/>
        <v/>
      </c>
      <c r="J1995" s="13">
        <v>3.31E7</v>
      </c>
      <c r="K1995" s="13" t="str">
        <f t="shared" ref="K1995:P1995" si="1995">if($E1995="","",if($E1995="Dropped",if(and(K$1&lt;=$I1995,K$1&gt;=$H1995),if(Year($D1995)=K$1,$F1995*0.8,if((year($D1995)+1)=K$1,$F1995*0.6,$F1995*0.4)) ,""),if($E1995="Minors",0,if($E1995="FA Contract",if(and(K$1&lt;=$I1995,K$1&gt;=$H1995),$F1995,""),if($E1995="YP Contract",if(K$1=$H1995,500000,if(K$1=($H1995+1),1000000,if(K$1=($H1995+2),1500000,""))))))))</f>
        <v/>
      </c>
      <c r="L1995" s="13" t="str">
        <f t="shared" si="1995"/>
        <v/>
      </c>
      <c r="M1995" s="13" t="str">
        <f t="shared" si="1995"/>
        <v/>
      </c>
      <c r="N1995" s="13" t="str">
        <f t="shared" si="1995"/>
        <v/>
      </c>
      <c r="O1995" s="13" t="str">
        <f t="shared" si="1995"/>
        <v/>
      </c>
      <c r="P1995" s="13" t="str">
        <f t="shared" si="1995"/>
        <v/>
      </c>
    </row>
    <row r="1996">
      <c r="B1996" s="23"/>
      <c r="C1996" s="9"/>
      <c r="D1996" s="9"/>
      <c r="E1996" s="9"/>
      <c r="F1996" s="2"/>
      <c r="G1996" s="3"/>
      <c r="I1996" s="12" t="str">
        <f t="shared" si="754"/>
        <v/>
      </c>
      <c r="J1996" s="13">
        <v>3.31E7</v>
      </c>
      <c r="K1996" s="13" t="str">
        <f t="shared" ref="K1996:P1996" si="1996">if($E1996="","",if($E1996="Dropped",if(and(K$1&lt;=$I1996,K$1&gt;=$H1996),if(Year($D1996)=K$1,$F1996*0.8,if((year($D1996)+1)=K$1,$F1996*0.6,$F1996*0.4)) ,""),if($E1996="Minors",0,if($E1996="FA Contract",if(and(K$1&lt;=$I1996,K$1&gt;=$H1996),$F1996,""),if($E1996="YP Contract",if(K$1=$H1996,500000,if(K$1=($H1996+1),1000000,if(K$1=($H1996+2),1500000,""))))))))</f>
        <v/>
      </c>
      <c r="L1996" s="13" t="str">
        <f t="shared" si="1996"/>
        <v/>
      </c>
      <c r="M1996" s="13" t="str">
        <f t="shared" si="1996"/>
        <v/>
      </c>
      <c r="N1996" s="13" t="str">
        <f t="shared" si="1996"/>
        <v/>
      </c>
      <c r="O1996" s="13" t="str">
        <f t="shared" si="1996"/>
        <v/>
      </c>
      <c r="P1996" s="13" t="str">
        <f t="shared" si="1996"/>
        <v/>
      </c>
    </row>
    <row r="1997">
      <c r="B1997" s="23"/>
      <c r="C1997" s="9"/>
      <c r="D1997" s="9"/>
      <c r="E1997" s="9"/>
      <c r="F1997" s="2"/>
      <c r="G1997" s="3"/>
      <c r="I1997" s="12" t="str">
        <f t="shared" si="754"/>
        <v/>
      </c>
      <c r="J1997" s="13">
        <v>3.31E7</v>
      </c>
      <c r="K1997" s="13" t="str">
        <f t="shared" ref="K1997:P1997" si="1997">if($E1997="","",if($E1997="Dropped",if(and(K$1&lt;=$I1997,K$1&gt;=$H1997),if(Year($D1997)=K$1,$F1997*0.8,if((year($D1997)+1)=K$1,$F1997*0.6,$F1997*0.4)) ,""),if($E1997="Minors",0,if($E1997="FA Contract",if(and(K$1&lt;=$I1997,K$1&gt;=$H1997),$F1997,""),if($E1997="YP Contract",if(K$1=$H1997,500000,if(K$1=($H1997+1),1000000,if(K$1=($H1997+2),1500000,""))))))))</f>
        <v/>
      </c>
      <c r="L1997" s="13" t="str">
        <f t="shared" si="1997"/>
        <v/>
      </c>
      <c r="M1997" s="13" t="str">
        <f t="shared" si="1997"/>
        <v/>
      </c>
      <c r="N1997" s="13" t="str">
        <f t="shared" si="1997"/>
        <v/>
      </c>
      <c r="O1997" s="13" t="str">
        <f t="shared" si="1997"/>
        <v/>
      </c>
      <c r="P1997" s="13" t="str">
        <f t="shared" si="1997"/>
        <v/>
      </c>
    </row>
    <row r="1998">
      <c r="B1998" s="23"/>
      <c r="C1998" s="9"/>
      <c r="D1998" s="9"/>
      <c r="E1998" s="9"/>
      <c r="F1998" s="2"/>
      <c r="G1998" s="3"/>
      <c r="I1998" s="12" t="str">
        <f t="shared" si="754"/>
        <v/>
      </c>
      <c r="J1998" s="13">
        <v>3.31E7</v>
      </c>
      <c r="K1998" s="13" t="str">
        <f t="shared" ref="K1998:P1998" si="1998">if($E1998="","",if($E1998="Dropped",if(and(K$1&lt;=$I1998,K$1&gt;=$H1998),if(Year($D1998)=K$1,$F1998*0.8,if((year($D1998)+1)=K$1,$F1998*0.6,$F1998*0.4)) ,""),if($E1998="Minors",0,if($E1998="FA Contract",if(and(K$1&lt;=$I1998,K$1&gt;=$H1998),$F1998,""),if($E1998="YP Contract",if(K$1=$H1998,500000,if(K$1=($H1998+1),1000000,if(K$1=($H1998+2),1500000,""))))))))</f>
        <v/>
      </c>
      <c r="L1998" s="13" t="str">
        <f t="shared" si="1998"/>
        <v/>
      </c>
      <c r="M1998" s="13" t="str">
        <f t="shared" si="1998"/>
        <v/>
      </c>
      <c r="N1998" s="13" t="str">
        <f t="shared" si="1998"/>
        <v/>
      </c>
      <c r="O1998" s="13" t="str">
        <f t="shared" si="1998"/>
        <v/>
      </c>
      <c r="P1998" s="13" t="str">
        <f t="shared" si="1998"/>
        <v/>
      </c>
    </row>
    <row r="1999">
      <c r="B1999" s="23"/>
      <c r="C1999" s="9"/>
      <c r="D1999" s="9"/>
      <c r="E1999" s="9"/>
      <c r="F1999" s="2"/>
      <c r="G1999" s="3"/>
      <c r="I1999" s="12" t="str">
        <f t="shared" si="754"/>
        <v/>
      </c>
      <c r="J1999" s="13">
        <v>3.31E7</v>
      </c>
      <c r="K1999" s="13" t="str">
        <f t="shared" ref="K1999:P1999" si="1999">if($E1999="","",if($E1999="Dropped",if(and(K$1&lt;=$I1999,K$1&gt;=$H1999),if(Year($D1999)=K$1,$F1999*0.8,if((year($D1999)+1)=K$1,$F1999*0.6,$F1999*0.4)) ,""),if($E1999="Minors",0,if($E1999="FA Contract",if(and(K$1&lt;=$I1999,K$1&gt;=$H1999),$F1999,""),if($E1999="YP Contract",if(K$1=$H1999,500000,if(K$1=($H1999+1),1000000,if(K$1=($H1999+2),1500000,""))))))))</f>
        <v/>
      </c>
      <c r="L1999" s="13" t="str">
        <f t="shared" si="1999"/>
        <v/>
      </c>
      <c r="M1999" s="13" t="str">
        <f t="shared" si="1999"/>
        <v/>
      </c>
      <c r="N1999" s="13" t="str">
        <f t="shared" si="1999"/>
        <v/>
      </c>
      <c r="O1999" s="13" t="str">
        <f t="shared" si="1999"/>
        <v/>
      </c>
      <c r="P1999" s="13" t="str">
        <f t="shared" si="1999"/>
        <v/>
      </c>
    </row>
    <row r="2000">
      <c r="B2000" s="23"/>
      <c r="C2000" s="9"/>
      <c r="D2000" s="9"/>
      <c r="E2000" s="9"/>
      <c r="F2000" s="2"/>
      <c r="G2000" s="3"/>
      <c r="I2000" s="12" t="str">
        <f t="shared" si="754"/>
        <v/>
      </c>
      <c r="J2000" s="13">
        <v>3.31E7</v>
      </c>
      <c r="K2000" s="13" t="str">
        <f t="shared" ref="K2000:P2000" si="2000">if($E2000="","",if($E2000="Dropped",if(and(K$1&lt;=$I2000,K$1&gt;=$H2000),if(Year($D2000)=K$1,$F2000*0.8,if((year($D2000)+1)=K$1,$F2000*0.6,$F2000*0.4)) ,""),if($E2000="Minors",0,if($E2000="FA Contract",if(and(K$1&lt;=$I2000,K$1&gt;=$H2000),$F2000,""),if($E2000="YP Contract",if(K$1=$H2000,500000,if(K$1=($H2000+1),1000000,if(K$1=($H2000+2),1500000,""))))))))</f>
        <v/>
      </c>
      <c r="L2000" s="13" t="str">
        <f t="shared" si="2000"/>
        <v/>
      </c>
      <c r="M2000" s="13" t="str">
        <f t="shared" si="2000"/>
        <v/>
      </c>
      <c r="N2000" s="13" t="str">
        <f t="shared" si="2000"/>
        <v/>
      </c>
      <c r="O2000" s="13" t="str">
        <f t="shared" si="2000"/>
        <v/>
      </c>
      <c r="P2000" s="13" t="str">
        <f t="shared" si="2000"/>
        <v/>
      </c>
    </row>
    <row r="2001">
      <c r="B2001" s="23"/>
      <c r="C2001" s="9"/>
      <c r="D2001" s="9"/>
      <c r="E2001" s="9"/>
      <c r="F2001" s="2"/>
      <c r="G2001" s="3"/>
      <c r="I2001" s="12" t="str">
        <f t="shared" si="754"/>
        <v/>
      </c>
      <c r="J2001" s="13">
        <v>3.31E7</v>
      </c>
      <c r="K2001" s="13" t="str">
        <f t="shared" ref="K2001:P2001" si="2001">if($E2001="","",if($E2001="Dropped",if(and(K$1&lt;=$I2001,K$1&gt;=$H2001),if(Year($D2001)=K$1,$F2001*0.8,if((year($D2001)+1)=K$1,$F2001*0.6,$F2001*0.4)) ,""),if($E2001="Minors",0,if($E2001="FA Contract",if(and(K$1&lt;=$I2001,K$1&gt;=$H2001),$F2001,""),if($E2001="YP Contract",if(K$1=$H2001,500000,if(K$1=($H2001+1),1000000,if(K$1=($H2001+2),1500000,""))))))))</f>
        <v/>
      </c>
      <c r="L2001" s="13" t="str">
        <f t="shared" si="2001"/>
        <v/>
      </c>
      <c r="M2001" s="13" t="str">
        <f t="shared" si="2001"/>
        <v/>
      </c>
      <c r="N2001" s="13" t="str">
        <f t="shared" si="2001"/>
        <v/>
      </c>
      <c r="O2001" s="13" t="str">
        <f t="shared" si="2001"/>
        <v/>
      </c>
      <c r="P2001" s="13" t="str">
        <f t="shared" si="2001"/>
        <v/>
      </c>
    </row>
    <row r="2002">
      <c r="B2002" s="23"/>
      <c r="C2002" s="9"/>
      <c r="D2002" s="9"/>
      <c r="E2002" s="9"/>
      <c r="F2002" s="2"/>
      <c r="G2002" s="3"/>
      <c r="I2002" s="12" t="str">
        <f t="shared" si="754"/>
        <v/>
      </c>
      <c r="J2002" s="13">
        <v>3.31E7</v>
      </c>
      <c r="K2002" s="13" t="str">
        <f t="shared" ref="K2002:P2002" si="2002">if($E2002="","",if($E2002="Dropped",if(and(K$1&lt;=$I2002,K$1&gt;=$H2002),if(Year($D2002)=K$1,$F2002*0.8,if((year($D2002)+1)=K$1,$F2002*0.6,$F2002*0.4)) ,""),if($E2002="Minors",0,if($E2002="FA Contract",if(and(K$1&lt;=$I2002,K$1&gt;=$H2002),$F2002,""),if($E2002="YP Contract",if(K$1=$H2002,500000,if(K$1=($H2002+1),1000000,if(K$1=($H2002+2),1500000,""))))))))</f>
        <v/>
      </c>
      <c r="L2002" s="13" t="str">
        <f t="shared" si="2002"/>
        <v/>
      </c>
      <c r="M2002" s="13" t="str">
        <f t="shared" si="2002"/>
        <v/>
      </c>
      <c r="N2002" s="13" t="str">
        <f t="shared" si="2002"/>
        <v/>
      </c>
      <c r="O2002" s="13" t="str">
        <f t="shared" si="2002"/>
        <v/>
      </c>
      <c r="P2002" s="13" t="str">
        <f t="shared" si="2002"/>
        <v/>
      </c>
    </row>
    <row r="2003">
      <c r="B2003" s="23"/>
      <c r="C2003" s="9"/>
      <c r="D2003" s="9"/>
      <c r="E2003" s="9"/>
      <c r="F2003" s="2"/>
      <c r="G2003" s="3"/>
      <c r="I2003" s="12" t="str">
        <f t="shared" si="754"/>
        <v/>
      </c>
      <c r="J2003" s="13">
        <v>3.31E7</v>
      </c>
      <c r="K2003" s="13" t="str">
        <f t="shared" ref="K2003:P2003" si="2003">if($E2003="","",if($E2003="Dropped",if(and(K$1&lt;=$I2003,K$1&gt;=$H2003),if(Year($D2003)=K$1,$F2003*0.8,if((year($D2003)+1)=K$1,$F2003*0.6,$F2003*0.4)) ,""),if($E2003="Minors",0,if($E2003="FA Contract",if(and(K$1&lt;=$I2003,K$1&gt;=$H2003),$F2003,""),if($E2003="YP Contract",if(K$1=$H2003,500000,if(K$1=($H2003+1),1000000,if(K$1=($H2003+2),1500000,""))))))))</f>
        <v/>
      </c>
      <c r="L2003" s="13" t="str">
        <f t="shared" si="2003"/>
        <v/>
      </c>
      <c r="M2003" s="13" t="str">
        <f t="shared" si="2003"/>
        <v/>
      </c>
      <c r="N2003" s="13" t="str">
        <f t="shared" si="2003"/>
        <v/>
      </c>
      <c r="O2003" s="13" t="str">
        <f t="shared" si="2003"/>
        <v/>
      </c>
      <c r="P2003" s="13" t="str">
        <f t="shared" si="2003"/>
        <v/>
      </c>
    </row>
    <row r="2004">
      <c r="B2004" s="23"/>
      <c r="C2004" s="9"/>
      <c r="D2004" s="9"/>
      <c r="E2004" s="9"/>
      <c r="F2004" s="2"/>
      <c r="G2004" s="3"/>
      <c r="I2004" s="12" t="str">
        <f t="shared" si="754"/>
        <v/>
      </c>
      <c r="J2004" s="13">
        <v>3.31E7</v>
      </c>
      <c r="K2004" s="13" t="str">
        <f t="shared" ref="K2004:P2004" si="2004">if($E2004="","",if($E2004="Dropped",if(and(K$1&lt;=$I2004,K$1&gt;=$H2004),if(Year($D2004)=K$1,$F2004*0.8,if((year($D2004)+1)=K$1,$F2004*0.6,$F2004*0.4)) ,""),if($E2004="Minors",0,if($E2004="FA Contract",if(and(K$1&lt;=$I2004,K$1&gt;=$H2004),$F2004,""),if($E2004="YP Contract",if(K$1=$H2004,500000,if(K$1=($H2004+1),1000000,if(K$1=($H2004+2),1500000,""))))))))</f>
        <v/>
      </c>
      <c r="L2004" s="13" t="str">
        <f t="shared" si="2004"/>
        <v/>
      </c>
      <c r="M2004" s="13" t="str">
        <f t="shared" si="2004"/>
        <v/>
      </c>
      <c r="N2004" s="13" t="str">
        <f t="shared" si="2004"/>
        <v/>
      </c>
      <c r="O2004" s="13" t="str">
        <f t="shared" si="2004"/>
        <v/>
      </c>
      <c r="P2004" s="13" t="str">
        <f t="shared" si="2004"/>
        <v/>
      </c>
    </row>
    <row r="2005">
      <c r="B2005" s="23"/>
      <c r="C2005" s="9"/>
      <c r="D2005" s="9"/>
      <c r="E2005" s="9"/>
      <c r="F2005" s="2"/>
      <c r="G2005" s="3"/>
      <c r="I2005" s="12" t="str">
        <f t="shared" si="754"/>
        <v/>
      </c>
      <c r="J2005" s="13">
        <v>3.31E7</v>
      </c>
      <c r="K2005" s="13" t="str">
        <f t="shared" ref="K2005:P2005" si="2005">if($E2005="","",if($E2005="Dropped",if(and(K$1&lt;=$I2005,K$1&gt;=$H2005),if(Year($D2005)=K$1,$F2005*0.8,if((year($D2005)+1)=K$1,$F2005*0.6,$F2005*0.4)) ,""),if($E2005="Minors",0,if($E2005="FA Contract",if(and(K$1&lt;=$I2005,K$1&gt;=$H2005),$F2005,""),if($E2005="YP Contract",if(K$1=$H2005,500000,if(K$1=($H2005+1),1000000,if(K$1=($H2005+2),1500000,""))))))))</f>
        <v/>
      </c>
      <c r="L2005" s="13" t="str">
        <f t="shared" si="2005"/>
        <v/>
      </c>
      <c r="M2005" s="13" t="str">
        <f t="shared" si="2005"/>
        <v/>
      </c>
      <c r="N2005" s="13" t="str">
        <f t="shared" si="2005"/>
        <v/>
      </c>
      <c r="O2005" s="13" t="str">
        <f t="shared" si="2005"/>
        <v/>
      </c>
      <c r="P2005" s="13" t="str">
        <f t="shared" si="2005"/>
        <v/>
      </c>
    </row>
    <row r="2006">
      <c r="B2006" s="23"/>
      <c r="C2006" s="9"/>
      <c r="D2006" s="9"/>
      <c r="E2006" s="9"/>
      <c r="F2006" s="2"/>
      <c r="G2006" s="3"/>
      <c r="I2006" s="12" t="str">
        <f t="shared" si="754"/>
        <v/>
      </c>
      <c r="J2006" s="13">
        <v>3.31E7</v>
      </c>
      <c r="K2006" s="13" t="str">
        <f t="shared" ref="K2006:P2006" si="2006">if($E2006="","",if($E2006="Dropped",if(and(K$1&lt;=$I2006,K$1&gt;=$H2006),if(Year($D2006)=K$1,$F2006*0.8,if((year($D2006)+1)=K$1,$F2006*0.6,$F2006*0.4)) ,""),if($E2006="Minors",0,if($E2006="FA Contract",if(and(K$1&lt;=$I2006,K$1&gt;=$H2006),$F2006,""),if($E2006="YP Contract",if(K$1=$H2006,500000,if(K$1=($H2006+1),1000000,if(K$1=($H2006+2),1500000,""))))))))</f>
        <v/>
      </c>
      <c r="L2006" s="13" t="str">
        <f t="shared" si="2006"/>
        <v/>
      </c>
      <c r="M2006" s="13" t="str">
        <f t="shared" si="2006"/>
        <v/>
      </c>
      <c r="N2006" s="13" t="str">
        <f t="shared" si="2006"/>
        <v/>
      </c>
      <c r="O2006" s="13" t="str">
        <f t="shared" si="2006"/>
        <v/>
      </c>
      <c r="P2006" s="13" t="str">
        <f t="shared" si="2006"/>
        <v/>
      </c>
    </row>
    <row r="2007">
      <c r="B2007" s="23"/>
      <c r="C2007" s="9"/>
      <c r="D2007" s="9"/>
      <c r="E2007" s="9"/>
      <c r="F2007" s="2"/>
      <c r="G2007" s="3"/>
      <c r="I2007" s="12" t="str">
        <f t="shared" si="754"/>
        <v/>
      </c>
      <c r="J2007" s="13">
        <v>3.31E7</v>
      </c>
      <c r="K2007" s="13" t="str">
        <f t="shared" ref="K2007:P2007" si="2007">if($E2007="","",if($E2007="Dropped",if(and(K$1&lt;=$I2007,K$1&gt;=$H2007),if(Year($D2007)=K$1,$F2007*0.8,if((year($D2007)+1)=K$1,$F2007*0.6,$F2007*0.4)) ,""),if($E2007="Minors",0,if($E2007="FA Contract",if(and(K$1&lt;=$I2007,K$1&gt;=$H2007),$F2007,""),if($E2007="YP Contract",if(K$1=$H2007,500000,if(K$1=($H2007+1),1000000,if(K$1=($H2007+2),1500000,""))))))))</f>
        <v/>
      </c>
      <c r="L2007" s="13" t="str">
        <f t="shared" si="2007"/>
        <v/>
      </c>
      <c r="M2007" s="13" t="str">
        <f t="shared" si="2007"/>
        <v/>
      </c>
      <c r="N2007" s="13" t="str">
        <f t="shared" si="2007"/>
        <v/>
      </c>
      <c r="O2007" s="13" t="str">
        <f t="shared" si="2007"/>
        <v/>
      </c>
      <c r="P2007" s="13" t="str">
        <f t="shared" si="2007"/>
        <v/>
      </c>
    </row>
    <row r="2008">
      <c r="B2008" s="23"/>
      <c r="C2008" s="9"/>
      <c r="D2008" s="9"/>
      <c r="E2008" s="9"/>
      <c r="F2008" s="2"/>
      <c r="G2008" s="3"/>
      <c r="I2008" s="12" t="str">
        <f t="shared" si="754"/>
        <v/>
      </c>
      <c r="J2008" s="13">
        <v>3.31E7</v>
      </c>
      <c r="K2008" s="13" t="str">
        <f t="shared" ref="K2008:P2008" si="2008">if($E2008="","",if($E2008="Dropped",if(and(K$1&lt;=$I2008,K$1&gt;=$H2008),if(Year($D2008)=K$1,$F2008*0.8,if((year($D2008)+1)=K$1,$F2008*0.6,$F2008*0.4)) ,""),if($E2008="Minors",0,if($E2008="FA Contract",if(and(K$1&lt;=$I2008,K$1&gt;=$H2008),$F2008,""),if($E2008="YP Contract",if(K$1=$H2008,500000,if(K$1=($H2008+1),1000000,if(K$1=($H2008+2),1500000,""))))))))</f>
        <v/>
      </c>
      <c r="L2008" s="13" t="str">
        <f t="shared" si="2008"/>
        <v/>
      </c>
      <c r="M2008" s="13" t="str">
        <f t="shared" si="2008"/>
        <v/>
      </c>
      <c r="N2008" s="13" t="str">
        <f t="shared" si="2008"/>
        <v/>
      </c>
      <c r="O2008" s="13" t="str">
        <f t="shared" si="2008"/>
        <v/>
      </c>
      <c r="P2008" s="13" t="str">
        <f t="shared" si="2008"/>
        <v/>
      </c>
    </row>
    <row r="2009">
      <c r="B2009" s="23"/>
      <c r="C2009" s="9"/>
      <c r="D2009" s="9"/>
      <c r="E2009" s="9"/>
      <c r="F2009" s="2"/>
      <c r="G2009" s="3"/>
      <c r="I2009" s="12" t="str">
        <f t="shared" si="754"/>
        <v/>
      </c>
      <c r="J2009" s="13">
        <v>3.31E7</v>
      </c>
      <c r="K2009" s="13" t="str">
        <f t="shared" ref="K2009:P2009" si="2009">if($E2009="","",if($E2009="Dropped",if(and(K$1&lt;=$I2009,K$1&gt;=$H2009),if(Year($D2009)=K$1,$F2009*0.8,if((year($D2009)+1)=K$1,$F2009*0.6,$F2009*0.4)) ,""),if($E2009="Minors",0,if($E2009="FA Contract",if(and(K$1&lt;=$I2009,K$1&gt;=$H2009),$F2009,""),if($E2009="YP Contract",if(K$1=$H2009,500000,if(K$1=($H2009+1),1000000,if(K$1=($H2009+2),1500000,""))))))))</f>
        <v/>
      </c>
      <c r="L2009" s="13" t="str">
        <f t="shared" si="2009"/>
        <v/>
      </c>
      <c r="M2009" s="13" t="str">
        <f t="shared" si="2009"/>
        <v/>
      </c>
      <c r="N2009" s="13" t="str">
        <f t="shared" si="2009"/>
        <v/>
      </c>
      <c r="O2009" s="13" t="str">
        <f t="shared" si="2009"/>
        <v/>
      </c>
      <c r="P2009" s="13" t="str">
        <f t="shared" si="2009"/>
        <v/>
      </c>
    </row>
    <row r="2010">
      <c r="B2010" s="23"/>
      <c r="C2010" s="9"/>
      <c r="D2010" s="9"/>
      <c r="E2010" s="9"/>
      <c r="F2010" s="2"/>
      <c r="G2010" s="3"/>
      <c r="I2010" s="12" t="str">
        <f t="shared" si="754"/>
        <v/>
      </c>
      <c r="J2010" s="13">
        <v>3.31E7</v>
      </c>
      <c r="K2010" s="13" t="str">
        <f t="shared" ref="K2010:P2010" si="2010">if($E2010="","",if($E2010="Dropped",if(and(K$1&lt;=$I2010,K$1&gt;=$H2010),if(Year($D2010)=K$1,$F2010*0.8,if((year($D2010)+1)=K$1,$F2010*0.6,$F2010*0.4)) ,""),if($E2010="Minors",0,if($E2010="FA Contract",if(and(K$1&lt;=$I2010,K$1&gt;=$H2010),$F2010,""),if($E2010="YP Contract",if(K$1=$H2010,500000,if(K$1=($H2010+1),1000000,if(K$1=($H2010+2),1500000,""))))))))</f>
        <v/>
      </c>
      <c r="L2010" s="13" t="str">
        <f t="shared" si="2010"/>
        <v/>
      </c>
      <c r="M2010" s="13" t="str">
        <f t="shared" si="2010"/>
        <v/>
      </c>
      <c r="N2010" s="13" t="str">
        <f t="shared" si="2010"/>
        <v/>
      </c>
      <c r="O2010" s="13" t="str">
        <f t="shared" si="2010"/>
        <v/>
      </c>
      <c r="P2010" s="13" t="str">
        <f t="shared" si="2010"/>
        <v/>
      </c>
    </row>
    <row r="2011">
      <c r="B2011" s="23"/>
      <c r="C2011" s="9"/>
      <c r="D2011" s="9"/>
      <c r="E2011" s="9"/>
      <c r="F2011" s="2"/>
      <c r="G2011" s="3"/>
      <c r="I2011" s="12" t="str">
        <f t="shared" si="754"/>
        <v/>
      </c>
      <c r="J2011" s="13">
        <v>3.31E7</v>
      </c>
      <c r="K2011" s="13" t="str">
        <f t="shared" ref="K2011:P2011" si="2011">if($E2011="","",if($E2011="Dropped",if(and(K$1&lt;=$I2011,K$1&gt;=$H2011),if(Year($D2011)=K$1,$F2011*0.8,if((year($D2011)+1)=K$1,$F2011*0.6,$F2011*0.4)) ,""),if($E2011="Minors",0,if($E2011="FA Contract",if(and(K$1&lt;=$I2011,K$1&gt;=$H2011),$F2011,""),if($E2011="YP Contract",if(K$1=$H2011,500000,if(K$1=($H2011+1),1000000,if(K$1=($H2011+2),1500000,""))))))))</f>
        <v/>
      </c>
      <c r="L2011" s="13" t="str">
        <f t="shared" si="2011"/>
        <v/>
      </c>
      <c r="M2011" s="13" t="str">
        <f t="shared" si="2011"/>
        <v/>
      </c>
      <c r="N2011" s="13" t="str">
        <f t="shared" si="2011"/>
        <v/>
      </c>
      <c r="O2011" s="13" t="str">
        <f t="shared" si="2011"/>
        <v/>
      </c>
      <c r="P2011" s="13" t="str">
        <f t="shared" si="2011"/>
        <v/>
      </c>
    </row>
    <row r="2012">
      <c r="B2012" s="23"/>
      <c r="C2012" s="9"/>
      <c r="D2012" s="9"/>
      <c r="E2012" s="9"/>
      <c r="F2012" s="2"/>
      <c r="G2012" s="3"/>
      <c r="I2012" s="12" t="str">
        <f t="shared" si="754"/>
        <v/>
      </c>
      <c r="J2012" s="13">
        <v>3.31E7</v>
      </c>
      <c r="K2012" s="13" t="str">
        <f t="shared" ref="K2012:P2012" si="2012">if($E2012="","",if($E2012="Dropped",if(and(K$1&lt;=$I2012,K$1&gt;=$H2012),if(Year($D2012)=K$1,$F2012*0.8,if((year($D2012)+1)=K$1,$F2012*0.6,$F2012*0.4)) ,""),if($E2012="Minors",0,if($E2012="FA Contract",if(and(K$1&lt;=$I2012,K$1&gt;=$H2012),$F2012,""),if($E2012="YP Contract",if(K$1=$H2012,500000,if(K$1=($H2012+1),1000000,if(K$1=($H2012+2),1500000,""))))))))</f>
        <v/>
      </c>
      <c r="L2012" s="13" t="str">
        <f t="shared" si="2012"/>
        <v/>
      </c>
      <c r="M2012" s="13" t="str">
        <f t="shared" si="2012"/>
        <v/>
      </c>
      <c r="N2012" s="13" t="str">
        <f t="shared" si="2012"/>
        <v/>
      </c>
      <c r="O2012" s="13" t="str">
        <f t="shared" si="2012"/>
        <v/>
      </c>
      <c r="P2012" s="13" t="str">
        <f t="shared" si="2012"/>
        <v/>
      </c>
    </row>
    <row r="2013">
      <c r="B2013" s="23"/>
      <c r="C2013" s="9"/>
      <c r="D2013" s="9"/>
      <c r="E2013" s="9"/>
      <c r="F2013" s="2"/>
      <c r="G2013" s="3"/>
      <c r="I2013" s="12" t="str">
        <f t="shared" si="754"/>
        <v/>
      </c>
      <c r="J2013" s="13">
        <v>3.31E7</v>
      </c>
      <c r="K2013" s="13" t="str">
        <f t="shared" ref="K2013:P2013" si="2013">if($E2013="","",if($E2013="Dropped",if(and(K$1&lt;=$I2013,K$1&gt;=$H2013),if(Year($D2013)=K$1,$F2013*0.8,if((year($D2013)+1)=K$1,$F2013*0.6,$F2013*0.4)) ,""),if($E2013="Minors",0,if($E2013="FA Contract",if(and(K$1&lt;=$I2013,K$1&gt;=$H2013),$F2013,""),if($E2013="YP Contract",if(K$1=$H2013,500000,if(K$1=($H2013+1),1000000,if(K$1=($H2013+2),1500000,""))))))))</f>
        <v/>
      </c>
      <c r="L2013" s="13" t="str">
        <f t="shared" si="2013"/>
        <v/>
      </c>
      <c r="M2013" s="13" t="str">
        <f t="shared" si="2013"/>
        <v/>
      </c>
      <c r="N2013" s="13" t="str">
        <f t="shared" si="2013"/>
        <v/>
      </c>
      <c r="O2013" s="13" t="str">
        <f t="shared" si="2013"/>
        <v/>
      </c>
      <c r="P2013" s="13" t="str">
        <f t="shared" si="2013"/>
        <v/>
      </c>
    </row>
    <row r="2014">
      <c r="B2014" s="23"/>
      <c r="C2014" s="9"/>
      <c r="D2014" s="9"/>
      <c r="E2014" s="9"/>
      <c r="F2014" s="2"/>
      <c r="G2014" s="3"/>
      <c r="I2014" s="12" t="str">
        <f t="shared" si="754"/>
        <v/>
      </c>
      <c r="J2014" s="13">
        <v>3.31E7</v>
      </c>
      <c r="K2014" s="13" t="str">
        <f t="shared" ref="K2014:P2014" si="2014">if($E2014="","",if($E2014="Dropped",if(and(K$1&lt;=$I2014,K$1&gt;=$H2014),if(Year($D2014)=K$1,$F2014*0.8,if((year($D2014)+1)=K$1,$F2014*0.6,$F2014*0.4)) ,""),if($E2014="Minors",0,if($E2014="FA Contract",if(and(K$1&lt;=$I2014,K$1&gt;=$H2014),$F2014,""),if($E2014="YP Contract",if(K$1=$H2014,500000,if(K$1=($H2014+1),1000000,if(K$1=($H2014+2),1500000,""))))))))</f>
        <v/>
      </c>
      <c r="L2014" s="13" t="str">
        <f t="shared" si="2014"/>
        <v/>
      </c>
      <c r="M2014" s="13" t="str">
        <f t="shared" si="2014"/>
        <v/>
      </c>
      <c r="N2014" s="13" t="str">
        <f t="shared" si="2014"/>
        <v/>
      </c>
      <c r="O2014" s="13" t="str">
        <f t="shared" si="2014"/>
        <v/>
      </c>
      <c r="P2014" s="13" t="str">
        <f t="shared" si="2014"/>
        <v/>
      </c>
    </row>
    <row r="2015">
      <c r="B2015" s="23"/>
      <c r="C2015" s="9"/>
      <c r="D2015" s="9"/>
      <c r="E2015" s="9"/>
      <c r="F2015" s="2"/>
      <c r="G2015" s="3"/>
      <c r="I2015" s="12" t="str">
        <f t="shared" si="754"/>
        <v/>
      </c>
      <c r="J2015" s="13">
        <v>3.31E7</v>
      </c>
      <c r="K2015" s="13" t="str">
        <f t="shared" ref="K2015:P2015" si="2015">if($E2015="","",if($E2015="Dropped",if(and(K$1&lt;=$I2015,K$1&gt;=$H2015),if(Year($D2015)=K$1,$F2015*0.8,if((year($D2015)+1)=K$1,$F2015*0.6,$F2015*0.4)) ,""),if($E2015="Minors",0,if($E2015="FA Contract",if(and(K$1&lt;=$I2015,K$1&gt;=$H2015),$F2015,""),if($E2015="YP Contract",if(K$1=$H2015,500000,if(K$1=($H2015+1),1000000,if(K$1=($H2015+2),1500000,""))))))))</f>
        <v/>
      </c>
      <c r="L2015" s="13" t="str">
        <f t="shared" si="2015"/>
        <v/>
      </c>
      <c r="M2015" s="13" t="str">
        <f t="shared" si="2015"/>
        <v/>
      </c>
      <c r="N2015" s="13" t="str">
        <f t="shared" si="2015"/>
        <v/>
      </c>
      <c r="O2015" s="13" t="str">
        <f t="shared" si="2015"/>
        <v/>
      </c>
      <c r="P2015" s="13" t="str">
        <f t="shared" si="2015"/>
        <v/>
      </c>
    </row>
    <row r="2016">
      <c r="B2016" s="23"/>
      <c r="C2016" s="9"/>
      <c r="D2016" s="9"/>
      <c r="E2016" s="9"/>
      <c r="F2016" s="2"/>
      <c r="G2016" s="3"/>
      <c r="I2016" s="12" t="str">
        <f t="shared" si="754"/>
        <v/>
      </c>
      <c r="J2016" s="13">
        <v>3.31E7</v>
      </c>
      <c r="K2016" s="13" t="str">
        <f t="shared" ref="K2016:P2016" si="2016">if($E2016="","",if($E2016="Dropped",if(and(K$1&lt;=$I2016,K$1&gt;=$H2016),if(Year($D2016)=K$1,$F2016*0.8,if((year($D2016)+1)=K$1,$F2016*0.6,$F2016*0.4)) ,""),if($E2016="Minors",0,if($E2016="FA Contract",if(and(K$1&lt;=$I2016,K$1&gt;=$H2016),$F2016,""),if($E2016="YP Contract",if(K$1=$H2016,500000,if(K$1=($H2016+1),1000000,if(K$1=($H2016+2),1500000,""))))))))</f>
        <v/>
      </c>
      <c r="L2016" s="13" t="str">
        <f t="shared" si="2016"/>
        <v/>
      </c>
      <c r="M2016" s="13" t="str">
        <f t="shared" si="2016"/>
        <v/>
      </c>
      <c r="N2016" s="13" t="str">
        <f t="shared" si="2016"/>
        <v/>
      </c>
      <c r="O2016" s="13" t="str">
        <f t="shared" si="2016"/>
        <v/>
      </c>
      <c r="P2016" s="13" t="str">
        <f t="shared" si="2016"/>
        <v/>
      </c>
    </row>
    <row r="2017">
      <c r="B2017" s="23"/>
      <c r="C2017" s="9"/>
      <c r="D2017" s="9"/>
      <c r="E2017" s="9"/>
      <c r="F2017" s="2"/>
      <c r="G2017" s="3"/>
      <c r="I2017" s="12" t="str">
        <f t="shared" si="754"/>
        <v/>
      </c>
      <c r="J2017" s="13">
        <v>3.31E7</v>
      </c>
      <c r="K2017" s="13" t="str">
        <f t="shared" ref="K2017:P2017" si="2017">if($E2017="","",if($E2017="Dropped",if(and(K$1&lt;=$I2017,K$1&gt;=$H2017),if(Year($D2017)=K$1,$F2017*0.8,if((year($D2017)+1)=K$1,$F2017*0.6,$F2017*0.4)) ,""),if($E2017="Minors",0,if($E2017="FA Contract",if(and(K$1&lt;=$I2017,K$1&gt;=$H2017),$F2017,""),if($E2017="YP Contract",if(K$1=$H2017,500000,if(K$1=($H2017+1),1000000,if(K$1=($H2017+2),1500000,""))))))))</f>
        <v/>
      </c>
      <c r="L2017" s="13" t="str">
        <f t="shared" si="2017"/>
        <v/>
      </c>
      <c r="M2017" s="13" t="str">
        <f t="shared" si="2017"/>
        <v/>
      </c>
      <c r="N2017" s="13" t="str">
        <f t="shared" si="2017"/>
        <v/>
      </c>
      <c r="O2017" s="13" t="str">
        <f t="shared" si="2017"/>
        <v/>
      </c>
      <c r="P2017" s="13" t="str">
        <f t="shared" si="2017"/>
        <v/>
      </c>
    </row>
    <row r="2018">
      <c r="B2018" s="23"/>
      <c r="C2018" s="9"/>
      <c r="D2018" s="9"/>
      <c r="E2018" s="9"/>
      <c r="F2018" s="2"/>
      <c r="G2018" s="3"/>
      <c r="I2018" s="12" t="str">
        <f t="shared" si="754"/>
        <v/>
      </c>
      <c r="J2018" s="13">
        <v>3.31E7</v>
      </c>
      <c r="K2018" s="13" t="str">
        <f t="shared" ref="K2018:P2018" si="2018">if($E2018="","",if($E2018="Dropped",if(and(K$1&lt;=$I2018,K$1&gt;=$H2018),if(Year($D2018)=K$1,$F2018*0.8,if((year($D2018)+1)=K$1,$F2018*0.6,$F2018*0.4)) ,""),if($E2018="Minors",0,if($E2018="FA Contract",if(and(K$1&lt;=$I2018,K$1&gt;=$H2018),$F2018,""),if($E2018="YP Contract",if(K$1=$H2018,500000,if(K$1=($H2018+1),1000000,if(K$1=($H2018+2),1500000,""))))))))</f>
        <v/>
      </c>
      <c r="L2018" s="13" t="str">
        <f t="shared" si="2018"/>
        <v/>
      </c>
      <c r="M2018" s="13" t="str">
        <f t="shared" si="2018"/>
        <v/>
      </c>
      <c r="N2018" s="13" t="str">
        <f t="shared" si="2018"/>
        <v/>
      </c>
      <c r="O2018" s="13" t="str">
        <f t="shared" si="2018"/>
        <v/>
      </c>
      <c r="P2018" s="13" t="str">
        <f t="shared" si="2018"/>
        <v/>
      </c>
    </row>
    <row r="2019">
      <c r="B2019" s="23"/>
      <c r="C2019" s="9"/>
      <c r="D2019" s="9"/>
      <c r="E2019" s="9"/>
      <c r="F2019" s="2"/>
      <c r="G2019" s="3"/>
      <c r="I2019" s="12" t="str">
        <f t="shared" si="754"/>
        <v/>
      </c>
      <c r="J2019" s="13">
        <v>3.31E7</v>
      </c>
      <c r="K2019" s="13" t="str">
        <f t="shared" ref="K2019:P2019" si="2019">if($E2019="","",if($E2019="Dropped",if(and(K$1&lt;=$I2019,K$1&gt;=$H2019),if(Year($D2019)=K$1,$F2019*0.8,if((year($D2019)+1)=K$1,$F2019*0.6,$F2019*0.4)) ,""),if($E2019="Minors",0,if($E2019="FA Contract",if(and(K$1&lt;=$I2019,K$1&gt;=$H2019),$F2019,""),if($E2019="YP Contract",if(K$1=$H2019,500000,if(K$1=($H2019+1),1000000,if(K$1=($H2019+2),1500000,""))))))))</f>
        <v/>
      </c>
      <c r="L2019" s="13" t="str">
        <f t="shared" si="2019"/>
        <v/>
      </c>
      <c r="M2019" s="13" t="str">
        <f t="shared" si="2019"/>
        <v/>
      </c>
      <c r="N2019" s="13" t="str">
        <f t="shared" si="2019"/>
        <v/>
      </c>
      <c r="O2019" s="13" t="str">
        <f t="shared" si="2019"/>
        <v/>
      </c>
      <c r="P2019" s="13" t="str">
        <f t="shared" si="2019"/>
        <v/>
      </c>
    </row>
    <row r="2020">
      <c r="B2020" s="23"/>
      <c r="C2020" s="9"/>
      <c r="D2020" s="9"/>
      <c r="E2020" s="9"/>
      <c r="F2020" s="2"/>
      <c r="G2020" s="3"/>
      <c r="I2020" s="12" t="str">
        <f t="shared" si="754"/>
        <v/>
      </c>
      <c r="J2020" s="13">
        <v>3.31E7</v>
      </c>
      <c r="K2020" s="13" t="str">
        <f t="shared" ref="K2020:P2020" si="2020">if($E2020="","",if($E2020="Dropped",if(and(K$1&lt;=$I2020,K$1&gt;=$H2020),if(Year($D2020)=K$1,$F2020*0.8,if((year($D2020)+1)=K$1,$F2020*0.6,$F2020*0.4)) ,""),if($E2020="Minors",0,if($E2020="FA Contract",if(and(K$1&lt;=$I2020,K$1&gt;=$H2020),$F2020,""),if($E2020="YP Contract",if(K$1=$H2020,500000,if(K$1=($H2020+1),1000000,if(K$1=($H2020+2),1500000,""))))))))</f>
        <v/>
      </c>
      <c r="L2020" s="13" t="str">
        <f t="shared" si="2020"/>
        <v/>
      </c>
      <c r="M2020" s="13" t="str">
        <f t="shared" si="2020"/>
        <v/>
      </c>
      <c r="N2020" s="13" t="str">
        <f t="shared" si="2020"/>
        <v/>
      </c>
      <c r="O2020" s="13" t="str">
        <f t="shared" si="2020"/>
        <v/>
      </c>
      <c r="P2020" s="13" t="str">
        <f t="shared" si="2020"/>
        <v/>
      </c>
    </row>
    <row r="2021">
      <c r="B2021" s="23"/>
      <c r="C2021" s="9"/>
      <c r="D2021" s="9"/>
      <c r="E2021" s="9"/>
      <c r="F2021" s="2"/>
      <c r="G2021" s="3"/>
      <c r="I2021" s="12" t="str">
        <f t="shared" si="754"/>
        <v/>
      </c>
      <c r="J2021" s="13">
        <v>3.31E7</v>
      </c>
      <c r="K2021" s="13" t="str">
        <f t="shared" ref="K2021:P2021" si="2021">if($E2021="","",if($E2021="Dropped",if(and(K$1&lt;=$I2021,K$1&gt;=$H2021),if(Year($D2021)=K$1,$F2021*0.8,if((year($D2021)+1)=K$1,$F2021*0.6,$F2021*0.4)) ,""),if($E2021="Minors",0,if($E2021="FA Contract",if(and(K$1&lt;=$I2021,K$1&gt;=$H2021),$F2021,""),if($E2021="YP Contract",if(K$1=$H2021,500000,if(K$1=($H2021+1),1000000,if(K$1=($H2021+2),1500000,""))))))))</f>
        <v/>
      </c>
      <c r="L2021" s="13" t="str">
        <f t="shared" si="2021"/>
        <v/>
      </c>
      <c r="M2021" s="13" t="str">
        <f t="shared" si="2021"/>
        <v/>
      </c>
      <c r="N2021" s="13" t="str">
        <f t="shared" si="2021"/>
        <v/>
      </c>
      <c r="O2021" s="13" t="str">
        <f t="shared" si="2021"/>
        <v/>
      </c>
      <c r="P2021" s="13" t="str">
        <f t="shared" si="2021"/>
        <v/>
      </c>
    </row>
    <row r="2022">
      <c r="B2022" s="23"/>
      <c r="C2022" s="9"/>
      <c r="D2022" s="9"/>
      <c r="E2022" s="9"/>
      <c r="F2022" s="2"/>
      <c r="G2022" s="3"/>
      <c r="I2022" s="12" t="str">
        <f t="shared" si="754"/>
        <v/>
      </c>
      <c r="J2022" s="13">
        <v>3.31E7</v>
      </c>
      <c r="K2022" s="13" t="str">
        <f t="shared" ref="K2022:P2022" si="2022">if($E2022="","",if($E2022="Dropped",if(and(K$1&lt;=$I2022,K$1&gt;=$H2022),if(Year($D2022)=K$1,$F2022*0.8,if((year($D2022)+1)=K$1,$F2022*0.6,$F2022*0.4)) ,""),if($E2022="Minors",0,if($E2022="FA Contract",if(and(K$1&lt;=$I2022,K$1&gt;=$H2022),$F2022,""),if($E2022="YP Contract",if(K$1=$H2022,500000,if(K$1=($H2022+1),1000000,if(K$1=($H2022+2),1500000,""))))))))</f>
        <v/>
      </c>
      <c r="L2022" s="13" t="str">
        <f t="shared" si="2022"/>
        <v/>
      </c>
      <c r="M2022" s="13" t="str">
        <f t="shared" si="2022"/>
        <v/>
      </c>
      <c r="N2022" s="13" t="str">
        <f t="shared" si="2022"/>
        <v/>
      </c>
      <c r="O2022" s="13" t="str">
        <f t="shared" si="2022"/>
        <v/>
      </c>
      <c r="P2022" s="13" t="str">
        <f t="shared" si="2022"/>
        <v/>
      </c>
    </row>
    <row r="2023">
      <c r="B2023" s="23"/>
      <c r="C2023" s="9"/>
      <c r="D2023" s="9"/>
      <c r="E2023" s="9"/>
      <c r="F2023" s="2"/>
      <c r="G2023" s="3"/>
      <c r="I2023" s="12" t="str">
        <f t="shared" si="754"/>
        <v/>
      </c>
      <c r="J2023" s="13">
        <v>3.31E7</v>
      </c>
      <c r="K2023" s="13" t="str">
        <f t="shared" ref="K2023:P2023" si="2023">if($E2023="","",if($E2023="Dropped",if(and(K$1&lt;=$I2023,K$1&gt;=$H2023),if(Year($D2023)=K$1,$F2023*0.8,if((year($D2023)+1)=K$1,$F2023*0.6,$F2023*0.4)) ,""),if($E2023="Minors",0,if($E2023="FA Contract",if(and(K$1&lt;=$I2023,K$1&gt;=$H2023),$F2023,""),if($E2023="YP Contract",if(K$1=$H2023,500000,if(K$1=($H2023+1),1000000,if(K$1=($H2023+2),1500000,""))))))))</f>
        <v/>
      </c>
      <c r="L2023" s="13" t="str">
        <f t="shared" si="2023"/>
        <v/>
      </c>
      <c r="M2023" s="13" t="str">
        <f t="shared" si="2023"/>
        <v/>
      </c>
      <c r="N2023" s="13" t="str">
        <f t="shared" si="2023"/>
        <v/>
      </c>
      <c r="O2023" s="13" t="str">
        <f t="shared" si="2023"/>
        <v/>
      </c>
      <c r="P2023" s="13" t="str">
        <f t="shared" si="2023"/>
        <v/>
      </c>
    </row>
    <row r="2024">
      <c r="B2024" s="23"/>
      <c r="C2024" s="9"/>
      <c r="D2024" s="9"/>
      <c r="E2024" s="9"/>
      <c r="F2024" s="2"/>
      <c r="G2024" s="3"/>
      <c r="I2024" s="12" t="str">
        <f t="shared" si="754"/>
        <v/>
      </c>
      <c r="J2024" s="13">
        <v>3.31E7</v>
      </c>
      <c r="K2024" s="13" t="str">
        <f t="shared" ref="K2024:P2024" si="2024">if($E2024="","",if($E2024="Dropped",if(and(K$1&lt;=$I2024,K$1&gt;=$H2024),if(Year($D2024)=K$1,$F2024*0.8,if((year($D2024)+1)=K$1,$F2024*0.6,$F2024*0.4)) ,""),if($E2024="Minors",0,if($E2024="FA Contract",if(and(K$1&lt;=$I2024,K$1&gt;=$H2024),$F2024,""),if($E2024="YP Contract",if(K$1=$H2024,500000,if(K$1=($H2024+1),1000000,if(K$1=($H2024+2),1500000,""))))))))</f>
        <v/>
      </c>
      <c r="L2024" s="13" t="str">
        <f t="shared" si="2024"/>
        <v/>
      </c>
      <c r="M2024" s="13" t="str">
        <f t="shared" si="2024"/>
        <v/>
      </c>
      <c r="N2024" s="13" t="str">
        <f t="shared" si="2024"/>
        <v/>
      </c>
      <c r="O2024" s="13" t="str">
        <f t="shared" si="2024"/>
        <v/>
      </c>
      <c r="P2024" s="13" t="str">
        <f t="shared" si="2024"/>
        <v/>
      </c>
    </row>
    <row r="2025">
      <c r="B2025" s="23"/>
      <c r="C2025" s="9"/>
      <c r="D2025" s="9"/>
      <c r="E2025" s="9"/>
      <c r="F2025" s="2"/>
      <c r="G2025" s="3"/>
      <c r="I2025" s="12" t="str">
        <f t="shared" si="754"/>
        <v/>
      </c>
      <c r="J2025" s="13">
        <v>3.31E7</v>
      </c>
      <c r="K2025" s="13" t="str">
        <f t="shared" ref="K2025:P2025" si="2025">if($E2025="","",if($E2025="Dropped",if(and(K$1&lt;=$I2025,K$1&gt;=$H2025),if(Year($D2025)=K$1,$F2025*0.8,if((year($D2025)+1)=K$1,$F2025*0.6,$F2025*0.4)) ,""),if($E2025="Minors",0,if($E2025="FA Contract",if(and(K$1&lt;=$I2025,K$1&gt;=$H2025),$F2025,""),if($E2025="YP Contract",if(K$1=$H2025,500000,if(K$1=($H2025+1),1000000,if(K$1=($H2025+2),1500000,""))))))))</f>
        <v/>
      </c>
      <c r="L2025" s="13" t="str">
        <f t="shared" si="2025"/>
        <v/>
      </c>
      <c r="M2025" s="13" t="str">
        <f t="shared" si="2025"/>
        <v/>
      </c>
      <c r="N2025" s="13" t="str">
        <f t="shared" si="2025"/>
        <v/>
      </c>
      <c r="O2025" s="13" t="str">
        <f t="shared" si="2025"/>
        <v/>
      </c>
      <c r="P2025" s="13" t="str">
        <f t="shared" si="2025"/>
        <v/>
      </c>
    </row>
    <row r="2026">
      <c r="B2026" s="23"/>
      <c r="C2026" s="9"/>
      <c r="D2026" s="9"/>
      <c r="E2026" s="9"/>
      <c r="F2026" s="2"/>
      <c r="G2026" s="3"/>
      <c r="I2026" s="12" t="str">
        <f t="shared" si="754"/>
        <v/>
      </c>
      <c r="J2026" s="13">
        <v>3.31E7</v>
      </c>
      <c r="K2026" s="13" t="str">
        <f t="shared" ref="K2026:P2026" si="2026">if($E2026="","",if($E2026="Dropped",if(and(K$1&lt;=$I2026,K$1&gt;=$H2026),if(Year($D2026)=K$1,$F2026*0.8,if((year($D2026)+1)=K$1,$F2026*0.6,$F2026*0.4)) ,""),if($E2026="Minors",0,if($E2026="FA Contract",if(and(K$1&lt;=$I2026,K$1&gt;=$H2026),$F2026,""),if($E2026="YP Contract",if(K$1=$H2026,500000,if(K$1=($H2026+1),1000000,if(K$1=($H2026+2),1500000,""))))))))</f>
        <v/>
      </c>
      <c r="L2026" s="13" t="str">
        <f t="shared" si="2026"/>
        <v/>
      </c>
      <c r="M2026" s="13" t="str">
        <f t="shared" si="2026"/>
        <v/>
      </c>
      <c r="N2026" s="13" t="str">
        <f t="shared" si="2026"/>
        <v/>
      </c>
      <c r="O2026" s="13" t="str">
        <f t="shared" si="2026"/>
        <v/>
      </c>
      <c r="P2026" s="13" t="str">
        <f t="shared" si="2026"/>
        <v/>
      </c>
    </row>
    <row r="2027">
      <c r="B2027" s="23"/>
      <c r="C2027" s="9"/>
      <c r="D2027" s="9"/>
      <c r="E2027" s="9"/>
      <c r="F2027" s="2"/>
      <c r="G2027" s="3"/>
      <c r="I2027" s="12" t="str">
        <f t="shared" si="754"/>
        <v/>
      </c>
      <c r="J2027" s="13">
        <v>3.31E7</v>
      </c>
      <c r="K2027" s="13" t="str">
        <f t="shared" ref="K2027:P2027" si="2027">if($E2027="","",if($E2027="Dropped",if(and(K$1&lt;=$I2027,K$1&gt;=$H2027),if(Year($D2027)=K$1,$F2027*0.8,if((year($D2027)+1)=K$1,$F2027*0.6,$F2027*0.4)) ,""),if($E2027="Minors",0,if($E2027="FA Contract",if(and(K$1&lt;=$I2027,K$1&gt;=$H2027),$F2027,""),if($E2027="YP Contract",if(K$1=$H2027,500000,if(K$1=($H2027+1),1000000,if(K$1=($H2027+2),1500000,""))))))))</f>
        <v/>
      </c>
      <c r="L2027" s="13" t="str">
        <f t="shared" si="2027"/>
        <v/>
      </c>
      <c r="M2027" s="13" t="str">
        <f t="shared" si="2027"/>
        <v/>
      </c>
      <c r="N2027" s="13" t="str">
        <f t="shared" si="2027"/>
        <v/>
      </c>
      <c r="O2027" s="13" t="str">
        <f t="shared" si="2027"/>
        <v/>
      </c>
      <c r="P2027" s="13" t="str">
        <f t="shared" si="2027"/>
        <v/>
      </c>
    </row>
    <row r="2028">
      <c r="B2028" s="23"/>
      <c r="C2028" s="9"/>
      <c r="D2028" s="9"/>
      <c r="E2028" s="9"/>
      <c r="F2028" s="2"/>
      <c r="G2028" s="3"/>
      <c r="I2028" s="12" t="str">
        <f t="shared" si="754"/>
        <v/>
      </c>
      <c r="J2028" s="13">
        <v>3.31E7</v>
      </c>
      <c r="K2028" s="13" t="str">
        <f t="shared" ref="K2028:P2028" si="2028">if($E2028="","",if($E2028="Dropped",if(and(K$1&lt;=$I2028,K$1&gt;=$H2028),if(Year($D2028)=K$1,$F2028*0.8,if((year($D2028)+1)=K$1,$F2028*0.6,$F2028*0.4)) ,""),if($E2028="Minors",0,if($E2028="FA Contract",if(and(K$1&lt;=$I2028,K$1&gt;=$H2028),$F2028,""),if($E2028="YP Contract",if(K$1=$H2028,500000,if(K$1=($H2028+1),1000000,if(K$1=($H2028+2),1500000,""))))))))</f>
        <v/>
      </c>
      <c r="L2028" s="13" t="str">
        <f t="shared" si="2028"/>
        <v/>
      </c>
      <c r="M2028" s="13" t="str">
        <f t="shared" si="2028"/>
        <v/>
      </c>
      <c r="N2028" s="13" t="str">
        <f t="shared" si="2028"/>
        <v/>
      </c>
      <c r="O2028" s="13" t="str">
        <f t="shared" si="2028"/>
        <v/>
      </c>
      <c r="P2028" s="13" t="str">
        <f t="shared" si="2028"/>
        <v/>
      </c>
    </row>
    <row r="2029">
      <c r="B2029" s="23"/>
      <c r="C2029" s="9"/>
      <c r="D2029" s="9"/>
      <c r="E2029" s="9"/>
      <c r="F2029" s="2"/>
      <c r="G2029" s="3"/>
      <c r="I2029" s="12" t="str">
        <f t="shared" si="754"/>
        <v/>
      </c>
      <c r="J2029" s="13">
        <v>3.31E7</v>
      </c>
      <c r="K2029" s="13" t="str">
        <f t="shared" ref="K2029:P2029" si="2029">if($E2029="","",if($E2029="Dropped",if(and(K$1&lt;=$I2029,K$1&gt;=$H2029),if(Year($D2029)=K$1,$F2029*0.8,if((year($D2029)+1)=K$1,$F2029*0.6,$F2029*0.4)) ,""),if($E2029="Minors",0,if($E2029="FA Contract",if(and(K$1&lt;=$I2029,K$1&gt;=$H2029),$F2029,""),if($E2029="YP Contract",if(K$1=$H2029,500000,if(K$1=($H2029+1),1000000,if(K$1=($H2029+2),1500000,""))))))))</f>
        <v/>
      </c>
      <c r="L2029" s="13" t="str">
        <f t="shared" si="2029"/>
        <v/>
      </c>
      <c r="M2029" s="13" t="str">
        <f t="shared" si="2029"/>
        <v/>
      </c>
      <c r="N2029" s="13" t="str">
        <f t="shared" si="2029"/>
        <v/>
      </c>
      <c r="O2029" s="13" t="str">
        <f t="shared" si="2029"/>
        <v/>
      </c>
      <c r="P2029" s="13" t="str">
        <f t="shared" si="2029"/>
        <v/>
      </c>
    </row>
    <row r="2030">
      <c r="B2030" s="23"/>
      <c r="C2030" s="9"/>
      <c r="D2030" s="9"/>
      <c r="E2030" s="9"/>
      <c r="F2030" s="2"/>
      <c r="G2030" s="3"/>
      <c r="I2030" s="12" t="str">
        <f t="shared" si="754"/>
        <v/>
      </c>
      <c r="J2030" s="13">
        <v>3.31E7</v>
      </c>
      <c r="K2030" s="13" t="str">
        <f t="shared" ref="K2030:P2030" si="2030">if($E2030="","",if($E2030="Dropped",if(and(K$1&lt;=$I2030,K$1&gt;=$H2030),if(Year($D2030)=K$1,$F2030*0.8,if((year($D2030)+1)=K$1,$F2030*0.6,$F2030*0.4)) ,""),if($E2030="Minors",0,if($E2030="FA Contract",if(and(K$1&lt;=$I2030,K$1&gt;=$H2030),$F2030,""),if($E2030="YP Contract",if(K$1=$H2030,500000,if(K$1=($H2030+1),1000000,if(K$1=($H2030+2),1500000,""))))))))</f>
        <v/>
      </c>
      <c r="L2030" s="13" t="str">
        <f t="shared" si="2030"/>
        <v/>
      </c>
      <c r="M2030" s="13" t="str">
        <f t="shared" si="2030"/>
        <v/>
      </c>
      <c r="N2030" s="13" t="str">
        <f t="shared" si="2030"/>
        <v/>
      </c>
      <c r="O2030" s="13" t="str">
        <f t="shared" si="2030"/>
        <v/>
      </c>
      <c r="P2030" s="13" t="str">
        <f t="shared" si="2030"/>
        <v/>
      </c>
    </row>
    <row r="2031">
      <c r="B2031" s="23"/>
      <c r="C2031" s="9"/>
      <c r="D2031" s="9"/>
      <c r="E2031" s="9"/>
      <c r="F2031" s="2"/>
      <c r="G2031" s="3"/>
      <c r="I2031" s="12" t="str">
        <f t="shared" si="754"/>
        <v/>
      </c>
      <c r="J2031" s="13">
        <v>3.31E7</v>
      </c>
      <c r="K2031" s="13" t="str">
        <f t="shared" ref="K2031:P2031" si="2031">if($E2031="","",if($E2031="Dropped",if(and(K$1&lt;=$I2031,K$1&gt;=$H2031),if(Year($D2031)=K$1,$F2031*0.8,if((year($D2031)+1)=K$1,$F2031*0.6,$F2031*0.4)) ,""),if($E2031="Minors",0,if($E2031="FA Contract",if(and(K$1&lt;=$I2031,K$1&gt;=$H2031),$F2031,""),if($E2031="YP Contract",if(K$1=$H2031,500000,if(K$1=($H2031+1),1000000,if(K$1=($H2031+2),1500000,""))))))))</f>
        <v/>
      </c>
      <c r="L2031" s="13" t="str">
        <f t="shared" si="2031"/>
        <v/>
      </c>
      <c r="M2031" s="13" t="str">
        <f t="shared" si="2031"/>
        <v/>
      </c>
      <c r="N2031" s="13" t="str">
        <f t="shared" si="2031"/>
        <v/>
      </c>
      <c r="O2031" s="13" t="str">
        <f t="shared" si="2031"/>
        <v/>
      </c>
      <c r="P2031" s="13" t="str">
        <f t="shared" si="2031"/>
        <v/>
      </c>
    </row>
    <row r="2032">
      <c r="B2032" s="23"/>
      <c r="C2032" s="9"/>
      <c r="D2032" s="9"/>
      <c r="E2032" s="9"/>
      <c r="F2032" s="2"/>
      <c r="G2032" s="3"/>
      <c r="I2032" s="12" t="str">
        <f t="shared" si="754"/>
        <v/>
      </c>
      <c r="J2032" s="13">
        <v>3.31E7</v>
      </c>
      <c r="K2032" s="13" t="str">
        <f t="shared" ref="K2032:P2032" si="2032">if($E2032="","",if($E2032="Dropped",if(and(K$1&lt;=$I2032,K$1&gt;=$H2032),if(Year($D2032)=K$1,$F2032*0.8,if((year($D2032)+1)=K$1,$F2032*0.6,$F2032*0.4)) ,""),if($E2032="Minors",0,if($E2032="FA Contract",if(and(K$1&lt;=$I2032,K$1&gt;=$H2032),$F2032,""),if($E2032="YP Contract",if(K$1=$H2032,500000,if(K$1=($H2032+1),1000000,if(K$1=($H2032+2),1500000,""))))))))</f>
        <v/>
      </c>
      <c r="L2032" s="13" t="str">
        <f t="shared" si="2032"/>
        <v/>
      </c>
      <c r="M2032" s="13" t="str">
        <f t="shared" si="2032"/>
        <v/>
      </c>
      <c r="N2032" s="13" t="str">
        <f t="shared" si="2032"/>
        <v/>
      </c>
      <c r="O2032" s="13" t="str">
        <f t="shared" si="2032"/>
        <v/>
      </c>
      <c r="P2032" s="13" t="str">
        <f t="shared" si="2032"/>
        <v/>
      </c>
    </row>
    <row r="2033">
      <c r="B2033" s="23"/>
      <c r="C2033" s="9"/>
      <c r="D2033" s="9"/>
      <c r="E2033" s="9"/>
      <c r="F2033" s="2"/>
      <c r="G2033" s="3"/>
      <c r="I2033" s="12" t="str">
        <f t="shared" si="754"/>
        <v/>
      </c>
      <c r="J2033" s="13">
        <v>3.31E7</v>
      </c>
      <c r="K2033" s="13" t="str">
        <f t="shared" ref="K2033:P2033" si="2033">if($E2033="","",if($E2033="Dropped",if(and(K$1&lt;=$I2033,K$1&gt;=$H2033),if(Year($D2033)=K$1,$F2033*0.8,if((year($D2033)+1)=K$1,$F2033*0.6,$F2033*0.4)) ,""),if($E2033="Minors",0,if($E2033="FA Contract",if(and(K$1&lt;=$I2033,K$1&gt;=$H2033),$F2033,""),if($E2033="YP Contract",if(K$1=$H2033,500000,if(K$1=($H2033+1),1000000,if(K$1=($H2033+2),1500000,""))))))))</f>
        <v/>
      </c>
      <c r="L2033" s="13" t="str">
        <f t="shared" si="2033"/>
        <v/>
      </c>
      <c r="M2033" s="13" t="str">
        <f t="shared" si="2033"/>
        <v/>
      </c>
      <c r="N2033" s="13" t="str">
        <f t="shared" si="2033"/>
        <v/>
      </c>
      <c r="O2033" s="13" t="str">
        <f t="shared" si="2033"/>
        <v/>
      </c>
      <c r="P2033" s="13" t="str">
        <f t="shared" si="2033"/>
        <v/>
      </c>
    </row>
    <row r="2034">
      <c r="B2034" s="23"/>
      <c r="C2034" s="9"/>
      <c r="D2034" s="9"/>
      <c r="E2034" s="9"/>
      <c r="F2034" s="2"/>
      <c r="G2034" s="3"/>
      <c r="I2034" s="12" t="str">
        <f t="shared" si="754"/>
        <v/>
      </c>
      <c r="J2034" s="13">
        <v>3.31E7</v>
      </c>
      <c r="K2034" s="13" t="str">
        <f t="shared" ref="K2034:P2034" si="2034">if($E2034="","",if($E2034="Dropped",if(and(K$1&lt;=$I2034,K$1&gt;=$H2034),if(Year($D2034)=K$1,$F2034*0.8,if((year($D2034)+1)=K$1,$F2034*0.6,$F2034*0.4)) ,""),if($E2034="Minors",0,if($E2034="FA Contract",if(and(K$1&lt;=$I2034,K$1&gt;=$H2034),$F2034,""),if($E2034="YP Contract",if(K$1=$H2034,500000,if(K$1=($H2034+1),1000000,if(K$1=($H2034+2),1500000,""))))))))</f>
        <v/>
      </c>
      <c r="L2034" s="13" t="str">
        <f t="shared" si="2034"/>
        <v/>
      </c>
      <c r="M2034" s="13" t="str">
        <f t="shared" si="2034"/>
        <v/>
      </c>
      <c r="N2034" s="13" t="str">
        <f t="shared" si="2034"/>
        <v/>
      </c>
      <c r="O2034" s="13" t="str">
        <f t="shared" si="2034"/>
        <v/>
      </c>
      <c r="P2034" s="13" t="str">
        <f t="shared" si="2034"/>
        <v/>
      </c>
    </row>
    <row r="2035">
      <c r="B2035" s="23"/>
      <c r="C2035" s="9"/>
      <c r="D2035" s="9"/>
      <c r="E2035" s="9"/>
      <c r="F2035" s="2"/>
      <c r="G2035" s="3"/>
      <c r="I2035" s="12" t="str">
        <f t="shared" si="754"/>
        <v/>
      </c>
      <c r="J2035" s="13">
        <v>3.31E7</v>
      </c>
      <c r="K2035" s="13" t="str">
        <f t="shared" ref="K2035:P2035" si="2035">if($E2035="","",if($E2035="Dropped",if(and(K$1&lt;=$I2035,K$1&gt;=$H2035),if(Year($D2035)=K$1,$F2035*0.8,if((year($D2035)+1)=K$1,$F2035*0.6,$F2035*0.4)) ,""),if($E2035="Minors",0,if($E2035="FA Contract",if(and(K$1&lt;=$I2035,K$1&gt;=$H2035),$F2035,""),if($E2035="YP Contract",if(K$1=$H2035,500000,if(K$1=($H2035+1),1000000,if(K$1=($H2035+2),1500000,""))))))))</f>
        <v/>
      </c>
      <c r="L2035" s="13" t="str">
        <f t="shared" si="2035"/>
        <v/>
      </c>
      <c r="M2035" s="13" t="str">
        <f t="shared" si="2035"/>
        <v/>
      </c>
      <c r="N2035" s="13" t="str">
        <f t="shared" si="2035"/>
        <v/>
      </c>
      <c r="O2035" s="13" t="str">
        <f t="shared" si="2035"/>
        <v/>
      </c>
      <c r="P2035" s="13" t="str">
        <f t="shared" si="2035"/>
        <v/>
      </c>
    </row>
    <row r="2036">
      <c r="B2036" s="23"/>
      <c r="C2036" s="9"/>
      <c r="D2036" s="9"/>
      <c r="E2036" s="9"/>
      <c r="F2036" s="2"/>
      <c r="G2036" s="3"/>
      <c r="I2036" s="12" t="str">
        <f t="shared" si="754"/>
        <v/>
      </c>
      <c r="J2036" s="13">
        <v>3.31E7</v>
      </c>
      <c r="K2036" s="13" t="str">
        <f t="shared" ref="K2036:P2036" si="2036">if($E2036="","",if($E2036="Dropped",if(and(K$1&lt;=$I2036,K$1&gt;=$H2036),if(Year($D2036)=K$1,$F2036*0.8,if((year($D2036)+1)=K$1,$F2036*0.6,$F2036*0.4)) ,""),if($E2036="Minors",0,if($E2036="FA Contract",if(and(K$1&lt;=$I2036,K$1&gt;=$H2036),$F2036,""),if($E2036="YP Contract",if(K$1=$H2036,500000,if(K$1=($H2036+1),1000000,if(K$1=($H2036+2),1500000,""))))))))</f>
        <v/>
      </c>
      <c r="L2036" s="13" t="str">
        <f t="shared" si="2036"/>
        <v/>
      </c>
      <c r="M2036" s="13" t="str">
        <f t="shared" si="2036"/>
        <v/>
      </c>
      <c r="N2036" s="13" t="str">
        <f t="shared" si="2036"/>
        <v/>
      </c>
      <c r="O2036" s="13" t="str">
        <f t="shared" si="2036"/>
        <v/>
      </c>
      <c r="P2036" s="13" t="str">
        <f t="shared" si="2036"/>
        <v/>
      </c>
    </row>
    <row r="2037">
      <c r="B2037" s="23"/>
      <c r="C2037" s="9"/>
      <c r="D2037" s="9"/>
      <c r="E2037" s="9"/>
      <c r="F2037" s="2"/>
      <c r="G2037" s="3"/>
      <c r="I2037" s="12" t="str">
        <f t="shared" si="754"/>
        <v/>
      </c>
      <c r="J2037" s="13">
        <v>3.31E7</v>
      </c>
      <c r="K2037" s="13" t="str">
        <f t="shared" ref="K2037:P2037" si="2037">if($E2037="","",if($E2037="Dropped",if(and(K$1&lt;=$I2037,K$1&gt;=$H2037),if(Year($D2037)=K$1,$F2037*0.8,if((year($D2037)+1)=K$1,$F2037*0.6,$F2037*0.4)) ,""),if($E2037="Minors",0,if($E2037="FA Contract",if(and(K$1&lt;=$I2037,K$1&gt;=$H2037),$F2037,""),if($E2037="YP Contract",if(K$1=$H2037,500000,if(K$1=($H2037+1),1000000,if(K$1=($H2037+2),1500000,""))))))))</f>
        <v/>
      </c>
      <c r="L2037" s="13" t="str">
        <f t="shared" si="2037"/>
        <v/>
      </c>
      <c r="M2037" s="13" t="str">
        <f t="shared" si="2037"/>
        <v/>
      </c>
      <c r="N2037" s="13" t="str">
        <f t="shared" si="2037"/>
        <v/>
      </c>
      <c r="O2037" s="13" t="str">
        <f t="shared" si="2037"/>
        <v/>
      </c>
      <c r="P2037" s="13" t="str">
        <f t="shared" si="2037"/>
        <v/>
      </c>
    </row>
    <row r="2038">
      <c r="B2038" s="23"/>
      <c r="C2038" s="9"/>
      <c r="D2038" s="9"/>
      <c r="E2038" s="9"/>
      <c r="F2038" s="2"/>
      <c r="G2038" s="3"/>
      <c r="I2038" s="12" t="str">
        <f t="shared" si="754"/>
        <v/>
      </c>
      <c r="J2038" s="13">
        <v>3.31E7</v>
      </c>
      <c r="K2038" s="13" t="str">
        <f t="shared" ref="K2038:P2038" si="2038">if($E2038="","",if($E2038="Dropped",if(and(K$1&lt;=$I2038,K$1&gt;=$H2038),if(Year($D2038)=K$1,$F2038*0.8,if((year($D2038)+1)=K$1,$F2038*0.6,$F2038*0.4)) ,""),if($E2038="Minors",0,if($E2038="FA Contract",if(and(K$1&lt;=$I2038,K$1&gt;=$H2038),$F2038,""),if($E2038="YP Contract",if(K$1=$H2038,500000,if(K$1=($H2038+1),1000000,if(K$1=($H2038+2),1500000,""))))))))</f>
        <v/>
      </c>
      <c r="L2038" s="13" t="str">
        <f t="shared" si="2038"/>
        <v/>
      </c>
      <c r="M2038" s="13" t="str">
        <f t="shared" si="2038"/>
        <v/>
      </c>
      <c r="N2038" s="13" t="str">
        <f t="shared" si="2038"/>
        <v/>
      </c>
      <c r="O2038" s="13" t="str">
        <f t="shared" si="2038"/>
        <v/>
      </c>
      <c r="P2038" s="13" t="str">
        <f t="shared" si="2038"/>
        <v/>
      </c>
    </row>
    <row r="2039">
      <c r="B2039" s="23"/>
      <c r="C2039" s="9"/>
      <c r="D2039" s="9"/>
      <c r="E2039" s="9"/>
      <c r="F2039" s="2"/>
      <c r="G2039" s="3"/>
      <c r="I2039" s="12" t="str">
        <f t="shared" si="754"/>
        <v/>
      </c>
      <c r="J2039" s="13">
        <v>3.31E7</v>
      </c>
      <c r="K2039" s="13" t="str">
        <f t="shared" ref="K2039:P2039" si="2039">if($E2039="","",if($E2039="Dropped",if(and(K$1&lt;=$I2039,K$1&gt;=$H2039),if(Year($D2039)=K$1,$F2039*0.8,if((year($D2039)+1)=K$1,$F2039*0.6,$F2039*0.4)) ,""),if($E2039="Minors",0,if($E2039="FA Contract",if(and(K$1&lt;=$I2039,K$1&gt;=$H2039),$F2039,""),if($E2039="YP Contract",if(K$1=$H2039,500000,if(K$1=($H2039+1),1000000,if(K$1=($H2039+2),1500000,""))))))))</f>
        <v/>
      </c>
      <c r="L2039" s="13" t="str">
        <f t="shared" si="2039"/>
        <v/>
      </c>
      <c r="M2039" s="13" t="str">
        <f t="shared" si="2039"/>
        <v/>
      </c>
      <c r="N2039" s="13" t="str">
        <f t="shared" si="2039"/>
        <v/>
      </c>
      <c r="O2039" s="13" t="str">
        <f t="shared" si="2039"/>
        <v/>
      </c>
      <c r="P2039" s="13" t="str">
        <f t="shared" si="2039"/>
        <v/>
      </c>
    </row>
    <row r="2040">
      <c r="B2040" s="23"/>
      <c r="C2040" s="9"/>
      <c r="D2040" s="9"/>
      <c r="E2040" s="9"/>
      <c r="F2040" s="2"/>
      <c r="G2040" s="3"/>
      <c r="I2040" s="12" t="str">
        <f t="shared" si="754"/>
        <v/>
      </c>
      <c r="J2040" s="13">
        <v>3.31E7</v>
      </c>
      <c r="K2040" s="13" t="str">
        <f t="shared" ref="K2040:P2040" si="2040">if($E2040="","",if($E2040="Dropped",if(and(K$1&lt;=$I2040,K$1&gt;=$H2040),if(Year($D2040)=K$1,$F2040*0.8,if((year($D2040)+1)=K$1,$F2040*0.6,$F2040*0.4)) ,""),if($E2040="Minors",0,if($E2040="FA Contract",if(and(K$1&lt;=$I2040,K$1&gt;=$H2040),$F2040,""),if($E2040="YP Contract",if(K$1=$H2040,500000,if(K$1=($H2040+1),1000000,if(K$1=($H2040+2),1500000,""))))))))</f>
        <v/>
      </c>
      <c r="L2040" s="13" t="str">
        <f t="shared" si="2040"/>
        <v/>
      </c>
      <c r="M2040" s="13" t="str">
        <f t="shared" si="2040"/>
        <v/>
      </c>
      <c r="N2040" s="13" t="str">
        <f t="shared" si="2040"/>
        <v/>
      </c>
      <c r="O2040" s="13" t="str">
        <f t="shared" si="2040"/>
        <v/>
      </c>
      <c r="P2040" s="13" t="str">
        <f t="shared" si="2040"/>
        <v/>
      </c>
    </row>
    <row r="2041">
      <c r="B2041" s="23"/>
      <c r="C2041" s="9"/>
      <c r="D2041" s="9"/>
      <c r="E2041" s="9"/>
      <c r="F2041" s="2"/>
      <c r="G2041" s="3"/>
      <c r="I2041" s="12" t="str">
        <f t="shared" si="754"/>
        <v/>
      </c>
      <c r="J2041" s="13">
        <v>3.31E7</v>
      </c>
      <c r="K2041" s="13" t="str">
        <f t="shared" ref="K2041:P2041" si="2041">if($E2041="","",if($E2041="Dropped",if(and(K$1&lt;=$I2041,K$1&gt;=$H2041),if(Year($D2041)=K$1,$F2041*0.8,if((year($D2041)+1)=K$1,$F2041*0.6,$F2041*0.4)) ,""),if($E2041="Minors",0,if($E2041="FA Contract",if(and(K$1&lt;=$I2041,K$1&gt;=$H2041),$F2041,""),if($E2041="YP Contract",if(K$1=$H2041,500000,if(K$1=($H2041+1),1000000,if(K$1=($H2041+2),1500000,""))))))))</f>
        <v/>
      </c>
      <c r="L2041" s="13" t="str">
        <f t="shared" si="2041"/>
        <v/>
      </c>
      <c r="M2041" s="13" t="str">
        <f t="shared" si="2041"/>
        <v/>
      </c>
      <c r="N2041" s="13" t="str">
        <f t="shared" si="2041"/>
        <v/>
      </c>
      <c r="O2041" s="13" t="str">
        <f t="shared" si="2041"/>
        <v/>
      </c>
      <c r="P2041" s="13" t="str">
        <f t="shared" si="2041"/>
        <v/>
      </c>
    </row>
    <row r="2042">
      <c r="B2042" s="23"/>
      <c r="C2042" s="9"/>
      <c r="D2042" s="9"/>
      <c r="E2042" s="9"/>
      <c r="F2042" s="2"/>
      <c r="G2042" s="3"/>
      <c r="I2042" s="12" t="str">
        <f t="shared" si="754"/>
        <v/>
      </c>
      <c r="J2042" s="13">
        <v>3.31E7</v>
      </c>
      <c r="K2042" s="13" t="str">
        <f t="shared" ref="K2042:P2042" si="2042">if($E2042="","",if($E2042="Dropped",if(and(K$1&lt;=$I2042,K$1&gt;=$H2042),if(Year($D2042)=K$1,$F2042*0.8,if((year($D2042)+1)=K$1,$F2042*0.6,$F2042*0.4)) ,""),if($E2042="Minors",0,if($E2042="FA Contract",if(and(K$1&lt;=$I2042,K$1&gt;=$H2042),$F2042,""),if($E2042="YP Contract",if(K$1=$H2042,500000,if(K$1=($H2042+1),1000000,if(K$1=($H2042+2),1500000,""))))))))</f>
        <v/>
      </c>
      <c r="L2042" s="13" t="str">
        <f t="shared" si="2042"/>
        <v/>
      </c>
      <c r="M2042" s="13" t="str">
        <f t="shared" si="2042"/>
        <v/>
      </c>
      <c r="N2042" s="13" t="str">
        <f t="shared" si="2042"/>
        <v/>
      </c>
      <c r="O2042" s="13" t="str">
        <f t="shared" si="2042"/>
        <v/>
      </c>
      <c r="P2042" s="13" t="str">
        <f t="shared" si="2042"/>
        <v/>
      </c>
    </row>
    <row r="2043">
      <c r="B2043" s="23"/>
      <c r="C2043" s="9"/>
      <c r="D2043" s="9"/>
      <c r="E2043" s="9"/>
      <c r="F2043" s="2"/>
      <c r="G2043" s="3"/>
      <c r="I2043" s="12" t="str">
        <f t="shared" si="754"/>
        <v/>
      </c>
      <c r="J2043" s="13">
        <v>3.31E7</v>
      </c>
      <c r="K2043" s="13" t="str">
        <f t="shared" ref="K2043:P2043" si="2043">if($E2043="","",if($E2043="Dropped",if(and(K$1&lt;=$I2043,K$1&gt;=$H2043),if(Year($D2043)=K$1,$F2043*0.8,if((year($D2043)+1)=K$1,$F2043*0.6,$F2043*0.4)) ,""),if($E2043="Minors",0,if($E2043="FA Contract",if(and(K$1&lt;=$I2043,K$1&gt;=$H2043),$F2043,""),if($E2043="YP Contract",if(K$1=$H2043,500000,if(K$1=($H2043+1),1000000,if(K$1=($H2043+2),1500000,""))))))))</f>
        <v/>
      </c>
      <c r="L2043" s="13" t="str">
        <f t="shared" si="2043"/>
        <v/>
      </c>
      <c r="M2043" s="13" t="str">
        <f t="shared" si="2043"/>
        <v/>
      </c>
      <c r="N2043" s="13" t="str">
        <f t="shared" si="2043"/>
        <v/>
      </c>
      <c r="O2043" s="13" t="str">
        <f t="shared" si="2043"/>
        <v/>
      </c>
      <c r="P2043" s="13" t="str">
        <f t="shared" si="2043"/>
        <v/>
      </c>
    </row>
    <row r="2044">
      <c r="B2044" s="23"/>
      <c r="C2044" s="9"/>
      <c r="D2044" s="9"/>
      <c r="E2044" s="9"/>
      <c r="F2044" s="2"/>
      <c r="G2044" s="3"/>
      <c r="I2044" s="12" t="str">
        <f t="shared" si="754"/>
        <v/>
      </c>
      <c r="J2044" s="13">
        <v>3.31E7</v>
      </c>
      <c r="K2044" s="13" t="str">
        <f t="shared" ref="K2044:P2044" si="2044">if($E2044="","",if($E2044="Dropped",if(and(K$1&lt;=$I2044,K$1&gt;=$H2044),if(Year($D2044)=K$1,$F2044*0.8,if((year($D2044)+1)=K$1,$F2044*0.6,$F2044*0.4)) ,""),if($E2044="Minors",0,if($E2044="FA Contract",if(and(K$1&lt;=$I2044,K$1&gt;=$H2044),$F2044,""),if($E2044="YP Contract",if(K$1=$H2044,500000,if(K$1=($H2044+1),1000000,if(K$1=($H2044+2),1500000,""))))))))</f>
        <v/>
      </c>
      <c r="L2044" s="13" t="str">
        <f t="shared" si="2044"/>
        <v/>
      </c>
      <c r="M2044" s="13" t="str">
        <f t="shared" si="2044"/>
        <v/>
      </c>
      <c r="N2044" s="13" t="str">
        <f t="shared" si="2044"/>
        <v/>
      </c>
      <c r="O2044" s="13" t="str">
        <f t="shared" si="2044"/>
        <v/>
      </c>
      <c r="P2044" s="13" t="str">
        <f t="shared" si="2044"/>
        <v/>
      </c>
    </row>
    <row r="2045">
      <c r="B2045" s="23"/>
      <c r="C2045" s="9"/>
      <c r="D2045" s="9"/>
      <c r="E2045" s="9"/>
      <c r="F2045" s="2"/>
      <c r="G2045" s="3"/>
      <c r="I2045" s="12" t="str">
        <f t="shared" si="754"/>
        <v/>
      </c>
      <c r="J2045" s="13">
        <v>3.31E7</v>
      </c>
      <c r="K2045" s="13" t="str">
        <f t="shared" ref="K2045:P2045" si="2045">if($E2045="","",if($E2045="Dropped",if(and(K$1&lt;=$I2045,K$1&gt;=$H2045),if(Year($D2045)=K$1,$F2045*0.8,if((year($D2045)+1)=K$1,$F2045*0.6,$F2045*0.4)) ,""),if($E2045="Minors",0,if($E2045="FA Contract",if(and(K$1&lt;=$I2045,K$1&gt;=$H2045),$F2045,""),if($E2045="YP Contract",if(K$1=$H2045,500000,if(K$1=($H2045+1),1000000,if(K$1=($H2045+2),1500000,""))))))))</f>
        <v/>
      </c>
      <c r="L2045" s="13" t="str">
        <f t="shared" si="2045"/>
        <v/>
      </c>
      <c r="M2045" s="13" t="str">
        <f t="shared" si="2045"/>
        <v/>
      </c>
      <c r="N2045" s="13" t="str">
        <f t="shared" si="2045"/>
        <v/>
      </c>
      <c r="O2045" s="13" t="str">
        <f t="shared" si="2045"/>
        <v/>
      </c>
      <c r="P2045" s="13" t="str">
        <f t="shared" si="2045"/>
        <v/>
      </c>
    </row>
    <row r="2046">
      <c r="B2046" s="23"/>
      <c r="C2046" s="9"/>
      <c r="D2046" s="9"/>
      <c r="E2046" s="9"/>
      <c r="F2046" s="2"/>
      <c r="G2046" s="3"/>
      <c r="I2046" s="12" t="str">
        <f t="shared" si="754"/>
        <v/>
      </c>
      <c r="J2046" s="13">
        <v>3.31E7</v>
      </c>
      <c r="K2046" s="13" t="str">
        <f t="shared" ref="K2046:P2046" si="2046">if($E2046="","",if($E2046="Dropped",if(and(K$1&lt;=$I2046,K$1&gt;=$H2046),if(Year($D2046)=K$1,$F2046*0.8,if((year($D2046)+1)=K$1,$F2046*0.6,$F2046*0.4)) ,""),if($E2046="Minors",0,if($E2046="FA Contract",if(and(K$1&lt;=$I2046,K$1&gt;=$H2046),$F2046,""),if($E2046="YP Contract",if(K$1=$H2046,500000,if(K$1=($H2046+1),1000000,if(K$1=($H2046+2),1500000,""))))))))</f>
        <v/>
      </c>
      <c r="L2046" s="13" t="str">
        <f t="shared" si="2046"/>
        <v/>
      </c>
      <c r="M2046" s="13" t="str">
        <f t="shared" si="2046"/>
        <v/>
      </c>
      <c r="N2046" s="13" t="str">
        <f t="shared" si="2046"/>
        <v/>
      </c>
      <c r="O2046" s="13" t="str">
        <f t="shared" si="2046"/>
        <v/>
      </c>
      <c r="P2046" s="13" t="str">
        <f t="shared" si="2046"/>
        <v/>
      </c>
    </row>
    <row r="2047">
      <c r="B2047" s="23"/>
      <c r="C2047" s="9"/>
      <c r="D2047" s="9"/>
      <c r="E2047" s="9"/>
      <c r="F2047" s="2"/>
      <c r="G2047" s="3"/>
      <c r="I2047" s="12" t="str">
        <f t="shared" si="754"/>
        <v/>
      </c>
      <c r="J2047" s="13">
        <v>3.31E7</v>
      </c>
      <c r="K2047" s="13" t="str">
        <f t="shared" ref="K2047:P2047" si="2047">if($E2047="","",if($E2047="Dropped",if(and(K$1&lt;=$I2047,K$1&gt;=$H2047),if(Year($D2047)=K$1,$F2047*0.8,if((year($D2047)+1)=K$1,$F2047*0.6,$F2047*0.4)) ,""),if($E2047="Minors",0,if($E2047="FA Contract",if(and(K$1&lt;=$I2047,K$1&gt;=$H2047),$F2047,""),if($E2047="YP Contract",if(K$1=$H2047,500000,if(K$1=($H2047+1),1000000,if(K$1=($H2047+2),1500000,""))))))))</f>
        <v/>
      </c>
      <c r="L2047" s="13" t="str">
        <f t="shared" si="2047"/>
        <v/>
      </c>
      <c r="M2047" s="13" t="str">
        <f t="shared" si="2047"/>
        <v/>
      </c>
      <c r="N2047" s="13" t="str">
        <f t="shared" si="2047"/>
        <v/>
      </c>
      <c r="O2047" s="13" t="str">
        <f t="shared" si="2047"/>
        <v/>
      </c>
      <c r="P2047" s="13" t="str">
        <f t="shared" si="2047"/>
        <v/>
      </c>
    </row>
    <row r="2048">
      <c r="B2048" s="23"/>
      <c r="C2048" s="9"/>
      <c r="D2048" s="9"/>
      <c r="E2048" s="9"/>
      <c r="F2048" s="2"/>
      <c r="G2048" s="3"/>
      <c r="I2048" s="12" t="str">
        <f t="shared" si="754"/>
        <v/>
      </c>
      <c r="J2048" s="13">
        <v>3.31E7</v>
      </c>
      <c r="K2048" s="13" t="str">
        <f t="shared" ref="K2048:P2048" si="2048">if($E2048="","",if($E2048="Dropped",if(and(K$1&lt;=$I2048,K$1&gt;=$H2048),if(Year($D2048)=K$1,$F2048*0.8,if((year($D2048)+1)=K$1,$F2048*0.6,$F2048*0.4)) ,""),if($E2048="Minors",0,if($E2048="FA Contract",if(and(K$1&lt;=$I2048,K$1&gt;=$H2048),$F2048,""),if($E2048="YP Contract",if(K$1=$H2048,500000,if(K$1=($H2048+1),1000000,if(K$1=($H2048+2),1500000,""))))))))</f>
        <v/>
      </c>
      <c r="L2048" s="13" t="str">
        <f t="shared" si="2048"/>
        <v/>
      </c>
      <c r="M2048" s="13" t="str">
        <f t="shared" si="2048"/>
        <v/>
      </c>
      <c r="N2048" s="13" t="str">
        <f t="shared" si="2048"/>
        <v/>
      </c>
      <c r="O2048" s="13" t="str">
        <f t="shared" si="2048"/>
        <v/>
      </c>
      <c r="P2048" s="13" t="str">
        <f t="shared" si="2048"/>
        <v/>
      </c>
    </row>
    <row r="2049">
      <c r="B2049" s="23"/>
      <c r="C2049" s="9"/>
      <c r="D2049" s="9"/>
      <c r="E2049" s="9"/>
      <c r="F2049" s="2"/>
      <c r="G2049" s="3"/>
      <c r="I2049" s="12" t="str">
        <f t="shared" si="754"/>
        <v/>
      </c>
      <c r="J2049" s="13">
        <v>3.31E7</v>
      </c>
      <c r="K2049" s="13" t="str">
        <f t="shared" ref="K2049:P2049" si="2049">if($E2049="","",if($E2049="Dropped",if(and(K$1&lt;=$I2049,K$1&gt;=$H2049),if(Year($D2049)=K$1,$F2049*0.8,if((year($D2049)+1)=K$1,$F2049*0.6,$F2049*0.4)) ,""),if($E2049="Minors",0,if($E2049="FA Contract",if(and(K$1&lt;=$I2049,K$1&gt;=$H2049),$F2049,""),if($E2049="YP Contract",if(K$1=$H2049,500000,if(K$1=($H2049+1),1000000,if(K$1=($H2049+2),1500000,""))))))))</f>
        <v/>
      </c>
      <c r="L2049" s="13" t="str">
        <f t="shared" si="2049"/>
        <v/>
      </c>
      <c r="M2049" s="13" t="str">
        <f t="shared" si="2049"/>
        <v/>
      </c>
      <c r="N2049" s="13" t="str">
        <f t="shared" si="2049"/>
        <v/>
      </c>
      <c r="O2049" s="13" t="str">
        <f t="shared" si="2049"/>
        <v/>
      </c>
      <c r="P2049" s="13" t="str">
        <f t="shared" si="2049"/>
        <v/>
      </c>
    </row>
    <row r="2050">
      <c r="B2050" s="23"/>
      <c r="C2050" s="9"/>
      <c r="D2050" s="9"/>
      <c r="E2050" s="9"/>
      <c r="F2050" s="2"/>
      <c r="G2050" s="3"/>
      <c r="I2050" s="12" t="str">
        <f t="shared" si="754"/>
        <v/>
      </c>
      <c r="J2050" s="13">
        <v>3.31E7</v>
      </c>
      <c r="K2050" s="13" t="str">
        <f t="shared" ref="K2050:P2050" si="2050">if($E2050="","",if($E2050="Dropped",if(and(K$1&lt;=$I2050,K$1&gt;=$H2050),if(Year($D2050)=K$1,$F2050*0.8,if((year($D2050)+1)=K$1,$F2050*0.6,$F2050*0.4)) ,""),if($E2050="Minors",0,if($E2050="FA Contract",if(and(K$1&lt;=$I2050,K$1&gt;=$H2050),$F2050,""),if($E2050="YP Contract",if(K$1=$H2050,500000,if(K$1=($H2050+1),1000000,if(K$1=($H2050+2),1500000,""))))))))</f>
        <v/>
      </c>
      <c r="L2050" s="13" t="str">
        <f t="shared" si="2050"/>
        <v/>
      </c>
      <c r="M2050" s="13" t="str">
        <f t="shared" si="2050"/>
        <v/>
      </c>
      <c r="N2050" s="13" t="str">
        <f t="shared" si="2050"/>
        <v/>
      </c>
      <c r="O2050" s="13" t="str">
        <f t="shared" si="2050"/>
        <v/>
      </c>
      <c r="P2050" s="13" t="str">
        <f t="shared" si="2050"/>
        <v/>
      </c>
    </row>
    <row r="2051">
      <c r="B2051" s="23"/>
      <c r="C2051" s="9"/>
      <c r="D2051" s="9"/>
      <c r="E2051" s="9"/>
      <c r="F2051" s="2"/>
      <c r="G2051" s="3"/>
      <c r="I2051" s="12" t="str">
        <f t="shared" si="754"/>
        <v/>
      </c>
      <c r="J2051" s="13">
        <v>3.31E7</v>
      </c>
      <c r="K2051" s="13" t="str">
        <f t="shared" ref="K2051:P2051" si="2051">if($E2051="","",if($E2051="Dropped",if(and(K$1&lt;=$I2051,K$1&gt;=$H2051),if(Year($D2051)=K$1,$F2051*0.8,if((year($D2051)+1)=K$1,$F2051*0.6,$F2051*0.4)) ,""),if($E2051="Minors",0,if($E2051="FA Contract",if(and(K$1&lt;=$I2051,K$1&gt;=$H2051),$F2051,""),if($E2051="YP Contract",if(K$1=$H2051,500000,if(K$1=($H2051+1),1000000,if(K$1=($H2051+2),1500000,""))))))))</f>
        <v/>
      </c>
      <c r="L2051" s="13" t="str">
        <f t="shared" si="2051"/>
        <v/>
      </c>
      <c r="M2051" s="13" t="str">
        <f t="shared" si="2051"/>
        <v/>
      </c>
      <c r="N2051" s="13" t="str">
        <f t="shared" si="2051"/>
        <v/>
      </c>
      <c r="O2051" s="13" t="str">
        <f t="shared" si="2051"/>
        <v/>
      </c>
      <c r="P2051" s="13" t="str">
        <f t="shared" si="2051"/>
        <v/>
      </c>
    </row>
    <row r="2052">
      <c r="B2052" s="23"/>
      <c r="C2052" s="9"/>
      <c r="D2052" s="9"/>
      <c r="E2052" s="9"/>
      <c r="F2052" s="2"/>
      <c r="G2052" s="3"/>
      <c r="I2052" s="12" t="str">
        <f t="shared" si="754"/>
        <v/>
      </c>
      <c r="J2052" s="13">
        <v>3.31E7</v>
      </c>
      <c r="K2052" s="13" t="str">
        <f t="shared" ref="K2052:P2052" si="2052">if($E2052="","",if($E2052="Dropped",if(and(K$1&lt;=$I2052,K$1&gt;=$H2052),if(Year($D2052)=K$1,$F2052*0.8,if((year($D2052)+1)=K$1,$F2052*0.6,$F2052*0.4)) ,""),if($E2052="Minors",0,if($E2052="FA Contract",if(and(K$1&lt;=$I2052,K$1&gt;=$H2052),$F2052,""),if($E2052="YP Contract",if(K$1=$H2052,500000,if(K$1=($H2052+1),1000000,if(K$1=($H2052+2),1500000,""))))))))</f>
        <v/>
      </c>
      <c r="L2052" s="13" t="str">
        <f t="shared" si="2052"/>
        <v/>
      </c>
      <c r="M2052" s="13" t="str">
        <f t="shared" si="2052"/>
        <v/>
      </c>
      <c r="N2052" s="13" t="str">
        <f t="shared" si="2052"/>
        <v/>
      </c>
      <c r="O2052" s="13" t="str">
        <f t="shared" si="2052"/>
        <v/>
      </c>
      <c r="P2052" s="13" t="str">
        <f t="shared" si="2052"/>
        <v/>
      </c>
    </row>
    <row r="2053">
      <c r="B2053" s="23"/>
      <c r="C2053" s="9"/>
      <c r="D2053" s="9"/>
      <c r="E2053" s="9"/>
      <c r="F2053" s="2"/>
      <c r="G2053" s="3"/>
      <c r="I2053" s="12" t="str">
        <f t="shared" si="754"/>
        <v/>
      </c>
      <c r="J2053" s="13">
        <v>3.31E7</v>
      </c>
      <c r="K2053" s="13" t="str">
        <f t="shared" ref="K2053:P2053" si="2053">if($E2053="","",if($E2053="Dropped",if(and(K$1&lt;=$I2053,K$1&gt;=$H2053),if(Year($D2053)=K$1,$F2053*0.8,if((year($D2053)+1)=K$1,$F2053*0.6,$F2053*0.4)) ,""),if($E2053="Minors",0,if($E2053="FA Contract",if(and(K$1&lt;=$I2053,K$1&gt;=$H2053),$F2053,""),if($E2053="YP Contract",if(K$1=$H2053,500000,if(K$1=($H2053+1),1000000,if(K$1=($H2053+2),1500000,""))))))))</f>
        <v/>
      </c>
      <c r="L2053" s="13" t="str">
        <f t="shared" si="2053"/>
        <v/>
      </c>
      <c r="M2053" s="13" t="str">
        <f t="shared" si="2053"/>
        <v/>
      </c>
      <c r="N2053" s="13" t="str">
        <f t="shared" si="2053"/>
        <v/>
      </c>
      <c r="O2053" s="13" t="str">
        <f t="shared" si="2053"/>
        <v/>
      </c>
      <c r="P2053" s="13" t="str">
        <f t="shared" si="2053"/>
        <v/>
      </c>
    </row>
    <row r="2054">
      <c r="B2054" s="23"/>
      <c r="C2054" s="9"/>
      <c r="D2054" s="9"/>
      <c r="E2054" s="9"/>
      <c r="F2054" s="2"/>
      <c r="G2054" s="3"/>
      <c r="I2054" s="12" t="str">
        <f t="shared" si="754"/>
        <v/>
      </c>
      <c r="J2054" s="13">
        <v>3.31E7</v>
      </c>
      <c r="K2054" s="13" t="str">
        <f t="shared" ref="K2054:P2054" si="2054">if($E2054="","",if($E2054="Dropped",if(and(K$1&lt;=$I2054,K$1&gt;=$H2054),if(Year($D2054)=K$1,$F2054*0.8,if((year($D2054)+1)=K$1,$F2054*0.6,$F2054*0.4)) ,""),if($E2054="Minors",0,if($E2054="FA Contract",if(and(K$1&lt;=$I2054,K$1&gt;=$H2054),$F2054,""),if($E2054="YP Contract",if(K$1=$H2054,500000,if(K$1=($H2054+1),1000000,if(K$1=($H2054+2),1500000,""))))))))</f>
        <v/>
      </c>
      <c r="L2054" s="13" t="str">
        <f t="shared" si="2054"/>
        <v/>
      </c>
      <c r="M2054" s="13" t="str">
        <f t="shared" si="2054"/>
        <v/>
      </c>
      <c r="N2054" s="13" t="str">
        <f t="shared" si="2054"/>
        <v/>
      </c>
      <c r="O2054" s="13" t="str">
        <f t="shared" si="2054"/>
        <v/>
      </c>
      <c r="P2054" s="13" t="str">
        <f t="shared" si="2054"/>
        <v/>
      </c>
    </row>
    <row r="2055">
      <c r="B2055" s="23"/>
      <c r="C2055" s="9"/>
      <c r="D2055" s="9"/>
      <c r="E2055" s="9"/>
      <c r="F2055" s="2"/>
      <c r="G2055" s="3"/>
      <c r="I2055" s="12" t="str">
        <f t="shared" si="754"/>
        <v/>
      </c>
      <c r="J2055" s="13">
        <v>3.31E7</v>
      </c>
      <c r="K2055" s="13" t="str">
        <f t="shared" ref="K2055:P2055" si="2055">if($E2055="","",if($E2055="Dropped",if(and(K$1&lt;=$I2055,K$1&gt;=$H2055),if(Year($D2055)=K$1,$F2055*0.8,if((year($D2055)+1)=K$1,$F2055*0.6,$F2055*0.4)) ,""),if($E2055="Minors",0,if($E2055="FA Contract",if(and(K$1&lt;=$I2055,K$1&gt;=$H2055),$F2055,""),if($E2055="YP Contract",if(K$1=$H2055,500000,if(K$1=($H2055+1),1000000,if(K$1=($H2055+2),1500000,""))))))))</f>
        <v/>
      </c>
      <c r="L2055" s="13" t="str">
        <f t="shared" si="2055"/>
        <v/>
      </c>
      <c r="M2055" s="13" t="str">
        <f t="shared" si="2055"/>
        <v/>
      </c>
      <c r="N2055" s="13" t="str">
        <f t="shared" si="2055"/>
        <v/>
      </c>
      <c r="O2055" s="13" t="str">
        <f t="shared" si="2055"/>
        <v/>
      </c>
      <c r="P2055" s="13" t="str">
        <f t="shared" si="2055"/>
        <v/>
      </c>
    </row>
    <row r="2056">
      <c r="B2056" s="23"/>
      <c r="C2056" s="9"/>
      <c r="D2056" s="9"/>
      <c r="E2056" s="9"/>
      <c r="F2056" s="2"/>
      <c r="G2056" s="3"/>
      <c r="I2056" s="12" t="str">
        <f t="shared" si="754"/>
        <v/>
      </c>
      <c r="J2056" s="13">
        <v>3.31E7</v>
      </c>
      <c r="K2056" s="13" t="str">
        <f t="shared" ref="K2056:P2056" si="2056">if($E2056="","",if($E2056="Dropped",if(and(K$1&lt;=$I2056,K$1&gt;=$H2056),if(Year($D2056)=K$1,$F2056*0.8,if((year($D2056)+1)=K$1,$F2056*0.6,$F2056*0.4)) ,""),if($E2056="Minors",0,if($E2056="FA Contract",if(and(K$1&lt;=$I2056,K$1&gt;=$H2056),$F2056,""),if($E2056="YP Contract",if(K$1=$H2056,500000,if(K$1=($H2056+1),1000000,if(K$1=($H2056+2),1500000,""))))))))</f>
        <v/>
      </c>
      <c r="L2056" s="13" t="str">
        <f t="shared" si="2056"/>
        <v/>
      </c>
      <c r="M2056" s="13" t="str">
        <f t="shared" si="2056"/>
        <v/>
      </c>
      <c r="N2056" s="13" t="str">
        <f t="shared" si="2056"/>
        <v/>
      </c>
      <c r="O2056" s="13" t="str">
        <f t="shared" si="2056"/>
        <v/>
      </c>
      <c r="P2056" s="13" t="str">
        <f t="shared" si="2056"/>
        <v/>
      </c>
    </row>
    <row r="2057">
      <c r="B2057" s="23"/>
      <c r="C2057" s="9"/>
      <c r="D2057" s="9"/>
      <c r="E2057" s="9"/>
      <c r="F2057" s="2"/>
      <c r="G2057" s="3"/>
      <c r="I2057" s="12" t="str">
        <f t="shared" si="754"/>
        <v/>
      </c>
      <c r="J2057" s="13">
        <v>3.31E7</v>
      </c>
      <c r="K2057" s="13" t="str">
        <f t="shared" ref="K2057:P2057" si="2057">if($E2057="","",if($E2057="Dropped",if(and(K$1&lt;=$I2057,K$1&gt;=$H2057),if(Year($D2057)=K$1,$F2057*0.8,if((year($D2057)+1)=K$1,$F2057*0.6,$F2057*0.4)) ,""),if($E2057="Minors",0,if($E2057="FA Contract",if(and(K$1&lt;=$I2057,K$1&gt;=$H2057),$F2057,""),if($E2057="YP Contract",if(K$1=$H2057,500000,if(K$1=($H2057+1),1000000,if(K$1=($H2057+2),1500000,""))))))))</f>
        <v/>
      </c>
      <c r="L2057" s="13" t="str">
        <f t="shared" si="2057"/>
        <v/>
      </c>
      <c r="M2057" s="13" t="str">
        <f t="shared" si="2057"/>
        <v/>
      </c>
      <c r="N2057" s="13" t="str">
        <f t="shared" si="2057"/>
        <v/>
      </c>
      <c r="O2057" s="13" t="str">
        <f t="shared" si="2057"/>
        <v/>
      </c>
      <c r="P2057" s="13" t="str">
        <f t="shared" si="2057"/>
        <v/>
      </c>
    </row>
    <row r="2058">
      <c r="B2058" s="23"/>
      <c r="C2058" s="9"/>
      <c r="D2058" s="9"/>
      <c r="E2058" s="9"/>
      <c r="F2058" s="2"/>
      <c r="G2058" s="3"/>
      <c r="I2058" s="12" t="str">
        <f t="shared" si="754"/>
        <v/>
      </c>
      <c r="J2058" s="13">
        <v>3.31E7</v>
      </c>
      <c r="K2058" s="13" t="str">
        <f t="shared" ref="K2058:P2058" si="2058">if($E2058="","",if($E2058="Dropped",if(and(K$1&lt;=$I2058,K$1&gt;=$H2058),if(Year($D2058)=K$1,$F2058*0.8,if((year($D2058)+1)=K$1,$F2058*0.6,$F2058*0.4)) ,""),if($E2058="Minors",0,if($E2058="FA Contract",if(and(K$1&lt;=$I2058,K$1&gt;=$H2058),$F2058,""),if($E2058="YP Contract",if(K$1=$H2058,500000,if(K$1=($H2058+1),1000000,if(K$1=($H2058+2),1500000,""))))))))</f>
        <v/>
      </c>
      <c r="L2058" s="13" t="str">
        <f t="shared" si="2058"/>
        <v/>
      </c>
      <c r="M2058" s="13" t="str">
        <f t="shared" si="2058"/>
        <v/>
      </c>
      <c r="N2058" s="13" t="str">
        <f t="shared" si="2058"/>
        <v/>
      </c>
      <c r="O2058" s="13" t="str">
        <f t="shared" si="2058"/>
        <v/>
      </c>
      <c r="P2058" s="13" t="str">
        <f t="shared" si="2058"/>
        <v/>
      </c>
    </row>
    <row r="2059">
      <c r="B2059" s="23"/>
      <c r="C2059" s="9"/>
      <c r="D2059" s="9"/>
      <c r="E2059" s="9"/>
      <c r="F2059" s="2"/>
      <c r="G2059" s="3"/>
      <c r="I2059" s="12" t="str">
        <f t="shared" si="754"/>
        <v/>
      </c>
      <c r="J2059" s="13">
        <v>3.31E7</v>
      </c>
      <c r="K2059" s="13" t="str">
        <f t="shared" ref="K2059:P2059" si="2059">if($E2059="","",if($E2059="Dropped",if(and(K$1&lt;=$I2059,K$1&gt;=$H2059),if(Year($D2059)=K$1,$F2059*0.8,if((year($D2059)+1)=K$1,$F2059*0.6,$F2059*0.4)) ,""),if($E2059="Minors",0,if($E2059="FA Contract",if(and(K$1&lt;=$I2059,K$1&gt;=$H2059),$F2059,""),if($E2059="YP Contract",if(K$1=$H2059,500000,if(K$1=($H2059+1),1000000,if(K$1=($H2059+2),1500000,""))))))))</f>
        <v/>
      </c>
      <c r="L2059" s="13" t="str">
        <f t="shared" si="2059"/>
        <v/>
      </c>
      <c r="M2059" s="13" t="str">
        <f t="shared" si="2059"/>
        <v/>
      </c>
      <c r="N2059" s="13" t="str">
        <f t="shared" si="2059"/>
        <v/>
      </c>
      <c r="O2059" s="13" t="str">
        <f t="shared" si="2059"/>
        <v/>
      </c>
      <c r="P2059" s="13" t="str">
        <f t="shared" si="2059"/>
        <v/>
      </c>
    </row>
    <row r="2060">
      <c r="B2060" s="23"/>
      <c r="C2060" s="9"/>
      <c r="D2060" s="9"/>
      <c r="E2060" s="9"/>
      <c r="F2060" s="2"/>
      <c r="G2060" s="3"/>
      <c r="I2060" s="12" t="str">
        <f t="shared" si="754"/>
        <v/>
      </c>
      <c r="J2060" s="13">
        <v>3.31E7</v>
      </c>
      <c r="K2060" s="13" t="str">
        <f t="shared" ref="K2060:P2060" si="2060">if($E2060="","",if($E2060="Dropped",if(and(K$1&lt;=$I2060,K$1&gt;=$H2060),if(Year($D2060)=K$1,$F2060*0.8,if((year($D2060)+1)=K$1,$F2060*0.6,$F2060*0.4)) ,""),if($E2060="Minors",0,if($E2060="FA Contract",if(and(K$1&lt;=$I2060,K$1&gt;=$H2060),$F2060,""),if($E2060="YP Contract",if(K$1=$H2060,500000,if(K$1=($H2060+1),1000000,if(K$1=($H2060+2),1500000,""))))))))</f>
        <v/>
      </c>
      <c r="L2060" s="13" t="str">
        <f t="shared" si="2060"/>
        <v/>
      </c>
      <c r="M2060" s="13" t="str">
        <f t="shared" si="2060"/>
        <v/>
      </c>
      <c r="N2060" s="13" t="str">
        <f t="shared" si="2060"/>
        <v/>
      </c>
      <c r="O2060" s="13" t="str">
        <f t="shared" si="2060"/>
        <v/>
      </c>
      <c r="P2060" s="13" t="str">
        <f t="shared" si="2060"/>
        <v/>
      </c>
    </row>
    <row r="2061">
      <c r="B2061" s="23"/>
      <c r="C2061" s="9"/>
      <c r="D2061" s="9"/>
      <c r="E2061" s="9"/>
      <c r="F2061" s="2"/>
      <c r="G2061" s="3"/>
      <c r="I2061" s="12" t="str">
        <f t="shared" si="754"/>
        <v/>
      </c>
      <c r="J2061" s="13">
        <v>3.31E7</v>
      </c>
      <c r="K2061" s="13" t="str">
        <f t="shared" ref="K2061:P2061" si="2061">if($E2061="","",if($E2061="Dropped",if(and(K$1&lt;=$I2061,K$1&gt;=$H2061),if(Year($D2061)=K$1,$F2061*0.8,if((year($D2061)+1)=K$1,$F2061*0.6,$F2061*0.4)) ,""),if($E2061="Minors",0,if($E2061="FA Contract",if(and(K$1&lt;=$I2061,K$1&gt;=$H2061),$F2061,""),if($E2061="YP Contract",if(K$1=$H2061,500000,if(K$1=($H2061+1),1000000,if(K$1=($H2061+2),1500000,""))))))))</f>
        <v/>
      </c>
      <c r="L2061" s="13" t="str">
        <f t="shared" si="2061"/>
        <v/>
      </c>
      <c r="M2061" s="13" t="str">
        <f t="shared" si="2061"/>
        <v/>
      </c>
      <c r="N2061" s="13" t="str">
        <f t="shared" si="2061"/>
        <v/>
      </c>
      <c r="O2061" s="13" t="str">
        <f t="shared" si="2061"/>
        <v/>
      </c>
      <c r="P2061" s="13" t="str">
        <f t="shared" si="2061"/>
        <v/>
      </c>
    </row>
    <row r="2062">
      <c r="B2062" s="23"/>
      <c r="C2062" s="9"/>
      <c r="D2062" s="9"/>
      <c r="E2062" s="9"/>
      <c r="F2062" s="2"/>
      <c r="G2062" s="3"/>
      <c r="I2062" s="12" t="str">
        <f t="shared" si="754"/>
        <v/>
      </c>
      <c r="J2062" s="13">
        <v>3.31E7</v>
      </c>
      <c r="K2062" s="13" t="str">
        <f t="shared" ref="K2062:P2062" si="2062">if($E2062="","",if($E2062="Dropped",if(and(K$1&lt;=$I2062,K$1&gt;=$H2062),if(Year($D2062)=K$1,$F2062*0.8,if((year($D2062)+1)=K$1,$F2062*0.6,$F2062*0.4)) ,""),if($E2062="Minors",0,if($E2062="FA Contract",if(and(K$1&lt;=$I2062,K$1&gt;=$H2062),$F2062,""),if($E2062="YP Contract",if(K$1=$H2062,500000,if(K$1=($H2062+1),1000000,if(K$1=($H2062+2),1500000,""))))))))</f>
        <v/>
      </c>
      <c r="L2062" s="13" t="str">
        <f t="shared" si="2062"/>
        <v/>
      </c>
      <c r="M2062" s="13" t="str">
        <f t="shared" si="2062"/>
        <v/>
      </c>
      <c r="N2062" s="13" t="str">
        <f t="shared" si="2062"/>
        <v/>
      </c>
      <c r="O2062" s="13" t="str">
        <f t="shared" si="2062"/>
        <v/>
      </c>
      <c r="P2062" s="13" t="str">
        <f t="shared" si="2062"/>
        <v/>
      </c>
    </row>
    <row r="2063">
      <c r="B2063" s="23"/>
      <c r="C2063" s="9"/>
      <c r="D2063" s="9"/>
      <c r="E2063" s="9"/>
      <c r="F2063" s="2"/>
      <c r="G2063" s="3"/>
      <c r="I2063" s="12" t="str">
        <f t="shared" si="754"/>
        <v/>
      </c>
      <c r="J2063" s="13">
        <v>3.31E7</v>
      </c>
      <c r="K2063" s="13" t="str">
        <f t="shared" ref="K2063:P2063" si="2063">if($E2063="","",if($E2063="Dropped",if(and(K$1&lt;=$I2063,K$1&gt;=$H2063),if(Year($D2063)=K$1,$F2063*0.8,if((year($D2063)+1)=K$1,$F2063*0.6,$F2063*0.4)) ,""),if($E2063="Minors",0,if($E2063="FA Contract",if(and(K$1&lt;=$I2063,K$1&gt;=$H2063),$F2063,""),if($E2063="YP Contract",if(K$1=$H2063,500000,if(K$1=($H2063+1),1000000,if(K$1=($H2063+2),1500000,""))))))))</f>
        <v/>
      </c>
      <c r="L2063" s="13" t="str">
        <f t="shared" si="2063"/>
        <v/>
      </c>
      <c r="M2063" s="13" t="str">
        <f t="shared" si="2063"/>
        <v/>
      </c>
      <c r="N2063" s="13" t="str">
        <f t="shared" si="2063"/>
        <v/>
      </c>
      <c r="O2063" s="13" t="str">
        <f t="shared" si="2063"/>
        <v/>
      </c>
      <c r="P2063" s="13" t="str">
        <f t="shared" si="2063"/>
        <v/>
      </c>
    </row>
    <row r="2064">
      <c r="B2064" s="23"/>
      <c r="C2064" s="9"/>
      <c r="D2064" s="9"/>
      <c r="E2064" s="9"/>
      <c r="F2064" s="2"/>
      <c r="G2064" s="3"/>
      <c r="I2064" s="12" t="str">
        <f t="shared" si="754"/>
        <v/>
      </c>
      <c r="J2064" s="13">
        <v>3.31E7</v>
      </c>
      <c r="K2064" s="13" t="str">
        <f t="shared" ref="K2064:P2064" si="2064">if($E2064="","",if($E2064="Dropped",if(and(K$1&lt;=$I2064,K$1&gt;=$H2064),if(Year($D2064)=K$1,$F2064*0.8,if((year($D2064)+1)=K$1,$F2064*0.6,$F2064*0.4)) ,""),if($E2064="Minors",0,if($E2064="FA Contract",if(and(K$1&lt;=$I2064,K$1&gt;=$H2064),$F2064,""),if($E2064="YP Contract",if(K$1=$H2064,500000,if(K$1=($H2064+1),1000000,if(K$1=($H2064+2),1500000,""))))))))</f>
        <v/>
      </c>
      <c r="L2064" s="13" t="str">
        <f t="shared" si="2064"/>
        <v/>
      </c>
      <c r="M2064" s="13" t="str">
        <f t="shared" si="2064"/>
        <v/>
      </c>
      <c r="N2064" s="13" t="str">
        <f t="shared" si="2064"/>
        <v/>
      </c>
      <c r="O2064" s="13" t="str">
        <f t="shared" si="2064"/>
        <v/>
      </c>
      <c r="P2064" s="13" t="str">
        <f t="shared" si="2064"/>
        <v/>
      </c>
    </row>
    <row r="2065">
      <c r="B2065" s="23"/>
      <c r="C2065" s="9"/>
      <c r="D2065" s="9"/>
      <c r="E2065" s="9"/>
      <c r="F2065" s="2"/>
      <c r="G2065" s="3"/>
      <c r="I2065" s="12" t="str">
        <f t="shared" si="754"/>
        <v/>
      </c>
      <c r="J2065" s="13">
        <v>3.31E7</v>
      </c>
      <c r="K2065" s="13" t="str">
        <f t="shared" ref="K2065:P2065" si="2065">if($E2065="","",if($E2065="Dropped",if(and(K$1&lt;=$I2065,K$1&gt;=$H2065),if(Year($D2065)=K$1,$F2065*0.8,if((year($D2065)+1)=K$1,$F2065*0.6,$F2065*0.4)) ,""),if($E2065="Minors",0,if($E2065="FA Contract",if(and(K$1&lt;=$I2065,K$1&gt;=$H2065),$F2065,""),if($E2065="YP Contract",if(K$1=$H2065,500000,if(K$1=($H2065+1),1000000,if(K$1=($H2065+2),1500000,""))))))))</f>
        <v/>
      </c>
      <c r="L2065" s="13" t="str">
        <f t="shared" si="2065"/>
        <v/>
      </c>
      <c r="M2065" s="13" t="str">
        <f t="shared" si="2065"/>
        <v/>
      </c>
      <c r="N2065" s="13" t="str">
        <f t="shared" si="2065"/>
        <v/>
      </c>
      <c r="O2065" s="13" t="str">
        <f t="shared" si="2065"/>
        <v/>
      </c>
      <c r="P2065" s="13" t="str">
        <f t="shared" si="2065"/>
        <v/>
      </c>
    </row>
    <row r="2066">
      <c r="B2066" s="23"/>
      <c r="C2066" s="9"/>
      <c r="D2066" s="9"/>
      <c r="E2066" s="9"/>
      <c r="F2066" s="2"/>
      <c r="G2066" s="3"/>
      <c r="I2066" s="12" t="str">
        <f t="shared" si="754"/>
        <v/>
      </c>
      <c r="J2066" s="13">
        <v>3.31E7</v>
      </c>
      <c r="K2066" s="13" t="str">
        <f t="shared" ref="K2066:P2066" si="2066">if($E2066="","",if($E2066="Dropped",if(and(K$1&lt;=$I2066,K$1&gt;=$H2066),if(Year($D2066)=K$1,$F2066*0.8,if((year($D2066)+1)=K$1,$F2066*0.6,$F2066*0.4)) ,""),if($E2066="Minors",0,if($E2066="FA Contract",if(and(K$1&lt;=$I2066,K$1&gt;=$H2066),$F2066,""),if($E2066="YP Contract",if(K$1=$H2066,500000,if(K$1=($H2066+1),1000000,if(K$1=($H2066+2),1500000,""))))))))</f>
        <v/>
      </c>
      <c r="L2066" s="13" t="str">
        <f t="shared" si="2066"/>
        <v/>
      </c>
      <c r="M2066" s="13" t="str">
        <f t="shared" si="2066"/>
        <v/>
      </c>
      <c r="N2066" s="13" t="str">
        <f t="shared" si="2066"/>
        <v/>
      </c>
      <c r="O2066" s="13" t="str">
        <f t="shared" si="2066"/>
        <v/>
      </c>
      <c r="P2066" s="13" t="str">
        <f t="shared" si="2066"/>
        <v/>
      </c>
    </row>
    <row r="2067">
      <c r="B2067" s="23"/>
      <c r="C2067" s="9"/>
      <c r="D2067" s="9"/>
      <c r="E2067" s="9"/>
      <c r="F2067" s="2"/>
      <c r="G2067" s="3"/>
      <c r="I2067" s="12" t="str">
        <f t="shared" si="754"/>
        <v/>
      </c>
      <c r="J2067" s="13">
        <v>3.31E7</v>
      </c>
      <c r="K2067" s="13" t="str">
        <f t="shared" ref="K2067:P2067" si="2067">if($E2067="","",if($E2067="Dropped",if(and(K$1&lt;=$I2067,K$1&gt;=$H2067),if(Year($D2067)=K$1,$F2067*0.8,if((year($D2067)+1)=K$1,$F2067*0.6,$F2067*0.4)) ,""),if($E2067="Minors",0,if($E2067="FA Contract",if(and(K$1&lt;=$I2067,K$1&gt;=$H2067),$F2067,""),if($E2067="YP Contract",if(K$1=$H2067,500000,if(K$1=($H2067+1),1000000,if(K$1=($H2067+2),1500000,""))))))))</f>
        <v/>
      </c>
      <c r="L2067" s="13" t="str">
        <f t="shared" si="2067"/>
        <v/>
      </c>
      <c r="M2067" s="13" t="str">
        <f t="shared" si="2067"/>
        <v/>
      </c>
      <c r="N2067" s="13" t="str">
        <f t="shared" si="2067"/>
        <v/>
      </c>
      <c r="O2067" s="13" t="str">
        <f t="shared" si="2067"/>
        <v/>
      </c>
      <c r="P2067" s="13" t="str">
        <f t="shared" si="2067"/>
        <v/>
      </c>
    </row>
    <row r="2068">
      <c r="B2068" s="23"/>
      <c r="C2068" s="9"/>
      <c r="D2068" s="9"/>
      <c r="E2068" s="9"/>
      <c r="F2068" s="2"/>
      <c r="G2068" s="3"/>
      <c r="I2068" s="12" t="str">
        <f t="shared" si="754"/>
        <v/>
      </c>
      <c r="J2068" s="13">
        <v>3.31E7</v>
      </c>
      <c r="K2068" s="13" t="str">
        <f t="shared" ref="K2068:P2068" si="2068">if($E2068="","",if($E2068="Dropped",if(and(K$1&lt;=$I2068,K$1&gt;=$H2068),if(Year($D2068)=K$1,$F2068*0.8,if((year($D2068)+1)=K$1,$F2068*0.6,$F2068*0.4)) ,""),if($E2068="Minors",0,if($E2068="FA Contract",if(and(K$1&lt;=$I2068,K$1&gt;=$H2068),$F2068,""),if($E2068="YP Contract",if(K$1=$H2068,500000,if(K$1=($H2068+1),1000000,if(K$1=($H2068+2),1500000,""))))))))</f>
        <v/>
      </c>
      <c r="L2068" s="13" t="str">
        <f t="shared" si="2068"/>
        <v/>
      </c>
      <c r="M2068" s="13" t="str">
        <f t="shared" si="2068"/>
        <v/>
      </c>
      <c r="N2068" s="13" t="str">
        <f t="shared" si="2068"/>
        <v/>
      </c>
      <c r="O2068" s="13" t="str">
        <f t="shared" si="2068"/>
        <v/>
      </c>
      <c r="P2068" s="13" t="str">
        <f t="shared" si="2068"/>
        <v/>
      </c>
    </row>
    <row r="2069">
      <c r="B2069" s="23"/>
      <c r="C2069" s="9"/>
      <c r="D2069" s="9"/>
      <c r="E2069" s="9"/>
      <c r="F2069" s="2"/>
      <c r="G2069" s="3"/>
      <c r="I2069" s="12" t="str">
        <f t="shared" si="754"/>
        <v/>
      </c>
      <c r="J2069" s="13">
        <v>3.31E7</v>
      </c>
      <c r="K2069" s="13" t="str">
        <f t="shared" ref="K2069:P2069" si="2069">if($E2069="","",if($E2069="Dropped",if(and(K$1&lt;=$I2069,K$1&gt;=$H2069),if(Year($D2069)=K$1,$F2069*0.8,if((year($D2069)+1)=K$1,$F2069*0.6,$F2069*0.4)) ,""),if($E2069="Minors",0,if($E2069="FA Contract",if(and(K$1&lt;=$I2069,K$1&gt;=$H2069),$F2069,""),if($E2069="YP Contract",if(K$1=$H2069,500000,if(K$1=($H2069+1),1000000,if(K$1=($H2069+2),1500000,""))))))))</f>
        <v/>
      </c>
      <c r="L2069" s="13" t="str">
        <f t="shared" si="2069"/>
        <v/>
      </c>
      <c r="M2069" s="13" t="str">
        <f t="shared" si="2069"/>
        <v/>
      </c>
      <c r="N2069" s="13" t="str">
        <f t="shared" si="2069"/>
        <v/>
      </c>
      <c r="O2069" s="13" t="str">
        <f t="shared" si="2069"/>
        <v/>
      </c>
      <c r="P2069" s="13" t="str">
        <f t="shared" si="2069"/>
        <v/>
      </c>
    </row>
    <row r="2070">
      <c r="B2070" s="23"/>
      <c r="C2070" s="9"/>
      <c r="D2070" s="9"/>
      <c r="E2070" s="9"/>
      <c r="F2070" s="2"/>
      <c r="G2070" s="3"/>
      <c r="I2070" s="12" t="str">
        <f t="shared" si="754"/>
        <v/>
      </c>
      <c r="J2070" s="13">
        <v>3.31E7</v>
      </c>
      <c r="K2070" s="13" t="str">
        <f t="shared" ref="K2070:P2070" si="2070">if($E2070="","",if($E2070="Dropped",if(and(K$1&lt;=$I2070,K$1&gt;=$H2070),if(Year($D2070)=K$1,$F2070*0.8,if((year($D2070)+1)=K$1,$F2070*0.6,$F2070*0.4)) ,""),if($E2070="Minors",0,if($E2070="FA Contract",if(and(K$1&lt;=$I2070,K$1&gt;=$H2070),$F2070,""),if($E2070="YP Contract",if(K$1=$H2070,500000,if(K$1=($H2070+1),1000000,if(K$1=($H2070+2),1500000,""))))))))</f>
        <v/>
      </c>
      <c r="L2070" s="13" t="str">
        <f t="shared" si="2070"/>
        <v/>
      </c>
      <c r="M2070" s="13" t="str">
        <f t="shared" si="2070"/>
        <v/>
      </c>
      <c r="N2070" s="13" t="str">
        <f t="shared" si="2070"/>
        <v/>
      </c>
      <c r="O2070" s="13" t="str">
        <f t="shared" si="2070"/>
        <v/>
      </c>
      <c r="P2070" s="13" t="str">
        <f t="shared" si="2070"/>
        <v/>
      </c>
    </row>
    <row r="2071">
      <c r="B2071" s="23"/>
      <c r="C2071" s="9"/>
      <c r="D2071" s="9"/>
      <c r="E2071" s="9"/>
      <c r="F2071" s="2"/>
      <c r="G2071" s="3"/>
      <c r="I2071" s="12" t="str">
        <f t="shared" si="754"/>
        <v/>
      </c>
      <c r="J2071" s="13">
        <v>3.31E7</v>
      </c>
      <c r="K2071" s="13" t="str">
        <f t="shared" ref="K2071:P2071" si="2071">if($E2071="","",if($E2071="Dropped",if(and(K$1&lt;=$I2071,K$1&gt;=$H2071),if(Year($D2071)=K$1,$F2071*0.8,if((year($D2071)+1)=K$1,$F2071*0.6,$F2071*0.4)) ,""),if($E2071="Minors",0,if($E2071="FA Contract",if(and(K$1&lt;=$I2071,K$1&gt;=$H2071),$F2071,""),if($E2071="YP Contract",if(K$1=$H2071,500000,if(K$1=($H2071+1),1000000,if(K$1=($H2071+2),1500000,""))))))))</f>
        <v/>
      </c>
      <c r="L2071" s="13" t="str">
        <f t="shared" si="2071"/>
        <v/>
      </c>
      <c r="M2071" s="13" t="str">
        <f t="shared" si="2071"/>
        <v/>
      </c>
      <c r="N2071" s="13" t="str">
        <f t="shared" si="2071"/>
        <v/>
      </c>
      <c r="O2071" s="13" t="str">
        <f t="shared" si="2071"/>
        <v/>
      </c>
      <c r="P2071" s="13" t="str">
        <f t="shared" si="2071"/>
        <v/>
      </c>
    </row>
    <row r="2072">
      <c r="B2072" s="23"/>
      <c r="C2072" s="9"/>
      <c r="D2072" s="9"/>
      <c r="E2072" s="9"/>
      <c r="F2072" s="2"/>
      <c r="G2072" s="3"/>
      <c r="I2072" s="12" t="str">
        <f t="shared" si="754"/>
        <v/>
      </c>
      <c r="J2072" s="13">
        <v>3.31E7</v>
      </c>
      <c r="K2072" s="13" t="str">
        <f t="shared" ref="K2072:P2072" si="2072">if($E2072="","",if($E2072="Dropped",if(and(K$1&lt;=$I2072,K$1&gt;=$H2072),if(Year($D2072)=K$1,$F2072*0.8,if((year($D2072)+1)=K$1,$F2072*0.6,$F2072*0.4)) ,""),if($E2072="Minors",0,if($E2072="FA Contract",if(and(K$1&lt;=$I2072,K$1&gt;=$H2072),$F2072,""),if($E2072="YP Contract",if(K$1=$H2072,500000,if(K$1=($H2072+1),1000000,if(K$1=($H2072+2),1500000,""))))))))</f>
        <v/>
      </c>
      <c r="L2072" s="13" t="str">
        <f t="shared" si="2072"/>
        <v/>
      </c>
      <c r="M2072" s="13" t="str">
        <f t="shared" si="2072"/>
        <v/>
      </c>
      <c r="N2072" s="13" t="str">
        <f t="shared" si="2072"/>
        <v/>
      </c>
      <c r="O2072" s="13" t="str">
        <f t="shared" si="2072"/>
        <v/>
      </c>
      <c r="P2072" s="13" t="str">
        <f t="shared" si="2072"/>
        <v/>
      </c>
    </row>
    <row r="2073">
      <c r="B2073" s="23"/>
      <c r="C2073" s="9"/>
      <c r="D2073" s="9"/>
      <c r="E2073" s="9"/>
      <c r="F2073" s="2"/>
      <c r="G2073" s="3"/>
      <c r="I2073" s="12" t="str">
        <f t="shared" si="754"/>
        <v/>
      </c>
      <c r="J2073" s="13">
        <v>3.31E7</v>
      </c>
      <c r="K2073" s="13" t="str">
        <f t="shared" ref="K2073:P2073" si="2073">if($E2073="","",if($E2073="Dropped",if(and(K$1&lt;=$I2073,K$1&gt;=$H2073),if(Year($D2073)=K$1,$F2073*0.8,if((year($D2073)+1)=K$1,$F2073*0.6,$F2073*0.4)) ,""),if($E2073="Minors",0,if($E2073="FA Contract",if(and(K$1&lt;=$I2073,K$1&gt;=$H2073),$F2073,""),if($E2073="YP Contract",if(K$1=$H2073,500000,if(K$1=($H2073+1),1000000,if(K$1=($H2073+2),1500000,""))))))))</f>
        <v/>
      </c>
      <c r="L2073" s="13" t="str">
        <f t="shared" si="2073"/>
        <v/>
      </c>
      <c r="M2073" s="13" t="str">
        <f t="shared" si="2073"/>
        <v/>
      </c>
      <c r="N2073" s="13" t="str">
        <f t="shared" si="2073"/>
        <v/>
      </c>
      <c r="O2073" s="13" t="str">
        <f t="shared" si="2073"/>
        <v/>
      </c>
      <c r="P2073" s="13" t="str">
        <f t="shared" si="2073"/>
        <v/>
      </c>
    </row>
    <row r="2074">
      <c r="B2074" s="23"/>
      <c r="C2074" s="9"/>
      <c r="D2074" s="9"/>
      <c r="E2074" s="9"/>
      <c r="F2074" s="2"/>
      <c r="G2074" s="3"/>
      <c r="I2074" s="12" t="str">
        <f t="shared" si="754"/>
        <v/>
      </c>
      <c r="J2074" s="13">
        <v>3.31E7</v>
      </c>
      <c r="K2074" s="13" t="str">
        <f t="shared" ref="K2074:P2074" si="2074">if($E2074="","",if($E2074="Dropped",if(and(K$1&lt;=$I2074,K$1&gt;=$H2074),if(Year($D2074)=K$1,$F2074*0.8,if((year($D2074)+1)=K$1,$F2074*0.6,$F2074*0.4)) ,""),if($E2074="Minors",0,if($E2074="FA Contract",if(and(K$1&lt;=$I2074,K$1&gt;=$H2074),$F2074,""),if($E2074="YP Contract",if(K$1=$H2074,500000,if(K$1=($H2074+1),1000000,if(K$1=($H2074+2),1500000,""))))))))</f>
        <v/>
      </c>
      <c r="L2074" s="13" t="str">
        <f t="shared" si="2074"/>
        <v/>
      </c>
      <c r="M2074" s="13" t="str">
        <f t="shared" si="2074"/>
        <v/>
      </c>
      <c r="N2074" s="13" t="str">
        <f t="shared" si="2074"/>
        <v/>
      </c>
      <c r="O2074" s="13" t="str">
        <f t="shared" si="2074"/>
        <v/>
      </c>
      <c r="P2074" s="13" t="str">
        <f t="shared" si="2074"/>
        <v/>
      </c>
    </row>
    <row r="2075">
      <c r="B2075" s="23"/>
      <c r="C2075" s="9"/>
      <c r="D2075" s="9"/>
      <c r="E2075" s="9"/>
      <c r="F2075" s="2"/>
      <c r="G2075" s="3"/>
      <c r="I2075" s="12" t="str">
        <f t="shared" si="754"/>
        <v/>
      </c>
      <c r="J2075" s="13">
        <v>3.31E7</v>
      </c>
      <c r="K2075" s="13" t="str">
        <f t="shared" ref="K2075:P2075" si="2075">if($E2075="","",if($E2075="Dropped",if(and(K$1&lt;=$I2075,K$1&gt;=$H2075),if(Year($D2075)=K$1,$F2075*0.8,if((year($D2075)+1)=K$1,$F2075*0.6,$F2075*0.4)) ,""),if($E2075="Minors",0,if($E2075="FA Contract",if(and(K$1&lt;=$I2075,K$1&gt;=$H2075),$F2075,""),if($E2075="YP Contract",if(K$1=$H2075,500000,if(K$1=($H2075+1),1000000,if(K$1=($H2075+2),1500000,""))))))))</f>
        <v/>
      </c>
      <c r="L2075" s="13" t="str">
        <f t="shared" si="2075"/>
        <v/>
      </c>
      <c r="M2075" s="13" t="str">
        <f t="shared" si="2075"/>
        <v/>
      </c>
      <c r="N2075" s="13" t="str">
        <f t="shared" si="2075"/>
        <v/>
      </c>
      <c r="O2075" s="13" t="str">
        <f t="shared" si="2075"/>
        <v/>
      </c>
      <c r="P2075" s="13" t="str">
        <f t="shared" si="2075"/>
        <v/>
      </c>
    </row>
    <row r="2076">
      <c r="B2076" s="23"/>
      <c r="C2076" s="9"/>
      <c r="D2076" s="9"/>
      <c r="E2076" s="9"/>
      <c r="F2076" s="2"/>
      <c r="G2076" s="3"/>
      <c r="I2076" s="12" t="str">
        <f t="shared" si="754"/>
        <v/>
      </c>
      <c r="J2076" s="13">
        <v>3.31E7</v>
      </c>
      <c r="K2076" s="13" t="str">
        <f t="shared" ref="K2076:P2076" si="2076">if($E2076="","",if($E2076="Dropped",if(and(K$1&lt;=$I2076,K$1&gt;=$H2076),if(Year($D2076)=K$1,$F2076*0.8,if((year($D2076)+1)=K$1,$F2076*0.6,$F2076*0.4)) ,""),if($E2076="Minors",0,if($E2076="FA Contract",if(and(K$1&lt;=$I2076,K$1&gt;=$H2076),$F2076,""),if($E2076="YP Contract",if(K$1=$H2076,500000,if(K$1=($H2076+1),1000000,if(K$1=($H2076+2),1500000,""))))))))</f>
        <v/>
      </c>
      <c r="L2076" s="13" t="str">
        <f t="shared" si="2076"/>
        <v/>
      </c>
      <c r="M2076" s="13" t="str">
        <f t="shared" si="2076"/>
        <v/>
      </c>
      <c r="N2076" s="13" t="str">
        <f t="shared" si="2076"/>
        <v/>
      </c>
      <c r="O2076" s="13" t="str">
        <f t="shared" si="2076"/>
        <v/>
      </c>
      <c r="P2076" s="13" t="str">
        <f t="shared" si="2076"/>
        <v/>
      </c>
    </row>
    <row r="2077">
      <c r="B2077" s="23"/>
      <c r="C2077" s="9"/>
      <c r="D2077" s="9"/>
      <c r="E2077" s="9"/>
      <c r="F2077" s="2"/>
      <c r="G2077" s="3"/>
      <c r="I2077" s="12" t="str">
        <f t="shared" si="754"/>
        <v/>
      </c>
      <c r="J2077" s="13">
        <v>3.31E7</v>
      </c>
      <c r="K2077" s="13" t="str">
        <f t="shared" ref="K2077:P2077" si="2077">if($E2077="","",if($E2077="Dropped",if(and(K$1&lt;=$I2077,K$1&gt;=$H2077),if(Year($D2077)=K$1,$F2077*0.8,if((year($D2077)+1)=K$1,$F2077*0.6,$F2077*0.4)) ,""),if($E2077="Minors",0,if($E2077="FA Contract",if(and(K$1&lt;=$I2077,K$1&gt;=$H2077),$F2077,""),if($E2077="YP Contract",if(K$1=$H2077,500000,if(K$1=($H2077+1),1000000,if(K$1=($H2077+2),1500000,""))))))))</f>
        <v/>
      </c>
      <c r="L2077" s="13" t="str">
        <f t="shared" si="2077"/>
        <v/>
      </c>
      <c r="M2077" s="13" t="str">
        <f t="shared" si="2077"/>
        <v/>
      </c>
      <c r="N2077" s="13" t="str">
        <f t="shared" si="2077"/>
        <v/>
      </c>
      <c r="O2077" s="13" t="str">
        <f t="shared" si="2077"/>
        <v/>
      </c>
      <c r="P2077" s="13" t="str">
        <f t="shared" si="2077"/>
        <v/>
      </c>
    </row>
    <row r="2078">
      <c r="B2078" s="23"/>
      <c r="C2078" s="9"/>
      <c r="D2078" s="9"/>
      <c r="E2078" s="9"/>
      <c r="F2078" s="2"/>
      <c r="G2078" s="3"/>
      <c r="I2078" s="12" t="str">
        <f t="shared" si="754"/>
        <v/>
      </c>
      <c r="J2078" s="13">
        <v>3.31E7</v>
      </c>
      <c r="K2078" s="13" t="str">
        <f t="shared" ref="K2078:P2078" si="2078">if($E2078="","",if($E2078="Dropped",if(and(K$1&lt;=$I2078,K$1&gt;=$H2078),if(Year($D2078)=K$1,$F2078*0.8,if((year($D2078)+1)=K$1,$F2078*0.6,$F2078*0.4)) ,""),if($E2078="Minors",0,if($E2078="FA Contract",if(and(K$1&lt;=$I2078,K$1&gt;=$H2078),$F2078,""),if($E2078="YP Contract",if(K$1=$H2078,500000,if(K$1=($H2078+1),1000000,if(K$1=($H2078+2),1500000,""))))))))</f>
        <v/>
      </c>
      <c r="L2078" s="13" t="str">
        <f t="shared" si="2078"/>
        <v/>
      </c>
      <c r="M2078" s="13" t="str">
        <f t="shared" si="2078"/>
        <v/>
      </c>
      <c r="N2078" s="13" t="str">
        <f t="shared" si="2078"/>
        <v/>
      </c>
      <c r="O2078" s="13" t="str">
        <f t="shared" si="2078"/>
        <v/>
      </c>
      <c r="P2078" s="13" t="str">
        <f t="shared" si="2078"/>
        <v/>
      </c>
    </row>
    <row r="2079">
      <c r="B2079" s="23"/>
      <c r="C2079" s="9"/>
      <c r="D2079" s="9"/>
      <c r="E2079" s="9"/>
      <c r="F2079" s="2"/>
      <c r="G2079" s="3"/>
      <c r="I2079" s="12" t="str">
        <f t="shared" si="754"/>
        <v/>
      </c>
      <c r="J2079" s="13">
        <v>3.31E7</v>
      </c>
      <c r="K2079" s="13" t="str">
        <f t="shared" ref="K2079:P2079" si="2079">if($E2079="","",if($E2079="Dropped",if(and(K$1&lt;=$I2079,K$1&gt;=$H2079),if(Year($D2079)=K$1,$F2079*0.8,if((year($D2079)+1)=K$1,$F2079*0.6,$F2079*0.4)) ,""),if($E2079="Minors",0,if($E2079="FA Contract",if(and(K$1&lt;=$I2079,K$1&gt;=$H2079),$F2079,""),if($E2079="YP Contract",if(K$1=$H2079,500000,if(K$1=($H2079+1),1000000,if(K$1=($H2079+2),1500000,""))))))))</f>
        <v/>
      </c>
      <c r="L2079" s="13" t="str">
        <f t="shared" si="2079"/>
        <v/>
      </c>
      <c r="M2079" s="13" t="str">
        <f t="shared" si="2079"/>
        <v/>
      </c>
      <c r="N2079" s="13" t="str">
        <f t="shared" si="2079"/>
        <v/>
      </c>
      <c r="O2079" s="13" t="str">
        <f t="shared" si="2079"/>
        <v/>
      </c>
      <c r="P2079" s="13" t="str">
        <f t="shared" si="2079"/>
        <v/>
      </c>
    </row>
    <row r="2080">
      <c r="B2080" s="23"/>
      <c r="C2080" s="9"/>
      <c r="D2080" s="9"/>
      <c r="E2080" s="9"/>
      <c r="F2080" s="2"/>
      <c r="G2080" s="3"/>
      <c r="I2080" s="12" t="str">
        <f t="shared" si="754"/>
        <v/>
      </c>
      <c r="J2080" s="13">
        <v>3.31E7</v>
      </c>
      <c r="K2080" s="13" t="str">
        <f t="shared" ref="K2080:P2080" si="2080">if($E2080="","",if($E2080="Dropped",if(and(K$1&lt;=$I2080,K$1&gt;=$H2080),if(Year($D2080)=K$1,$F2080*0.8,if((year($D2080)+1)=K$1,$F2080*0.6,$F2080*0.4)) ,""),if($E2080="Minors",0,if($E2080="FA Contract",if(and(K$1&lt;=$I2080,K$1&gt;=$H2080),$F2080,""),if($E2080="YP Contract",if(K$1=$H2080,500000,if(K$1=($H2080+1),1000000,if(K$1=($H2080+2),1500000,""))))))))</f>
        <v/>
      </c>
      <c r="L2080" s="13" t="str">
        <f t="shared" si="2080"/>
        <v/>
      </c>
      <c r="M2080" s="13" t="str">
        <f t="shared" si="2080"/>
        <v/>
      </c>
      <c r="N2080" s="13" t="str">
        <f t="shared" si="2080"/>
        <v/>
      </c>
      <c r="O2080" s="13" t="str">
        <f t="shared" si="2080"/>
        <v/>
      </c>
      <c r="P2080" s="13" t="str">
        <f t="shared" si="2080"/>
        <v/>
      </c>
    </row>
    <row r="2081">
      <c r="B2081" s="23"/>
      <c r="C2081" s="9"/>
      <c r="D2081" s="9"/>
      <c r="E2081" s="9"/>
      <c r="F2081" s="2"/>
      <c r="G2081" s="3"/>
      <c r="I2081" s="12" t="str">
        <f t="shared" si="754"/>
        <v/>
      </c>
      <c r="J2081" s="13">
        <v>3.31E7</v>
      </c>
      <c r="K2081" s="13" t="str">
        <f t="shared" ref="K2081:P2081" si="2081">if($E2081="","",if($E2081="Dropped",if(and(K$1&lt;=$I2081,K$1&gt;=$H2081),if(Year($D2081)=K$1,$F2081*0.8,if((year($D2081)+1)=K$1,$F2081*0.6,$F2081*0.4)) ,""),if($E2081="Minors",0,if($E2081="FA Contract",if(and(K$1&lt;=$I2081,K$1&gt;=$H2081),$F2081,""),if($E2081="YP Contract",if(K$1=$H2081,500000,if(K$1=($H2081+1),1000000,if(K$1=($H2081+2),1500000,""))))))))</f>
        <v/>
      </c>
      <c r="L2081" s="13" t="str">
        <f t="shared" si="2081"/>
        <v/>
      </c>
      <c r="M2081" s="13" t="str">
        <f t="shared" si="2081"/>
        <v/>
      </c>
      <c r="N2081" s="13" t="str">
        <f t="shared" si="2081"/>
        <v/>
      </c>
      <c r="O2081" s="13" t="str">
        <f t="shared" si="2081"/>
        <v/>
      </c>
      <c r="P2081" s="13" t="str">
        <f t="shared" si="2081"/>
        <v/>
      </c>
    </row>
    <row r="2082">
      <c r="B2082" s="23"/>
      <c r="C2082" s="9"/>
      <c r="D2082" s="9"/>
      <c r="E2082" s="9"/>
      <c r="F2082" s="2"/>
      <c r="G2082" s="3"/>
      <c r="I2082" s="12" t="str">
        <f t="shared" si="754"/>
        <v/>
      </c>
      <c r="J2082" s="13">
        <v>3.31E7</v>
      </c>
      <c r="K2082" s="13" t="str">
        <f t="shared" ref="K2082:P2082" si="2082">if($E2082="","",if($E2082="Dropped",if(and(K$1&lt;=$I2082,K$1&gt;=$H2082),if(Year($D2082)=K$1,$F2082*0.8,if((year($D2082)+1)=K$1,$F2082*0.6,$F2082*0.4)) ,""),if($E2082="Minors",0,if($E2082="FA Contract",if(and(K$1&lt;=$I2082,K$1&gt;=$H2082),$F2082,""),if($E2082="YP Contract",if(K$1=$H2082,500000,if(K$1=($H2082+1),1000000,if(K$1=($H2082+2),1500000,""))))))))</f>
        <v/>
      </c>
      <c r="L2082" s="13" t="str">
        <f t="shared" si="2082"/>
        <v/>
      </c>
      <c r="M2082" s="13" t="str">
        <f t="shared" si="2082"/>
        <v/>
      </c>
      <c r="N2082" s="13" t="str">
        <f t="shared" si="2082"/>
        <v/>
      </c>
      <c r="O2082" s="13" t="str">
        <f t="shared" si="2082"/>
        <v/>
      </c>
      <c r="P2082" s="13" t="str">
        <f t="shared" si="2082"/>
        <v/>
      </c>
    </row>
    <row r="2083">
      <c r="B2083" s="23"/>
      <c r="C2083" s="9"/>
      <c r="D2083" s="9"/>
      <c r="E2083" s="9"/>
      <c r="F2083" s="2"/>
      <c r="G2083" s="3"/>
      <c r="I2083" s="12" t="str">
        <f t="shared" si="754"/>
        <v/>
      </c>
      <c r="J2083" s="13">
        <v>3.31E7</v>
      </c>
      <c r="K2083" s="13" t="str">
        <f t="shared" ref="K2083:P2083" si="2083">if($E2083="","",if($E2083="Dropped",if(and(K$1&lt;=$I2083,K$1&gt;=$H2083),if(Year($D2083)=K$1,$F2083*0.8,if((year($D2083)+1)=K$1,$F2083*0.6,$F2083*0.4)) ,""),if($E2083="Minors",0,if($E2083="FA Contract",if(and(K$1&lt;=$I2083,K$1&gt;=$H2083),$F2083,""),if($E2083="YP Contract",if(K$1=$H2083,500000,if(K$1=($H2083+1),1000000,if(K$1=($H2083+2),1500000,""))))))))</f>
        <v/>
      </c>
      <c r="L2083" s="13" t="str">
        <f t="shared" si="2083"/>
        <v/>
      </c>
      <c r="M2083" s="13" t="str">
        <f t="shared" si="2083"/>
        <v/>
      </c>
      <c r="N2083" s="13" t="str">
        <f t="shared" si="2083"/>
        <v/>
      </c>
      <c r="O2083" s="13" t="str">
        <f t="shared" si="2083"/>
        <v/>
      </c>
      <c r="P2083" s="13" t="str">
        <f t="shared" si="2083"/>
        <v/>
      </c>
    </row>
    <row r="2084">
      <c r="B2084" s="23"/>
      <c r="C2084" s="9"/>
      <c r="D2084" s="9"/>
      <c r="E2084" s="9"/>
      <c r="F2084" s="2"/>
      <c r="G2084" s="3"/>
      <c r="I2084" s="12" t="str">
        <f t="shared" si="754"/>
        <v/>
      </c>
      <c r="J2084" s="13">
        <v>3.31E7</v>
      </c>
      <c r="K2084" s="13" t="str">
        <f t="shared" ref="K2084:P2084" si="2084">if($E2084="","",if($E2084="Dropped",if(and(K$1&lt;=$I2084,K$1&gt;=$H2084),if(Year($D2084)=K$1,$F2084*0.8,if((year($D2084)+1)=K$1,$F2084*0.6,$F2084*0.4)) ,""),if($E2084="Minors",0,if($E2084="FA Contract",if(and(K$1&lt;=$I2084,K$1&gt;=$H2084),$F2084,""),if($E2084="YP Contract",if(K$1=$H2084,500000,if(K$1=($H2084+1),1000000,if(K$1=($H2084+2),1500000,""))))))))</f>
        <v/>
      </c>
      <c r="L2084" s="13" t="str">
        <f t="shared" si="2084"/>
        <v/>
      </c>
      <c r="M2084" s="13" t="str">
        <f t="shared" si="2084"/>
        <v/>
      </c>
      <c r="N2084" s="13" t="str">
        <f t="shared" si="2084"/>
        <v/>
      </c>
      <c r="O2084" s="13" t="str">
        <f t="shared" si="2084"/>
        <v/>
      </c>
      <c r="P2084" s="13" t="str">
        <f t="shared" si="2084"/>
        <v/>
      </c>
    </row>
    <row r="2085">
      <c r="B2085" s="23"/>
      <c r="C2085" s="9"/>
      <c r="D2085" s="9"/>
      <c r="E2085" s="9"/>
      <c r="F2085" s="2"/>
      <c r="G2085" s="3"/>
      <c r="I2085" s="12" t="str">
        <f t="shared" si="754"/>
        <v/>
      </c>
      <c r="J2085" s="13">
        <v>3.31E7</v>
      </c>
      <c r="K2085" s="13" t="str">
        <f t="shared" ref="K2085:P2085" si="2085">if($E2085="","",if($E2085="Dropped",if(and(K$1&lt;=$I2085,K$1&gt;=$H2085),if(Year($D2085)=K$1,$F2085*0.8,if((year($D2085)+1)=K$1,$F2085*0.6,$F2085*0.4)) ,""),if($E2085="Minors",0,if($E2085="FA Contract",if(and(K$1&lt;=$I2085,K$1&gt;=$H2085),$F2085,""),if($E2085="YP Contract",if(K$1=$H2085,500000,if(K$1=($H2085+1),1000000,if(K$1=($H2085+2),1500000,""))))))))</f>
        <v/>
      </c>
      <c r="L2085" s="13" t="str">
        <f t="shared" si="2085"/>
        <v/>
      </c>
      <c r="M2085" s="13" t="str">
        <f t="shared" si="2085"/>
        <v/>
      </c>
      <c r="N2085" s="13" t="str">
        <f t="shared" si="2085"/>
        <v/>
      </c>
      <c r="O2085" s="13" t="str">
        <f t="shared" si="2085"/>
        <v/>
      </c>
      <c r="P2085" s="13" t="str">
        <f t="shared" si="2085"/>
        <v/>
      </c>
    </row>
    <row r="2086">
      <c r="B2086" s="23"/>
      <c r="C2086" s="9"/>
      <c r="D2086" s="9"/>
      <c r="E2086" s="9"/>
      <c r="F2086" s="2"/>
      <c r="G2086" s="3"/>
      <c r="I2086" s="12" t="str">
        <f t="shared" si="754"/>
        <v/>
      </c>
      <c r="J2086" s="13">
        <v>3.31E7</v>
      </c>
      <c r="K2086" s="13" t="str">
        <f t="shared" ref="K2086:P2086" si="2086">if($E2086="","",if($E2086="Dropped",if(and(K$1&lt;=$I2086,K$1&gt;=$H2086),if(Year($D2086)=K$1,$F2086*0.8,if((year($D2086)+1)=K$1,$F2086*0.6,$F2086*0.4)) ,""),if($E2086="Minors",0,if($E2086="FA Contract",if(and(K$1&lt;=$I2086,K$1&gt;=$H2086),$F2086,""),if($E2086="YP Contract",if(K$1=$H2086,500000,if(K$1=($H2086+1),1000000,if(K$1=($H2086+2),1500000,""))))))))</f>
        <v/>
      </c>
      <c r="L2086" s="13" t="str">
        <f t="shared" si="2086"/>
        <v/>
      </c>
      <c r="M2086" s="13" t="str">
        <f t="shared" si="2086"/>
        <v/>
      </c>
      <c r="N2086" s="13" t="str">
        <f t="shared" si="2086"/>
        <v/>
      </c>
      <c r="O2086" s="13" t="str">
        <f t="shared" si="2086"/>
        <v/>
      </c>
      <c r="P2086" s="13" t="str">
        <f t="shared" si="2086"/>
        <v/>
      </c>
    </row>
    <row r="2087">
      <c r="B2087" s="23"/>
      <c r="C2087" s="9"/>
      <c r="D2087" s="9"/>
      <c r="E2087" s="9"/>
      <c r="F2087" s="2"/>
      <c r="G2087" s="3"/>
      <c r="I2087" s="12" t="str">
        <f t="shared" si="754"/>
        <v/>
      </c>
      <c r="J2087" s="13">
        <v>3.31E7</v>
      </c>
      <c r="K2087" s="13" t="str">
        <f t="shared" ref="K2087:P2087" si="2087">if($E2087="","",if($E2087="Dropped",if(and(K$1&lt;=$I2087,K$1&gt;=$H2087),if(Year($D2087)=K$1,$F2087*0.8,if((year($D2087)+1)=K$1,$F2087*0.6,$F2087*0.4)) ,""),if($E2087="Minors",0,if($E2087="FA Contract",if(and(K$1&lt;=$I2087,K$1&gt;=$H2087),$F2087,""),if($E2087="YP Contract",if(K$1=$H2087,500000,if(K$1=($H2087+1),1000000,if(K$1=($H2087+2),1500000,""))))))))</f>
        <v/>
      </c>
      <c r="L2087" s="13" t="str">
        <f t="shared" si="2087"/>
        <v/>
      </c>
      <c r="M2087" s="13" t="str">
        <f t="shared" si="2087"/>
        <v/>
      </c>
      <c r="N2087" s="13" t="str">
        <f t="shared" si="2087"/>
        <v/>
      </c>
      <c r="O2087" s="13" t="str">
        <f t="shared" si="2087"/>
        <v/>
      </c>
      <c r="P2087" s="13" t="str">
        <f t="shared" si="2087"/>
        <v/>
      </c>
    </row>
    <row r="2088">
      <c r="B2088" s="23"/>
      <c r="C2088" s="9"/>
      <c r="D2088" s="9"/>
      <c r="E2088" s="9"/>
      <c r="F2088" s="2"/>
      <c r="G2088" s="3"/>
      <c r="I2088" s="12" t="str">
        <f t="shared" si="754"/>
        <v/>
      </c>
      <c r="J2088" s="13">
        <v>3.31E7</v>
      </c>
      <c r="K2088" s="13" t="str">
        <f t="shared" ref="K2088:P2088" si="2088">if($E2088="","",if($E2088="Dropped",if(and(K$1&lt;=$I2088,K$1&gt;=$H2088),if(Year($D2088)=K$1,$F2088*0.8,if((year($D2088)+1)=K$1,$F2088*0.6,$F2088*0.4)) ,""),if($E2088="Minors",0,if($E2088="FA Contract",if(and(K$1&lt;=$I2088,K$1&gt;=$H2088),$F2088,""),if($E2088="YP Contract",if(K$1=$H2088,500000,if(K$1=($H2088+1),1000000,if(K$1=($H2088+2),1500000,""))))))))</f>
        <v/>
      </c>
      <c r="L2088" s="13" t="str">
        <f t="shared" si="2088"/>
        <v/>
      </c>
      <c r="M2088" s="13" t="str">
        <f t="shared" si="2088"/>
        <v/>
      </c>
      <c r="N2088" s="13" t="str">
        <f t="shared" si="2088"/>
        <v/>
      </c>
      <c r="O2088" s="13" t="str">
        <f t="shared" si="2088"/>
        <v/>
      </c>
      <c r="P2088" s="13" t="str">
        <f t="shared" si="2088"/>
        <v/>
      </c>
    </row>
    <row r="2089">
      <c r="B2089" s="23"/>
      <c r="C2089" s="9"/>
      <c r="D2089" s="9"/>
      <c r="E2089" s="9"/>
      <c r="F2089" s="2"/>
      <c r="G2089" s="3"/>
      <c r="I2089" s="12" t="str">
        <f t="shared" si="754"/>
        <v/>
      </c>
      <c r="J2089" s="13">
        <v>3.31E7</v>
      </c>
      <c r="K2089" s="13" t="str">
        <f t="shared" ref="K2089:P2089" si="2089">if($E2089="","",if($E2089="Dropped",if(and(K$1&lt;=$I2089,K$1&gt;=$H2089),if(Year($D2089)=K$1,$F2089*0.8,if((year($D2089)+1)=K$1,$F2089*0.6,$F2089*0.4)) ,""),if($E2089="Minors",0,if($E2089="FA Contract",if(and(K$1&lt;=$I2089,K$1&gt;=$H2089),$F2089,""),if($E2089="YP Contract",if(K$1=$H2089,500000,if(K$1=($H2089+1),1000000,if(K$1=($H2089+2),1500000,""))))))))</f>
        <v/>
      </c>
      <c r="L2089" s="13" t="str">
        <f t="shared" si="2089"/>
        <v/>
      </c>
      <c r="M2089" s="13" t="str">
        <f t="shared" si="2089"/>
        <v/>
      </c>
      <c r="N2089" s="13" t="str">
        <f t="shared" si="2089"/>
        <v/>
      </c>
      <c r="O2089" s="13" t="str">
        <f t="shared" si="2089"/>
        <v/>
      </c>
      <c r="P2089" s="13" t="str">
        <f t="shared" si="2089"/>
        <v/>
      </c>
    </row>
    <row r="2090">
      <c r="B2090" s="23"/>
      <c r="C2090" s="9"/>
      <c r="D2090" s="9"/>
      <c r="E2090" s="9"/>
      <c r="F2090" s="2"/>
      <c r="G2090" s="3"/>
      <c r="I2090" s="12" t="str">
        <f t="shared" si="754"/>
        <v/>
      </c>
      <c r="J2090" s="13">
        <v>3.31E7</v>
      </c>
      <c r="K2090" s="13" t="str">
        <f t="shared" ref="K2090:P2090" si="2090">if($E2090="","",if($E2090="Dropped",if(and(K$1&lt;=$I2090,K$1&gt;=$H2090),if(Year($D2090)=K$1,$F2090*0.8,if((year($D2090)+1)=K$1,$F2090*0.6,$F2090*0.4)) ,""),if($E2090="Minors",0,if($E2090="FA Contract",if(and(K$1&lt;=$I2090,K$1&gt;=$H2090),$F2090,""),if($E2090="YP Contract",if(K$1=$H2090,500000,if(K$1=($H2090+1),1000000,if(K$1=($H2090+2),1500000,""))))))))</f>
        <v/>
      </c>
      <c r="L2090" s="13" t="str">
        <f t="shared" si="2090"/>
        <v/>
      </c>
      <c r="M2090" s="13" t="str">
        <f t="shared" si="2090"/>
        <v/>
      </c>
      <c r="N2090" s="13" t="str">
        <f t="shared" si="2090"/>
        <v/>
      </c>
      <c r="O2090" s="13" t="str">
        <f t="shared" si="2090"/>
        <v/>
      </c>
      <c r="P2090" s="13" t="str">
        <f t="shared" si="2090"/>
        <v/>
      </c>
    </row>
    <row r="2091">
      <c r="B2091" s="23"/>
      <c r="C2091" s="9"/>
      <c r="D2091" s="9"/>
      <c r="E2091" s="9"/>
      <c r="F2091" s="2"/>
      <c r="G2091" s="3"/>
      <c r="I2091" s="12" t="str">
        <f t="shared" si="754"/>
        <v/>
      </c>
      <c r="J2091" s="13">
        <v>3.31E7</v>
      </c>
      <c r="K2091" s="13" t="str">
        <f t="shared" ref="K2091:P2091" si="2091">if($E2091="","",if($E2091="Dropped",if(and(K$1&lt;=$I2091,K$1&gt;=$H2091),if(Year($D2091)=K$1,$F2091*0.8,if((year($D2091)+1)=K$1,$F2091*0.6,$F2091*0.4)) ,""),if($E2091="Minors",0,if($E2091="FA Contract",if(and(K$1&lt;=$I2091,K$1&gt;=$H2091),$F2091,""),if($E2091="YP Contract",if(K$1=$H2091,500000,if(K$1=($H2091+1),1000000,if(K$1=($H2091+2),1500000,""))))))))</f>
        <v/>
      </c>
      <c r="L2091" s="13" t="str">
        <f t="shared" si="2091"/>
        <v/>
      </c>
      <c r="M2091" s="13" t="str">
        <f t="shared" si="2091"/>
        <v/>
      </c>
      <c r="N2091" s="13" t="str">
        <f t="shared" si="2091"/>
        <v/>
      </c>
      <c r="O2091" s="13" t="str">
        <f t="shared" si="2091"/>
        <v/>
      </c>
      <c r="P2091" s="13" t="str">
        <f t="shared" si="2091"/>
        <v/>
      </c>
    </row>
    <row r="2092">
      <c r="B2092" s="23"/>
      <c r="C2092" s="9"/>
      <c r="D2092" s="9"/>
      <c r="E2092" s="9"/>
      <c r="F2092" s="2"/>
      <c r="G2092" s="3"/>
      <c r="I2092" s="12" t="str">
        <f t="shared" si="754"/>
        <v/>
      </c>
      <c r="J2092" s="13">
        <v>3.31E7</v>
      </c>
      <c r="K2092" s="13" t="str">
        <f t="shared" ref="K2092:P2092" si="2092">if($E2092="","",if($E2092="Dropped",if(and(K$1&lt;=$I2092,K$1&gt;=$H2092),if(Year($D2092)=K$1,$F2092*0.8,if((year($D2092)+1)=K$1,$F2092*0.6,$F2092*0.4)) ,""),if($E2092="Minors",0,if($E2092="FA Contract",if(and(K$1&lt;=$I2092,K$1&gt;=$H2092),$F2092,""),if($E2092="YP Contract",if(K$1=$H2092,500000,if(K$1=($H2092+1),1000000,if(K$1=($H2092+2),1500000,""))))))))</f>
        <v/>
      </c>
      <c r="L2092" s="13" t="str">
        <f t="shared" si="2092"/>
        <v/>
      </c>
      <c r="M2092" s="13" t="str">
        <f t="shared" si="2092"/>
        <v/>
      </c>
      <c r="N2092" s="13" t="str">
        <f t="shared" si="2092"/>
        <v/>
      </c>
      <c r="O2092" s="13" t="str">
        <f t="shared" si="2092"/>
        <v/>
      </c>
      <c r="P2092" s="13" t="str">
        <f t="shared" si="2092"/>
        <v/>
      </c>
    </row>
    <row r="2093">
      <c r="B2093" s="23"/>
      <c r="C2093" s="9"/>
      <c r="D2093" s="9"/>
      <c r="E2093" s="9"/>
      <c r="F2093" s="2"/>
      <c r="G2093" s="3"/>
      <c r="I2093" s="12" t="str">
        <f t="shared" si="754"/>
        <v/>
      </c>
      <c r="J2093" s="13">
        <v>3.31E7</v>
      </c>
      <c r="K2093" s="13" t="str">
        <f t="shared" ref="K2093:P2093" si="2093">if($E2093="","",if($E2093="Dropped",if(and(K$1&lt;=$I2093,K$1&gt;=$H2093),if(Year($D2093)=K$1,$F2093*0.8,if((year($D2093)+1)=K$1,$F2093*0.6,$F2093*0.4)) ,""),if($E2093="Minors",0,if($E2093="FA Contract",if(and(K$1&lt;=$I2093,K$1&gt;=$H2093),$F2093,""),if($E2093="YP Contract",if(K$1=$H2093,500000,if(K$1=($H2093+1),1000000,if(K$1=($H2093+2),1500000,""))))))))</f>
        <v/>
      </c>
      <c r="L2093" s="13" t="str">
        <f t="shared" si="2093"/>
        <v/>
      </c>
      <c r="M2093" s="13" t="str">
        <f t="shared" si="2093"/>
        <v/>
      </c>
      <c r="N2093" s="13" t="str">
        <f t="shared" si="2093"/>
        <v/>
      </c>
      <c r="O2093" s="13" t="str">
        <f t="shared" si="2093"/>
        <v/>
      </c>
      <c r="P2093" s="13" t="str">
        <f t="shared" si="2093"/>
        <v/>
      </c>
    </row>
    <row r="2094">
      <c r="B2094" s="23"/>
      <c r="C2094" s="9"/>
      <c r="D2094" s="9"/>
      <c r="E2094" s="9"/>
      <c r="F2094" s="2"/>
      <c r="G2094" s="3"/>
      <c r="I2094" s="12" t="str">
        <f t="shared" si="754"/>
        <v/>
      </c>
      <c r="J2094" s="13">
        <v>3.31E7</v>
      </c>
      <c r="K2094" s="13" t="str">
        <f t="shared" ref="K2094:P2094" si="2094">if($E2094="","",if($E2094="Dropped",if(and(K$1&lt;=$I2094,K$1&gt;=$H2094),if(Year($D2094)=K$1,$F2094*0.8,if((year($D2094)+1)=K$1,$F2094*0.6,$F2094*0.4)) ,""),if($E2094="Minors",0,if($E2094="FA Contract",if(and(K$1&lt;=$I2094,K$1&gt;=$H2094),$F2094,""),if($E2094="YP Contract",if(K$1=$H2094,500000,if(K$1=($H2094+1),1000000,if(K$1=($H2094+2),1500000,""))))))))</f>
        <v/>
      </c>
      <c r="L2094" s="13" t="str">
        <f t="shared" si="2094"/>
        <v/>
      </c>
      <c r="M2094" s="13" t="str">
        <f t="shared" si="2094"/>
        <v/>
      </c>
      <c r="N2094" s="13" t="str">
        <f t="shared" si="2094"/>
        <v/>
      </c>
      <c r="O2094" s="13" t="str">
        <f t="shared" si="2094"/>
        <v/>
      </c>
      <c r="P2094" s="13" t="str">
        <f t="shared" si="2094"/>
        <v/>
      </c>
    </row>
    <row r="2095">
      <c r="B2095" s="23"/>
      <c r="C2095" s="9"/>
      <c r="D2095" s="9"/>
      <c r="E2095" s="9"/>
      <c r="F2095" s="2"/>
      <c r="G2095" s="3"/>
      <c r="I2095" s="12" t="str">
        <f t="shared" si="754"/>
        <v/>
      </c>
      <c r="J2095" s="13">
        <v>3.31E7</v>
      </c>
      <c r="K2095" s="13" t="str">
        <f t="shared" ref="K2095:P2095" si="2095">if($E2095="","",if($E2095="Dropped",if(and(K$1&lt;=$I2095,K$1&gt;=$H2095),if(Year($D2095)=K$1,$F2095*0.8,if((year($D2095)+1)=K$1,$F2095*0.6,$F2095*0.4)) ,""),if($E2095="Minors",0,if($E2095="FA Contract",if(and(K$1&lt;=$I2095,K$1&gt;=$H2095),$F2095,""),if($E2095="YP Contract",if(K$1=$H2095,500000,if(K$1=($H2095+1),1000000,if(K$1=($H2095+2),1500000,""))))))))</f>
        <v/>
      </c>
      <c r="L2095" s="13" t="str">
        <f t="shared" si="2095"/>
        <v/>
      </c>
      <c r="M2095" s="13" t="str">
        <f t="shared" si="2095"/>
        <v/>
      </c>
      <c r="N2095" s="13" t="str">
        <f t="shared" si="2095"/>
        <v/>
      </c>
      <c r="O2095" s="13" t="str">
        <f t="shared" si="2095"/>
        <v/>
      </c>
      <c r="P2095" s="13" t="str">
        <f t="shared" si="2095"/>
        <v/>
      </c>
    </row>
    <row r="2096">
      <c r="B2096" s="23"/>
      <c r="C2096" s="9"/>
      <c r="D2096" s="9"/>
      <c r="E2096" s="9"/>
      <c r="F2096" s="2"/>
      <c r="G2096" s="3"/>
      <c r="I2096" s="12" t="str">
        <f t="shared" si="754"/>
        <v/>
      </c>
      <c r="J2096" s="13">
        <v>3.31E7</v>
      </c>
      <c r="K2096" s="13" t="str">
        <f t="shared" ref="K2096:P2096" si="2096">if($E2096="","",if($E2096="Dropped",if(and(K$1&lt;=$I2096,K$1&gt;=$H2096),if(Year($D2096)=K$1,$F2096*0.8,if((year($D2096)+1)=K$1,$F2096*0.6,$F2096*0.4)) ,""),if($E2096="Minors",0,if($E2096="FA Contract",if(and(K$1&lt;=$I2096,K$1&gt;=$H2096),$F2096,""),if($E2096="YP Contract",if(K$1=$H2096,500000,if(K$1=($H2096+1),1000000,if(K$1=($H2096+2),1500000,""))))))))</f>
        <v/>
      </c>
      <c r="L2096" s="13" t="str">
        <f t="shared" si="2096"/>
        <v/>
      </c>
      <c r="M2096" s="13" t="str">
        <f t="shared" si="2096"/>
        <v/>
      </c>
      <c r="N2096" s="13" t="str">
        <f t="shared" si="2096"/>
        <v/>
      </c>
      <c r="O2096" s="13" t="str">
        <f t="shared" si="2096"/>
        <v/>
      </c>
      <c r="P2096" s="13" t="str">
        <f t="shared" si="2096"/>
        <v/>
      </c>
    </row>
    <row r="2097">
      <c r="B2097" s="23"/>
      <c r="C2097" s="9"/>
      <c r="D2097" s="9"/>
      <c r="E2097" s="9"/>
      <c r="F2097" s="2"/>
      <c r="G2097" s="3"/>
      <c r="I2097" s="12" t="str">
        <f t="shared" si="754"/>
        <v/>
      </c>
      <c r="J2097" s="13">
        <v>3.31E7</v>
      </c>
      <c r="K2097" s="13" t="str">
        <f t="shared" ref="K2097:P2097" si="2097">if($E2097="","",if($E2097="Dropped",if(and(K$1&lt;=$I2097,K$1&gt;=$H2097),if(Year($D2097)=K$1,$F2097*0.8,if((year($D2097)+1)=K$1,$F2097*0.6,$F2097*0.4)) ,""),if($E2097="Minors",0,if($E2097="FA Contract",if(and(K$1&lt;=$I2097,K$1&gt;=$H2097),$F2097,""),if($E2097="YP Contract",if(K$1=$H2097,500000,if(K$1=($H2097+1),1000000,if(K$1=($H2097+2),1500000,""))))))))</f>
        <v/>
      </c>
      <c r="L2097" s="13" t="str">
        <f t="shared" si="2097"/>
        <v/>
      </c>
      <c r="M2097" s="13" t="str">
        <f t="shared" si="2097"/>
        <v/>
      </c>
      <c r="N2097" s="13" t="str">
        <f t="shared" si="2097"/>
        <v/>
      </c>
      <c r="O2097" s="13" t="str">
        <f t="shared" si="2097"/>
        <v/>
      </c>
      <c r="P2097" s="13" t="str">
        <f t="shared" si="2097"/>
        <v/>
      </c>
    </row>
    <row r="2098">
      <c r="B2098" s="23"/>
      <c r="C2098" s="9"/>
      <c r="D2098" s="9"/>
      <c r="E2098" s="9"/>
      <c r="F2098" s="2"/>
      <c r="G2098" s="3"/>
      <c r="I2098" s="12" t="str">
        <f t="shared" si="754"/>
        <v/>
      </c>
      <c r="J2098" s="13">
        <v>3.31E7</v>
      </c>
      <c r="K2098" s="13" t="str">
        <f t="shared" ref="K2098:P2098" si="2098">if($E2098="","",if($E2098="Dropped",if(and(K$1&lt;=$I2098,K$1&gt;=$H2098),if(Year($D2098)=K$1,$F2098*0.8,if((year($D2098)+1)=K$1,$F2098*0.6,$F2098*0.4)) ,""),if($E2098="Minors",0,if($E2098="FA Contract",if(and(K$1&lt;=$I2098,K$1&gt;=$H2098),$F2098,""),if($E2098="YP Contract",if(K$1=$H2098,500000,if(K$1=($H2098+1),1000000,if(K$1=($H2098+2),1500000,""))))))))</f>
        <v/>
      </c>
      <c r="L2098" s="13" t="str">
        <f t="shared" si="2098"/>
        <v/>
      </c>
      <c r="M2098" s="13" t="str">
        <f t="shared" si="2098"/>
        <v/>
      </c>
      <c r="N2098" s="13" t="str">
        <f t="shared" si="2098"/>
        <v/>
      </c>
      <c r="O2098" s="13" t="str">
        <f t="shared" si="2098"/>
        <v/>
      </c>
      <c r="P2098" s="13" t="str">
        <f t="shared" si="2098"/>
        <v/>
      </c>
    </row>
    <row r="2099">
      <c r="B2099" s="23"/>
      <c r="C2099" s="9"/>
      <c r="D2099" s="9"/>
      <c r="E2099" s="9"/>
      <c r="F2099" s="2"/>
      <c r="G2099" s="3"/>
      <c r="I2099" s="12" t="str">
        <f t="shared" si="754"/>
        <v/>
      </c>
      <c r="J2099" s="13">
        <v>3.31E7</v>
      </c>
      <c r="K2099" s="13" t="str">
        <f t="shared" ref="K2099:P2099" si="2099">if($E2099="","",if($E2099="Dropped",if(and(K$1&lt;=$I2099,K$1&gt;=$H2099),if(Year($D2099)=K$1,$F2099*0.8,if((year($D2099)+1)=K$1,$F2099*0.6,$F2099*0.4)) ,""),if($E2099="Minors",0,if($E2099="FA Contract",if(and(K$1&lt;=$I2099,K$1&gt;=$H2099),$F2099,""),if($E2099="YP Contract",if(K$1=$H2099,500000,if(K$1=($H2099+1),1000000,if(K$1=($H2099+2),1500000,""))))))))</f>
        <v/>
      </c>
      <c r="L2099" s="13" t="str">
        <f t="shared" si="2099"/>
        <v/>
      </c>
      <c r="M2099" s="13" t="str">
        <f t="shared" si="2099"/>
        <v/>
      </c>
      <c r="N2099" s="13" t="str">
        <f t="shared" si="2099"/>
        <v/>
      </c>
      <c r="O2099" s="13" t="str">
        <f t="shared" si="2099"/>
        <v/>
      </c>
      <c r="P2099" s="13" t="str">
        <f t="shared" si="2099"/>
        <v/>
      </c>
    </row>
    <row r="2100">
      <c r="B2100" s="23"/>
      <c r="C2100" s="9"/>
      <c r="D2100" s="9"/>
      <c r="E2100" s="9"/>
      <c r="F2100" s="2"/>
      <c r="G2100" s="3"/>
      <c r="I2100" s="12" t="str">
        <f t="shared" si="754"/>
        <v/>
      </c>
      <c r="J2100" s="13">
        <v>3.31E7</v>
      </c>
      <c r="K2100" s="13" t="str">
        <f t="shared" ref="K2100:P2100" si="2100">if($E2100="","",if($E2100="Dropped",if(and(K$1&lt;=$I2100,K$1&gt;=$H2100),if(Year($D2100)=K$1,$F2100*0.8,if((year($D2100)+1)=K$1,$F2100*0.6,$F2100*0.4)) ,""),if($E2100="Minors",0,if($E2100="FA Contract",if(and(K$1&lt;=$I2100,K$1&gt;=$H2100),$F2100,""),if($E2100="YP Contract",if(K$1=$H2100,500000,if(K$1=($H2100+1),1000000,if(K$1=($H2100+2),1500000,""))))))))</f>
        <v/>
      </c>
      <c r="L2100" s="13" t="str">
        <f t="shared" si="2100"/>
        <v/>
      </c>
      <c r="M2100" s="13" t="str">
        <f t="shared" si="2100"/>
        <v/>
      </c>
      <c r="N2100" s="13" t="str">
        <f t="shared" si="2100"/>
        <v/>
      </c>
      <c r="O2100" s="13" t="str">
        <f t="shared" si="2100"/>
        <v/>
      </c>
      <c r="P2100" s="13" t="str">
        <f t="shared" si="2100"/>
        <v/>
      </c>
    </row>
    <row r="2101">
      <c r="B2101" s="23"/>
      <c r="C2101" s="9"/>
      <c r="D2101" s="9"/>
      <c r="E2101" s="9"/>
      <c r="F2101" s="2"/>
      <c r="G2101" s="3"/>
      <c r="I2101" s="12" t="str">
        <f t="shared" si="754"/>
        <v/>
      </c>
      <c r="J2101" s="13">
        <v>3.31E7</v>
      </c>
      <c r="K2101" s="13" t="str">
        <f t="shared" ref="K2101:P2101" si="2101">if($E2101="","",if($E2101="Dropped",if(and(K$1&lt;=$I2101,K$1&gt;=$H2101),if(Year($D2101)=K$1,$F2101*0.8,if((year($D2101)+1)=K$1,$F2101*0.6,$F2101*0.4)) ,""),if($E2101="Minors",0,if($E2101="FA Contract",if(and(K$1&lt;=$I2101,K$1&gt;=$H2101),$F2101,""),if($E2101="YP Contract",if(K$1=$H2101,500000,if(K$1=($H2101+1),1000000,if(K$1=($H2101+2),1500000,""))))))))</f>
        <v/>
      </c>
      <c r="L2101" s="13" t="str">
        <f t="shared" si="2101"/>
        <v/>
      </c>
      <c r="M2101" s="13" t="str">
        <f t="shared" si="2101"/>
        <v/>
      </c>
      <c r="N2101" s="13" t="str">
        <f t="shared" si="2101"/>
        <v/>
      </c>
      <c r="O2101" s="13" t="str">
        <f t="shared" si="2101"/>
        <v/>
      </c>
      <c r="P2101" s="13" t="str">
        <f t="shared" si="2101"/>
        <v/>
      </c>
    </row>
    <row r="2102">
      <c r="B2102" s="23"/>
      <c r="C2102" s="9"/>
      <c r="D2102" s="9"/>
      <c r="E2102" s="9"/>
      <c r="F2102" s="2"/>
      <c r="G2102" s="3"/>
      <c r="I2102" s="12" t="str">
        <f t="shared" si="754"/>
        <v/>
      </c>
      <c r="J2102" s="13">
        <v>3.31E7</v>
      </c>
      <c r="K2102" s="13" t="str">
        <f t="shared" ref="K2102:P2102" si="2102">if($E2102="","",if($E2102="Dropped",if(and(K$1&lt;=$I2102,K$1&gt;=$H2102),if(Year($D2102)=K$1,$F2102*0.8,if((year($D2102)+1)=K$1,$F2102*0.6,$F2102*0.4)) ,""),if($E2102="Minors",0,if($E2102="FA Contract",if(and(K$1&lt;=$I2102,K$1&gt;=$H2102),$F2102,""),if($E2102="YP Contract",if(K$1=$H2102,500000,if(K$1=($H2102+1),1000000,if(K$1=($H2102+2),1500000,""))))))))</f>
        <v/>
      </c>
      <c r="L2102" s="13" t="str">
        <f t="shared" si="2102"/>
        <v/>
      </c>
      <c r="M2102" s="13" t="str">
        <f t="shared" si="2102"/>
        <v/>
      </c>
      <c r="N2102" s="13" t="str">
        <f t="shared" si="2102"/>
        <v/>
      </c>
      <c r="O2102" s="13" t="str">
        <f t="shared" si="2102"/>
        <v/>
      </c>
      <c r="P2102" s="13" t="str">
        <f t="shared" si="2102"/>
        <v/>
      </c>
    </row>
    <row r="2103">
      <c r="B2103" s="23"/>
      <c r="C2103" s="9"/>
      <c r="D2103" s="9"/>
      <c r="E2103" s="9"/>
      <c r="F2103" s="2"/>
      <c r="G2103" s="3"/>
      <c r="I2103" s="12" t="str">
        <f t="shared" si="754"/>
        <v/>
      </c>
      <c r="J2103" s="13">
        <v>3.31E7</v>
      </c>
      <c r="K2103" s="13" t="str">
        <f t="shared" ref="K2103:P2103" si="2103">if($E2103="","",if($E2103="Dropped",if(and(K$1&lt;=$I2103,K$1&gt;=$H2103),if(Year($D2103)=K$1,$F2103*0.8,if((year($D2103)+1)=K$1,$F2103*0.6,$F2103*0.4)) ,""),if($E2103="Minors",0,if($E2103="FA Contract",if(and(K$1&lt;=$I2103,K$1&gt;=$H2103),$F2103,""),if($E2103="YP Contract",if(K$1=$H2103,500000,if(K$1=($H2103+1),1000000,if(K$1=($H2103+2),1500000,""))))))))</f>
        <v/>
      </c>
      <c r="L2103" s="13" t="str">
        <f t="shared" si="2103"/>
        <v/>
      </c>
      <c r="M2103" s="13" t="str">
        <f t="shared" si="2103"/>
        <v/>
      </c>
      <c r="N2103" s="13" t="str">
        <f t="shared" si="2103"/>
        <v/>
      </c>
      <c r="O2103" s="13" t="str">
        <f t="shared" si="2103"/>
        <v/>
      </c>
      <c r="P2103" s="13" t="str">
        <f t="shared" si="2103"/>
        <v/>
      </c>
    </row>
    <row r="2104">
      <c r="B2104" s="23"/>
      <c r="C2104" s="9"/>
      <c r="D2104" s="9"/>
      <c r="E2104" s="9"/>
      <c r="F2104" s="2"/>
      <c r="G2104" s="3"/>
      <c r="I2104" s="12" t="str">
        <f t="shared" si="754"/>
        <v/>
      </c>
      <c r="J2104" s="13">
        <v>3.31E7</v>
      </c>
      <c r="K2104" s="13" t="str">
        <f t="shared" ref="K2104:P2104" si="2104">if($E2104="","",if($E2104="Dropped",if(and(K$1&lt;=$I2104,K$1&gt;=$H2104),if(Year($D2104)=K$1,$F2104*0.8,if((year($D2104)+1)=K$1,$F2104*0.6,$F2104*0.4)) ,""),if($E2104="Minors",0,if($E2104="FA Contract",if(and(K$1&lt;=$I2104,K$1&gt;=$H2104),$F2104,""),if($E2104="YP Contract",if(K$1=$H2104,500000,if(K$1=($H2104+1),1000000,if(K$1=($H2104+2),1500000,""))))))))</f>
        <v/>
      </c>
      <c r="L2104" s="13" t="str">
        <f t="shared" si="2104"/>
        <v/>
      </c>
      <c r="M2104" s="13" t="str">
        <f t="shared" si="2104"/>
        <v/>
      </c>
      <c r="N2104" s="13" t="str">
        <f t="shared" si="2104"/>
        <v/>
      </c>
      <c r="O2104" s="13" t="str">
        <f t="shared" si="2104"/>
        <v/>
      </c>
      <c r="P2104" s="13" t="str">
        <f t="shared" si="2104"/>
        <v/>
      </c>
    </row>
    <row r="2105">
      <c r="B2105" s="23"/>
      <c r="C2105" s="9"/>
      <c r="D2105" s="9"/>
      <c r="E2105" s="9"/>
      <c r="F2105" s="2"/>
      <c r="G2105" s="3"/>
      <c r="I2105" s="12" t="str">
        <f t="shared" si="754"/>
        <v/>
      </c>
      <c r="J2105" s="13">
        <v>3.31E7</v>
      </c>
      <c r="K2105" s="13" t="str">
        <f t="shared" ref="K2105:P2105" si="2105">if($E2105="","",if($E2105="Dropped",if(and(K$1&lt;=$I2105,K$1&gt;=$H2105),if(Year($D2105)=K$1,$F2105*0.8,if((year($D2105)+1)=K$1,$F2105*0.6,$F2105*0.4)) ,""),if($E2105="Minors",0,if($E2105="FA Contract",if(and(K$1&lt;=$I2105,K$1&gt;=$H2105),$F2105,""),if($E2105="YP Contract",if(K$1=$H2105,500000,if(K$1=($H2105+1),1000000,if(K$1=($H2105+2),1500000,""))))))))</f>
        <v/>
      </c>
      <c r="L2105" s="13" t="str">
        <f t="shared" si="2105"/>
        <v/>
      </c>
      <c r="M2105" s="13" t="str">
        <f t="shared" si="2105"/>
        <v/>
      </c>
      <c r="N2105" s="13" t="str">
        <f t="shared" si="2105"/>
        <v/>
      </c>
      <c r="O2105" s="13" t="str">
        <f t="shared" si="2105"/>
        <v/>
      </c>
      <c r="P2105" s="13" t="str">
        <f t="shared" si="2105"/>
        <v/>
      </c>
    </row>
    <row r="2106">
      <c r="B2106" s="23"/>
      <c r="C2106" s="9"/>
      <c r="D2106" s="9"/>
      <c r="E2106" s="9"/>
      <c r="F2106" s="2"/>
      <c r="G2106" s="3"/>
      <c r="I2106" s="12" t="str">
        <f t="shared" si="754"/>
        <v/>
      </c>
      <c r="J2106" s="13">
        <v>3.31E7</v>
      </c>
      <c r="K2106" s="13" t="str">
        <f t="shared" ref="K2106:P2106" si="2106">if($E2106="","",if($E2106="Dropped",if(and(K$1&lt;=$I2106,K$1&gt;=$H2106),if(Year($D2106)=K$1,$F2106*0.8,if((year($D2106)+1)=K$1,$F2106*0.6,$F2106*0.4)) ,""),if($E2106="Minors",0,if($E2106="FA Contract",if(and(K$1&lt;=$I2106,K$1&gt;=$H2106),$F2106,""),if($E2106="YP Contract",if(K$1=$H2106,500000,if(K$1=($H2106+1),1000000,if(K$1=($H2106+2),1500000,""))))))))</f>
        <v/>
      </c>
      <c r="L2106" s="13" t="str">
        <f t="shared" si="2106"/>
        <v/>
      </c>
      <c r="M2106" s="13" t="str">
        <f t="shared" si="2106"/>
        <v/>
      </c>
      <c r="N2106" s="13" t="str">
        <f t="shared" si="2106"/>
        <v/>
      </c>
      <c r="O2106" s="13" t="str">
        <f t="shared" si="2106"/>
        <v/>
      </c>
      <c r="P2106" s="13" t="str">
        <f t="shared" si="2106"/>
        <v/>
      </c>
    </row>
    <row r="2107">
      <c r="B2107" s="23"/>
      <c r="C2107" s="9"/>
      <c r="D2107" s="9"/>
      <c r="E2107" s="9"/>
      <c r="F2107" s="2"/>
      <c r="G2107" s="3"/>
      <c r="I2107" s="12" t="str">
        <f t="shared" si="754"/>
        <v/>
      </c>
      <c r="J2107" s="13">
        <v>3.31E7</v>
      </c>
      <c r="K2107" s="13" t="str">
        <f t="shared" ref="K2107:P2107" si="2107">if($E2107="","",if($E2107="Dropped",if(and(K$1&lt;=$I2107,K$1&gt;=$H2107),if(Year($D2107)=K$1,$F2107*0.8,if((year($D2107)+1)=K$1,$F2107*0.6,$F2107*0.4)) ,""),if($E2107="Minors",0,if($E2107="FA Contract",if(and(K$1&lt;=$I2107,K$1&gt;=$H2107),$F2107,""),if($E2107="YP Contract",if(K$1=$H2107,500000,if(K$1=($H2107+1),1000000,if(K$1=($H2107+2),1500000,""))))))))</f>
        <v/>
      </c>
      <c r="L2107" s="13" t="str">
        <f t="shared" si="2107"/>
        <v/>
      </c>
      <c r="M2107" s="13" t="str">
        <f t="shared" si="2107"/>
        <v/>
      </c>
      <c r="N2107" s="13" t="str">
        <f t="shared" si="2107"/>
        <v/>
      </c>
      <c r="O2107" s="13" t="str">
        <f t="shared" si="2107"/>
        <v/>
      </c>
      <c r="P2107" s="13" t="str">
        <f t="shared" si="2107"/>
        <v/>
      </c>
    </row>
    <row r="2108">
      <c r="B2108" s="23"/>
      <c r="C2108" s="9"/>
      <c r="D2108" s="9"/>
      <c r="E2108" s="9"/>
      <c r="F2108" s="2"/>
      <c r="G2108" s="3"/>
      <c r="I2108" s="12" t="str">
        <f t="shared" si="754"/>
        <v/>
      </c>
      <c r="J2108" s="13">
        <v>3.31E7</v>
      </c>
      <c r="K2108" s="13" t="str">
        <f t="shared" ref="K2108:P2108" si="2108">if($E2108="","",if($E2108="Dropped",if(and(K$1&lt;=$I2108,K$1&gt;=$H2108),if(Year($D2108)=K$1,$F2108*0.8,if((year($D2108)+1)=K$1,$F2108*0.6,$F2108*0.4)) ,""),if($E2108="Minors",0,if($E2108="FA Contract",if(and(K$1&lt;=$I2108,K$1&gt;=$H2108),$F2108,""),if($E2108="YP Contract",if(K$1=$H2108,500000,if(K$1=($H2108+1),1000000,if(K$1=($H2108+2),1500000,""))))))))</f>
        <v/>
      </c>
      <c r="L2108" s="13" t="str">
        <f t="shared" si="2108"/>
        <v/>
      </c>
      <c r="M2108" s="13" t="str">
        <f t="shared" si="2108"/>
        <v/>
      </c>
      <c r="N2108" s="13" t="str">
        <f t="shared" si="2108"/>
        <v/>
      </c>
      <c r="O2108" s="13" t="str">
        <f t="shared" si="2108"/>
        <v/>
      </c>
      <c r="P2108" s="13" t="str">
        <f t="shared" si="2108"/>
        <v/>
      </c>
    </row>
    <row r="2109">
      <c r="B2109" s="23"/>
      <c r="C2109" s="9"/>
      <c r="D2109" s="9"/>
      <c r="E2109" s="9"/>
      <c r="F2109" s="2"/>
      <c r="G2109" s="3"/>
      <c r="I2109" s="12" t="str">
        <f t="shared" si="754"/>
        <v/>
      </c>
      <c r="J2109" s="13">
        <v>3.31E7</v>
      </c>
      <c r="K2109" s="13" t="str">
        <f t="shared" ref="K2109:P2109" si="2109">if($E2109="","",if($E2109="Dropped",if(and(K$1&lt;=$I2109,K$1&gt;=$H2109),if(Year($D2109)=K$1,$F2109*0.8,if((year($D2109)+1)=K$1,$F2109*0.6,$F2109*0.4)) ,""),if($E2109="Minors",0,if($E2109="FA Contract",if(and(K$1&lt;=$I2109,K$1&gt;=$H2109),$F2109,""),if($E2109="YP Contract",if(K$1=$H2109,500000,if(K$1=($H2109+1),1000000,if(K$1=($H2109+2),1500000,""))))))))</f>
        <v/>
      </c>
      <c r="L2109" s="13" t="str">
        <f t="shared" si="2109"/>
        <v/>
      </c>
      <c r="M2109" s="13" t="str">
        <f t="shared" si="2109"/>
        <v/>
      </c>
      <c r="N2109" s="13" t="str">
        <f t="shared" si="2109"/>
        <v/>
      </c>
      <c r="O2109" s="13" t="str">
        <f t="shared" si="2109"/>
        <v/>
      </c>
      <c r="P2109" s="13" t="str">
        <f t="shared" si="2109"/>
        <v/>
      </c>
    </row>
    <row r="2110">
      <c r="B2110" s="23"/>
      <c r="C2110" s="9"/>
      <c r="D2110" s="9"/>
      <c r="E2110" s="9"/>
      <c r="F2110" s="2"/>
      <c r="G2110" s="3"/>
      <c r="I2110" s="12" t="str">
        <f t="shared" si="754"/>
        <v/>
      </c>
      <c r="J2110" s="13">
        <v>3.31E7</v>
      </c>
      <c r="K2110" s="13" t="str">
        <f t="shared" ref="K2110:P2110" si="2110">if($E2110="","",if($E2110="Dropped",if(and(K$1&lt;=$I2110,K$1&gt;=$H2110),if(Year($D2110)=K$1,$F2110*0.8,if((year($D2110)+1)=K$1,$F2110*0.6,$F2110*0.4)) ,""),if($E2110="Minors",0,if($E2110="FA Contract",if(and(K$1&lt;=$I2110,K$1&gt;=$H2110),$F2110,""),if($E2110="YP Contract",if(K$1=$H2110,500000,if(K$1=($H2110+1),1000000,if(K$1=($H2110+2),1500000,""))))))))</f>
        <v/>
      </c>
      <c r="L2110" s="13" t="str">
        <f t="shared" si="2110"/>
        <v/>
      </c>
      <c r="M2110" s="13" t="str">
        <f t="shared" si="2110"/>
        <v/>
      </c>
      <c r="N2110" s="13" t="str">
        <f t="shared" si="2110"/>
        <v/>
      </c>
      <c r="O2110" s="13" t="str">
        <f t="shared" si="2110"/>
        <v/>
      </c>
      <c r="P2110" s="13" t="str">
        <f t="shared" si="2110"/>
        <v/>
      </c>
    </row>
    <row r="2111">
      <c r="B2111" s="23"/>
      <c r="C2111" s="9"/>
      <c r="D2111" s="9"/>
      <c r="E2111" s="9"/>
      <c r="F2111" s="2"/>
      <c r="G2111" s="3"/>
      <c r="I2111" s="12" t="str">
        <f t="shared" si="754"/>
        <v/>
      </c>
      <c r="J2111" s="13">
        <v>3.31E7</v>
      </c>
      <c r="K2111" s="13" t="str">
        <f t="shared" ref="K2111:P2111" si="2111">if($E2111="","",if($E2111="Dropped",if(and(K$1&lt;=$I2111,K$1&gt;=$H2111),if(Year($D2111)=K$1,$F2111*0.8,if((year($D2111)+1)=K$1,$F2111*0.6,$F2111*0.4)) ,""),if($E2111="Minors",0,if($E2111="FA Contract",if(and(K$1&lt;=$I2111,K$1&gt;=$H2111),$F2111,""),if($E2111="YP Contract",if(K$1=$H2111,500000,if(K$1=($H2111+1),1000000,if(K$1=($H2111+2),1500000,""))))))))</f>
        <v/>
      </c>
      <c r="L2111" s="13" t="str">
        <f t="shared" si="2111"/>
        <v/>
      </c>
      <c r="M2111" s="13" t="str">
        <f t="shared" si="2111"/>
        <v/>
      </c>
      <c r="N2111" s="13" t="str">
        <f t="shared" si="2111"/>
        <v/>
      </c>
      <c r="O2111" s="13" t="str">
        <f t="shared" si="2111"/>
        <v/>
      </c>
      <c r="P2111" s="13" t="str">
        <f t="shared" si="2111"/>
        <v/>
      </c>
    </row>
    <row r="2112">
      <c r="B2112" s="23"/>
      <c r="C2112" s="9"/>
      <c r="D2112" s="9"/>
      <c r="E2112" s="9"/>
      <c r="F2112" s="2"/>
      <c r="G2112" s="3"/>
      <c r="I2112" s="12" t="str">
        <f t="shared" si="754"/>
        <v/>
      </c>
      <c r="J2112" s="13">
        <v>3.31E7</v>
      </c>
      <c r="K2112" s="13" t="str">
        <f t="shared" ref="K2112:P2112" si="2112">if($E2112="","",if($E2112="Dropped",if(and(K$1&lt;=$I2112,K$1&gt;=$H2112),if(Year($D2112)=K$1,$F2112*0.8,if((year($D2112)+1)=K$1,$F2112*0.6,$F2112*0.4)) ,""),if($E2112="Minors",0,if($E2112="FA Contract",if(and(K$1&lt;=$I2112,K$1&gt;=$H2112),$F2112,""),if($E2112="YP Contract",if(K$1=$H2112,500000,if(K$1=($H2112+1),1000000,if(K$1=($H2112+2),1500000,""))))))))</f>
        <v/>
      </c>
      <c r="L2112" s="13" t="str">
        <f t="shared" si="2112"/>
        <v/>
      </c>
      <c r="M2112" s="13" t="str">
        <f t="shared" si="2112"/>
        <v/>
      </c>
      <c r="N2112" s="13" t="str">
        <f t="shared" si="2112"/>
        <v/>
      </c>
      <c r="O2112" s="13" t="str">
        <f t="shared" si="2112"/>
        <v/>
      </c>
      <c r="P2112" s="13" t="str">
        <f t="shared" si="2112"/>
        <v/>
      </c>
    </row>
    <row r="2113">
      <c r="B2113" s="23"/>
      <c r="C2113" s="9"/>
      <c r="D2113" s="9"/>
      <c r="E2113" s="9"/>
      <c r="F2113" s="2"/>
      <c r="G2113" s="3"/>
      <c r="I2113" s="12" t="str">
        <f t="shared" si="754"/>
        <v/>
      </c>
      <c r="J2113" s="13">
        <v>3.31E7</v>
      </c>
      <c r="K2113" s="13" t="str">
        <f t="shared" ref="K2113:P2113" si="2113">if($E2113="","",if($E2113="Dropped",if(and(K$1&lt;=$I2113,K$1&gt;=$H2113),if(Year($D2113)=K$1,$F2113*0.8,if((year($D2113)+1)=K$1,$F2113*0.6,$F2113*0.4)) ,""),if($E2113="Minors",0,if($E2113="FA Contract",if(and(K$1&lt;=$I2113,K$1&gt;=$H2113),$F2113,""),if($E2113="YP Contract",if(K$1=$H2113,500000,if(K$1=($H2113+1),1000000,if(K$1=($H2113+2),1500000,""))))))))</f>
        <v/>
      </c>
      <c r="L2113" s="13" t="str">
        <f t="shared" si="2113"/>
        <v/>
      </c>
      <c r="M2113" s="13" t="str">
        <f t="shared" si="2113"/>
        <v/>
      </c>
      <c r="N2113" s="13" t="str">
        <f t="shared" si="2113"/>
        <v/>
      </c>
      <c r="O2113" s="13" t="str">
        <f t="shared" si="2113"/>
        <v/>
      </c>
      <c r="P2113" s="13" t="str">
        <f t="shared" si="2113"/>
        <v/>
      </c>
    </row>
    <row r="2114">
      <c r="B2114" s="23"/>
      <c r="C2114" s="9"/>
      <c r="D2114" s="9"/>
      <c r="E2114" s="9"/>
      <c r="F2114" s="2"/>
      <c r="G2114" s="3"/>
      <c r="I2114" s="12" t="str">
        <f t="shared" si="754"/>
        <v/>
      </c>
      <c r="J2114" s="13">
        <v>3.31E7</v>
      </c>
      <c r="K2114" s="13" t="str">
        <f t="shared" ref="K2114:P2114" si="2114">if($E2114="","",if($E2114="Dropped",if(and(K$1&lt;=$I2114,K$1&gt;=$H2114),if(Year($D2114)=K$1,$F2114*0.8,if((year($D2114)+1)=K$1,$F2114*0.6,$F2114*0.4)) ,""),if($E2114="Minors",0,if($E2114="FA Contract",if(and(K$1&lt;=$I2114,K$1&gt;=$H2114),$F2114,""),if($E2114="YP Contract",if(K$1=$H2114,500000,if(K$1=($H2114+1),1000000,if(K$1=($H2114+2),1500000,""))))))))</f>
        <v/>
      </c>
      <c r="L2114" s="13" t="str">
        <f t="shared" si="2114"/>
        <v/>
      </c>
      <c r="M2114" s="13" t="str">
        <f t="shared" si="2114"/>
        <v/>
      </c>
      <c r="N2114" s="13" t="str">
        <f t="shared" si="2114"/>
        <v/>
      </c>
      <c r="O2114" s="13" t="str">
        <f t="shared" si="2114"/>
        <v/>
      </c>
      <c r="P2114" s="13" t="str">
        <f t="shared" si="2114"/>
        <v/>
      </c>
    </row>
    <row r="2115">
      <c r="B2115" s="23"/>
      <c r="C2115" s="9"/>
      <c r="D2115" s="9"/>
      <c r="E2115" s="9"/>
      <c r="F2115" s="2"/>
      <c r="G2115" s="3"/>
      <c r="I2115" s="12" t="str">
        <f t="shared" si="754"/>
        <v/>
      </c>
      <c r="J2115" s="13">
        <v>3.31E7</v>
      </c>
      <c r="K2115" s="13" t="str">
        <f t="shared" ref="K2115:P2115" si="2115">if($E2115="","",if($E2115="Dropped",if(and(K$1&lt;=$I2115,K$1&gt;=$H2115),if(Year($D2115)=K$1,$F2115*0.8,if((year($D2115)+1)=K$1,$F2115*0.6,$F2115*0.4)) ,""),if($E2115="Minors",0,if($E2115="FA Contract",if(and(K$1&lt;=$I2115,K$1&gt;=$H2115),$F2115,""),if($E2115="YP Contract",if(K$1=$H2115,500000,if(K$1=($H2115+1),1000000,if(K$1=($H2115+2),1500000,""))))))))</f>
        <v/>
      </c>
      <c r="L2115" s="13" t="str">
        <f t="shared" si="2115"/>
        <v/>
      </c>
      <c r="M2115" s="13" t="str">
        <f t="shared" si="2115"/>
        <v/>
      </c>
      <c r="N2115" s="13" t="str">
        <f t="shared" si="2115"/>
        <v/>
      </c>
      <c r="O2115" s="13" t="str">
        <f t="shared" si="2115"/>
        <v/>
      </c>
      <c r="P2115" s="13" t="str">
        <f t="shared" si="2115"/>
        <v/>
      </c>
    </row>
    <row r="2116">
      <c r="B2116" s="23"/>
      <c r="C2116" s="9"/>
      <c r="D2116" s="9"/>
      <c r="E2116" s="9"/>
      <c r="F2116" s="2"/>
      <c r="G2116" s="3"/>
      <c r="I2116" s="12" t="str">
        <f t="shared" si="754"/>
        <v/>
      </c>
      <c r="J2116" s="13">
        <v>3.31E7</v>
      </c>
      <c r="K2116" s="13" t="str">
        <f t="shared" ref="K2116:P2116" si="2116">if($E2116="","",if($E2116="Dropped",if(and(K$1&lt;=$I2116,K$1&gt;=$H2116),if(Year($D2116)=K$1,$F2116*0.8,if((year($D2116)+1)=K$1,$F2116*0.6,$F2116*0.4)) ,""),if($E2116="Minors",0,if($E2116="FA Contract",if(and(K$1&lt;=$I2116,K$1&gt;=$H2116),$F2116,""),if($E2116="YP Contract",if(K$1=$H2116,500000,if(K$1=($H2116+1),1000000,if(K$1=($H2116+2),1500000,""))))))))</f>
        <v/>
      </c>
      <c r="L2116" s="13" t="str">
        <f t="shared" si="2116"/>
        <v/>
      </c>
      <c r="M2116" s="13" t="str">
        <f t="shared" si="2116"/>
        <v/>
      </c>
      <c r="N2116" s="13" t="str">
        <f t="shared" si="2116"/>
        <v/>
      </c>
      <c r="O2116" s="13" t="str">
        <f t="shared" si="2116"/>
        <v/>
      </c>
      <c r="P2116" s="13" t="str">
        <f t="shared" si="2116"/>
        <v/>
      </c>
    </row>
    <row r="2117">
      <c r="B2117" s="23"/>
      <c r="C2117" s="9"/>
      <c r="D2117" s="9"/>
      <c r="E2117" s="9"/>
      <c r="F2117" s="2"/>
      <c r="G2117" s="3"/>
      <c r="I2117" s="12" t="str">
        <f t="shared" si="754"/>
        <v/>
      </c>
      <c r="J2117" s="13">
        <v>3.31E7</v>
      </c>
      <c r="K2117" s="13" t="str">
        <f t="shared" ref="K2117:P2117" si="2117">if($E2117="","",if($E2117="Dropped",if(and(K$1&lt;=$I2117,K$1&gt;=$H2117),if(Year($D2117)=K$1,$F2117*0.8,if((year($D2117)+1)=K$1,$F2117*0.6,$F2117*0.4)) ,""),if($E2117="Minors",0,if($E2117="FA Contract",if(and(K$1&lt;=$I2117,K$1&gt;=$H2117),$F2117,""),if($E2117="YP Contract",if(K$1=$H2117,500000,if(K$1=($H2117+1),1000000,if(K$1=($H2117+2),1500000,""))))))))</f>
        <v/>
      </c>
      <c r="L2117" s="13" t="str">
        <f t="shared" si="2117"/>
        <v/>
      </c>
      <c r="M2117" s="13" t="str">
        <f t="shared" si="2117"/>
        <v/>
      </c>
      <c r="N2117" s="13" t="str">
        <f t="shared" si="2117"/>
        <v/>
      </c>
      <c r="O2117" s="13" t="str">
        <f t="shared" si="2117"/>
        <v/>
      </c>
      <c r="P2117" s="13" t="str">
        <f t="shared" si="2117"/>
        <v/>
      </c>
    </row>
    <row r="2118">
      <c r="B2118" s="23"/>
      <c r="C2118" s="9"/>
      <c r="D2118" s="9"/>
      <c r="E2118" s="9"/>
      <c r="F2118" s="2"/>
      <c r="G2118" s="3"/>
      <c r="I2118" s="12" t="str">
        <f t="shared" si="754"/>
        <v/>
      </c>
      <c r="J2118" s="13">
        <v>3.31E7</v>
      </c>
      <c r="K2118" s="13" t="str">
        <f t="shared" ref="K2118:P2118" si="2118">if($E2118="","",if($E2118="Dropped",if(and(K$1&lt;=$I2118,K$1&gt;=$H2118),if(Year($D2118)=K$1,$F2118*0.8,if((year($D2118)+1)=K$1,$F2118*0.6,$F2118*0.4)) ,""),if($E2118="Minors",0,if($E2118="FA Contract",if(and(K$1&lt;=$I2118,K$1&gt;=$H2118),$F2118,""),if($E2118="YP Contract",if(K$1=$H2118,500000,if(K$1=($H2118+1),1000000,if(K$1=($H2118+2),1500000,""))))))))</f>
        <v/>
      </c>
      <c r="L2118" s="13" t="str">
        <f t="shared" si="2118"/>
        <v/>
      </c>
      <c r="M2118" s="13" t="str">
        <f t="shared" si="2118"/>
        <v/>
      </c>
      <c r="N2118" s="13" t="str">
        <f t="shared" si="2118"/>
        <v/>
      </c>
      <c r="O2118" s="13" t="str">
        <f t="shared" si="2118"/>
        <v/>
      </c>
      <c r="P2118" s="13" t="str">
        <f t="shared" si="2118"/>
        <v/>
      </c>
    </row>
    <row r="2119">
      <c r="B2119" s="23"/>
      <c r="C2119" s="9"/>
      <c r="D2119" s="9"/>
      <c r="E2119" s="9"/>
      <c r="F2119" s="2"/>
      <c r="G2119" s="3"/>
      <c r="I2119" s="12" t="str">
        <f t="shared" si="754"/>
        <v/>
      </c>
      <c r="J2119" s="13">
        <v>3.31E7</v>
      </c>
      <c r="K2119" s="13" t="str">
        <f t="shared" ref="K2119:P2119" si="2119">if($E2119="","",if($E2119="Dropped",if(and(K$1&lt;=$I2119,K$1&gt;=$H2119),if(Year($D2119)=K$1,$F2119*0.8,if((year($D2119)+1)=K$1,$F2119*0.6,$F2119*0.4)) ,""),if($E2119="Minors",0,if($E2119="FA Contract",if(and(K$1&lt;=$I2119,K$1&gt;=$H2119),$F2119,""),if($E2119="YP Contract",if(K$1=$H2119,500000,if(K$1=($H2119+1),1000000,if(K$1=($H2119+2),1500000,""))))))))</f>
        <v/>
      </c>
      <c r="L2119" s="13" t="str">
        <f t="shared" si="2119"/>
        <v/>
      </c>
      <c r="M2119" s="13" t="str">
        <f t="shared" si="2119"/>
        <v/>
      </c>
      <c r="N2119" s="13" t="str">
        <f t="shared" si="2119"/>
        <v/>
      </c>
      <c r="O2119" s="13" t="str">
        <f t="shared" si="2119"/>
        <v/>
      </c>
      <c r="P2119" s="13" t="str">
        <f t="shared" si="2119"/>
        <v/>
      </c>
    </row>
    <row r="2120">
      <c r="B2120" s="23"/>
      <c r="C2120" s="9"/>
      <c r="D2120" s="9"/>
      <c r="E2120" s="9"/>
      <c r="F2120" s="2"/>
      <c r="G2120" s="3"/>
      <c r="I2120" s="12" t="str">
        <f t="shared" si="754"/>
        <v/>
      </c>
      <c r="J2120" s="13">
        <v>3.31E7</v>
      </c>
      <c r="K2120" s="13" t="str">
        <f t="shared" ref="K2120:P2120" si="2120">if($E2120="","",if($E2120="Dropped",if(and(K$1&lt;=$I2120,K$1&gt;=$H2120),if(Year($D2120)=K$1,$F2120*0.8,if((year($D2120)+1)=K$1,$F2120*0.6,$F2120*0.4)) ,""),if($E2120="Minors",0,if($E2120="FA Contract",if(and(K$1&lt;=$I2120,K$1&gt;=$H2120),$F2120,""),if($E2120="YP Contract",if(K$1=$H2120,500000,if(K$1=($H2120+1),1000000,if(K$1=($H2120+2),1500000,""))))))))</f>
        <v/>
      </c>
      <c r="L2120" s="13" t="str">
        <f t="shared" si="2120"/>
        <v/>
      </c>
      <c r="M2120" s="13" t="str">
        <f t="shared" si="2120"/>
        <v/>
      </c>
      <c r="N2120" s="13" t="str">
        <f t="shared" si="2120"/>
        <v/>
      </c>
      <c r="O2120" s="13" t="str">
        <f t="shared" si="2120"/>
        <v/>
      </c>
      <c r="P2120" s="13" t="str">
        <f t="shared" si="2120"/>
        <v/>
      </c>
    </row>
    <row r="2121">
      <c r="B2121" s="23"/>
      <c r="C2121" s="9"/>
      <c r="D2121" s="9"/>
      <c r="E2121" s="9"/>
      <c r="F2121" s="2"/>
      <c r="G2121" s="3"/>
      <c r="I2121" s="12" t="str">
        <f t="shared" si="754"/>
        <v/>
      </c>
      <c r="J2121" s="13">
        <v>3.31E7</v>
      </c>
      <c r="K2121" s="13" t="str">
        <f t="shared" ref="K2121:P2121" si="2121">if($E2121="","",if($E2121="Dropped",if(and(K$1&lt;=$I2121,K$1&gt;=$H2121),if(Year($D2121)=K$1,$F2121*0.8,if((year($D2121)+1)=K$1,$F2121*0.6,$F2121*0.4)) ,""),if($E2121="Minors",0,if($E2121="FA Contract",if(and(K$1&lt;=$I2121,K$1&gt;=$H2121),$F2121,""),if($E2121="YP Contract",if(K$1=$H2121,500000,if(K$1=($H2121+1),1000000,if(K$1=($H2121+2),1500000,""))))))))</f>
        <v/>
      </c>
      <c r="L2121" s="13" t="str">
        <f t="shared" si="2121"/>
        <v/>
      </c>
      <c r="M2121" s="13" t="str">
        <f t="shared" si="2121"/>
        <v/>
      </c>
      <c r="N2121" s="13" t="str">
        <f t="shared" si="2121"/>
        <v/>
      </c>
      <c r="O2121" s="13" t="str">
        <f t="shared" si="2121"/>
        <v/>
      </c>
      <c r="P2121" s="13" t="str">
        <f t="shared" si="2121"/>
        <v/>
      </c>
    </row>
    <row r="2122">
      <c r="B2122" s="23"/>
      <c r="C2122" s="9"/>
      <c r="D2122" s="9"/>
      <c r="E2122" s="9"/>
      <c r="F2122" s="2"/>
      <c r="G2122" s="3"/>
      <c r="I2122" s="12" t="str">
        <f t="shared" si="754"/>
        <v/>
      </c>
      <c r="J2122" s="13">
        <v>3.31E7</v>
      </c>
      <c r="K2122" s="13" t="str">
        <f t="shared" ref="K2122:P2122" si="2122">if($E2122="","",if($E2122="Dropped",if(and(K$1&lt;=$I2122,K$1&gt;=$H2122),if(Year($D2122)=K$1,$F2122*0.8,if((year($D2122)+1)=K$1,$F2122*0.6,$F2122*0.4)) ,""),if($E2122="Minors",0,if($E2122="FA Contract",if(and(K$1&lt;=$I2122,K$1&gt;=$H2122),$F2122,""),if($E2122="YP Contract",if(K$1=$H2122,500000,if(K$1=($H2122+1),1000000,if(K$1=($H2122+2),1500000,""))))))))</f>
        <v/>
      </c>
      <c r="L2122" s="13" t="str">
        <f t="shared" si="2122"/>
        <v/>
      </c>
      <c r="M2122" s="13" t="str">
        <f t="shared" si="2122"/>
        <v/>
      </c>
      <c r="N2122" s="13" t="str">
        <f t="shared" si="2122"/>
        <v/>
      </c>
      <c r="O2122" s="13" t="str">
        <f t="shared" si="2122"/>
        <v/>
      </c>
      <c r="P2122" s="13" t="str">
        <f t="shared" si="2122"/>
        <v/>
      </c>
    </row>
    <row r="2123">
      <c r="B2123" s="23"/>
      <c r="C2123" s="9"/>
      <c r="D2123" s="9"/>
      <c r="E2123" s="9"/>
      <c r="F2123" s="2"/>
      <c r="G2123" s="3"/>
      <c r="I2123" s="12" t="str">
        <f t="shared" si="754"/>
        <v/>
      </c>
      <c r="J2123" s="13">
        <v>3.31E7</v>
      </c>
      <c r="K2123" s="13" t="str">
        <f t="shared" ref="K2123:P2123" si="2123">if($E2123="","",if($E2123="Dropped",if(and(K$1&lt;=$I2123,K$1&gt;=$H2123),if(Year($D2123)=K$1,$F2123*0.8,if((year($D2123)+1)=K$1,$F2123*0.6,$F2123*0.4)) ,""),if($E2123="Minors",0,if($E2123="FA Contract",if(and(K$1&lt;=$I2123,K$1&gt;=$H2123),$F2123,""),if($E2123="YP Contract",if(K$1=$H2123,500000,if(K$1=($H2123+1),1000000,if(K$1=($H2123+2),1500000,""))))))))</f>
        <v/>
      </c>
      <c r="L2123" s="13" t="str">
        <f t="shared" si="2123"/>
        <v/>
      </c>
      <c r="M2123" s="13" t="str">
        <f t="shared" si="2123"/>
        <v/>
      </c>
      <c r="N2123" s="13" t="str">
        <f t="shared" si="2123"/>
        <v/>
      </c>
      <c r="O2123" s="13" t="str">
        <f t="shared" si="2123"/>
        <v/>
      </c>
      <c r="P2123" s="13" t="str">
        <f t="shared" si="2123"/>
        <v/>
      </c>
    </row>
    <row r="2124">
      <c r="B2124" s="23"/>
      <c r="C2124" s="9"/>
      <c r="D2124" s="9"/>
      <c r="E2124" s="9"/>
      <c r="F2124" s="2"/>
      <c r="G2124" s="3"/>
      <c r="I2124" s="12" t="str">
        <f t="shared" si="754"/>
        <v/>
      </c>
      <c r="J2124" s="13">
        <v>3.31E7</v>
      </c>
      <c r="K2124" s="13" t="str">
        <f t="shared" ref="K2124:P2124" si="2124">if($E2124="","",if($E2124="Dropped",if(and(K$1&lt;=$I2124,K$1&gt;=$H2124),if(Year($D2124)=K$1,$F2124*0.8,if((year($D2124)+1)=K$1,$F2124*0.6,$F2124*0.4)) ,""),if($E2124="Minors",0,if($E2124="FA Contract",if(and(K$1&lt;=$I2124,K$1&gt;=$H2124),$F2124,""),if($E2124="YP Contract",if(K$1=$H2124,500000,if(K$1=($H2124+1),1000000,if(K$1=($H2124+2),1500000,""))))))))</f>
        <v/>
      </c>
      <c r="L2124" s="13" t="str">
        <f t="shared" si="2124"/>
        <v/>
      </c>
      <c r="M2124" s="13" t="str">
        <f t="shared" si="2124"/>
        <v/>
      </c>
      <c r="N2124" s="13" t="str">
        <f t="shared" si="2124"/>
        <v/>
      </c>
      <c r="O2124" s="13" t="str">
        <f t="shared" si="2124"/>
        <v/>
      </c>
      <c r="P2124" s="13" t="str">
        <f t="shared" si="2124"/>
        <v/>
      </c>
    </row>
    <row r="2125">
      <c r="B2125" s="23"/>
      <c r="C2125" s="9"/>
      <c r="D2125" s="9"/>
      <c r="E2125" s="9"/>
      <c r="F2125" s="2"/>
      <c r="G2125" s="3"/>
      <c r="I2125" s="12" t="str">
        <f t="shared" si="754"/>
        <v/>
      </c>
      <c r="J2125" s="13">
        <v>3.31E7</v>
      </c>
      <c r="K2125" s="13" t="str">
        <f t="shared" ref="K2125:P2125" si="2125">if($E2125="","",if($E2125="Dropped",if(and(K$1&lt;=$I2125,K$1&gt;=$H2125),if(Year($D2125)=K$1,$F2125*0.8,if((year($D2125)+1)=K$1,$F2125*0.6,$F2125*0.4)) ,""),if($E2125="Minors",0,if($E2125="FA Contract",if(and(K$1&lt;=$I2125,K$1&gt;=$H2125),$F2125,""),if($E2125="YP Contract",if(K$1=$H2125,500000,if(K$1=($H2125+1),1000000,if(K$1=($H2125+2),1500000,""))))))))</f>
        <v/>
      </c>
      <c r="L2125" s="13" t="str">
        <f t="shared" si="2125"/>
        <v/>
      </c>
      <c r="M2125" s="13" t="str">
        <f t="shared" si="2125"/>
        <v/>
      </c>
      <c r="N2125" s="13" t="str">
        <f t="shared" si="2125"/>
        <v/>
      </c>
      <c r="O2125" s="13" t="str">
        <f t="shared" si="2125"/>
        <v/>
      </c>
      <c r="P2125" s="13" t="str">
        <f t="shared" si="2125"/>
        <v/>
      </c>
    </row>
    <row r="2126">
      <c r="B2126" s="23"/>
      <c r="C2126" s="9"/>
      <c r="D2126" s="9"/>
      <c r="E2126" s="9"/>
      <c r="F2126" s="2"/>
      <c r="G2126" s="3"/>
      <c r="I2126" s="12" t="str">
        <f t="shared" si="754"/>
        <v/>
      </c>
      <c r="J2126" s="13">
        <v>3.31E7</v>
      </c>
      <c r="K2126" s="13" t="str">
        <f t="shared" ref="K2126:P2126" si="2126">if($E2126="","",if($E2126="Dropped",if(and(K$1&lt;=$I2126,K$1&gt;=$H2126),if(Year($D2126)=K$1,$F2126*0.8,if((year($D2126)+1)=K$1,$F2126*0.6,$F2126*0.4)) ,""),if($E2126="Minors",0,if($E2126="FA Contract",if(and(K$1&lt;=$I2126,K$1&gt;=$H2126),$F2126,""),if($E2126="YP Contract",if(K$1=$H2126,500000,if(K$1=($H2126+1),1000000,if(K$1=($H2126+2),1500000,""))))))))</f>
        <v/>
      </c>
      <c r="L2126" s="13" t="str">
        <f t="shared" si="2126"/>
        <v/>
      </c>
      <c r="M2126" s="13" t="str">
        <f t="shared" si="2126"/>
        <v/>
      </c>
      <c r="N2126" s="13" t="str">
        <f t="shared" si="2126"/>
        <v/>
      </c>
      <c r="O2126" s="13" t="str">
        <f t="shared" si="2126"/>
        <v/>
      </c>
      <c r="P2126" s="13" t="str">
        <f t="shared" si="2126"/>
        <v/>
      </c>
    </row>
    <row r="2127">
      <c r="B2127" s="23"/>
      <c r="C2127" s="9"/>
      <c r="D2127" s="9"/>
      <c r="E2127" s="9"/>
      <c r="F2127" s="2"/>
      <c r="G2127" s="3"/>
      <c r="I2127" s="12" t="str">
        <f t="shared" si="754"/>
        <v/>
      </c>
      <c r="J2127" s="13">
        <v>3.31E7</v>
      </c>
      <c r="K2127" s="13" t="str">
        <f t="shared" ref="K2127:P2127" si="2127">if($E2127="","",if($E2127="Dropped",if(and(K$1&lt;=$I2127,K$1&gt;=$H2127),if(Year($D2127)=K$1,$F2127*0.8,if((year($D2127)+1)=K$1,$F2127*0.6,$F2127*0.4)) ,""),if($E2127="Minors",0,if($E2127="FA Contract",if(and(K$1&lt;=$I2127,K$1&gt;=$H2127),$F2127,""),if($E2127="YP Contract",if(K$1=$H2127,500000,if(K$1=($H2127+1),1000000,if(K$1=($H2127+2),1500000,""))))))))</f>
        <v/>
      </c>
      <c r="L2127" s="13" t="str">
        <f t="shared" si="2127"/>
        <v/>
      </c>
      <c r="M2127" s="13" t="str">
        <f t="shared" si="2127"/>
        <v/>
      </c>
      <c r="N2127" s="13" t="str">
        <f t="shared" si="2127"/>
        <v/>
      </c>
      <c r="O2127" s="13" t="str">
        <f t="shared" si="2127"/>
        <v/>
      </c>
      <c r="P2127" s="13" t="str">
        <f t="shared" si="2127"/>
        <v/>
      </c>
    </row>
    <row r="2128">
      <c r="B2128" s="23"/>
      <c r="C2128" s="9"/>
      <c r="D2128" s="9"/>
      <c r="E2128" s="9"/>
      <c r="F2128" s="2"/>
      <c r="G2128" s="3"/>
      <c r="I2128" s="12" t="str">
        <f t="shared" si="754"/>
        <v/>
      </c>
      <c r="J2128" s="13">
        <v>3.31E7</v>
      </c>
      <c r="K2128" s="13" t="str">
        <f t="shared" ref="K2128:P2128" si="2128">if($E2128="","",if($E2128="Dropped",if(and(K$1&lt;=$I2128,K$1&gt;=$H2128),if(Year($D2128)=K$1,$F2128*0.8,if((year($D2128)+1)=K$1,$F2128*0.6,$F2128*0.4)) ,""),if($E2128="Minors",0,if($E2128="FA Contract",if(and(K$1&lt;=$I2128,K$1&gt;=$H2128),$F2128,""),if($E2128="YP Contract",if(K$1=$H2128,500000,if(K$1=($H2128+1),1000000,if(K$1=($H2128+2),1500000,""))))))))</f>
        <v/>
      </c>
      <c r="L2128" s="13" t="str">
        <f t="shared" si="2128"/>
        <v/>
      </c>
      <c r="M2128" s="13" t="str">
        <f t="shared" si="2128"/>
        <v/>
      </c>
      <c r="N2128" s="13" t="str">
        <f t="shared" si="2128"/>
        <v/>
      </c>
      <c r="O2128" s="13" t="str">
        <f t="shared" si="2128"/>
        <v/>
      </c>
      <c r="P2128" s="13" t="str">
        <f t="shared" si="2128"/>
        <v/>
      </c>
    </row>
    <row r="2129">
      <c r="B2129" s="23"/>
      <c r="C2129" s="9"/>
      <c r="D2129" s="9"/>
      <c r="E2129" s="9"/>
      <c r="F2129" s="2"/>
      <c r="G2129" s="3"/>
      <c r="I2129" s="12" t="str">
        <f t="shared" si="754"/>
        <v/>
      </c>
      <c r="J2129" s="13">
        <v>3.31E7</v>
      </c>
      <c r="K2129" s="13" t="str">
        <f t="shared" ref="K2129:P2129" si="2129">if($E2129="","",if($E2129="Dropped",if(and(K$1&lt;=$I2129,K$1&gt;=$H2129),if(Year($D2129)=K$1,$F2129*0.8,if((year($D2129)+1)=K$1,$F2129*0.6,$F2129*0.4)) ,""),if($E2129="Minors",0,if($E2129="FA Contract",if(and(K$1&lt;=$I2129,K$1&gt;=$H2129),$F2129,""),if($E2129="YP Contract",if(K$1=$H2129,500000,if(K$1=($H2129+1),1000000,if(K$1=($H2129+2),1500000,""))))))))</f>
        <v/>
      </c>
      <c r="L2129" s="13" t="str">
        <f t="shared" si="2129"/>
        <v/>
      </c>
      <c r="M2129" s="13" t="str">
        <f t="shared" si="2129"/>
        <v/>
      </c>
      <c r="N2129" s="13" t="str">
        <f t="shared" si="2129"/>
        <v/>
      </c>
      <c r="O2129" s="13" t="str">
        <f t="shared" si="2129"/>
        <v/>
      </c>
      <c r="P2129" s="13" t="str">
        <f t="shared" si="2129"/>
        <v/>
      </c>
    </row>
    <row r="2130">
      <c r="B2130" s="23"/>
      <c r="C2130" s="9"/>
      <c r="D2130" s="9"/>
      <c r="E2130" s="9"/>
      <c r="F2130" s="2"/>
      <c r="G2130" s="3"/>
      <c r="I2130" s="12" t="str">
        <f t="shared" si="754"/>
        <v/>
      </c>
      <c r="J2130" s="13">
        <v>3.31E7</v>
      </c>
      <c r="K2130" s="13" t="str">
        <f t="shared" ref="K2130:P2130" si="2130">if($E2130="","",if($E2130="Dropped",if(and(K$1&lt;=$I2130,K$1&gt;=$H2130),if(Year($D2130)=K$1,$F2130*0.8,if((year($D2130)+1)=K$1,$F2130*0.6,$F2130*0.4)) ,""),if($E2130="Minors",0,if($E2130="FA Contract",if(and(K$1&lt;=$I2130,K$1&gt;=$H2130),$F2130,""),if($E2130="YP Contract",if(K$1=$H2130,500000,if(K$1=($H2130+1),1000000,if(K$1=($H2130+2),1500000,""))))))))</f>
        <v/>
      </c>
      <c r="L2130" s="13" t="str">
        <f t="shared" si="2130"/>
        <v/>
      </c>
      <c r="M2130" s="13" t="str">
        <f t="shared" si="2130"/>
        <v/>
      </c>
      <c r="N2130" s="13" t="str">
        <f t="shared" si="2130"/>
        <v/>
      </c>
      <c r="O2130" s="13" t="str">
        <f t="shared" si="2130"/>
        <v/>
      </c>
      <c r="P2130" s="13" t="str">
        <f t="shared" si="2130"/>
        <v/>
      </c>
    </row>
    <row r="2131">
      <c r="B2131" s="23"/>
      <c r="C2131" s="9"/>
      <c r="D2131" s="9"/>
      <c r="E2131" s="9"/>
      <c r="F2131" s="2"/>
      <c r="G2131" s="3"/>
      <c r="I2131" s="12" t="str">
        <f t="shared" si="754"/>
        <v/>
      </c>
      <c r="J2131" s="13">
        <v>3.31E7</v>
      </c>
      <c r="K2131" s="13" t="str">
        <f t="shared" ref="K2131:P2131" si="2131">if($E2131="","",if($E2131="Dropped",if(and(K$1&lt;=$I2131,K$1&gt;=$H2131),if(Year($D2131)=K$1,$F2131*0.8,if((year($D2131)+1)=K$1,$F2131*0.6,$F2131*0.4)) ,""),if($E2131="Minors",0,if($E2131="FA Contract",if(and(K$1&lt;=$I2131,K$1&gt;=$H2131),$F2131,""),if($E2131="YP Contract",if(K$1=$H2131,500000,if(K$1=($H2131+1),1000000,if(K$1=($H2131+2),1500000,""))))))))</f>
        <v/>
      </c>
      <c r="L2131" s="13" t="str">
        <f t="shared" si="2131"/>
        <v/>
      </c>
      <c r="M2131" s="13" t="str">
        <f t="shared" si="2131"/>
        <v/>
      </c>
      <c r="N2131" s="13" t="str">
        <f t="shared" si="2131"/>
        <v/>
      </c>
      <c r="O2131" s="13" t="str">
        <f t="shared" si="2131"/>
        <v/>
      </c>
      <c r="P2131" s="13" t="str">
        <f t="shared" si="2131"/>
        <v/>
      </c>
    </row>
    <row r="2132">
      <c r="B2132" s="23"/>
      <c r="C2132" s="9"/>
      <c r="D2132" s="9"/>
      <c r="E2132" s="9"/>
      <c r="F2132" s="2"/>
      <c r="G2132" s="3"/>
      <c r="I2132" s="12" t="str">
        <f t="shared" si="754"/>
        <v/>
      </c>
      <c r="J2132" s="13">
        <v>3.31E7</v>
      </c>
      <c r="K2132" s="13" t="str">
        <f t="shared" ref="K2132:P2132" si="2132">if($E2132="","",if($E2132="Dropped",if(and(K$1&lt;=$I2132,K$1&gt;=$H2132),if(Year($D2132)=K$1,$F2132*0.8,if((year($D2132)+1)=K$1,$F2132*0.6,$F2132*0.4)) ,""),if($E2132="Minors",0,if($E2132="FA Contract",if(and(K$1&lt;=$I2132,K$1&gt;=$H2132),$F2132,""),if($E2132="YP Contract",if(K$1=$H2132,500000,if(K$1=($H2132+1),1000000,if(K$1=($H2132+2),1500000,""))))))))</f>
        <v/>
      </c>
      <c r="L2132" s="13" t="str">
        <f t="shared" si="2132"/>
        <v/>
      </c>
      <c r="M2132" s="13" t="str">
        <f t="shared" si="2132"/>
        <v/>
      </c>
      <c r="N2132" s="13" t="str">
        <f t="shared" si="2132"/>
        <v/>
      </c>
      <c r="O2132" s="13" t="str">
        <f t="shared" si="2132"/>
        <v/>
      </c>
      <c r="P2132" s="13" t="str">
        <f t="shared" si="2132"/>
        <v/>
      </c>
    </row>
    <row r="2133">
      <c r="B2133" s="23"/>
      <c r="C2133" s="9"/>
      <c r="D2133" s="9"/>
      <c r="E2133" s="9"/>
      <c r="F2133" s="2"/>
      <c r="G2133" s="3"/>
      <c r="I2133" s="12" t="str">
        <f t="shared" si="754"/>
        <v/>
      </c>
      <c r="J2133" s="13">
        <v>3.31E7</v>
      </c>
      <c r="K2133" s="13" t="str">
        <f t="shared" ref="K2133:P2133" si="2133">if($E2133="","",if($E2133="Dropped",if(and(K$1&lt;=$I2133,K$1&gt;=$H2133),if(Year($D2133)=K$1,$F2133*0.8,if((year($D2133)+1)=K$1,$F2133*0.6,$F2133*0.4)) ,""),if($E2133="Minors",0,if($E2133="FA Contract",if(and(K$1&lt;=$I2133,K$1&gt;=$H2133),$F2133,""),if($E2133="YP Contract",if(K$1=$H2133,500000,if(K$1=($H2133+1),1000000,if(K$1=($H2133+2),1500000,""))))))))</f>
        <v/>
      </c>
      <c r="L2133" s="13" t="str">
        <f t="shared" si="2133"/>
        <v/>
      </c>
      <c r="M2133" s="13" t="str">
        <f t="shared" si="2133"/>
        <v/>
      </c>
      <c r="N2133" s="13" t="str">
        <f t="shared" si="2133"/>
        <v/>
      </c>
      <c r="O2133" s="13" t="str">
        <f t="shared" si="2133"/>
        <v/>
      </c>
      <c r="P2133" s="13" t="str">
        <f t="shared" si="2133"/>
        <v/>
      </c>
    </row>
    <row r="2134">
      <c r="B2134" s="23"/>
      <c r="C2134" s="9"/>
      <c r="D2134" s="9"/>
      <c r="E2134" s="9"/>
      <c r="F2134" s="2"/>
      <c r="G2134" s="3"/>
      <c r="I2134" s="12" t="str">
        <f t="shared" si="754"/>
        <v/>
      </c>
      <c r="J2134" s="13">
        <v>3.31E7</v>
      </c>
      <c r="K2134" s="13" t="str">
        <f t="shared" ref="K2134:P2134" si="2134">if($E2134="","",if($E2134="Dropped",if(and(K$1&lt;=$I2134,K$1&gt;=$H2134),if(Year($D2134)=K$1,$F2134*0.8,if((year($D2134)+1)=K$1,$F2134*0.6,$F2134*0.4)) ,""),if($E2134="Minors",0,if($E2134="FA Contract",if(and(K$1&lt;=$I2134,K$1&gt;=$H2134),$F2134,""),if($E2134="YP Contract",if(K$1=$H2134,500000,if(K$1=($H2134+1),1000000,if(K$1=($H2134+2),1500000,""))))))))</f>
        <v/>
      </c>
      <c r="L2134" s="13" t="str">
        <f t="shared" si="2134"/>
        <v/>
      </c>
      <c r="M2134" s="13" t="str">
        <f t="shared" si="2134"/>
        <v/>
      </c>
      <c r="N2134" s="13" t="str">
        <f t="shared" si="2134"/>
        <v/>
      </c>
      <c r="O2134" s="13" t="str">
        <f t="shared" si="2134"/>
        <v/>
      </c>
      <c r="P2134" s="13" t="str">
        <f t="shared" si="2134"/>
        <v/>
      </c>
    </row>
    <row r="2135">
      <c r="B2135" s="23"/>
      <c r="C2135" s="9"/>
      <c r="D2135" s="9"/>
      <c r="E2135" s="9"/>
      <c r="F2135" s="2"/>
      <c r="G2135" s="3"/>
      <c r="I2135" s="12" t="str">
        <f t="shared" si="754"/>
        <v/>
      </c>
      <c r="J2135" s="13">
        <v>3.31E7</v>
      </c>
      <c r="K2135" s="13" t="str">
        <f t="shared" ref="K2135:P2135" si="2135">if($E2135="","",if($E2135="Dropped",if(and(K$1&lt;=$I2135,K$1&gt;=$H2135),if(Year($D2135)=K$1,$F2135*0.8,if((year($D2135)+1)=K$1,$F2135*0.6,$F2135*0.4)) ,""),if($E2135="Minors",0,if($E2135="FA Contract",if(and(K$1&lt;=$I2135,K$1&gt;=$H2135),$F2135,""),if($E2135="YP Contract",if(K$1=$H2135,500000,if(K$1=($H2135+1),1000000,if(K$1=($H2135+2),1500000,""))))))))</f>
        <v/>
      </c>
      <c r="L2135" s="13" t="str">
        <f t="shared" si="2135"/>
        <v/>
      </c>
      <c r="M2135" s="13" t="str">
        <f t="shared" si="2135"/>
        <v/>
      </c>
      <c r="N2135" s="13" t="str">
        <f t="shared" si="2135"/>
        <v/>
      </c>
      <c r="O2135" s="13" t="str">
        <f t="shared" si="2135"/>
        <v/>
      </c>
      <c r="P2135" s="13" t="str">
        <f t="shared" si="2135"/>
        <v/>
      </c>
    </row>
    <row r="2136">
      <c r="B2136" s="23"/>
      <c r="C2136" s="9"/>
      <c r="D2136" s="9"/>
      <c r="E2136" s="9"/>
      <c r="F2136" s="2"/>
      <c r="G2136" s="3"/>
      <c r="I2136" s="12" t="str">
        <f t="shared" si="754"/>
        <v/>
      </c>
      <c r="J2136" s="13">
        <v>3.31E7</v>
      </c>
      <c r="K2136" s="13" t="str">
        <f t="shared" ref="K2136:P2136" si="2136">if($E2136="","",if($E2136="Dropped",if(and(K$1&lt;=$I2136,K$1&gt;=$H2136),if(Year($D2136)=K$1,$F2136*0.8,if((year($D2136)+1)=K$1,$F2136*0.6,$F2136*0.4)) ,""),if($E2136="Minors",0,if($E2136="FA Contract",if(and(K$1&lt;=$I2136,K$1&gt;=$H2136),$F2136,""),if($E2136="YP Contract",if(K$1=$H2136,500000,if(K$1=($H2136+1),1000000,if(K$1=($H2136+2),1500000,""))))))))</f>
        <v/>
      </c>
      <c r="L2136" s="13" t="str">
        <f t="shared" si="2136"/>
        <v/>
      </c>
      <c r="M2136" s="13" t="str">
        <f t="shared" si="2136"/>
        <v/>
      </c>
      <c r="N2136" s="13" t="str">
        <f t="shared" si="2136"/>
        <v/>
      </c>
      <c r="O2136" s="13" t="str">
        <f t="shared" si="2136"/>
        <v/>
      </c>
      <c r="P2136" s="13" t="str">
        <f t="shared" si="2136"/>
        <v/>
      </c>
    </row>
    <row r="2137">
      <c r="B2137" s="23"/>
      <c r="C2137" s="9"/>
      <c r="D2137" s="9"/>
      <c r="E2137" s="9"/>
      <c r="F2137" s="2"/>
      <c r="G2137" s="3"/>
      <c r="I2137" s="12" t="str">
        <f t="shared" si="754"/>
        <v/>
      </c>
      <c r="J2137" s="13">
        <v>3.31E7</v>
      </c>
      <c r="K2137" s="13" t="str">
        <f t="shared" ref="K2137:P2137" si="2137">if($E2137="","",if($E2137="Dropped",if(and(K$1&lt;=$I2137,K$1&gt;=$H2137),if(Year($D2137)=K$1,$F2137*0.8,if((year($D2137)+1)=K$1,$F2137*0.6,$F2137*0.4)) ,""),if($E2137="Minors",0,if($E2137="FA Contract",if(and(K$1&lt;=$I2137,K$1&gt;=$H2137),$F2137,""),if($E2137="YP Contract",if(K$1=$H2137,500000,if(K$1=($H2137+1),1000000,if(K$1=($H2137+2),1500000,""))))))))</f>
        <v/>
      </c>
      <c r="L2137" s="13" t="str">
        <f t="shared" si="2137"/>
        <v/>
      </c>
      <c r="M2137" s="13" t="str">
        <f t="shared" si="2137"/>
        <v/>
      </c>
      <c r="N2137" s="13" t="str">
        <f t="shared" si="2137"/>
        <v/>
      </c>
      <c r="O2137" s="13" t="str">
        <f t="shared" si="2137"/>
        <v/>
      </c>
      <c r="P2137" s="13" t="str">
        <f t="shared" si="2137"/>
        <v/>
      </c>
    </row>
    <row r="2138">
      <c r="B2138" s="23"/>
      <c r="C2138" s="9"/>
      <c r="D2138" s="9"/>
      <c r="E2138" s="9"/>
      <c r="F2138" s="2"/>
      <c r="G2138" s="3"/>
      <c r="I2138" s="12" t="str">
        <f t="shared" si="754"/>
        <v/>
      </c>
      <c r="J2138" s="13">
        <v>3.31E7</v>
      </c>
      <c r="K2138" s="13" t="str">
        <f t="shared" ref="K2138:P2138" si="2138">if($E2138="","",if($E2138="Dropped",if(and(K$1&lt;=$I2138,K$1&gt;=$H2138),if(Year($D2138)=K$1,$F2138*0.8,if((year($D2138)+1)=K$1,$F2138*0.6,$F2138*0.4)) ,""),if($E2138="Minors",0,if($E2138="FA Contract",if(and(K$1&lt;=$I2138,K$1&gt;=$H2138),$F2138,""),if($E2138="YP Contract",if(K$1=$H2138,500000,if(K$1=($H2138+1),1000000,if(K$1=($H2138+2),1500000,""))))))))</f>
        <v/>
      </c>
      <c r="L2138" s="13" t="str">
        <f t="shared" si="2138"/>
        <v/>
      </c>
      <c r="M2138" s="13" t="str">
        <f t="shared" si="2138"/>
        <v/>
      </c>
      <c r="N2138" s="13" t="str">
        <f t="shared" si="2138"/>
        <v/>
      </c>
      <c r="O2138" s="13" t="str">
        <f t="shared" si="2138"/>
        <v/>
      </c>
      <c r="P2138" s="13" t="str">
        <f t="shared" si="2138"/>
        <v/>
      </c>
    </row>
    <row r="2139">
      <c r="B2139" s="23"/>
      <c r="C2139" s="9"/>
      <c r="D2139" s="9"/>
      <c r="E2139" s="9"/>
      <c r="F2139" s="2"/>
      <c r="G2139" s="3"/>
      <c r="I2139" s="12" t="str">
        <f t="shared" si="754"/>
        <v/>
      </c>
      <c r="J2139" s="13">
        <v>3.31E7</v>
      </c>
      <c r="K2139" s="13" t="str">
        <f t="shared" ref="K2139:P2139" si="2139">if($E2139="","",if($E2139="Dropped",if(and(K$1&lt;=$I2139,K$1&gt;=$H2139),if(Year($D2139)=K$1,$F2139*0.8,if((year($D2139)+1)=K$1,$F2139*0.6,$F2139*0.4)) ,""),if($E2139="Minors",0,if($E2139="FA Contract",if(and(K$1&lt;=$I2139,K$1&gt;=$H2139),$F2139,""),if($E2139="YP Contract",if(K$1=$H2139,500000,if(K$1=($H2139+1),1000000,if(K$1=($H2139+2),1500000,""))))))))</f>
        <v/>
      </c>
      <c r="L2139" s="13" t="str">
        <f t="shared" si="2139"/>
        <v/>
      </c>
      <c r="M2139" s="13" t="str">
        <f t="shared" si="2139"/>
        <v/>
      </c>
      <c r="N2139" s="13" t="str">
        <f t="shared" si="2139"/>
        <v/>
      </c>
      <c r="O2139" s="13" t="str">
        <f t="shared" si="2139"/>
        <v/>
      </c>
      <c r="P2139" s="13" t="str">
        <f t="shared" si="2139"/>
        <v/>
      </c>
    </row>
    <row r="2140">
      <c r="B2140" s="23"/>
      <c r="C2140" s="9"/>
      <c r="D2140" s="9"/>
      <c r="E2140" s="9"/>
      <c r="F2140" s="2"/>
      <c r="G2140" s="3"/>
      <c r="I2140" s="12" t="str">
        <f t="shared" si="754"/>
        <v/>
      </c>
      <c r="J2140" s="13">
        <v>3.31E7</v>
      </c>
      <c r="K2140" s="13" t="str">
        <f t="shared" ref="K2140:P2140" si="2140">if($E2140="","",if($E2140="Dropped",if(and(K$1&lt;=$I2140,K$1&gt;=$H2140),if(Year($D2140)=K$1,$F2140*0.8,if((year($D2140)+1)=K$1,$F2140*0.6,$F2140*0.4)) ,""),if($E2140="Minors",0,if($E2140="FA Contract",if(and(K$1&lt;=$I2140,K$1&gt;=$H2140),$F2140,""),if($E2140="YP Contract",if(K$1=$H2140,500000,if(K$1=($H2140+1),1000000,if(K$1=($H2140+2),1500000,""))))))))</f>
        <v/>
      </c>
      <c r="L2140" s="13" t="str">
        <f t="shared" si="2140"/>
        <v/>
      </c>
      <c r="M2140" s="13" t="str">
        <f t="shared" si="2140"/>
        <v/>
      </c>
      <c r="N2140" s="13" t="str">
        <f t="shared" si="2140"/>
        <v/>
      </c>
      <c r="O2140" s="13" t="str">
        <f t="shared" si="2140"/>
        <v/>
      </c>
      <c r="P2140" s="13" t="str">
        <f t="shared" si="2140"/>
        <v/>
      </c>
    </row>
    <row r="2141">
      <c r="B2141" s="23"/>
      <c r="C2141" s="9"/>
      <c r="D2141" s="9"/>
      <c r="E2141" s="9"/>
      <c r="F2141" s="2"/>
      <c r="G2141" s="3"/>
      <c r="I2141" s="12" t="str">
        <f t="shared" si="754"/>
        <v/>
      </c>
      <c r="J2141" s="13">
        <v>3.31E7</v>
      </c>
      <c r="K2141" s="13" t="str">
        <f t="shared" ref="K2141:P2141" si="2141">if($E2141="","",if($E2141="Dropped",if(and(K$1&lt;=$I2141,K$1&gt;=$H2141),if(Year($D2141)=K$1,$F2141*0.8,if((year($D2141)+1)=K$1,$F2141*0.6,$F2141*0.4)) ,""),if($E2141="Minors",0,if($E2141="FA Contract",if(and(K$1&lt;=$I2141,K$1&gt;=$H2141),$F2141,""),if($E2141="YP Contract",if(K$1=$H2141,500000,if(K$1=($H2141+1),1000000,if(K$1=($H2141+2),1500000,""))))))))</f>
        <v/>
      </c>
      <c r="L2141" s="13" t="str">
        <f t="shared" si="2141"/>
        <v/>
      </c>
      <c r="M2141" s="13" t="str">
        <f t="shared" si="2141"/>
        <v/>
      </c>
      <c r="N2141" s="13" t="str">
        <f t="shared" si="2141"/>
        <v/>
      </c>
      <c r="O2141" s="13" t="str">
        <f t="shared" si="2141"/>
        <v/>
      </c>
      <c r="P2141" s="13" t="str">
        <f t="shared" si="2141"/>
        <v/>
      </c>
    </row>
    <row r="2142">
      <c r="B2142" s="23"/>
      <c r="C2142" s="9"/>
      <c r="D2142" s="9"/>
      <c r="E2142" s="9"/>
      <c r="F2142" s="2"/>
      <c r="G2142" s="3"/>
      <c r="I2142" s="12" t="str">
        <f t="shared" si="754"/>
        <v/>
      </c>
      <c r="J2142" s="13">
        <v>3.31E7</v>
      </c>
      <c r="K2142" s="13" t="str">
        <f t="shared" ref="K2142:P2142" si="2142">if($E2142="","",if($E2142="Dropped",if(and(K$1&lt;=$I2142,K$1&gt;=$H2142),if(Year($D2142)=K$1,$F2142*0.8,if((year($D2142)+1)=K$1,$F2142*0.6,$F2142*0.4)) ,""),if($E2142="Minors",0,if($E2142="FA Contract",if(and(K$1&lt;=$I2142,K$1&gt;=$H2142),$F2142,""),if($E2142="YP Contract",if(K$1=$H2142,500000,if(K$1=($H2142+1),1000000,if(K$1=($H2142+2),1500000,""))))))))</f>
        <v/>
      </c>
      <c r="L2142" s="13" t="str">
        <f t="shared" si="2142"/>
        <v/>
      </c>
      <c r="M2142" s="13" t="str">
        <f t="shared" si="2142"/>
        <v/>
      </c>
      <c r="N2142" s="13" t="str">
        <f t="shared" si="2142"/>
        <v/>
      </c>
      <c r="O2142" s="13" t="str">
        <f t="shared" si="2142"/>
        <v/>
      </c>
      <c r="P2142" s="13" t="str">
        <f t="shared" si="2142"/>
        <v/>
      </c>
    </row>
    <row r="2143">
      <c r="B2143" s="23"/>
      <c r="C2143" s="9"/>
      <c r="D2143" s="9"/>
      <c r="E2143" s="9"/>
      <c r="F2143" s="2"/>
      <c r="G2143" s="3"/>
      <c r="I2143" s="12" t="str">
        <f t="shared" si="754"/>
        <v/>
      </c>
      <c r="J2143" s="13">
        <v>3.31E7</v>
      </c>
      <c r="K2143" s="13" t="str">
        <f t="shared" ref="K2143:P2143" si="2143">if($E2143="","",if($E2143="Dropped",if(and(K$1&lt;=$I2143,K$1&gt;=$H2143),if(Year($D2143)=K$1,$F2143*0.8,if((year($D2143)+1)=K$1,$F2143*0.6,$F2143*0.4)) ,""),if($E2143="Minors",0,if($E2143="FA Contract",if(and(K$1&lt;=$I2143,K$1&gt;=$H2143),$F2143,""),if($E2143="YP Contract",if(K$1=$H2143,500000,if(K$1=($H2143+1),1000000,if(K$1=($H2143+2),1500000,""))))))))</f>
        <v/>
      </c>
      <c r="L2143" s="13" t="str">
        <f t="shared" si="2143"/>
        <v/>
      </c>
      <c r="M2143" s="13" t="str">
        <f t="shared" si="2143"/>
        <v/>
      </c>
      <c r="N2143" s="13" t="str">
        <f t="shared" si="2143"/>
        <v/>
      </c>
      <c r="O2143" s="13" t="str">
        <f t="shared" si="2143"/>
        <v/>
      </c>
      <c r="P2143" s="13" t="str">
        <f t="shared" si="2143"/>
        <v/>
      </c>
    </row>
    <row r="2144">
      <c r="B2144" s="23"/>
      <c r="C2144" s="9"/>
      <c r="D2144" s="9"/>
      <c r="E2144" s="9"/>
      <c r="F2144" s="2"/>
      <c r="G2144" s="3"/>
      <c r="I2144" s="12" t="str">
        <f t="shared" si="754"/>
        <v/>
      </c>
      <c r="J2144" s="13">
        <v>3.31E7</v>
      </c>
      <c r="K2144" s="13" t="str">
        <f t="shared" ref="K2144:P2144" si="2144">if($E2144="","",if($E2144="Dropped",if(and(K$1&lt;=$I2144,K$1&gt;=$H2144),if(Year($D2144)=K$1,$F2144*0.8,if((year($D2144)+1)=K$1,$F2144*0.6,$F2144*0.4)) ,""),if($E2144="Minors",0,if($E2144="FA Contract",if(and(K$1&lt;=$I2144,K$1&gt;=$H2144),$F2144,""),if($E2144="YP Contract",if(K$1=$H2144,500000,if(K$1=($H2144+1),1000000,if(K$1=($H2144+2),1500000,""))))))))</f>
        <v/>
      </c>
      <c r="L2144" s="13" t="str">
        <f t="shared" si="2144"/>
        <v/>
      </c>
      <c r="M2144" s="13" t="str">
        <f t="shared" si="2144"/>
        <v/>
      </c>
      <c r="N2144" s="13" t="str">
        <f t="shared" si="2144"/>
        <v/>
      </c>
      <c r="O2144" s="13" t="str">
        <f t="shared" si="2144"/>
        <v/>
      </c>
      <c r="P2144" s="13" t="str">
        <f t="shared" si="2144"/>
        <v/>
      </c>
    </row>
    <row r="2145">
      <c r="B2145" s="23"/>
      <c r="C2145" s="9"/>
      <c r="D2145" s="9"/>
      <c r="E2145" s="9"/>
      <c r="F2145" s="2"/>
      <c r="G2145" s="3"/>
      <c r="I2145" s="12" t="str">
        <f t="shared" si="754"/>
        <v/>
      </c>
      <c r="J2145" s="13">
        <v>3.31E7</v>
      </c>
      <c r="K2145" s="13" t="str">
        <f t="shared" ref="K2145:P2145" si="2145">if($E2145="","",if($E2145="Dropped",if(and(K$1&lt;=$I2145,K$1&gt;=$H2145),if(Year($D2145)=K$1,$F2145*0.8,if((year($D2145)+1)=K$1,$F2145*0.6,$F2145*0.4)) ,""),if($E2145="Minors",0,if($E2145="FA Contract",if(and(K$1&lt;=$I2145,K$1&gt;=$H2145),$F2145,""),if($E2145="YP Contract",if(K$1=$H2145,500000,if(K$1=($H2145+1),1000000,if(K$1=($H2145+2),1500000,""))))))))</f>
        <v/>
      </c>
      <c r="L2145" s="13" t="str">
        <f t="shared" si="2145"/>
        <v/>
      </c>
      <c r="M2145" s="13" t="str">
        <f t="shared" si="2145"/>
        <v/>
      </c>
      <c r="N2145" s="13" t="str">
        <f t="shared" si="2145"/>
        <v/>
      </c>
      <c r="O2145" s="13" t="str">
        <f t="shared" si="2145"/>
        <v/>
      </c>
      <c r="P2145" s="13" t="str">
        <f t="shared" si="2145"/>
        <v/>
      </c>
    </row>
    <row r="2146">
      <c r="B2146" s="23"/>
      <c r="C2146" s="9"/>
      <c r="D2146" s="9"/>
      <c r="E2146" s="9"/>
      <c r="F2146" s="2"/>
      <c r="G2146" s="3"/>
      <c r="I2146" s="12" t="str">
        <f t="shared" si="754"/>
        <v/>
      </c>
      <c r="J2146" s="13">
        <v>3.31E7</v>
      </c>
      <c r="K2146" s="13" t="str">
        <f t="shared" ref="K2146:P2146" si="2146">if($E2146="","",if($E2146="Dropped",if(and(K$1&lt;=$I2146,K$1&gt;=$H2146),if(Year($D2146)=K$1,$F2146*0.8,if((year($D2146)+1)=K$1,$F2146*0.6,$F2146*0.4)) ,""),if($E2146="Minors",0,if($E2146="FA Contract",if(and(K$1&lt;=$I2146,K$1&gt;=$H2146),$F2146,""),if($E2146="YP Contract",if(K$1=$H2146,500000,if(K$1=($H2146+1),1000000,if(K$1=($H2146+2),1500000,""))))))))</f>
        <v/>
      </c>
      <c r="L2146" s="13" t="str">
        <f t="shared" si="2146"/>
        <v/>
      </c>
      <c r="M2146" s="13" t="str">
        <f t="shared" si="2146"/>
        <v/>
      </c>
      <c r="N2146" s="13" t="str">
        <f t="shared" si="2146"/>
        <v/>
      </c>
      <c r="O2146" s="13" t="str">
        <f t="shared" si="2146"/>
        <v/>
      </c>
      <c r="P2146" s="13" t="str">
        <f t="shared" si="2146"/>
        <v/>
      </c>
    </row>
    <row r="2147">
      <c r="B2147" s="23"/>
      <c r="C2147" s="9"/>
      <c r="D2147" s="9"/>
      <c r="E2147" s="9"/>
      <c r="F2147" s="2"/>
      <c r="G2147" s="3"/>
      <c r="I2147" s="12" t="str">
        <f t="shared" si="754"/>
        <v/>
      </c>
      <c r="J2147" s="13">
        <v>3.31E7</v>
      </c>
      <c r="K2147" s="13" t="str">
        <f t="shared" ref="K2147:P2147" si="2147">if($E2147="","",if($E2147="Dropped",if(and(K$1&lt;=$I2147,K$1&gt;=$H2147),if(Year($D2147)=K$1,$F2147*0.8,if((year($D2147)+1)=K$1,$F2147*0.6,$F2147*0.4)) ,""),if($E2147="Minors",0,if($E2147="FA Contract",if(and(K$1&lt;=$I2147,K$1&gt;=$H2147),$F2147,""),if($E2147="YP Contract",if(K$1=$H2147,500000,if(K$1=($H2147+1),1000000,if(K$1=($H2147+2),1500000,""))))))))</f>
        <v/>
      </c>
      <c r="L2147" s="13" t="str">
        <f t="shared" si="2147"/>
        <v/>
      </c>
      <c r="M2147" s="13" t="str">
        <f t="shared" si="2147"/>
        <v/>
      </c>
      <c r="N2147" s="13" t="str">
        <f t="shared" si="2147"/>
        <v/>
      </c>
      <c r="O2147" s="13" t="str">
        <f t="shared" si="2147"/>
        <v/>
      </c>
      <c r="P2147" s="13" t="str">
        <f t="shared" si="2147"/>
        <v/>
      </c>
    </row>
    <row r="2148">
      <c r="B2148" s="23"/>
      <c r="C2148" s="9"/>
      <c r="D2148" s="9"/>
      <c r="E2148" s="9"/>
      <c r="F2148" s="2"/>
      <c r="G2148" s="3"/>
      <c r="I2148" s="12" t="str">
        <f t="shared" si="754"/>
        <v/>
      </c>
      <c r="J2148" s="13">
        <v>3.31E7</v>
      </c>
      <c r="K2148" s="13" t="str">
        <f t="shared" ref="K2148:P2148" si="2148">if($E2148="","",if($E2148="Dropped",if(and(K$1&lt;=$I2148,K$1&gt;=$H2148),if(Year($D2148)=K$1,$F2148*0.8,if((year($D2148)+1)=K$1,$F2148*0.6,$F2148*0.4)) ,""),if($E2148="Minors",0,if($E2148="FA Contract",if(and(K$1&lt;=$I2148,K$1&gt;=$H2148),$F2148,""),if($E2148="YP Contract",if(K$1=$H2148,500000,if(K$1=($H2148+1),1000000,if(K$1=($H2148+2),1500000,""))))))))</f>
        <v/>
      </c>
      <c r="L2148" s="13" t="str">
        <f t="shared" si="2148"/>
        <v/>
      </c>
      <c r="M2148" s="13" t="str">
        <f t="shared" si="2148"/>
        <v/>
      </c>
      <c r="N2148" s="13" t="str">
        <f t="shared" si="2148"/>
        <v/>
      </c>
      <c r="O2148" s="13" t="str">
        <f t="shared" si="2148"/>
        <v/>
      </c>
      <c r="P2148" s="13" t="str">
        <f t="shared" si="2148"/>
        <v/>
      </c>
    </row>
    <row r="2149">
      <c r="B2149" s="23"/>
      <c r="C2149" s="9"/>
      <c r="D2149" s="9"/>
      <c r="E2149" s="9"/>
      <c r="F2149" s="2"/>
      <c r="G2149" s="3"/>
      <c r="I2149" s="12" t="str">
        <f t="shared" si="754"/>
        <v/>
      </c>
      <c r="J2149" s="13">
        <v>3.31E7</v>
      </c>
      <c r="K2149" s="13" t="str">
        <f t="shared" ref="K2149:P2149" si="2149">if($E2149="","",if($E2149="Dropped",if(and(K$1&lt;=$I2149,K$1&gt;=$H2149),if(Year($D2149)=K$1,$F2149*0.8,if((year($D2149)+1)=K$1,$F2149*0.6,$F2149*0.4)) ,""),if($E2149="Minors",0,if($E2149="FA Contract",if(and(K$1&lt;=$I2149,K$1&gt;=$H2149),$F2149,""),if($E2149="YP Contract",if(K$1=$H2149,500000,if(K$1=($H2149+1),1000000,if(K$1=($H2149+2),1500000,""))))))))</f>
        <v/>
      </c>
      <c r="L2149" s="13" t="str">
        <f t="shared" si="2149"/>
        <v/>
      </c>
      <c r="M2149" s="13" t="str">
        <f t="shared" si="2149"/>
        <v/>
      </c>
      <c r="N2149" s="13" t="str">
        <f t="shared" si="2149"/>
        <v/>
      </c>
      <c r="O2149" s="13" t="str">
        <f t="shared" si="2149"/>
        <v/>
      </c>
      <c r="P2149" s="13" t="str">
        <f t="shared" si="2149"/>
        <v/>
      </c>
    </row>
    <row r="2150">
      <c r="B2150" s="23"/>
      <c r="C2150" s="9"/>
      <c r="D2150" s="9"/>
      <c r="E2150" s="9"/>
      <c r="F2150" s="2"/>
      <c r="G2150" s="3"/>
      <c r="I2150" s="12" t="str">
        <f t="shared" si="754"/>
        <v/>
      </c>
      <c r="J2150" s="13">
        <v>3.31E7</v>
      </c>
      <c r="K2150" s="13" t="str">
        <f t="shared" ref="K2150:P2150" si="2150">if($E2150="","",if($E2150="Dropped",if(and(K$1&lt;=$I2150,K$1&gt;=$H2150),if(Year($D2150)=K$1,$F2150*0.8,if((year($D2150)+1)=K$1,$F2150*0.6,$F2150*0.4)) ,""),if($E2150="Minors",0,if($E2150="FA Contract",if(and(K$1&lt;=$I2150,K$1&gt;=$H2150),$F2150,""),if($E2150="YP Contract",if(K$1=$H2150,500000,if(K$1=($H2150+1),1000000,if(K$1=($H2150+2),1500000,""))))))))</f>
        <v/>
      </c>
      <c r="L2150" s="13" t="str">
        <f t="shared" si="2150"/>
        <v/>
      </c>
      <c r="M2150" s="13" t="str">
        <f t="shared" si="2150"/>
        <v/>
      </c>
      <c r="N2150" s="13" t="str">
        <f t="shared" si="2150"/>
        <v/>
      </c>
      <c r="O2150" s="13" t="str">
        <f t="shared" si="2150"/>
        <v/>
      </c>
      <c r="P2150" s="13" t="str">
        <f t="shared" si="2150"/>
        <v/>
      </c>
    </row>
    <row r="2151">
      <c r="B2151" s="23"/>
      <c r="C2151" s="9"/>
      <c r="D2151" s="9"/>
      <c r="E2151" s="9"/>
      <c r="F2151" s="2"/>
      <c r="G2151" s="3"/>
      <c r="I2151" s="12" t="str">
        <f t="shared" si="754"/>
        <v/>
      </c>
      <c r="J2151" s="13">
        <v>3.31E7</v>
      </c>
      <c r="K2151" s="13" t="str">
        <f t="shared" ref="K2151:P2151" si="2151">if($E2151="","",if($E2151="Dropped",if(and(K$1&lt;=$I2151,K$1&gt;=$H2151),if(Year($D2151)=K$1,$F2151*0.8,if((year($D2151)+1)=K$1,$F2151*0.6,$F2151*0.4)) ,""),if($E2151="Minors",0,if($E2151="FA Contract",if(and(K$1&lt;=$I2151,K$1&gt;=$H2151),$F2151,""),if($E2151="YP Contract",if(K$1=$H2151,500000,if(K$1=($H2151+1),1000000,if(K$1=($H2151+2),1500000,""))))))))</f>
        <v/>
      </c>
      <c r="L2151" s="13" t="str">
        <f t="shared" si="2151"/>
        <v/>
      </c>
      <c r="M2151" s="13" t="str">
        <f t="shared" si="2151"/>
        <v/>
      </c>
      <c r="N2151" s="13" t="str">
        <f t="shared" si="2151"/>
        <v/>
      </c>
      <c r="O2151" s="13" t="str">
        <f t="shared" si="2151"/>
        <v/>
      </c>
      <c r="P2151" s="13" t="str">
        <f t="shared" si="2151"/>
        <v/>
      </c>
    </row>
    <row r="2152">
      <c r="B2152" s="23"/>
      <c r="C2152" s="9"/>
      <c r="D2152" s="9"/>
      <c r="E2152" s="9"/>
      <c r="F2152" s="2"/>
      <c r="G2152" s="3"/>
      <c r="I2152" s="12" t="str">
        <f t="shared" si="754"/>
        <v/>
      </c>
      <c r="J2152" s="13">
        <v>3.31E7</v>
      </c>
      <c r="K2152" s="13" t="str">
        <f t="shared" ref="K2152:P2152" si="2152">if($E2152="","",if($E2152="Dropped",if(and(K$1&lt;=$I2152,K$1&gt;=$H2152),if(Year($D2152)=K$1,$F2152*0.8,if((year($D2152)+1)=K$1,$F2152*0.6,$F2152*0.4)) ,""),if($E2152="Minors",0,if($E2152="FA Contract",if(and(K$1&lt;=$I2152,K$1&gt;=$H2152),$F2152,""),if($E2152="YP Contract",if(K$1=$H2152,500000,if(K$1=($H2152+1),1000000,if(K$1=($H2152+2),1500000,""))))))))</f>
        <v/>
      </c>
      <c r="L2152" s="13" t="str">
        <f t="shared" si="2152"/>
        <v/>
      </c>
      <c r="M2152" s="13" t="str">
        <f t="shared" si="2152"/>
        <v/>
      </c>
      <c r="N2152" s="13" t="str">
        <f t="shared" si="2152"/>
        <v/>
      </c>
      <c r="O2152" s="13" t="str">
        <f t="shared" si="2152"/>
        <v/>
      </c>
      <c r="P2152" s="13" t="str">
        <f t="shared" si="2152"/>
        <v/>
      </c>
    </row>
    <row r="2153">
      <c r="B2153" s="23"/>
      <c r="C2153" s="9"/>
      <c r="D2153" s="9"/>
      <c r="E2153" s="9"/>
      <c r="F2153" s="2"/>
      <c r="G2153" s="3"/>
      <c r="I2153" s="12" t="str">
        <f t="shared" si="754"/>
        <v/>
      </c>
      <c r="J2153" s="13">
        <v>3.31E7</v>
      </c>
      <c r="K2153" s="13" t="str">
        <f t="shared" ref="K2153:P2153" si="2153">if($E2153="","",if($E2153="Dropped",if(and(K$1&lt;=$I2153,K$1&gt;=$H2153),if(Year($D2153)=K$1,$F2153*0.8,if((year($D2153)+1)=K$1,$F2153*0.6,$F2153*0.4)) ,""),if($E2153="Minors",0,if($E2153="FA Contract",if(and(K$1&lt;=$I2153,K$1&gt;=$H2153),$F2153,""),if($E2153="YP Contract",if(K$1=$H2153,500000,if(K$1=($H2153+1),1000000,if(K$1=($H2153+2),1500000,""))))))))</f>
        <v/>
      </c>
      <c r="L2153" s="13" t="str">
        <f t="shared" si="2153"/>
        <v/>
      </c>
      <c r="M2153" s="13" t="str">
        <f t="shared" si="2153"/>
        <v/>
      </c>
      <c r="N2153" s="13" t="str">
        <f t="shared" si="2153"/>
        <v/>
      </c>
      <c r="O2153" s="13" t="str">
        <f t="shared" si="2153"/>
        <v/>
      </c>
      <c r="P2153" s="13" t="str">
        <f t="shared" si="2153"/>
        <v/>
      </c>
    </row>
    <row r="2154">
      <c r="B2154" s="23"/>
      <c r="C2154" s="9"/>
      <c r="D2154" s="9"/>
      <c r="E2154" s="9"/>
      <c r="F2154" s="2"/>
      <c r="G2154" s="3"/>
      <c r="I2154" s="12" t="str">
        <f t="shared" si="754"/>
        <v/>
      </c>
      <c r="J2154" s="13">
        <v>3.31E7</v>
      </c>
      <c r="K2154" s="13" t="str">
        <f t="shared" ref="K2154:P2154" si="2154">if($E2154="","",if($E2154="Dropped",if(and(K$1&lt;=$I2154,K$1&gt;=$H2154),if(Year($D2154)=K$1,$F2154*0.8,if((year($D2154)+1)=K$1,$F2154*0.6,$F2154*0.4)) ,""),if($E2154="Minors",0,if($E2154="FA Contract",if(and(K$1&lt;=$I2154,K$1&gt;=$H2154),$F2154,""),if($E2154="YP Contract",if(K$1=$H2154,500000,if(K$1=($H2154+1),1000000,if(K$1=($H2154+2),1500000,""))))))))</f>
        <v/>
      </c>
      <c r="L2154" s="13" t="str">
        <f t="shared" si="2154"/>
        <v/>
      </c>
      <c r="M2154" s="13" t="str">
        <f t="shared" si="2154"/>
        <v/>
      </c>
      <c r="N2154" s="13" t="str">
        <f t="shared" si="2154"/>
        <v/>
      </c>
      <c r="O2154" s="13" t="str">
        <f t="shared" si="2154"/>
        <v/>
      </c>
      <c r="P2154" s="13" t="str">
        <f t="shared" si="2154"/>
        <v/>
      </c>
    </row>
    <row r="2155">
      <c r="B2155" s="23"/>
      <c r="C2155" s="9"/>
      <c r="D2155" s="9"/>
      <c r="E2155" s="9"/>
      <c r="F2155" s="2"/>
      <c r="G2155" s="3"/>
      <c r="I2155" s="12" t="str">
        <f t="shared" si="754"/>
        <v/>
      </c>
      <c r="J2155" s="13">
        <v>3.31E7</v>
      </c>
      <c r="K2155" s="13" t="str">
        <f t="shared" ref="K2155:P2155" si="2155">if($E2155="","",if($E2155="Dropped",if(and(K$1&lt;=$I2155,K$1&gt;=$H2155),if(Year($D2155)=K$1,$F2155*0.8,if((year($D2155)+1)=K$1,$F2155*0.6,$F2155*0.4)) ,""),if($E2155="Minors",0,if($E2155="FA Contract",if(and(K$1&lt;=$I2155,K$1&gt;=$H2155),$F2155,""),if($E2155="YP Contract",if(K$1=$H2155,500000,if(K$1=($H2155+1),1000000,if(K$1=($H2155+2),1500000,""))))))))</f>
        <v/>
      </c>
      <c r="L2155" s="13" t="str">
        <f t="shared" si="2155"/>
        <v/>
      </c>
      <c r="M2155" s="13" t="str">
        <f t="shared" si="2155"/>
        <v/>
      </c>
      <c r="N2155" s="13" t="str">
        <f t="shared" si="2155"/>
        <v/>
      </c>
      <c r="O2155" s="13" t="str">
        <f t="shared" si="2155"/>
        <v/>
      </c>
      <c r="P2155" s="13" t="str">
        <f t="shared" si="2155"/>
        <v/>
      </c>
    </row>
    <row r="2156">
      <c r="B2156" s="23"/>
      <c r="C2156" s="9"/>
      <c r="D2156" s="9"/>
      <c r="E2156" s="9"/>
      <c r="F2156" s="2"/>
      <c r="G2156" s="3"/>
      <c r="I2156" s="12" t="str">
        <f t="shared" si="754"/>
        <v/>
      </c>
      <c r="J2156" s="13">
        <v>3.31E7</v>
      </c>
      <c r="K2156" s="13" t="str">
        <f t="shared" ref="K2156:P2156" si="2156">if($E2156="","",if($E2156="Dropped",if(and(K$1&lt;=$I2156,K$1&gt;=$H2156),if(Year($D2156)=K$1,$F2156*0.8,if((year($D2156)+1)=K$1,$F2156*0.6,$F2156*0.4)) ,""),if($E2156="Minors",0,if($E2156="FA Contract",if(and(K$1&lt;=$I2156,K$1&gt;=$H2156),$F2156,""),if($E2156="YP Contract",if(K$1=$H2156,500000,if(K$1=($H2156+1),1000000,if(K$1=($H2156+2),1500000,""))))))))</f>
        <v/>
      </c>
      <c r="L2156" s="13" t="str">
        <f t="shared" si="2156"/>
        <v/>
      </c>
      <c r="M2156" s="13" t="str">
        <f t="shared" si="2156"/>
        <v/>
      </c>
      <c r="N2156" s="13" t="str">
        <f t="shared" si="2156"/>
        <v/>
      </c>
      <c r="O2156" s="13" t="str">
        <f t="shared" si="2156"/>
        <v/>
      </c>
      <c r="P2156" s="13" t="str">
        <f t="shared" si="2156"/>
        <v/>
      </c>
    </row>
    <row r="2157">
      <c r="B2157" s="23"/>
      <c r="C2157" s="9"/>
      <c r="D2157" s="9"/>
      <c r="E2157" s="9"/>
      <c r="F2157" s="2"/>
      <c r="G2157" s="3"/>
      <c r="I2157" s="12" t="str">
        <f t="shared" si="754"/>
        <v/>
      </c>
      <c r="J2157" s="13">
        <v>3.31E7</v>
      </c>
      <c r="K2157" s="13" t="str">
        <f t="shared" ref="K2157:P2157" si="2157">if($E2157="","",if($E2157="Dropped",if(and(K$1&lt;=$I2157,K$1&gt;=$H2157),if(Year($D2157)=K$1,$F2157*0.8,if((year($D2157)+1)=K$1,$F2157*0.6,$F2157*0.4)) ,""),if($E2157="Minors",0,if($E2157="FA Contract",if(and(K$1&lt;=$I2157,K$1&gt;=$H2157),$F2157,""),if($E2157="YP Contract",if(K$1=$H2157,500000,if(K$1=($H2157+1),1000000,if(K$1=($H2157+2),1500000,""))))))))</f>
        <v/>
      </c>
      <c r="L2157" s="13" t="str">
        <f t="shared" si="2157"/>
        <v/>
      </c>
      <c r="M2157" s="13" t="str">
        <f t="shared" si="2157"/>
        <v/>
      </c>
      <c r="N2157" s="13" t="str">
        <f t="shared" si="2157"/>
        <v/>
      </c>
      <c r="O2157" s="13" t="str">
        <f t="shared" si="2157"/>
        <v/>
      </c>
      <c r="P2157" s="13" t="str">
        <f t="shared" si="2157"/>
        <v/>
      </c>
    </row>
    <row r="2158">
      <c r="B2158" s="23"/>
      <c r="C2158" s="9"/>
      <c r="D2158" s="9"/>
      <c r="E2158" s="9"/>
      <c r="F2158" s="2"/>
      <c r="G2158" s="3"/>
      <c r="I2158" s="12" t="str">
        <f t="shared" si="754"/>
        <v/>
      </c>
      <c r="J2158" s="13">
        <v>3.31E7</v>
      </c>
      <c r="K2158" s="13" t="str">
        <f t="shared" ref="K2158:P2158" si="2158">if($E2158="","",if($E2158="Dropped",if(and(K$1&lt;=$I2158,K$1&gt;=$H2158),if(Year($D2158)=K$1,$F2158*0.8,if((year($D2158)+1)=K$1,$F2158*0.6,$F2158*0.4)) ,""),if($E2158="Minors",0,if($E2158="FA Contract",if(and(K$1&lt;=$I2158,K$1&gt;=$H2158),$F2158,""),if($E2158="YP Contract",if(K$1=$H2158,500000,if(K$1=($H2158+1),1000000,if(K$1=($H2158+2),1500000,""))))))))</f>
        <v/>
      </c>
      <c r="L2158" s="13" t="str">
        <f t="shared" si="2158"/>
        <v/>
      </c>
      <c r="M2158" s="13" t="str">
        <f t="shared" si="2158"/>
        <v/>
      </c>
      <c r="N2158" s="13" t="str">
        <f t="shared" si="2158"/>
        <v/>
      </c>
      <c r="O2158" s="13" t="str">
        <f t="shared" si="2158"/>
        <v/>
      </c>
      <c r="P2158" s="13" t="str">
        <f t="shared" si="2158"/>
        <v/>
      </c>
    </row>
    <row r="2159">
      <c r="B2159" s="23"/>
      <c r="C2159" s="9"/>
      <c r="D2159" s="9"/>
      <c r="E2159" s="9"/>
      <c r="F2159" s="2"/>
      <c r="G2159" s="3"/>
      <c r="I2159" s="12" t="str">
        <f t="shared" si="754"/>
        <v/>
      </c>
      <c r="J2159" s="13">
        <v>3.31E7</v>
      </c>
      <c r="K2159" s="13" t="str">
        <f t="shared" ref="K2159:P2159" si="2159">if($E2159="","",if($E2159="Dropped",if(and(K$1&lt;=$I2159,K$1&gt;=$H2159),if(Year($D2159)=K$1,$F2159*0.8,if((year($D2159)+1)=K$1,$F2159*0.6,$F2159*0.4)) ,""),if($E2159="Minors",0,if($E2159="FA Contract",if(and(K$1&lt;=$I2159,K$1&gt;=$H2159),$F2159,""),if($E2159="YP Contract",if(K$1=$H2159,500000,if(K$1=($H2159+1),1000000,if(K$1=($H2159+2),1500000,""))))))))</f>
        <v/>
      </c>
      <c r="L2159" s="13" t="str">
        <f t="shared" si="2159"/>
        <v/>
      </c>
      <c r="M2159" s="13" t="str">
        <f t="shared" si="2159"/>
        <v/>
      </c>
      <c r="N2159" s="13" t="str">
        <f t="shared" si="2159"/>
        <v/>
      </c>
      <c r="O2159" s="13" t="str">
        <f t="shared" si="2159"/>
        <v/>
      </c>
      <c r="P2159" s="13" t="str">
        <f t="shared" si="2159"/>
        <v/>
      </c>
    </row>
    <row r="2160">
      <c r="B2160" s="23"/>
      <c r="C2160" s="9"/>
      <c r="D2160" s="9"/>
      <c r="E2160" s="9"/>
      <c r="F2160" s="2"/>
      <c r="G2160" s="3"/>
      <c r="I2160" s="12" t="str">
        <f t="shared" si="754"/>
        <v/>
      </c>
      <c r="J2160" s="13">
        <v>3.31E7</v>
      </c>
      <c r="K2160" s="13" t="str">
        <f t="shared" ref="K2160:P2160" si="2160">if($E2160="","",if($E2160="Dropped",if(and(K$1&lt;=$I2160,K$1&gt;=$H2160),if(Year($D2160)=K$1,$F2160*0.8,if((year($D2160)+1)=K$1,$F2160*0.6,$F2160*0.4)) ,""),if($E2160="Minors",0,if($E2160="FA Contract",if(and(K$1&lt;=$I2160,K$1&gt;=$H2160),$F2160,""),if($E2160="YP Contract",if(K$1=$H2160,500000,if(K$1=($H2160+1),1000000,if(K$1=($H2160+2),1500000,""))))))))</f>
        <v/>
      </c>
      <c r="L2160" s="13" t="str">
        <f t="shared" si="2160"/>
        <v/>
      </c>
      <c r="M2160" s="13" t="str">
        <f t="shared" si="2160"/>
        <v/>
      </c>
      <c r="N2160" s="13" t="str">
        <f t="shared" si="2160"/>
        <v/>
      </c>
      <c r="O2160" s="13" t="str">
        <f t="shared" si="2160"/>
        <v/>
      </c>
      <c r="P2160" s="13" t="str">
        <f t="shared" si="2160"/>
        <v/>
      </c>
    </row>
    <row r="2161">
      <c r="B2161" s="23"/>
      <c r="C2161" s="9"/>
      <c r="D2161" s="9"/>
      <c r="E2161" s="9"/>
      <c r="F2161" s="2"/>
      <c r="G2161" s="3"/>
      <c r="I2161" s="12" t="str">
        <f t="shared" si="754"/>
        <v/>
      </c>
      <c r="J2161" s="13">
        <v>3.31E7</v>
      </c>
      <c r="K2161" s="13" t="str">
        <f t="shared" ref="K2161:P2161" si="2161">if($E2161="","",if($E2161="Dropped",if(and(K$1&lt;=$I2161,K$1&gt;=$H2161),if(Year($D2161)=K$1,$F2161*0.8,if((year($D2161)+1)=K$1,$F2161*0.6,$F2161*0.4)) ,""),if($E2161="Minors",0,if($E2161="FA Contract",if(and(K$1&lt;=$I2161,K$1&gt;=$H2161),$F2161,""),if($E2161="YP Contract",if(K$1=$H2161,500000,if(K$1=($H2161+1),1000000,if(K$1=($H2161+2),1500000,""))))))))</f>
        <v/>
      </c>
      <c r="L2161" s="13" t="str">
        <f t="shared" si="2161"/>
        <v/>
      </c>
      <c r="M2161" s="13" t="str">
        <f t="shared" si="2161"/>
        <v/>
      </c>
      <c r="N2161" s="13" t="str">
        <f t="shared" si="2161"/>
        <v/>
      </c>
      <c r="O2161" s="13" t="str">
        <f t="shared" si="2161"/>
        <v/>
      </c>
      <c r="P2161" s="13" t="str">
        <f t="shared" si="2161"/>
        <v/>
      </c>
    </row>
    <row r="2162">
      <c r="B2162" s="23"/>
      <c r="C2162" s="9"/>
      <c r="D2162" s="9"/>
      <c r="E2162" s="9"/>
      <c r="F2162" s="2"/>
      <c r="G2162" s="3"/>
      <c r="I2162" s="12" t="str">
        <f t="shared" si="754"/>
        <v/>
      </c>
      <c r="J2162" s="13">
        <v>3.31E7</v>
      </c>
      <c r="K2162" s="13" t="str">
        <f t="shared" ref="K2162:P2162" si="2162">if($E2162="","",if($E2162="Dropped",if(and(K$1&lt;=$I2162,K$1&gt;=$H2162),if(Year($D2162)=K$1,$F2162*0.8,if((year($D2162)+1)=K$1,$F2162*0.6,$F2162*0.4)) ,""),if($E2162="Minors",0,if($E2162="FA Contract",if(and(K$1&lt;=$I2162,K$1&gt;=$H2162),$F2162,""),if($E2162="YP Contract",if(K$1=$H2162,500000,if(K$1=($H2162+1),1000000,if(K$1=($H2162+2),1500000,""))))))))</f>
        <v/>
      </c>
      <c r="L2162" s="13" t="str">
        <f t="shared" si="2162"/>
        <v/>
      </c>
      <c r="M2162" s="13" t="str">
        <f t="shared" si="2162"/>
        <v/>
      </c>
      <c r="N2162" s="13" t="str">
        <f t="shared" si="2162"/>
        <v/>
      </c>
      <c r="O2162" s="13" t="str">
        <f t="shared" si="2162"/>
        <v/>
      </c>
      <c r="P2162" s="13" t="str">
        <f t="shared" si="2162"/>
        <v/>
      </c>
    </row>
    <row r="2163">
      <c r="B2163" s="23"/>
      <c r="C2163" s="9"/>
      <c r="D2163" s="9"/>
      <c r="E2163" s="9"/>
      <c r="F2163" s="2"/>
      <c r="G2163" s="3"/>
      <c r="I2163" s="12" t="str">
        <f t="shared" si="754"/>
        <v/>
      </c>
      <c r="J2163" s="13">
        <v>3.31E7</v>
      </c>
      <c r="K2163" s="13" t="str">
        <f t="shared" ref="K2163:P2163" si="2163">if($E2163="","",if($E2163="Dropped",if(and(K$1&lt;=$I2163,K$1&gt;=$H2163),if(Year($D2163)=K$1,$F2163*0.8,if((year($D2163)+1)=K$1,$F2163*0.6,$F2163*0.4)) ,""),if($E2163="Minors",0,if($E2163="FA Contract",if(and(K$1&lt;=$I2163,K$1&gt;=$H2163),$F2163,""),if($E2163="YP Contract",if(K$1=$H2163,500000,if(K$1=($H2163+1),1000000,if(K$1=($H2163+2),1500000,""))))))))</f>
        <v/>
      </c>
      <c r="L2163" s="13" t="str">
        <f t="shared" si="2163"/>
        <v/>
      </c>
      <c r="M2163" s="13" t="str">
        <f t="shared" si="2163"/>
        <v/>
      </c>
      <c r="N2163" s="13" t="str">
        <f t="shared" si="2163"/>
        <v/>
      </c>
      <c r="O2163" s="13" t="str">
        <f t="shared" si="2163"/>
        <v/>
      </c>
      <c r="P2163" s="13" t="str">
        <f t="shared" si="2163"/>
        <v/>
      </c>
    </row>
    <row r="2164">
      <c r="B2164" s="23"/>
      <c r="C2164" s="9"/>
      <c r="D2164" s="9"/>
      <c r="E2164" s="9"/>
      <c r="F2164" s="2"/>
      <c r="G2164" s="3"/>
      <c r="I2164" s="12" t="str">
        <f t="shared" si="754"/>
        <v/>
      </c>
      <c r="J2164" s="13">
        <v>3.31E7</v>
      </c>
      <c r="K2164" s="13" t="str">
        <f t="shared" ref="K2164:P2164" si="2164">if($E2164="","",if($E2164="Dropped",if(and(K$1&lt;=$I2164,K$1&gt;=$H2164),if(Year($D2164)=K$1,$F2164*0.8,if((year($D2164)+1)=K$1,$F2164*0.6,$F2164*0.4)) ,""),if($E2164="Minors",0,if($E2164="FA Contract",if(and(K$1&lt;=$I2164,K$1&gt;=$H2164),$F2164,""),if($E2164="YP Contract",if(K$1=$H2164,500000,if(K$1=($H2164+1),1000000,if(K$1=($H2164+2),1500000,""))))))))</f>
        <v/>
      </c>
      <c r="L2164" s="13" t="str">
        <f t="shared" si="2164"/>
        <v/>
      </c>
      <c r="M2164" s="13" t="str">
        <f t="shared" si="2164"/>
        <v/>
      </c>
      <c r="N2164" s="13" t="str">
        <f t="shared" si="2164"/>
        <v/>
      </c>
      <c r="O2164" s="13" t="str">
        <f t="shared" si="2164"/>
        <v/>
      </c>
      <c r="P2164" s="13" t="str">
        <f t="shared" si="2164"/>
        <v/>
      </c>
    </row>
    <row r="2165">
      <c r="B2165" s="23"/>
      <c r="C2165" s="9"/>
      <c r="D2165" s="9"/>
      <c r="E2165" s="9"/>
      <c r="F2165" s="2"/>
      <c r="G2165" s="3"/>
      <c r="I2165" s="12" t="str">
        <f t="shared" si="754"/>
        <v/>
      </c>
      <c r="J2165" s="13">
        <v>3.31E7</v>
      </c>
      <c r="K2165" s="13" t="str">
        <f t="shared" ref="K2165:P2165" si="2165">if($E2165="","",if($E2165="Dropped",if(and(K$1&lt;=$I2165,K$1&gt;=$H2165),if(Year($D2165)=K$1,$F2165*0.8,if((year($D2165)+1)=K$1,$F2165*0.6,$F2165*0.4)) ,""),if($E2165="Minors",0,if($E2165="FA Contract",if(and(K$1&lt;=$I2165,K$1&gt;=$H2165),$F2165,""),if($E2165="YP Contract",if(K$1=$H2165,500000,if(K$1=($H2165+1),1000000,if(K$1=($H2165+2),1500000,""))))))))</f>
        <v/>
      </c>
      <c r="L2165" s="13" t="str">
        <f t="shared" si="2165"/>
        <v/>
      </c>
      <c r="M2165" s="13" t="str">
        <f t="shared" si="2165"/>
        <v/>
      </c>
      <c r="N2165" s="13" t="str">
        <f t="shared" si="2165"/>
        <v/>
      </c>
      <c r="O2165" s="13" t="str">
        <f t="shared" si="2165"/>
        <v/>
      </c>
      <c r="P2165" s="13" t="str">
        <f t="shared" si="2165"/>
        <v/>
      </c>
    </row>
    <row r="2166">
      <c r="B2166" s="23"/>
      <c r="C2166" s="9"/>
      <c r="D2166" s="9"/>
      <c r="E2166" s="9"/>
      <c r="F2166" s="2"/>
      <c r="G2166" s="3"/>
      <c r="I2166" s="12" t="str">
        <f t="shared" si="754"/>
        <v/>
      </c>
      <c r="J2166" s="13">
        <v>3.31E7</v>
      </c>
      <c r="K2166" s="13" t="str">
        <f t="shared" ref="K2166:P2166" si="2166">if($E2166="","",if($E2166="Dropped",if(and(K$1&lt;=$I2166,K$1&gt;=$H2166),if(Year($D2166)=K$1,$F2166*0.8,if((year($D2166)+1)=K$1,$F2166*0.6,$F2166*0.4)) ,""),if($E2166="Minors",0,if($E2166="FA Contract",if(and(K$1&lt;=$I2166,K$1&gt;=$H2166),$F2166,""),if($E2166="YP Contract",if(K$1=$H2166,500000,if(K$1=($H2166+1),1000000,if(K$1=($H2166+2),1500000,""))))))))</f>
        <v/>
      </c>
      <c r="L2166" s="13" t="str">
        <f t="shared" si="2166"/>
        <v/>
      </c>
      <c r="M2166" s="13" t="str">
        <f t="shared" si="2166"/>
        <v/>
      </c>
      <c r="N2166" s="13" t="str">
        <f t="shared" si="2166"/>
        <v/>
      </c>
      <c r="O2166" s="13" t="str">
        <f t="shared" si="2166"/>
        <v/>
      </c>
      <c r="P2166" s="13" t="str">
        <f t="shared" si="2166"/>
        <v/>
      </c>
    </row>
    <row r="2167">
      <c r="B2167" s="23"/>
      <c r="C2167" s="9"/>
      <c r="D2167" s="9"/>
      <c r="E2167" s="9"/>
      <c r="F2167" s="2"/>
      <c r="G2167" s="3"/>
      <c r="I2167" s="12" t="str">
        <f t="shared" si="754"/>
        <v/>
      </c>
      <c r="J2167" s="13">
        <v>3.31E7</v>
      </c>
      <c r="K2167" s="13" t="str">
        <f t="shared" ref="K2167:P2167" si="2167">if($E2167="","",if($E2167="Dropped",if(and(K$1&lt;=$I2167,K$1&gt;=$H2167),if(Year($D2167)=K$1,$F2167*0.8,if((year($D2167)+1)=K$1,$F2167*0.6,$F2167*0.4)) ,""),if($E2167="Minors",0,if($E2167="FA Contract",if(and(K$1&lt;=$I2167,K$1&gt;=$H2167),$F2167,""),if($E2167="YP Contract",if(K$1=$H2167,500000,if(K$1=($H2167+1),1000000,if(K$1=($H2167+2),1500000,""))))))))</f>
        <v/>
      </c>
      <c r="L2167" s="13" t="str">
        <f t="shared" si="2167"/>
        <v/>
      </c>
      <c r="M2167" s="13" t="str">
        <f t="shared" si="2167"/>
        <v/>
      </c>
      <c r="N2167" s="13" t="str">
        <f t="shared" si="2167"/>
        <v/>
      </c>
      <c r="O2167" s="13" t="str">
        <f t="shared" si="2167"/>
        <v/>
      </c>
      <c r="P2167" s="13" t="str">
        <f t="shared" si="2167"/>
        <v/>
      </c>
    </row>
    <row r="2168">
      <c r="B2168" s="23"/>
      <c r="C2168" s="9"/>
      <c r="D2168" s="9"/>
      <c r="E2168" s="9"/>
      <c r="F2168" s="2"/>
      <c r="G2168" s="3"/>
      <c r="I2168" s="12" t="str">
        <f t="shared" si="754"/>
        <v/>
      </c>
      <c r="J2168" s="13">
        <v>3.31E7</v>
      </c>
      <c r="K2168" s="13" t="str">
        <f t="shared" ref="K2168:P2168" si="2168">if($E2168="","",if($E2168="Dropped",if(and(K$1&lt;=$I2168,K$1&gt;=$H2168),if(Year($D2168)=K$1,$F2168*0.8,if((year($D2168)+1)=K$1,$F2168*0.6,$F2168*0.4)) ,""),if($E2168="Minors",0,if($E2168="FA Contract",if(and(K$1&lt;=$I2168,K$1&gt;=$H2168),$F2168,""),if($E2168="YP Contract",if(K$1=$H2168,500000,if(K$1=($H2168+1),1000000,if(K$1=($H2168+2),1500000,""))))))))</f>
        <v/>
      </c>
      <c r="L2168" s="13" t="str">
        <f t="shared" si="2168"/>
        <v/>
      </c>
      <c r="M2168" s="13" t="str">
        <f t="shared" si="2168"/>
        <v/>
      </c>
      <c r="N2168" s="13" t="str">
        <f t="shared" si="2168"/>
        <v/>
      </c>
      <c r="O2168" s="13" t="str">
        <f t="shared" si="2168"/>
        <v/>
      </c>
      <c r="P2168" s="13" t="str">
        <f t="shared" si="2168"/>
        <v/>
      </c>
    </row>
    <row r="2169">
      <c r="B2169" s="23"/>
      <c r="C2169" s="9"/>
      <c r="D2169" s="9"/>
      <c r="E2169" s="9"/>
      <c r="F2169" s="2"/>
      <c r="G2169" s="3"/>
      <c r="I2169" s="12" t="str">
        <f t="shared" si="754"/>
        <v/>
      </c>
      <c r="J2169" s="13">
        <v>3.31E7</v>
      </c>
      <c r="K2169" s="13" t="str">
        <f t="shared" ref="K2169:P2169" si="2169">if($E2169="","",if($E2169="Dropped",if(and(K$1&lt;=$I2169,K$1&gt;=$H2169),if(Year($D2169)=K$1,$F2169*0.8,if((year($D2169)+1)=K$1,$F2169*0.6,$F2169*0.4)) ,""),if($E2169="Minors",0,if($E2169="FA Contract",if(and(K$1&lt;=$I2169,K$1&gt;=$H2169),$F2169,""),if($E2169="YP Contract",if(K$1=$H2169,500000,if(K$1=($H2169+1),1000000,if(K$1=($H2169+2),1500000,""))))))))</f>
        <v/>
      </c>
      <c r="L2169" s="13" t="str">
        <f t="shared" si="2169"/>
        <v/>
      </c>
      <c r="M2169" s="13" t="str">
        <f t="shared" si="2169"/>
        <v/>
      </c>
      <c r="N2169" s="13" t="str">
        <f t="shared" si="2169"/>
        <v/>
      </c>
      <c r="O2169" s="13" t="str">
        <f t="shared" si="2169"/>
        <v/>
      </c>
      <c r="P2169" s="13" t="str">
        <f t="shared" si="2169"/>
        <v/>
      </c>
    </row>
    <row r="2170">
      <c r="B2170" s="23"/>
      <c r="C2170" s="9"/>
      <c r="D2170" s="9"/>
      <c r="E2170" s="9"/>
      <c r="F2170" s="2"/>
      <c r="G2170" s="3"/>
      <c r="I2170" s="12" t="str">
        <f t="shared" si="754"/>
        <v/>
      </c>
      <c r="J2170" s="13">
        <v>3.31E7</v>
      </c>
      <c r="K2170" s="13" t="str">
        <f t="shared" ref="K2170:P2170" si="2170">if($E2170="","",if($E2170="Dropped",if(and(K$1&lt;=$I2170,K$1&gt;=$H2170),if(Year($D2170)=K$1,$F2170*0.8,if((year($D2170)+1)=K$1,$F2170*0.6,$F2170*0.4)) ,""),if($E2170="Minors",0,if($E2170="FA Contract",if(and(K$1&lt;=$I2170,K$1&gt;=$H2170),$F2170,""),if($E2170="YP Contract",if(K$1=$H2170,500000,if(K$1=($H2170+1),1000000,if(K$1=($H2170+2),1500000,""))))))))</f>
        <v/>
      </c>
      <c r="L2170" s="13" t="str">
        <f t="shared" si="2170"/>
        <v/>
      </c>
      <c r="M2170" s="13" t="str">
        <f t="shared" si="2170"/>
        <v/>
      </c>
      <c r="N2170" s="13" t="str">
        <f t="shared" si="2170"/>
        <v/>
      </c>
      <c r="O2170" s="13" t="str">
        <f t="shared" si="2170"/>
        <v/>
      </c>
      <c r="P2170" s="13" t="str">
        <f t="shared" si="2170"/>
        <v/>
      </c>
    </row>
    <row r="2171">
      <c r="B2171" s="23"/>
      <c r="C2171" s="9"/>
      <c r="D2171" s="9"/>
      <c r="E2171" s="9"/>
      <c r="F2171" s="2"/>
      <c r="G2171" s="3"/>
      <c r="I2171" s="12" t="str">
        <f t="shared" si="754"/>
        <v/>
      </c>
      <c r="J2171" s="13">
        <v>3.31E7</v>
      </c>
      <c r="K2171" s="13" t="str">
        <f t="shared" ref="K2171:P2171" si="2171">if($E2171="","",if($E2171="Dropped",if(and(K$1&lt;=$I2171,K$1&gt;=$H2171),if(Year($D2171)=K$1,$F2171*0.8,if((year($D2171)+1)=K$1,$F2171*0.6,$F2171*0.4)) ,""),if($E2171="Minors",0,if($E2171="FA Contract",if(and(K$1&lt;=$I2171,K$1&gt;=$H2171),$F2171,""),if($E2171="YP Contract",if(K$1=$H2171,500000,if(K$1=($H2171+1),1000000,if(K$1=($H2171+2),1500000,""))))))))</f>
        <v/>
      </c>
      <c r="L2171" s="13" t="str">
        <f t="shared" si="2171"/>
        <v/>
      </c>
      <c r="M2171" s="13" t="str">
        <f t="shared" si="2171"/>
        <v/>
      </c>
      <c r="N2171" s="13" t="str">
        <f t="shared" si="2171"/>
        <v/>
      </c>
      <c r="O2171" s="13" t="str">
        <f t="shared" si="2171"/>
        <v/>
      </c>
      <c r="P2171" s="13" t="str">
        <f t="shared" si="2171"/>
        <v/>
      </c>
    </row>
    <row r="2172">
      <c r="B2172" s="23"/>
      <c r="C2172" s="9"/>
      <c r="D2172" s="9"/>
      <c r="E2172" s="9"/>
      <c r="F2172" s="2"/>
      <c r="G2172" s="3"/>
      <c r="I2172" s="12" t="str">
        <f t="shared" si="754"/>
        <v/>
      </c>
      <c r="J2172" s="13">
        <v>3.31E7</v>
      </c>
      <c r="K2172" s="13" t="str">
        <f t="shared" ref="K2172:P2172" si="2172">if($E2172="","",if($E2172="Dropped",if(and(K$1&lt;=$I2172,K$1&gt;=$H2172),if(Year($D2172)=K$1,$F2172*0.8,if((year($D2172)+1)=K$1,$F2172*0.6,$F2172*0.4)) ,""),if($E2172="Minors",0,if($E2172="FA Contract",if(and(K$1&lt;=$I2172,K$1&gt;=$H2172),$F2172,""),if($E2172="YP Contract",if(K$1=$H2172,500000,if(K$1=($H2172+1),1000000,if(K$1=($H2172+2),1500000,""))))))))</f>
        <v/>
      </c>
      <c r="L2172" s="13" t="str">
        <f t="shared" si="2172"/>
        <v/>
      </c>
      <c r="M2172" s="13" t="str">
        <f t="shared" si="2172"/>
        <v/>
      </c>
      <c r="N2172" s="13" t="str">
        <f t="shared" si="2172"/>
        <v/>
      </c>
      <c r="O2172" s="13" t="str">
        <f t="shared" si="2172"/>
        <v/>
      </c>
      <c r="P2172" s="13" t="str">
        <f t="shared" si="2172"/>
        <v/>
      </c>
    </row>
    <row r="2173">
      <c r="B2173" s="23"/>
      <c r="C2173" s="9"/>
      <c r="D2173" s="9"/>
      <c r="E2173" s="9"/>
      <c r="F2173" s="2"/>
      <c r="G2173" s="3"/>
      <c r="I2173" s="12" t="str">
        <f t="shared" si="754"/>
        <v/>
      </c>
      <c r="J2173" s="13">
        <v>3.31E7</v>
      </c>
      <c r="K2173" s="13" t="str">
        <f t="shared" ref="K2173:P2173" si="2173">if($E2173="","",if($E2173="Dropped",if(and(K$1&lt;=$I2173,K$1&gt;=$H2173),if(Year($D2173)=K$1,$F2173*0.8,if((year($D2173)+1)=K$1,$F2173*0.6,$F2173*0.4)) ,""),if($E2173="Minors",0,if($E2173="FA Contract",if(and(K$1&lt;=$I2173,K$1&gt;=$H2173),$F2173,""),if($E2173="YP Contract",if(K$1=$H2173,500000,if(K$1=($H2173+1),1000000,if(K$1=($H2173+2),1500000,""))))))))</f>
        <v/>
      </c>
      <c r="L2173" s="13" t="str">
        <f t="shared" si="2173"/>
        <v/>
      </c>
      <c r="M2173" s="13" t="str">
        <f t="shared" si="2173"/>
        <v/>
      </c>
      <c r="N2173" s="13" t="str">
        <f t="shared" si="2173"/>
        <v/>
      </c>
      <c r="O2173" s="13" t="str">
        <f t="shared" si="2173"/>
        <v/>
      </c>
      <c r="P2173" s="13" t="str">
        <f t="shared" si="2173"/>
        <v/>
      </c>
    </row>
    <row r="2174">
      <c r="B2174" s="23"/>
      <c r="C2174" s="9"/>
      <c r="D2174" s="9"/>
      <c r="E2174" s="9"/>
      <c r="F2174" s="2"/>
      <c r="G2174" s="3"/>
      <c r="I2174" s="12" t="str">
        <f t="shared" si="754"/>
        <v/>
      </c>
      <c r="J2174" s="13">
        <v>3.31E7</v>
      </c>
      <c r="K2174" s="13" t="str">
        <f t="shared" ref="K2174:P2174" si="2174">if($E2174="","",if($E2174="Dropped",if(and(K$1&lt;=$I2174,K$1&gt;=$H2174),if(Year($D2174)=K$1,$F2174*0.8,if((year($D2174)+1)=K$1,$F2174*0.6,$F2174*0.4)) ,""),if($E2174="Minors",0,if($E2174="FA Contract",if(and(K$1&lt;=$I2174,K$1&gt;=$H2174),$F2174,""),if($E2174="YP Contract",if(K$1=$H2174,500000,if(K$1=($H2174+1),1000000,if(K$1=($H2174+2),1500000,""))))))))</f>
        <v/>
      </c>
      <c r="L2174" s="13" t="str">
        <f t="shared" si="2174"/>
        <v/>
      </c>
      <c r="M2174" s="13" t="str">
        <f t="shared" si="2174"/>
        <v/>
      </c>
      <c r="N2174" s="13" t="str">
        <f t="shared" si="2174"/>
        <v/>
      </c>
      <c r="O2174" s="13" t="str">
        <f t="shared" si="2174"/>
        <v/>
      </c>
      <c r="P2174" s="13" t="str">
        <f t="shared" si="2174"/>
        <v/>
      </c>
    </row>
    <row r="2175">
      <c r="B2175" s="23"/>
      <c r="C2175" s="9"/>
      <c r="D2175" s="9"/>
      <c r="E2175" s="9"/>
      <c r="F2175" s="2"/>
      <c r="G2175" s="3"/>
      <c r="I2175" s="12" t="str">
        <f t="shared" si="754"/>
        <v/>
      </c>
      <c r="J2175" s="13">
        <v>3.31E7</v>
      </c>
      <c r="K2175" s="13" t="str">
        <f t="shared" ref="K2175:P2175" si="2175">if($E2175="","",if($E2175="Dropped",if(and(K$1&lt;=$I2175,K$1&gt;=$H2175),if(Year($D2175)=K$1,$F2175*0.8,if((year($D2175)+1)=K$1,$F2175*0.6,$F2175*0.4)) ,""),if($E2175="Minors",0,if($E2175="FA Contract",if(and(K$1&lt;=$I2175,K$1&gt;=$H2175),$F2175,""),if($E2175="YP Contract",if(K$1=$H2175,500000,if(K$1=($H2175+1),1000000,if(K$1=($H2175+2),1500000,""))))))))</f>
        <v/>
      </c>
      <c r="L2175" s="13" t="str">
        <f t="shared" si="2175"/>
        <v/>
      </c>
      <c r="M2175" s="13" t="str">
        <f t="shared" si="2175"/>
        <v/>
      </c>
      <c r="N2175" s="13" t="str">
        <f t="shared" si="2175"/>
        <v/>
      </c>
      <c r="O2175" s="13" t="str">
        <f t="shared" si="2175"/>
        <v/>
      </c>
      <c r="P2175" s="13" t="str">
        <f t="shared" si="2175"/>
        <v/>
      </c>
    </row>
    <row r="2176">
      <c r="B2176" s="23"/>
      <c r="C2176" s="9"/>
      <c r="D2176" s="9"/>
      <c r="E2176" s="9"/>
      <c r="F2176" s="2"/>
      <c r="G2176" s="3"/>
      <c r="I2176" s="12" t="str">
        <f t="shared" si="754"/>
        <v/>
      </c>
      <c r="J2176" s="13">
        <v>3.31E7</v>
      </c>
      <c r="K2176" s="13" t="str">
        <f t="shared" ref="K2176:P2176" si="2176">if($E2176="","",if($E2176="Dropped",if(and(K$1&lt;=$I2176,K$1&gt;=$H2176),if(Year($D2176)=K$1,$F2176*0.8,if((year($D2176)+1)=K$1,$F2176*0.6,$F2176*0.4)) ,""),if($E2176="Minors",0,if($E2176="FA Contract",if(and(K$1&lt;=$I2176,K$1&gt;=$H2176),$F2176,""),if($E2176="YP Contract",if(K$1=$H2176,500000,if(K$1=($H2176+1),1000000,if(K$1=($H2176+2),1500000,""))))))))</f>
        <v/>
      </c>
      <c r="L2176" s="13" t="str">
        <f t="shared" si="2176"/>
        <v/>
      </c>
      <c r="M2176" s="13" t="str">
        <f t="shared" si="2176"/>
        <v/>
      </c>
      <c r="N2176" s="13" t="str">
        <f t="shared" si="2176"/>
        <v/>
      </c>
      <c r="O2176" s="13" t="str">
        <f t="shared" si="2176"/>
        <v/>
      </c>
      <c r="P2176" s="13" t="str">
        <f t="shared" si="2176"/>
        <v/>
      </c>
    </row>
    <row r="2177">
      <c r="B2177" s="23"/>
      <c r="C2177" s="9"/>
      <c r="D2177" s="9"/>
      <c r="E2177" s="9"/>
      <c r="F2177" s="2"/>
      <c r="G2177" s="3"/>
      <c r="I2177" s="12" t="str">
        <f t="shared" si="754"/>
        <v/>
      </c>
      <c r="J2177" s="13">
        <v>3.31E7</v>
      </c>
      <c r="K2177" s="13" t="str">
        <f t="shared" ref="K2177:P2177" si="2177">if($E2177="","",if($E2177="Dropped",if(and(K$1&lt;=$I2177,K$1&gt;=$H2177),if(Year($D2177)=K$1,$F2177*0.8,if((year($D2177)+1)=K$1,$F2177*0.6,$F2177*0.4)) ,""),if($E2177="Minors",0,if($E2177="FA Contract",if(and(K$1&lt;=$I2177,K$1&gt;=$H2177),$F2177,""),if($E2177="YP Contract",if(K$1=$H2177,500000,if(K$1=($H2177+1),1000000,if(K$1=($H2177+2),1500000,""))))))))</f>
        <v/>
      </c>
      <c r="L2177" s="13" t="str">
        <f t="shared" si="2177"/>
        <v/>
      </c>
      <c r="M2177" s="13" t="str">
        <f t="shared" si="2177"/>
        <v/>
      </c>
      <c r="N2177" s="13" t="str">
        <f t="shared" si="2177"/>
        <v/>
      </c>
      <c r="O2177" s="13" t="str">
        <f t="shared" si="2177"/>
        <v/>
      </c>
      <c r="P2177" s="13" t="str">
        <f t="shared" si="2177"/>
        <v/>
      </c>
    </row>
    <row r="2178">
      <c r="B2178" s="23"/>
      <c r="C2178" s="9"/>
      <c r="D2178" s="9"/>
      <c r="E2178" s="9"/>
      <c r="F2178" s="2"/>
      <c r="G2178" s="3"/>
      <c r="I2178" s="12" t="str">
        <f t="shared" si="754"/>
        <v/>
      </c>
      <c r="J2178" s="13">
        <v>3.31E7</v>
      </c>
      <c r="K2178" s="13" t="str">
        <f t="shared" ref="K2178:P2178" si="2178">if($E2178="","",if($E2178="Dropped",if(and(K$1&lt;=$I2178,K$1&gt;=$H2178),if(Year($D2178)=K$1,$F2178*0.8,if((year($D2178)+1)=K$1,$F2178*0.6,$F2178*0.4)) ,""),if($E2178="Minors",0,if($E2178="FA Contract",if(and(K$1&lt;=$I2178,K$1&gt;=$H2178),$F2178,""),if($E2178="YP Contract",if(K$1=$H2178,500000,if(K$1=($H2178+1),1000000,if(K$1=($H2178+2),1500000,""))))))))</f>
        <v/>
      </c>
      <c r="L2178" s="13" t="str">
        <f t="shared" si="2178"/>
        <v/>
      </c>
      <c r="M2178" s="13" t="str">
        <f t="shared" si="2178"/>
        <v/>
      </c>
      <c r="N2178" s="13" t="str">
        <f t="shared" si="2178"/>
        <v/>
      </c>
      <c r="O2178" s="13" t="str">
        <f t="shared" si="2178"/>
        <v/>
      </c>
      <c r="P2178" s="13" t="str">
        <f t="shared" si="2178"/>
        <v/>
      </c>
    </row>
    <row r="2179">
      <c r="B2179" s="23"/>
      <c r="C2179" s="9"/>
      <c r="D2179" s="9"/>
      <c r="E2179" s="9"/>
      <c r="F2179" s="2"/>
      <c r="G2179" s="3"/>
      <c r="I2179" s="12" t="str">
        <f t="shared" si="754"/>
        <v/>
      </c>
      <c r="J2179" s="13">
        <v>3.31E7</v>
      </c>
      <c r="K2179" s="13" t="str">
        <f t="shared" ref="K2179:P2179" si="2179">if($E2179="","",if($E2179="Dropped",if(and(K$1&lt;=$I2179,K$1&gt;=$H2179),if(Year($D2179)=K$1,$F2179*0.8,if((year($D2179)+1)=K$1,$F2179*0.6,$F2179*0.4)) ,""),if($E2179="Minors",0,if($E2179="FA Contract",if(and(K$1&lt;=$I2179,K$1&gt;=$H2179),$F2179,""),if($E2179="YP Contract",if(K$1=$H2179,500000,if(K$1=($H2179+1),1000000,if(K$1=($H2179+2),1500000,""))))))))</f>
        <v/>
      </c>
      <c r="L2179" s="13" t="str">
        <f t="shared" si="2179"/>
        <v/>
      </c>
      <c r="M2179" s="13" t="str">
        <f t="shared" si="2179"/>
        <v/>
      </c>
      <c r="N2179" s="13" t="str">
        <f t="shared" si="2179"/>
        <v/>
      </c>
      <c r="O2179" s="13" t="str">
        <f t="shared" si="2179"/>
        <v/>
      </c>
      <c r="P2179" s="13" t="str">
        <f t="shared" si="2179"/>
        <v/>
      </c>
    </row>
    <row r="2180">
      <c r="B2180" s="23"/>
      <c r="C2180" s="9"/>
      <c r="D2180" s="9"/>
      <c r="E2180" s="9"/>
      <c r="F2180" s="2"/>
      <c r="G2180" s="3"/>
      <c r="I2180" s="12" t="str">
        <f t="shared" si="754"/>
        <v/>
      </c>
      <c r="J2180" s="13">
        <v>3.31E7</v>
      </c>
      <c r="K2180" s="13" t="str">
        <f t="shared" ref="K2180:P2180" si="2180">if($E2180="","",if($E2180="Dropped",if(and(K$1&lt;=$I2180,K$1&gt;=$H2180),if(Year($D2180)=K$1,$F2180*0.8,if((year($D2180)+1)=K$1,$F2180*0.6,$F2180*0.4)) ,""),if($E2180="Minors",0,if($E2180="FA Contract",if(and(K$1&lt;=$I2180,K$1&gt;=$H2180),$F2180,""),if($E2180="YP Contract",if(K$1=$H2180,500000,if(K$1=($H2180+1),1000000,if(K$1=($H2180+2),1500000,""))))))))</f>
        <v/>
      </c>
      <c r="L2180" s="13" t="str">
        <f t="shared" si="2180"/>
        <v/>
      </c>
      <c r="M2180" s="13" t="str">
        <f t="shared" si="2180"/>
        <v/>
      </c>
      <c r="N2180" s="13" t="str">
        <f t="shared" si="2180"/>
        <v/>
      </c>
      <c r="O2180" s="13" t="str">
        <f t="shared" si="2180"/>
        <v/>
      </c>
      <c r="P2180" s="13" t="str">
        <f t="shared" si="2180"/>
        <v/>
      </c>
    </row>
    <row r="2181">
      <c r="B2181" s="23"/>
      <c r="C2181" s="9"/>
      <c r="D2181" s="9"/>
      <c r="E2181" s="9"/>
      <c r="F2181" s="2"/>
      <c r="G2181" s="3"/>
      <c r="I2181" s="12" t="str">
        <f t="shared" si="754"/>
        <v/>
      </c>
      <c r="J2181" s="13">
        <v>3.31E7</v>
      </c>
      <c r="K2181" s="13" t="str">
        <f t="shared" ref="K2181:P2181" si="2181">if($E2181="","",if($E2181="Dropped",if(and(K$1&lt;=$I2181,K$1&gt;=$H2181),if(Year($D2181)=K$1,$F2181*0.8,if((year($D2181)+1)=K$1,$F2181*0.6,$F2181*0.4)) ,""),if($E2181="Minors",0,if($E2181="FA Contract",if(and(K$1&lt;=$I2181,K$1&gt;=$H2181),$F2181,""),if($E2181="YP Contract",if(K$1=$H2181,500000,if(K$1=($H2181+1),1000000,if(K$1=($H2181+2),1500000,""))))))))</f>
        <v/>
      </c>
      <c r="L2181" s="13" t="str">
        <f t="shared" si="2181"/>
        <v/>
      </c>
      <c r="M2181" s="13" t="str">
        <f t="shared" si="2181"/>
        <v/>
      </c>
      <c r="N2181" s="13" t="str">
        <f t="shared" si="2181"/>
        <v/>
      </c>
      <c r="O2181" s="13" t="str">
        <f t="shared" si="2181"/>
        <v/>
      </c>
      <c r="P2181" s="13" t="str">
        <f t="shared" si="2181"/>
        <v/>
      </c>
    </row>
    <row r="2182">
      <c r="B2182" s="23"/>
      <c r="C2182" s="9"/>
      <c r="D2182" s="9"/>
      <c r="E2182" s="9"/>
      <c r="F2182" s="2"/>
      <c r="G2182" s="3"/>
      <c r="I2182" s="12" t="str">
        <f t="shared" si="754"/>
        <v/>
      </c>
      <c r="J2182" s="13">
        <v>3.31E7</v>
      </c>
      <c r="K2182" s="13" t="str">
        <f t="shared" ref="K2182:P2182" si="2182">if($E2182="","",if($E2182="Dropped",if(and(K$1&lt;=$I2182,K$1&gt;=$H2182),if(Year($D2182)=K$1,$F2182*0.8,if((year($D2182)+1)=K$1,$F2182*0.6,$F2182*0.4)) ,""),if($E2182="Minors",0,if($E2182="FA Contract",if(and(K$1&lt;=$I2182,K$1&gt;=$H2182),$F2182,""),if($E2182="YP Contract",if(K$1=$H2182,500000,if(K$1=($H2182+1),1000000,if(K$1=($H2182+2),1500000,""))))))))</f>
        <v/>
      </c>
      <c r="L2182" s="13" t="str">
        <f t="shared" si="2182"/>
        <v/>
      </c>
      <c r="M2182" s="13" t="str">
        <f t="shared" si="2182"/>
        <v/>
      </c>
      <c r="N2182" s="13" t="str">
        <f t="shared" si="2182"/>
        <v/>
      </c>
      <c r="O2182" s="13" t="str">
        <f t="shared" si="2182"/>
        <v/>
      </c>
      <c r="P2182" s="13" t="str">
        <f t="shared" si="2182"/>
        <v/>
      </c>
    </row>
    <row r="2183">
      <c r="B2183" s="23"/>
      <c r="C2183" s="9"/>
      <c r="D2183" s="9"/>
      <c r="E2183" s="9"/>
      <c r="F2183" s="2"/>
      <c r="G2183" s="3"/>
      <c r="I2183" s="12" t="str">
        <f t="shared" si="754"/>
        <v/>
      </c>
      <c r="J2183" s="13">
        <v>3.31E7</v>
      </c>
      <c r="K2183" s="13" t="str">
        <f t="shared" ref="K2183:P2183" si="2183">if($E2183="","",if($E2183="Dropped",if(and(K$1&lt;=$I2183,K$1&gt;=$H2183),if(Year($D2183)=K$1,$F2183*0.8,if((year($D2183)+1)=K$1,$F2183*0.6,$F2183*0.4)) ,""),if($E2183="Minors",0,if($E2183="FA Contract",if(and(K$1&lt;=$I2183,K$1&gt;=$H2183),$F2183,""),if($E2183="YP Contract",if(K$1=$H2183,500000,if(K$1=($H2183+1),1000000,if(K$1=($H2183+2),1500000,""))))))))</f>
        <v/>
      </c>
      <c r="L2183" s="13" t="str">
        <f t="shared" si="2183"/>
        <v/>
      </c>
      <c r="M2183" s="13" t="str">
        <f t="shared" si="2183"/>
        <v/>
      </c>
      <c r="N2183" s="13" t="str">
        <f t="shared" si="2183"/>
        <v/>
      </c>
      <c r="O2183" s="13" t="str">
        <f t="shared" si="2183"/>
        <v/>
      </c>
      <c r="P2183" s="13" t="str">
        <f t="shared" si="2183"/>
        <v/>
      </c>
    </row>
    <row r="2184">
      <c r="B2184" s="23"/>
      <c r="C2184" s="9"/>
      <c r="D2184" s="9"/>
      <c r="E2184" s="9"/>
      <c r="F2184" s="2"/>
      <c r="G2184" s="3"/>
      <c r="I2184" s="12" t="str">
        <f t="shared" si="754"/>
        <v/>
      </c>
      <c r="J2184" s="13">
        <v>3.31E7</v>
      </c>
      <c r="K2184" s="13" t="str">
        <f t="shared" ref="K2184:P2184" si="2184">if($E2184="","",if($E2184="Dropped",if(and(K$1&lt;=$I2184,K$1&gt;=$H2184),if(Year($D2184)=K$1,$F2184*0.8,if((year($D2184)+1)=K$1,$F2184*0.6,$F2184*0.4)) ,""),if($E2184="Minors",0,if($E2184="FA Contract",if(and(K$1&lt;=$I2184,K$1&gt;=$H2184),$F2184,""),if($E2184="YP Contract",if(K$1=$H2184,500000,if(K$1=($H2184+1),1000000,if(K$1=($H2184+2),1500000,""))))))))</f>
        <v/>
      </c>
      <c r="L2184" s="13" t="str">
        <f t="shared" si="2184"/>
        <v/>
      </c>
      <c r="M2184" s="13" t="str">
        <f t="shared" si="2184"/>
        <v/>
      </c>
      <c r="N2184" s="13" t="str">
        <f t="shared" si="2184"/>
        <v/>
      </c>
      <c r="O2184" s="13" t="str">
        <f t="shared" si="2184"/>
        <v/>
      </c>
      <c r="P2184" s="13" t="str">
        <f t="shared" si="2184"/>
        <v/>
      </c>
    </row>
    <row r="2185">
      <c r="B2185" s="23"/>
      <c r="C2185" s="9"/>
      <c r="D2185" s="9"/>
      <c r="E2185" s="9"/>
      <c r="F2185" s="2"/>
      <c r="G2185" s="3"/>
      <c r="I2185" s="12" t="str">
        <f t="shared" si="754"/>
        <v/>
      </c>
      <c r="J2185" s="13">
        <v>3.31E7</v>
      </c>
      <c r="K2185" s="13" t="str">
        <f t="shared" ref="K2185:P2185" si="2185">if($E2185="","",if($E2185="Dropped",if(and(K$1&lt;=$I2185,K$1&gt;=$H2185),if(Year($D2185)=K$1,$F2185*0.8,if((year($D2185)+1)=K$1,$F2185*0.6,$F2185*0.4)) ,""),if($E2185="Minors",0,if($E2185="FA Contract",if(and(K$1&lt;=$I2185,K$1&gt;=$H2185),$F2185,""),if($E2185="YP Contract",if(K$1=$H2185,500000,if(K$1=($H2185+1),1000000,if(K$1=($H2185+2),1500000,""))))))))</f>
        <v/>
      </c>
      <c r="L2185" s="13" t="str">
        <f t="shared" si="2185"/>
        <v/>
      </c>
      <c r="M2185" s="13" t="str">
        <f t="shared" si="2185"/>
        <v/>
      </c>
      <c r="N2185" s="13" t="str">
        <f t="shared" si="2185"/>
        <v/>
      </c>
      <c r="O2185" s="13" t="str">
        <f t="shared" si="2185"/>
        <v/>
      </c>
      <c r="P2185" s="13" t="str">
        <f t="shared" si="2185"/>
        <v/>
      </c>
    </row>
    <row r="2186">
      <c r="B2186" s="23"/>
      <c r="C2186" s="9"/>
      <c r="D2186" s="9"/>
      <c r="E2186" s="9"/>
      <c r="F2186" s="2"/>
      <c r="G2186" s="3"/>
      <c r="I2186" s="12" t="str">
        <f t="shared" si="754"/>
        <v/>
      </c>
      <c r="J2186" s="13">
        <v>3.31E7</v>
      </c>
      <c r="K2186" s="13" t="str">
        <f t="shared" ref="K2186:P2186" si="2186">if($E2186="","",if($E2186="Dropped",if(and(K$1&lt;=$I2186,K$1&gt;=$H2186),if(Year($D2186)=K$1,$F2186*0.8,if((year($D2186)+1)=K$1,$F2186*0.6,$F2186*0.4)) ,""),if($E2186="Minors",0,if($E2186="FA Contract",if(and(K$1&lt;=$I2186,K$1&gt;=$H2186),$F2186,""),if($E2186="YP Contract",if(K$1=$H2186,500000,if(K$1=($H2186+1),1000000,if(K$1=($H2186+2),1500000,""))))))))</f>
        <v/>
      </c>
      <c r="L2186" s="13" t="str">
        <f t="shared" si="2186"/>
        <v/>
      </c>
      <c r="M2186" s="13" t="str">
        <f t="shared" si="2186"/>
        <v/>
      </c>
      <c r="N2186" s="13" t="str">
        <f t="shared" si="2186"/>
        <v/>
      </c>
      <c r="O2186" s="13" t="str">
        <f t="shared" si="2186"/>
        <v/>
      </c>
      <c r="P2186" s="13" t="str">
        <f t="shared" si="2186"/>
        <v/>
      </c>
    </row>
    <row r="2187">
      <c r="B2187" s="23"/>
      <c r="C2187" s="9"/>
      <c r="D2187" s="9"/>
      <c r="E2187" s="9"/>
      <c r="F2187" s="2"/>
      <c r="G2187" s="3"/>
      <c r="I2187" s="12" t="str">
        <f t="shared" si="754"/>
        <v/>
      </c>
      <c r="J2187" s="13">
        <v>3.31E7</v>
      </c>
      <c r="K2187" s="13" t="str">
        <f t="shared" ref="K2187:P2187" si="2187">if($E2187="","",if($E2187="Dropped",if(and(K$1&lt;=$I2187,K$1&gt;=$H2187),if(Year($D2187)=K$1,$F2187*0.8,if((year($D2187)+1)=K$1,$F2187*0.6,$F2187*0.4)) ,""),if($E2187="Minors",0,if($E2187="FA Contract",if(and(K$1&lt;=$I2187,K$1&gt;=$H2187),$F2187,""),if($E2187="YP Contract",if(K$1=$H2187,500000,if(K$1=($H2187+1),1000000,if(K$1=($H2187+2),1500000,""))))))))</f>
        <v/>
      </c>
      <c r="L2187" s="13" t="str">
        <f t="shared" si="2187"/>
        <v/>
      </c>
      <c r="M2187" s="13" t="str">
        <f t="shared" si="2187"/>
        <v/>
      </c>
      <c r="N2187" s="13" t="str">
        <f t="shared" si="2187"/>
        <v/>
      </c>
      <c r="O2187" s="13" t="str">
        <f t="shared" si="2187"/>
        <v/>
      </c>
      <c r="P2187" s="13" t="str">
        <f t="shared" si="2187"/>
        <v/>
      </c>
    </row>
    <row r="2188">
      <c r="B2188" s="23"/>
      <c r="C2188" s="9"/>
      <c r="D2188" s="9"/>
      <c r="E2188" s="9"/>
      <c r="F2188" s="2"/>
      <c r="G2188" s="3"/>
      <c r="I2188" s="12" t="str">
        <f t="shared" si="754"/>
        <v/>
      </c>
      <c r="J2188" s="13">
        <v>3.31E7</v>
      </c>
      <c r="K2188" s="13" t="str">
        <f t="shared" ref="K2188:P2188" si="2188">if($E2188="","",if($E2188="Dropped",if(and(K$1&lt;=$I2188,K$1&gt;=$H2188),if(Year($D2188)=K$1,$F2188*0.8,if((year($D2188)+1)=K$1,$F2188*0.6,$F2188*0.4)) ,""),if($E2188="Minors",0,if($E2188="FA Contract",if(and(K$1&lt;=$I2188,K$1&gt;=$H2188),$F2188,""),if($E2188="YP Contract",if(K$1=$H2188,500000,if(K$1=($H2188+1),1000000,if(K$1=($H2188+2),1500000,""))))))))</f>
        <v/>
      </c>
      <c r="L2188" s="13" t="str">
        <f t="shared" si="2188"/>
        <v/>
      </c>
      <c r="M2188" s="13" t="str">
        <f t="shared" si="2188"/>
        <v/>
      </c>
      <c r="N2188" s="13" t="str">
        <f t="shared" si="2188"/>
        <v/>
      </c>
      <c r="O2188" s="13" t="str">
        <f t="shared" si="2188"/>
        <v/>
      </c>
      <c r="P2188" s="13" t="str">
        <f t="shared" si="2188"/>
        <v/>
      </c>
    </row>
    <row r="2189">
      <c r="B2189" s="23"/>
      <c r="C2189" s="9"/>
      <c r="D2189" s="9"/>
      <c r="E2189" s="9"/>
      <c r="F2189" s="2"/>
      <c r="G2189" s="3"/>
      <c r="I2189" s="12" t="str">
        <f t="shared" si="754"/>
        <v/>
      </c>
      <c r="J2189" s="13">
        <v>3.31E7</v>
      </c>
      <c r="K2189" s="13" t="str">
        <f t="shared" ref="K2189:P2189" si="2189">if($E2189="","",if($E2189="Dropped",if(and(K$1&lt;=$I2189,K$1&gt;=$H2189),if(Year($D2189)=K$1,$F2189*0.8,if((year($D2189)+1)=K$1,$F2189*0.6,$F2189*0.4)) ,""),if($E2189="Minors",0,if($E2189="FA Contract",if(and(K$1&lt;=$I2189,K$1&gt;=$H2189),$F2189,""),if($E2189="YP Contract",if(K$1=$H2189,500000,if(K$1=($H2189+1),1000000,if(K$1=($H2189+2),1500000,""))))))))</f>
        <v/>
      </c>
      <c r="L2189" s="13" t="str">
        <f t="shared" si="2189"/>
        <v/>
      </c>
      <c r="M2189" s="13" t="str">
        <f t="shared" si="2189"/>
        <v/>
      </c>
      <c r="N2189" s="13" t="str">
        <f t="shared" si="2189"/>
        <v/>
      </c>
      <c r="O2189" s="13" t="str">
        <f t="shared" si="2189"/>
        <v/>
      </c>
      <c r="P2189" s="13" t="str">
        <f t="shared" si="2189"/>
        <v/>
      </c>
    </row>
    <row r="2190">
      <c r="B2190" s="23"/>
      <c r="C2190" s="9"/>
      <c r="D2190" s="9"/>
      <c r="E2190" s="9"/>
      <c r="F2190" s="2"/>
      <c r="G2190" s="3"/>
      <c r="I2190" s="12" t="str">
        <f t="shared" si="754"/>
        <v/>
      </c>
      <c r="J2190" s="13">
        <v>3.31E7</v>
      </c>
      <c r="K2190" s="13" t="str">
        <f t="shared" ref="K2190:P2190" si="2190">if($E2190="","",if($E2190="Dropped",if(and(K$1&lt;=$I2190,K$1&gt;=$H2190),if(Year($D2190)=K$1,$F2190*0.8,if((year($D2190)+1)=K$1,$F2190*0.6,$F2190*0.4)) ,""),if($E2190="Minors",0,if($E2190="FA Contract",if(and(K$1&lt;=$I2190,K$1&gt;=$H2190),$F2190,""),if($E2190="YP Contract",if(K$1=$H2190,500000,if(K$1=($H2190+1),1000000,if(K$1=($H2190+2),1500000,""))))))))</f>
        <v/>
      </c>
      <c r="L2190" s="13" t="str">
        <f t="shared" si="2190"/>
        <v/>
      </c>
      <c r="M2190" s="13" t="str">
        <f t="shared" si="2190"/>
        <v/>
      </c>
      <c r="N2190" s="13" t="str">
        <f t="shared" si="2190"/>
        <v/>
      </c>
      <c r="O2190" s="13" t="str">
        <f t="shared" si="2190"/>
        <v/>
      </c>
      <c r="P2190" s="13" t="str">
        <f t="shared" si="2190"/>
        <v/>
      </c>
    </row>
    <row r="2191">
      <c r="B2191" s="23"/>
      <c r="C2191" s="9"/>
      <c r="D2191" s="9"/>
      <c r="E2191" s="9"/>
      <c r="F2191" s="2"/>
      <c r="G2191" s="3"/>
      <c r="I2191" s="12" t="str">
        <f t="shared" si="754"/>
        <v/>
      </c>
      <c r="J2191" s="13">
        <v>3.31E7</v>
      </c>
      <c r="K2191" s="13" t="str">
        <f t="shared" ref="K2191:P2191" si="2191">if($E2191="","",if($E2191="Dropped",if(and(K$1&lt;=$I2191,K$1&gt;=$H2191),if(Year($D2191)=K$1,$F2191*0.8,if((year($D2191)+1)=K$1,$F2191*0.6,$F2191*0.4)) ,""),if($E2191="Minors",0,if($E2191="FA Contract",if(and(K$1&lt;=$I2191,K$1&gt;=$H2191),$F2191,""),if($E2191="YP Contract",if(K$1=$H2191,500000,if(K$1=($H2191+1),1000000,if(K$1=($H2191+2),1500000,""))))))))</f>
        <v/>
      </c>
      <c r="L2191" s="13" t="str">
        <f t="shared" si="2191"/>
        <v/>
      </c>
      <c r="M2191" s="13" t="str">
        <f t="shared" si="2191"/>
        <v/>
      </c>
      <c r="N2191" s="13" t="str">
        <f t="shared" si="2191"/>
        <v/>
      </c>
      <c r="O2191" s="13" t="str">
        <f t="shared" si="2191"/>
        <v/>
      </c>
      <c r="P2191" s="13" t="str">
        <f t="shared" si="2191"/>
        <v/>
      </c>
    </row>
    <row r="2192">
      <c r="B2192" s="23"/>
      <c r="C2192" s="9"/>
      <c r="D2192" s="9"/>
      <c r="E2192" s="9"/>
      <c r="F2192" s="2"/>
      <c r="G2192" s="3"/>
      <c r="I2192" s="12" t="str">
        <f t="shared" si="754"/>
        <v/>
      </c>
      <c r="J2192" s="13">
        <v>3.31E7</v>
      </c>
      <c r="K2192" s="13" t="str">
        <f t="shared" ref="K2192:P2192" si="2192">if($E2192="","",if($E2192="Dropped",if(and(K$1&lt;=$I2192,K$1&gt;=$H2192),if(Year($D2192)=K$1,$F2192*0.8,if((year($D2192)+1)=K$1,$F2192*0.6,$F2192*0.4)) ,""),if($E2192="Minors",0,if($E2192="FA Contract",if(and(K$1&lt;=$I2192,K$1&gt;=$H2192),$F2192,""),if($E2192="YP Contract",if(K$1=$H2192,500000,if(K$1=($H2192+1),1000000,if(K$1=($H2192+2),1500000,""))))))))</f>
        <v/>
      </c>
      <c r="L2192" s="13" t="str">
        <f t="shared" si="2192"/>
        <v/>
      </c>
      <c r="M2192" s="13" t="str">
        <f t="shared" si="2192"/>
        <v/>
      </c>
      <c r="N2192" s="13" t="str">
        <f t="shared" si="2192"/>
        <v/>
      </c>
      <c r="O2192" s="13" t="str">
        <f t="shared" si="2192"/>
        <v/>
      </c>
      <c r="P2192" s="13" t="str">
        <f t="shared" si="2192"/>
        <v/>
      </c>
    </row>
    <row r="2193">
      <c r="B2193" s="23"/>
      <c r="C2193" s="9"/>
      <c r="D2193" s="9"/>
      <c r="E2193" s="9"/>
      <c r="F2193" s="2"/>
      <c r="G2193" s="3"/>
      <c r="I2193" s="12" t="str">
        <f t="shared" si="754"/>
        <v/>
      </c>
      <c r="J2193" s="13">
        <v>3.31E7</v>
      </c>
      <c r="K2193" s="13" t="str">
        <f t="shared" ref="K2193:P2193" si="2193">if($E2193="","",if($E2193="Dropped",if(and(K$1&lt;=$I2193,K$1&gt;=$H2193),if(Year($D2193)=K$1,$F2193*0.8,if((year($D2193)+1)=K$1,$F2193*0.6,$F2193*0.4)) ,""),if($E2193="Minors",0,if($E2193="FA Contract",if(and(K$1&lt;=$I2193,K$1&gt;=$H2193),$F2193,""),if($E2193="YP Contract",if(K$1=$H2193,500000,if(K$1=($H2193+1),1000000,if(K$1=($H2193+2),1500000,""))))))))</f>
        <v/>
      </c>
      <c r="L2193" s="13" t="str">
        <f t="shared" si="2193"/>
        <v/>
      </c>
      <c r="M2193" s="13" t="str">
        <f t="shared" si="2193"/>
        <v/>
      </c>
      <c r="N2193" s="13" t="str">
        <f t="shared" si="2193"/>
        <v/>
      </c>
      <c r="O2193" s="13" t="str">
        <f t="shared" si="2193"/>
        <v/>
      </c>
      <c r="P2193" s="13" t="str">
        <f t="shared" si="2193"/>
        <v/>
      </c>
    </row>
    <row r="2194">
      <c r="B2194" s="23"/>
      <c r="C2194" s="9"/>
      <c r="D2194" s="9"/>
      <c r="E2194" s="9"/>
      <c r="F2194" s="2"/>
      <c r="G2194" s="3"/>
      <c r="I2194" s="12" t="str">
        <f t="shared" si="754"/>
        <v/>
      </c>
      <c r="J2194" s="13">
        <v>3.31E7</v>
      </c>
      <c r="K2194" s="13" t="str">
        <f t="shared" ref="K2194:P2194" si="2194">if($E2194="","",if($E2194="Dropped",if(and(K$1&lt;=$I2194,K$1&gt;=$H2194),if(Year($D2194)=K$1,$F2194*0.8,if((year($D2194)+1)=K$1,$F2194*0.6,$F2194*0.4)) ,""),if($E2194="Minors",0,if($E2194="FA Contract",if(and(K$1&lt;=$I2194,K$1&gt;=$H2194),$F2194,""),if($E2194="YP Contract",if(K$1=$H2194,500000,if(K$1=($H2194+1),1000000,if(K$1=($H2194+2),1500000,""))))))))</f>
        <v/>
      </c>
      <c r="L2194" s="13" t="str">
        <f t="shared" si="2194"/>
        <v/>
      </c>
      <c r="M2194" s="13" t="str">
        <f t="shared" si="2194"/>
        <v/>
      </c>
      <c r="N2194" s="13" t="str">
        <f t="shared" si="2194"/>
        <v/>
      </c>
      <c r="O2194" s="13" t="str">
        <f t="shared" si="2194"/>
        <v/>
      </c>
      <c r="P2194" s="13" t="str">
        <f t="shared" si="2194"/>
        <v/>
      </c>
    </row>
    <row r="2195">
      <c r="B2195" s="23"/>
      <c r="C2195" s="9"/>
      <c r="D2195" s="9"/>
      <c r="E2195" s="9"/>
      <c r="F2195" s="2"/>
      <c r="G2195" s="3"/>
      <c r="I2195" s="12" t="str">
        <f t="shared" si="754"/>
        <v/>
      </c>
      <c r="J2195" s="13">
        <v>3.31E7</v>
      </c>
      <c r="K2195" s="13" t="str">
        <f t="shared" ref="K2195:P2195" si="2195">if($E2195="","",if($E2195="Dropped",if(and(K$1&lt;=$I2195,K$1&gt;=$H2195),if(Year($D2195)=K$1,$F2195*0.8,if((year($D2195)+1)=K$1,$F2195*0.6,$F2195*0.4)) ,""),if($E2195="Minors",0,if($E2195="FA Contract",if(and(K$1&lt;=$I2195,K$1&gt;=$H2195),$F2195,""),if($E2195="YP Contract",if(K$1=$H2195,500000,if(K$1=($H2195+1),1000000,if(K$1=($H2195+2),1500000,""))))))))</f>
        <v/>
      </c>
      <c r="L2195" s="13" t="str">
        <f t="shared" si="2195"/>
        <v/>
      </c>
      <c r="M2195" s="13" t="str">
        <f t="shared" si="2195"/>
        <v/>
      </c>
      <c r="N2195" s="13" t="str">
        <f t="shared" si="2195"/>
        <v/>
      </c>
      <c r="O2195" s="13" t="str">
        <f t="shared" si="2195"/>
        <v/>
      </c>
      <c r="P2195" s="13" t="str">
        <f t="shared" si="2195"/>
        <v/>
      </c>
    </row>
    <row r="2196">
      <c r="B2196" s="23"/>
      <c r="C2196" s="9"/>
      <c r="D2196" s="9"/>
      <c r="E2196" s="9"/>
      <c r="F2196" s="2"/>
      <c r="G2196" s="3"/>
      <c r="I2196" s="12" t="str">
        <f t="shared" si="754"/>
        <v/>
      </c>
      <c r="J2196" s="13">
        <v>3.31E7</v>
      </c>
      <c r="K2196" s="13" t="str">
        <f t="shared" ref="K2196:P2196" si="2196">if($E2196="","",if($E2196="Dropped",if(and(K$1&lt;=$I2196,K$1&gt;=$H2196),if(Year($D2196)=K$1,$F2196*0.8,if((year($D2196)+1)=K$1,$F2196*0.6,$F2196*0.4)) ,""),if($E2196="Minors",0,if($E2196="FA Contract",if(and(K$1&lt;=$I2196,K$1&gt;=$H2196),$F2196,""),if($E2196="YP Contract",if(K$1=$H2196,500000,if(K$1=($H2196+1),1000000,if(K$1=($H2196+2),1500000,""))))))))</f>
        <v/>
      </c>
      <c r="L2196" s="13" t="str">
        <f t="shared" si="2196"/>
        <v/>
      </c>
      <c r="M2196" s="13" t="str">
        <f t="shared" si="2196"/>
        <v/>
      </c>
      <c r="N2196" s="13" t="str">
        <f t="shared" si="2196"/>
        <v/>
      </c>
      <c r="O2196" s="13" t="str">
        <f t="shared" si="2196"/>
        <v/>
      </c>
      <c r="P2196" s="13" t="str">
        <f t="shared" si="2196"/>
        <v/>
      </c>
    </row>
    <row r="2197">
      <c r="B2197" s="23"/>
      <c r="C2197" s="9"/>
      <c r="D2197" s="9"/>
      <c r="E2197" s="9"/>
      <c r="F2197" s="2"/>
      <c r="G2197" s="3"/>
      <c r="I2197" s="12" t="str">
        <f t="shared" si="754"/>
        <v/>
      </c>
      <c r="J2197" s="13">
        <v>3.31E7</v>
      </c>
      <c r="K2197" s="13" t="str">
        <f t="shared" ref="K2197:P2197" si="2197">if($E2197="","",if($E2197="Dropped",if(and(K$1&lt;=$I2197,K$1&gt;=$H2197),if(Year($D2197)=K$1,$F2197*0.8,if((year($D2197)+1)=K$1,$F2197*0.6,$F2197*0.4)) ,""),if($E2197="Minors",0,if($E2197="FA Contract",if(and(K$1&lt;=$I2197,K$1&gt;=$H2197),$F2197,""),if($E2197="YP Contract",if(K$1=$H2197,500000,if(K$1=($H2197+1),1000000,if(K$1=($H2197+2),1500000,""))))))))</f>
        <v/>
      </c>
      <c r="L2197" s="13" t="str">
        <f t="shared" si="2197"/>
        <v/>
      </c>
      <c r="M2197" s="13" t="str">
        <f t="shared" si="2197"/>
        <v/>
      </c>
      <c r="N2197" s="13" t="str">
        <f t="shared" si="2197"/>
        <v/>
      </c>
      <c r="O2197" s="13" t="str">
        <f t="shared" si="2197"/>
        <v/>
      </c>
      <c r="P2197" s="13" t="str">
        <f t="shared" si="2197"/>
        <v/>
      </c>
    </row>
    <row r="2198">
      <c r="B2198" s="23"/>
      <c r="C2198" s="9"/>
      <c r="D2198" s="9"/>
      <c r="E2198" s="9"/>
      <c r="F2198" s="2"/>
      <c r="G2198" s="3"/>
      <c r="I2198" s="12" t="str">
        <f t="shared" si="754"/>
        <v/>
      </c>
      <c r="J2198" s="13">
        <v>3.31E7</v>
      </c>
      <c r="K2198" s="13" t="str">
        <f t="shared" ref="K2198:P2198" si="2198">if($E2198="","",if($E2198="Dropped",if(and(K$1&lt;=$I2198,K$1&gt;=$H2198),if(Year($D2198)=K$1,$F2198*0.8,if((year($D2198)+1)=K$1,$F2198*0.6,$F2198*0.4)) ,""),if($E2198="Minors",0,if($E2198="FA Contract",if(and(K$1&lt;=$I2198,K$1&gt;=$H2198),$F2198,""),if($E2198="YP Contract",if(K$1=$H2198,500000,if(K$1=($H2198+1),1000000,if(K$1=($H2198+2),1500000,""))))))))</f>
        <v/>
      </c>
      <c r="L2198" s="13" t="str">
        <f t="shared" si="2198"/>
        <v/>
      </c>
      <c r="M2198" s="13" t="str">
        <f t="shared" si="2198"/>
        <v/>
      </c>
      <c r="N2198" s="13" t="str">
        <f t="shared" si="2198"/>
        <v/>
      </c>
      <c r="O2198" s="13" t="str">
        <f t="shared" si="2198"/>
        <v/>
      </c>
      <c r="P2198" s="13" t="str">
        <f t="shared" si="2198"/>
        <v/>
      </c>
    </row>
    <row r="2199">
      <c r="B2199" s="23"/>
      <c r="C2199" s="9"/>
      <c r="D2199" s="9"/>
      <c r="E2199" s="9"/>
      <c r="F2199" s="2"/>
      <c r="G2199" s="3"/>
      <c r="I2199" s="12" t="str">
        <f t="shared" si="754"/>
        <v/>
      </c>
      <c r="J2199" s="13">
        <v>3.31E7</v>
      </c>
      <c r="K2199" s="13" t="str">
        <f t="shared" ref="K2199:P2199" si="2199">if($E2199="","",if($E2199="Dropped",if(and(K$1&lt;=$I2199,K$1&gt;=$H2199),if(Year($D2199)=K$1,$F2199*0.8,if((year($D2199)+1)=K$1,$F2199*0.6,$F2199*0.4)) ,""),if($E2199="Minors",0,if($E2199="FA Contract",if(and(K$1&lt;=$I2199,K$1&gt;=$H2199),$F2199,""),if($E2199="YP Contract",if(K$1=$H2199,500000,if(K$1=($H2199+1),1000000,if(K$1=($H2199+2),1500000,""))))))))</f>
        <v/>
      </c>
      <c r="L2199" s="13" t="str">
        <f t="shared" si="2199"/>
        <v/>
      </c>
      <c r="M2199" s="13" t="str">
        <f t="shared" si="2199"/>
        <v/>
      </c>
      <c r="N2199" s="13" t="str">
        <f t="shared" si="2199"/>
        <v/>
      </c>
      <c r="O2199" s="13" t="str">
        <f t="shared" si="2199"/>
        <v/>
      </c>
      <c r="P2199" s="13" t="str">
        <f t="shared" si="2199"/>
        <v/>
      </c>
    </row>
    <row r="2200">
      <c r="B2200" s="23"/>
      <c r="C2200" s="9"/>
      <c r="D2200" s="9"/>
      <c r="E2200" s="9"/>
      <c r="F2200" s="2"/>
      <c r="G2200" s="3"/>
      <c r="I2200" s="12" t="str">
        <f t="shared" si="754"/>
        <v/>
      </c>
      <c r="J2200" s="13">
        <v>3.31E7</v>
      </c>
      <c r="K2200" s="13" t="str">
        <f t="shared" ref="K2200:P2200" si="2200">if($E2200="","",if($E2200="Dropped",if(and(K$1&lt;=$I2200,K$1&gt;=$H2200),if(Year($D2200)=K$1,$F2200*0.8,if((year($D2200)+1)=K$1,$F2200*0.6,$F2200*0.4)) ,""),if($E2200="Minors",0,if($E2200="FA Contract",if(and(K$1&lt;=$I2200,K$1&gt;=$H2200),$F2200,""),if($E2200="YP Contract",if(K$1=$H2200,500000,if(K$1=($H2200+1),1000000,if(K$1=($H2200+2),1500000,""))))))))</f>
        <v/>
      </c>
      <c r="L2200" s="13" t="str">
        <f t="shared" si="2200"/>
        <v/>
      </c>
      <c r="M2200" s="13" t="str">
        <f t="shared" si="2200"/>
        <v/>
      </c>
      <c r="N2200" s="13" t="str">
        <f t="shared" si="2200"/>
        <v/>
      </c>
      <c r="O2200" s="13" t="str">
        <f t="shared" si="2200"/>
        <v/>
      </c>
      <c r="P2200" s="13" t="str">
        <f t="shared" si="2200"/>
        <v/>
      </c>
    </row>
    <row r="2201">
      <c r="B2201" s="23"/>
      <c r="C2201" s="9"/>
      <c r="D2201" s="9"/>
      <c r="E2201" s="9"/>
      <c r="F2201" s="2"/>
      <c r="G2201" s="3"/>
      <c r="I2201" s="12" t="str">
        <f t="shared" si="754"/>
        <v/>
      </c>
      <c r="J2201" s="13">
        <v>3.31E7</v>
      </c>
      <c r="K2201" s="13" t="str">
        <f t="shared" ref="K2201:P2201" si="2201">if($E2201="","",if($E2201="Dropped",if(and(K$1&lt;=$I2201,K$1&gt;=$H2201),if(Year($D2201)=K$1,$F2201*0.8,if((year($D2201)+1)=K$1,$F2201*0.6,$F2201*0.4)) ,""),if($E2201="Minors",0,if($E2201="FA Contract",if(and(K$1&lt;=$I2201,K$1&gt;=$H2201),$F2201,""),if($E2201="YP Contract",if(K$1=$H2201,500000,if(K$1=($H2201+1),1000000,if(K$1=($H2201+2),1500000,""))))))))</f>
        <v/>
      </c>
      <c r="L2201" s="13" t="str">
        <f t="shared" si="2201"/>
        <v/>
      </c>
      <c r="M2201" s="13" t="str">
        <f t="shared" si="2201"/>
        <v/>
      </c>
      <c r="N2201" s="13" t="str">
        <f t="shared" si="2201"/>
        <v/>
      </c>
      <c r="O2201" s="13" t="str">
        <f t="shared" si="2201"/>
        <v/>
      </c>
      <c r="P2201" s="13" t="str">
        <f t="shared" si="2201"/>
        <v/>
      </c>
    </row>
    <row r="2202">
      <c r="B2202" s="23"/>
      <c r="C2202" s="9"/>
      <c r="D2202" s="9"/>
      <c r="E2202" s="9"/>
      <c r="F2202" s="2"/>
      <c r="G2202" s="3"/>
      <c r="I2202" s="12" t="str">
        <f t="shared" si="754"/>
        <v/>
      </c>
      <c r="J2202" s="13">
        <v>3.31E7</v>
      </c>
      <c r="K2202" s="13" t="str">
        <f t="shared" ref="K2202:P2202" si="2202">if($E2202="","",if($E2202="Dropped",if(and(K$1&lt;=$I2202,K$1&gt;=$H2202),if(Year($D2202)=K$1,$F2202*0.8,if((year($D2202)+1)=K$1,$F2202*0.6,$F2202*0.4)) ,""),if($E2202="Minors",0,if($E2202="FA Contract",if(and(K$1&lt;=$I2202,K$1&gt;=$H2202),$F2202,""),if($E2202="YP Contract",if(K$1=$H2202,500000,if(K$1=($H2202+1),1000000,if(K$1=($H2202+2),1500000,""))))))))</f>
        <v/>
      </c>
      <c r="L2202" s="13" t="str">
        <f t="shared" si="2202"/>
        <v/>
      </c>
      <c r="M2202" s="13" t="str">
        <f t="shared" si="2202"/>
        <v/>
      </c>
      <c r="N2202" s="13" t="str">
        <f t="shared" si="2202"/>
        <v/>
      </c>
      <c r="O2202" s="13" t="str">
        <f t="shared" si="2202"/>
        <v/>
      </c>
      <c r="P2202" s="13" t="str">
        <f t="shared" si="2202"/>
        <v/>
      </c>
    </row>
    <row r="2203">
      <c r="B2203" s="23"/>
      <c r="C2203" s="9"/>
      <c r="D2203" s="9"/>
      <c r="E2203" s="9"/>
      <c r="F2203" s="2"/>
      <c r="G2203" s="3"/>
      <c r="I2203" s="12" t="str">
        <f t="shared" si="754"/>
        <v/>
      </c>
      <c r="J2203" s="13">
        <v>3.31E7</v>
      </c>
      <c r="K2203" s="13" t="str">
        <f t="shared" ref="K2203:P2203" si="2203">if($E2203="","",if($E2203="Dropped",if(and(K$1&lt;=$I2203,K$1&gt;=$H2203),if(Year($D2203)=K$1,$F2203*0.8,if((year($D2203)+1)=K$1,$F2203*0.6,$F2203*0.4)) ,""),if($E2203="Minors",0,if($E2203="FA Contract",if(and(K$1&lt;=$I2203,K$1&gt;=$H2203),$F2203,""),if($E2203="YP Contract",if(K$1=$H2203,500000,if(K$1=($H2203+1),1000000,if(K$1=($H2203+2),1500000,""))))))))</f>
        <v/>
      </c>
      <c r="L2203" s="13" t="str">
        <f t="shared" si="2203"/>
        <v/>
      </c>
      <c r="M2203" s="13" t="str">
        <f t="shared" si="2203"/>
        <v/>
      </c>
      <c r="N2203" s="13" t="str">
        <f t="shared" si="2203"/>
        <v/>
      </c>
      <c r="O2203" s="13" t="str">
        <f t="shared" si="2203"/>
        <v/>
      </c>
      <c r="P2203" s="13" t="str">
        <f t="shared" si="2203"/>
        <v/>
      </c>
    </row>
    <row r="2204">
      <c r="B2204" s="23"/>
      <c r="C2204" s="9"/>
      <c r="D2204" s="9"/>
      <c r="E2204" s="9"/>
      <c r="F2204" s="2"/>
      <c r="G2204" s="3"/>
      <c r="I2204" s="12" t="str">
        <f t="shared" si="754"/>
        <v/>
      </c>
      <c r="J2204" s="13">
        <v>3.31E7</v>
      </c>
      <c r="K2204" s="13" t="str">
        <f t="shared" ref="K2204:P2204" si="2204">if($E2204="","",if($E2204="Dropped",if(and(K$1&lt;=$I2204,K$1&gt;=$H2204),if(Year($D2204)=K$1,$F2204*0.8,if((year($D2204)+1)=K$1,$F2204*0.6,$F2204*0.4)) ,""),if($E2204="Minors",0,if($E2204="FA Contract",if(and(K$1&lt;=$I2204,K$1&gt;=$H2204),$F2204,""),if($E2204="YP Contract",if(K$1=$H2204,500000,if(K$1=($H2204+1),1000000,if(K$1=($H2204+2),1500000,""))))))))</f>
        <v/>
      </c>
      <c r="L2204" s="13" t="str">
        <f t="shared" si="2204"/>
        <v/>
      </c>
      <c r="M2204" s="13" t="str">
        <f t="shared" si="2204"/>
        <v/>
      </c>
      <c r="N2204" s="13" t="str">
        <f t="shared" si="2204"/>
        <v/>
      </c>
      <c r="O2204" s="13" t="str">
        <f t="shared" si="2204"/>
        <v/>
      </c>
      <c r="P2204" s="13" t="str">
        <f t="shared" si="2204"/>
        <v/>
      </c>
    </row>
    <row r="2205">
      <c r="B2205" s="23"/>
      <c r="C2205" s="9"/>
      <c r="D2205" s="9"/>
      <c r="E2205" s="9"/>
      <c r="F2205" s="2"/>
      <c r="G2205" s="3"/>
      <c r="I2205" s="12" t="str">
        <f t="shared" si="754"/>
        <v/>
      </c>
      <c r="J2205" s="13">
        <v>3.31E7</v>
      </c>
      <c r="K2205" s="13" t="str">
        <f t="shared" ref="K2205:P2205" si="2205">if($E2205="","",if($E2205="Dropped",if(and(K$1&lt;=$I2205,K$1&gt;=$H2205),if(Year($D2205)=K$1,$F2205*0.8,if((year($D2205)+1)=K$1,$F2205*0.6,$F2205*0.4)) ,""),if($E2205="Minors",0,if($E2205="FA Contract",if(and(K$1&lt;=$I2205,K$1&gt;=$H2205),$F2205,""),if($E2205="YP Contract",if(K$1=$H2205,500000,if(K$1=($H2205+1),1000000,if(K$1=($H2205+2),1500000,""))))))))</f>
        <v/>
      </c>
      <c r="L2205" s="13" t="str">
        <f t="shared" si="2205"/>
        <v/>
      </c>
      <c r="M2205" s="13" t="str">
        <f t="shared" si="2205"/>
        <v/>
      </c>
      <c r="N2205" s="13" t="str">
        <f t="shared" si="2205"/>
        <v/>
      </c>
      <c r="O2205" s="13" t="str">
        <f t="shared" si="2205"/>
        <v/>
      </c>
      <c r="P2205" s="13" t="str">
        <f t="shared" si="2205"/>
        <v/>
      </c>
    </row>
    <row r="2206">
      <c r="B2206" s="23"/>
      <c r="C2206" s="9"/>
      <c r="D2206" s="9"/>
      <c r="E2206" s="9"/>
      <c r="F2206" s="2"/>
      <c r="G2206" s="3"/>
      <c r="I2206" s="12" t="str">
        <f t="shared" si="754"/>
        <v/>
      </c>
      <c r="J2206" s="13">
        <v>3.31E7</v>
      </c>
      <c r="K2206" s="13" t="str">
        <f t="shared" ref="K2206:P2206" si="2206">if($E2206="","",if($E2206="Dropped",if(and(K$1&lt;=$I2206,K$1&gt;=$H2206),if(Year($D2206)=K$1,$F2206*0.8,if((year($D2206)+1)=K$1,$F2206*0.6,$F2206*0.4)) ,""),if($E2206="Minors",0,if($E2206="FA Contract",if(and(K$1&lt;=$I2206,K$1&gt;=$H2206),$F2206,""),if($E2206="YP Contract",if(K$1=$H2206,500000,if(K$1=($H2206+1),1000000,if(K$1=($H2206+2),1500000,""))))))))</f>
        <v/>
      </c>
      <c r="L2206" s="13" t="str">
        <f t="shared" si="2206"/>
        <v/>
      </c>
      <c r="M2206" s="13" t="str">
        <f t="shared" si="2206"/>
        <v/>
      </c>
      <c r="N2206" s="13" t="str">
        <f t="shared" si="2206"/>
        <v/>
      </c>
      <c r="O2206" s="13" t="str">
        <f t="shared" si="2206"/>
        <v/>
      </c>
      <c r="P2206" s="13" t="str">
        <f t="shared" si="2206"/>
        <v/>
      </c>
    </row>
    <row r="2207">
      <c r="B2207" s="23"/>
      <c r="C2207" s="9"/>
      <c r="D2207" s="9"/>
      <c r="E2207" s="9"/>
      <c r="F2207" s="2"/>
      <c r="G2207" s="3"/>
      <c r="I2207" s="12" t="str">
        <f t="shared" si="754"/>
        <v/>
      </c>
      <c r="J2207" s="13">
        <v>3.31E7</v>
      </c>
      <c r="K2207" s="13" t="str">
        <f t="shared" ref="K2207:P2207" si="2207">if($E2207="","",if($E2207="Dropped",if(and(K$1&lt;=$I2207,K$1&gt;=$H2207),if(Year($D2207)=K$1,$F2207*0.8,if((year($D2207)+1)=K$1,$F2207*0.6,$F2207*0.4)) ,""),if($E2207="Minors",0,if($E2207="FA Contract",if(and(K$1&lt;=$I2207,K$1&gt;=$H2207),$F2207,""),if($E2207="YP Contract",if(K$1=$H2207,500000,if(K$1=($H2207+1),1000000,if(K$1=($H2207+2),1500000,""))))))))</f>
        <v/>
      </c>
      <c r="L2207" s="13" t="str">
        <f t="shared" si="2207"/>
        <v/>
      </c>
      <c r="M2207" s="13" t="str">
        <f t="shared" si="2207"/>
        <v/>
      </c>
      <c r="N2207" s="13" t="str">
        <f t="shared" si="2207"/>
        <v/>
      </c>
      <c r="O2207" s="13" t="str">
        <f t="shared" si="2207"/>
        <v/>
      </c>
      <c r="P2207" s="13" t="str">
        <f t="shared" si="2207"/>
        <v/>
      </c>
    </row>
    <row r="2208">
      <c r="B2208" s="23"/>
      <c r="C2208" s="9"/>
      <c r="D2208" s="9"/>
      <c r="E2208" s="9"/>
      <c r="F2208" s="2"/>
      <c r="G2208" s="3"/>
      <c r="I2208" s="12" t="str">
        <f t="shared" si="754"/>
        <v/>
      </c>
      <c r="J2208" s="13">
        <v>3.31E7</v>
      </c>
      <c r="K2208" s="13" t="str">
        <f t="shared" ref="K2208:P2208" si="2208">if($E2208="","",if($E2208="Dropped",if(and(K$1&lt;=$I2208,K$1&gt;=$H2208),if(Year($D2208)=K$1,$F2208*0.8,if((year($D2208)+1)=K$1,$F2208*0.6,$F2208*0.4)) ,""),if($E2208="Minors",0,if($E2208="FA Contract",if(and(K$1&lt;=$I2208,K$1&gt;=$H2208),$F2208,""),if($E2208="YP Contract",if(K$1=$H2208,500000,if(K$1=($H2208+1),1000000,if(K$1=($H2208+2),1500000,""))))))))</f>
        <v/>
      </c>
      <c r="L2208" s="13" t="str">
        <f t="shared" si="2208"/>
        <v/>
      </c>
      <c r="M2208" s="13" t="str">
        <f t="shared" si="2208"/>
        <v/>
      </c>
      <c r="N2208" s="13" t="str">
        <f t="shared" si="2208"/>
        <v/>
      </c>
      <c r="O2208" s="13" t="str">
        <f t="shared" si="2208"/>
        <v/>
      </c>
      <c r="P2208" s="13" t="str">
        <f t="shared" si="2208"/>
        <v/>
      </c>
    </row>
    <row r="2209">
      <c r="B2209" s="23"/>
      <c r="C2209" s="9"/>
      <c r="D2209" s="9"/>
      <c r="E2209" s="9"/>
      <c r="F2209" s="2"/>
      <c r="G2209" s="3"/>
      <c r="I2209" s="12" t="str">
        <f t="shared" si="754"/>
        <v/>
      </c>
      <c r="J2209" s="13">
        <v>3.31E7</v>
      </c>
      <c r="K2209" s="13" t="str">
        <f t="shared" ref="K2209:P2209" si="2209">if($E2209="","",if($E2209="Dropped",if(and(K$1&lt;=$I2209,K$1&gt;=$H2209),if(Year($D2209)=K$1,$F2209*0.8,if((year($D2209)+1)=K$1,$F2209*0.6,$F2209*0.4)) ,""),if($E2209="Minors",0,if($E2209="FA Contract",if(and(K$1&lt;=$I2209,K$1&gt;=$H2209),$F2209,""),if($E2209="YP Contract",if(K$1=$H2209,500000,if(K$1=($H2209+1),1000000,if(K$1=($H2209+2),1500000,""))))))))</f>
        <v/>
      </c>
      <c r="L2209" s="13" t="str">
        <f t="shared" si="2209"/>
        <v/>
      </c>
      <c r="M2209" s="13" t="str">
        <f t="shared" si="2209"/>
        <v/>
      </c>
      <c r="N2209" s="13" t="str">
        <f t="shared" si="2209"/>
        <v/>
      </c>
      <c r="O2209" s="13" t="str">
        <f t="shared" si="2209"/>
        <v/>
      </c>
      <c r="P2209" s="13" t="str">
        <f t="shared" si="2209"/>
        <v/>
      </c>
    </row>
    <row r="2210">
      <c r="B2210" s="23"/>
      <c r="C2210" s="9"/>
      <c r="D2210" s="9"/>
      <c r="E2210" s="9"/>
      <c r="F2210" s="2"/>
      <c r="G2210" s="3"/>
      <c r="I2210" s="12" t="str">
        <f t="shared" si="754"/>
        <v/>
      </c>
      <c r="J2210" s="13">
        <v>3.31E7</v>
      </c>
      <c r="K2210" s="13" t="str">
        <f t="shared" ref="K2210:P2210" si="2210">if($E2210="","",if($E2210="Dropped",if(and(K$1&lt;=$I2210,K$1&gt;=$H2210),if(Year($D2210)=K$1,$F2210*0.8,if((year($D2210)+1)=K$1,$F2210*0.6,$F2210*0.4)) ,""),if($E2210="Minors",0,if($E2210="FA Contract",if(and(K$1&lt;=$I2210,K$1&gt;=$H2210),$F2210,""),if($E2210="YP Contract",if(K$1=$H2210,500000,if(K$1=($H2210+1),1000000,if(K$1=($H2210+2),1500000,""))))))))</f>
        <v/>
      </c>
      <c r="L2210" s="13" t="str">
        <f t="shared" si="2210"/>
        <v/>
      </c>
      <c r="M2210" s="13" t="str">
        <f t="shared" si="2210"/>
        <v/>
      </c>
      <c r="N2210" s="13" t="str">
        <f t="shared" si="2210"/>
        <v/>
      </c>
      <c r="O2210" s="13" t="str">
        <f t="shared" si="2210"/>
        <v/>
      </c>
      <c r="P2210" s="13" t="str">
        <f t="shared" si="2210"/>
        <v/>
      </c>
    </row>
    <row r="2211">
      <c r="B2211" s="23"/>
      <c r="C2211" s="9"/>
      <c r="D2211" s="9"/>
      <c r="E2211" s="9"/>
      <c r="F2211" s="2"/>
      <c r="G2211" s="3"/>
      <c r="I2211" s="12" t="str">
        <f t="shared" si="754"/>
        <v/>
      </c>
      <c r="J2211" s="13">
        <v>3.31E7</v>
      </c>
      <c r="K2211" s="13" t="str">
        <f t="shared" ref="K2211:P2211" si="2211">if($E2211="","",if($E2211="Dropped",if(and(K$1&lt;=$I2211,K$1&gt;=$H2211),if(Year($D2211)=K$1,$F2211*0.8,if((year($D2211)+1)=K$1,$F2211*0.6,$F2211*0.4)) ,""),if($E2211="Minors",0,if($E2211="FA Contract",if(and(K$1&lt;=$I2211,K$1&gt;=$H2211),$F2211,""),if($E2211="YP Contract",if(K$1=$H2211,500000,if(K$1=($H2211+1),1000000,if(K$1=($H2211+2),1500000,""))))))))</f>
        <v/>
      </c>
      <c r="L2211" s="13" t="str">
        <f t="shared" si="2211"/>
        <v/>
      </c>
      <c r="M2211" s="13" t="str">
        <f t="shared" si="2211"/>
        <v/>
      </c>
      <c r="N2211" s="13" t="str">
        <f t="shared" si="2211"/>
        <v/>
      </c>
      <c r="O2211" s="13" t="str">
        <f t="shared" si="2211"/>
        <v/>
      </c>
      <c r="P2211" s="13" t="str">
        <f t="shared" si="2211"/>
        <v/>
      </c>
    </row>
    <row r="2212">
      <c r="B2212" s="23"/>
      <c r="C2212" s="9"/>
      <c r="D2212" s="9"/>
      <c r="E2212" s="9"/>
      <c r="F2212" s="2"/>
      <c r="G2212" s="3"/>
      <c r="I2212" s="12" t="str">
        <f t="shared" si="754"/>
        <v/>
      </c>
      <c r="J2212" s="13">
        <v>3.31E7</v>
      </c>
      <c r="K2212" s="13" t="str">
        <f t="shared" ref="K2212:P2212" si="2212">if($E2212="","",if($E2212="Dropped",if(and(K$1&lt;=$I2212,K$1&gt;=$H2212),if(Year($D2212)=K$1,$F2212*0.8,if((year($D2212)+1)=K$1,$F2212*0.6,$F2212*0.4)) ,""),if($E2212="Minors",0,if($E2212="FA Contract",if(and(K$1&lt;=$I2212,K$1&gt;=$H2212),$F2212,""),if($E2212="YP Contract",if(K$1=$H2212,500000,if(K$1=($H2212+1),1000000,if(K$1=($H2212+2),1500000,""))))))))</f>
        <v/>
      </c>
      <c r="L2212" s="13" t="str">
        <f t="shared" si="2212"/>
        <v/>
      </c>
      <c r="M2212" s="13" t="str">
        <f t="shared" si="2212"/>
        <v/>
      </c>
      <c r="N2212" s="13" t="str">
        <f t="shared" si="2212"/>
        <v/>
      </c>
      <c r="O2212" s="13" t="str">
        <f t="shared" si="2212"/>
        <v/>
      </c>
      <c r="P2212" s="13" t="str">
        <f t="shared" si="2212"/>
        <v/>
      </c>
    </row>
    <row r="2213">
      <c r="B2213" s="23"/>
      <c r="C2213" s="9"/>
      <c r="D2213" s="9"/>
      <c r="E2213" s="9"/>
      <c r="F2213" s="2"/>
      <c r="G2213" s="3"/>
      <c r="I2213" s="12" t="str">
        <f t="shared" si="754"/>
        <v/>
      </c>
      <c r="J2213" s="13">
        <v>3.31E7</v>
      </c>
      <c r="K2213" s="13" t="str">
        <f t="shared" ref="K2213:P2213" si="2213">if($E2213="","",if($E2213="Dropped",if(and(K$1&lt;=$I2213,K$1&gt;=$H2213),if(Year($D2213)=K$1,$F2213*0.8,if((year($D2213)+1)=K$1,$F2213*0.6,$F2213*0.4)) ,""),if($E2213="Minors",0,if($E2213="FA Contract",if(and(K$1&lt;=$I2213,K$1&gt;=$H2213),$F2213,""),if($E2213="YP Contract",if(K$1=$H2213,500000,if(K$1=($H2213+1),1000000,if(K$1=($H2213+2),1500000,""))))))))</f>
        <v/>
      </c>
      <c r="L2213" s="13" t="str">
        <f t="shared" si="2213"/>
        <v/>
      </c>
      <c r="M2213" s="13" t="str">
        <f t="shared" si="2213"/>
        <v/>
      </c>
      <c r="N2213" s="13" t="str">
        <f t="shared" si="2213"/>
        <v/>
      </c>
      <c r="O2213" s="13" t="str">
        <f t="shared" si="2213"/>
        <v/>
      </c>
      <c r="P2213" s="13" t="str">
        <f t="shared" si="2213"/>
        <v/>
      </c>
    </row>
    <row r="2214">
      <c r="B2214" s="23"/>
      <c r="C2214" s="9"/>
      <c r="D2214" s="9"/>
      <c r="E2214" s="9"/>
      <c r="F2214" s="2"/>
      <c r="G2214" s="3"/>
      <c r="I2214" s="12" t="str">
        <f t="shared" si="754"/>
        <v/>
      </c>
      <c r="J2214" s="13">
        <v>3.31E7</v>
      </c>
      <c r="K2214" s="13" t="str">
        <f t="shared" ref="K2214:P2214" si="2214">if($E2214="","",if($E2214="Dropped",if(and(K$1&lt;=$I2214,K$1&gt;=$H2214),if(Year($D2214)=K$1,$F2214*0.8,if((year($D2214)+1)=K$1,$F2214*0.6,$F2214*0.4)) ,""),if($E2214="Minors",0,if($E2214="FA Contract",if(and(K$1&lt;=$I2214,K$1&gt;=$H2214),$F2214,""),if($E2214="YP Contract",if(K$1=$H2214,500000,if(K$1=($H2214+1),1000000,if(K$1=($H2214+2),1500000,""))))))))</f>
        <v/>
      </c>
      <c r="L2214" s="13" t="str">
        <f t="shared" si="2214"/>
        <v/>
      </c>
      <c r="M2214" s="13" t="str">
        <f t="shared" si="2214"/>
        <v/>
      </c>
      <c r="N2214" s="13" t="str">
        <f t="shared" si="2214"/>
        <v/>
      </c>
      <c r="O2214" s="13" t="str">
        <f t="shared" si="2214"/>
        <v/>
      </c>
      <c r="P2214" s="13" t="str">
        <f t="shared" si="2214"/>
        <v/>
      </c>
    </row>
    <row r="2215">
      <c r="B2215" s="23"/>
      <c r="C2215" s="9"/>
      <c r="D2215" s="9"/>
      <c r="E2215" s="9"/>
      <c r="F2215" s="2"/>
      <c r="G2215" s="3"/>
      <c r="I2215" s="12" t="str">
        <f t="shared" si="754"/>
        <v/>
      </c>
      <c r="J2215" s="13">
        <v>3.31E7</v>
      </c>
      <c r="K2215" s="13" t="str">
        <f t="shared" ref="K2215:P2215" si="2215">if($E2215="","",if($E2215="Dropped",if(and(K$1&lt;=$I2215,K$1&gt;=$H2215),if(Year($D2215)=K$1,$F2215*0.8,if((year($D2215)+1)=K$1,$F2215*0.6,$F2215*0.4)) ,""),if($E2215="Minors",0,if($E2215="FA Contract",if(and(K$1&lt;=$I2215,K$1&gt;=$H2215),$F2215,""),if($E2215="YP Contract",if(K$1=$H2215,500000,if(K$1=($H2215+1),1000000,if(K$1=($H2215+2),1500000,""))))))))</f>
        <v/>
      </c>
      <c r="L2215" s="13" t="str">
        <f t="shared" si="2215"/>
        <v/>
      </c>
      <c r="M2215" s="13" t="str">
        <f t="shared" si="2215"/>
        <v/>
      </c>
      <c r="N2215" s="13" t="str">
        <f t="shared" si="2215"/>
        <v/>
      </c>
      <c r="O2215" s="13" t="str">
        <f t="shared" si="2215"/>
        <v/>
      </c>
      <c r="P2215" s="13" t="str">
        <f t="shared" si="2215"/>
        <v/>
      </c>
    </row>
    <row r="2216">
      <c r="B2216" s="23"/>
      <c r="C2216" s="9"/>
      <c r="D2216" s="9"/>
      <c r="E2216" s="9"/>
      <c r="F2216" s="2"/>
      <c r="G2216" s="3"/>
      <c r="I2216" s="12" t="str">
        <f t="shared" si="754"/>
        <v/>
      </c>
      <c r="J2216" s="13">
        <v>3.31E7</v>
      </c>
      <c r="K2216" s="13" t="str">
        <f t="shared" ref="K2216:P2216" si="2216">if($E2216="","",if($E2216="Dropped",if(and(K$1&lt;=$I2216,K$1&gt;=$H2216),if(Year($D2216)=K$1,$F2216*0.8,if((year($D2216)+1)=K$1,$F2216*0.6,$F2216*0.4)) ,""),if($E2216="Minors",0,if($E2216="FA Contract",if(and(K$1&lt;=$I2216,K$1&gt;=$H2216),$F2216,""),if($E2216="YP Contract",if(K$1=$H2216,500000,if(K$1=($H2216+1),1000000,if(K$1=($H2216+2),1500000,""))))))))</f>
        <v/>
      </c>
      <c r="L2216" s="13" t="str">
        <f t="shared" si="2216"/>
        <v/>
      </c>
      <c r="M2216" s="13" t="str">
        <f t="shared" si="2216"/>
        <v/>
      </c>
      <c r="N2216" s="13" t="str">
        <f t="shared" si="2216"/>
        <v/>
      </c>
      <c r="O2216" s="13" t="str">
        <f t="shared" si="2216"/>
        <v/>
      </c>
      <c r="P2216" s="13" t="str">
        <f t="shared" si="2216"/>
        <v/>
      </c>
    </row>
    <row r="2217">
      <c r="B2217" s="23"/>
      <c r="C2217" s="9"/>
      <c r="D2217" s="9"/>
      <c r="E2217" s="9"/>
      <c r="F2217" s="2"/>
      <c r="G2217" s="3"/>
      <c r="I2217" s="12" t="str">
        <f t="shared" si="754"/>
        <v/>
      </c>
      <c r="J2217" s="13">
        <v>3.31E7</v>
      </c>
      <c r="K2217" s="13" t="str">
        <f t="shared" ref="K2217:P2217" si="2217">if($E2217="","",if($E2217="Dropped",if(and(K$1&lt;=$I2217,K$1&gt;=$H2217),if(Year($D2217)=K$1,$F2217*0.8,if((year($D2217)+1)=K$1,$F2217*0.6,$F2217*0.4)) ,""),if($E2217="Minors",0,if($E2217="FA Contract",if(and(K$1&lt;=$I2217,K$1&gt;=$H2217),$F2217,""),if($E2217="YP Contract",if(K$1=$H2217,500000,if(K$1=($H2217+1),1000000,if(K$1=($H2217+2),1500000,""))))))))</f>
        <v/>
      </c>
      <c r="L2217" s="13" t="str">
        <f t="shared" si="2217"/>
        <v/>
      </c>
      <c r="M2217" s="13" t="str">
        <f t="shared" si="2217"/>
        <v/>
      </c>
      <c r="N2217" s="13" t="str">
        <f t="shared" si="2217"/>
        <v/>
      </c>
      <c r="O2217" s="13" t="str">
        <f t="shared" si="2217"/>
        <v/>
      </c>
      <c r="P2217" s="13" t="str">
        <f t="shared" si="2217"/>
        <v/>
      </c>
    </row>
    <row r="2218">
      <c r="B2218" s="23"/>
      <c r="C2218" s="9"/>
      <c r="D2218" s="9"/>
      <c r="E2218" s="9"/>
      <c r="F2218" s="2"/>
      <c r="G2218" s="3"/>
      <c r="I2218" s="12" t="str">
        <f t="shared" si="754"/>
        <v/>
      </c>
      <c r="J2218" s="13">
        <v>3.31E7</v>
      </c>
      <c r="K2218" s="13" t="str">
        <f t="shared" ref="K2218:P2218" si="2218">if($E2218="","",if($E2218="Dropped",if(and(K$1&lt;=$I2218,K$1&gt;=$H2218),if(Year($D2218)=K$1,$F2218*0.8,if((year($D2218)+1)=K$1,$F2218*0.6,$F2218*0.4)) ,""),if($E2218="Minors",0,if($E2218="FA Contract",if(and(K$1&lt;=$I2218,K$1&gt;=$H2218),$F2218,""),if($E2218="YP Contract",if(K$1=$H2218,500000,if(K$1=($H2218+1),1000000,if(K$1=($H2218+2),1500000,""))))))))</f>
        <v/>
      </c>
      <c r="L2218" s="13" t="str">
        <f t="shared" si="2218"/>
        <v/>
      </c>
      <c r="M2218" s="13" t="str">
        <f t="shared" si="2218"/>
        <v/>
      </c>
      <c r="N2218" s="13" t="str">
        <f t="shared" si="2218"/>
        <v/>
      </c>
      <c r="O2218" s="13" t="str">
        <f t="shared" si="2218"/>
        <v/>
      </c>
      <c r="P2218" s="13" t="str">
        <f t="shared" si="2218"/>
        <v/>
      </c>
    </row>
    <row r="2219">
      <c r="B2219" s="23"/>
      <c r="C2219" s="9"/>
      <c r="D2219" s="9"/>
      <c r="E2219" s="9"/>
      <c r="F2219" s="2"/>
      <c r="G2219" s="3"/>
      <c r="I2219" s="12" t="str">
        <f t="shared" si="754"/>
        <v/>
      </c>
      <c r="J2219" s="13">
        <v>3.31E7</v>
      </c>
      <c r="K2219" s="13" t="str">
        <f t="shared" ref="K2219:P2219" si="2219">if($E2219="","",if($E2219="Dropped",if(and(K$1&lt;=$I2219,K$1&gt;=$H2219),if(Year($D2219)=K$1,$F2219*0.8,if((year($D2219)+1)=K$1,$F2219*0.6,$F2219*0.4)) ,""),if($E2219="Minors",0,if($E2219="FA Contract",if(and(K$1&lt;=$I2219,K$1&gt;=$H2219),$F2219,""),if($E2219="YP Contract",if(K$1=$H2219,500000,if(K$1=($H2219+1),1000000,if(K$1=($H2219+2),1500000,""))))))))</f>
        <v/>
      </c>
      <c r="L2219" s="13" t="str">
        <f t="shared" si="2219"/>
        <v/>
      </c>
      <c r="M2219" s="13" t="str">
        <f t="shared" si="2219"/>
        <v/>
      </c>
      <c r="N2219" s="13" t="str">
        <f t="shared" si="2219"/>
        <v/>
      </c>
      <c r="O2219" s="13" t="str">
        <f t="shared" si="2219"/>
        <v/>
      </c>
      <c r="P2219" s="13" t="str">
        <f t="shared" si="2219"/>
        <v/>
      </c>
    </row>
    <row r="2220">
      <c r="B2220" s="23"/>
      <c r="C2220" s="9"/>
      <c r="D2220" s="9"/>
      <c r="E2220" s="9"/>
      <c r="F2220" s="2"/>
      <c r="G2220" s="3"/>
      <c r="I2220" s="12" t="str">
        <f t="shared" si="754"/>
        <v/>
      </c>
      <c r="J2220" s="13">
        <v>3.31E7</v>
      </c>
      <c r="K2220" s="13" t="str">
        <f t="shared" ref="K2220:P2220" si="2220">if($E2220="","",if($E2220="Dropped",if(and(K$1&lt;=$I2220,K$1&gt;=$H2220),if(Year($D2220)=K$1,$F2220*0.8,if((year($D2220)+1)=K$1,$F2220*0.6,$F2220*0.4)) ,""),if($E2220="Minors",0,if($E2220="FA Contract",if(and(K$1&lt;=$I2220,K$1&gt;=$H2220),$F2220,""),if($E2220="YP Contract",if(K$1=$H2220,500000,if(K$1=($H2220+1),1000000,if(K$1=($H2220+2),1500000,""))))))))</f>
        <v/>
      </c>
      <c r="L2220" s="13" t="str">
        <f t="shared" si="2220"/>
        <v/>
      </c>
      <c r="M2220" s="13" t="str">
        <f t="shared" si="2220"/>
        <v/>
      </c>
      <c r="N2220" s="13" t="str">
        <f t="shared" si="2220"/>
        <v/>
      </c>
      <c r="O2220" s="13" t="str">
        <f t="shared" si="2220"/>
        <v/>
      </c>
      <c r="P2220" s="13" t="str">
        <f t="shared" si="2220"/>
        <v/>
      </c>
    </row>
    <row r="2221">
      <c r="B2221" s="23"/>
      <c r="C2221" s="9"/>
      <c r="D2221" s="9"/>
      <c r="E2221" s="9"/>
      <c r="F2221" s="2"/>
      <c r="G2221" s="3"/>
      <c r="I2221" s="12" t="str">
        <f t="shared" si="754"/>
        <v/>
      </c>
      <c r="J2221" s="13">
        <v>3.31E7</v>
      </c>
      <c r="K2221" s="13" t="str">
        <f t="shared" ref="K2221:P2221" si="2221">if($E2221="","",if($E2221="Dropped",if(and(K$1&lt;=$I2221,K$1&gt;=$H2221),if(Year($D2221)=K$1,$F2221*0.8,if((year($D2221)+1)=K$1,$F2221*0.6,$F2221*0.4)) ,""),if($E2221="Minors",0,if($E2221="FA Contract",if(and(K$1&lt;=$I2221,K$1&gt;=$H2221),$F2221,""),if($E2221="YP Contract",if(K$1=$H2221,500000,if(K$1=($H2221+1),1000000,if(K$1=($H2221+2),1500000,""))))))))</f>
        <v/>
      </c>
      <c r="L2221" s="13" t="str">
        <f t="shared" si="2221"/>
        <v/>
      </c>
      <c r="M2221" s="13" t="str">
        <f t="shared" si="2221"/>
        <v/>
      </c>
      <c r="N2221" s="13" t="str">
        <f t="shared" si="2221"/>
        <v/>
      </c>
      <c r="O2221" s="13" t="str">
        <f t="shared" si="2221"/>
        <v/>
      </c>
      <c r="P2221" s="13" t="str">
        <f t="shared" si="2221"/>
        <v/>
      </c>
    </row>
    <row r="2222">
      <c r="B2222" s="23"/>
      <c r="C2222" s="9"/>
      <c r="D2222" s="9"/>
      <c r="E2222" s="9"/>
      <c r="F2222" s="2"/>
      <c r="G2222" s="3"/>
      <c r="I2222" s="12" t="str">
        <f t="shared" si="754"/>
        <v/>
      </c>
      <c r="J2222" s="13">
        <v>3.31E7</v>
      </c>
      <c r="K2222" s="13" t="str">
        <f t="shared" ref="K2222:P2222" si="2222">if($E2222="","",if($E2222="Dropped",if(and(K$1&lt;=$I2222,K$1&gt;=$H2222),if(Year($D2222)=K$1,$F2222*0.8,if((year($D2222)+1)=K$1,$F2222*0.6,$F2222*0.4)) ,""),if($E2222="Minors",0,if($E2222="FA Contract",if(and(K$1&lt;=$I2222,K$1&gt;=$H2222),$F2222,""),if($E2222="YP Contract",if(K$1=$H2222,500000,if(K$1=($H2222+1),1000000,if(K$1=($H2222+2),1500000,""))))))))</f>
        <v/>
      </c>
      <c r="L2222" s="13" t="str">
        <f t="shared" si="2222"/>
        <v/>
      </c>
      <c r="M2222" s="13" t="str">
        <f t="shared" si="2222"/>
        <v/>
      </c>
      <c r="N2222" s="13" t="str">
        <f t="shared" si="2222"/>
        <v/>
      </c>
      <c r="O2222" s="13" t="str">
        <f t="shared" si="2222"/>
        <v/>
      </c>
      <c r="P2222" s="13" t="str">
        <f t="shared" si="2222"/>
        <v/>
      </c>
    </row>
    <row r="2223">
      <c r="B2223" s="23"/>
      <c r="C2223" s="9"/>
      <c r="D2223" s="9"/>
      <c r="E2223" s="9"/>
      <c r="F2223" s="2"/>
      <c r="G2223" s="3"/>
      <c r="I2223" s="12" t="str">
        <f t="shared" si="754"/>
        <v/>
      </c>
      <c r="J2223" s="13">
        <v>3.31E7</v>
      </c>
      <c r="K2223" s="13" t="str">
        <f t="shared" ref="K2223:P2223" si="2223">if($E2223="","",if($E2223="Dropped",if(and(K$1&lt;=$I2223,K$1&gt;=$H2223),if(Year($D2223)=K$1,$F2223*0.8,if((year($D2223)+1)=K$1,$F2223*0.6,$F2223*0.4)) ,""),if($E2223="Minors",0,if($E2223="FA Contract",if(and(K$1&lt;=$I2223,K$1&gt;=$H2223),$F2223,""),if($E2223="YP Contract",if(K$1=$H2223,500000,if(K$1=($H2223+1),1000000,if(K$1=($H2223+2),1500000,""))))))))</f>
        <v/>
      </c>
      <c r="L2223" s="13" t="str">
        <f t="shared" si="2223"/>
        <v/>
      </c>
      <c r="M2223" s="13" t="str">
        <f t="shared" si="2223"/>
        <v/>
      </c>
      <c r="N2223" s="13" t="str">
        <f t="shared" si="2223"/>
        <v/>
      </c>
      <c r="O2223" s="13" t="str">
        <f t="shared" si="2223"/>
        <v/>
      </c>
      <c r="P2223" s="13" t="str">
        <f t="shared" si="2223"/>
        <v/>
      </c>
    </row>
    <row r="2224">
      <c r="B2224" s="23"/>
      <c r="C2224" s="9"/>
      <c r="D2224" s="9"/>
      <c r="E2224" s="9"/>
      <c r="F2224" s="2"/>
      <c r="G2224" s="3"/>
      <c r="I2224" s="12" t="str">
        <f t="shared" si="754"/>
        <v/>
      </c>
      <c r="J2224" s="13">
        <v>3.31E7</v>
      </c>
      <c r="K2224" s="13" t="str">
        <f t="shared" ref="K2224:P2224" si="2224">if($E2224="","",if($E2224="Dropped",if(and(K$1&lt;=$I2224,K$1&gt;=$H2224),if(Year($D2224)=K$1,$F2224*0.8,if((year($D2224)+1)=K$1,$F2224*0.6,$F2224*0.4)) ,""),if($E2224="Minors",0,if($E2224="FA Contract",if(and(K$1&lt;=$I2224,K$1&gt;=$H2224),$F2224,""),if($E2224="YP Contract",if(K$1=$H2224,500000,if(K$1=($H2224+1),1000000,if(K$1=($H2224+2),1500000,""))))))))</f>
        <v/>
      </c>
      <c r="L2224" s="13" t="str">
        <f t="shared" si="2224"/>
        <v/>
      </c>
      <c r="M2224" s="13" t="str">
        <f t="shared" si="2224"/>
        <v/>
      </c>
      <c r="N2224" s="13" t="str">
        <f t="shared" si="2224"/>
        <v/>
      </c>
      <c r="O2224" s="13" t="str">
        <f t="shared" si="2224"/>
        <v/>
      </c>
      <c r="P2224" s="13" t="str">
        <f t="shared" si="2224"/>
        <v/>
      </c>
    </row>
    <row r="2225">
      <c r="B2225" s="23"/>
      <c r="C2225" s="9"/>
      <c r="D2225" s="9"/>
      <c r="E2225" s="9"/>
      <c r="F2225" s="2"/>
      <c r="G2225" s="3"/>
      <c r="I2225" s="12" t="str">
        <f t="shared" si="754"/>
        <v/>
      </c>
      <c r="J2225" s="13">
        <v>3.31E7</v>
      </c>
      <c r="K2225" s="13" t="str">
        <f t="shared" ref="K2225:P2225" si="2225">if($E2225="","",if($E2225="Dropped",if(and(K$1&lt;=$I2225,K$1&gt;=$H2225),if(Year($D2225)=K$1,$F2225*0.8,if((year($D2225)+1)=K$1,$F2225*0.6,$F2225*0.4)) ,""),if($E2225="Minors",0,if($E2225="FA Contract",if(and(K$1&lt;=$I2225,K$1&gt;=$H2225),$F2225,""),if($E2225="YP Contract",if(K$1=$H2225,500000,if(K$1=($H2225+1),1000000,if(K$1=($H2225+2),1500000,""))))))))</f>
        <v/>
      </c>
      <c r="L2225" s="13" t="str">
        <f t="shared" si="2225"/>
        <v/>
      </c>
      <c r="M2225" s="13" t="str">
        <f t="shared" si="2225"/>
        <v/>
      </c>
      <c r="N2225" s="13" t="str">
        <f t="shared" si="2225"/>
        <v/>
      </c>
      <c r="O2225" s="13" t="str">
        <f t="shared" si="2225"/>
        <v/>
      </c>
      <c r="P2225" s="13" t="str">
        <f t="shared" si="2225"/>
        <v/>
      </c>
    </row>
    <row r="2226">
      <c r="B2226" s="23"/>
      <c r="C2226" s="9"/>
      <c r="D2226" s="9"/>
      <c r="E2226" s="9"/>
      <c r="F2226" s="2"/>
      <c r="G2226" s="3"/>
      <c r="I2226" s="12" t="str">
        <f t="shared" si="754"/>
        <v/>
      </c>
      <c r="J2226" s="13">
        <v>3.31E7</v>
      </c>
      <c r="K2226" s="13" t="str">
        <f t="shared" ref="K2226:P2226" si="2226">if($E2226="","",if($E2226="Dropped",if(and(K$1&lt;=$I2226,K$1&gt;=$H2226),if(Year($D2226)=K$1,$F2226*0.8,if((year($D2226)+1)=K$1,$F2226*0.6,$F2226*0.4)) ,""),if($E2226="Minors",0,if($E2226="FA Contract",if(and(K$1&lt;=$I2226,K$1&gt;=$H2226),$F2226,""),if($E2226="YP Contract",if(K$1=$H2226,500000,if(K$1=($H2226+1),1000000,if(K$1=($H2226+2),1500000,""))))))))</f>
        <v/>
      </c>
      <c r="L2226" s="13" t="str">
        <f t="shared" si="2226"/>
        <v/>
      </c>
      <c r="M2226" s="13" t="str">
        <f t="shared" si="2226"/>
        <v/>
      </c>
      <c r="N2226" s="13" t="str">
        <f t="shared" si="2226"/>
        <v/>
      </c>
      <c r="O2226" s="13" t="str">
        <f t="shared" si="2226"/>
        <v/>
      </c>
      <c r="P2226" s="13" t="str">
        <f t="shared" si="2226"/>
        <v/>
      </c>
    </row>
    <row r="2227">
      <c r="B2227" s="23"/>
      <c r="C2227" s="9"/>
      <c r="D2227" s="9"/>
      <c r="E2227" s="9"/>
      <c r="F2227" s="2"/>
      <c r="G2227" s="3"/>
      <c r="I2227" s="12" t="str">
        <f t="shared" si="754"/>
        <v/>
      </c>
      <c r="J2227" s="13">
        <v>3.31E7</v>
      </c>
      <c r="K2227" s="13" t="str">
        <f t="shared" ref="K2227:P2227" si="2227">if($E2227="","",if($E2227="Dropped",if(and(K$1&lt;=$I2227,K$1&gt;=$H2227),if(Year($D2227)=K$1,$F2227*0.8,if((year($D2227)+1)=K$1,$F2227*0.6,$F2227*0.4)) ,""),if($E2227="Minors",0,if($E2227="FA Contract",if(and(K$1&lt;=$I2227,K$1&gt;=$H2227),$F2227,""),if($E2227="YP Contract",if(K$1=$H2227,500000,if(K$1=($H2227+1),1000000,if(K$1=($H2227+2),1500000,""))))))))</f>
        <v/>
      </c>
      <c r="L2227" s="13" t="str">
        <f t="shared" si="2227"/>
        <v/>
      </c>
      <c r="M2227" s="13" t="str">
        <f t="shared" si="2227"/>
        <v/>
      </c>
      <c r="N2227" s="13" t="str">
        <f t="shared" si="2227"/>
        <v/>
      </c>
      <c r="O2227" s="13" t="str">
        <f t="shared" si="2227"/>
        <v/>
      </c>
      <c r="P2227" s="13" t="str">
        <f t="shared" si="2227"/>
        <v/>
      </c>
    </row>
    <row r="2228">
      <c r="B2228" s="23"/>
      <c r="C2228" s="9"/>
      <c r="D2228" s="9"/>
      <c r="E2228" s="9"/>
      <c r="F2228" s="2"/>
      <c r="G2228" s="3"/>
      <c r="I2228" s="12" t="str">
        <f t="shared" si="754"/>
        <v/>
      </c>
      <c r="J2228" s="13">
        <v>3.31E7</v>
      </c>
      <c r="K2228" s="13" t="str">
        <f t="shared" ref="K2228:P2228" si="2228">if($E2228="","",if($E2228="Dropped",if(and(K$1&lt;=$I2228,K$1&gt;=$H2228),if(Year($D2228)=K$1,$F2228*0.8,if((year($D2228)+1)=K$1,$F2228*0.6,$F2228*0.4)) ,""),if($E2228="Minors",0,if($E2228="FA Contract",if(and(K$1&lt;=$I2228,K$1&gt;=$H2228),$F2228,""),if($E2228="YP Contract",if(K$1=$H2228,500000,if(K$1=($H2228+1),1000000,if(K$1=($H2228+2),1500000,""))))))))</f>
        <v/>
      </c>
      <c r="L2228" s="13" t="str">
        <f t="shared" si="2228"/>
        <v/>
      </c>
      <c r="M2228" s="13" t="str">
        <f t="shared" si="2228"/>
        <v/>
      </c>
      <c r="N2228" s="13" t="str">
        <f t="shared" si="2228"/>
        <v/>
      </c>
      <c r="O2228" s="13" t="str">
        <f t="shared" si="2228"/>
        <v/>
      </c>
      <c r="P2228" s="13" t="str">
        <f t="shared" si="2228"/>
        <v/>
      </c>
    </row>
    <row r="2229">
      <c r="B2229" s="23"/>
      <c r="C2229" s="9"/>
      <c r="D2229" s="9"/>
      <c r="E2229" s="9"/>
      <c r="F2229" s="2"/>
      <c r="G2229" s="3"/>
      <c r="I2229" s="12" t="str">
        <f t="shared" si="754"/>
        <v/>
      </c>
      <c r="J2229" s="13">
        <v>3.31E7</v>
      </c>
      <c r="K2229" s="13" t="str">
        <f t="shared" ref="K2229:P2229" si="2229">if($E2229="","",if($E2229="Dropped",if(and(K$1&lt;=$I2229,K$1&gt;=$H2229),if(Year($D2229)=K$1,$F2229*0.8,if((year($D2229)+1)=K$1,$F2229*0.6,$F2229*0.4)) ,""),if($E2229="Minors",0,if($E2229="FA Contract",if(and(K$1&lt;=$I2229,K$1&gt;=$H2229),$F2229,""),if($E2229="YP Contract",if(K$1=$H2229,500000,if(K$1=($H2229+1),1000000,if(K$1=($H2229+2),1500000,""))))))))</f>
        <v/>
      </c>
      <c r="L2229" s="13" t="str">
        <f t="shared" si="2229"/>
        <v/>
      </c>
      <c r="M2229" s="13" t="str">
        <f t="shared" si="2229"/>
        <v/>
      </c>
      <c r="N2229" s="13" t="str">
        <f t="shared" si="2229"/>
        <v/>
      </c>
      <c r="O2229" s="13" t="str">
        <f t="shared" si="2229"/>
        <v/>
      </c>
      <c r="P2229" s="13" t="str">
        <f t="shared" si="2229"/>
        <v/>
      </c>
    </row>
    <row r="2230">
      <c r="B2230" s="23"/>
      <c r="C2230" s="9"/>
      <c r="D2230" s="9"/>
      <c r="E2230" s="9"/>
      <c r="F2230" s="2"/>
      <c r="G2230" s="3"/>
      <c r="I2230" s="12" t="str">
        <f t="shared" si="754"/>
        <v/>
      </c>
      <c r="J2230" s="13">
        <v>3.31E7</v>
      </c>
      <c r="K2230" s="13" t="str">
        <f t="shared" ref="K2230:P2230" si="2230">if($E2230="","",if($E2230="Dropped",if(and(K$1&lt;=$I2230,K$1&gt;=$H2230),if(Year($D2230)=K$1,$F2230*0.8,if((year($D2230)+1)=K$1,$F2230*0.6,$F2230*0.4)) ,""),if($E2230="Minors",0,if($E2230="FA Contract",if(and(K$1&lt;=$I2230,K$1&gt;=$H2230),$F2230,""),if($E2230="YP Contract",if(K$1=$H2230,500000,if(K$1=($H2230+1),1000000,if(K$1=($H2230+2),1500000,""))))))))</f>
        <v/>
      </c>
      <c r="L2230" s="13" t="str">
        <f t="shared" si="2230"/>
        <v/>
      </c>
      <c r="M2230" s="13" t="str">
        <f t="shared" si="2230"/>
        <v/>
      </c>
      <c r="N2230" s="13" t="str">
        <f t="shared" si="2230"/>
        <v/>
      </c>
      <c r="O2230" s="13" t="str">
        <f t="shared" si="2230"/>
        <v/>
      </c>
      <c r="P2230" s="13" t="str">
        <f t="shared" si="2230"/>
        <v/>
      </c>
    </row>
    <row r="2231">
      <c r="B2231" s="23"/>
      <c r="C2231" s="9"/>
      <c r="D2231" s="9"/>
      <c r="E2231" s="9"/>
      <c r="F2231" s="2"/>
      <c r="G2231" s="3"/>
      <c r="I2231" s="12" t="str">
        <f t="shared" si="754"/>
        <v/>
      </c>
      <c r="J2231" s="13">
        <v>3.31E7</v>
      </c>
      <c r="K2231" s="13" t="str">
        <f t="shared" ref="K2231:P2231" si="2231">if($E2231="","",if($E2231="Dropped",if(and(K$1&lt;=$I2231,K$1&gt;=$H2231),if(Year($D2231)=K$1,$F2231*0.8,if((year($D2231)+1)=K$1,$F2231*0.6,$F2231*0.4)) ,""),if($E2231="Minors",0,if($E2231="FA Contract",if(and(K$1&lt;=$I2231,K$1&gt;=$H2231),$F2231,""),if($E2231="YP Contract",if(K$1=$H2231,500000,if(K$1=($H2231+1),1000000,if(K$1=($H2231+2),1500000,""))))))))</f>
        <v/>
      </c>
      <c r="L2231" s="13" t="str">
        <f t="shared" si="2231"/>
        <v/>
      </c>
      <c r="M2231" s="13" t="str">
        <f t="shared" si="2231"/>
        <v/>
      </c>
      <c r="N2231" s="13" t="str">
        <f t="shared" si="2231"/>
        <v/>
      </c>
      <c r="O2231" s="13" t="str">
        <f t="shared" si="2231"/>
        <v/>
      </c>
      <c r="P2231" s="13" t="str">
        <f t="shared" si="2231"/>
        <v/>
      </c>
    </row>
    <row r="2232">
      <c r="B2232" s="23"/>
      <c r="C2232" s="9"/>
      <c r="D2232" s="9"/>
      <c r="E2232" s="9"/>
      <c r="F2232" s="2"/>
      <c r="G2232" s="3"/>
      <c r="I2232" s="12" t="str">
        <f t="shared" si="754"/>
        <v/>
      </c>
      <c r="J2232" s="13">
        <v>3.31E7</v>
      </c>
      <c r="K2232" s="13" t="str">
        <f t="shared" ref="K2232:P2232" si="2232">if($E2232="","",if($E2232="Dropped",if(and(K$1&lt;=$I2232,K$1&gt;=$H2232),if(Year($D2232)=K$1,$F2232*0.8,if((year($D2232)+1)=K$1,$F2232*0.6,$F2232*0.4)) ,""),if($E2232="Minors",0,if($E2232="FA Contract",if(and(K$1&lt;=$I2232,K$1&gt;=$H2232),$F2232,""),if($E2232="YP Contract",if(K$1=$H2232,500000,if(K$1=($H2232+1),1000000,if(K$1=($H2232+2),1500000,""))))))))</f>
        <v/>
      </c>
      <c r="L2232" s="13" t="str">
        <f t="shared" si="2232"/>
        <v/>
      </c>
      <c r="M2232" s="13" t="str">
        <f t="shared" si="2232"/>
        <v/>
      </c>
      <c r="N2232" s="13" t="str">
        <f t="shared" si="2232"/>
        <v/>
      </c>
      <c r="O2232" s="13" t="str">
        <f t="shared" si="2232"/>
        <v/>
      </c>
      <c r="P2232" s="13" t="str">
        <f t="shared" si="2232"/>
        <v/>
      </c>
    </row>
    <row r="2233">
      <c r="B2233" s="23"/>
      <c r="C2233" s="9"/>
      <c r="D2233" s="9"/>
      <c r="E2233" s="9"/>
      <c r="F2233" s="2"/>
      <c r="G2233" s="3"/>
      <c r="I2233" s="12" t="str">
        <f t="shared" si="754"/>
        <v/>
      </c>
      <c r="J2233" s="13">
        <v>3.31E7</v>
      </c>
      <c r="K2233" s="13" t="str">
        <f t="shared" ref="K2233:P2233" si="2233">if($E2233="","",if($E2233="Dropped",if(and(K$1&lt;=$I2233,K$1&gt;=$H2233),if(Year($D2233)=K$1,$F2233*0.8,if((year($D2233)+1)=K$1,$F2233*0.6,$F2233*0.4)) ,""),if($E2233="Minors",0,if($E2233="FA Contract",if(and(K$1&lt;=$I2233,K$1&gt;=$H2233),$F2233,""),if($E2233="YP Contract",if(K$1=$H2233,500000,if(K$1=($H2233+1),1000000,if(K$1=($H2233+2),1500000,""))))))))</f>
        <v/>
      </c>
      <c r="L2233" s="13" t="str">
        <f t="shared" si="2233"/>
        <v/>
      </c>
      <c r="M2233" s="13" t="str">
        <f t="shared" si="2233"/>
        <v/>
      </c>
      <c r="N2233" s="13" t="str">
        <f t="shared" si="2233"/>
        <v/>
      </c>
      <c r="O2233" s="13" t="str">
        <f t="shared" si="2233"/>
        <v/>
      </c>
      <c r="P2233" s="13" t="str">
        <f t="shared" si="2233"/>
        <v/>
      </c>
    </row>
    <row r="2234">
      <c r="B2234" s="23"/>
      <c r="C2234" s="9"/>
      <c r="D2234" s="9"/>
      <c r="E2234" s="9"/>
      <c r="F2234" s="2"/>
      <c r="G2234" s="3"/>
      <c r="I2234" s="12" t="str">
        <f t="shared" si="754"/>
        <v/>
      </c>
      <c r="J2234" s="13">
        <v>3.31E7</v>
      </c>
      <c r="K2234" s="13" t="str">
        <f t="shared" ref="K2234:P2234" si="2234">if($E2234="","",if($E2234="Dropped",if(and(K$1&lt;=$I2234,K$1&gt;=$H2234),if(Year($D2234)=K$1,$F2234*0.8,if((year($D2234)+1)=K$1,$F2234*0.6,$F2234*0.4)) ,""),if($E2234="Minors",0,if($E2234="FA Contract",if(and(K$1&lt;=$I2234,K$1&gt;=$H2234),$F2234,""),if($E2234="YP Contract",if(K$1=$H2234,500000,if(K$1=($H2234+1),1000000,if(K$1=($H2234+2),1500000,""))))))))</f>
        <v/>
      </c>
      <c r="L2234" s="13" t="str">
        <f t="shared" si="2234"/>
        <v/>
      </c>
      <c r="M2234" s="13" t="str">
        <f t="shared" si="2234"/>
        <v/>
      </c>
      <c r="N2234" s="13" t="str">
        <f t="shared" si="2234"/>
        <v/>
      </c>
      <c r="O2234" s="13" t="str">
        <f t="shared" si="2234"/>
        <v/>
      </c>
      <c r="P2234" s="13" t="str">
        <f t="shared" si="2234"/>
        <v/>
      </c>
    </row>
    <row r="2235">
      <c r="B2235" s="23"/>
      <c r="C2235" s="9"/>
      <c r="D2235" s="9"/>
      <c r="E2235" s="9"/>
      <c r="F2235" s="2"/>
      <c r="G2235" s="3"/>
      <c r="I2235" s="12" t="str">
        <f t="shared" si="754"/>
        <v/>
      </c>
      <c r="J2235" s="13">
        <v>3.31E7</v>
      </c>
      <c r="K2235" s="13" t="str">
        <f t="shared" ref="K2235:P2235" si="2235">if($E2235="","",if($E2235="Dropped",if(and(K$1&lt;=$I2235,K$1&gt;=$H2235),if(Year($D2235)=K$1,$F2235*0.8,if((year($D2235)+1)=K$1,$F2235*0.6,$F2235*0.4)) ,""),if($E2235="Minors",0,if($E2235="FA Contract",if(and(K$1&lt;=$I2235,K$1&gt;=$H2235),$F2235,""),if($E2235="YP Contract",if(K$1=$H2235,500000,if(K$1=($H2235+1),1000000,if(K$1=($H2235+2),1500000,""))))))))</f>
        <v/>
      </c>
      <c r="L2235" s="13" t="str">
        <f t="shared" si="2235"/>
        <v/>
      </c>
      <c r="M2235" s="13" t="str">
        <f t="shared" si="2235"/>
        <v/>
      </c>
      <c r="N2235" s="13" t="str">
        <f t="shared" si="2235"/>
        <v/>
      </c>
      <c r="O2235" s="13" t="str">
        <f t="shared" si="2235"/>
        <v/>
      </c>
      <c r="P2235" s="13" t="str">
        <f t="shared" si="2235"/>
        <v/>
      </c>
    </row>
    <row r="2236">
      <c r="B2236" s="23"/>
      <c r="C2236" s="9"/>
      <c r="D2236" s="9"/>
      <c r="E2236" s="9"/>
      <c r="F2236" s="2"/>
      <c r="G2236" s="3"/>
      <c r="I2236" s="12" t="str">
        <f t="shared" si="754"/>
        <v/>
      </c>
      <c r="J2236" s="13">
        <v>3.31E7</v>
      </c>
      <c r="K2236" s="13" t="str">
        <f t="shared" ref="K2236:P2236" si="2236">if($E2236="","",if($E2236="Dropped",if(and(K$1&lt;=$I2236,K$1&gt;=$H2236),if(Year($D2236)=K$1,$F2236*0.8,if((year($D2236)+1)=K$1,$F2236*0.6,$F2236*0.4)) ,""),if($E2236="Minors",0,if($E2236="FA Contract",if(and(K$1&lt;=$I2236,K$1&gt;=$H2236),$F2236,""),if($E2236="YP Contract",if(K$1=$H2236,500000,if(K$1=($H2236+1),1000000,if(K$1=($H2236+2),1500000,""))))))))</f>
        <v/>
      </c>
      <c r="L2236" s="13" t="str">
        <f t="shared" si="2236"/>
        <v/>
      </c>
      <c r="M2236" s="13" t="str">
        <f t="shared" si="2236"/>
        <v/>
      </c>
      <c r="N2236" s="13" t="str">
        <f t="shared" si="2236"/>
        <v/>
      </c>
      <c r="O2236" s="13" t="str">
        <f t="shared" si="2236"/>
        <v/>
      </c>
      <c r="P2236" s="13" t="str">
        <f t="shared" si="2236"/>
        <v/>
      </c>
    </row>
    <row r="2237">
      <c r="B2237" s="23"/>
      <c r="C2237" s="9"/>
      <c r="D2237" s="9"/>
      <c r="E2237" s="9"/>
      <c r="F2237" s="2"/>
      <c r="G2237" s="3"/>
      <c r="I2237" s="12" t="str">
        <f t="shared" si="754"/>
        <v/>
      </c>
      <c r="J2237" s="13">
        <v>3.31E7</v>
      </c>
      <c r="K2237" s="13" t="str">
        <f t="shared" ref="K2237:P2237" si="2237">if($E2237="","",if($E2237="Dropped",if(and(K$1&lt;=$I2237,K$1&gt;=$H2237),if(Year($D2237)=K$1,$F2237*0.8,if((year($D2237)+1)=K$1,$F2237*0.6,$F2237*0.4)) ,""),if($E2237="Minors",0,if($E2237="FA Contract",if(and(K$1&lt;=$I2237,K$1&gt;=$H2237),$F2237,""),if($E2237="YP Contract",if(K$1=$H2237,500000,if(K$1=($H2237+1),1000000,if(K$1=($H2237+2),1500000,""))))))))</f>
        <v/>
      </c>
      <c r="L2237" s="13" t="str">
        <f t="shared" si="2237"/>
        <v/>
      </c>
      <c r="M2237" s="13" t="str">
        <f t="shared" si="2237"/>
        <v/>
      </c>
      <c r="N2237" s="13" t="str">
        <f t="shared" si="2237"/>
        <v/>
      </c>
      <c r="O2237" s="13" t="str">
        <f t="shared" si="2237"/>
        <v/>
      </c>
      <c r="P2237" s="13" t="str">
        <f t="shared" si="2237"/>
        <v/>
      </c>
    </row>
    <row r="2238">
      <c r="B2238" s="23"/>
      <c r="C2238" s="9"/>
      <c r="D2238" s="9"/>
      <c r="E2238" s="9"/>
      <c r="F2238" s="2"/>
      <c r="G2238" s="3"/>
      <c r="I2238" s="12" t="str">
        <f t="shared" si="754"/>
        <v/>
      </c>
      <c r="J2238" s="13">
        <v>3.31E7</v>
      </c>
      <c r="K2238" s="13" t="str">
        <f t="shared" ref="K2238:P2238" si="2238">if($E2238="","",if($E2238="Dropped",if(and(K$1&lt;=$I2238,K$1&gt;=$H2238),if(Year($D2238)=K$1,$F2238*0.8,if((year($D2238)+1)=K$1,$F2238*0.6,$F2238*0.4)) ,""),if($E2238="Minors",0,if($E2238="FA Contract",if(and(K$1&lt;=$I2238,K$1&gt;=$H2238),$F2238,""),if($E2238="YP Contract",if(K$1=$H2238,500000,if(K$1=($H2238+1),1000000,if(K$1=($H2238+2),1500000,""))))))))</f>
        <v/>
      </c>
      <c r="L2238" s="13" t="str">
        <f t="shared" si="2238"/>
        <v/>
      </c>
      <c r="M2238" s="13" t="str">
        <f t="shared" si="2238"/>
        <v/>
      </c>
      <c r="N2238" s="13" t="str">
        <f t="shared" si="2238"/>
        <v/>
      </c>
      <c r="O2238" s="13" t="str">
        <f t="shared" si="2238"/>
        <v/>
      </c>
      <c r="P2238" s="13" t="str">
        <f t="shared" si="2238"/>
        <v/>
      </c>
    </row>
    <row r="2239">
      <c r="B2239" s="23"/>
      <c r="C2239" s="9"/>
      <c r="D2239" s="9"/>
      <c r="E2239" s="9"/>
      <c r="F2239" s="2"/>
      <c r="G2239" s="3"/>
      <c r="I2239" s="12" t="str">
        <f t="shared" si="754"/>
        <v/>
      </c>
      <c r="J2239" s="13">
        <v>3.31E7</v>
      </c>
      <c r="K2239" s="13" t="str">
        <f t="shared" ref="K2239:P2239" si="2239">if($E2239="","",if($E2239="Dropped",if(and(K$1&lt;=$I2239,K$1&gt;=$H2239),if(Year($D2239)=K$1,$F2239*0.8,if((year($D2239)+1)=K$1,$F2239*0.6,$F2239*0.4)) ,""),if($E2239="Minors",0,if($E2239="FA Contract",if(and(K$1&lt;=$I2239,K$1&gt;=$H2239),$F2239,""),if($E2239="YP Contract",if(K$1=$H2239,500000,if(K$1=($H2239+1),1000000,if(K$1=($H2239+2),1500000,""))))))))</f>
        <v/>
      </c>
      <c r="L2239" s="13" t="str">
        <f t="shared" si="2239"/>
        <v/>
      </c>
      <c r="M2239" s="13" t="str">
        <f t="shared" si="2239"/>
        <v/>
      </c>
      <c r="N2239" s="13" t="str">
        <f t="shared" si="2239"/>
        <v/>
      </c>
      <c r="O2239" s="13" t="str">
        <f t="shared" si="2239"/>
        <v/>
      </c>
      <c r="P2239" s="13" t="str">
        <f t="shared" si="2239"/>
        <v/>
      </c>
    </row>
    <row r="2240">
      <c r="B2240" s="23"/>
      <c r="C2240" s="9"/>
      <c r="D2240" s="9"/>
      <c r="E2240" s="9"/>
      <c r="F2240" s="2"/>
      <c r="G2240" s="3"/>
      <c r="I2240" s="12" t="str">
        <f t="shared" si="754"/>
        <v/>
      </c>
      <c r="J2240" s="13">
        <v>3.31E7</v>
      </c>
      <c r="K2240" s="13" t="str">
        <f t="shared" ref="K2240:P2240" si="2240">if($E2240="","",if($E2240="Dropped",if(and(K$1&lt;=$I2240,K$1&gt;=$H2240),if(Year($D2240)=K$1,$F2240*0.8,if((year($D2240)+1)=K$1,$F2240*0.6,$F2240*0.4)) ,""),if($E2240="Minors",0,if($E2240="FA Contract",if(and(K$1&lt;=$I2240,K$1&gt;=$H2240),$F2240,""),if($E2240="YP Contract",if(K$1=$H2240,500000,if(K$1=($H2240+1),1000000,if(K$1=($H2240+2),1500000,""))))))))</f>
        <v/>
      </c>
      <c r="L2240" s="13" t="str">
        <f t="shared" si="2240"/>
        <v/>
      </c>
      <c r="M2240" s="13" t="str">
        <f t="shared" si="2240"/>
        <v/>
      </c>
      <c r="N2240" s="13" t="str">
        <f t="shared" si="2240"/>
        <v/>
      </c>
      <c r="O2240" s="13" t="str">
        <f t="shared" si="2240"/>
        <v/>
      </c>
      <c r="P2240" s="13" t="str">
        <f t="shared" si="2240"/>
        <v/>
      </c>
    </row>
    <row r="2241">
      <c r="B2241" s="23"/>
      <c r="C2241" s="9"/>
      <c r="D2241" s="9"/>
      <c r="E2241" s="9"/>
      <c r="F2241" s="2"/>
      <c r="G2241" s="3"/>
      <c r="I2241" s="12" t="str">
        <f t="shared" si="754"/>
        <v/>
      </c>
      <c r="J2241" s="13">
        <v>3.31E7</v>
      </c>
      <c r="K2241" s="13" t="str">
        <f t="shared" ref="K2241:P2241" si="2241">if($E2241="","",if($E2241="Dropped",if(and(K$1&lt;=$I2241,K$1&gt;=$H2241),if(Year($D2241)=K$1,$F2241*0.8,if((year($D2241)+1)=K$1,$F2241*0.6,$F2241*0.4)) ,""),if($E2241="Minors",0,if($E2241="FA Contract",if(and(K$1&lt;=$I2241,K$1&gt;=$H2241),$F2241,""),if($E2241="YP Contract",if(K$1=$H2241,500000,if(K$1=($H2241+1),1000000,if(K$1=($H2241+2),1500000,""))))))))</f>
        <v/>
      </c>
      <c r="L2241" s="13" t="str">
        <f t="shared" si="2241"/>
        <v/>
      </c>
      <c r="M2241" s="13" t="str">
        <f t="shared" si="2241"/>
        <v/>
      </c>
      <c r="N2241" s="13" t="str">
        <f t="shared" si="2241"/>
        <v/>
      </c>
      <c r="O2241" s="13" t="str">
        <f t="shared" si="2241"/>
        <v/>
      </c>
      <c r="P2241" s="13" t="str">
        <f t="shared" si="2241"/>
        <v/>
      </c>
    </row>
    <row r="2242">
      <c r="B2242" s="23"/>
      <c r="C2242" s="9"/>
      <c r="D2242" s="9"/>
      <c r="E2242" s="9"/>
      <c r="F2242" s="2"/>
      <c r="G2242" s="3"/>
      <c r="I2242" s="12" t="str">
        <f t="shared" si="754"/>
        <v/>
      </c>
      <c r="J2242" s="13">
        <v>3.31E7</v>
      </c>
      <c r="K2242" s="13" t="str">
        <f t="shared" ref="K2242:P2242" si="2242">if($E2242="","",if($E2242="Dropped",if(and(K$1&lt;=$I2242,K$1&gt;=$H2242),if(Year($D2242)=K$1,$F2242*0.8,if((year($D2242)+1)=K$1,$F2242*0.6,$F2242*0.4)) ,""),if($E2242="Minors",0,if($E2242="FA Contract",if(and(K$1&lt;=$I2242,K$1&gt;=$H2242),$F2242,""),if($E2242="YP Contract",if(K$1=$H2242,500000,if(K$1=($H2242+1),1000000,if(K$1=($H2242+2),1500000,""))))))))</f>
        <v/>
      </c>
      <c r="L2242" s="13" t="str">
        <f t="shared" si="2242"/>
        <v/>
      </c>
      <c r="M2242" s="13" t="str">
        <f t="shared" si="2242"/>
        <v/>
      </c>
      <c r="N2242" s="13" t="str">
        <f t="shared" si="2242"/>
        <v/>
      </c>
      <c r="O2242" s="13" t="str">
        <f t="shared" si="2242"/>
        <v/>
      </c>
      <c r="P2242" s="13" t="str">
        <f t="shared" si="2242"/>
        <v/>
      </c>
    </row>
    <row r="2243">
      <c r="B2243" s="23"/>
      <c r="C2243" s="9"/>
      <c r="D2243" s="9"/>
      <c r="E2243" s="9"/>
      <c r="F2243" s="2"/>
      <c r="G2243" s="3"/>
      <c r="I2243" s="12" t="str">
        <f t="shared" si="754"/>
        <v/>
      </c>
      <c r="J2243" s="13">
        <v>3.31E7</v>
      </c>
      <c r="K2243" s="13" t="str">
        <f t="shared" ref="K2243:P2243" si="2243">if($E2243="","",if($E2243="Dropped",if(and(K$1&lt;=$I2243,K$1&gt;=$H2243),if(Year($D2243)=K$1,$F2243*0.8,if((year($D2243)+1)=K$1,$F2243*0.6,$F2243*0.4)) ,""),if($E2243="Minors",0,if($E2243="FA Contract",if(and(K$1&lt;=$I2243,K$1&gt;=$H2243),$F2243,""),if($E2243="YP Contract",if(K$1=$H2243,500000,if(K$1=($H2243+1),1000000,if(K$1=($H2243+2),1500000,""))))))))</f>
        <v/>
      </c>
      <c r="L2243" s="13" t="str">
        <f t="shared" si="2243"/>
        <v/>
      </c>
      <c r="M2243" s="13" t="str">
        <f t="shared" si="2243"/>
        <v/>
      </c>
      <c r="N2243" s="13" t="str">
        <f t="shared" si="2243"/>
        <v/>
      </c>
      <c r="O2243" s="13" t="str">
        <f t="shared" si="2243"/>
        <v/>
      </c>
      <c r="P2243" s="13" t="str">
        <f t="shared" si="2243"/>
        <v/>
      </c>
    </row>
    <row r="2244">
      <c r="B2244" s="23"/>
      <c r="C2244" s="9"/>
      <c r="D2244" s="9"/>
      <c r="E2244" s="9"/>
      <c r="F2244" s="2"/>
      <c r="G2244" s="3"/>
      <c r="I2244" s="12" t="str">
        <f t="shared" si="754"/>
        <v/>
      </c>
      <c r="J2244" s="13">
        <v>3.31E7</v>
      </c>
      <c r="K2244" s="13" t="str">
        <f t="shared" ref="K2244:P2244" si="2244">if($E2244="","",if($E2244="Dropped",if(and(K$1&lt;=$I2244,K$1&gt;=$H2244),if(Year($D2244)=K$1,$F2244*0.8,if((year($D2244)+1)=K$1,$F2244*0.6,$F2244*0.4)) ,""),if($E2244="Minors",0,if($E2244="FA Contract",if(and(K$1&lt;=$I2244,K$1&gt;=$H2244),$F2244,""),if($E2244="YP Contract",if(K$1=$H2244,500000,if(K$1=($H2244+1),1000000,if(K$1=($H2244+2),1500000,""))))))))</f>
        <v/>
      </c>
      <c r="L2244" s="13" t="str">
        <f t="shared" si="2244"/>
        <v/>
      </c>
      <c r="M2244" s="13" t="str">
        <f t="shared" si="2244"/>
        <v/>
      </c>
      <c r="N2244" s="13" t="str">
        <f t="shared" si="2244"/>
        <v/>
      </c>
      <c r="O2244" s="13" t="str">
        <f t="shared" si="2244"/>
        <v/>
      </c>
      <c r="P2244" s="13" t="str">
        <f t="shared" si="2244"/>
        <v/>
      </c>
    </row>
    <row r="2245">
      <c r="B2245" s="23"/>
      <c r="C2245" s="9"/>
      <c r="D2245" s="9"/>
      <c r="E2245" s="9"/>
      <c r="F2245" s="2"/>
      <c r="G2245" s="3"/>
      <c r="I2245" s="12" t="str">
        <f t="shared" si="754"/>
        <v/>
      </c>
      <c r="J2245" s="13">
        <v>3.31E7</v>
      </c>
      <c r="K2245" s="13" t="str">
        <f t="shared" ref="K2245:P2245" si="2245">if($E2245="","",if($E2245="Dropped",if(and(K$1&lt;=$I2245,K$1&gt;=$H2245),if(Year($D2245)=K$1,$F2245*0.8,if((year($D2245)+1)=K$1,$F2245*0.6,$F2245*0.4)) ,""),if($E2245="Minors",0,if($E2245="FA Contract",if(and(K$1&lt;=$I2245,K$1&gt;=$H2245),$F2245,""),if($E2245="YP Contract",if(K$1=$H2245,500000,if(K$1=($H2245+1),1000000,if(K$1=($H2245+2),1500000,""))))))))</f>
        <v/>
      </c>
      <c r="L2245" s="13" t="str">
        <f t="shared" si="2245"/>
        <v/>
      </c>
      <c r="M2245" s="13" t="str">
        <f t="shared" si="2245"/>
        <v/>
      </c>
      <c r="N2245" s="13" t="str">
        <f t="shared" si="2245"/>
        <v/>
      </c>
      <c r="O2245" s="13" t="str">
        <f t="shared" si="2245"/>
        <v/>
      </c>
      <c r="P2245" s="13" t="str">
        <f t="shared" si="2245"/>
        <v/>
      </c>
    </row>
    <row r="2246">
      <c r="B2246" s="23"/>
      <c r="C2246" s="9"/>
      <c r="D2246" s="9"/>
      <c r="E2246" s="9"/>
      <c r="F2246" s="2"/>
      <c r="G2246" s="3"/>
      <c r="I2246" s="12" t="str">
        <f t="shared" si="754"/>
        <v/>
      </c>
      <c r="J2246" s="13">
        <v>3.31E7</v>
      </c>
      <c r="K2246" s="13" t="str">
        <f t="shared" ref="K2246:P2246" si="2246">if($E2246="","",if($E2246="Dropped",if(and(K$1&lt;=$I2246,K$1&gt;=$H2246),if(Year($D2246)=K$1,$F2246*0.8,if((year($D2246)+1)=K$1,$F2246*0.6,$F2246*0.4)) ,""),if($E2246="Minors",0,if($E2246="FA Contract",if(and(K$1&lt;=$I2246,K$1&gt;=$H2246),$F2246,""),if($E2246="YP Contract",if(K$1=$H2246,500000,if(K$1=($H2246+1),1000000,if(K$1=($H2246+2),1500000,""))))))))</f>
        <v/>
      </c>
      <c r="L2246" s="13" t="str">
        <f t="shared" si="2246"/>
        <v/>
      </c>
      <c r="M2246" s="13" t="str">
        <f t="shared" si="2246"/>
        <v/>
      </c>
      <c r="N2246" s="13" t="str">
        <f t="shared" si="2246"/>
        <v/>
      </c>
      <c r="O2246" s="13" t="str">
        <f t="shared" si="2246"/>
        <v/>
      </c>
      <c r="P2246" s="13" t="str">
        <f t="shared" si="2246"/>
        <v/>
      </c>
    </row>
    <row r="2247">
      <c r="B2247" s="23"/>
      <c r="C2247" s="9"/>
      <c r="D2247" s="9"/>
      <c r="E2247" s="9"/>
      <c r="F2247" s="2"/>
      <c r="G2247" s="3"/>
      <c r="I2247" s="12" t="str">
        <f t="shared" si="754"/>
        <v/>
      </c>
      <c r="J2247" s="13">
        <v>3.31E7</v>
      </c>
      <c r="K2247" s="13" t="str">
        <f t="shared" ref="K2247:P2247" si="2247">if($E2247="","",if($E2247="Dropped",if(and(K$1&lt;=$I2247,K$1&gt;=$H2247),if(Year($D2247)=K$1,$F2247*0.8,if((year($D2247)+1)=K$1,$F2247*0.6,$F2247*0.4)) ,""),if($E2247="Minors",0,if($E2247="FA Contract",if(and(K$1&lt;=$I2247,K$1&gt;=$H2247),$F2247,""),if($E2247="YP Contract",if(K$1=$H2247,500000,if(K$1=($H2247+1),1000000,if(K$1=($H2247+2),1500000,""))))))))</f>
        <v/>
      </c>
      <c r="L2247" s="13" t="str">
        <f t="shared" si="2247"/>
        <v/>
      </c>
      <c r="M2247" s="13" t="str">
        <f t="shared" si="2247"/>
        <v/>
      </c>
      <c r="N2247" s="13" t="str">
        <f t="shared" si="2247"/>
        <v/>
      </c>
      <c r="O2247" s="13" t="str">
        <f t="shared" si="2247"/>
        <v/>
      </c>
      <c r="P2247" s="13" t="str">
        <f t="shared" si="2247"/>
        <v/>
      </c>
    </row>
    <row r="2248">
      <c r="B2248" s="23"/>
      <c r="C2248" s="9"/>
      <c r="D2248" s="9"/>
      <c r="E2248" s="9"/>
      <c r="F2248" s="2"/>
      <c r="G2248" s="3"/>
      <c r="I2248" s="12" t="str">
        <f t="shared" si="754"/>
        <v/>
      </c>
      <c r="J2248" s="13">
        <v>3.31E7</v>
      </c>
      <c r="K2248" s="13" t="str">
        <f t="shared" ref="K2248:P2248" si="2248">if($E2248="","",if($E2248="Dropped",if(and(K$1&lt;=$I2248,K$1&gt;=$H2248),if(Year($D2248)=K$1,$F2248*0.8,if((year($D2248)+1)=K$1,$F2248*0.6,$F2248*0.4)) ,""),if($E2248="Minors",0,if($E2248="FA Contract",if(and(K$1&lt;=$I2248,K$1&gt;=$H2248),$F2248,""),if($E2248="YP Contract",if(K$1=$H2248,500000,if(K$1=($H2248+1),1000000,if(K$1=($H2248+2),1500000,""))))))))</f>
        <v/>
      </c>
      <c r="L2248" s="13" t="str">
        <f t="shared" si="2248"/>
        <v/>
      </c>
      <c r="M2248" s="13" t="str">
        <f t="shared" si="2248"/>
        <v/>
      </c>
      <c r="N2248" s="13" t="str">
        <f t="shared" si="2248"/>
        <v/>
      </c>
      <c r="O2248" s="13" t="str">
        <f t="shared" si="2248"/>
        <v/>
      </c>
      <c r="P2248" s="13" t="str">
        <f t="shared" si="2248"/>
        <v/>
      </c>
    </row>
    <row r="2249">
      <c r="B2249" s="23"/>
      <c r="C2249" s="9"/>
      <c r="D2249" s="9"/>
      <c r="E2249" s="9"/>
      <c r="F2249" s="2"/>
      <c r="G2249" s="3"/>
      <c r="I2249" s="12" t="str">
        <f t="shared" si="754"/>
        <v/>
      </c>
      <c r="J2249" s="13">
        <v>3.31E7</v>
      </c>
      <c r="K2249" s="13" t="str">
        <f t="shared" ref="K2249:P2249" si="2249">if($E2249="","",if($E2249="Dropped",if(and(K$1&lt;=$I2249,K$1&gt;=$H2249),if(Year($D2249)=K$1,$F2249*0.8,if((year($D2249)+1)=K$1,$F2249*0.6,$F2249*0.4)) ,""),if($E2249="Minors",0,if($E2249="FA Contract",if(and(K$1&lt;=$I2249,K$1&gt;=$H2249),$F2249,""),if($E2249="YP Contract",if(K$1=$H2249,500000,if(K$1=($H2249+1),1000000,if(K$1=($H2249+2),1500000,""))))))))</f>
        <v/>
      </c>
      <c r="L2249" s="13" t="str">
        <f t="shared" si="2249"/>
        <v/>
      </c>
      <c r="M2249" s="13" t="str">
        <f t="shared" si="2249"/>
        <v/>
      </c>
      <c r="N2249" s="13" t="str">
        <f t="shared" si="2249"/>
        <v/>
      </c>
      <c r="O2249" s="13" t="str">
        <f t="shared" si="2249"/>
        <v/>
      </c>
      <c r="P2249" s="13" t="str">
        <f t="shared" si="2249"/>
        <v/>
      </c>
    </row>
    <row r="2250">
      <c r="B2250" s="23"/>
      <c r="C2250" s="9"/>
      <c r="D2250" s="9"/>
      <c r="E2250" s="9"/>
      <c r="F2250" s="2"/>
      <c r="G2250" s="3"/>
      <c r="I2250" s="12" t="str">
        <f t="shared" si="754"/>
        <v/>
      </c>
      <c r="J2250" s="13">
        <v>3.31E7</v>
      </c>
      <c r="K2250" s="13" t="str">
        <f t="shared" ref="K2250:P2250" si="2250">if($E2250="","",if($E2250="Dropped",if(and(K$1&lt;=$I2250,K$1&gt;=$H2250),if(Year($D2250)=K$1,$F2250*0.8,if((year($D2250)+1)=K$1,$F2250*0.6,$F2250*0.4)) ,""),if($E2250="Minors",0,if($E2250="FA Contract",if(and(K$1&lt;=$I2250,K$1&gt;=$H2250),$F2250,""),if($E2250="YP Contract",if(K$1=$H2250,500000,if(K$1=($H2250+1),1000000,if(K$1=($H2250+2),1500000,""))))))))</f>
        <v/>
      </c>
      <c r="L2250" s="13" t="str">
        <f t="shared" si="2250"/>
        <v/>
      </c>
      <c r="M2250" s="13" t="str">
        <f t="shared" si="2250"/>
        <v/>
      </c>
      <c r="N2250" s="13" t="str">
        <f t="shared" si="2250"/>
        <v/>
      </c>
      <c r="O2250" s="13" t="str">
        <f t="shared" si="2250"/>
        <v/>
      </c>
      <c r="P2250" s="13" t="str">
        <f t="shared" si="2250"/>
        <v/>
      </c>
    </row>
    <row r="2251">
      <c r="B2251" s="23"/>
      <c r="C2251" s="9"/>
      <c r="D2251" s="9"/>
      <c r="E2251" s="9"/>
      <c r="F2251" s="2"/>
      <c r="G2251" s="3"/>
      <c r="I2251" s="12" t="str">
        <f t="shared" si="754"/>
        <v/>
      </c>
      <c r="J2251" s="13">
        <v>3.31E7</v>
      </c>
      <c r="K2251" s="13" t="str">
        <f t="shared" ref="K2251:P2251" si="2251">if($E2251="","",if($E2251="Dropped",if(and(K$1&lt;=$I2251,K$1&gt;=$H2251),if(Year($D2251)=K$1,$F2251*0.8,if((year($D2251)+1)=K$1,$F2251*0.6,$F2251*0.4)) ,""),if($E2251="Minors",0,if($E2251="FA Contract",if(and(K$1&lt;=$I2251,K$1&gt;=$H2251),$F2251,""),if($E2251="YP Contract",if(K$1=$H2251,500000,if(K$1=($H2251+1),1000000,if(K$1=($H2251+2),1500000,""))))))))</f>
        <v/>
      </c>
      <c r="L2251" s="13" t="str">
        <f t="shared" si="2251"/>
        <v/>
      </c>
      <c r="M2251" s="13" t="str">
        <f t="shared" si="2251"/>
        <v/>
      </c>
      <c r="N2251" s="13" t="str">
        <f t="shared" si="2251"/>
        <v/>
      </c>
      <c r="O2251" s="13" t="str">
        <f t="shared" si="2251"/>
        <v/>
      </c>
      <c r="P2251" s="13" t="str">
        <f t="shared" si="2251"/>
        <v/>
      </c>
    </row>
    <row r="2252">
      <c r="B2252" s="23"/>
      <c r="C2252" s="9"/>
      <c r="D2252" s="9"/>
      <c r="E2252" s="9"/>
      <c r="F2252" s="2"/>
      <c r="G2252" s="3"/>
      <c r="I2252" s="12" t="str">
        <f t="shared" si="754"/>
        <v/>
      </c>
      <c r="J2252" s="13">
        <v>3.31E7</v>
      </c>
      <c r="K2252" s="13" t="str">
        <f t="shared" ref="K2252:P2252" si="2252">if($E2252="","",if($E2252="Dropped",if(and(K$1&lt;=$I2252,K$1&gt;=$H2252),if(Year($D2252)=K$1,$F2252*0.8,if((year($D2252)+1)=K$1,$F2252*0.6,$F2252*0.4)) ,""),if($E2252="Minors",0,if($E2252="FA Contract",if(and(K$1&lt;=$I2252,K$1&gt;=$H2252),$F2252,""),if($E2252="YP Contract",if(K$1=$H2252,500000,if(K$1=($H2252+1),1000000,if(K$1=($H2252+2),1500000,""))))))))</f>
        <v/>
      </c>
      <c r="L2252" s="13" t="str">
        <f t="shared" si="2252"/>
        <v/>
      </c>
      <c r="M2252" s="13" t="str">
        <f t="shared" si="2252"/>
        <v/>
      </c>
      <c r="N2252" s="13" t="str">
        <f t="shared" si="2252"/>
        <v/>
      </c>
      <c r="O2252" s="13" t="str">
        <f t="shared" si="2252"/>
        <v/>
      </c>
      <c r="P2252" s="13" t="str">
        <f t="shared" si="2252"/>
        <v/>
      </c>
    </row>
    <row r="2253">
      <c r="B2253" s="23"/>
      <c r="C2253" s="9"/>
      <c r="D2253" s="9"/>
      <c r="E2253" s="9"/>
      <c r="F2253" s="2"/>
      <c r="G2253" s="3"/>
      <c r="I2253" s="12" t="str">
        <f t="shared" si="754"/>
        <v/>
      </c>
      <c r="J2253" s="13">
        <v>3.31E7</v>
      </c>
      <c r="K2253" s="13" t="str">
        <f t="shared" ref="K2253:P2253" si="2253">if($E2253="","",if($E2253="Dropped",if(and(K$1&lt;=$I2253,K$1&gt;=$H2253),if(Year($D2253)=K$1,$F2253*0.8,if((year($D2253)+1)=K$1,$F2253*0.6,$F2253*0.4)) ,""),if($E2253="Minors",0,if($E2253="FA Contract",if(and(K$1&lt;=$I2253,K$1&gt;=$H2253),$F2253,""),if($E2253="YP Contract",if(K$1=$H2253,500000,if(K$1=($H2253+1),1000000,if(K$1=($H2253+2),1500000,""))))))))</f>
        <v/>
      </c>
      <c r="L2253" s="13" t="str">
        <f t="shared" si="2253"/>
        <v/>
      </c>
      <c r="M2253" s="13" t="str">
        <f t="shared" si="2253"/>
        <v/>
      </c>
      <c r="N2253" s="13" t="str">
        <f t="shared" si="2253"/>
        <v/>
      </c>
      <c r="O2253" s="13" t="str">
        <f t="shared" si="2253"/>
        <v/>
      </c>
      <c r="P2253" s="13" t="str">
        <f t="shared" si="2253"/>
        <v/>
      </c>
    </row>
    <row r="2254">
      <c r="B2254" s="23"/>
      <c r="C2254" s="9"/>
      <c r="D2254" s="9"/>
      <c r="E2254" s="9"/>
      <c r="F2254" s="2"/>
      <c r="G2254" s="3"/>
      <c r="I2254" s="12" t="str">
        <f t="shared" si="754"/>
        <v/>
      </c>
      <c r="J2254" s="13">
        <v>3.31E7</v>
      </c>
      <c r="K2254" s="13" t="str">
        <f t="shared" ref="K2254:P2254" si="2254">if($E2254="","",if($E2254="Dropped",if(and(K$1&lt;=$I2254,K$1&gt;=$H2254),if(Year($D2254)=K$1,$F2254*0.8,if((year($D2254)+1)=K$1,$F2254*0.6,$F2254*0.4)) ,""),if($E2254="Minors",0,if($E2254="FA Contract",if(and(K$1&lt;=$I2254,K$1&gt;=$H2254),$F2254,""),if($E2254="YP Contract",if(K$1=$H2254,500000,if(K$1=($H2254+1),1000000,if(K$1=($H2254+2),1500000,""))))))))</f>
        <v/>
      </c>
      <c r="L2254" s="13" t="str">
        <f t="shared" si="2254"/>
        <v/>
      </c>
      <c r="M2254" s="13" t="str">
        <f t="shared" si="2254"/>
        <v/>
      </c>
      <c r="N2254" s="13" t="str">
        <f t="shared" si="2254"/>
        <v/>
      </c>
      <c r="O2254" s="13" t="str">
        <f t="shared" si="2254"/>
        <v/>
      </c>
      <c r="P2254" s="13" t="str">
        <f t="shared" si="2254"/>
        <v/>
      </c>
    </row>
    <row r="2255">
      <c r="B2255" s="23"/>
      <c r="C2255" s="9"/>
      <c r="D2255" s="9"/>
      <c r="E2255" s="9"/>
      <c r="F2255" s="2"/>
      <c r="G2255" s="3"/>
      <c r="I2255" s="12" t="str">
        <f t="shared" si="754"/>
        <v/>
      </c>
      <c r="J2255" s="13">
        <v>3.31E7</v>
      </c>
      <c r="K2255" s="13" t="str">
        <f t="shared" ref="K2255:P2255" si="2255">if($E2255="","",if($E2255="Dropped",if(and(K$1&lt;=$I2255,K$1&gt;=$H2255),if(Year($D2255)=K$1,$F2255*0.8,if((year($D2255)+1)=K$1,$F2255*0.6,$F2255*0.4)) ,""),if($E2255="Minors",0,if($E2255="FA Contract",if(and(K$1&lt;=$I2255,K$1&gt;=$H2255),$F2255,""),if($E2255="YP Contract",if(K$1=$H2255,500000,if(K$1=($H2255+1),1000000,if(K$1=($H2255+2),1500000,""))))))))</f>
        <v/>
      </c>
      <c r="L2255" s="13" t="str">
        <f t="shared" si="2255"/>
        <v/>
      </c>
      <c r="M2255" s="13" t="str">
        <f t="shared" si="2255"/>
        <v/>
      </c>
      <c r="N2255" s="13" t="str">
        <f t="shared" si="2255"/>
        <v/>
      </c>
      <c r="O2255" s="13" t="str">
        <f t="shared" si="2255"/>
        <v/>
      </c>
      <c r="P2255" s="13" t="str">
        <f t="shared" si="2255"/>
        <v/>
      </c>
    </row>
    <row r="2256">
      <c r="B2256" s="23"/>
      <c r="C2256" s="9"/>
      <c r="D2256" s="9"/>
      <c r="E2256" s="9"/>
      <c r="F2256" s="2"/>
      <c r="G2256" s="3"/>
      <c r="I2256" s="12" t="str">
        <f t="shared" si="754"/>
        <v/>
      </c>
      <c r="J2256" s="13">
        <v>3.31E7</v>
      </c>
      <c r="K2256" s="13" t="str">
        <f t="shared" ref="K2256:P2256" si="2256">if($E2256="","",if($E2256="Dropped",if(and(K$1&lt;=$I2256,K$1&gt;=$H2256),if(Year($D2256)=K$1,$F2256*0.8,if((year($D2256)+1)=K$1,$F2256*0.6,$F2256*0.4)) ,""),if($E2256="Minors",0,if($E2256="FA Contract",if(and(K$1&lt;=$I2256,K$1&gt;=$H2256),$F2256,""),if($E2256="YP Contract",if(K$1=$H2256,500000,if(K$1=($H2256+1),1000000,if(K$1=($H2256+2),1500000,""))))))))</f>
        <v/>
      </c>
      <c r="L2256" s="13" t="str">
        <f t="shared" si="2256"/>
        <v/>
      </c>
      <c r="M2256" s="13" t="str">
        <f t="shared" si="2256"/>
        <v/>
      </c>
      <c r="N2256" s="13" t="str">
        <f t="shared" si="2256"/>
        <v/>
      </c>
      <c r="O2256" s="13" t="str">
        <f t="shared" si="2256"/>
        <v/>
      </c>
      <c r="P2256" s="13" t="str">
        <f t="shared" si="2256"/>
        <v/>
      </c>
    </row>
    <row r="2257">
      <c r="B2257" s="23"/>
      <c r="C2257" s="9"/>
      <c r="D2257" s="9"/>
      <c r="E2257" s="9"/>
      <c r="F2257" s="2"/>
      <c r="G2257" s="3"/>
      <c r="I2257" s="12" t="str">
        <f t="shared" si="754"/>
        <v/>
      </c>
      <c r="J2257" s="13">
        <v>3.31E7</v>
      </c>
      <c r="K2257" s="13" t="str">
        <f t="shared" ref="K2257:P2257" si="2257">if($E2257="","",if($E2257="Dropped",if(and(K$1&lt;=$I2257,K$1&gt;=$H2257),if(Year($D2257)=K$1,$F2257*0.8,if((year($D2257)+1)=K$1,$F2257*0.6,$F2257*0.4)) ,""),if($E2257="Minors",0,if($E2257="FA Contract",if(and(K$1&lt;=$I2257,K$1&gt;=$H2257),$F2257,""),if($E2257="YP Contract",if(K$1=$H2257,500000,if(K$1=($H2257+1),1000000,if(K$1=($H2257+2),1500000,""))))))))</f>
        <v/>
      </c>
      <c r="L2257" s="13" t="str">
        <f t="shared" si="2257"/>
        <v/>
      </c>
      <c r="M2257" s="13" t="str">
        <f t="shared" si="2257"/>
        <v/>
      </c>
      <c r="N2257" s="13" t="str">
        <f t="shared" si="2257"/>
        <v/>
      </c>
      <c r="O2257" s="13" t="str">
        <f t="shared" si="2257"/>
        <v/>
      </c>
      <c r="P2257" s="13" t="str">
        <f t="shared" si="2257"/>
        <v/>
      </c>
    </row>
    <row r="2258">
      <c r="B2258" s="23"/>
      <c r="C2258" s="9"/>
      <c r="D2258" s="9"/>
      <c r="E2258" s="9"/>
      <c r="F2258" s="2"/>
      <c r="G2258" s="3"/>
      <c r="I2258" s="12" t="str">
        <f t="shared" si="754"/>
        <v/>
      </c>
      <c r="J2258" s="13">
        <v>3.31E7</v>
      </c>
      <c r="K2258" s="13" t="str">
        <f t="shared" ref="K2258:P2258" si="2258">if($E2258="","",if($E2258="Dropped",if(and(K$1&lt;=$I2258,K$1&gt;=$H2258),if(Year($D2258)=K$1,$F2258*0.8,if((year($D2258)+1)=K$1,$F2258*0.6,$F2258*0.4)) ,""),if($E2258="Minors",0,if($E2258="FA Contract",if(and(K$1&lt;=$I2258,K$1&gt;=$H2258),$F2258,""),if($E2258="YP Contract",if(K$1=$H2258,500000,if(K$1=($H2258+1),1000000,if(K$1=($H2258+2),1500000,""))))))))</f>
        <v/>
      </c>
      <c r="L2258" s="13" t="str">
        <f t="shared" si="2258"/>
        <v/>
      </c>
      <c r="M2258" s="13" t="str">
        <f t="shared" si="2258"/>
        <v/>
      </c>
      <c r="N2258" s="13" t="str">
        <f t="shared" si="2258"/>
        <v/>
      </c>
      <c r="O2258" s="13" t="str">
        <f t="shared" si="2258"/>
        <v/>
      </c>
      <c r="P2258" s="13" t="str">
        <f t="shared" si="2258"/>
        <v/>
      </c>
    </row>
    <row r="2259">
      <c r="B2259" s="23"/>
      <c r="C2259" s="9"/>
      <c r="D2259" s="9"/>
      <c r="E2259" s="9"/>
      <c r="F2259" s="2"/>
      <c r="G2259" s="3"/>
      <c r="I2259" s="12" t="str">
        <f t="shared" si="754"/>
        <v/>
      </c>
      <c r="J2259" s="13">
        <v>3.31E7</v>
      </c>
      <c r="K2259" s="13" t="str">
        <f t="shared" ref="K2259:P2259" si="2259">if($E2259="","",if($E2259="Dropped",if(and(K$1&lt;=$I2259,K$1&gt;=$H2259),if(Year($D2259)=K$1,$F2259*0.8,if((year($D2259)+1)=K$1,$F2259*0.6,$F2259*0.4)) ,""),if($E2259="Minors",0,if($E2259="FA Contract",if(and(K$1&lt;=$I2259,K$1&gt;=$H2259),$F2259,""),if($E2259="YP Contract",if(K$1=$H2259,500000,if(K$1=($H2259+1),1000000,if(K$1=($H2259+2),1500000,""))))))))</f>
        <v/>
      </c>
      <c r="L2259" s="13" t="str">
        <f t="shared" si="2259"/>
        <v/>
      </c>
      <c r="M2259" s="13" t="str">
        <f t="shared" si="2259"/>
        <v/>
      </c>
      <c r="N2259" s="13" t="str">
        <f t="shared" si="2259"/>
        <v/>
      </c>
      <c r="O2259" s="13" t="str">
        <f t="shared" si="2259"/>
        <v/>
      </c>
      <c r="P2259" s="13" t="str">
        <f t="shared" si="2259"/>
        <v/>
      </c>
    </row>
    <row r="2260">
      <c r="B2260" s="23"/>
      <c r="C2260" s="9"/>
      <c r="D2260" s="9"/>
      <c r="E2260" s="9"/>
      <c r="F2260" s="2"/>
      <c r="G2260" s="3"/>
      <c r="I2260" s="12" t="str">
        <f t="shared" si="754"/>
        <v/>
      </c>
      <c r="J2260" s="13">
        <v>3.31E7</v>
      </c>
      <c r="K2260" s="13" t="str">
        <f t="shared" ref="K2260:P2260" si="2260">if($E2260="","",if($E2260="Dropped",if(and(K$1&lt;=$I2260,K$1&gt;=$H2260),if(Year($D2260)=K$1,$F2260*0.8,if((year($D2260)+1)=K$1,$F2260*0.6,$F2260*0.4)) ,""),if($E2260="Minors",0,if($E2260="FA Contract",if(and(K$1&lt;=$I2260,K$1&gt;=$H2260),$F2260,""),if($E2260="YP Contract",if(K$1=$H2260,500000,if(K$1=($H2260+1),1000000,if(K$1=($H2260+2),1500000,""))))))))</f>
        <v/>
      </c>
      <c r="L2260" s="13" t="str">
        <f t="shared" si="2260"/>
        <v/>
      </c>
      <c r="M2260" s="13" t="str">
        <f t="shared" si="2260"/>
        <v/>
      </c>
      <c r="N2260" s="13" t="str">
        <f t="shared" si="2260"/>
        <v/>
      </c>
      <c r="O2260" s="13" t="str">
        <f t="shared" si="2260"/>
        <v/>
      </c>
      <c r="P2260" s="13" t="str">
        <f t="shared" si="2260"/>
        <v/>
      </c>
    </row>
    <row r="2261">
      <c r="B2261" s="23"/>
      <c r="C2261" s="9"/>
      <c r="D2261" s="9"/>
      <c r="E2261" s="9"/>
      <c r="F2261" s="2"/>
      <c r="G2261" s="3"/>
      <c r="I2261" s="12" t="str">
        <f t="shared" si="754"/>
        <v/>
      </c>
      <c r="J2261" s="13">
        <v>3.31E7</v>
      </c>
      <c r="K2261" s="13" t="str">
        <f t="shared" ref="K2261:P2261" si="2261">if($E2261="","",if($E2261="Dropped",if(and(K$1&lt;=$I2261,K$1&gt;=$H2261),if(Year($D2261)=K$1,$F2261*0.8,if((year($D2261)+1)=K$1,$F2261*0.6,$F2261*0.4)) ,""),if($E2261="Minors",0,if($E2261="FA Contract",if(and(K$1&lt;=$I2261,K$1&gt;=$H2261),$F2261,""),if($E2261="YP Contract",if(K$1=$H2261,500000,if(K$1=($H2261+1),1000000,if(K$1=($H2261+2),1500000,""))))))))</f>
        <v/>
      </c>
      <c r="L2261" s="13" t="str">
        <f t="shared" si="2261"/>
        <v/>
      </c>
      <c r="M2261" s="13" t="str">
        <f t="shared" si="2261"/>
        <v/>
      </c>
      <c r="N2261" s="13" t="str">
        <f t="shared" si="2261"/>
        <v/>
      </c>
      <c r="O2261" s="13" t="str">
        <f t="shared" si="2261"/>
        <v/>
      </c>
      <c r="P2261" s="13" t="str">
        <f t="shared" si="2261"/>
        <v/>
      </c>
    </row>
    <row r="2262">
      <c r="B2262" s="23"/>
      <c r="C2262" s="9"/>
      <c r="D2262" s="9"/>
      <c r="E2262" s="9"/>
      <c r="F2262" s="2"/>
      <c r="G2262" s="3"/>
      <c r="I2262" s="12" t="str">
        <f t="shared" si="754"/>
        <v/>
      </c>
      <c r="J2262" s="13">
        <v>3.31E7</v>
      </c>
      <c r="K2262" s="13" t="str">
        <f t="shared" ref="K2262:P2262" si="2262">if($E2262="","",if($E2262="Dropped",if(and(K$1&lt;=$I2262,K$1&gt;=$H2262),if(Year($D2262)=K$1,$F2262*0.8,if((year($D2262)+1)=K$1,$F2262*0.6,$F2262*0.4)) ,""),if($E2262="Minors",0,if($E2262="FA Contract",if(and(K$1&lt;=$I2262,K$1&gt;=$H2262),$F2262,""),if($E2262="YP Contract",if(K$1=$H2262,500000,if(K$1=($H2262+1),1000000,if(K$1=($H2262+2),1500000,""))))))))</f>
        <v/>
      </c>
      <c r="L2262" s="13" t="str">
        <f t="shared" si="2262"/>
        <v/>
      </c>
      <c r="M2262" s="13" t="str">
        <f t="shared" si="2262"/>
        <v/>
      </c>
      <c r="N2262" s="13" t="str">
        <f t="shared" si="2262"/>
        <v/>
      </c>
      <c r="O2262" s="13" t="str">
        <f t="shared" si="2262"/>
        <v/>
      </c>
      <c r="P2262" s="13" t="str">
        <f t="shared" si="2262"/>
        <v/>
      </c>
    </row>
    <row r="2263">
      <c r="B2263" s="23"/>
      <c r="C2263" s="9"/>
      <c r="D2263" s="9"/>
      <c r="E2263" s="9"/>
      <c r="F2263" s="2"/>
      <c r="G2263" s="3"/>
      <c r="I2263" s="12" t="str">
        <f t="shared" si="754"/>
        <v/>
      </c>
      <c r="J2263" s="13">
        <v>3.31E7</v>
      </c>
      <c r="K2263" s="13" t="str">
        <f t="shared" ref="K2263:P2263" si="2263">if($E2263="","",if($E2263="Dropped",if(and(K$1&lt;=$I2263,K$1&gt;=$H2263),if(Year($D2263)=K$1,$F2263*0.8,if((year($D2263)+1)=K$1,$F2263*0.6,$F2263*0.4)) ,""),if($E2263="Minors",0,if($E2263="FA Contract",if(and(K$1&lt;=$I2263,K$1&gt;=$H2263),$F2263,""),if($E2263="YP Contract",if(K$1=$H2263,500000,if(K$1=($H2263+1),1000000,if(K$1=($H2263+2),1500000,""))))))))</f>
        <v/>
      </c>
      <c r="L2263" s="13" t="str">
        <f t="shared" si="2263"/>
        <v/>
      </c>
      <c r="M2263" s="13" t="str">
        <f t="shared" si="2263"/>
        <v/>
      </c>
      <c r="N2263" s="13" t="str">
        <f t="shared" si="2263"/>
        <v/>
      </c>
      <c r="O2263" s="13" t="str">
        <f t="shared" si="2263"/>
        <v/>
      </c>
      <c r="P2263" s="13" t="str">
        <f t="shared" si="2263"/>
        <v/>
      </c>
    </row>
    <row r="2264">
      <c r="B2264" s="23"/>
      <c r="C2264" s="9"/>
      <c r="D2264" s="9"/>
      <c r="E2264" s="9"/>
      <c r="F2264" s="2"/>
      <c r="G2264" s="3"/>
      <c r="I2264" s="12" t="str">
        <f t="shared" si="754"/>
        <v/>
      </c>
      <c r="J2264" s="13">
        <v>3.31E7</v>
      </c>
      <c r="K2264" s="13" t="str">
        <f t="shared" ref="K2264:P2264" si="2264">if($E2264="","",if($E2264="Dropped",if(and(K$1&lt;=$I2264,K$1&gt;=$H2264),if(Year($D2264)=K$1,$F2264*0.8,if((year($D2264)+1)=K$1,$F2264*0.6,$F2264*0.4)) ,""),if($E2264="Minors",0,if($E2264="FA Contract",if(and(K$1&lt;=$I2264,K$1&gt;=$H2264),$F2264,""),if($E2264="YP Contract",if(K$1=$H2264,500000,if(K$1=($H2264+1),1000000,if(K$1=($H2264+2),1500000,""))))))))</f>
        <v/>
      </c>
      <c r="L2264" s="13" t="str">
        <f t="shared" si="2264"/>
        <v/>
      </c>
      <c r="M2264" s="13" t="str">
        <f t="shared" si="2264"/>
        <v/>
      </c>
      <c r="N2264" s="13" t="str">
        <f t="shared" si="2264"/>
        <v/>
      </c>
      <c r="O2264" s="13" t="str">
        <f t="shared" si="2264"/>
        <v/>
      </c>
      <c r="P2264" s="13" t="str">
        <f t="shared" si="2264"/>
        <v/>
      </c>
    </row>
    <row r="2265">
      <c r="B2265" s="23"/>
      <c r="C2265" s="9"/>
      <c r="D2265" s="9"/>
      <c r="E2265" s="9"/>
      <c r="F2265" s="2"/>
      <c r="G2265" s="3"/>
      <c r="I2265" s="12" t="str">
        <f t="shared" si="754"/>
        <v/>
      </c>
      <c r="J2265" s="13">
        <v>3.31E7</v>
      </c>
      <c r="K2265" s="13" t="str">
        <f t="shared" ref="K2265:P2265" si="2265">if($E2265="","",if($E2265="Dropped",if(and(K$1&lt;=$I2265,K$1&gt;=$H2265),if(Year($D2265)=K$1,$F2265*0.8,if((year($D2265)+1)=K$1,$F2265*0.6,$F2265*0.4)) ,""),if($E2265="Minors",0,if($E2265="FA Contract",if(and(K$1&lt;=$I2265,K$1&gt;=$H2265),$F2265,""),if($E2265="YP Contract",if(K$1=$H2265,500000,if(K$1=($H2265+1),1000000,if(K$1=($H2265+2),1500000,""))))))))</f>
        <v/>
      </c>
      <c r="L2265" s="13" t="str">
        <f t="shared" si="2265"/>
        <v/>
      </c>
      <c r="M2265" s="13" t="str">
        <f t="shared" si="2265"/>
        <v/>
      </c>
      <c r="N2265" s="13" t="str">
        <f t="shared" si="2265"/>
        <v/>
      </c>
      <c r="O2265" s="13" t="str">
        <f t="shared" si="2265"/>
        <v/>
      </c>
      <c r="P2265" s="13" t="str">
        <f t="shared" si="2265"/>
        <v/>
      </c>
    </row>
    <row r="2266">
      <c r="B2266" s="23"/>
      <c r="C2266" s="9"/>
      <c r="D2266" s="9"/>
      <c r="E2266" s="9"/>
      <c r="F2266" s="2"/>
      <c r="G2266" s="3"/>
      <c r="I2266" s="12" t="str">
        <f t="shared" si="754"/>
        <v/>
      </c>
      <c r="J2266" s="13">
        <v>3.31E7</v>
      </c>
      <c r="K2266" s="13" t="str">
        <f t="shared" ref="K2266:P2266" si="2266">if($E2266="","",if($E2266="Dropped",if(and(K$1&lt;=$I2266,K$1&gt;=$H2266),if(Year($D2266)=K$1,$F2266*0.8,if((year($D2266)+1)=K$1,$F2266*0.6,$F2266*0.4)) ,""),if($E2266="Minors",0,if($E2266="FA Contract",if(and(K$1&lt;=$I2266,K$1&gt;=$H2266),$F2266,""),if($E2266="YP Contract",if(K$1=$H2266,500000,if(K$1=($H2266+1),1000000,if(K$1=($H2266+2),1500000,""))))))))</f>
        <v/>
      </c>
      <c r="L2266" s="13" t="str">
        <f t="shared" si="2266"/>
        <v/>
      </c>
      <c r="M2266" s="13" t="str">
        <f t="shared" si="2266"/>
        <v/>
      </c>
      <c r="N2266" s="13" t="str">
        <f t="shared" si="2266"/>
        <v/>
      </c>
      <c r="O2266" s="13" t="str">
        <f t="shared" si="2266"/>
        <v/>
      </c>
      <c r="P2266" s="13" t="str">
        <f t="shared" si="2266"/>
        <v/>
      </c>
    </row>
    <row r="2267">
      <c r="B2267" s="23"/>
      <c r="C2267" s="9"/>
      <c r="D2267" s="9"/>
      <c r="E2267" s="9"/>
      <c r="F2267" s="2"/>
      <c r="G2267" s="3"/>
      <c r="I2267" s="12" t="str">
        <f t="shared" si="754"/>
        <v/>
      </c>
      <c r="J2267" s="13">
        <v>3.31E7</v>
      </c>
      <c r="K2267" s="13" t="str">
        <f t="shared" ref="K2267:P2267" si="2267">if($E2267="","",if($E2267="Dropped",if(and(K$1&lt;=$I2267,K$1&gt;=$H2267),if(Year($D2267)=K$1,$F2267*0.8,if((year($D2267)+1)=K$1,$F2267*0.6,$F2267*0.4)) ,""),if($E2267="Minors",0,if($E2267="FA Contract",if(and(K$1&lt;=$I2267,K$1&gt;=$H2267),$F2267,""),if($E2267="YP Contract",if(K$1=$H2267,500000,if(K$1=($H2267+1),1000000,if(K$1=($H2267+2),1500000,""))))))))</f>
        <v/>
      </c>
      <c r="L2267" s="13" t="str">
        <f t="shared" si="2267"/>
        <v/>
      </c>
      <c r="M2267" s="13" t="str">
        <f t="shared" si="2267"/>
        <v/>
      </c>
      <c r="N2267" s="13" t="str">
        <f t="shared" si="2267"/>
        <v/>
      </c>
      <c r="O2267" s="13" t="str">
        <f t="shared" si="2267"/>
        <v/>
      </c>
      <c r="P2267" s="13" t="str">
        <f t="shared" si="2267"/>
        <v/>
      </c>
    </row>
    <row r="2268">
      <c r="B2268" s="23"/>
      <c r="C2268" s="9"/>
      <c r="D2268" s="9"/>
      <c r="E2268" s="9"/>
      <c r="F2268" s="2"/>
      <c r="G2268" s="3"/>
      <c r="I2268" s="12" t="str">
        <f t="shared" si="754"/>
        <v/>
      </c>
      <c r="J2268" s="13">
        <v>3.31E7</v>
      </c>
      <c r="K2268" s="13" t="str">
        <f t="shared" ref="K2268:P2268" si="2268">if($E2268="","",if($E2268="Dropped",if(and(K$1&lt;=$I2268,K$1&gt;=$H2268),if(Year($D2268)=K$1,$F2268*0.8,if((year($D2268)+1)=K$1,$F2268*0.6,$F2268*0.4)) ,""),if($E2268="Minors",0,if($E2268="FA Contract",if(and(K$1&lt;=$I2268,K$1&gt;=$H2268),$F2268,""),if($E2268="YP Contract",if(K$1=$H2268,500000,if(K$1=($H2268+1),1000000,if(K$1=($H2268+2),1500000,""))))))))</f>
        <v/>
      </c>
      <c r="L2268" s="13" t="str">
        <f t="shared" si="2268"/>
        <v/>
      </c>
      <c r="M2268" s="13" t="str">
        <f t="shared" si="2268"/>
        <v/>
      </c>
      <c r="N2268" s="13" t="str">
        <f t="shared" si="2268"/>
        <v/>
      </c>
      <c r="O2268" s="13" t="str">
        <f t="shared" si="2268"/>
        <v/>
      </c>
      <c r="P2268" s="13" t="str">
        <f t="shared" si="2268"/>
        <v/>
      </c>
    </row>
    <row r="2269">
      <c r="B2269" s="23"/>
      <c r="C2269" s="9"/>
      <c r="D2269" s="9"/>
      <c r="E2269" s="9"/>
      <c r="F2269" s="2"/>
      <c r="G2269" s="3"/>
      <c r="I2269" s="12" t="str">
        <f t="shared" si="754"/>
        <v/>
      </c>
      <c r="J2269" s="13">
        <v>3.31E7</v>
      </c>
      <c r="K2269" s="13" t="str">
        <f t="shared" ref="K2269:P2269" si="2269">if($E2269="","",if($E2269="Dropped",if(and(K$1&lt;=$I2269,K$1&gt;=$H2269),if(Year($D2269)=K$1,$F2269*0.8,if((year($D2269)+1)=K$1,$F2269*0.6,$F2269*0.4)) ,""),if($E2269="Minors",0,if($E2269="FA Contract",if(and(K$1&lt;=$I2269,K$1&gt;=$H2269),$F2269,""),if($E2269="YP Contract",if(K$1=$H2269,500000,if(K$1=($H2269+1),1000000,if(K$1=($H2269+2),1500000,""))))))))</f>
        <v/>
      </c>
      <c r="L2269" s="13" t="str">
        <f t="shared" si="2269"/>
        <v/>
      </c>
      <c r="M2269" s="13" t="str">
        <f t="shared" si="2269"/>
        <v/>
      </c>
      <c r="N2269" s="13" t="str">
        <f t="shared" si="2269"/>
        <v/>
      </c>
      <c r="O2269" s="13" t="str">
        <f t="shared" si="2269"/>
        <v/>
      </c>
      <c r="P2269" s="13" t="str">
        <f t="shared" si="2269"/>
        <v/>
      </c>
    </row>
    <row r="2270">
      <c r="B2270" s="23"/>
      <c r="C2270" s="9"/>
      <c r="D2270" s="9"/>
      <c r="E2270" s="9"/>
      <c r="F2270" s="2"/>
      <c r="G2270" s="3"/>
      <c r="I2270" s="12" t="str">
        <f t="shared" si="754"/>
        <v/>
      </c>
      <c r="J2270" s="13">
        <v>3.31E7</v>
      </c>
      <c r="K2270" s="13" t="str">
        <f t="shared" ref="K2270:P2270" si="2270">if($E2270="","",if($E2270="Dropped",if(and(K$1&lt;=$I2270,K$1&gt;=$H2270),if(Year($D2270)=K$1,$F2270*0.8,if((year($D2270)+1)=K$1,$F2270*0.6,$F2270*0.4)) ,""),if($E2270="Minors",0,if($E2270="FA Contract",if(and(K$1&lt;=$I2270,K$1&gt;=$H2270),$F2270,""),if($E2270="YP Contract",if(K$1=$H2270,500000,if(K$1=($H2270+1),1000000,if(K$1=($H2270+2),1500000,""))))))))</f>
        <v/>
      </c>
      <c r="L2270" s="13" t="str">
        <f t="shared" si="2270"/>
        <v/>
      </c>
      <c r="M2270" s="13" t="str">
        <f t="shared" si="2270"/>
        <v/>
      </c>
      <c r="N2270" s="13" t="str">
        <f t="shared" si="2270"/>
        <v/>
      </c>
      <c r="O2270" s="13" t="str">
        <f t="shared" si="2270"/>
        <v/>
      </c>
      <c r="P2270" s="13" t="str">
        <f t="shared" si="2270"/>
        <v/>
      </c>
    </row>
    <row r="2271">
      <c r="B2271" s="23"/>
      <c r="C2271" s="9"/>
      <c r="D2271" s="9"/>
      <c r="E2271" s="9"/>
      <c r="F2271" s="2"/>
      <c r="G2271" s="3"/>
      <c r="I2271" s="12" t="str">
        <f t="shared" si="754"/>
        <v/>
      </c>
      <c r="J2271" s="13">
        <v>3.31E7</v>
      </c>
      <c r="K2271" s="13" t="str">
        <f t="shared" ref="K2271:P2271" si="2271">if($E2271="","",if($E2271="Dropped",if(and(K$1&lt;=$I2271,K$1&gt;=$H2271),if(Year($D2271)=K$1,$F2271*0.8,if((year($D2271)+1)=K$1,$F2271*0.6,$F2271*0.4)) ,""),if($E2271="Minors",0,if($E2271="FA Contract",if(and(K$1&lt;=$I2271,K$1&gt;=$H2271),$F2271,""),if($E2271="YP Contract",if(K$1=$H2271,500000,if(K$1=($H2271+1),1000000,if(K$1=($H2271+2),1500000,""))))))))</f>
        <v/>
      </c>
      <c r="L2271" s="13" t="str">
        <f t="shared" si="2271"/>
        <v/>
      </c>
      <c r="M2271" s="13" t="str">
        <f t="shared" si="2271"/>
        <v/>
      </c>
      <c r="N2271" s="13" t="str">
        <f t="shared" si="2271"/>
        <v/>
      </c>
      <c r="O2271" s="13" t="str">
        <f t="shared" si="2271"/>
        <v/>
      </c>
      <c r="P2271" s="13" t="str">
        <f t="shared" si="2271"/>
        <v/>
      </c>
    </row>
    <row r="2272">
      <c r="B2272" s="23"/>
      <c r="C2272" s="9"/>
      <c r="D2272" s="9"/>
      <c r="E2272" s="9"/>
      <c r="F2272" s="2"/>
      <c r="G2272" s="3"/>
      <c r="I2272" s="12" t="str">
        <f t="shared" si="754"/>
        <v/>
      </c>
      <c r="J2272" s="13">
        <v>3.31E7</v>
      </c>
      <c r="K2272" s="13" t="str">
        <f t="shared" ref="K2272:P2272" si="2272">if($E2272="","",if($E2272="Dropped",if(and(K$1&lt;=$I2272,K$1&gt;=$H2272),if(Year($D2272)=K$1,$F2272*0.8,if((year($D2272)+1)=K$1,$F2272*0.6,$F2272*0.4)) ,""),if($E2272="Minors",0,if($E2272="FA Contract",if(and(K$1&lt;=$I2272,K$1&gt;=$H2272),$F2272,""),if($E2272="YP Contract",if(K$1=$H2272,500000,if(K$1=($H2272+1),1000000,if(K$1=($H2272+2),1500000,""))))))))</f>
        <v/>
      </c>
      <c r="L2272" s="13" t="str">
        <f t="shared" si="2272"/>
        <v/>
      </c>
      <c r="M2272" s="13" t="str">
        <f t="shared" si="2272"/>
        <v/>
      </c>
      <c r="N2272" s="13" t="str">
        <f t="shared" si="2272"/>
        <v/>
      </c>
      <c r="O2272" s="13" t="str">
        <f t="shared" si="2272"/>
        <v/>
      </c>
      <c r="P2272" s="13" t="str">
        <f t="shared" si="2272"/>
        <v/>
      </c>
    </row>
    <row r="2273">
      <c r="B2273" s="23"/>
      <c r="C2273" s="9"/>
      <c r="D2273" s="9"/>
      <c r="E2273" s="9"/>
      <c r="F2273" s="2"/>
      <c r="G2273" s="3"/>
      <c r="I2273" s="12" t="str">
        <f t="shared" si="754"/>
        <v/>
      </c>
      <c r="J2273" s="13">
        <v>3.31E7</v>
      </c>
      <c r="K2273" s="13" t="str">
        <f t="shared" ref="K2273:P2273" si="2273">if($E2273="","",if($E2273="Dropped",if(and(K$1&lt;=$I2273,K$1&gt;=$H2273),if(Year($D2273)=K$1,$F2273*0.8,if((year($D2273)+1)=K$1,$F2273*0.6,$F2273*0.4)) ,""),if($E2273="Minors",0,if($E2273="FA Contract",if(and(K$1&lt;=$I2273,K$1&gt;=$H2273),$F2273,""),if($E2273="YP Contract",if(K$1=$H2273,500000,if(K$1=($H2273+1),1000000,if(K$1=($H2273+2),1500000,""))))))))</f>
        <v/>
      </c>
      <c r="L2273" s="13" t="str">
        <f t="shared" si="2273"/>
        <v/>
      </c>
      <c r="M2273" s="13" t="str">
        <f t="shared" si="2273"/>
        <v/>
      </c>
      <c r="N2273" s="13" t="str">
        <f t="shared" si="2273"/>
        <v/>
      </c>
      <c r="O2273" s="13" t="str">
        <f t="shared" si="2273"/>
        <v/>
      </c>
      <c r="P2273" s="13" t="str">
        <f t="shared" si="2273"/>
        <v/>
      </c>
    </row>
    <row r="2274">
      <c r="B2274" s="23"/>
      <c r="C2274" s="9"/>
      <c r="D2274" s="9"/>
      <c r="E2274" s="9"/>
      <c r="F2274" s="2"/>
      <c r="G2274" s="3"/>
      <c r="I2274" s="12" t="str">
        <f t="shared" si="754"/>
        <v/>
      </c>
      <c r="J2274" s="13">
        <v>3.31E7</v>
      </c>
      <c r="K2274" s="13" t="str">
        <f t="shared" ref="K2274:P2274" si="2274">if($E2274="","",if($E2274="Dropped",if(and(K$1&lt;=$I2274,K$1&gt;=$H2274),if(Year($D2274)=K$1,$F2274*0.8,if((year($D2274)+1)=K$1,$F2274*0.6,$F2274*0.4)) ,""),if($E2274="Minors",0,if($E2274="FA Contract",if(and(K$1&lt;=$I2274,K$1&gt;=$H2274),$F2274,""),if($E2274="YP Contract",if(K$1=$H2274,500000,if(K$1=($H2274+1),1000000,if(K$1=($H2274+2),1500000,""))))))))</f>
        <v/>
      </c>
      <c r="L2274" s="13" t="str">
        <f t="shared" si="2274"/>
        <v/>
      </c>
      <c r="M2274" s="13" t="str">
        <f t="shared" si="2274"/>
        <v/>
      </c>
      <c r="N2274" s="13" t="str">
        <f t="shared" si="2274"/>
        <v/>
      </c>
      <c r="O2274" s="13" t="str">
        <f t="shared" si="2274"/>
        <v/>
      </c>
      <c r="P2274" s="13" t="str">
        <f t="shared" si="2274"/>
        <v/>
      </c>
    </row>
    <row r="2275">
      <c r="B2275" s="23"/>
      <c r="C2275" s="9"/>
      <c r="D2275" s="9"/>
      <c r="E2275" s="9"/>
      <c r="F2275" s="2"/>
      <c r="G2275" s="3"/>
      <c r="I2275" s="12" t="str">
        <f t="shared" si="754"/>
        <v/>
      </c>
      <c r="J2275" s="13">
        <v>3.31E7</v>
      </c>
      <c r="K2275" s="13" t="str">
        <f t="shared" ref="K2275:P2275" si="2275">if($E2275="","",if($E2275="Dropped",if(and(K$1&lt;=$I2275,K$1&gt;=$H2275),if(Year($D2275)=K$1,$F2275*0.8,if((year($D2275)+1)=K$1,$F2275*0.6,$F2275*0.4)) ,""),if($E2275="Minors",0,if($E2275="FA Contract",if(and(K$1&lt;=$I2275,K$1&gt;=$H2275),$F2275,""),if($E2275="YP Contract",if(K$1=$H2275,500000,if(K$1=($H2275+1),1000000,if(K$1=($H2275+2),1500000,""))))))))</f>
        <v/>
      </c>
      <c r="L2275" s="13" t="str">
        <f t="shared" si="2275"/>
        <v/>
      </c>
      <c r="M2275" s="13" t="str">
        <f t="shared" si="2275"/>
        <v/>
      </c>
      <c r="N2275" s="13" t="str">
        <f t="shared" si="2275"/>
        <v/>
      </c>
      <c r="O2275" s="13" t="str">
        <f t="shared" si="2275"/>
        <v/>
      </c>
      <c r="P2275" s="13" t="str">
        <f t="shared" si="2275"/>
        <v/>
      </c>
    </row>
    <row r="2276">
      <c r="B2276" s="23"/>
      <c r="C2276" s="9"/>
      <c r="D2276" s="9"/>
      <c r="E2276" s="9"/>
      <c r="F2276" s="2"/>
      <c r="G2276" s="3"/>
      <c r="I2276" s="12" t="str">
        <f t="shared" si="754"/>
        <v/>
      </c>
      <c r="J2276" s="13">
        <v>3.31E7</v>
      </c>
      <c r="K2276" s="13" t="str">
        <f t="shared" ref="K2276:P2276" si="2276">if($E2276="","",if($E2276="Dropped",if(and(K$1&lt;=$I2276,K$1&gt;=$H2276),if(Year($D2276)=K$1,$F2276*0.8,if((year($D2276)+1)=K$1,$F2276*0.6,$F2276*0.4)) ,""),if($E2276="Minors",0,if($E2276="FA Contract",if(and(K$1&lt;=$I2276,K$1&gt;=$H2276),$F2276,""),if($E2276="YP Contract",if(K$1=$H2276,500000,if(K$1=($H2276+1),1000000,if(K$1=($H2276+2),1500000,""))))))))</f>
        <v/>
      </c>
      <c r="L2276" s="13" t="str">
        <f t="shared" si="2276"/>
        <v/>
      </c>
      <c r="M2276" s="13" t="str">
        <f t="shared" si="2276"/>
        <v/>
      </c>
      <c r="N2276" s="13" t="str">
        <f t="shared" si="2276"/>
        <v/>
      </c>
      <c r="O2276" s="13" t="str">
        <f t="shared" si="2276"/>
        <v/>
      </c>
      <c r="P2276" s="13" t="str">
        <f t="shared" si="2276"/>
        <v/>
      </c>
    </row>
    <row r="2277">
      <c r="B2277" s="23"/>
      <c r="C2277" s="9"/>
      <c r="D2277" s="9"/>
      <c r="E2277" s="9"/>
      <c r="F2277" s="2"/>
      <c r="G2277" s="3"/>
      <c r="I2277" s="12" t="str">
        <f t="shared" si="754"/>
        <v/>
      </c>
      <c r="J2277" s="13">
        <v>3.31E7</v>
      </c>
      <c r="K2277" s="13" t="str">
        <f t="shared" ref="K2277:P2277" si="2277">if($E2277="","",if($E2277="Dropped",if(and(K$1&lt;=$I2277,K$1&gt;=$H2277),if(Year($D2277)=K$1,$F2277*0.8,if((year($D2277)+1)=K$1,$F2277*0.6,$F2277*0.4)) ,""),if($E2277="Minors",0,if($E2277="FA Contract",if(and(K$1&lt;=$I2277,K$1&gt;=$H2277),$F2277,""),if($E2277="YP Contract",if(K$1=$H2277,500000,if(K$1=($H2277+1),1000000,if(K$1=($H2277+2),1500000,""))))))))</f>
        <v/>
      </c>
      <c r="L2277" s="13" t="str">
        <f t="shared" si="2277"/>
        <v/>
      </c>
      <c r="M2277" s="13" t="str">
        <f t="shared" si="2277"/>
        <v/>
      </c>
      <c r="N2277" s="13" t="str">
        <f t="shared" si="2277"/>
        <v/>
      </c>
      <c r="O2277" s="13" t="str">
        <f t="shared" si="2277"/>
        <v/>
      </c>
      <c r="P2277" s="13" t="str">
        <f t="shared" si="2277"/>
        <v/>
      </c>
    </row>
    <row r="2278">
      <c r="B2278" s="23"/>
      <c r="C2278" s="9"/>
      <c r="D2278" s="9"/>
      <c r="E2278" s="9"/>
      <c r="F2278" s="2"/>
      <c r="G2278" s="3"/>
      <c r="I2278" s="12" t="str">
        <f t="shared" si="754"/>
        <v/>
      </c>
      <c r="J2278" s="13">
        <v>3.31E7</v>
      </c>
      <c r="K2278" s="13" t="str">
        <f t="shared" ref="K2278:P2278" si="2278">if($E2278="","",if($E2278="Dropped",if(and(K$1&lt;=$I2278,K$1&gt;=$H2278),if(Year($D2278)=K$1,$F2278*0.8,if((year($D2278)+1)=K$1,$F2278*0.6,$F2278*0.4)) ,""),if($E2278="Minors",0,if($E2278="FA Contract",if(and(K$1&lt;=$I2278,K$1&gt;=$H2278),$F2278,""),if($E2278="YP Contract",if(K$1=$H2278,500000,if(K$1=($H2278+1),1000000,if(K$1=($H2278+2),1500000,""))))))))</f>
        <v/>
      </c>
      <c r="L2278" s="13" t="str">
        <f t="shared" si="2278"/>
        <v/>
      </c>
      <c r="M2278" s="13" t="str">
        <f t="shared" si="2278"/>
        <v/>
      </c>
      <c r="N2278" s="13" t="str">
        <f t="shared" si="2278"/>
        <v/>
      </c>
      <c r="O2278" s="13" t="str">
        <f t="shared" si="2278"/>
        <v/>
      </c>
      <c r="P2278" s="13" t="str">
        <f t="shared" si="2278"/>
        <v/>
      </c>
    </row>
    <row r="2279">
      <c r="B2279" s="23"/>
      <c r="C2279" s="9"/>
      <c r="D2279" s="9"/>
      <c r="E2279" s="9"/>
      <c r="F2279" s="2"/>
      <c r="G2279" s="3"/>
      <c r="I2279" s="12" t="str">
        <f t="shared" si="754"/>
        <v/>
      </c>
      <c r="J2279" s="13">
        <v>3.31E7</v>
      </c>
      <c r="K2279" s="13" t="str">
        <f t="shared" ref="K2279:P2279" si="2279">if($E2279="","",if($E2279="Dropped",if(and(K$1&lt;=$I2279,K$1&gt;=$H2279),if(Year($D2279)=K$1,$F2279*0.8,if((year($D2279)+1)=K$1,$F2279*0.6,$F2279*0.4)) ,""),if($E2279="Minors",0,if($E2279="FA Contract",if(and(K$1&lt;=$I2279,K$1&gt;=$H2279),$F2279,""),if($E2279="YP Contract",if(K$1=$H2279,500000,if(K$1=($H2279+1),1000000,if(K$1=($H2279+2),1500000,""))))))))</f>
        <v/>
      </c>
      <c r="L2279" s="13" t="str">
        <f t="shared" si="2279"/>
        <v/>
      </c>
      <c r="M2279" s="13" t="str">
        <f t="shared" si="2279"/>
        <v/>
      </c>
      <c r="N2279" s="13" t="str">
        <f t="shared" si="2279"/>
        <v/>
      </c>
      <c r="O2279" s="13" t="str">
        <f t="shared" si="2279"/>
        <v/>
      </c>
      <c r="P2279" s="13" t="str">
        <f t="shared" si="2279"/>
        <v/>
      </c>
    </row>
    <row r="2280">
      <c r="B2280" s="23"/>
      <c r="C2280" s="9"/>
      <c r="D2280" s="9"/>
      <c r="E2280" s="9"/>
      <c r="F2280" s="2"/>
      <c r="G2280" s="3"/>
      <c r="I2280" s="12" t="str">
        <f t="shared" si="754"/>
        <v/>
      </c>
      <c r="J2280" s="13">
        <v>3.31E7</v>
      </c>
      <c r="K2280" s="13" t="str">
        <f t="shared" ref="K2280:P2280" si="2280">if($E2280="","",if($E2280="Dropped",if(and(K$1&lt;=$I2280,K$1&gt;=$H2280),if(Year($D2280)=K$1,$F2280*0.8,if((year($D2280)+1)=K$1,$F2280*0.6,$F2280*0.4)) ,""),if($E2280="Minors",0,if($E2280="FA Contract",if(and(K$1&lt;=$I2280,K$1&gt;=$H2280),$F2280,""),if($E2280="YP Contract",if(K$1=$H2280,500000,if(K$1=($H2280+1),1000000,if(K$1=($H2280+2),1500000,""))))))))</f>
        <v/>
      </c>
      <c r="L2280" s="13" t="str">
        <f t="shared" si="2280"/>
        <v/>
      </c>
      <c r="M2280" s="13" t="str">
        <f t="shared" si="2280"/>
        <v/>
      </c>
      <c r="N2280" s="13" t="str">
        <f t="shared" si="2280"/>
        <v/>
      </c>
      <c r="O2280" s="13" t="str">
        <f t="shared" si="2280"/>
        <v/>
      </c>
      <c r="P2280" s="13" t="str">
        <f t="shared" si="2280"/>
        <v/>
      </c>
    </row>
    <row r="2281">
      <c r="B2281" s="23"/>
      <c r="C2281" s="9"/>
      <c r="D2281" s="9"/>
      <c r="E2281" s="9"/>
      <c r="F2281" s="2"/>
      <c r="G2281" s="3"/>
      <c r="I2281" s="12" t="str">
        <f t="shared" si="754"/>
        <v/>
      </c>
      <c r="J2281" s="13">
        <v>3.31E7</v>
      </c>
      <c r="K2281" s="13" t="str">
        <f t="shared" ref="K2281:P2281" si="2281">if($E2281="","",if($E2281="Dropped",if(and(K$1&lt;=$I2281,K$1&gt;=$H2281),if(Year($D2281)=K$1,$F2281*0.8,if((year($D2281)+1)=K$1,$F2281*0.6,$F2281*0.4)) ,""),if($E2281="Minors",0,if($E2281="FA Contract",if(and(K$1&lt;=$I2281,K$1&gt;=$H2281),$F2281,""),if($E2281="YP Contract",if(K$1=$H2281,500000,if(K$1=($H2281+1),1000000,if(K$1=($H2281+2),1500000,""))))))))</f>
        <v/>
      </c>
      <c r="L2281" s="13" t="str">
        <f t="shared" si="2281"/>
        <v/>
      </c>
      <c r="M2281" s="13" t="str">
        <f t="shared" si="2281"/>
        <v/>
      </c>
      <c r="N2281" s="13" t="str">
        <f t="shared" si="2281"/>
        <v/>
      </c>
      <c r="O2281" s="13" t="str">
        <f t="shared" si="2281"/>
        <v/>
      </c>
      <c r="P2281" s="13" t="str">
        <f t="shared" si="2281"/>
        <v/>
      </c>
    </row>
    <row r="2282">
      <c r="B2282" s="23"/>
      <c r="C2282" s="9"/>
      <c r="D2282" s="9"/>
      <c r="E2282" s="9"/>
      <c r="F2282" s="2"/>
      <c r="G2282" s="3"/>
      <c r="I2282" s="12" t="str">
        <f t="shared" si="754"/>
        <v/>
      </c>
      <c r="J2282" s="13">
        <v>3.31E7</v>
      </c>
      <c r="K2282" s="13" t="str">
        <f t="shared" ref="K2282:P2282" si="2282">if($E2282="","",if($E2282="Dropped",if(and(K$1&lt;=$I2282,K$1&gt;=$H2282),if(Year($D2282)=K$1,$F2282*0.8,if((year($D2282)+1)=K$1,$F2282*0.6,$F2282*0.4)) ,""),if($E2282="Minors",0,if($E2282="FA Contract",if(and(K$1&lt;=$I2282,K$1&gt;=$H2282),$F2282,""),if($E2282="YP Contract",if(K$1=$H2282,500000,if(K$1=($H2282+1),1000000,if(K$1=($H2282+2),1500000,""))))))))</f>
        <v/>
      </c>
      <c r="L2282" s="13" t="str">
        <f t="shared" si="2282"/>
        <v/>
      </c>
      <c r="M2282" s="13" t="str">
        <f t="shared" si="2282"/>
        <v/>
      </c>
      <c r="N2282" s="13" t="str">
        <f t="shared" si="2282"/>
        <v/>
      </c>
      <c r="O2282" s="13" t="str">
        <f t="shared" si="2282"/>
        <v/>
      </c>
      <c r="P2282" s="13" t="str">
        <f t="shared" si="2282"/>
        <v/>
      </c>
    </row>
    <row r="2283">
      <c r="B2283" s="23"/>
      <c r="C2283" s="9"/>
      <c r="D2283" s="9"/>
      <c r="E2283" s="9"/>
      <c r="F2283" s="2"/>
      <c r="G2283" s="3"/>
      <c r="I2283" s="12" t="str">
        <f t="shared" si="754"/>
        <v/>
      </c>
      <c r="J2283" s="13">
        <v>3.31E7</v>
      </c>
      <c r="K2283" s="13" t="str">
        <f t="shared" ref="K2283:P2283" si="2283">if($E2283="","",if($E2283="Dropped",if(and(K$1&lt;=$I2283,K$1&gt;=$H2283),if(Year($D2283)=K$1,$F2283*0.8,if((year($D2283)+1)=K$1,$F2283*0.6,$F2283*0.4)) ,""),if($E2283="Minors",0,if($E2283="FA Contract",if(and(K$1&lt;=$I2283,K$1&gt;=$H2283),$F2283,""),if($E2283="YP Contract",if(K$1=$H2283,500000,if(K$1=($H2283+1),1000000,if(K$1=($H2283+2),1500000,""))))))))</f>
        <v/>
      </c>
      <c r="L2283" s="13" t="str">
        <f t="shared" si="2283"/>
        <v/>
      </c>
      <c r="M2283" s="13" t="str">
        <f t="shared" si="2283"/>
        <v/>
      </c>
      <c r="N2283" s="13" t="str">
        <f t="shared" si="2283"/>
        <v/>
      </c>
      <c r="O2283" s="13" t="str">
        <f t="shared" si="2283"/>
        <v/>
      </c>
      <c r="P2283" s="13" t="str">
        <f t="shared" si="2283"/>
        <v/>
      </c>
    </row>
    <row r="2284">
      <c r="B2284" s="23"/>
      <c r="C2284" s="9"/>
      <c r="D2284" s="9"/>
      <c r="E2284" s="9"/>
      <c r="F2284" s="2"/>
      <c r="G2284" s="3"/>
      <c r="I2284" s="12" t="str">
        <f t="shared" si="754"/>
        <v/>
      </c>
      <c r="J2284" s="13">
        <v>3.31E7</v>
      </c>
      <c r="K2284" s="13" t="str">
        <f t="shared" ref="K2284:P2284" si="2284">if($E2284="","",if($E2284="Dropped",if(and(K$1&lt;=$I2284,K$1&gt;=$H2284),if(Year($D2284)=K$1,$F2284*0.8,if((year($D2284)+1)=K$1,$F2284*0.6,$F2284*0.4)) ,""),if($E2284="Minors",0,if($E2284="FA Contract",if(and(K$1&lt;=$I2284,K$1&gt;=$H2284),$F2284,""),if($E2284="YP Contract",if(K$1=$H2284,500000,if(K$1=($H2284+1),1000000,if(K$1=($H2284+2),1500000,""))))))))</f>
        <v/>
      </c>
      <c r="L2284" s="13" t="str">
        <f t="shared" si="2284"/>
        <v/>
      </c>
      <c r="M2284" s="13" t="str">
        <f t="shared" si="2284"/>
        <v/>
      </c>
      <c r="N2284" s="13" t="str">
        <f t="shared" si="2284"/>
        <v/>
      </c>
      <c r="O2284" s="13" t="str">
        <f t="shared" si="2284"/>
        <v/>
      </c>
      <c r="P2284" s="13" t="str">
        <f t="shared" si="2284"/>
        <v/>
      </c>
    </row>
    <row r="2285">
      <c r="B2285" s="23"/>
      <c r="C2285" s="9"/>
      <c r="D2285" s="9"/>
      <c r="E2285" s="9"/>
      <c r="F2285" s="2"/>
      <c r="G2285" s="3"/>
      <c r="I2285" s="12" t="str">
        <f t="shared" si="754"/>
        <v/>
      </c>
      <c r="J2285" s="13">
        <v>3.31E7</v>
      </c>
      <c r="K2285" s="13" t="str">
        <f t="shared" ref="K2285:P2285" si="2285">if($E2285="","",if($E2285="Dropped",if(and(K$1&lt;=$I2285,K$1&gt;=$H2285),if(Year($D2285)=K$1,$F2285*0.8,if((year($D2285)+1)=K$1,$F2285*0.6,$F2285*0.4)) ,""),if($E2285="Minors",0,if($E2285="FA Contract",if(and(K$1&lt;=$I2285,K$1&gt;=$H2285),$F2285,""),if($E2285="YP Contract",if(K$1=$H2285,500000,if(K$1=($H2285+1),1000000,if(K$1=($H2285+2),1500000,""))))))))</f>
        <v/>
      </c>
      <c r="L2285" s="13" t="str">
        <f t="shared" si="2285"/>
        <v/>
      </c>
      <c r="M2285" s="13" t="str">
        <f t="shared" si="2285"/>
        <v/>
      </c>
      <c r="N2285" s="13" t="str">
        <f t="shared" si="2285"/>
        <v/>
      </c>
      <c r="O2285" s="13" t="str">
        <f t="shared" si="2285"/>
        <v/>
      </c>
      <c r="P2285" s="13" t="str">
        <f t="shared" si="2285"/>
        <v/>
      </c>
    </row>
    <row r="2286">
      <c r="B2286" s="23"/>
      <c r="C2286" s="9"/>
      <c r="D2286" s="9"/>
      <c r="E2286" s="9"/>
      <c r="F2286" s="2"/>
      <c r="G2286" s="3"/>
      <c r="I2286" s="12" t="str">
        <f t="shared" si="754"/>
        <v/>
      </c>
      <c r="J2286" s="13">
        <v>3.31E7</v>
      </c>
      <c r="K2286" s="13" t="str">
        <f t="shared" ref="K2286:P2286" si="2286">if($E2286="","",if($E2286="Dropped",if(and(K$1&lt;=$I2286,K$1&gt;=$H2286),if(Year($D2286)=K$1,$F2286*0.8,if((year($D2286)+1)=K$1,$F2286*0.6,$F2286*0.4)) ,""),if($E2286="Minors",0,if($E2286="FA Contract",if(and(K$1&lt;=$I2286,K$1&gt;=$H2286),$F2286,""),if($E2286="YP Contract",if(K$1=$H2286,500000,if(K$1=($H2286+1),1000000,if(K$1=($H2286+2),1500000,""))))))))</f>
        <v/>
      </c>
      <c r="L2286" s="13" t="str">
        <f t="shared" si="2286"/>
        <v/>
      </c>
      <c r="M2286" s="13" t="str">
        <f t="shared" si="2286"/>
        <v/>
      </c>
      <c r="N2286" s="13" t="str">
        <f t="shared" si="2286"/>
        <v/>
      </c>
      <c r="O2286" s="13" t="str">
        <f t="shared" si="2286"/>
        <v/>
      </c>
      <c r="P2286" s="13" t="str">
        <f t="shared" si="2286"/>
        <v/>
      </c>
    </row>
    <row r="2287">
      <c r="B2287" s="23"/>
      <c r="C2287" s="9"/>
      <c r="D2287" s="9"/>
      <c r="E2287" s="9"/>
      <c r="F2287" s="2"/>
      <c r="G2287" s="3"/>
      <c r="I2287" s="12" t="str">
        <f t="shared" si="754"/>
        <v/>
      </c>
      <c r="J2287" s="13">
        <v>3.31E7</v>
      </c>
      <c r="K2287" s="13" t="str">
        <f t="shared" ref="K2287:P2287" si="2287">if($E2287="","",if($E2287="Dropped",if(and(K$1&lt;=$I2287,K$1&gt;=$H2287),if(Year($D2287)=K$1,$F2287*0.8,if((year($D2287)+1)=K$1,$F2287*0.6,$F2287*0.4)) ,""),if($E2287="Minors",0,if($E2287="FA Contract",if(and(K$1&lt;=$I2287,K$1&gt;=$H2287),$F2287,""),if($E2287="YP Contract",if(K$1=$H2287,500000,if(K$1=($H2287+1),1000000,if(K$1=($H2287+2),1500000,""))))))))</f>
        <v/>
      </c>
      <c r="L2287" s="13" t="str">
        <f t="shared" si="2287"/>
        <v/>
      </c>
      <c r="M2287" s="13" t="str">
        <f t="shared" si="2287"/>
        <v/>
      </c>
      <c r="N2287" s="13" t="str">
        <f t="shared" si="2287"/>
        <v/>
      </c>
      <c r="O2287" s="13" t="str">
        <f t="shared" si="2287"/>
        <v/>
      </c>
      <c r="P2287" s="13" t="str">
        <f t="shared" si="2287"/>
        <v/>
      </c>
    </row>
    <row r="2288">
      <c r="B2288" s="23"/>
      <c r="C2288" s="9"/>
      <c r="D2288" s="9"/>
      <c r="E2288" s="9"/>
      <c r="F2288" s="2"/>
      <c r="G2288" s="3"/>
      <c r="I2288" s="12" t="str">
        <f t="shared" si="754"/>
        <v/>
      </c>
      <c r="J2288" s="13">
        <v>3.31E7</v>
      </c>
      <c r="K2288" s="13" t="str">
        <f t="shared" ref="K2288:P2288" si="2288">if($E2288="","",if($E2288="Dropped",if(and(K$1&lt;=$I2288,K$1&gt;=$H2288),if(Year($D2288)=K$1,$F2288*0.8,if((year($D2288)+1)=K$1,$F2288*0.6,$F2288*0.4)) ,""),if($E2288="Minors",0,if($E2288="FA Contract",if(and(K$1&lt;=$I2288,K$1&gt;=$H2288),$F2288,""),if($E2288="YP Contract",if(K$1=$H2288,500000,if(K$1=($H2288+1),1000000,if(K$1=($H2288+2),1500000,""))))))))</f>
        <v/>
      </c>
      <c r="L2288" s="13" t="str">
        <f t="shared" si="2288"/>
        <v/>
      </c>
      <c r="M2288" s="13" t="str">
        <f t="shared" si="2288"/>
        <v/>
      </c>
      <c r="N2288" s="13" t="str">
        <f t="shared" si="2288"/>
        <v/>
      </c>
      <c r="O2288" s="13" t="str">
        <f t="shared" si="2288"/>
        <v/>
      </c>
      <c r="P2288" s="13" t="str">
        <f t="shared" si="2288"/>
        <v/>
      </c>
    </row>
    <row r="2289">
      <c r="B2289" s="23"/>
      <c r="C2289" s="9"/>
      <c r="D2289" s="9"/>
      <c r="E2289" s="9"/>
      <c r="F2289" s="2"/>
      <c r="G2289" s="3"/>
      <c r="I2289" s="12" t="str">
        <f t="shared" si="754"/>
        <v/>
      </c>
      <c r="J2289" s="13">
        <v>3.31E7</v>
      </c>
      <c r="K2289" s="13" t="str">
        <f t="shared" ref="K2289:P2289" si="2289">if($E2289="","",if($E2289="Dropped",if(and(K$1&lt;=$I2289,K$1&gt;=$H2289),if(Year($D2289)=K$1,$F2289*0.8,if((year($D2289)+1)=K$1,$F2289*0.6,$F2289*0.4)) ,""),if($E2289="Minors",0,if($E2289="FA Contract",if(and(K$1&lt;=$I2289,K$1&gt;=$H2289),$F2289,""),if($E2289="YP Contract",if(K$1=$H2289,500000,if(K$1=($H2289+1),1000000,if(K$1=($H2289+2),1500000,""))))))))</f>
        <v/>
      </c>
      <c r="L2289" s="13" t="str">
        <f t="shared" si="2289"/>
        <v/>
      </c>
      <c r="M2289" s="13" t="str">
        <f t="shared" si="2289"/>
        <v/>
      </c>
      <c r="N2289" s="13" t="str">
        <f t="shared" si="2289"/>
        <v/>
      </c>
      <c r="O2289" s="13" t="str">
        <f t="shared" si="2289"/>
        <v/>
      </c>
      <c r="P2289" s="13" t="str">
        <f t="shared" si="2289"/>
        <v/>
      </c>
    </row>
    <row r="2290">
      <c r="B2290" s="23"/>
      <c r="C2290" s="9"/>
      <c r="D2290" s="9"/>
      <c r="E2290" s="9"/>
      <c r="F2290" s="2"/>
      <c r="G2290" s="3"/>
      <c r="I2290" s="12" t="str">
        <f t="shared" si="754"/>
        <v/>
      </c>
      <c r="J2290" s="13">
        <v>3.31E7</v>
      </c>
      <c r="K2290" s="13" t="str">
        <f t="shared" ref="K2290:P2290" si="2290">if($E2290="","",if($E2290="Dropped",if(and(K$1&lt;=$I2290,K$1&gt;=$H2290),if(Year($D2290)=K$1,$F2290*0.8,if((year($D2290)+1)=K$1,$F2290*0.6,$F2290*0.4)) ,""),if($E2290="Minors",0,if($E2290="FA Contract",if(and(K$1&lt;=$I2290,K$1&gt;=$H2290),$F2290,""),if($E2290="YP Contract",if(K$1=$H2290,500000,if(K$1=($H2290+1),1000000,if(K$1=($H2290+2),1500000,""))))))))</f>
        <v/>
      </c>
      <c r="L2290" s="13" t="str">
        <f t="shared" si="2290"/>
        <v/>
      </c>
      <c r="M2290" s="13" t="str">
        <f t="shared" si="2290"/>
        <v/>
      </c>
      <c r="N2290" s="13" t="str">
        <f t="shared" si="2290"/>
        <v/>
      </c>
      <c r="O2290" s="13" t="str">
        <f t="shared" si="2290"/>
        <v/>
      </c>
      <c r="P2290" s="13" t="str">
        <f t="shared" si="2290"/>
        <v/>
      </c>
    </row>
    <row r="2291">
      <c r="B2291" s="23"/>
      <c r="C2291" s="9"/>
      <c r="D2291" s="9"/>
      <c r="E2291" s="9"/>
      <c r="F2291" s="2"/>
      <c r="G2291" s="3"/>
      <c r="I2291" s="12" t="str">
        <f t="shared" si="754"/>
        <v/>
      </c>
      <c r="J2291" s="13">
        <v>3.31E7</v>
      </c>
      <c r="K2291" s="13" t="str">
        <f t="shared" ref="K2291:P2291" si="2291">if($E2291="","",if($E2291="Dropped",if(and(K$1&lt;=$I2291,K$1&gt;=$H2291),if(Year($D2291)=K$1,$F2291*0.8,if((year($D2291)+1)=K$1,$F2291*0.6,$F2291*0.4)) ,""),if($E2291="Minors",0,if($E2291="FA Contract",if(and(K$1&lt;=$I2291,K$1&gt;=$H2291),$F2291,""),if($E2291="YP Contract",if(K$1=$H2291,500000,if(K$1=($H2291+1),1000000,if(K$1=($H2291+2),1500000,""))))))))</f>
        <v/>
      </c>
      <c r="L2291" s="13" t="str">
        <f t="shared" si="2291"/>
        <v/>
      </c>
      <c r="M2291" s="13" t="str">
        <f t="shared" si="2291"/>
        <v/>
      </c>
      <c r="N2291" s="13" t="str">
        <f t="shared" si="2291"/>
        <v/>
      </c>
      <c r="O2291" s="13" t="str">
        <f t="shared" si="2291"/>
        <v/>
      </c>
      <c r="P2291" s="13" t="str">
        <f t="shared" si="2291"/>
        <v/>
      </c>
    </row>
    <row r="2292">
      <c r="B2292" s="23"/>
      <c r="C2292" s="9"/>
      <c r="D2292" s="9"/>
      <c r="E2292" s="9"/>
      <c r="F2292" s="2"/>
      <c r="G2292" s="3"/>
      <c r="I2292" s="12" t="str">
        <f t="shared" si="754"/>
        <v/>
      </c>
      <c r="J2292" s="13">
        <v>3.31E7</v>
      </c>
      <c r="K2292" s="13" t="str">
        <f t="shared" ref="K2292:P2292" si="2292">if($E2292="","",if($E2292="Dropped",if(and(K$1&lt;=$I2292,K$1&gt;=$H2292),if(Year($D2292)=K$1,$F2292*0.8,if((year($D2292)+1)=K$1,$F2292*0.6,$F2292*0.4)) ,""),if($E2292="Minors",0,if($E2292="FA Contract",if(and(K$1&lt;=$I2292,K$1&gt;=$H2292),$F2292,""),if($E2292="YP Contract",if(K$1=$H2292,500000,if(K$1=($H2292+1),1000000,if(K$1=($H2292+2),1500000,""))))))))</f>
        <v/>
      </c>
      <c r="L2292" s="13" t="str">
        <f t="shared" si="2292"/>
        <v/>
      </c>
      <c r="M2292" s="13" t="str">
        <f t="shared" si="2292"/>
        <v/>
      </c>
      <c r="N2292" s="13" t="str">
        <f t="shared" si="2292"/>
        <v/>
      </c>
      <c r="O2292" s="13" t="str">
        <f t="shared" si="2292"/>
        <v/>
      </c>
      <c r="P2292" s="13" t="str">
        <f t="shared" si="2292"/>
        <v/>
      </c>
    </row>
    <row r="2293">
      <c r="B2293" s="23"/>
      <c r="C2293" s="9"/>
      <c r="D2293" s="9"/>
      <c r="E2293" s="9"/>
      <c r="F2293" s="2"/>
      <c r="G2293" s="3"/>
      <c r="I2293" s="12" t="str">
        <f t="shared" si="754"/>
        <v/>
      </c>
      <c r="J2293" s="13">
        <v>3.31E7</v>
      </c>
      <c r="K2293" s="13" t="str">
        <f t="shared" ref="K2293:P2293" si="2293">if($E2293="","",if($E2293="Dropped",if(and(K$1&lt;=$I2293,K$1&gt;=$H2293),if(Year($D2293)=K$1,$F2293*0.8,if((year($D2293)+1)=K$1,$F2293*0.6,$F2293*0.4)) ,""),if($E2293="Minors",0,if($E2293="FA Contract",if(and(K$1&lt;=$I2293,K$1&gt;=$H2293),$F2293,""),if($E2293="YP Contract",if(K$1=$H2293,500000,if(K$1=($H2293+1),1000000,if(K$1=($H2293+2),1500000,""))))))))</f>
        <v/>
      </c>
      <c r="L2293" s="13" t="str">
        <f t="shared" si="2293"/>
        <v/>
      </c>
      <c r="M2293" s="13" t="str">
        <f t="shared" si="2293"/>
        <v/>
      </c>
      <c r="N2293" s="13" t="str">
        <f t="shared" si="2293"/>
        <v/>
      </c>
      <c r="O2293" s="13" t="str">
        <f t="shared" si="2293"/>
        <v/>
      </c>
      <c r="P2293" s="13" t="str">
        <f t="shared" si="2293"/>
        <v/>
      </c>
    </row>
    <row r="2294">
      <c r="B2294" s="23"/>
      <c r="C2294" s="9"/>
      <c r="D2294" s="9"/>
      <c r="E2294" s="9"/>
      <c r="F2294" s="2"/>
      <c r="G2294" s="3"/>
      <c r="I2294" s="12" t="str">
        <f t="shared" si="754"/>
        <v/>
      </c>
      <c r="J2294" s="13">
        <v>3.31E7</v>
      </c>
      <c r="K2294" s="13" t="str">
        <f t="shared" ref="K2294:P2294" si="2294">if($E2294="","",if($E2294="Dropped",if(and(K$1&lt;=$I2294,K$1&gt;=$H2294),if(Year($D2294)=K$1,$F2294*0.8,if((year($D2294)+1)=K$1,$F2294*0.6,$F2294*0.4)) ,""),if($E2294="Minors",0,if($E2294="FA Contract",if(and(K$1&lt;=$I2294,K$1&gt;=$H2294),$F2294,""),if($E2294="YP Contract",if(K$1=$H2294,500000,if(K$1=($H2294+1),1000000,if(K$1=($H2294+2),1500000,""))))))))</f>
        <v/>
      </c>
      <c r="L2294" s="13" t="str">
        <f t="shared" si="2294"/>
        <v/>
      </c>
      <c r="M2294" s="13" t="str">
        <f t="shared" si="2294"/>
        <v/>
      </c>
      <c r="N2294" s="13" t="str">
        <f t="shared" si="2294"/>
        <v/>
      </c>
      <c r="O2294" s="13" t="str">
        <f t="shared" si="2294"/>
        <v/>
      </c>
      <c r="P2294" s="13" t="str">
        <f t="shared" si="2294"/>
        <v/>
      </c>
    </row>
    <row r="2295">
      <c r="B2295" s="23"/>
      <c r="C2295" s="9"/>
      <c r="D2295" s="9"/>
      <c r="E2295" s="9"/>
      <c r="F2295" s="2"/>
      <c r="G2295" s="3"/>
      <c r="I2295" s="12" t="str">
        <f t="shared" si="754"/>
        <v/>
      </c>
      <c r="J2295" s="13">
        <v>3.31E7</v>
      </c>
      <c r="K2295" s="13" t="str">
        <f t="shared" ref="K2295:P2295" si="2295">if($E2295="","",if($E2295="Dropped",if(and(K$1&lt;=$I2295,K$1&gt;=$H2295),if(Year($D2295)=K$1,$F2295*0.8,if((year($D2295)+1)=K$1,$F2295*0.6,$F2295*0.4)) ,""),if($E2295="Minors",0,if($E2295="FA Contract",if(and(K$1&lt;=$I2295,K$1&gt;=$H2295),$F2295,""),if($E2295="YP Contract",if(K$1=$H2295,500000,if(K$1=($H2295+1),1000000,if(K$1=($H2295+2),1500000,""))))))))</f>
        <v/>
      </c>
      <c r="L2295" s="13" t="str">
        <f t="shared" si="2295"/>
        <v/>
      </c>
      <c r="M2295" s="13" t="str">
        <f t="shared" si="2295"/>
        <v/>
      </c>
      <c r="N2295" s="13" t="str">
        <f t="shared" si="2295"/>
        <v/>
      </c>
      <c r="O2295" s="13" t="str">
        <f t="shared" si="2295"/>
        <v/>
      </c>
      <c r="P2295" s="13" t="str">
        <f t="shared" si="2295"/>
        <v/>
      </c>
    </row>
    <row r="2296">
      <c r="B2296" s="23"/>
      <c r="C2296" s="9"/>
      <c r="D2296" s="9"/>
      <c r="E2296" s="9"/>
      <c r="F2296" s="2"/>
      <c r="G2296" s="3"/>
      <c r="I2296" s="12" t="str">
        <f t="shared" si="754"/>
        <v/>
      </c>
      <c r="J2296" s="13">
        <v>3.31E7</v>
      </c>
      <c r="K2296" s="13" t="str">
        <f t="shared" ref="K2296:P2296" si="2296">if($E2296="","",if($E2296="Dropped",if(and(K$1&lt;=$I2296,K$1&gt;=$H2296),if(Year($D2296)=K$1,$F2296*0.8,if((year($D2296)+1)=K$1,$F2296*0.6,$F2296*0.4)) ,""),if($E2296="Minors",0,if($E2296="FA Contract",if(and(K$1&lt;=$I2296,K$1&gt;=$H2296),$F2296,""),if($E2296="YP Contract",if(K$1=$H2296,500000,if(K$1=($H2296+1),1000000,if(K$1=($H2296+2),1500000,""))))))))</f>
        <v/>
      </c>
      <c r="L2296" s="13" t="str">
        <f t="shared" si="2296"/>
        <v/>
      </c>
      <c r="M2296" s="13" t="str">
        <f t="shared" si="2296"/>
        <v/>
      </c>
      <c r="N2296" s="13" t="str">
        <f t="shared" si="2296"/>
        <v/>
      </c>
      <c r="O2296" s="13" t="str">
        <f t="shared" si="2296"/>
        <v/>
      </c>
      <c r="P2296" s="13" t="str">
        <f t="shared" si="2296"/>
        <v/>
      </c>
    </row>
    <row r="2297">
      <c r="B2297" s="23"/>
      <c r="C2297" s="9"/>
      <c r="D2297" s="9"/>
      <c r="E2297" s="9"/>
      <c r="F2297" s="2"/>
      <c r="G2297" s="3"/>
      <c r="I2297" s="12" t="str">
        <f t="shared" si="754"/>
        <v/>
      </c>
      <c r="J2297" s="13">
        <v>3.31E7</v>
      </c>
      <c r="K2297" s="13" t="str">
        <f t="shared" ref="K2297:P2297" si="2297">if($E2297="","",if($E2297="Dropped",if(and(K$1&lt;=$I2297,K$1&gt;=$H2297),if(Year($D2297)=K$1,$F2297*0.8,if((year($D2297)+1)=K$1,$F2297*0.6,$F2297*0.4)) ,""),if($E2297="Minors",0,if($E2297="FA Contract",if(and(K$1&lt;=$I2297,K$1&gt;=$H2297),$F2297,""),if($E2297="YP Contract",if(K$1=$H2297,500000,if(K$1=($H2297+1),1000000,if(K$1=($H2297+2),1500000,""))))))))</f>
        <v/>
      </c>
      <c r="L2297" s="13" t="str">
        <f t="shared" si="2297"/>
        <v/>
      </c>
      <c r="M2297" s="13" t="str">
        <f t="shared" si="2297"/>
        <v/>
      </c>
      <c r="N2297" s="13" t="str">
        <f t="shared" si="2297"/>
        <v/>
      </c>
      <c r="O2297" s="13" t="str">
        <f t="shared" si="2297"/>
        <v/>
      </c>
      <c r="P2297" s="13" t="str">
        <f t="shared" si="2297"/>
        <v/>
      </c>
    </row>
    <row r="2298">
      <c r="B2298" s="23"/>
      <c r="C2298" s="9"/>
      <c r="D2298" s="9"/>
      <c r="E2298" s="9"/>
      <c r="F2298" s="2"/>
      <c r="G2298" s="3"/>
      <c r="I2298" s="12" t="str">
        <f t="shared" si="754"/>
        <v/>
      </c>
      <c r="J2298" s="13">
        <v>3.31E7</v>
      </c>
      <c r="K2298" s="13" t="str">
        <f t="shared" ref="K2298:P2298" si="2298">if($E2298="","",if($E2298="Dropped",if(and(K$1&lt;=$I2298,K$1&gt;=$H2298),if(Year($D2298)=K$1,$F2298*0.8,if((year($D2298)+1)=K$1,$F2298*0.6,$F2298*0.4)) ,""),if($E2298="Minors",0,if($E2298="FA Contract",if(and(K$1&lt;=$I2298,K$1&gt;=$H2298),$F2298,""),if($E2298="YP Contract",if(K$1=$H2298,500000,if(K$1=($H2298+1),1000000,if(K$1=($H2298+2),1500000,""))))))))</f>
        <v/>
      </c>
      <c r="L2298" s="13" t="str">
        <f t="shared" si="2298"/>
        <v/>
      </c>
      <c r="M2298" s="13" t="str">
        <f t="shared" si="2298"/>
        <v/>
      </c>
      <c r="N2298" s="13" t="str">
        <f t="shared" si="2298"/>
        <v/>
      </c>
      <c r="O2298" s="13" t="str">
        <f t="shared" si="2298"/>
        <v/>
      </c>
      <c r="P2298" s="13" t="str">
        <f t="shared" si="2298"/>
        <v/>
      </c>
    </row>
    <row r="2299">
      <c r="B2299" s="23"/>
      <c r="C2299" s="9"/>
      <c r="D2299" s="9"/>
      <c r="E2299" s="9"/>
      <c r="F2299" s="2"/>
      <c r="G2299" s="3"/>
      <c r="I2299" s="12" t="str">
        <f t="shared" si="754"/>
        <v/>
      </c>
      <c r="J2299" s="13">
        <v>3.31E7</v>
      </c>
      <c r="K2299" s="13" t="str">
        <f t="shared" ref="K2299:P2299" si="2299">if($E2299="","",if($E2299="Dropped",if(and(K$1&lt;=$I2299,K$1&gt;=$H2299),if(Year($D2299)=K$1,$F2299*0.8,if((year($D2299)+1)=K$1,$F2299*0.6,$F2299*0.4)) ,""),if($E2299="Minors",0,if($E2299="FA Contract",if(and(K$1&lt;=$I2299,K$1&gt;=$H2299),$F2299,""),if($E2299="YP Contract",if(K$1=$H2299,500000,if(K$1=($H2299+1),1000000,if(K$1=($H2299+2),1500000,""))))))))</f>
        <v/>
      </c>
      <c r="L2299" s="13" t="str">
        <f t="shared" si="2299"/>
        <v/>
      </c>
      <c r="M2299" s="13" t="str">
        <f t="shared" si="2299"/>
        <v/>
      </c>
      <c r="N2299" s="13" t="str">
        <f t="shared" si="2299"/>
        <v/>
      </c>
      <c r="O2299" s="13" t="str">
        <f t="shared" si="2299"/>
        <v/>
      </c>
      <c r="P2299" s="13" t="str">
        <f t="shared" si="2299"/>
        <v/>
      </c>
    </row>
    <row r="2300">
      <c r="B2300" s="23"/>
      <c r="C2300" s="9"/>
      <c r="D2300" s="9"/>
      <c r="E2300" s="9"/>
      <c r="F2300" s="2"/>
      <c r="G2300" s="3"/>
      <c r="I2300" s="12" t="str">
        <f t="shared" si="754"/>
        <v/>
      </c>
      <c r="J2300" s="13">
        <v>3.31E7</v>
      </c>
      <c r="K2300" s="13" t="str">
        <f t="shared" ref="K2300:P2300" si="2300">if($E2300="","",if($E2300="Dropped",if(and(K$1&lt;=$I2300,K$1&gt;=$H2300),if(Year($D2300)=K$1,$F2300*0.8,if((year($D2300)+1)=K$1,$F2300*0.6,$F2300*0.4)) ,""),if($E2300="Minors",0,if($E2300="FA Contract",if(and(K$1&lt;=$I2300,K$1&gt;=$H2300),$F2300,""),if($E2300="YP Contract",if(K$1=$H2300,500000,if(K$1=($H2300+1),1000000,if(K$1=($H2300+2),1500000,""))))))))</f>
        <v/>
      </c>
      <c r="L2300" s="13" t="str">
        <f t="shared" si="2300"/>
        <v/>
      </c>
      <c r="M2300" s="13" t="str">
        <f t="shared" si="2300"/>
        <v/>
      </c>
      <c r="N2300" s="13" t="str">
        <f t="shared" si="2300"/>
        <v/>
      </c>
      <c r="O2300" s="13" t="str">
        <f t="shared" si="2300"/>
        <v/>
      </c>
      <c r="P2300" s="13" t="str">
        <f t="shared" si="2300"/>
        <v/>
      </c>
    </row>
    <row r="2301">
      <c r="B2301" s="23"/>
      <c r="C2301" s="9"/>
      <c r="D2301" s="9"/>
      <c r="E2301" s="9"/>
      <c r="F2301" s="2"/>
      <c r="G2301" s="3"/>
      <c r="I2301" s="12" t="str">
        <f t="shared" si="754"/>
        <v/>
      </c>
      <c r="J2301" s="13">
        <v>3.31E7</v>
      </c>
      <c r="K2301" s="13" t="str">
        <f t="shared" ref="K2301:P2301" si="2301">if($E2301="","",if($E2301="Dropped",if(and(K$1&lt;=$I2301,K$1&gt;=$H2301),if(Year($D2301)=K$1,$F2301*0.8,if((year($D2301)+1)=K$1,$F2301*0.6,$F2301*0.4)) ,""),if($E2301="Minors",0,if($E2301="FA Contract",if(and(K$1&lt;=$I2301,K$1&gt;=$H2301),$F2301,""),if($E2301="YP Contract",if(K$1=$H2301,500000,if(K$1=($H2301+1),1000000,if(K$1=($H2301+2),1500000,""))))))))</f>
        <v/>
      </c>
      <c r="L2301" s="13" t="str">
        <f t="shared" si="2301"/>
        <v/>
      </c>
      <c r="M2301" s="13" t="str">
        <f t="shared" si="2301"/>
        <v/>
      </c>
      <c r="N2301" s="13" t="str">
        <f t="shared" si="2301"/>
        <v/>
      </c>
      <c r="O2301" s="13" t="str">
        <f t="shared" si="2301"/>
        <v/>
      </c>
      <c r="P2301" s="13" t="str">
        <f t="shared" si="2301"/>
        <v/>
      </c>
    </row>
    <row r="2302">
      <c r="B2302" s="23"/>
      <c r="C2302" s="9"/>
      <c r="D2302" s="9"/>
      <c r="E2302" s="9"/>
      <c r="F2302" s="2"/>
      <c r="G2302" s="3"/>
      <c r="I2302" s="12" t="str">
        <f t="shared" si="754"/>
        <v/>
      </c>
      <c r="J2302" s="13">
        <v>3.31E7</v>
      </c>
      <c r="K2302" s="13" t="str">
        <f t="shared" ref="K2302:P2302" si="2302">if($E2302="","",if($E2302="Dropped",if(and(K$1&lt;=$I2302,K$1&gt;=$H2302),if(Year($D2302)=K$1,$F2302*0.8,if((year($D2302)+1)=K$1,$F2302*0.6,$F2302*0.4)) ,""),if($E2302="Minors",0,if($E2302="FA Contract",if(and(K$1&lt;=$I2302,K$1&gt;=$H2302),$F2302,""),if($E2302="YP Contract",if(K$1=$H2302,500000,if(K$1=($H2302+1),1000000,if(K$1=($H2302+2),1500000,""))))))))</f>
        <v/>
      </c>
      <c r="L2302" s="13" t="str">
        <f t="shared" si="2302"/>
        <v/>
      </c>
      <c r="M2302" s="13" t="str">
        <f t="shared" si="2302"/>
        <v/>
      </c>
      <c r="N2302" s="13" t="str">
        <f t="shared" si="2302"/>
        <v/>
      </c>
      <c r="O2302" s="13" t="str">
        <f t="shared" si="2302"/>
        <v/>
      </c>
      <c r="P2302" s="13" t="str">
        <f t="shared" si="2302"/>
        <v/>
      </c>
    </row>
    <row r="2303">
      <c r="B2303" s="23"/>
      <c r="C2303" s="9"/>
      <c r="D2303" s="9"/>
      <c r="E2303" s="9"/>
      <c r="F2303" s="2"/>
      <c r="G2303" s="3"/>
      <c r="I2303" s="12" t="str">
        <f t="shared" si="754"/>
        <v/>
      </c>
      <c r="J2303" s="13">
        <v>3.31E7</v>
      </c>
      <c r="K2303" s="13" t="str">
        <f t="shared" ref="K2303:P2303" si="2303">if($E2303="","",if($E2303="Dropped",if(and(K$1&lt;=$I2303,K$1&gt;=$H2303),if(Year($D2303)=K$1,$F2303*0.8,if((year($D2303)+1)=K$1,$F2303*0.6,$F2303*0.4)) ,""),if($E2303="Minors",0,if($E2303="FA Contract",if(and(K$1&lt;=$I2303,K$1&gt;=$H2303),$F2303,""),if($E2303="YP Contract",if(K$1=$H2303,500000,if(K$1=($H2303+1),1000000,if(K$1=($H2303+2),1500000,""))))))))</f>
        <v/>
      </c>
      <c r="L2303" s="13" t="str">
        <f t="shared" si="2303"/>
        <v/>
      </c>
      <c r="M2303" s="13" t="str">
        <f t="shared" si="2303"/>
        <v/>
      </c>
      <c r="N2303" s="13" t="str">
        <f t="shared" si="2303"/>
        <v/>
      </c>
      <c r="O2303" s="13" t="str">
        <f t="shared" si="2303"/>
        <v/>
      </c>
      <c r="P2303" s="13" t="str">
        <f t="shared" si="2303"/>
        <v/>
      </c>
    </row>
    <row r="2304">
      <c r="B2304" s="23"/>
      <c r="C2304" s="9"/>
      <c r="D2304" s="9"/>
      <c r="E2304" s="9"/>
      <c r="F2304" s="2"/>
      <c r="G2304" s="3"/>
      <c r="I2304" s="12" t="str">
        <f t="shared" si="754"/>
        <v/>
      </c>
      <c r="J2304" s="13">
        <v>3.31E7</v>
      </c>
      <c r="K2304" s="13" t="str">
        <f t="shared" ref="K2304:P2304" si="2304">if($E2304="","",if($E2304="Dropped",if(and(K$1&lt;=$I2304,K$1&gt;=$H2304),if(Year($D2304)=K$1,$F2304*0.8,if((year($D2304)+1)=K$1,$F2304*0.6,$F2304*0.4)) ,""),if($E2304="Minors",0,if($E2304="FA Contract",if(and(K$1&lt;=$I2304,K$1&gt;=$H2304),$F2304,""),if($E2304="YP Contract",if(K$1=$H2304,500000,if(K$1=($H2304+1),1000000,if(K$1=($H2304+2),1500000,""))))))))</f>
        <v/>
      </c>
      <c r="L2304" s="13" t="str">
        <f t="shared" si="2304"/>
        <v/>
      </c>
      <c r="M2304" s="13" t="str">
        <f t="shared" si="2304"/>
        <v/>
      </c>
      <c r="N2304" s="13" t="str">
        <f t="shared" si="2304"/>
        <v/>
      </c>
      <c r="O2304" s="13" t="str">
        <f t="shared" si="2304"/>
        <v/>
      </c>
      <c r="P2304" s="13" t="str">
        <f t="shared" si="2304"/>
        <v/>
      </c>
    </row>
    <row r="2305">
      <c r="B2305" s="23"/>
      <c r="C2305" s="9"/>
      <c r="D2305" s="9"/>
      <c r="E2305" s="9"/>
      <c r="F2305" s="2"/>
      <c r="G2305" s="3"/>
      <c r="I2305" s="12" t="str">
        <f t="shared" si="754"/>
        <v/>
      </c>
      <c r="J2305" s="13">
        <v>3.31E7</v>
      </c>
      <c r="K2305" s="13" t="str">
        <f t="shared" ref="K2305:P2305" si="2305">if($E2305="","",if($E2305="Dropped",if(and(K$1&lt;=$I2305,K$1&gt;=$H2305),if(Year($D2305)=K$1,$F2305*0.8,if((year($D2305)+1)=K$1,$F2305*0.6,$F2305*0.4)) ,""),if($E2305="Minors",0,if($E2305="FA Contract",if(and(K$1&lt;=$I2305,K$1&gt;=$H2305),$F2305,""),if($E2305="YP Contract",if(K$1=$H2305,500000,if(K$1=($H2305+1),1000000,if(K$1=($H2305+2),1500000,""))))))))</f>
        <v/>
      </c>
      <c r="L2305" s="13" t="str">
        <f t="shared" si="2305"/>
        <v/>
      </c>
      <c r="M2305" s="13" t="str">
        <f t="shared" si="2305"/>
        <v/>
      </c>
      <c r="N2305" s="13" t="str">
        <f t="shared" si="2305"/>
        <v/>
      </c>
      <c r="O2305" s="13" t="str">
        <f t="shared" si="2305"/>
        <v/>
      </c>
      <c r="P2305" s="13" t="str">
        <f t="shared" si="2305"/>
        <v/>
      </c>
    </row>
    <row r="2306">
      <c r="B2306" s="23"/>
      <c r="C2306" s="9"/>
      <c r="D2306" s="9"/>
      <c r="E2306" s="9"/>
      <c r="F2306" s="2"/>
      <c r="G2306" s="3"/>
      <c r="I2306" s="12" t="str">
        <f t="shared" si="754"/>
        <v/>
      </c>
      <c r="J2306" s="13">
        <v>3.31E7</v>
      </c>
      <c r="K2306" s="13" t="str">
        <f t="shared" ref="K2306:P2306" si="2306">if($E2306="","",if($E2306="Dropped",if(and(K$1&lt;=$I2306,K$1&gt;=$H2306),if(Year($D2306)=K$1,$F2306*0.8,if((year($D2306)+1)=K$1,$F2306*0.6,$F2306*0.4)) ,""),if($E2306="Minors",0,if($E2306="FA Contract",if(and(K$1&lt;=$I2306,K$1&gt;=$H2306),$F2306,""),if($E2306="YP Contract",if(K$1=$H2306,500000,if(K$1=($H2306+1),1000000,if(K$1=($H2306+2),1500000,""))))))))</f>
        <v/>
      </c>
      <c r="L2306" s="13" t="str">
        <f t="shared" si="2306"/>
        <v/>
      </c>
      <c r="M2306" s="13" t="str">
        <f t="shared" si="2306"/>
        <v/>
      </c>
      <c r="N2306" s="13" t="str">
        <f t="shared" si="2306"/>
        <v/>
      </c>
      <c r="O2306" s="13" t="str">
        <f t="shared" si="2306"/>
        <v/>
      </c>
      <c r="P2306" s="13" t="str">
        <f t="shared" si="2306"/>
        <v/>
      </c>
    </row>
    <row r="2307">
      <c r="B2307" s="23"/>
      <c r="C2307" s="9"/>
      <c r="D2307" s="9"/>
      <c r="E2307" s="9"/>
      <c r="F2307" s="2"/>
      <c r="G2307" s="3"/>
      <c r="I2307" s="12" t="str">
        <f t="shared" si="754"/>
        <v/>
      </c>
      <c r="J2307" s="13">
        <v>3.31E7</v>
      </c>
      <c r="K2307" s="13" t="str">
        <f t="shared" ref="K2307:P2307" si="2307">if($E2307="","",if($E2307="Dropped",if(and(K$1&lt;=$I2307,K$1&gt;=$H2307),if(Year($D2307)=K$1,$F2307*0.8,if((year($D2307)+1)=K$1,$F2307*0.6,$F2307*0.4)) ,""),if($E2307="Minors",0,if($E2307="FA Contract",if(and(K$1&lt;=$I2307,K$1&gt;=$H2307),$F2307,""),if($E2307="YP Contract",if(K$1=$H2307,500000,if(K$1=($H2307+1),1000000,if(K$1=($H2307+2),1500000,""))))))))</f>
        <v/>
      </c>
      <c r="L2307" s="13" t="str">
        <f t="shared" si="2307"/>
        <v/>
      </c>
      <c r="M2307" s="13" t="str">
        <f t="shared" si="2307"/>
        <v/>
      </c>
      <c r="N2307" s="13" t="str">
        <f t="shared" si="2307"/>
        <v/>
      </c>
      <c r="O2307" s="13" t="str">
        <f t="shared" si="2307"/>
        <v/>
      </c>
      <c r="P2307" s="13" t="str">
        <f t="shared" si="2307"/>
        <v/>
      </c>
    </row>
    <row r="2308">
      <c r="B2308" s="23"/>
      <c r="C2308" s="9"/>
      <c r="D2308" s="9"/>
      <c r="E2308" s="9"/>
      <c r="F2308" s="2"/>
      <c r="G2308" s="3"/>
      <c r="I2308" s="12" t="str">
        <f t="shared" si="754"/>
        <v/>
      </c>
      <c r="J2308" s="13">
        <v>3.31E7</v>
      </c>
      <c r="K2308" s="13" t="str">
        <f t="shared" ref="K2308:P2308" si="2308">if($E2308="","",if($E2308="Dropped",if(and(K$1&lt;=$I2308,K$1&gt;=$H2308),if(Year($D2308)=K$1,$F2308*0.8,if((year($D2308)+1)=K$1,$F2308*0.6,$F2308*0.4)) ,""),if($E2308="Minors",0,if($E2308="FA Contract",if(and(K$1&lt;=$I2308,K$1&gt;=$H2308),$F2308,""),if($E2308="YP Contract",if(K$1=$H2308,500000,if(K$1=($H2308+1),1000000,if(K$1=($H2308+2),1500000,""))))))))</f>
        <v/>
      </c>
      <c r="L2308" s="13" t="str">
        <f t="shared" si="2308"/>
        <v/>
      </c>
      <c r="M2308" s="13" t="str">
        <f t="shared" si="2308"/>
        <v/>
      </c>
      <c r="N2308" s="13" t="str">
        <f t="shared" si="2308"/>
        <v/>
      </c>
      <c r="O2308" s="13" t="str">
        <f t="shared" si="2308"/>
        <v/>
      </c>
      <c r="P2308" s="13" t="str">
        <f t="shared" si="2308"/>
        <v/>
      </c>
    </row>
    <row r="2309">
      <c r="B2309" s="23"/>
      <c r="C2309" s="9"/>
      <c r="D2309" s="9"/>
      <c r="E2309" s="9"/>
      <c r="F2309" s="2"/>
      <c r="G2309" s="3"/>
      <c r="I2309" s="12" t="str">
        <f t="shared" si="754"/>
        <v/>
      </c>
      <c r="J2309" s="13">
        <v>3.31E7</v>
      </c>
      <c r="K2309" s="13" t="str">
        <f t="shared" ref="K2309:P2309" si="2309">if($E2309="","",if($E2309="Dropped",if(and(K$1&lt;=$I2309,K$1&gt;=$H2309),if(Year($D2309)=K$1,$F2309*0.8,if((year($D2309)+1)=K$1,$F2309*0.6,$F2309*0.4)) ,""),if($E2309="Minors",0,if($E2309="FA Contract",if(and(K$1&lt;=$I2309,K$1&gt;=$H2309),$F2309,""),if($E2309="YP Contract",if(K$1=$H2309,500000,if(K$1=($H2309+1),1000000,if(K$1=($H2309+2),1500000,""))))))))</f>
        <v/>
      </c>
      <c r="L2309" s="13" t="str">
        <f t="shared" si="2309"/>
        <v/>
      </c>
      <c r="M2309" s="13" t="str">
        <f t="shared" si="2309"/>
        <v/>
      </c>
      <c r="N2309" s="13" t="str">
        <f t="shared" si="2309"/>
        <v/>
      </c>
      <c r="O2309" s="13" t="str">
        <f t="shared" si="2309"/>
        <v/>
      </c>
      <c r="P2309" s="13" t="str">
        <f t="shared" si="2309"/>
        <v/>
      </c>
    </row>
    <row r="2310">
      <c r="B2310" s="23"/>
      <c r="C2310" s="9"/>
      <c r="D2310" s="9"/>
      <c r="E2310" s="9"/>
      <c r="F2310" s="2"/>
      <c r="G2310" s="3"/>
      <c r="I2310" s="12" t="str">
        <f t="shared" si="754"/>
        <v/>
      </c>
      <c r="J2310" s="13">
        <v>3.31E7</v>
      </c>
      <c r="K2310" s="13" t="str">
        <f t="shared" ref="K2310:P2310" si="2310">if($E2310="","",if($E2310="Dropped",if(and(K$1&lt;=$I2310,K$1&gt;=$H2310),if(Year($D2310)=K$1,$F2310*0.8,if((year($D2310)+1)=K$1,$F2310*0.6,$F2310*0.4)) ,""),if($E2310="Minors",0,if($E2310="FA Contract",if(and(K$1&lt;=$I2310,K$1&gt;=$H2310),$F2310,""),if($E2310="YP Contract",if(K$1=$H2310,500000,if(K$1=($H2310+1),1000000,if(K$1=($H2310+2),1500000,""))))))))</f>
        <v/>
      </c>
      <c r="L2310" s="13" t="str">
        <f t="shared" si="2310"/>
        <v/>
      </c>
      <c r="M2310" s="13" t="str">
        <f t="shared" si="2310"/>
        <v/>
      </c>
      <c r="N2310" s="13" t="str">
        <f t="shared" si="2310"/>
        <v/>
      </c>
      <c r="O2310" s="13" t="str">
        <f t="shared" si="2310"/>
        <v/>
      </c>
      <c r="P2310" s="13" t="str">
        <f t="shared" si="2310"/>
        <v/>
      </c>
    </row>
    <row r="2311">
      <c r="B2311" s="23"/>
      <c r="C2311" s="9"/>
      <c r="D2311" s="9"/>
      <c r="E2311" s="9"/>
      <c r="F2311" s="2"/>
      <c r="G2311" s="3"/>
      <c r="I2311" s="12" t="str">
        <f t="shared" si="754"/>
        <v/>
      </c>
      <c r="J2311" s="13">
        <v>3.31E7</v>
      </c>
      <c r="K2311" s="13" t="str">
        <f t="shared" ref="K2311:P2311" si="2311">if($E2311="","",if($E2311="Dropped",if(and(K$1&lt;=$I2311,K$1&gt;=$H2311),if(Year($D2311)=K$1,$F2311*0.8,if((year($D2311)+1)=K$1,$F2311*0.6,$F2311*0.4)) ,""),if($E2311="Minors",0,if($E2311="FA Contract",if(and(K$1&lt;=$I2311,K$1&gt;=$H2311),$F2311,""),if($E2311="YP Contract",if(K$1=$H2311,500000,if(K$1=($H2311+1),1000000,if(K$1=($H2311+2),1500000,""))))))))</f>
        <v/>
      </c>
      <c r="L2311" s="13" t="str">
        <f t="shared" si="2311"/>
        <v/>
      </c>
      <c r="M2311" s="13" t="str">
        <f t="shared" si="2311"/>
        <v/>
      </c>
      <c r="N2311" s="13" t="str">
        <f t="shared" si="2311"/>
        <v/>
      </c>
      <c r="O2311" s="13" t="str">
        <f t="shared" si="2311"/>
        <v/>
      </c>
      <c r="P2311" s="13" t="str">
        <f t="shared" si="2311"/>
        <v/>
      </c>
    </row>
    <row r="2312">
      <c r="B2312" s="23"/>
      <c r="C2312" s="9"/>
      <c r="D2312" s="9"/>
      <c r="E2312" s="9"/>
      <c r="F2312" s="2"/>
      <c r="G2312" s="3"/>
      <c r="I2312" s="12" t="str">
        <f t="shared" si="754"/>
        <v/>
      </c>
      <c r="J2312" s="13">
        <v>3.31E7</v>
      </c>
      <c r="K2312" s="13" t="str">
        <f t="shared" ref="K2312:P2312" si="2312">if($E2312="","",if($E2312="Dropped",if(and(K$1&lt;=$I2312,K$1&gt;=$H2312),if(Year($D2312)=K$1,$F2312*0.8,if((year($D2312)+1)=K$1,$F2312*0.6,$F2312*0.4)) ,""),if($E2312="Minors",0,if($E2312="FA Contract",if(and(K$1&lt;=$I2312,K$1&gt;=$H2312),$F2312,""),if($E2312="YP Contract",if(K$1=$H2312,500000,if(K$1=($H2312+1),1000000,if(K$1=($H2312+2),1500000,""))))))))</f>
        <v/>
      </c>
      <c r="L2312" s="13" t="str">
        <f t="shared" si="2312"/>
        <v/>
      </c>
      <c r="M2312" s="13" t="str">
        <f t="shared" si="2312"/>
        <v/>
      </c>
      <c r="N2312" s="13" t="str">
        <f t="shared" si="2312"/>
        <v/>
      </c>
      <c r="O2312" s="13" t="str">
        <f t="shared" si="2312"/>
        <v/>
      </c>
      <c r="P2312" s="13" t="str">
        <f t="shared" si="2312"/>
        <v/>
      </c>
    </row>
    <row r="2313">
      <c r="B2313" s="23"/>
      <c r="C2313" s="9"/>
      <c r="D2313" s="9"/>
      <c r="E2313" s="9"/>
      <c r="F2313" s="2"/>
      <c r="G2313" s="3"/>
      <c r="I2313" s="12" t="str">
        <f t="shared" si="754"/>
        <v/>
      </c>
      <c r="J2313" s="13">
        <v>3.31E7</v>
      </c>
      <c r="K2313" s="13" t="str">
        <f t="shared" ref="K2313:P2313" si="2313">if($E2313="","",if($E2313="Dropped",if(and(K$1&lt;=$I2313,K$1&gt;=$H2313),if(Year($D2313)=K$1,$F2313*0.8,if((year($D2313)+1)=K$1,$F2313*0.6,$F2313*0.4)) ,""),if($E2313="Minors",0,if($E2313="FA Contract",if(and(K$1&lt;=$I2313,K$1&gt;=$H2313),$F2313,""),if($E2313="YP Contract",if(K$1=$H2313,500000,if(K$1=($H2313+1),1000000,if(K$1=($H2313+2),1500000,""))))))))</f>
        <v/>
      </c>
      <c r="L2313" s="13" t="str">
        <f t="shared" si="2313"/>
        <v/>
      </c>
      <c r="M2313" s="13" t="str">
        <f t="shared" si="2313"/>
        <v/>
      </c>
      <c r="N2313" s="13" t="str">
        <f t="shared" si="2313"/>
        <v/>
      </c>
      <c r="O2313" s="13" t="str">
        <f t="shared" si="2313"/>
        <v/>
      </c>
      <c r="P2313" s="13" t="str">
        <f t="shared" si="2313"/>
        <v/>
      </c>
    </row>
    <row r="2314">
      <c r="B2314" s="23"/>
      <c r="C2314" s="9"/>
      <c r="D2314" s="9"/>
      <c r="E2314" s="9"/>
      <c r="F2314" s="2"/>
      <c r="G2314" s="3"/>
      <c r="I2314" s="12" t="str">
        <f t="shared" si="754"/>
        <v/>
      </c>
      <c r="J2314" s="13">
        <v>3.31E7</v>
      </c>
      <c r="K2314" s="13" t="str">
        <f t="shared" ref="K2314:P2314" si="2314">if($E2314="","",if($E2314="Dropped",if(and(K$1&lt;=$I2314,K$1&gt;=$H2314),if(Year($D2314)=K$1,$F2314*0.8,if((year($D2314)+1)=K$1,$F2314*0.6,$F2314*0.4)) ,""),if($E2314="Minors",0,if($E2314="FA Contract",if(and(K$1&lt;=$I2314,K$1&gt;=$H2314),$F2314,""),if($E2314="YP Contract",if(K$1=$H2314,500000,if(K$1=($H2314+1),1000000,if(K$1=($H2314+2),1500000,""))))))))</f>
        <v/>
      </c>
      <c r="L2314" s="13" t="str">
        <f t="shared" si="2314"/>
        <v/>
      </c>
      <c r="M2314" s="13" t="str">
        <f t="shared" si="2314"/>
        <v/>
      </c>
      <c r="N2314" s="13" t="str">
        <f t="shared" si="2314"/>
        <v/>
      </c>
      <c r="O2314" s="13" t="str">
        <f t="shared" si="2314"/>
        <v/>
      </c>
      <c r="P2314" s="13" t="str">
        <f t="shared" si="2314"/>
        <v/>
      </c>
    </row>
    <row r="2315">
      <c r="B2315" s="23"/>
      <c r="C2315" s="9"/>
      <c r="D2315" s="9"/>
      <c r="E2315" s="9"/>
      <c r="F2315" s="2"/>
      <c r="G2315" s="3"/>
      <c r="I2315" s="12" t="str">
        <f t="shared" si="754"/>
        <v/>
      </c>
      <c r="J2315" s="13">
        <v>3.31E7</v>
      </c>
      <c r="K2315" s="13" t="str">
        <f t="shared" ref="K2315:P2315" si="2315">if($E2315="","",if($E2315="Dropped",if(and(K$1&lt;=$I2315,K$1&gt;=$H2315),if(Year($D2315)=K$1,$F2315*0.8,if((year($D2315)+1)=K$1,$F2315*0.6,$F2315*0.4)) ,""),if($E2315="Minors",0,if($E2315="FA Contract",if(and(K$1&lt;=$I2315,K$1&gt;=$H2315),$F2315,""),if($E2315="YP Contract",if(K$1=$H2315,500000,if(K$1=($H2315+1),1000000,if(K$1=($H2315+2),1500000,""))))))))</f>
        <v/>
      </c>
      <c r="L2315" s="13" t="str">
        <f t="shared" si="2315"/>
        <v/>
      </c>
      <c r="M2315" s="13" t="str">
        <f t="shared" si="2315"/>
        <v/>
      </c>
      <c r="N2315" s="13" t="str">
        <f t="shared" si="2315"/>
        <v/>
      </c>
      <c r="O2315" s="13" t="str">
        <f t="shared" si="2315"/>
        <v/>
      </c>
      <c r="P2315" s="13" t="str">
        <f t="shared" si="2315"/>
        <v/>
      </c>
    </row>
    <row r="2316">
      <c r="B2316" s="23"/>
      <c r="C2316" s="9"/>
      <c r="D2316" s="9"/>
      <c r="E2316" s="9"/>
      <c r="F2316" s="2"/>
      <c r="G2316" s="3"/>
      <c r="I2316" s="12" t="str">
        <f t="shared" si="754"/>
        <v/>
      </c>
      <c r="J2316" s="13">
        <v>3.31E7</v>
      </c>
      <c r="K2316" s="13" t="str">
        <f t="shared" ref="K2316:P2316" si="2316">if($E2316="","",if($E2316="Dropped",if(and(K$1&lt;=$I2316,K$1&gt;=$H2316),if(Year($D2316)=K$1,$F2316*0.8,if((year($D2316)+1)=K$1,$F2316*0.6,$F2316*0.4)) ,""),if($E2316="Minors",0,if($E2316="FA Contract",if(and(K$1&lt;=$I2316,K$1&gt;=$H2316),$F2316,""),if($E2316="YP Contract",if(K$1=$H2316,500000,if(K$1=($H2316+1),1000000,if(K$1=($H2316+2),1500000,""))))))))</f>
        <v/>
      </c>
      <c r="L2316" s="13" t="str">
        <f t="shared" si="2316"/>
        <v/>
      </c>
      <c r="M2316" s="13" t="str">
        <f t="shared" si="2316"/>
        <v/>
      </c>
      <c r="N2316" s="13" t="str">
        <f t="shared" si="2316"/>
        <v/>
      </c>
      <c r="O2316" s="13" t="str">
        <f t="shared" si="2316"/>
        <v/>
      </c>
      <c r="P2316" s="13" t="str">
        <f t="shared" si="2316"/>
        <v/>
      </c>
    </row>
    <row r="2317">
      <c r="B2317" s="23"/>
      <c r="C2317" s="9"/>
      <c r="D2317" s="9"/>
      <c r="E2317" s="9"/>
      <c r="F2317" s="2"/>
      <c r="G2317" s="3"/>
      <c r="I2317" s="12" t="str">
        <f t="shared" si="754"/>
        <v/>
      </c>
      <c r="J2317" s="13">
        <v>3.31E7</v>
      </c>
      <c r="K2317" s="13" t="str">
        <f t="shared" ref="K2317:P2317" si="2317">if($E2317="","",if($E2317="Dropped",if(and(K$1&lt;=$I2317,K$1&gt;=$H2317),if(Year($D2317)=K$1,$F2317*0.8,if((year($D2317)+1)=K$1,$F2317*0.6,$F2317*0.4)) ,""),if($E2317="Minors",0,if($E2317="FA Contract",if(and(K$1&lt;=$I2317,K$1&gt;=$H2317),$F2317,""),if($E2317="YP Contract",if(K$1=$H2317,500000,if(K$1=($H2317+1),1000000,if(K$1=($H2317+2),1500000,""))))))))</f>
        <v/>
      </c>
      <c r="L2317" s="13" t="str">
        <f t="shared" si="2317"/>
        <v/>
      </c>
      <c r="M2317" s="13" t="str">
        <f t="shared" si="2317"/>
        <v/>
      </c>
      <c r="N2317" s="13" t="str">
        <f t="shared" si="2317"/>
        <v/>
      </c>
      <c r="O2317" s="13" t="str">
        <f t="shared" si="2317"/>
        <v/>
      </c>
      <c r="P2317" s="13" t="str">
        <f t="shared" si="2317"/>
        <v/>
      </c>
    </row>
    <row r="2318">
      <c r="B2318" s="23"/>
      <c r="C2318" s="9"/>
      <c r="D2318" s="9"/>
      <c r="E2318" s="9"/>
      <c r="F2318" s="2"/>
      <c r="G2318" s="3"/>
      <c r="I2318" s="12" t="str">
        <f t="shared" si="754"/>
        <v/>
      </c>
      <c r="J2318" s="13">
        <v>3.31E7</v>
      </c>
      <c r="K2318" s="13" t="str">
        <f t="shared" ref="K2318:P2318" si="2318">if($E2318="","",if($E2318="Dropped",if(and(K$1&lt;=$I2318,K$1&gt;=$H2318),if(Year($D2318)=K$1,$F2318*0.8,if((year($D2318)+1)=K$1,$F2318*0.6,$F2318*0.4)) ,""),if($E2318="Minors",0,if($E2318="FA Contract",if(and(K$1&lt;=$I2318,K$1&gt;=$H2318),$F2318,""),if($E2318="YP Contract",if(K$1=$H2318,500000,if(K$1=($H2318+1),1000000,if(K$1=($H2318+2),1500000,""))))))))</f>
        <v/>
      </c>
      <c r="L2318" s="13" t="str">
        <f t="shared" si="2318"/>
        <v/>
      </c>
      <c r="M2318" s="13" t="str">
        <f t="shared" si="2318"/>
        <v/>
      </c>
      <c r="N2318" s="13" t="str">
        <f t="shared" si="2318"/>
        <v/>
      </c>
      <c r="O2318" s="13" t="str">
        <f t="shared" si="2318"/>
        <v/>
      </c>
      <c r="P2318" s="13" t="str">
        <f t="shared" si="2318"/>
        <v/>
      </c>
    </row>
    <row r="2319">
      <c r="B2319" s="23"/>
      <c r="C2319" s="9"/>
      <c r="D2319" s="9"/>
      <c r="E2319" s="9"/>
      <c r="F2319" s="2"/>
      <c r="G2319" s="3"/>
      <c r="I2319" s="12" t="str">
        <f t="shared" si="754"/>
        <v/>
      </c>
      <c r="J2319" s="13">
        <v>3.31E7</v>
      </c>
      <c r="K2319" s="13" t="str">
        <f t="shared" ref="K2319:P2319" si="2319">if($E2319="","",if($E2319="Dropped",if(and(K$1&lt;=$I2319,K$1&gt;=$H2319),if(Year($D2319)=K$1,$F2319*0.8,if((year($D2319)+1)=K$1,$F2319*0.6,$F2319*0.4)) ,""),if($E2319="Minors",0,if($E2319="FA Contract",if(and(K$1&lt;=$I2319,K$1&gt;=$H2319),$F2319,""),if($E2319="YP Contract",if(K$1=$H2319,500000,if(K$1=($H2319+1),1000000,if(K$1=($H2319+2),1500000,""))))))))</f>
        <v/>
      </c>
      <c r="L2319" s="13" t="str">
        <f t="shared" si="2319"/>
        <v/>
      </c>
      <c r="M2319" s="13" t="str">
        <f t="shared" si="2319"/>
        <v/>
      </c>
      <c r="N2319" s="13" t="str">
        <f t="shared" si="2319"/>
        <v/>
      </c>
      <c r="O2319" s="13" t="str">
        <f t="shared" si="2319"/>
        <v/>
      </c>
      <c r="P2319" s="13" t="str">
        <f t="shared" si="2319"/>
        <v/>
      </c>
    </row>
    <row r="2320">
      <c r="B2320" s="23"/>
      <c r="C2320" s="9"/>
      <c r="D2320" s="9"/>
      <c r="E2320" s="9"/>
      <c r="F2320" s="2"/>
      <c r="G2320" s="3"/>
      <c r="I2320" s="12" t="str">
        <f t="shared" si="754"/>
        <v/>
      </c>
      <c r="J2320" s="13">
        <v>3.31E7</v>
      </c>
      <c r="K2320" s="13" t="str">
        <f t="shared" ref="K2320:P2320" si="2320">if($E2320="","",if($E2320="Dropped",if(and(K$1&lt;=$I2320,K$1&gt;=$H2320),if(Year($D2320)=K$1,$F2320*0.8,if((year($D2320)+1)=K$1,$F2320*0.6,$F2320*0.4)) ,""),if($E2320="Minors",0,if($E2320="FA Contract",if(and(K$1&lt;=$I2320,K$1&gt;=$H2320),$F2320,""),if($E2320="YP Contract",if(K$1=$H2320,500000,if(K$1=($H2320+1),1000000,if(K$1=($H2320+2),1500000,""))))))))</f>
        <v/>
      </c>
      <c r="L2320" s="13" t="str">
        <f t="shared" si="2320"/>
        <v/>
      </c>
      <c r="M2320" s="13" t="str">
        <f t="shared" si="2320"/>
        <v/>
      </c>
      <c r="N2320" s="13" t="str">
        <f t="shared" si="2320"/>
        <v/>
      </c>
      <c r="O2320" s="13" t="str">
        <f t="shared" si="2320"/>
        <v/>
      </c>
      <c r="P2320" s="13" t="str">
        <f t="shared" si="2320"/>
        <v/>
      </c>
    </row>
    <row r="2321">
      <c r="B2321" s="23"/>
      <c r="C2321" s="9"/>
      <c r="D2321" s="9"/>
      <c r="E2321" s="9"/>
      <c r="F2321" s="2"/>
      <c r="G2321" s="3"/>
      <c r="I2321" s="12" t="str">
        <f t="shared" si="754"/>
        <v/>
      </c>
      <c r="J2321" s="13">
        <v>3.31E7</v>
      </c>
      <c r="K2321" s="13" t="str">
        <f t="shared" ref="K2321:P2321" si="2321">if($E2321="","",if($E2321="Dropped",if(and(K$1&lt;=$I2321,K$1&gt;=$H2321),if(Year($D2321)=K$1,$F2321*0.8,if((year($D2321)+1)=K$1,$F2321*0.6,$F2321*0.4)) ,""),if($E2321="Minors",0,if($E2321="FA Contract",if(and(K$1&lt;=$I2321,K$1&gt;=$H2321),$F2321,""),if($E2321="YP Contract",if(K$1=$H2321,500000,if(K$1=($H2321+1),1000000,if(K$1=($H2321+2),1500000,""))))))))</f>
        <v/>
      </c>
      <c r="L2321" s="13" t="str">
        <f t="shared" si="2321"/>
        <v/>
      </c>
      <c r="M2321" s="13" t="str">
        <f t="shared" si="2321"/>
        <v/>
      </c>
      <c r="N2321" s="13" t="str">
        <f t="shared" si="2321"/>
        <v/>
      </c>
      <c r="O2321" s="13" t="str">
        <f t="shared" si="2321"/>
        <v/>
      </c>
      <c r="P2321" s="13" t="str">
        <f t="shared" si="2321"/>
        <v/>
      </c>
    </row>
    <row r="2322">
      <c r="B2322" s="23"/>
      <c r="C2322" s="9"/>
      <c r="D2322" s="9"/>
      <c r="E2322" s="9"/>
      <c r="F2322" s="2"/>
      <c r="G2322" s="3"/>
      <c r="I2322" s="12" t="str">
        <f t="shared" si="754"/>
        <v/>
      </c>
      <c r="J2322" s="13">
        <v>3.31E7</v>
      </c>
      <c r="K2322" s="13" t="str">
        <f t="shared" ref="K2322:P2322" si="2322">if($E2322="","",if($E2322="Dropped",if(and(K$1&lt;=$I2322,K$1&gt;=$H2322),if(Year($D2322)=K$1,$F2322*0.8,if((year($D2322)+1)=K$1,$F2322*0.6,$F2322*0.4)) ,""),if($E2322="Minors",0,if($E2322="FA Contract",if(and(K$1&lt;=$I2322,K$1&gt;=$H2322),$F2322,""),if($E2322="YP Contract",if(K$1=$H2322,500000,if(K$1=($H2322+1),1000000,if(K$1=($H2322+2),1500000,""))))))))</f>
        <v/>
      </c>
      <c r="L2322" s="13" t="str">
        <f t="shared" si="2322"/>
        <v/>
      </c>
      <c r="M2322" s="13" t="str">
        <f t="shared" si="2322"/>
        <v/>
      </c>
      <c r="N2322" s="13" t="str">
        <f t="shared" si="2322"/>
        <v/>
      </c>
      <c r="O2322" s="13" t="str">
        <f t="shared" si="2322"/>
        <v/>
      </c>
      <c r="P2322" s="13" t="str">
        <f t="shared" si="2322"/>
        <v/>
      </c>
    </row>
    <row r="2323">
      <c r="B2323" s="23"/>
      <c r="C2323" s="9"/>
      <c r="D2323" s="9"/>
      <c r="E2323" s="9"/>
      <c r="F2323" s="2"/>
      <c r="G2323" s="3"/>
      <c r="I2323" s="12" t="str">
        <f t="shared" si="754"/>
        <v/>
      </c>
      <c r="J2323" s="13">
        <v>3.31E7</v>
      </c>
      <c r="K2323" s="13" t="str">
        <f t="shared" ref="K2323:P2323" si="2323">if($E2323="","",if($E2323="Dropped",if(and(K$1&lt;=$I2323,K$1&gt;=$H2323),if(Year($D2323)=K$1,$F2323*0.8,if((year($D2323)+1)=K$1,$F2323*0.6,$F2323*0.4)) ,""),if($E2323="Minors",0,if($E2323="FA Contract",if(and(K$1&lt;=$I2323,K$1&gt;=$H2323),$F2323,""),if($E2323="YP Contract",if(K$1=$H2323,500000,if(K$1=($H2323+1),1000000,if(K$1=($H2323+2),1500000,""))))))))</f>
        <v/>
      </c>
      <c r="L2323" s="13" t="str">
        <f t="shared" si="2323"/>
        <v/>
      </c>
      <c r="M2323" s="13" t="str">
        <f t="shared" si="2323"/>
        <v/>
      </c>
      <c r="N2323" s="13" t="str">
        <f t="shared" si="2323"/>
        <v/>
      </c>
      <c r="O2323" s="13" t="str">
        <f t="shared" si="2323"/>
        <v/>
      </c>
      <c r="P2323" s="13" t="str">
        <f t="shared" si="2323"/>
        <v/>
      </c>
    </row>
    <row r="2324">
      <c r="B2324" s="23"/>
      <c r="C2324" s="9"/>
      <c r="D2324" s="9"/>
      <c r="E2324" s="9"/>
      <c r="F2324" s="2"/>
      <c r="G2324" s="3"/>
      <c r="I2324" s="12" t="str">
        <f t="shared" si="754"/>
        <v/>
      </c>
      <c r="J2324" s="13">
        <v>3.31E7</v>
      </c>
      <c r="K2324" s="13" t="str">
        <f t="shared" ref="K2324:P2324" si="2324">if($E2324="","",if($E2324="Dropped",if(and(K$1&lt;=$I2324,K$1&gt;=$H2324),if(Year($D2324)=K$1,$F2324*0.8,if((year($D2324)+1)=K$1,$F2324*0.6,$F2324*0.4)) ,""),if($E2324="Minors",0,if($E2324="FA Contract",if(and(K$1&lt;=$I2324,K$1&gt;=$H2324),$F2324,""),if($E2324="YP Contract",if(K$1=$H2324,500000,if(K$1=($H2324+1),1000000,if(K$1=($H2324+2),1500000,""))))))))</f>
        <v/>
      </c>
      <c r="L2324" s="13" t="str">
        <f t="shared" si="2324"/>
        <v/>
      </c>
      <c r="M2324" s="13" t="str">
        <f t="shared" si="2324"/>
        <v/>
      </c>
      <c r="N2324" s="13" t="str">
        <f t="shared" si="2324"/>
        <v/>
      </c>
      <c r="O2324" s="13" t="str">
        <f t="shared" si="2324"/>
        <v/>
      </c>
      <c r="P2324" s="13" t="str">
        <f t="shared" si="2324"/>
        <v/>
      </c>
    </row>
    <row r="2325">
      <c r="B2325" s="23"/>
      <c r="C2325" s="9"/>
      <c r="D2325" s="9"/>
      <c r="E2325" s="9"/>
      <c r="F2325" s="2"/>
      <c r="G2325" s="3"/>
      <c r="I2325" s="12" t="str">
        <f t="shared" si="754"/>
        <v/>
      </c>
      <c r="J2325" s="13">
        <v>3.31E7</v>
      </c>
      <c r="K2325" s="13" t="str">
        <f t="shared" ref="K2325:P2325" si="2325">if($E2325="","",if($E2325="Dropped",if(and(K$1&lt;=$I2325,K$1&gt;=$H2325),if(Year($D2325)=K$1,$F2325*0.8,if((year($D2325)+1)=K$1,$F2325*0.6,$F2325*0.4)) ,""),if($E2325="Minors",0,if($E2325="FA Contract",if(and(K$1&lt;=$I2325,K$1&gt;=$H2325),$F2325,""),if($E2325="YP Contract",if(K$1=$H2325,500000,if(K$1=($H2325+1),1000000,if(K$1=($H2325+2),1500000,""))))))))</f>
        <v/>
      </c>
      <c r="L2325" s="13" t="str">
        <f t="shared" si="2325"/>
        <v/>
      </c>
      <c r="M2325" s="13" t="str">
        <f t="shared" si="2325"/>
        <v/>
      </c>
      <c r="N2325" s="13" t="str">
        <f t="shared" si="2325"/>
        <v/>
      </c>
      <c r="O2325" s="13" t="str">
        <f t="shared" si="2325"/>
        <v/>
      </c>
      <c r="P2325" s="13" t="str">
        <f t="shared" si="2325"/>
        <v/>
      </c>
    </row>
    <row r="2326">
      <c r="B2326" s="23"/>
      <c r="C2326" s="9"/>
      <c r="D2326" s="9"/>
      <c r="E2326" s="9"/>
      <c r="F2326" s="2"/>
      <c r="G2326" s="3"/>
      <c r="I2326" s="12" t="str">
        <f t="shared" si="754"/>
        <v/>
      </c>
      <c r="J2326" s="13">
        <v>3.31E7</v>
      </c>
      <c r="K2326" s="13" t="str">
        <f t="shared" ref="K2326:P2326" si="2326">if($E2326="","",if($E2326="Dropped",if(and(K$1&lt;=$I2326,K$1&gt;=$H2326),if(Year($D2326)=K$1,$F2326*0.8,if((year($D2326)+1)=K$1,$F2326*0.6,$F2326*0.4)) ,""),if($E2326="Minors",0,if($E2326="FA Contract",if(and(K$1&lt;=$I2326,K$1&gt;=$H2326),$F2326,""),if($E2326="YP Contract",if(K$1=$H2326,500000,if(K$1=($H2326+1),1000000,if(K$1=($H2326+2),1500000,""))))))))</f>
        <v/>
      </c>
      <c r="L2326" s="13" t="str">
        <f t="shared" si="2326"/>
        <v/>
      </c>
      <c r="M2326" s="13" t="str">
        <f t="shared" si="2326"/>
        <v/>
      </c>
      <c r="N2326" s="13" t="str">
        <f t="shared" si="2326"/>
        <v/>
      </c>
      <c r="O2326" s="13" t="str">
        <f t="shared" si="2326"/>
        <v/>
      </c>
      <c r="P2326" s="13" t="str">
        <f t="shared" si="2326"/>
        <v/>
      </c>
    </row>
    <row r="2327">
      <c r="B2327" s="23"/>
      <c r="C2327" s="9"/>
      <c r="D2327" s="9"/>
      <c r="E2327" s="9"/>
      <c r="F2327" s="2"/>
      <c r="G2327" s="3"/>
      <c r="I2327" s="12" t="str">
        <f t="shared" si="754"/>
        <v/>
      </c>
      <c r="J2327" s="13">
        <v>3.31E7</v>
      </c>
      <c r="K2327" s="13" t="str">
        <f t="shared" ref="K2327:P2327" si="2327">if($E2327="","",if($E2327="Dropped",if(and(K$1&lt;=$I2327,K$1&gt;=$H2327),if(Year($D2327)=K$1,$F2327*0.8,if((year($D2327)+1)=K$1,$F2327*0.6,$F2327*0.4)) ,""),if($E2327="Minors",0,if($E2327="FA Contract",if(and(K$1&lt;=$I2327,K$1&gt;=$H2327),$F2327,""),if($E2327="YP Contract",if(K$1=$H2327,500000,if(K$1=($H2327+1),1000000,if(K$1=($H2327+2),1500000,""))))))))</f>
        <v/>
      </c>
      <c r="L2327" s="13" t="str">
        <f t="shared" si="2327"/>
        <v/>
      </c>
      <c r="M2327" s="13" t="str">
        <f t="shared" si="2327"/>
        <v/>
      </c>
      <c r="N2327" s="13" t="str">
        <f t="shared" si="2327"/>
        <v/>
      </c>
      <c r="O2327" s="13" t="str">
        <f t="shared" si="2327"/>
        <v/>
      </c>
      <c r="P2327" s="13" t="str">
        <f t="shared" si="2327"/>
        <v/>
      </c>
    </row>
    <row r="2328">
      <c r="B2328" s="23"/>
      <c r="C2328" s="9"/>
      <c r="D2328" s="9"/>
      <c r="E2328" s="9"/>
      <c r="F2328" s="2"/>
      <c r="G2328" s="3"/>
      <c r="I2328" s="12" t="str">
        <f t="shared" si="754"/>
        <v/>
      </c>
      <c r="J2328" s="13">
        <v>3.31E7</v>
      </c>
      <c r="K2328" s="13" t="str">
        <f t="shared" ref="K2328:P2328" si="2328">if($E2328="","",if($E2328="Dropped",if(and(K$1&lt;=$I2328,K$1&gt;=$H2328),if(Year($D2328)=K$1,$F2328*0.8,if((year($D2328)+1)=K$1,$F2328*0.6,$F2328*0.4)) ,""),if($E2328="Minors",0,if($E2328="FA Contract",if(and(K$1&lt;=$I2328,K$1&gt;=$H2328),$F2328,""),if($E2328="YP Contract",if(K$1=$H2328,500000,if(K$1=($H2328+1),1000000,if(K$1=($H2328+2),1500000,""))))))))</f>
        <v/>
      </c>
      <c r="L2328" s="13" t="str">
        <f t="shared" si="2328"/>
        <v/>
      </c>
      <c r="M2328" s="13" t="str">
        <f t="shared" si="2328"/>
        <v/>
      </c>
      <c r="N2328" s="13" t="str">
        <f t="shared" si="2328"/>
        <v/>
      </c>
      <c r="O2328" s="13" t="str">
        <f t="shared" si="2328"/>
        <v/>
      </c>
      <c r="P2328" s="13" t="str">
        <f t="shared" si="2328"/>
        <v/>
      </c>
    </row>
    <row r="2329">
      <c r="B2329" s="23"/>
      <c r="C2329" s="9"/>
      <c r="D2329" s="9"/>
      <c r="E2329" s="9"/>
      <c r="F2329" s="2"/>
      <c r="G2329" s="3"/>
      <c r="I2329" s="12" t="str">
        <f t="shared" si="754"/>
        <v/>
      </c>
      <c r="J2329" s="13">
        <v>3.31E7</v>
      </c>
      <c r="K2329" s="13" t="str">
        <f t="shared" ref="K2329:P2329" si="2329">if($E2329="","",if($E2329="Dropped",if(and(K$1&lt;=$I2329,K$1&gt;=$H2329),if(Year($D2329)=K$1,$F2329*0.8,if((year($D2329)+1)=K$1,$F2329*0.6,$F2329*0.4)) ,""),if($E2329="Minors",0,if($E2329="FA Contract",if(and(K$1&lt;=$I2329,K$1&gt;=$H2329),$F2329,""),if($E2329="YP Contract",if(K$1=$H2329,500000,if(K$1=($H2329+1),1000000,if(K$1=($H2329+2),1500000,""))))))))</f>
        <v/>
      </c>
      <c r="L2329" s="13" t="str">
        <f t="shared" si="2329"/>
        <v/>
      </c>
      <c r="M2329" s="13" t="str">
        <f t="shared" si="2329"/>
        <v/>
      </c>
      <c r="N2329" s="13" t="str">
        <f t="shared" si="2329"/>
        <v/>
      </c>
      <c r="O2329" s="13" t="str">
        <f t="shared" si="2329"/>
        <v/>
      </c>
      <c r="P2329" s="13" t="str">
        <f t="shared" si="2329"/>
        <v/>
      </c>
    </row>
    <row r="2330">
      <c r="B2330" s="23"/>
      <c r="C2330" s="9"/>
      <c r="D2330" s="9"/>
      <c r="E2330" s="9"/>
      <c r="F2330" s="2"/>
      <c r="G2330" s="3"/>
      <c r="I2330" s="12" t="str">
        <f t="shared" si="754"/>
        <v/>
      </c>
      <c r="J2330" s="13">
        <v>3.31E7</v>
      </c>
      <c r="K2330" s="13" t="str">
        <f t="shared" ref="K2330:P2330" si="2330">if($E2330="","",if($E2330="Dropped",if(and(K$1&lt;=$I2330,K$1&gt;=$H2330),if(Year($D2330)=K$1,$F2330*0.8,if((year($D2330)+1)=K$1,$F2330*0.6,$F2330*0.4)) ,""),if($E2330="Minors",0,if($E2330="FA Contract",if(and(K$1&lt;=$I2330,K$1&gt;=$H2330),$F2330,""),if($E2330="YP Contract",if(K$1=$H2330,500000,if(K$1=($H2330+1),1000000,if(K$1=($H2330+2),1500000,""))))))))</f>
        <v/>
      </c>
      <c r="L2330" s="13" t="str">
        <f t="shared" si="2330"/>
        <v/>
      </c>
      <c r="M2330" s="13" t="str">
        <f t="shared" si="2330"/>
        <v/>
      </c>
      <c r="N2330" s="13" t="str">
        <f t="shared" si="2330"/>
        <v/>
      </c>
      <c r="O2330" s="13" t="str">
        <f t="shared" si="2330"/>
        <v/>
      </c>
      <c r="P2330" s="13" t="str">
        <f t="shared" si="2330"/>
        <v/>
      </c>
    </row>
    <row r="2331">
      <c r="B2331" s="23"/>
      <c r="C2331" s="9"/>
      <c r="D2331" s="9"/>
      <c r="E2331" s="9"/>
      <c r="F2331" s="2"/>
      <c r="G2331" s="3"/>
      <c r="I2331" s="12" t="str">
        <f t="shared" si="754"/>
        <v/>
      </c>
      <c r="J2331" s="13">
        <v>3.31E7</v>
      </c>
      <c r="K2331" s="13" t="str">
        <f t="shared" ref="K2331:P2331" si="2331">if($E2331="","",if($E2331="Dropped",if(and(K$1&lt;=$I2331,K$1&gt;=$H2331),if(Year($D2331)=K$1,$F2331*0.8,if((year($D2331)+1)=K$1,$F2331*0.6,$F2331*0.4)) ,""),if($E2331="Minors",0,if($E2331="FA Contract",if(and(K$1&lt;=$I2331,K$1&gt;=$H2331),$F2331,""),if($E2331="YP Contract",if(K$1=$H2331,500000,if(K$1=($H2331+1),1000000,if(K$1=($H2331+2),1500000,""))))))))</f>
        <v/>
      </c>
      <c r="L2331" s="13" t="str">
        <f t="shared" si="2331"/>
        <v/>
      </c>
      <c r="M2331" s="13" t="str">
        <f t="shared" si="2331"/>
        <v/>
      </c>
      <c r="N2331" s="13" t="str">
        <f t="shared" si="2331"/>
        <v/>
      </c>
      <c r="O2331" s="13" t="str">
        <f t="shared" si="2331"/>
        <v/>
      </c>
      <c r="P2331" s="13" t="str">
        <f t="shared" si="2331"/>
        <v/>
      </c>
    </row>
    <row r="2332">
      <c r="B2332" s="23"/>
      <c r="C2332" s="9"/>
      <c r="D2332" s="9"/>
      <c r="E2332" s="9"/>
      <c r="F2332" s="2"/>
      <c r="G2332" s="3"/>
      <c r="I2332" s="12" t="str">
        <f t="shared" si="754"/>
        <v/>
      </c>
      <c r="J2332" s="13">
        <v>3.31E7</v>
      </c>
      <c r="K2332" s="13" t="str">
        <f t="shared" ref="K2332:P2332" si="2332">if($E2332="","",if($E2332="Dropped",if(and(K$1&lt;=$I2332,K$1&gt;=$H2332),if(Year($D2332)=K$1,$F2332*0.8,if((year($D2332)+1)=K$1,$F2332*0.6,$F2332*0.4)) ,""),if($E2332="Minors",0,if($E2332="FA Contract",if(and(K$1&lt;=$I2332,K$1&gt;=$H2332),$F2332,""),if($E2332="YP Contract",if(K$1=$H2332,500000,if(K$1=($H2332+1),1000000,if(K$1=($H2332+2),1500000,""))))))))</f>
        <v/>
      </c>
      <c r="L2332" s="13" t="str">
        <f t="shared" si="2332"/>
        <v/>
      </c>
      <c r="M2332" s="13" t="str">
        <f t="shared" si="2332"/>
        <v/>
      </c>
      <c r="N2332" s="13" t="str">
        <f t="shared" si="2332"/>
        <v/>
      </c>
      <c r="O2332" s="13" t="str">
        <f t="shared" si="2332"/>
        <v/>
      </c>
      <c r="P2332" s="13" t="str">
        <f t="shared" si="2332"/>
        <v/>
      </c>
    </row>
    <row r="2333">
      <c r="B2333" s="23"/>
      <c r="C2333" s="9"/>
      <c r="D2333" s="9"/>
      <c r="E2333" s="9"/>
      <c r="F2333" s="2"/>
      <c r="G2333" s="3"/>
      <c r="I2333" s="12" t="str">
        <f t="shared" si="754"/>
        <v/>
      </c>
      <c r="J2333" s="13">
        <v>3.31E7</v>
      </c>
      <c r="K2333" s="13" t="str">
        <f t="shared" ref="K2333:P2333" si="2333">if($E2333="","",if($E2333="Dropped",if(and(K$1&lt;=$I2333,K$1&gt;=$H2333),if(Year($D2333)=K$1,$F2333*0.8,if((year($D2333)+1)=K$1,$F2333*0.6,$F2333*0.4)) ,""),if($E2333="Minors",0,if($E2333="FA Contract",if(and(K$1&lt;=$I2333,K$1&gt;=$H2333),$F2333,""),if($E2333="YP Contract",if(K$1=$H2333,500000,if(K$1=($H2333+1),1000000,if(K$1=($H2333+2),1500000,""))))))))</f>
        <v/>
      </c>
      <c r="L2333" s="13" t="str">
        <f t="shared" si="2333"/>
        <v/>
      </c>
      <c r="M2333" s="13" t="str">
        <f t="shared" si="2333"/>
        <v/>
      </c>
      <c r="N2333" s="13" t="str">
        <f t="shared" si="2333"/>
        <v/>
      </c>
      <c r="O2333" s="13" t="str">
        <f t="shared" si="2333"/>
        <v/>
      </c>
      <c r="P2333" s="13" t="str">
        <f t="shared" si="2333"/>
        <v/>
      </c>
    </row>
    <row r="2334">
      <c r="B2334" s="23"/>
      <c r="C2334" s="9"/>
      <c r="D2334" s="9"/>
      <c r="E2334" s="9"/>
      <c r="F2334" s="2"/>
      <c r="G2334" s="3"/>
      <c r="I2334" s="12" t="str">
        <f t="shared" si="754"/>
        <v/>
      </c>
      <c r="J2334" s="13">
        <v>3.31E7</v>
      </c>
      <c r="K2334" s="13" t="str">
        <f t="shared" ref="K2334:P2334" si="2334">if($E2334="","",if($E2334="Dropped",if(and(K$1&lt;=$I2334,K$1&gt;=$H2334),if(Year($D2334)=K$1,$F2334*0.8,if((year($D2334)+1)=K$1,$F2334*0.6,$F2334*0.4)) ,""),if($E2334="Minors",0,if($E2334="FA Contract",if(and(K$1&lt;=$I2334,K$1&gt;=$H2334),$F2334,""),if($E2334="YP Contract",if(K$1=$H2334,500000,if(K$1=($H2334+1),1000000,if(K$1=($H2334+2),1500000,""))))))))</f>
        <v/>
      </c>
      <c r="L2334" s="13" t="str">
        <f t="shared" si="2334"/>
        <v/>
      </c>
      <c r="M2334" s="13" t="str">
        <f t="shared" si="2334"/>
        <v/>
      </c>
      <c r="N2334" s="13" t="str">
        <f t="shared" si="2334"/>
        <v/>
      </c>
      <c r="O2334" s="13" t="str">
        <f t="shared" si="2334"/>
        <v/>
      </c>
      <c r="P2334" s="13" t="str">
        <f t="shared" si="2334"/>
        <v/>
      </c>
    </row>
    <row r="2335">
      <c r="B2335" s="23"/>
      <c r="C2335" s="9"/>
      <c r="D2335" s="9"/>
      <c r="E2335" s="9"/>
      <c r="F2335" s="2"/>
      <c r="G2335" s="3"/>
      <c r="I2335" s="12" t="str">
        <f t="shared" si="754"/>
        <v/>
      </c>
      <c r="J2335" s="13">
        <v>3.31E7</v>
      </c>
      <c r="K2335" s="13" t="str">
        <f t="shared" ref="K2335:P2335" si="2335">if($E2335="","",if($E2335="Dropped",if(and(K$1&lt;=$I2335,K$1&gt;=$H2335),if(Year($D2335)=K$1,$F2335*0.8,if((year($D2335)+1)=K$1,$F2335*0.6,$F2335*0.4)) ,""),if($E2335="Minors",0,if($E2335="FA Contract",if(and(K$1&lt;=$I2335,K$1&gt;=$H2335),$F2335,""),if($E2335="YP Contract",if(K$1=$H2335,500000,if(K$1=($H2335+1),1000000,if(K$1=($H2335+2),1500000,""))))))))</f>
        <v/>
      </c>
      <c r="L2335" s="13" t="str">
        <f t="shared" si="2335"/>
        <v/>
      </c>
      <c r="M2335" s="13" t="str">
        <f t="shared" si="2335"/>
        <v/>
      </c>
      <c r="N2335" s="13" t="str">
        <f t="shared" si="2335"/>
        <v/>
      </c>
      <c r="O2335" s="13" t="str">
        <f t="shared" si="2335"/>
        <v/>
      </c>
      <c r="P2335" s="13" t="str">
        <f t="shared" si="2335"/>
        <v/>
      </c>
    </row>
    <row r="2336">
      <c r="B2336" s="23"/>
      <c r="C2336" s="9"/>
      <c r="D2336" s="9"/>
      <c r="E2336" s="9"/>
      <c r="F2336" s="2"/>
      <c r="G2336" s="3"/>
      <c r="I2336" s="12" t="str">
        <f t="shared" si="754"/>
        <v/>
      </c>
      <c r="J2336" s="13">
        <v>3.31E7</v>
      </c>
      <c r="K2336" s="13" t="str">
        <f t="shared" ref="K2336:P2336" si="2336">if($E2336="","",if($E2336="Dropped",if(and(K$1&lt;=$I2336,K$1&gt;=$H2336),if(Year($D2336)=K$1,$F2336*0.8,if((year($D2336)+1)=K$1,$F2336*0.6,$F2336*0.4)) ,""),if($E2336="Minors",0,if($E2336="FA Contract",if(and(K$1&lt;=$I2336,K$1&gt;=$H2336),$F2336,""),if($E2336="YP Contract",if(K$1=$H2336,500000,if(K$1=($H2336+1),1000000,if(K$1=($H2336+2),1500000,""))))))))</f>
        <v/>
      </c>
      <c r="L2336" s="13" t="str">
        <f t="shared" si="2336"/>
        <v/>
      </c>
      <c r="M2336" s="13" t="str">
        <f t="shared" si="2336"/>
        <v/>
      </c>
      <c r="N2336" s="13" t="str">
        <f t="shared" si="2336"/>
        <v/>
      </c>
      <c r="O2336" s="13" t="str">
        <f t="shared" si="2336"/>
        <v/>
      </c>
      <c r="P2336" s="13" t="str">
        <f t="shared" si="2336"/>
        <v/>
      </c>
    </row>
    <row r="2337">
      <c r="B2337" s="23"/>
      <c r="C2337" s="9"/>
      <c r="D2337" s="9"/>
      <c r="E2337" s="9"/>
      <c r="F2337" s="2"/>
      <c r="G2337" s="3"/>
      <c r="I2337" s="12" t="str">
        <f t="shared" si="754"/>
        <v/>
      </c>
      <c r="J2337" s="13">
        <v>3.31E7</v>
      </c>
      <c r="K2337" s="13" t="str">
        <f t="shared" ref="K2337:P2337" si="2337">if($E2337="","",if($E2337="Dropped",if(and(K$1&lt;=$I2337,K$1&gt;=$H2337),if(Year($D2337)=K$1,$F2337*0.8,if((year($D2337)+1)=K$1,$F2337*0.6,$F2337*0.4)) ,""),if($E2337="Minors",0,if($E2337="FA Contract",if(and(K$1&lt;=$I2337,K$1&gt;=$H2337),$F2337,""),if($E2337="YP Contract",if(K$1=$H2337,500000,if(K$1=($H2337+1),1000000,if(K$1=($H2337+2),1500000,""))))))))</f>
        <v/>
      </c>
      <c r="L2337" s="13" t="str">
        <f t="shared" si="2337"/>
        <v/>
      </c>
      <c r="M2337" s="13" t="str">
        <f t="shared" si="2337"/>
        <v/>
      </c>
      <c r="N2337" s="13" t="str">
        <f t="shared" si="2337"/>
        <v/>
      </c>
      <c r="O2337" s="13" t="str">
        <f t="shared" si="2337"/>
        <v/>
      </c>
      <c r="P2337" s="13" t="str">
        <f t="shared" si="2337"/>
        <v/>
      </c>
    </row>
    <row r="2338">
      <c r="B2338" s="23"/>
      <c r="C2338" s="9"/>
      <c r="D2338" s="9"/>
      <c r="E2338" s="9"/>
      <c r="F2338" s="2"/>
      <c r="G2338" s="3"/>
      <c r="I2338" s="12" t="str">
        <f t="shared" si="754"/>
        <v/>
      </c>
      <c r="J2338" s="13">
        <v>3.31E7</v>
      </c>
      <c r="K2338" s="13" t="str">
        <f t="shared" ref="K2338:P2338" si="2338">if($E2338="","",if($E2338="Dropped",if(and(K$1&lt;=$I2338,K$1&gt;=$H2338),if(Year($D2338)=K$1,$F2338*0.8,if((year($D2338)+1)=K$1,$F2338*0.6,$F2338*0.4)) ,""),if($E2338="Minors",0,if($E2338="FA Contract",if(and(K$1&lt;=$I2338,K$1&gt;=$H2338),$F2338,""),if($E2338="YP Contract",if(K$1=$H2338,500000,if(K$1=($H2338+1),1000000,if(K$1=($H2338+2),1500000,""))))))))</f>
        <v/>
      </c>
      <c r="L2338" s="13" t="str">
        <f t="shared" si="2338"/>
        <v/>
      </c>
      <c r="M2338" s="13" t="str">
        <f t="shared" si="2338"/>
        <v/>
      </c>
      <c r="N2338" s="13" t="str">
        <f t="shared" si="2338"/>
        <v/>
      </c>
      <c r="O2338" s="13" t="str">
        <f t="shared" si="2338"/>
        <v/>
      </c>
      <c r="P2338" s="13" t="str">
        <f t="shared" si="2338"/>
        <v/>
      </c>
    </row>
    <row r="2339">
      <c r="B2339" s="23"/>
      <c r="C2339" s="9"/>
      <c r="D2339" s="9"/>
      <c r="E2339" s="9"/>
      <c r="F2339" s="2"/>
      <c r="G2339" s="3"/>
      <c r="I2339" s="12" t="str">
        <f t="shared" si="754"/>
        <v/>
      </c>
      <c r="J2339" s="13">
        <v>3.31E7</v>
      </c>
      <c r="K2339" s="13" t="str">
        <f t="shared" ref="K2339:P2339" si="2339">if($E2339="","",if($E2339="Dropped",if(and(K$1&lt;=$I2339,K$1&gt;=$H2339),if(Year($D2339)=K$1,$F2339*0.8,if((year($D2339)+1)=K$1,$F2339*0.6,$F2339*0.4)) ,""),if($E2339="Minors",0,if($E2339="FA Contract",if(and(K$1&lt;=$I2339,K$1&gt;=$H2339),$F2339,""),if($E2339="YP Contract",if(K$1=$H2339,500000,if(K$1=($H2339+1),1000000,if(K$1=($H2339+2),1500000,""))))))))</f>
        <v/>
      </c>
      <c r="L2339" s="13" t="str">
        <f t="shared" si="2339"/>
        <v/>
      </c>
      <c r="M2339" s="13" t="str">
        <f t="shared" si="2339"/>
        <v/>
      </c>
      <c r="N2339" s="13" t="str">
        <f t="shared" si="2339"/>
        <v/>
      </c>
      <c r="O2339" s="13" t="str">
        <f t="shared" si="2339"/>
        <v/>
      </c>
      <c r="P2339" s="13" t="str">
        <f t="shared" si="2339"/>
        <v/>
      </c>
    </row>
    <row r="2340">
      <c r="B2340" s="23"/>
      <c r="C2340" s="9"/>
      <c r="D2340" s="9"/>
      <c r="E2340" s="9"/>
      <c r="F2340" s="2"/>
      <c r="G2340" s="3"/>
      <c r="I2340" s="12" t="str">
        <f t="shared" si="754"/>
        <v/>
      </c>
      <c r="J2340" s="13">
        <v>3.31E7</v>
      </c>
      <c r="K2340" s="13" t="str">
        <f t="shared" ref="K2340:P2340" si="2340">if($E2340="","",if($E2340="Dropped",if(and(K$1&lt;=$I2340,K$1&gt;=$H2340),if(Year($D2340)=K$1,$F2340*0.8,if((year($D2340)+1)=K$1,$F2340*0.6,$F2340*0.4)) ,""),if($E2340="Minors",0,if($E2340="FA Contract",if(and(K$1&lt;=$I2340,K$1&gt;=$H2340),$F2340,""),if($E2340="YP Contract",if(K$1=$H2340,500000,if(K$1=($H2340+1),1000000,if(K$1=($H2340+2),1500000,""))))))))</f>
        <v/>
      </c>
      <c r="L2340" s="13" t="str">
        <f t="shared" si="2340"/>
        <v/>
      </c>
      <c r="M2340" s="13" t="str">
        <f t="shared" si="2340"/>
        <v/>
      </c>
      <c r="N2340" s="13" t="str">
        <f t="shared" si="2340"/>
        <v/>
      </c>
      <c r="O2340" s="13" t="str">
        <f t="shared" si="2340"/>
        <v/>
      </c>
      <c r="P2340" s="13" t="str">
        <f t="shared" si="2340"/>
        <v/>
      </c>
    </row>
    <row r="2341">
      <c r="B2341" s="23"/>
      <c r="C2341" s="9"/>
      <c r="D2341" s="9"/>
      <c r="E2341" s="9"/>
      <c r="F2341" s="2"/>
      <c r="G2341" s="3"/>
      <c r="I2341" s="12" t="str">
        <f t="shared" si="754"/>
        <v/>
      </c>
      <c r="J2341" s="13">
        <v>3.31E7</v>
      </c>
      <c r="K2341" s="13" t="str">
        <f t="shared" ref="K2341:P2341" si="2341">if($E2341="","",if($E2341="Dropped",if(and(K$1&lt;=$I2341,K$1&gt;=$H2341),if(Year($D2341)=K$1,$F2341*0.8,if((year($D2341)+1)=K$1,$F2341*0.6,$F2341*0.4)) ,""),if($E2341="Minors",0,if($E2341="FA Contract",if(and(K$1&lt;=$I2341,K$1&gt;=$H2341),$F2341,""),if($E2341="YP Contract",if(K$1=$H2341,500000,if(K$1=($H2341+1),1000000,if(K$1=($H2341+2),1500000,""))))))))</f>
        <v/>
      </c>
      <c r="L2341" s="13" t="str">
        <f t="shared" si="2341"/>
        <v/>
      </c>
      <c r="M2341" s="13" t="str">
        <f t="shared" si="2341"/>
        <v/>
      </c>
      <c r="N2341" s="13" t="str">
        <f t="shared" si="2341"/>
        <v/>
      </c>
      <c r="O2341" s="13" t="str">
        <f t="shared" si="2341"/>
        <v/>
      </c>
      <c r="P2341" s="13" t="str">
        <f t="shared" si="2341"/>
        <v/>
      </c>
    </row>
    <row r="2342">
      <c r="B2342" s="23"/>
      <c r="C2342" s="9"/>
      <c r="D2342" s="9"/>
      <c r="E2342" s="9"/>
      <c r="F2342" s="2"/>
      <c r="G2342" s="3"/>
      <c r="I2342" s="12" t="str">
        <f t="shared" si="754"/>
        <v/>
      </c>
      <c r="J2342" s="13">
        <v>3.31E7</v>
      </c>
      <c r="K2342" s="13" t="str">
        <f t="shared" ref="K2342:P2342" si="2342">if($E2342="","",if($E2342="Dropped",if(and(K$1&lt;=$I2342,K$1&gt;=$H2342),if(Year($D2342)=K$1,$F2342*0.8,if((year($D2342)+1)=K$1,$F2342*0.6,$F2342*0.4)) ,""),if($E2342="Minors",0,if($E2342="FA Contract",if(and(K$1&lt;=$I2342,K$1&gt;=$H2342),$F2342,""),if($E2342="YP Contract",if(K$1=$H2342,500000,if(K$1=($H2342+1),1000000,if(K$1=($H2342+2),1500000,""))))))))</f>
        <v/>
      </c>
      <c r="L2342" s="13" t="str">
        <f t="shared" si="2342"/>
        <v/>
      </c>
      <c r="M2342" s="13" t="str">
        <f t="shared" si="2342"/>
        <v/>
      </c>
      <c r="N2342" s="13" t="str">
        <f t="shared" si="2342"/>
        <v/>
      </c>
      <c r="O2342" s="13" t="str">
        <f t="shared" si="2342"/>
        <v/>
      </c>
      <c r="P2342" s="13" t="str">
        <f t="shared" si="2342"/>
        <v/>
      </c>
    </row>
    <row r="2343">
      <c r="B2343" s="23"/>
      <c r="C2343" s="9"/>
      <c r="D2343" s="9"/>
      <c r="E2343" s="9"/>
      <c r="F2343" s="2"/>
      <c r="G2343" s="3"/>
      <c r="I2343" s="12" t="str">
        <f t="shared" si="754"/>
        <v/>
      </c>
      <c r="J2343" s="13">
        <v>3.31E7</v>
      </c>
      <c r="K2343" s="13" t="str">
        <f t="shared" ref="K2343:P2343" si="2343">if($E2343="","",if($E2343="Dropped",if(and(K$1&lt;=$I2343,K$1&gt;=$H2343),if(Year($D2343)=K$1,$F2343*0.8,if((year($D2343)+1)=K$1,$F2343*0.6,$F2343*0.4)) ,""),if($E2343="Minors",0,if($E2343="FA Contract",if(and(K$1&lt;=$I2343,K$1&gt;=$H2343),$F2343,""),if($E2343="YP Contract",if(K$1=$H2343,500000,if(K$1=($H2343+1),1000000,if(K$1=($H2343+2),1500000,""))))))))</f>
        <v/>
      </c>
      <c r="L2343" s="13" t="str">
        <f t="shared" si="2343"/>
        <v/>
      </c>
      <c r="M2343" s="13" t="str">
        <f t="shared" si="2343"/>
        <v/>
      </c>
      <c r="N2343" s="13" t="str">
        <f t="shared" si="2343"/>
        <v/>
      </c>
      <c r="O2343" s="13" t="str">
        <f t="shared" si="2343"/>
        <v/>
      </c>
      <c r="P2343" s="13" t="str">
        <f t="shared" si="2343"/>
        <v/>
      </c>
    </row>
    <row r="2344">
      <c r="B2344" s="23"/>
      <c r="C2344" s="9"/>
      <c r="D2344" s="9"/>
      <c r="E2344" s="9"/>
      <c r="F2344" s="2"/>
      <c r="G2344" s="3"/>
      <c r="I2344" s="12" t="str">
        <f t="shared" si="754"/>
        <v/>
      </c>
      <c r="J2344" s="13">
        <v>3.31E7</v>
      </c>
      <c r="K2344" s="13" t="str">
        <f t="shared" ref="K2344:P2344" si="2344">if($E2344="","",if($E2344="Dropped",if(and(K$1&lt;=$I2344,K$1&gt;=$H2344),if(Year($D2344)=K$1,$F2344*0.8,if((year($D2344)+1)=K$1,$F2344*0.6,$F2344*0.4)) ,""),if($E2344="Minors",0,if($E2344="FA Contract",if(and(K$1&lt;=$I2344,K$1&gt;=$H2344),$F2344,""),if($E2344="YP Contract",if(K$1=$H2344,500000,if(K$1=($H2344+1),1000000,if(K$1=($H2344+2),1500000,""))))))))</f>
        <v/>
      </c>
      <c r="L2344" s="13" t="str">
        <f t="shared" si="2344"/>
        <v/>
      </c>
      <c r="M2344" s="13" t="str">
        <f t="shared" si="2344"/>
        <v/>
      </c>
      <c r="N2344" s="13" t="str">
        <f t="shared" si="2344"/>
        <v/>
      </c>
      <c r="O2344" s="13" t="str">
        <f t="shared" si="2344"/>
        <v/>
      </c>
      <c r="P2344" s="13" t="str">
        <f t="shared" si="2344"/>
        <v/>
      </c>
    </row>
    <row r="2345">
      <c r="B2345" s="23"/>
      <c r="C2345" s="9"/>
      <c r="D2345" s="9"/>
      <c r="E2345" s="9"/>
      <c r="F2345" s="2"/>
      <c r="G2345" s="3"/>
      <c r="I2345" s="12" t="str">
        <f t="shared" si="754"/>
        <v/>
      </c>
      <c r="J2345" s="13">
        <v>3.31E7</v>
      </c>
      <c r="K2345" s="13" t="str">
        <f t="shared" ref="K2345:P2345" si="2345">if($E2345="","",if($E2345="Dropped",if(and(K$1&lt;=$I2345,K$1&gt;=$H2345),if(Year($D2345)=K$1,$F2345*0.8,if((year($D2345)+1)=K$1,$F2345*0.6,$F2345*0.4)) ,""),if($E2345="Minors",0,if($E2345="FA Contract",if(and(K$1&lt;=$I2345,K$1&gt;=$H2345),$F2345,""),if($E2345="YP Contract",if(K$1=$H2345,500000,if(K$1=($H2345+1),1000000,if(K$1=($H2345+2),1500000,""))))))))</f>
        <v/>
      </c>
      <c r="L2345" s="13" t="str">
        <f t="shared" si="2345"/>
        <v/>
      </c>
      <c r="M2345" s="13" t="str">
        <f t="shared" si="2345"/>
        <v/>
      </c>
      <c r="N2345" s="13" t="str">
        <f t="shared" si="2345"/>
        <v/>
      </c>
      <c r="O2345" s="13" t="str">
        <f t="shared" si="2345"/>
        <v/>
      </c>
      <c r="P2345" s="13" t="str">
        <f t="shared" si="2345"/>
        <v/>
      </c>
    </row>
    <row r="2346">
      <c r="B2346" s="23"/>
      <c r="C2346" s="9"/>
      <c r="D2346" s="9"/>
      <c r="E2346" s="9"/>
      <c r="F2346" s="2"/>
      <c r="G2346" s="3"/>
      <c r="I2346" s="12" t="str">
        <f t="shared" si="754"/>
        <v/>
      </c>
      <c r="J2346" s="13">
        <v>3.31E7</v>
      </c>
      <c r="K2346" s="13" t="str">
        <f t="shared" ref="K2346:P2346" si="2346">if($E2346="","",if($E2346="Dropped",if(and(K$1&lt;=$I2346,K$1&gt;=$H2346),if(Year($D2346)=K$1,$F2346*0.8,if((year($D2346)+1)=K$1,$F2346*0.6,$F2346*0.4)) ,""),if($E2346="Minors",0,if($E2346="FA Contract",if(and(K$1&lt;=$I2346,K$1&gt;=$H2346),$F2346,""),if($E2346="YP Contract",if(K$1=$H2346,500000,if(K$1=($H2346+1),1000000,if(K$1=($H2346+2),1500000,""))))))))</f>
        <v/>
      </c>
      <c r="L2346" s="13" t="str">
        <f t="shared" si="2346"/>
        <v/>
      </c>
      <c r="M2346" s="13" t="str">
        <f t="shared" si="2346"/>
        <v/>
      </c>
      <c r="N2346" s="13" t="str">
        <f t="shared" si="2346"/>
        <v/>
      </c>
      <c r="O2346" s="13" t="str">
        <f t="shared" si="2346"/>
        <v/>
      </c>
      <c r="P2346" s="13" t="str">
        <f t="shared" si="2346"/>
        <v/>
      </c>
    </row>
    <row r="2347">
      <c r="B2347" s="23"/>
      <c r="C2347" s="9"/>
      <c r="D2347" s="9"/>
      <c r="E2347" s="9"/>
      <c r="F2347" s="2"/>
      <c r="G2347" s="3"/>
      <c r="I2347" s="12" t="str">
        <f t="shared" si="754"/>
        <v/>
      </c>
      <c r="J2347" s="13">
        <v>3.31E7</v>
      </c>
      <c r="K2347" s="13" t="str">
        <f t="shared" ref="K2347:P2347" si="2347">if($E2347="","",if($E2347="Dropped",if(and(K$1&lt;=$I2347,K$1&gt;=$H2347),if(Year($D2347)=K$1,$F2347*0.8,if((year($D2347)+1)=K$1,$F2347*0.6,$F2347*0.4)) ,""),if($E2347="Minors",0,if($E2347="FA Contract",if(and(K$1&lt;=$I2347,K$1&gt;=$H2347),$F2347,""),if($E2347="YP Contract",if(K$1=$H2347,500000,if(K$1=($H2347+1),1000000,if(K$1=($H2347+2),1500000,""))))))))</f>
        <v/>
      </c>
      <c r="L2347" s="13" t="str">
        <f t="shared" si="2347"/>
        <v/>
      </c>
      <c r="M2347" s="13" t="str">
        <f t="shared" si="2347"/>
        <v/>
      </c>
      <c r="N2347" s="13" t="str">
        <f t="shared" si="2347"/>
        <v/>
      </c>
      <c r="O2347" s="13" t="str">
        <f t="shared" si="2347"/>
        <v/>
      </c>
      <c r="P2347" s="13" t="str">
        <f t="shared" si="2347"/>
        <v/>
      </c>
    </row>
    <row r="2348">
      <c r="B2348" s="23"/>
      <c r="C2348" s="9"/>
      <c r="D2348" s="9"/>
      <c r="E2348" s="9"/>
      <c r="F2348" s="2"/>
      <c r="G2348" s="3"/>
      <c r="I2348" s="12" t="str">
        <f t="shared" si="754"/>
        <v/>
      </c>
      <c r="J2348" s="13">
        <v>3.31E7</v>
      </c>
      <c r="K2348" s="13" t="str">
        <f t="shared" ref="K2348:P2348" si="2348">if($E2348="","",if($E2348="Dropped",if(and(K$1&lt;=$I2348,K$1&gt;=$H2348),if(Year($D2348)=K$1,$F2348*0.8,if((year($D2348)+1)=K$1,$F2348*0.6,$F2348*0.4)) ,""),if($E2348="Minors",0,if($E2348="FA Contract",if(and(K$1&lt;=$I2348,K$1&gt;=$H2348),$F2348,""),if($E2348="YP Contract",if(K$1=$H2348,500000,if(K$1=($H2348+1),1000000,if(K$1=($H2348+2),1500000,""))))))))</f>
        <v/>
      </c>
      <c r="L2348" s="13" t="str">
        <f t="shared" si="2348"/>
        <v/>
      </c>
      <c r="M2348" s="13" t="str">
        <f t="shared" si="2348"/>
        <v/>
      </c>
      <c r="N2348" s="13" t="str">
        <f t="shared" si="2348"/>
        <v/>
      </c>
      <c r="O2348" s="13" t="str">
        <f t="shared" si="2348"/>
        <v/>
      </c>
      <c r="P2348" s="13" t="str">
        <f t="shared" si="2348"/>
        <v/>
      </c>
    </row>
    <row r="2349">
      <c r="B2349" s="23"/>
      <c r="C2349" s="9"/>
      <c r="D2349" s="9"/>
      <c r="E2349" s="9"/>
      <c r="F2349" s="2"/>
      <c r="G2349" s="3"/>
      <c r="I2349" s="12" t="str">
        <f t="shared" si="754"/>
        <v/>
      </c>
      <c r="J2349" s="13">
        <v>3.31E7</v>
      </c>
      <c r="K2349" s="13" t="str">
        <f t="shared" ref="K2349:P2349" si="2349">if($E2349="","",if($E2349="Dropped",if(and(K$1&lt;=$I2349,K$1&gt;=$H2349),if(Year($D2349)=K$1,$F2349*0.8,if((year($D2349)+1)=K$1,$F2349*0.6,$F2349*0.4)) ,""),if($E2349="Minors",0,if($E2349="FA Contract",if(and(K$1&lt;=$I2349,K$1&gt;=$H2349),$F2349,""),if($E2349="YP Contract",if(K$1=$H2349,500000,if(K$1=($H2349+1),1000000,if(K$1=($H2349+2),1500000,""))))))))</f>
        <v/>
      </c>
      <c r="L2349" s="13" t="str">
        <f t="shared" si="2349"/>
        <v/>
      </c>
      <c r="M2349" s="13" t="str">
        <f t="shared" si="2349"/>
        <v/>
      </c>
      <c r="N2349" s="13" t="str">
        <f t="shared" si="2349"/>
        <v/>
      </c>
      <c r="O2349" s="13" t="str">
        <f t="shared" si="2349"/>
        <v/>
      </c>
      <c r="P2349" s="13" t="str">
        <f t="shared" si="2349"/>
        <v/>
      </c>
    </row>
    <row r="2350">
      <c r="B2350" s="23"/>
      <c r="C2350" s="9"/>
      <c r="D2350" s="9"/>
      <c r="E2350" s="9"/>
      <c r="F2350" s="2"/>
      <c r="G2350" s="3"/>
      <c r="I2350" s="12" t="str">
        <f t="shared" si="754"/>
        <v/>
      </c>
      <c r="J2350" s="13">
        <v>3.31E7</v>
      </c>
      <c r="K2350" s="13" t="str">
        <f t="shared" ref="K2350:P2350" si="2350">if($E2350="","",if($E2350="Dropped",if(and(K$1&lt;=$I2350,K$1&gt;=$H2350),if(Year($D2350)=K$1,$F2350*0.8,if((year($D2350)+1)=K$1,$F2350*0.6,$F2350*0.4)) ,""),if($E2350="Minors",0,if($E2350="FA Contract",if(and(K$1&lt;=$I2350,K$1&gt;=$H2350),$F2350,""),if($E2350="YP Contract",if(K$1=$H2350,500000,if(K$1=($H2350+1),1000000,if(K$1=($H2350+2),1500000,""))))))))</f>
        <v/>
      </c>
      <c r="L2350" s="13" t="str">
        <f t="shared" si="2350"/>
        <v/>
      </c>
      <c r="M2350" s="13" t="str">
        <f t="shared" si="2350"/>
        <v/>
      </c>
      <c r="N2350" s="13" t="str">
        <f t="shared" si="2350"/>
        <v/>
      </c>
      <c r="O2350" s="13" t="str">
        <f t="shared" si="2350"/>
        <v/>
      </c>
      <c r="P2350" s="13" t="str">
        <f t="shared" si="2350"/>
        <v/>
      </c>
    </row>
    <row r="2351">
      <c r="B2351" s="23"/>
      <c r="C2351" s="9"/>
      <c r="D2351" s="9"/>
      <c r="E2351" s="9"/>
      <c r="F2351" s="2"/>
      <c r="G2351" s="3"/>
      <c r="I2351" s="12" t="str">
        <f t="shared" si="754"/>
        <v/>
      </c>
      <c r="J2351" s="13">
        <v>3.31E7</v>
      </c>
      <c r="K2351" s="13" t="str">
        <f t="shared" ref="K2351:P2351" si="2351">if($E2351="","",if($E2351="Dropped",if(and(K$1&lt;=$I2351,K$1&gt;=$H2351),if(Year($D2351)=K$1,$F2351*0.8,if((year($D2351)+1)=K$1,$F2351*0.6,$F2351*0.4)) ,""),if($E2351="Minors",0,if($E2351="FA Contract",if(and(K$1&lt;=$I2351,K$1&gt;=$H2351),$F2351,""),if($E2351="YP Contract",if(K$1=$H2351,500000,if(K$1=($H2351+1),1000000,if(K$1=($H2351+2),1500000,""))))))))</f>
        <v/>
      </c>
      <c r="L2351" s="13" t="str">
        <f t="shared" si="2351"/>
        <v/>
      </c>
      <c r="M2351" s="13" t="str">
        <f t="shared" si="2351"/>
        <v/>
      </c>
      <c r="N2351" s="13" t="str">
        <f t="shared" si="2351"/>
        <v/>
      </c>
      <c r="O2351" s="13" t="str">
        <f t="shared" si="2351"/>
        <v/>
      </c>
      <c r="P2351" s="13" t="str">
        <f t="shared" si="2351"/>
        <v/>
      </c>
    </row>
    <row r="2352">
      <c r="B2352" s="23"/>
      <c r="C2352" s="9"/>
      <c r="D2352" s="9"/>
      <c r="E2352" s="9"/>
      <c r="F2352" s="2"/>
      <c r="G2352" s="3"/>
      <c r="I2352" s="12" t="str">
        <f t="shared" si="754"/>
        <v/>
      </c>
      <c r="J2352" s="13">
        <v>3.31E7</v>
      </c>
      <c r="K2352" s="13" t="str">
        <f t="shared" ref="K2352:P2352" si="2352">if($E2352="","",if($E2352="Dropped",if(and(K$1&lt;=$I2352,K$1&gt;=$H2352),if(Year($D2352)=K$1,$F2352*0.8,if((year($D2352)+1)=K$1,$F2352*0.6,$F2352*0.4)) ,""),if($E2352="Minors",0,if($E2352="FA Contract",if(and(K$1&lt;=$I2352,K$1&gt;=$H2352),$F2352,""),if($E2352="YP Contract",if(K$1=$H2352,500000,if(K$1=($H2352+1),1000000,if(K$1=($H2352+2),1500000,""))))))))</f>
        <v/>
      </c>
      <c r="L2352" s="13" t="str">
        <f t="shared" si="2352"/>
        <v/>
      </c>
      <c r="M2352" s="13" t="str">
        <f t="shared" si="2352"/>
        <v/>
      </c>
      <c r="N2352" s="13" t="str">
        <f t="shared" si="2352"/>
        <v/>
      </c>
      <c r="O2352" s="13" t="str">
        <f t="shared" si="2352"/>
        <v/>
      </c>
      <c r="P2352" s="13" t="str">
        <f t="shared" si="2352"/>
        <v/>
      </c>
    </row>
    <row r="2353">
      <c r="B2353" s="23"/>
      <c r="C2353" s="9"/>
      <c r="D2353" s="9"/>
      <c r="E2353" s="9"/>
      <c r="F2353" s="2"/>
      <c r="G2353" s="3"/>
      <c r="I2353" s="12" t="str">
        <f t="shared" si="754"/>
        <v/>
      </c>
      <c r="J2353" s="13">
        <v>3.31E7</v>
      </c>
      <c r="K2353" s="13" t="str">
        <f t="shared" ref="K2353:P2353" si="2353">if($E2353="","",if($E2353="Dropped",if(and(K$1&lt;=$I2353,K$1&gt;=$H2353),if(Year($D2353)=K$1,$F2353*0.8,if((year($D2353)+1)=K$1,$F2353*0.6,$F2353*0.4)) ,""),if($E2353="Minors",0,if($E2353="FA Contract",if(and(K$1&lt;=$I2353,K$1&gt;=$H2353),$F2353,""),if($E2353="YP Contract",if(K$1=$H2353,500000,if(K$1=($H2353+1),1000000,if(K$1=($H2353+2),1500000,""))))))))</f>
        <v/>
      </c>
      <c r="L2353" s="13" t="str">
        <f t="shared" si="2353"/>
        <v/>
      </c>
      <c r="M2353" s="13" t="str">
        <f t="shared" si="2353"/>
        <v/>
      </c>
      <c r="N2353" s="13" t="str">
        <f t="shared" si="2353"/>
        <v/>
      </c>
      <c r="O2353" s="13" t="str">
        <f t="shared" si="2353"/>
        <v/>
      </c>
      <c r="P2353" s="13" t="str">
        <f t="shared" si="2353"/>
        <v/>
      </c>
    </row>
    <row r="2354">
      <c r="B2354" s="23"/>
      <c r="C2354" s="9"/>
      <c r="D2354" s="9"/>
      <c r="E2354" s="9"/>
      <c r="F2354" s="2"/>
      <c r="G2354" s="3"/>
      <c r="I2354" s="12" t="str">
        <f t="shared" si="754"/>
        <v/>
      </c>
      <c r="J2354" s="13">
        <v>3.31E7</v>
      </c>
      <c r="K2354" s="13" t="str">
        <f t="shared" ref="K2354:P2354" si="2354">if($E2354="","",if($E2354="Dropped",if(and(K$1&lt;=$I2354,K$1&gt;=$H2354),if(Year($D2354)=K$1,$F2354*0.8,if((year($D2354)+1)=K$1,$F2354*0.6,$F2354*0.4)) ,""),if($E2354="Minors",0,if($E2354="FA Contract",if(and(K$1&lt;=$I2354,K$1&gt;=$H2354),$F2354,""),if($E2354="YP Contract",if(K$1=$H2354,500000,if(K$1=($H2354+1),1000000,if(K$1=($H2354+2),1500000,""))))))))</f>
        <v/>
      </c>
      <c r="L2354" s="13" t="str">
        <f t="shared" si="2354"/>
        <v/>
      </c>
      <c r="M2354" s="13" t="str">
        <f t="shared" si="2354"/>
        <v/>
      </c>
      <c r="N2354" s="13" t="str">
        <f t="shared" si="2354"/>
        <v/>
      </c>
      <c r="O2354" s="13" t="str">
        <f t="shared" si="2354"/>
        <v/>
      </c>
      <c r="P2354" s="13" t="str">
        <f t="shared" si="2354"/>
        <v/>
      </c>
    </row>
    <row r="2355">
      <c r="B2355" s="23"/>
      <c r="C2355" s="9"/>
      <c r="D2355" s="9"/>
      <c r="E2355" s="9"/>
      <c r="F2355" s="2"/>
      <c r="G2355" s="3"/>
      <c r="I2355" s="12" t="str">
        <f t="shared" si="754"/>
        <v/>
      </c>
      <c r="J2355" s="13">
        <v>3.31E7</v>
      </c>
      <c r="K2355" s="13" t="str">
        <f t="shared" ref="K2355:P2355" si="2355">if($E2355="","",if($E2355="Dropped",if(and(K$1&lt;=$I2355,K$1&gt;=$H2355),if(Year($D2355)=K$1,$F2355*0.8,if((year($D2355)+1)=K$1,$F2355*0.6,$F2355*0.4)) ,""),if($E2355="Minors",0,if($E2355="FA Contract",if(and(K$1&lt;=$I2355,K$1&gt;=$H2355),$F2355,""),if($E2355="YP Contract",if(K$1=$H2355,500000,if(K$1=($H2355+1),1000000,if(K$1=($H2355+2),1500000,""))))))))</f>
        <v/>
      </c>
      <c r="L2355" s="13" t="str">
        <f t="shared" si="2355"/>
        <v/>
      </c>
      <c r="M2355" s="13" t="str">
        <f t="shared" si="2355"/>
        <v/>
      </c>
      <c r="N2355" s="13" t="str">
        <f t="shared" si="2355"/>
        <v/>
      </c>
      <c r="O2355" s="13" t="str">
        <f t="shared" si="2355"/>
        <v/>
      </c>
      <c r="P2355" s="13" t="str">
        <f t="shared" si="2355"/>
        <v/>
      </c>
    </row>
    <row r="2356">
      <c r="B2356" s="23"/>
      <c r="C2356" s="9"/>
      <c r="D2356" s="9"/>
      <c r="E2356" s="9"/>
      <c r="F2356" s="2"/>
      <c r="G2356" s="3"/>
      <c r="I2356" s="12" t="str">
        <f t="shared" si="754"/>
        <v/>
      </c>
      <c r="J2356" s="13">
        <v>3.31E7</v>
      </c>
      <c r="K2356" s="13" t="str">
        <f t="shared" ref="K2356:P2356" si="2356">if($E2356="","",if($E2356="Dropped",if(and(K$1&lt;=$I2356,K$1&gt;=$H2356),if(Year($D2356)=K$1,$F2356*0.8,if((year($D2356)+1)=K$1,$F2356*0.6,$F2356*0.4)) ,""),if($E2356="Minors",0,if($E2356="FA Contract",if(and(K$1&lt;=$I2356,K$1&gt;=$H2356),$F2356,""),if($E2356="YP Contract",if(K$1=$H2356,500000,if(K$1=($H2356+1),1000000,if(K$1=($H2356+2),1500000,""))))))))</f>
        <v/>
      </c>
      <c r="L2356" s="13" t="str">
        <f t="shared" si="2356"/>
        <v/>
      </c>
      <c r="M2356" s="13" t="str">
        <f t="shared" si="2356"/>
        <v/>
      </c>
      <c r="N2356" s="13" t="str">
        <f t="shared" si="2356"/>
        <v/>
      </c>
      <c r="O2356" s="13" t="str">
        <f t="shared" si="2356"/>
        <v/>
      </c>
      <c r="P2356" s="13" t="str">
        <f t="shared" si="2356"/>
        <v/>
      </c>
    </row>
    <row r="2357">
      <c r="B2357" s="23"/>
      <c r="C2357" s="9"/>
      <c r="D2357" s="9"/>
      <c r="E2357" s="9"/>
      <c r="F2357" s="2"/>
      <c r="G2357" s="3"/>
      <c r="I2357" s="12" t="str">
        <f t="shared" si="754"/>
        <v/>
      </c>
      <c r="J2357" s="13">
        <v>3.31E7</v>
      </c>
      <c r="K2357" s="13" t="str">
        <f t="shared" ref="K2357:P2357" si="2357">if($E2357="","",if($E2357="Dropped",if(and(K$1&lt;=$I2357,K$1&gt;=$H2357),if(Year($D2357)=K$1,$F2357*0.8,if((year($D2357)+1)=K$1,$F2357*0.6,$F2357*0.4)) ,""),if($E2357="Minors",0,if($E2357="FA Contract",if(and(K$1&lt;=$I2357,K$1&gt;=$H2357),$F2357,""),if($E2357="YP Contract",if(K$1=$H2357,500000,if(K$1=($H2357+1),1000000,if(K$1=($H2357+2),1500000,""))))))))</f>
        <v/>
      </c>
      <c r="L2357" s="13" t="str">
        <f t="shared" si="2357"/>
        <v/>
      </c>
      <c r="M2357" s="13" t="str">
        <f t="shared" si="2357"/>
        <v/>
      </c>
      <c r="N2357" s="13" t="str">
        <f t="shared" si="2357"/>
        <v/>
      </c>
      <c r="O2357" s="13" t="str">
        <f t="shared" si="2357"/>
        <v/>
      </c>
      <c r="P2357" s="13" t="str">
        <f t="shared" si="2357"/>
        <v/>
      </c>
    </row>
    <row r="2358">
      <c r="B2358" s="23"/>
      <c r="C2358" s="9"/>
      <c r="D2358" s="9"/>
      <c r="E2358" s="9"/>
      <c r="F2358" s="2"/>
      <c r="G2358" s="3"/>
      <c r="I2358" s="12" t="str">
        <f t="shared" si="754"/>
        <v/>
      </c>
      <c r="J2358" s="13">
        <v>3.31E7</v>
      </c>
      <c r="K2358" s="13" t="str">
        <f t="shared" ref="K2358:P2358" si="2358">if($E2358="","",if($E2358="Dropped",if(and(K$1&lt;=$I2358,K$1&gt;=$H2358),if(Year($D2358)=K$1,$F2358*0.8,if((year($D2358)+1)=K$1,$F2358*0.6,$F2358*0.4)) ,""),if($E2358="Minors",0,if($E2358="FA Contract",if(and(K$1&lt;=$I2358,K$1&gt;=$H2358),$F2358,""),if($E2358="YP Contract",if(K$1=$H2358,500000,if(K$1=($H2358+1),1000000,if(K$1=($H2358+2),1500000,""))))))))</f>
        <v/>
      </c>
      <c r="L2358" s="13" t="str">
        <f t="shared" si="2358"/>
        <v/>
      </c>
      <c r="M2358" s="13" t="str">
        <f t="shared" si="2358"/>
        <v/>
      </c>
      <c r="N2358" s="13" t="str">
        <f t="shared" si="2358"/>
        <v/>
      </c>
      <c r="O2358" s="13" t="str">
        <f t="shared" si="2358"/>
        <v/>
      </c>
      <c r="P2358" s="13" t="str">
        <f t="shared" si="2358"/>
        <v/>
      </c>
    </row>
    <row r="2359">
      <c r="B2359" s="23"/>
      <c r="C2359" s="9"/>
      <c r="D2359" s="9"/>
      <c r="E2359" s="9"/>
      <c r="F2359" s="2"/>
      <c r="G2359" s="3"/>
      <c r="I2359" s="12" t="str">
        <f t="shared" si="754"/>
        <v/>
      </c>
      <c r="J2359" s="13">
        <v>3.31E7</v>
      </c>
      <c r="K2359" s="13" t="str">
        <f t="shared" ref="K2359:P2359" si="2359">if($E2359="","",if($E2359="Dropped",if(and(K$1&lt;=$I2359,K$1&gt;=$H2359),if(Year($D2359)=K$1,$F2359*0.8,if((year($D2359)+1)=K$1,$F2359*0.6,$F2359*0.4)) ,""),if($E2359="Minors",0,if($E2359="FA Contract",if(and(K$1&lt;=$I2359,K$1&gt;=$H2359),$F2359,""),if($E2359="YP Contract",if(K$1=$H2359,500000,if(K$1=($H2359+1),1000000,if(K$1=($H2359+2),1500000,""))))))))</f>
        <v/>
      </c>
      <c r="L2359" s="13" t="str">
        <f t="shared" si="2359"/>
        <v/>
      </c>
      <c r="M2359" s="13" t="str">
        <f t="shared" si="2359"/>
        <v/>
      </c>
      <c r="N2359" s="13" t="str">
        <f t="shared" si="2359"/>
        <v/>
      </c>
      <c r="O2359" s="13" t="str">
        <f t="shared" si="2359"/>
        <v/>
      </c>
      <c r="P2359" s="13" t="str">
        <f t="shared" si="2359"/>
        <v/>
      </c>
    </row>
    <row r="2360">
      <c r="B2360" s="23"/>
      <c r="C2360" s="9"/>
      <c r="D2360" s="9"/>
      <c r="E2360" s="9"/>
      <c r="F2360" s="2"/>
      <c r="G2360" s="3"/>
      <c r="I2360" s="12" t="str">
        <f t="shared" si="754"/>
        <v/>
      </c>
      <c r="J2360" s="13">
        <v>3.31E7</v>
      </c>
      <c r="K2360" s="13" t="str">
        <f t="shared" ref="K2360:P2360" si="2360">if($E2360="","",if($E2360="Dropped",if(and(K$1&lt;=$I2360,K$1&gt;=$H2360),if(Year($D2360)=K$1,$F2360*0.8,if((year($D2360)+1)=K$1,$F2360*0.6,$F2360*0.4)) ,""),if($E2360="Minors",0,if($E2360="FA Contract",if(and(K$1&lt;=$I2360,K$1&gt;=$H2360),$F2360,""),if($E2360="YP Contract",if(K$1=$H2360,500000,if(K$1=($H2360+1),1000000,if(K$1=($H2360+2),1500000,""))))))))</f>
        <v/>
      </c>
      <c r="L2360" s="13" t="str">
        <f t="shared" si="2360"/>
        <v/>
      </c>
      <c r="M2360" s="13" t="str">
        <f t="shared" si="2360"/>
        <v/>
      </c>
      <c r="N2360" s="13" t="str">
        <f t="shared" si="2360"/>
        <v/>
      </c>
      <c r="O2360" s="13" t="str">
        <f t="shared" si="2360"/>
        <v/>
      </c>
      <c r="P2360" s="13" t="str">
        <f t="shared" si="2360"/>
        <v/>
      </c>
    </row>
    <row r="2361">
      <c r="B2361" s="23"/>
      <c r="C2361" s="9"/>
      <c r="D2361" s="9"/>
      <c r="E2361" s="9"/>
      <c r="F2361" s="2"/>
      <c r="G2361" s="3"/>
      <c r="I2361" s="12" t="str">
        <f t="shared" si="754"/>
        <v/>
      </c>
      <c r="J2361" s="13">
        <v>3.31E7</v>
      </c>
      <c r="K2361" s="13" t="str">
        <f t="shared" ref="K2361:P2361" si="2361">if($E2361="","",if($E2361="Dropped",if(and(K$1&lt;=$I2361,K$1&gt;=$H2361),if(Year($D2361)=K$1,$F2361*0.8,if((year($D2361)+1)=K$1,$F2361*0.6,$F2361*0.4)) ,""),if($E2361="Minors",0,if($E2361="FA Contract",if(and(K$1&lt;=$I2361,K$1&gt;=$H2361),$F2361,""),if($E2361="YP Contract",if(K$1=$H2361,500000,if(K$1=($H2361+1),1000000,if(K$1=($H2361+2),1500000,""))))))))</f>
        <v/>
      </c>
      <c r="L2361" s="13" t="str">
        <f t="shared" si="2361"/>
        <v/>
      </c>
      <c r="M2361" s="13" t="str">
        <f t="shared" si="2361"/>
        <v/>
      </c>
      <c r="N2361" s="13" t="str">
        <f t="shared" si="2361"/>
        <v/>
      </c>
      <c r="O2361" s="13" t="str">
        <f t="shared" si="2361"/>
        <v/>
      </c>
      <c r="P2361" s="13" t="str">
        <f t="shared" si="2361"/>
        <v/>
      </c>
    </row>
    <row r="2362">
      <c r="B2362" s="23"/>
      <c r="C2362" s="9"/>
      <c r="D2362" s="9"/>
      <c r="E2362" s="9"/>
      <c r="F2362" s="2"/>
      <c r="G2362" s="3"/>
      <c r="I2362" s="12" t="str">
        <f t="shared" si="754"/>
        <v/>
      </c>
      <c r="J2362" s="13">
        <v>3.31E7</v>
      </c>
      <c r="K2362" s="13" t="str">
        <f t="shared" ref="K2362:P2362" si="2362">if($E2362="","",if($E2362="Dropped",if(and(K$1&lt;=$I2362,K$1&gt;=$H2362),if(Year($D2362)=K$1,$F2362*0.8,if((year($D2362)+1)=K$1,$F2362*0.6,$F2362*0.4)) ,""),if($E2362="Minors",0,if($E2362="FA Contract",if(and(K$1&lt;=$I2362,K$1&gt;=$H2362),$F2362,""),if($E2362="YP Contract",if(K$1=$H2362,500000,if(K$1=($H2362+1),1000000,if(K$1=($H2362+2),1500000,""))))))))</f>
        <v/>
      </c>
      <c r="L2362" s="13" t="str">
        <f t="shared" si="2362"/>
        <v/>
      </c>
      <c r="M2362" s="13" t="str">
        <f t="shared" si="2362"/>
        <v/>
      </c>
      <c r="N2362" s="13" t="str">
        <f t="shared" si="2362"/>
        <v/>
      </c>
      <c r="O2362" s="13" t="str">
        <f t="shared" si="2362"/>
        <v/>
      </c>
      <c r="P2362" s="13" t="str">
        <f t="shared" si="2362"/>
        <v/>
      </c>
    </row>
    <row r="2363">
      <c r="B2363" s="23"/>
      <c r="C2363" s="9"/>
      <c r="D2363" s="9"/>
      <c r="E2363" s="9"/>
      <c r="F2363" s="2"/>
      <c r="G2363" s="3"/>
      <c r="I2363" s="12" t="str">
        <f t="shared" si="754"/>
        <v/>
      </c>
      <c r="J2363" s="13">
        <v>3.31E7</v>
      </c>
      <c r="K2363" s="13" t="str">
        <f t="shared" ref="K2363:P2363" si="2363">if($E2363="","",if($E2363="Dropped",if(and(K$1&lt;=$I2363,K$1&gt;=$H2363),if(Year($D2363)=K$1,$F2363*0.8,if((year($D2363)+1)=K$1,$F2363*0.6,$F2363*0.4)) ,""),if($E2363="Minors",0,if($E2363="FA Contract",if(and(K$1&lt;=$I2363,K$1&gt;=$H2363),$F2363,""),if($E2363="YP Contract",if(K$1=$H2363,500000,if(K$1=($H2363+1),1000000,if(K$1=($H2363+2),1500000,""))))))))</f>
        <v/>
      </c>
      <c r="L2363" s="13" t="str">
        <f t="shared" si="2363"/>
        <v/>
      </c>
      <c r="M2363" s="13" t="str">
        <f t="shared" si="2363"/>
        <v/>
      </c>
      <c r="N2363" s="13" t="str">
        <f t="shared" si="2363"/>
        <v/>
      </c>
      <c r="O2363" s="13" t="str">
        <f t="shared" si="2363"/>
        <v/>
      </c>
      <c r="P2363" s="13" t="str">
        <f t="shared" si="2363"/>
        <v/>
      </c>
    </row>
    <row r="2364">
      <c r="B2364" s="23"/>
      <c r="C2364" s="9"/>
      <c r="D2364" s="9"/>
      <c r="E2364" s="9"/>
      <c r="F2364" s="2"/>
      <c r="G2364" s="3"/>
      <c r="I2364" s="12" t="str">
        <f t="shared" si="754"/>
        <v/>
      </c>
      <c r="J2364" s="13">
        <v>3.31E7</v>
      </c>
      <c r="K2364" s="13" t="str">
        <f t="shared" ref="K2364:P2364" si="2364">if($E2364="","",if($E2364="Dropped",if(and(K$1&lt;=$I2364,K$1&gt;=$H2364),if(Year($D2364)=K$1,$F2364*0.8,if((year($D2364)+1)=K$1,$F2364*0.6,$F2364*0.4)) ,""),if($E2364="Minors",0,if($E2364="FA Contract",if(and(K$1&lt;=$I2364,K$1&gt;=$H2364),$F2364,""),if($E2364="YP Contract",if(K$1=$H2364,500000,if(K$1=($H2364+1),1000000,if(K$1=($H2364+2),1500000,""))))))))</f>
        <v/>
      </c>
      <c r="L2364" s="13" t="str">
        <f t="shared" si="2364"/>
        <v/>
      </c>
      <c r="M2364" s="13" t="str">
        <f t="shared" si="2364"/>
        <v/>
      </c>
      <c r="N2364" s="13" t="str">
        <f t="shared" si="2364"/>
        <v/>
      </c>
      <c r="O2364" s="13" t="str">
        <f t="shared" si="2364"/>
        <v/>
      </c>
      <c r="P2364" s="13" t="str">
        <f t="shared" si="2364"/>
        <v/>
      </c>
    </row>
    <row r="2365">
      <c r="B2365" s="23"/>
      <c r="C2365" s="9"/>
      <c r="D2365" s="9"/>
      <c r="E2365" s="9"/>
      <c r="F2365" s="2"/>
      <c r="G2365" s="3"/>
      <c r="I2365" s="12" t="str">
        <f t="shared" si="754"/>
        <v/>
      </c>
      <c r="J2365" s="13">
        <v>3.31E7</v>
      </c>
      <c r="K2365" s="13" t="str">
        <f t="shared" ref="K2365:P2365" si="2365">if($E2365="","",if($E2365="Dropped",if(and(K$1&lt;=$I2365,K$1&gt;=$H2365),if(Year($D2365)=K$1,$F2365*0.8,if((year($D2365)+1)=K$1,$F2365*0.6,$F2365*0.4)) ,""),if($E2365="Minors",0,if($E2365="FA Contract",if(and(K$1&lt;=$I2365,K$1&gt;=$H2365),$F2365,""),if($E2365="YP Contract",if(K$1=$H2365,500000,if(K$1=($H2365+1),1000000,if(K$1=($H2365+2),1500000,""))))))))</f>
        <v/>
      </c>
      <c r="L2365" s="13" t="str">
        <f t="shared" si="2365"/>
        <v/>
      </c>
      <c r="M2365" s="13" t="str">
        <f t="shared" si="2365"/>
        <v/>
      </c>
      <c r="N2365" s="13" t="str">
        <f t="shared" si="2365"/>
        <v/>
      </c>
      <c r="O2365" s="13" t="str">
        <f t="shared" si="2365"/>
        <v/>
      </c>
      <c r="P2365" s="13" t="str">
        <f t="shared" si="2365"/>
        <v/>
      </c>
    </row>
    <row r="2366">
      <c r="B2366" s="23"/>
      <c r="C2366" s="9"/>
      <c r="D2366" s="9"/>
      <c r="E2366" s="9"/>
      <c r="F2366" s="2"/>
      <c r="G2366" s="3"/>
      <c r="I2366" s="12" t="str">
        <f t="shared" si="754"/>
        <v/>
      </c>
      <c r="J2366" s="13">
        <v>3.31E7</v>
      </c>
      <c r="K2366" s="13" t="str">
        <f t="shared" ref="K2366:P2366" si="2366">if($E2366="","",if($E2366="Dropped",if(and(K$1&lt;=$I2366,K$1&gt;=$H2366),if(Year($D2366)=K$1,$F2366*0.8,if((year($D2366)+1)=K$1,$F2366*0.6,$F2366*0.4)) ,""),if($E2366="Minors",0,if($E2366="FA Contract",if(and(K$1&lt;=$I2366,K$1&gt;=$H2366),$F2366,""),if($E2366="YP Contract",if(K$1=$H2366,500000,if(K$1=($H2366+1),1000000,if(K$1=($H2366+2),1500000,""))))))))</f>
        <v/>
      </c>
      <c r="L2366" s="13" t="str">
        <f t="shared" si="2366"/>
        <v/>
      </c>
      <c r="M2366" s="13" t="str">
        <f t="shared" si="2366"/>
        <v/>
      </c>
      <c r="N2366" s="13" t="str">
        <f t="shared" si="2366"/>
        <v/>
      </c>
      <c r="O2366" s="13" t="str">
        <f t="shared" si="2366"/>
        <v/>
      </c>
      <c r="P2366" s="13" t="str">
        <f t="shared" si="2366"/>
        <v/>
      </c>
    </row>
    <row r="2367">
      <c r="B2367" s="23"/>
      <c r="C2367" s="9"/>
      <c r="D2367" s="9"/>
      <c r="E2367" s="9"/>
      <c r="F2367" s="2"/>
      <c r="G2367" s="3"/>
      <c r="I2367" s="12" t="str">
        <f t="shared" si="754"/>
        <v/>
      </c>
      <c r="J2367" s="13">
        <v>3.31E7</v>
      </c>
      <c r="K2367" s="13" t="str">
        <f t="shared" ref="K2367:P2367" si="2367">if($E2367="","",if($E2367="Dropped",if(and(K$1&lt;=$I2367,K$1&gt;=$H2367),if(Year($D2367)=K$1,$F2367*0.8,if((year($D2367)+1)=K$1,$F2367*0.6,$F2367*0.4)) ,""),if($E2367="Minors",0,if($E2367="FA Contract",if(and(K$1&lt;=$I2367,K$1&gt;=$H2367),$F2367,""),if($E2367="YP Contract",if(K$1=$H2367,500000,if(K$1=($H2367+1),1000000,if(K$1=($H2367+2),1500000,""))))))))</f>
        <v/>
      </c>
      <c r="L2367" s="13" t="str">
        <f t="shared" si="2367"/>
        <v/>
      </c>
      <c r="M2367" s="13" t="str">
        <f t="shared" si="2367"/>
        <v/>
      </c>
      <c r="N2367" s="13" t="str">
        <f t="shared" si="2367"/>
        <v/>
      </c>
      <c r="O2367" s="13" t="str">
        <f t="shared" si="2367"/>
        <v/>
      </c>
      <c r="P2367" s="13" t="str">
        <f t="shared" si="2367"/>
        <v/>
      </c>
    </row>
    <row r="2368">
      <c r="B2368" s="23"/>
      <c r="C2368" s="9"/>
      <c r="D2368" s="9"/>
      <c r="E2368" s="9"/>
      <c r="F2368" s="2"/>
      <c r="G2368" s="3"/>
      <c r="I2368" s="12" t="str">
        <f t="shared" si="754"/>
        <v/>
      </c>
      <c r="J2368" s="13">
        <v>3.31E7</v>
      </c>
      <c r="K2368" s="13" t="str">
        <f t="shared" ref="K2368:P2368" si="2368">if($E2368="","",if($E2368="Dropped",if(and(K$1&lt;=$I2368,K$1&gt;=$H2368),if(Year($D2368)=K$1,$F2368*0.8,if((year($D2368)+1)=K$1,$F2368*0.6,$F2368*0.4)) ,""),if($E2368="Minors",0,if($E2368="FA Contract",if(and(K$1&lt;=$I2368,K$1&gt;=$H2368),$F2368,""),if($E2368="YP Contract",if(K$1=$H2368,500000,if(K$1=($H2368+1),1000000,if(K$1=($H2368+2),1500000,""))))))))</f>
        <v/>
      </c>
      <c r="L2368" s="13" t="str">
        <f t="shared" si="2368"/>
        <v/>
      </c>
      <c r="M2368" s="13" t="str">
        <f t="shared" si="2368"/>
        <v/>
      </c>
      <c r="N2368" s="13" t="str">
        <f t="shared" si="2368"/>
        <v/>
      </c>
      <c r="O2368" s="13" t="str">
        <f t="shared" si="2368"/>
        <v/>
      </c>
      <c r="P2368" s="13" t="str">
        <f t="shared" si="2368"/>
        <v/>
      </c>
    </row>
    <row r="2369">
      <c r="B2369" s="23"/>
      <c r="C2369" s="9"/>
      <c r="D2369" s="9"/>
      <c r="E2369" s="9"/>
      <c r="F2369" s="2"/>
      <c r="G2369" s="3"/>
      <c r="I2369" s="12" t="str">
        <f t="shared" si="754"/>
        <v/>
      </c>
      <c r="J2369" s="13">
        <v>3.31E7</v>
      </c>
      <c r="K2369" s="13" t="str">
        <f t="shared" ref="K2369:P2369" si="2369">if($E2369="","",if($E2369="Dropped",if(and(K$1&lt;=$I2369,K$1&gt;=$H2369),if(Year($D2369)=K$1,$F2369*0.8,if((year($D2369)+1)=K$1,$F2369*0.6,$F2369*0.4)) ,""),if($E2369="Minors",0,if($E2369="FA Contract",if(and(K$1&lt;=$I2369,K$1&gt;=$H2369),$F2369,""),if($E2369="YP Contract",if(K$1=$H2369,500000,if(K$1=($H2369+1),1000000,if(K$1=($H2369+2),1500000,""))))))))</f>
        <v/>
      </c>
      <c r="L2369" s="13" t="str">
        <f t="shared" si="2369"/>
        <v/>
      </c>
      <c r="M2369" s="13" t="str">
        <f t="shared" si="2369"/>
        <v/>
      </c>
      <c r="N2369" s="13" t="str">
        <f t="shared" si="2369"/>
        <v/>
      </c>
      <c r="O2369" s="13" t="str">
        <f t="shared" si="2369"/>
        <v/>
      </c>
      <c r="P2369" s="13" t="str">
        <f t="shared" si="2369"/>
        <v/>
      </c>
    </row>
    <row r="2370">
      <c r="B2370" s="23"/>
      <c r="C2370" s="9"/>
      <c r="D2370" s="9"/>
      <c r="E2370" s="9"/>
      <c r="F2370" s="2"/>
      <c r="G2370" s="3"/>
      <c r="I2370" s="12" t="str">
        <f t="shared" si="754"/>
        <v/>
      </c>
      <c r="J2370" s="13">
        <v>3.31E7</v>
      </c>
      <c r="K2370" s="13" t="str">
        <f t="shared" ref="K2370:P2370" si="2370">if($E2370="","",if($E2370="Dropped",if(and(K$1&lt;=$I2370,K$1&gt;=$H2370),if(Year($D2370)=K$1,$F2370*0.8,if((year($D2370)+1)=K$1,$F2370*0.6,$F2370*0.4)) ,""),if($E2370="Minors",0,if($E2370="FA Contract",if(and(K$1&lt;=$I2370,K$1&gt;=$H2370),$F2370,""),if($E2370="YP Contract",if(K$1=$H2370,500000,if(K$1=($H2370+1),1000000,if(K$1=($H2370+2),1500000,""))))))))</f>
        <v/>
      </c>
      <c r="L2370" s="13" t="str">
        <f t="shared" si="2370"/>
        <v/>
      </c>
      <c r="M2370" s="13" t="str">
        <f t="shared" si="2370"/>
        <v/>
      </c>
      <c r="N2370" s="13" t="str">
        <f t="shared" si="2370"/>
        <v/>
      </c>
      <c r="O2370" s="13" t="str">
        <f t="shared" si="2370"/>
        <v/>
      </c>
      <c r="P2370" s="13" t="str">
        <f t="shared" si="2370"/>
        <v/>
      </c>
    </row>
    <row r="2371">
      <c r="B2371" s="23"/>
      <c r="C2371" s="9"/>
      <c r="D2371" s="9"/>
      <c r="E2371" s="9"/>
      <c r="F2371" s="2"/>
      <c r="G2371" s="3"/>
      <c r="I2371" s="12" t="str">
        <f t="shared" si="754"/>
        <v/>
      </c>
      <c r="J2371" s="13">
        <v>3.31E7</v>
      </c>
      <c r="K2371" s="13" t="str">
        <f t="shared" ref="K2371:P2371" si="2371">if($E2371="","",if($E2371="Dropped",if(and(K$1&lt;=$I2371,K$1&gt;=$H2371),if(Year($D2371)=K$1,$F2371*0.8,if((year($D2371)+1)=K$1,$F2371*0.6,$F2371*0.4)) ,""),if($E2371="Minors",0,if($E2371="FA Contract",if(and(K$1&lt;=$I2371,K$1&gt;=$H2371),$F2371,""),if($E2371="YP Contract",if(K$1=$H2371,500000,if(K$1=($H2371+1),1000000,if(K$1=($H2371+2),1500000,""))))))))</f>
        <v/>
      </c>
      <c r="L2371" s="13" t="str">
        <f t="shared" si="2371"/>
        <v/>
      </c>
      <c r="M2371" s="13" t="str">
        <f t="shared" si="2371"/>
        <v/>
      </c>
      <c r="N2371" s="13" t="str">
        <f t="shared" si="2371"/>
        <v/>
      </c>
      <c r="O2371" s="13" t="str">
        <f t="shared" si="2371"/>
        <v/>
      </c>
      <c r="P2371" s="13" t="str">
        <f t="shared" si="2371"/>
        <v/>
      </c>
    </row>
    <row r="2372">
      <c r="B2372" s="23"/>
      <c r="C2372" s="9"/>
      <c r="D2372" s="9"/>
      <c r="E2372" s="9"/>
      <c r="F2372" s="2"/>
      <c r="G2372" s="3"/>
      <c r="I2372" s="12" t="str">
        <f t="shared" si="754"/>
        <v/>
      </c>
      <c r="J2372" s="13">
        <v>3.31E7</v>
      </c>
      <c r="K2372" s="13" t="str">
        <f t="shared" ref="K2372:P2372" si="2372">if($E2372="","",if($E2372="Dropped",if(and(K$1&lt;=$I2372,K$1&gt;=$H2372),if(Year($D2372)=K$1,$F2372*0.8,if((year($D2372)+1)=K$1,$F2372*0.6,$F2372*0.4)) ,""),if($E2372="Minors",0,if($E2372="FA Contract",if(and(K$1&lt;=$I2372,K$1&gt;=$H2372),$F2372,""),if($E2372="YP Contract",if(K$1=$H2372,500000,if(K$1=($H2372+1),1000000,if(K$1=($H2372+2),1500000,""))))))))</f>
        <v/>
      </c>
      <c r="L2372" s="13" t="str">
        <f t="shared" si="2372"/>
        <v/>
      </c>
      <c r="M2372" s="13" t="str">
        <f t="shared" si="2372"/>
        <v/>
      </c>
      <c r="N2372" s="13" t="str">
        <f t="shared" si="2372"/>
        <v/>
      </c>
      <c r="O2372" s="13" t="str">
        <f t="shared" si="2372"/>
        <v/>
      </c>
      <c r="P2372" s="13" t="str">
        <f t="shared" si="2372"/>
        <v/>
      </c>
    </row>
    <row r="2373">
      <c r="B2373" s="23"/>
      <c r="C2373" s="9"/>
      <c r="D2373" s="9"/>
      <c r="E2373" s="9"/>
      <c r="F2373" s="2"/>
      <c r="G2373" s="3"/>
      <c r="I2373" s="12" t="str">
        <f t="shared" si="754"/>
        <v/>
      </c>
      <c r="J2373" s="13">
        <v>3.31E7</v>
      </c>
      <c r="K2373" s="13" t="str">
        <f t="shared" ref="K2373:P2373" si="2373">if($E2373="","",if($E2373="Dropped",if(and(K$1&lt;=$I2373,K$1&gt;=$H2373),if(Year($D2373)=K$1,$F2373*0.8,if((year($D2373)+1)=K$1,$F2373*0.6,$F2373*0.4)) ,""),if($E2373="Minors",0,if($E2373="FA Contract",if(and(K$1&lt;=$I2373,K$1&gt;=$H2373),$F2373,""),if($E2373="YP Contract",if(K$1=$H2373,500000,if(K$1=($H2373+1),1000000,if(K$1=($H2373+2),1500000,""))))))))</f>
        <v/>
      </c>
      <c r="L2373" s="13" t="str">
        <f t="shared" si="2373"/>
        <v/>
      </c>
      <c r="M2373" s="13" t="str">
        <f t="shared" si="2373"/>
        <v/>
      </c>
      <c r="N2373" s="13" t="str">
        <f t="shared" si="2373"/>
        <v/>
      </c>
      <c r="O2373" s="13" t="str">
        <f t="shared" si="2373"/>
        <v/>
      </c>
      <c r="P2373" s="13" t="str">
        <f t="shared" si="2373"/>
        <v/>
      </c>
    </row>
    <row r="2374">
      <c r="B2374" s="23"/>
      <c r="C2374" s="9"/>
      <c r="D2374" s="9"/>
      <c r="E2374" s="9"/>
      <c r="F2374" s="2"/>
      <c r="G2374" s="3"/>
      <c r="I2374" s="12" t="str">
        <f t="shared" si="754"/>
        <v/>
      </c>
      <c r="J2374" s="13">
        <v>3.31E7</v>
      </c>
      <c r="K2374" s="13" t="str">
        <f t="shared" ref="K2374:P2374" si="2374">if($E2374="","",if($E2374="Dropped",if(and(K$1&lt;=$I2374,K$1&gt;=$H2374),if(Year($D2374)=K$1,$F2374*0.8,if((year($D2374)+1)=K$1,$F2374*0.6,$F2374*0.4)) ,""),if($E2374="Minors",0,if($E2374="FA Contract",if(and(K$1&lt;=$I2374,K$1&gt;=$H2374),$F2374,""),if($E2374="YP Contract",if(K$1=$H2374,500000,if(K$1=($H2374+1),1000000,if(K$1=($H2374+2),1500000,""))))))))</f>
        <v/>
      </c>
      <c r="L2374" s="13" t="str">
        <f t="shared" si="2374"/>
        <v/>
      </c>
      <c r="M2374" s="13" t="str">
        <f t="shared" si="2374"/>
        <v/>
      </c>
      <c r="N2374" s="13" t="str">
        <f t="shared" si="2374"/>
        <v/>
      </c>
      <c r="O2374" s="13" t="str">
        <f t="shared" si="2374"/>
        <v/>
      </c>
      <c r="P2374" s="13" t="str">
        <f t="shared" si="2374"/>
        <v/>
      </c>
    </row>
    <row r="2375">
      <c r="B2375" s="23"/>
      <c r="C2375" s="9"/>
      <c r="D2375" s="9"/>
      <c r="E2375" s="9"/>
      <c r="F2375" s="2"/>
      <c r="G2375" s="3"/>
      <c r="I2375" s="12" t="str">
        <f t="shared" si="754"/>
        <v/>
      </c>
      <c r="J2375" s="13">
        <v>3.31E7</v>
      </c>
      <c r="K2375" s="13" t="str">
        <f t="shared" ref="K2375:P2375" si="2375">if($E2375="","",if($E2375="Dropped",if(and(K$1&lt;=$I2375,K$1&gt;=$H2375),if(Year($D2375)=K$1,$F2375*0.8,if((year($D2375)+1)=K$1,$F2375*0.6,$F2375*0.4)) ,""),if($E2375="Minors",0,if($E2375="FA Contract",if(and(K$1&lt;=$I2375,K$1&gt;=$H2375),$F2375,""),if($E2375="YP Contract",if(K$1=$H2375,500000,if(K$1=($H2375+1),1000000,if(K$1=($H2375+2),1500000,""))))))))</f>
        <v/>
      </c>
      <c r="L2375" s="13" t="str">
        <f t="shared" si="2375"/>
        <v/>
      </c>
      <c r="M2375" s="13" t="str">
        <f t="shared" si="2375"/>
        <v/>
      </c>
      <c r="N2375" s="13" t="str">
        <f t="shared" si="2375"/>
        <v/>
      </c>
      <c r="O2375" s="13" t="str">
        <f t="shared" si="2375"/>
        <v/>
      </c>
      <c r="P2375" s="13" t="str">
        <f t="shared" si="2375"/>
        <v/>
      </c>
    </row>
    <row r="2376">
      <c r="B2376" s="23"/>
      <c r="C2376" s="9"/>
      <c r="D2376" s="9"/>
      <c r="E2376" s="9"/>
      <c r="F2376" s="2"/>
      <c r="G2376" s="3"/>
      <c r="I2376" s="12" t="str">
        <f t="shared" si="754"/>
        <v/>
      </c>
      <c r="J2376" s="13">
        <v>3.31E7</v>
      </c>
      <c r="K2376" s="13" t="str">
        <f t="shared" ref="K2376:P2376" si="2376">if($E2376="","",if($E2376="Dropped",if(and(K$1&lt;=$I2376,K$1&gt;=$H2376),if(Year($D2376)=K$1,$F2376*0.8,if((year($D2376)+1)=K$1,$F2376*0.6,$F2376*0.4)) ,""),if($E2376="Minors",0,if($E2376="FA Contract",if(and(K$1&lt;=$I2376,K$1&gt;=$H2376),$F2376,""),if($E2376="YP Contract",if(K$1=$H2376,500000,if(K$1=($H2376+1),1000000,if(K$1=($H2376+2),1500000,""))))))))</f>
        <v/>
      </c>
      <c r="L2376" s="13" t="str">
        <f t="shared" si="2376"/>
        <v/>
      </c>
      <c r="M2376" s="13" t="str">
        <f t="shared" si="2376"/>
        <v/>
      </c>
      <c r="N2376" s="13" t="str">
        <f t="shared" si="2376"/>
        <v/>
      </c>
      <c r="O2376" s="13" t="str">
        <f t="shared" si="2376"/>
        <v/>
      </c>
      <c r="P2376" s="13" t="str">
        <f t="shared" si="2376"/>
        <v/>
      </c>
    </row>
    <row r="2377">
      <c r="B2377" s="23"/>
      <c r="C2377" s="9"/>
      <c r="D2377" s="9"/>
      <c r="E2377" s="9"/>
      <c r="F2377" s="2"/>
      <c r="G2377" s="3"/>
      <c r="I2377" s="12" t="str">
        <f t="shared" si="754"/>
        <v/>
      </c>
      <c r="J2377" s="13">
        <v>3.31E7</v>
      </c>
      <c r="K2377" s="13" t="str">
        <f t="shared" ref="K2377:P2377" si="2377">if($E2377="","",if($E2377="Dropped",if(and(K$1&lt;=$I2377,K$1&gt;=$H2377),if(Year($D2377)=K$1,$F2377*0.8,if((year($D2377)+1)=K$1,$F2377*0.6,$F2377*0.4)) ,""),if($E2377="Minors",0,if($E2377="FA Contract",if(and(K$1&lt;=$I2377,K$1&gt;=$H2377),$F2377,""),if($E2377="YP Contract",if(K$1=$H2377,500000,if(K$1=($H2377+1),1000000,if(K$1=($H2377+2),1500000,""))))))))</f>
        <v/>
      </c>
      <c r="L2377" s="13" t="str">
        <f t="shared" si="2377"/>
        <v/>
      </c>
      <c r="M2377" s="13" t="str">
        <f t="shared" si="2377"/>
        <v/>
      </c>
      <c r="N2377" s="13" t="str">
        <f t="shared" si="2377"/>
        <v/>
      </c>
      <c r="O2377" s="13" t="str">
        <f t="shared" si="2377"/>
        <v/>
      </c>
      <c r="P2377" s="13" t="str">
        <f t="shared" si="2377"/>
        <v/>
      </c>
    </row>
    <row r="2378">
      <c r="B2378" s="23"/>
      <c r="C2378" s="9"/>
      <c r="D2378" s="9"/>
      <c r="E2378" s="9"/>
      <c r="F2378" s="2"/>
      <c r="G2378" s="3"/>
      <c r="I2378" s="12" t="str">
        <f t="shared" si="754"/>
        <v/>
      </c>
      <c r="J2378" s="13">
        <v>3.31E7</v>
      </c>
      <c r="K2378" s="13" t="str">
        <f t="shared" ref="K2378:P2378" si="2378">if($E2378="","",if($E2378="Dropped",if(and(K$1&lt;=$I2378,K$1&gt;=$H2378),if(Year($D2378)=K$1,$F2378*0.8,if((year($D2378)+1)=K$1,$F2378*0.6,$F2378*0.4)) ,""),if($E2378="Minors",0,if($E2378="FA Contract",if(and(K$1&lt;=$I2378,K$1&gt;=$H2378),$F2378,""),if($E2378="YP Contract",if(K$1=$H2378,500000,if(K$1=($H2378+1),1000000,if(K$1=($H2378+2),1500000,""))))))))</f>
        <v/>
      </c>
      <c r="L2378" s="13" t="str">
        <f t="shared" si="2378"/>
        <v/>
      </c>
      <c r="M2378" s="13" t="str">
        <f t="shared" si="2378"/>
        <v/>
      </c>
      <c r="N2378" s="13" t="str">
        <f t="shared" si="2378"/>
        <v/>
      </c>
      <c r="O2378" s="13" t="str">
        <f t="shared" si="2378"/>
        <v/>
      </c>
      <c r="P2378" s="13" t="str">
        <f t="shared" si="2378"/>
        <v/>
      </c>
    </row>
    <row r="2379">
      <c r="B2379" s="23"/>
      <c r="C2379" s="9"/>
      <c r="D2379" s="9"/>
      <c r="E2379" s="9"/>
      <c r="F2379" s="2"/>
      <c r="G2379" s="3"/>
      <c r="I2379" s="12" t="str">
        <f t="shared" si="754"/>
        <v/>
      </c>
      <c r="J2379" s="13">
        <v>3.31E7</v>
      </c>
      <c r="K2379" s="13" t="str">
        <f t="shared" ref="K2379:P2379" si="2379">if($E2379="","",if($E2379="Dropped",if(and(K$1&lt;=$I2379,K$1&gt;=$H2379),if(Year($D2379)=K$1,$F2379*0.8,if((year($D2379)+1)=K$1,$F2379*0.6,$F2379*0.4)) ,""),if($E2379="Minors",0,if($E2379="FA Contract",if(and(K$1&lt;=$I2379,K$1&gt;=$H2379),$F2379,""),if($E2379="YP Contract",if(K$1=$H2379,500000,if(K$1=($H2379+1),1000000,if(K$1=($H2379+2),1500000,""))))))))</f>
        <v/>
      </c>
      <c r="L2379" s="13" t="str">
        <f t="shared" si="2379"/>
        <v/>
      </c>
      <c r="M2379" s="13" t="str">
        <f t="shared" si="2379"/>
        <v/>
      </c>
      <c r="N2379" s="13" t="str">
        <f t="shared" si="2379"/>
        <v/>
      </c>
      <c r="O2379" s="13" t="str">
        <f t="shared" si="2379"/>
        <v/>
      </c>
      <c r="P2379" s="13" t="str">
        <f t="shared" si="2379"/>
        <v/>
      </c>
    </row>
    <row r="2380">
      <c r="B2380" s="23"/>
      <c r="C2380" s="9"/>
      <c r="D2380" s="9"/>
      <c r="E2380" s="9"/>
      <c r="F2380" s="2"/>
      <c r="G2380" s="3"/>
      <c r="I2380" s="12" t="str">
        <f t="shared" si="754"/>
        <v/>
      </c>
      <c r="J2380" s="13">
        <v>3.31E7</v>
      </c>
      <c r="K2380" s="13" t="str">
        <f t="shared" ref="K2380:P2380" si="2380">if($E2380="","",if($E2380="Dropped",if(and(K$1&lt;=$I2380,K$1&gt;=$H2380),if(Year($D2380)=K$1,$F2380*0.8,if((year($D2380)+1)=K$1,$F2380*0.6,$F2380*0.4)) ,""),if($E2380="Minors",0,if($E2380="FA Contract",if(and(K$1&lt;=$I2380,K$1&gt;=$H2380),$F2380,""),if($E2380="YP Contract",if(K$1=$H2380,500000,if(K$1=($H2380+1),1000000,if(K$1=($H2380+2),1500000,""))))))))</f>
        <v/>
      </c>
      <c r="L2380" s="13" t="str">
        <f t="shared" si="2380"/>
        <v/>
      </c>
      <c r="M2380" s="13" t="str">
        <f t="shared" si="2380"/>
        <v/>
      </c>
      <c r="N2380" s="13" t="str">
        <f t="shared" si="2380"/>
        <v/>
      </c>
      <c r="O2380" s="13" t="str">
        <f t="shared" si="2380"/>
        <v/>
      </c>
      <c r="P2380" s="13" t="str">
        <f t="shared" si="2380"/>
        <v/>
      </c>
    </row>
    <row r="2381">
      <c r="B2381" s="23"/>
      <c r="C2381" s="9"/>
      <c r="D2381" s="9"/>
      <c r="E2381" s="9"/>
      <c r="F2381" s="2"/>
      <c r="G2381" s="3"/>
      <c r="I2381" s="12" t="str">
        <f t="shared" si="754"/>
        <v/>
      </c>
      <c r="J2381" s="13">
        <v>3.31E7</v>
      </c>
      <c r="K2381" s="13" t="str">
        <f t="shared" ref="K2381:P2381" si="2381">if($E2381="","",if($E2381="Dropped",if(and(K$1&lt;=$I2381,K$1&gt;=$H2381),if(Year($D2381)=K$1,$F2381*0.8,if((year($D2381)+1)=K$1,$F2381*0.6,$F2381*0.4)) ,""),if($E2381="Minors",0,if($E2381="FA Contract",if(and(K$1&lt;=$I2381,K$1&gt;=$H2381),$F2381,""),if($E2381="YP Contract",if(K$1=$H2381,500000,if(K$1=($H2381+1),1000000,if(K$1=($H2381+2),1500000,""))))))))</f>
        <v/>
      </c>
      <c r="L2381" s="13" t="str">
        <f t="shared" si="2381"/>
        <v/>
      </c>
      <c r="M2381" s="13" t="str">
        <f t="shared" si="2381"/>
        <v/>
      </c>
      <c r="N2381" s="13" t="str">
        <f t="shared" si="2381"/>
        <v/>
      </c>
      <c r="O2381" s="13" t="str">
        <f t="shared" si="2381"/>
        <v/>
      </c>
      <c r="P2381" s="13" t="str">
        <f t="shared" si="2381"/>
        <v/>
      </c>
    </row>
    <row r="2382">
      <c r="B2382" s="23"/>
      <c r="C2382" s="9"/>
      <c r="D2382" s="9"/>
      <c r="E2382" s="9"/>
      <c r="F2382" s="2"/>
      <c r="G2382" s="3"/>
      <c r="I2382" s="12" t="str">
        <f t="shared" si="754"/>
        <v/>
      </c>
      <c r="J2382" s="13">
        <v>3.31E7</v>
      </c>
      <c r="K2382" s="13" t="str">
        <f t="shared" ref="K2382:P2382" si="2382">if($E2382="","",if($E2382="Dropped",if(and(K$1&lt;=$I2382,K$1&gt;=$H2382),if(Year($D2382)=K$1,$F2382*0.8,if((year($D2382)+1)=K$1,$F2382*0.6,$F2382*0.4)) ,""),if($E2382="Minors",0,if($E2382="FA Contract",if(and(K$1&lt;=$I2382,K$1&gt;=$H2382),$F2382,""),if($E2382="YP Contract",if(K$1=$H2382,500000,if(K$1=($H2382+1),1000000,if(K$1=($H2382+2),1500000,""))))))))</f>
        <v/>
      </c>
      <c r="L2382" s="13" t="str">
        <f t="shared" si="2382"/>
        <v/>
      </c>
      <c r="M2382" s="13" t="str">
        <f t="shared" si="2382"/>
        <v/>
      </c>
      <c r="N2382" s="13" t="str">
        <f t="shared" si="2382"/>
        <v/>
      </c>
      <c r="O2382" s="13" t="str">
        <f t="shared" si="2382"/>
        <v/>
      </c>
      <c r="P2382" s="13" t="str">
        <f t="shared" si="2382"/>
        <v/>
      </c>
    </row>
    <row r="2383">
      <c r="B2383" s="23"/>
      <c r="C2383" s="9"/>
      <c r="D2383" s="9"/>
      <c r="E2383" s="9"/>
      <c r="F2383" s="2"/>
      <c r="G2383" s="3"/>
      <c r="I2383" s="12" t="str">
        <f t="shared" si="754"/>
        <v/>
      </c>
      <c r="J2383" s="13">
        <v>3.31E7</v>
      </c>
      <c r="K2383" s="13" t="str">
        <f t="shared" ref="K2383:P2383" si="2383">if($E2383="","",if($E2383="Dropped",if(and(K$1&lt;=$I2383,K$1&gt;=$H2383),if(Year($D2383)=K$1,$F2383*0.8,if((year($D2383)+1)=K$1,$F2383*0.6,$F2383*0.4)) ,""),if($E2383="Minors",0,if($E2383="FA Contract",if(and(K$1&lt;=$I2383,K$1&gt;=$H2383),$F2383,""),if($E2383="YP Contract",if(K$1=$H2383,500000,if(K$1=($H2383+1),1000000,if(K$1=($H2383+2),1500000,""))))))))</f>
        <v/>
      </c>
      <c r="L2383" s="13" t="str">
        <f t="shared" si="2383"/>
        <v/>
      </c>
      <c r="M2383" s="13" t="str">
        <f t="shared" si="2383"/>
        <v/>
      </c>
      <c r="N2383" s="13" t="str">
        <f t="shared" si="2383"/>
        <v/>
      </c>
      <c r="O2383" s="13" t="str">
        <f t="shared" si="2383"/>
        <v/>
      </c>
      <c r="P2383" s="13" t="str">
        <f t="shared" si="2383"/>
        <v/>
      </c>
    </row>
    <row r="2384">
      <c r="B2384" s="23"/>
      <c r="C2384" s="9"/>
      <c r="D2384" s="9"/>
      <c r="E2384" s="9"/>
      <c r="F2384" s="2"/>
      <c r="G2384" s="3"/>
      <c r="I2384" s="12" t="str">
        <f t="shared" si="754"/>
        <v/>
      </c>
      <c r="J2384" s="13">
        <v>3.31E7</v>
      </c>
      <c r="K2384" s="13" t="str">
        <f t="shared" ref="K2384:P2384" si="2384">if($E2384="","",if($E2384="Dropped",if(and(K$1&lt;=$I2384,K$1&gt;=$H2384),if(Year($D2384)=K$1,$F2384*0.8,if((year($D2384)+1)=K$1,$F2384*0.6,$F2384*0.4)) ,""),if($E2384="Minors",0,if($E2384="FA Contract",if(and(K$1&lt;=$I2384,K$1&gt;=$H2384),$F2384,""),if($E2384="YP Contract",if(K$1=$H2384,500000,if(K$1=($H2384+1),1000000,if(K$1=($H2384+2),1500000,""))))))))</f>
        <v/>
      </c>
      <c r="L2384" s="13" t="str">
        <f t="shared" si="2384"/>
        <v/>
      </c>
      <c r="M2384" s="13" t="str">
        <f t="shared" si="2384"/>
        <v/>
      </c>
      <c r="N2384" s="13" t="str">
        <f t="shared" si="2384"/>
        <v/>
      </c>
      <c r="O2384" s="13" t="str">
        <f t="shared" si="2384"/>
        <v/>
      </c>
      <c r="P2384" s="13" t="str">
        <f t="shared" si="2384"/>
        <v/>
      </c>
    </row>
    <row r="2385">
      <c r="B2385" s="23"/>
      <c r="C2385" s="9"/>
      <c r="D2385" s="9"/>
      <c r="E2385" s="9"/>
      <c r="F2385" s="2"/>
      <c r="G2385" s="3"/>
      <c r="I2385" s="12" t="str">
        <f t="shared" si="754"/>
        <v/>
      </c>
      <c r="J2385" s="13">
        <v>3.31E7</v>
      </c>
      <c r="K2385" s="13" t="str">
        <f t="shared" ref="K2385:P2385" si="2385">if($E2385="","",if($E2385="Dropped",if(and(K$1&lt;=$I2385,K$1&gt;=$H2385),if(Year($D2385)=K$1,$F2385*0.8,if((year($D2385)+1)=K$1,$F2385*0.6,$F2385*0.4)) ,""),if($E2385="Minors",0,if($E2385="FA Contract",if(and(K$1&lt;=$I2385,K$1&gt;=$H2385),$F2385,""),if($E2385="YP Contract",if(K$1=$H2385,500000,if(K$1=($H2385+1),1000000,if(K$1=($H2385+2),1500000,""))))))))</f>
        <v/>
      </c>
      <c r="L2385" s="13" t="str">
        <f t="shared" si="2385"/>
        <v/>
      </c>
      <c r="M2385" s="13" t="str">
        <f t="shared" si="2385"/>
        <v/>
      </c>
      <c r="N2385" s="13" t="str">
        <f t="shared" si="2385"/>
        <v/>
      </c>
      <c r="O2385" s="13" t="str">
        <f t="shared" si="2385"/>
        <v/>
      </c>
      <c r="P2385" s="13" t="str">
        <f t="shared" si="2385"/>
        <v/>
      </c>
    </row>
    <row r="2386">
      <c r="B2386" s="23"/>
      <c r="C2386" s="9"/>
      <c r="D2386" s="9"/>
      <c r="E2386" s="9"/>
      <c r="F2386" s="2"/>
      <c r="G2386" s="3"/>
      <c r="I2386" s="12" t="str">
        <f t="shared" si="754"/>
        <v/>
      </c>
      <c r="J2386" s="13">
        <v>3.31E7</v>
      </c>
      <c r="K2386" s="13" t="str">
        <f t="shared" ref="K2386:P2386" si="2386">if($E2386="","",if($E2386="Dropped",if(and(K$1&lt;=$I2386,K$1&gt;=$H2386),if(Year($D2386)=K$1,$F2386*0.8,if((year($D2386)+1)=K$1,$F2386*0.6,$F2386*0.4)) ,""),if($E2386="Minors",0,if($E2386="FA Contract",if(and(K$1&lt;=$I2386,K$1&gt;=$H2386),$F2386,""),if($E2386="YP Contract",if(K$1=$H2386,500000,if(K$1=($H2386+1),1000000,if(K$1=($H2386+2),1500000,""))))))))</f>
        <v/>
      </c>
      <c r="L2386" s="13" t="str">
        <f t="shared" si="2386"/>
        <v/>
      </c>
      <c r="M2386" s="13" t="str">
        <f t="shared" si="2386"/>
        <v/>
      </c>
      <c r="N2386" s="13" t="str">
        <f t="shared" si="2386"/>
        <v/>
      </c>
      <c r="O2386" s="13" t="str">
        <f t="shared" si="2386"/>
        <v/>
      </c>
      <c r="P2386" s="13" t="str">
        <f t="shared" si="2386"/>
        <v/>
      </c>
    </row>
    <row r="2387">
      <c r="B2387" s="23"/>
      <c r="C2387" s="9"/>
      <c r="D2387" s="9"/>
      <c r="E2387" s="9"/>
      <c r="F2387" s="2"/>
      <c r="G2387" s="3"/>
      <c r="I2387" s="12" t="str">
        <f t="shared" si="754"/>
        <v/>
      </c>
      <c r="J2387" s="13">
        <v>3.31E7</v>
      </c>
      <c r="K2387" s="13" t="str">
        <f t="shared" ref="K2387:P2387" si="2387">if($E2387="","",if($E2387="Dropped",if(and(K$1&lt;=$I2387,K$1&gt;=$H2387),if(Year($D2387)=K$1,$F2387*0.8,if((year($D2387)+1)=K$1,$F2387*0.6,$F2387*0.4)) ,""),if($E2387="Minors",0,if($E2387="FA Contract",if(and(K$1&lt;=$I2387,K$1&gt;=$H2387),$F2387,""),if($E2387="YP Contract",if(K$1=$H2387,500000,if(K$1=($H2387+1),1000000,if(K$1=($H2387+2),1500000,""))))))))</f>
        <v/>
      </c>
      <c r="L2387" s="13" t="str">
        <f t="shared" si="2387"/>
        <v/>
      </c>
      <c r="M2387" s="13" t="str">
        <f t="shared" si="2387"/>
        <v/>
      </c>
      <c r="N2387" s="13" t="str">
        <f t="shared" si="2387"/>
        <v/>
      </c>
      <c r="O2387" s="13" t="str">
        <f t="shared" si="2387"/>
        <v/>
      </c>
      <c r="P2387" s="13" t="str">
        <f t="shared" si="2387"/>
        <v/>
      </c>
    </row>
    <row r="2388">
      <c r="B2388" s="23"/>
      <c r="C2388" s="9"/>
      <c r="D2388" s="9"/>
      <c r="E2388" s="9"/>
      <c r="F2388" s="2"/>
      <c r="G2388" s="3"/>
      <c r="I2388" s="12" t="str">
        <f t="shared" si="754"/>
        <v/>
      </c>
      <c r="J2388" s="13">
        <v>3.31E7</v>
      </c>
      <c r="K2388" s="13" t="str">
        <f t="shared" ref="K2388:P2388" si="2388">if($E2388="","",if($E2388="Dropped",if(and(K$1&lt;=$I2388,K$1&gt;=$H2388),if(Year($D2388)=K$1,$F2388*0.8,if((year($D2388)+1)=K$1,$F2388*0.6,$F2388*0.4)) ,""),if($E2388="Minors",0,if($E2388="FA Contract",if(and(K$1&lt;=$I2388,K$1&gt;=$H2388),$F2388,""),if($E2388="YP Contract",if(K$1=$H2388,500000,if(K$1=($H2388+1),1000000,if(K$1=($H2388+2),1500000,""))))))))</f>
        <v/>
      </c>
      <c r="L2388" s="13" t="str">
        <f t="shared" si="2388"/>
        <v/>
      </c>
      <c r="M2388" s="13" t="str">
        <f t="shared" si="2388"/>
        <v/>
      </c>
      <c r="N2388" s="13" t="str">
        <f t="shared" si="2388"/>
        <v/>
      </c>
      <c r="O2388" s="13" t="str">
        <f t="shared" si="2388"/>
        <v/>
      </c>
      <c r="P2388" s="13" t="str">
        <f t="shared" si="2388"/>
        <v/>
      </c>
    </row>
    <row r="2389">
      <c r="B2389" s="23"/>
      <c r="C2389" s="9"/>
      <c r="D2389" s="9"/>
      <c r="E2389" s="9"/>
      <c r="F2389" s="2"/>
      <c r="G2389" s="3"/>
      <c r="I2389" s="12" t="str">
        <f t="shared" si="754"/>
        <v/>
      </c>
      <c r="J2389" s="13">
        <v>3.31E7</v>
      </c>
      <c r="K2389" s="13" t="str">
        <f t="shared" ref="K2389:P2389" si="2389">if($E2389="","",if($E2389="Dropped",if(and(K$1&lt;=$I2389,K$1&gt;=$H2389),if(Year($D2389)=K$1,$F2389*0.8,if((year($D2389)+1)=K$1,$F2389*0.6,$F2389*0.4)) ,""),if($E2389="Minors",0,if($E2389="FA Contract",if(and(K$1&lt;=$I2389,K$1&gt;=$H2389),$F2389,""),if($E2389="YP Contract",if(K$1=$H2389,500000,if(K$1=($H2389+1),1000000,if(K$1=($H2389+2),1500000,""))))))))</f>
        <v/>
      </c>
      <c r="L2389" s="13" t="str">
        <f t="shared" si="2389"/>
        <v/>
      </c>
      <c r="M2389" s="13" t="str">
        <f t="shared" si="2389"/>
        <v/>
      </c>
      <c r="N2389" s="13" t="str">
        <f t="shared" si="2389"/>
        <v/>
      </c>
      <c r="O2389" s="13" t="str">
        <f t="shared" si="2389"/>
        <v/>
      </c>
      <c r="P2389" s="13" t="str">
        <f t="shared" si="2389"/>
        <v/>
      </c>
    </row>
    <row r="2390">
      <c r="B2390" s="23"/>
      <c r="C2390" s="9"/>
      <c r="D2390" s="9"/>
      <c r="E2390" s="9"/>
      <c r="F2390" s="2"/>
      <c r="G2390" s="3"/>
      <c r="I2390" s="12" t="str">
        <f t="shared" si="754"/>
        <v/>
      </c>
      <c r="J2390" s="13">
        <v>3.31E7</v>
      </c>
      <c r="K2390" s="13" t="str">
        <f t="shared" ref="K2390:P2390" si="2390">if($E2390="","",if($E2390="Dropped",if(and(K$1&lt;=$I2390,K$1&gt;=$H2390),if(Year($D2390)=K$1,$F2390*0.8,if((year($D2390)+1)=K$1,$F2390*0.6,$F2390*0.4)) ,""),if($E2390="Minors",0,if($E2390="FA Contract",if(and(K$1&lt;=$I2390,K$1&gt;=$H2390),$F2390,""),if($E2390="YP Contract",if(K$1=$H2390,500000,if(K$1=($H2390+1),1000000,if(K$1=($H2390+2),1500000,""))))))))</f>
        <v/>
      </c>
      <c r="L2390" s="13" t="str">
        <f t="shared" si="2390"/>
        <v/>
      </c>
      <c r="M2390" s="13" t="str">
        <f t="shared" si="2390"/>
        <v/>
      </c>
      <c r="N2390" s="13" t="str">
        <f t="shared" si="2390"/>
        <v/>
      </c>
      <c r="O2390" s="13" t="str">
        <f t="shared" si="2390"/>
        <v/>
      </c>
      <c r="P2390" s="13" t="str">
        <f t="shared" si="2390"/>
        <v/>
      </c>
    </row>
    <row r="2391">
      <c r="B2391" s="23"/>
      <c r="C2391" s="9"/>
      <c r="D2391" s="9"/>
      <c r="E2391" s="9"/>
      <c r="F2391" s="2"/>
      <c r="G2391" s="3"/>
      <c r="I2391" s="12" t="str">
        <f t="shared" si="754"/>
        <v/>
      </c>
      <c r="J2391" s="13">
        <v>3.31E7</v>
      </c>
      <c r="K2391" s="13" t="str">
        <f t="shared" ref="K2391:P2391" si="2391">if($E2391="","",if($E2391="Dropped",if(and(K$1&lt;=$I2391,K$1&gt;=$H2391),if(Year($D2391)=K$1,$F2391*0.8,if((year($D2391)+1)=K$1,$F2391*0.6,$F2391*0.4)) ,""),if($E2391="Minors",0,if($E2391="FA Contract",if(and(K$1&lt;=$I2391,K$1&gt;=$H2391),$F2391,""),if($E2391="YP Contract",if(K$1=$H2391,500000,if(K$1=($H2391+1),1000000,if(K$1=($H2391+2),1500000,""))))))))</f>
        <v/>
      </c>
      <c r="L2391" s="13" t="str">
        <f t="shared" si="2391"/>
        <v/>
      </c>
      <c r="M2391" s="13" t="str">
        <f t="shared" si="2391"/>
        <v/>
      </c>
      <c r="N2391" s="13" t="str">
        <f t="shared" si="2391"/>
        <v/>
      </c>
      <c r="O2391" s="13" t="str">
        <f t="shared" si="2391"/>
        <v/>
      </c>
      <c r="P2391" s="13" t="str">
        <f t="shared" si="2391"/>
        <v/>
      </c>
    </row>
    <row r="2392">
      <c r="B2392" s="23"/>
      <c r="C2392" s="9"/>
      <c r="D2392" s="9"/>
      <c r="E2392" s="9"/>
      <c r="F2392" s="2"/>
      <c r="G2392" s="3"/>
      <c r="I2392" s="12" t="str">
        <f t="shared" si="754"/>
        <v/>
      </c>
      <c r="J2392" s="13">
        <v>3.31E7</v>
      </c>
      <c r="K2392" s="13" t="str">
        <f t="shared" ref="K2392:P2392" si="2392">if($E2392="","",if($E2392="Dropped",if(and(K$1&lt;=$I2392,K$1&gt;=$H2392),if(Year($D2392)=K$1,$F2392*0.8,if((year($D2392)+1)=K$1,$F2392*0.6,$F2392*0.4)) ,""),if($E2392="Minors",0,if($E2392="FA Contract",if(and(K$1&lt;=$I2392,K$1&gt;=$H2392),$F2392,""),if($E2392="YP Contract",if(K$1=$H2392,500000,if(K$1=($H2392+1),1000000,if(K$1=($H2392+2),1500000,""))))))))</f>
        <v/>
      </c>
      <c r="L2392" s="13" t="str">
        <f t="shared" si="2392"/>
        <v/>
      </c>
      <c r="M2392" s="13" t="str">
        <f t="shared" si="2392"/>
        <v/>
      </c>
      <c r="N2392" s="13" t="str">
        <f t="shared" si="2392"/>
        <v/>
      </c>
      <c r="O2392" s="13" t="str">
        <f t="shared" si="2392"/>
        <v/>
      </c>
      <c r="P2392" s="13" t="str">
        <f t="shared" si="2392"/>
        <v/>
      </c>
    </row>
    <row r="2393">
      <c r="B2393" s="23"/>
      <c r="C2393" s="9"/>
      <c r="D2393" s="9"/>
      <c r="E2393" s="9"/>
      <c r="F2393" s="2"/>
      <c r="G2393" s="3"/>
      <c r="I2393" s="12" t="str">
        <f t="shared" si="754"/>
        <v/>
      </c>
      <c r="J2393" s="13">
        <v>3.31E7</v>
      </c>
      <c r="K2393" s="13" t="str">
        <f t="shared" ref="K2393:P2393" si="2393">if($E2393="","",if($E2393="Dropped",if(and(K$1&lt;=$I2393,K$1&gt;=$H2393),if(Year($D2393)=K$1,$F2393*0.8,if((year($D2393)+1)=K$1,$F2393*0.6,$F2393*0.4)) ,""),if($E2393="Minors",0,if($E2393="FA Contract",if(and(K$1&lt;=$I2393,K$1&gt;=$H2393),$F2393,""),if($E2393="YP Contract",if(K$1=$H2393,500000,if(K$1=($H2393+1),1000000,if(K$1=($H2393+2),1500000,""))))))))</f>
        <v/>
      </c>
      <c r="L2393" s="13" t="str">
        <f t="shared" si="2393"/>
        <v/>
      </c>
      <c r="M2393" s="13" t="str">
        <f t="shared" si="2393"/>
        <v/>
      </c>
      <c r="N2393" s="13" t="str">
        <f t="shared" si="2393"/>
        <v/>
      </c>
      <c r="O2393" s="13" t="str">
        <f t="shared" si="2393"/>
        <v/>
      </c>
      <c r="P2393" s="13" t="str">
        <f t="shared" si="2393"/>
        <v/>
      </c>
    </row>
    <row r="2394">
      <c r="B2394" s="23"/>
      <c r="C2394" s="9"/>
      <c r="D2394" s="9"/>
      <c r="E2394" s="9"/>
      <c r="F2394" s="2"/>
      <c r="G2394" s="3"/>
      <c r="I2394" s="12" t="str">
        <f t="shared" si="754"/>
        <v/>
      </c>
      <c r="J2394" s="13">
        <v>3.31E7</v>
      </c>
      <c r="K2394" s="13" t="str">
        <f t="shared" ref="K2394:P2394" si="2394">if($E2394="","",if($E2394="Dropped",if(and(K$1&lt;=$I2394,K$1&gt;=$H2394),if(Year($D2394)=K$1,$F2394*0.8,if((year($D2394)+1)=K$1,$F2394*0.6,$F2394*0.4)) ,""),if($E2394="Minors",0,if($E2394="FA Contract",if(and(K$1&lt;=$I2394,K$1&gt;=$H2394),$F2394,""),if($E2394="YP Contract",if(K$1=$H2394,500000,if(K$1=($H2394+1),1000000,if(K$1=($H2394+2),1500000,""))))))))</f>
        <v/>
      </c>
      <c r="L2394" s="13" t="str">
        <f t="shared" si="2394"/>
        <v/>
      </c>
      <c r="M2394" s="13" t="str">
        <f t="shared" si="2394"/>
        <v/>
      </c>
      <c r="N2394" s="13" t="str">
        <f t="shared" si="2394"/>
        <v/>
      </c>
      <c r="O2394" s="13" t="str">
        <f t="shared" si="2394"/>
        <v/>
      </c>
      <c r="P2394" s="13" t="str">
        <f t="shared" si="2394"/>
        <v/>
      </c>
    </row>
    <row r="2395">
      <c r="B2395" s="23"/>
      <c r="C2395" s="9"/>
      <c r="D2395" s="9"/>
      <c r="E2395" s="9"/>
      <c r="F2395" s="2"/>
      <c r="G2395" s="3"/>
      <c r="I2395" s="12" t="str">
        <f t="shared" si="754"/>
        <v/>
      </c>
      <c r="J2395" s="13">
        <v>3.31E7</v>
      </c>
      <c r="K2395" s="13" t="str">
        <f t="shared" ref="K2395:P2395" si="2395">if($E2395="","",if($E2395="Dropped",if(and(K$1&lt;=$I2395,K$1&gt;=$H2395),if(Year($D2395)=K$1,$F2395*0.8,if((year($D2395)+1)=K$1,$F2395*0.6,$F2395*0.4)) ,""),if($E2395="Minors",0,if($E2395="FA Contract",if(and(K$1&lt;=$I2395,K$1&gt;=$H2395),$F2395,""),if($E2395="YP Contract",if(K$1=$H2395,500000,if(K$1=($H2395+1),1000000,if(K$1=($H2395+2),1500000,""))))))))</f>
        <v/>
      </c>
      <c r="L2395" s="13" t="str">
        <f t="shared" si="2395"/>
        <v/>
      </c>
      <c r="M2395" s="13" t="str">
        <f t="shared" si="2395"/>
        <v/>
      </c>
      <c r="N2395" s="13" t="str">
        <f t="shared" si="2395"/>
        <v/>
      </c>
      <c r="O2395" s="13" t="str">
        <f t="shared" si="2395"/>
        <v/>
      </c>
      <c r="P2395" s="13" t="str">
        <f t="shared" si="2395"/>
        <v/>
      </c>
    </row>
    <row r="2396">
      <c r="B2396" s="23"/>
      <c r="C2396" s="9"/>
      <c r="D2396" s="9"/>
      <c r="E2396" s="9"/>
      <c r="F2396" s="2"/>
      <c r="G2396" s="3"/>
      <c r="I2396" s="12" t="str">
        <f t="shared" si="754"/>
        <v/>
      </c>
      <c r="J2396" s="13">
        <v>3.31E7</v>
      </c>
      <c r="K2396" s="13" t="str">
        <f t="shared" ref="K2396:P2396" si="2396">if($E2396="","",if($E2396="Dropped",if(and(K$1&lt;=$I2396,K$1&gt;=$H2396),if(Year($D2396)=K$1,$F2396*0.8,if((year($D2396)+1)=K$1,$F2396*0.6,$F2396*0.4)) ,""),if($E2396="Minors",0,if($E2396="FA Contract",if(and(K$1&lt;=$I2396,K$1&gt;=$H2396),$F2396,""),if($E2396="YP Contract",if(K$1=$H2396,500000,if(K$1=($H2396+1),1000000,if(K$1=($H2396+2),1500000,""))))))))</f>
        <v/>
      </c>
      <c r="L2396" s="13" t="str">
        <f t="shared" si="2396"/>
        <v/>
      </c>
      <c r="M2396" s="13" t="str">
        <f t="shared" si="2396"/>
        <v/>
      </c>
      <c r="N2396" s="13" t="str">
        <f t="shared" si="2396"/>
        <v/>
      </c>
      <c r="O2396" s="13" t="str">
        <f t="shared" si="2396"/>
        <v/>
      </c>
      <c r="P2396" s="13" t="str">
        <f t="shared" si="2396"/>
        <v/>
      </c>
    </row>
    <row r="2397">
      <c r="B2397" s="23"/>
      <c r="C2397" s="9"/>
      <c r="D2397" s="9"/>
      <c r="E2397" s="9"/>
      <c r="F2397" s="2"/>
      <c r="G2397" s="3"/>
      <c r="I2397" s="12" t="str">
        <f t="shared" si="754"/>
        <v/>
      </c>
      <c r="J2397" s="13">
        <v>3.31E7</v>
      </c>
      <c r="K2397" s="13" t="str">
        <f t="shared" ref="K2397:P2397" si="2397">if($E2397="","",if($E2397="Dropped",if(and(K$1&lt;=$I2397,K$1&gt;=$H2397),if(Year($D2397)=K$1,$F2397*0.8,if((year($D2397)+1)=K$1,$F2397*0.6,$F2397*0.4)) ,""),if($E2397="Minors",0,if($E2397="FA Contract",if(and(K$1&lt;=$I2397,K$1&gt;=$H2397),$F2397,""),if($E2397="YP Contract",if(K$1=$H2397,500000,if(K$1=($H2397+1),1000000,if(K$1=($H2397+2),1500000,""))))))))</f>
        <v/>
      </c>
      <c r="L2397" s="13" t="str">
        <f t="shared" si="2397"/>
        <v/>
      </c>
      <c r="M2397" s="13" t="str">
        <f t="shared" si="2397"/>
        <v/>
      </c>
      <c r="N2397" s="13" t="str">
        <f t="shared" si="2397"/>
        <v/>
      </c>
      <c r="O2397" s="13" t="str">
        <f t="shared" si="2397"/>
        <v/>
      </c>
      <c r="P2397" s="13" t="str">
        <f t="shared" si="2397"/>
        <v/>
      </c>
    </row>
    <row r="2398">
      <c r="B2398" s="23"/>
      <c r="C2398" s="9"/>
      <c r="D2398" s="9"/>
      <c r="E2398" s="9"/>
      <c r="F2398" s="2"/>
      <c r="G2398" s="3"/>
      <c r="I2398" s="12" t="str">
        <f t="shared" si="754"/>
        <v/>
      </c>
      <c r="J2398" s="13">
        <v>3.31E7</v>
      </c>
      <c r="K2398" s="13" t="str">
        <f t="shared" ref="K2398:P2398" si="2398">if($E2398="","",if($E2398="Dropped",if(and(K$1&lt;=$I2398,K$1&gt;=$H2398),if(Year($D2398)=K$1,$F2398*0.8,if((year($D2398)+1)=K$1,$F2398*0.6,$F2398*0.4)) ,""),if($E2398="Minors",0,if($E2398="FA Contract",if(and(K$1&lt;=$I2398,K$1&gt;=$H2398),$F2398,""),if($E2398="YP Contract",if(K$1=$H2398,500000,if(K$1=($H2398+1),1000000,if(K$1=($H2398+2),1500000,""))))))))</f>
        <v/>
      </c>
      <c r="L2398" s="13" t="str">
        <f t="shared" si="2398"/>
        <v/>
      </c>
      <c r="M2398" s="13" t="str">
        <f t="shared" si="2398"/>
        <v/>
      </c>
      <c r="N2398" s="13" t="str">
        <f t="shared" si="2398"/>
        <v/>
      </c>
      <c r="O2398" s="13" t="str">
        <f t="shared" si="2398"/>
        <v/>
      </c>
      <c r="P2398" s="13" t="str">
        <f t="shared" si="2398"/>
        <v/>
      </c>
    </row>
    <row r="2399">
      <c r="B2399" s="23"/>
      <c r="C2399" s="9"/>
      <c r="D2399" s="9"/>
      <c r="E2399" s="9"/>
      <c r="F2399" s="2"/>
      <c r="G2399" s="3"/>
      <c r="I2399" s="12" t="str">
        <f t="shared" si="754"/>
        <v/>
      </c>
      <c r="J2399" s="13">
        <v>3.31E7</v>
      </c>
      <c r="K2399" s="13" t="str">
        <f t="shared" ref="K2399:P2399" si="2399">if($E2399="","",if($E2399="Dropped",if(and(K$1&lt;=$I2399,K$1&gt;=$H2399),if(Year($D2399)=K$1,$F2399*0.8,if((year($D2399)+1)=K$1,$F2399*0.6,$F2399*0.4)) ,""),if($E2399="Minors",0,if($E2399="FA Contract",if(and(K$1&lt;=$I2399,K$1&gt;=$H2399),$F2399,""),if($E2399="YP Contract",if(K$1=$H2399,500000,if(K$1=($H2399+1),1000000,if(K$1=($H2399+2),1500000,""))))))))</f>
        <v/>
      </c>
      <c r="L2399" s="13" t="str">
        <f t="shared" si="2399"/>
        <v/>
      </c>
      <c r="M2399" s="13" t="str">
        <f t="shared" si="2399"/>
        <v/>
      </c>
      <c r="N2399" s="13" t="str">
        <f t="shared" si="2399"/>
        <v/>
      </c>
      <c r="O2399" s="13" t="str">
        <f t="shared" si="2399"/>
        <v/>
      </c>
      <c r="P2399" s="13" t="str">
        <f t="shared" si="2399"/>
        <v/>
      </c>
    </row>
    <row r="2400">
      <c r="B2400" s="23"/>
      <c r="C2400" s="9"/>
      <c r="D2400" s="9"/>
      <c r="E2400" s="9"/>
      <c r="F2400" s="2"/>
      <c r="G2400" s="3"/>
      <c r="I2400" s="12" t="str">
        <f t="shared" si="754"/>
        <v/>
      </c>
      <c r="J2400" s="13">
        <v>3.31E7</v>
      </c>
      <c r="K2400" s="13" t="str">
        <f t="shared" ref="K2400:P2400" si="2400">if($E2400="","",if($E2400="Dropped",if(and(K$1&lt;=$I2400,K$1&gt;=$H2400),if(Year($D2400)=K$1,$F2400*0.8,if((year($D2400)+1)=K$1,$F2400*0.6,$F2400*0.4)) ,""),if($E2400="Minors",0,if($E2400="FA Contract",if(and(K$1&lt;=$I2400,K$1&gt;=$H2400),$F2400,""),if($E2400="YP Contract",if(K$1=$H2400,500000,if(K$1=($H2400+1),1000000,if(K$1=($H2400+2),1500000,""))))))))</f>
        <v/>
      </c>
      <c r="L2400" s="13" t="str">
        <f t="shared" si="2400"/>
        <v/>
      </c>
      <c r="M2400" s="13" t="str">
        <f t="shared" si="2400"/>
        <v/>
      </c>
      <c r="N2400" s="13" t="str">
        <f t="shared" si="2400"/>
        <v/>
      </c>
      <c r="O2400" s="13" t="str">
        <f t="shared" si="2400"/>
        <v/>
      </c>
      <c r="P2400" s="13" t="str">
        <f t="shared" si="2400"/>
        <v/>
      </c>
    </row>
    <row r="2401">
      <c r="B2401" s="23"/>
      <c r="C2401" s="9"/>
      <c r="D2401" s="9"/>
      <c r="E2401" s="9"/>
      <c r="F2401" s="2"/>
      <c r="G2401" s="3"/>
      <c r="I2401" s="12" t="str">
        <f t="shared" si="754"/>
        <v/>
      </c>
      <c r="J2401" s="13">
        <v>3.31E7</v>
      </c>
      <c r="K2401" s="13" t="str">
        <f t="shared" ref="K2401:P2401" si="2401">if($E2401="","",if($E2401="Dropped",if(and(K$1&lt;=$I2401,K$1&gt;=$H2401),if(Year($D2401)=K$1,$F2401*0.8,if((year($D2401)+1)=K$1,$F2401*0.6,$F2401*0.4)) ,""),if($E2401="Minors",0,if($E2401="FA Contract",if(and(K$1&lt;=$I2401,K$1&gt;=$H2401),$F2401,""),if($E2401="YP Contract",if(K$1=$H2401,500000,if(K$1=($H2401+1),1000000,if(K$1=($H2401+2),1500000,""))))))))</f>
        <v/>
      </c>
      <c r="L2401" s="13" t="str">
        <f t="shared" si="2401"/>
        <v/>
      </c>
      <c r="M2401" s="13" t="str">
        <f t="shared" si="2401"/>
        <v/>
      </c>
      <c r="N2401" s="13" t="str">
        <f t="shared" si="2401"/>
        <v/>
      </c>
      <c r="O2401" s="13" t="str">
        <f t="shared" si="2401"/>
        <v/>
      </c>
      <c r="P2401" s="13" t="str">
        <f t="shared" si="2401"/>
        <v/>
      </c>
    </row>
    <row r="2402">
      <c r="B2402" s="23"/>
      <c r="C2402" s="9"/>
      <c r="D2402" s="9"/>
      <c r="E2402" s="9"/>
      <c r="F2402" s="2"/>
      <c r="G2402" s="3"/>
      <c r="I2402" s="12" t="str">
        <f t="shared" si="754"/>
        <v/>
      </c>
      <c r="J2402" s="13">
        <v>3.31E7</v>
      </c>
      <c r="K2402" s="13" t="str">
        <f t="shared" ref="K2402:P2402" si="2402">if($E2402="","",if($E2402="Dropped",if(and(K$1&lt;=$I2402,K$1&gt;=$H2402),if(Year($D2402)=K$1,$F2402*0.8,if((year($D2402)+1)=K$1,$F2402*0.6,$F2402*0.4)) ,""),if($E2402="Minors",0,if($E2402="FA Contract",if(and(K$1&lt;=$I2402,K$1&gt;=$H2402),$F2402,""),if($E2402="YP Contract",if(K$1=$H2402,500000,if(K$1=($H2402+1),1000000,if(K$1=($H2402+2),1500000,""))))))))</f>
        <v/>
      </c>
      <c r="L2402" s="13" t="str">
        <f t="shared" si="2402"/>
        <v/>
      </c>
      <c r="M2402" s="13" t="str">
        <f t="shared" si="2402"/>
        <v/>
      </c>
      <c r="N2402" s="13" t="str">
        <f t="shared" si="2402"/>
        <v/>
      </c>
      <c r="O2402" s="13" t="str">
        <f t="shared" si="2402"/>
        <v/>
      </c>
      <c r="P2402" s="13" t="str">
        <f t="shared" si="2402"/>
        <v/>
      </c>
    </row>
    <row r="2403">
      <c r="B2403" s="23"/>
      <c r="C2403" s="9"/>
      <c r="D2403" s="9"/>
      <c r="E2403" s="9"/>
      <c r="F2403" s="2"/>
      <c r="G2403" s="3"/>
      <c r="I2403" s="12" t="str">
        <f t="shared" si="754"/>
        <v/>
      </c>
      <c r="J2403" s="13">
        <v>3.31E7</v>
      </c>
      <c r="K2403" s="13" t="str">
        <f t="shared" ref="K2403:P2403" si="2403">if($E2403="","",if($E2403="Dropped",if(and(K$1&lt;=$I2403,K$1&gt;=$H2403),if(Year($D2403)=K$1,$F2403*0.8,if((year($D2403)+1)=K$1,$F2403*0.6,$F2403*0.4)) ,""),if($E2403="Minors",0,if($E2403="FA Contract",if(and(K$1&lt;=$I2403,K$1&gt;=$H2403),$F2403,""),if($E2403="YP Contract",if(K$1=$H2403,500000,if(K$1=($H2403+1),1000000,if(K$1=($H2403+2),1500000,""))))))))</f>
        <v/>
      </c>
      <c r="L2403" s="13" t="str">
        <f t="shared" si="2403"/>
        <v/>
      </c>
      <c r="M2403" s="13" t="str">
        <f t="shared" si="2403"/>
        <v/>
      </c>
      <c r="N2403" s="13" t="str">
        <f t="shared" si="2403"/>
        <v/>
      </c>
      <c r="O2403" s="13" t="str">
        <f t="shared" si="2403"/>
        <v/>
      </c>
      <c r="P2403" s="13" t="str">
        <f t="shared" si="2403"/>
        <v/>
      </c>
    </row>
    <row r="2404">
      <c r="B2404" s="23"/>
      <c r="C2404" s="9"/>
      <c r="D2404" s="9"/>
      <c r="E2404" s="9"/>
      <c r="F2404" s="2"/>
      <c r="G2404" s="3"/>
      <c r="I2404" s="12" t="str">
        <f t="shared" si="754"/>
        <v/>
      </c>
      <c r="J2404" s="13">
        <v>3.31E7</v>
      </c>
      <c r="K2404" s="13" t="str">
        <f t="shared" ref="K2404:P2404" si="2404">if($E2404="","",if($E2404="Dropped",if(and(K$1&lt;=$I2404,K$1&gt;=$H2404),if(Year($D2404)=K$1,$F2404*0.8,if((year($D2404)+1)=K$1,$F2404*0.6,$F2404*0.4)) ,""),if($E2404="Minors",0,if($E2404="FA Contract",if(and(K$1&lt;=$I2404,K$1&gt;=$H2404),$F2404,""),if($E2404="YP Contract",if(K$1=$H2404,500000,if(K$1=($H2404+1),1000000,if(K$1=($H2404+2),1500000,""))))))))</f>
        <v/>
      </c>
      <c r="L2404" s="13" t="str">
        <f t="shared" si="2404"/>
        <v/>
      </c>
      <c r="M2404" s="13" t="str">
        <f t="shared" si="2404"/>
        <v/>
      </c>
      <c r="N2404" s="13" t="str">
        <f t="shared" si="2404"/>
        <v/>
      </c>
      <c r="O2404" s="13" t="str">
        <f t="shared" si="2404"/>
        <v/>
      </c>
      <c r="P2404" s="13" t="str">
        <f t="shared" si="2404"/>
        <v/>
      </c>
    </row>
    <row r="2405">
      <c r="B2405" s="23"/>
      <c r="C2405" s="9"/>
      <c r="D2405" s="9"/>
      <c r="E2405" s="9"/>
      <c r="F2405" s="2"/>
      <c r="G2405" s="3"/>
      <c r="I2405" s="12" t="str">
        <f t="shared" si="754"/>
        <v/>
      </c>
      <c r="J2405" s="13">
        <v>3.31E7</v>
      </c>
      <c r="K2405" s="13" t="str">
        <f t="shared" ref="K2405:P2405" si="2405">if($E2405="","",if($E2405="Dropped",if(and(K$1&lt;=$I2405,K$1&gt;=$H2405),if(Year($D2405)=K$1,$F2405*0.8,if((year($D2405)+1)=K$1,$F2405*0.6,$F2405*0.4)) ,""),if($E2405="Minors",0,if($E2405="FA Contract",if(and(K$1&lt;=$I2405,K$1&gt;=$H2405),$F2405,""),if($E2405="YP Contract",if(K$1=$H2405,500000,if(K$1=($H2405+1),1000000,if(K$1=($H2405+2),1500000,""))))))))</f>
        <v/>
      </c>
      <c r="L2405" s="13" t="str">
        <f t="shared" si="2405"/>
        <v/>
      </c>
      <c r="M2405" s="13" t="str">
        <f t="shared" si="2405"/>
        <v/>
      </c>
      <c r="N2405" s="13" t="str">
        <f t="shared" si="2405"/>
        <v/>
      </c>
      <c r="O2405" s="13" t="str">
        <f t="shared" si="2405"/>
        <v/>
      </c>
      <c r="P2405" s="13" t="str">
        <f t="shared" si="2405"/>
        <v/>
      </c>
    </row>
    <row r="2406">
      <c r="B2406" s="23"/>
      <c r="C2406" s="9"/>
      <c r="D2406" s="9"/>
      <c r="E2406" s="9"/>
      <c r="F2406" s="2"/>
      <c r="G2406" s="3"/>
      <c r="I2406" s="12" t="str">
        <f t="shared" si="754"/>
        <v/>
      </c>
      <c r="J2406" s="13">
        <v>3.31E7</v>
      </c>
      <c r="K2406" s="13" t="str">
        <f t="shared" ref="K2406:P2406" si="2406">if($E2406="","",if($E2406="Dropped",if(and(K$1&lt;=$I2406,K$1&gt;=$H2406),if(Year($D2406)=K$1,$F2406*0.8,if((year($D2406)+1)=K$1,$F2406*0.6,$F2406*0.4)) ,""),if($E2406="Minors",0,if($E2406="FA Contract",if(and(K$1&lt;=$I2406,K$1&gt;=$H2406),$F2406,""),if($E2406="YP Contract",if(K$1=$H2406,500000,if(K$1=($H2406+1),1000000,if(K$1=($H2406+2),1500000,""))))))))</f>
        <v/>
      </c>
      <c r="L2406" s="13" t="str">
        <f t="shared" si="2406"/>
        <v/>
      </c>
      <c r="M2406" s="13" t="str">
        <f t="shared" si="2406"/>
        <v/>
      </c>
      <c r="N2406" s="13" t="str">
        <f t="shared" si="2406"/>
        <v/>
      </c>
      <c r="O2406" s="13" t="str">
        <f t="shared" si="2406"/>
        <v/>
      </c>
      <c r="P2406" s="13" t="str">
        <f t="shared" si="2406"/>
        <v/>
      </c>
    </row>
    <row r="2407">
      <c r="B2407" s="23"/>
      <c r="C2407" s="9"/>
      <c r="D2407" s="9"/>
      <c r="E2407" s="9"/>
      <c r="F2407" s="2"/>
      <c r="G2407" s="3"/>
      <c r="I2407" s="12" t="str">
        <f t="shared" si="754"/>
        <v/>
      </c>
      <c r="J2407" s="13">
        <v>3.31E7</v>
      </c>
      <c r="K2407" s="13" t="str">
        <f t="shared" ref="K2407:P2407" si="2407">if($E2407="","",if($E2407="Dropped",if(and(K$1&lt;=$I2407,K$1&gt;=$H2407),if(Year($D2407)=K$1,$F2407*0.8,if((year($D2407)+1)=K$1,$F2407*0.6,$F2407*0.4)) ,""),if($E2407="Minors",0,if($E2407="FA Contract",if(and(K$1&lt;=$I2407,K$1&gt;=$H2407),$F2407,""),if($E2407="YP Contract",if(K$1=$H2407,500000,if(K$1=($H2407+1),1000000,if(K$1=($H2407+2),1500000,""))))))))</f>
        <v/>
      </c>
      <c r="L2407" s="13" t="str">
        <f t="shared" si="2407"/>
        <v/>
      </c>
      <c r="M2407" s="13" t="str">
        <f t="shared" si="2407"/>
        <v/>
      </c>
      <c r="N2407" s="13" t="str">
        <f t="shared" si="2407"/>
        <v/>
      </c>
      <c r="O2407" s="13" t="str">
        <f t="shared" si="2407"/>
        <v/>
      </c>
      <c r="P2407" s="13" t="str">
        <f t="shared" si="2407"/>
        <v/>
      </c>
    </row>
    <row r="2408">
      <c r="B2408" s="23"/>
      <c r="C2408" s="9"/>
      <c r="D2408" s="9"/>
      <c r="E2408" s="9"/>
      <c r="F2408" s="2"/>
      <c r="G2408" s="3"/>
      <c r="I2408" s="12" t="str">
        <f t="shared" si="754"/>
        <v/>
      </c>
      <c r="J2408" s="13">
        <v>3.31E7</v>
      </c>
      <c r="K2408" s="13" t="str">
        <f t="shared" ref="K2408:P2408" si="2408">if($E2408="","",if($E2408="Dropped",if(and(K$1&lt;=$I2408,K$1&gt;=$H2408),if(Year($D2408)=K$1,$F2408*0.8,if((year($D2408)+1)=K$1,$F2408*0.6,$F2408*0.4)) ,""),if($E2408="Minors",0,if($E2408="FA Contract",if(and(K$1&lt;=$I2408,K$1&gt;=$H2408),$F2408,""),if($E2408="YP Contract",if(K$1=$H2408,500000,if(K$1=($H2408+1),1000000,if(K$1=($H2408+2),1500000,""))))))))</f>
        <v/>
      </c>
      <c r="L2408" s="13" t="str">
        <f t="shared" si="2408"/>
        <v/>
      </c>
      <c r="M2408" s="13" t="str">
        <f t="shared" si="2408"/>
        <v/>
      </c>
      <c r="N2408" s="13" t="str">
        <f t="shared" si="2408"/>
        <v/>
      </c>
      <c r="O2408" s="13" t="str">
        <f t="shared" si="2408"/>
        <v/>
      </c>
      <c r="P2408" s="13" t="str">
        <f t="shared" si="2408"/>
        <v/>
      </c>
    </row>
    <row r="2409">
      <c r="B2409" s="23"/>
      <c r="C2409" s="9"/>
      <c r="D2409" s="9"/>
      <c r="E2409" s="9"/>
      <c r="F2409" s="2"/>
      <c r="G2409" s="3"/>
      <c r="I2409" s="12" t="str">
        <f t="shared" si="754"/>
        <v/>
      </c>
      <c r="J2409" s="13">
        <v>3.31E7</v>
      </c>
      <c r="K2409" s="13" t="str">
        <f t="shared" ref="K2409:P2409" si="2409">if($E2409="","",if($E2409="Dropped",if(and(K$1&lt;=$I2409,K$1&gt;=$H2409),if(Year($D2409)=K$1,$F2409*0.8,if((year($D2409)+1)=K$1,$F2409*0.6,$F2409*0.4)) ,""),if($E2409="Minors",0,if($E2409="FA Contract",if(and(K$1&lt;=$I2409,K$1&gt;=$H2409),$F2409,""),if($E2409="YP Contract",if(K$1=$H2409,500000,if(K$1=($H2409+1),1000000,if(K$1=($H2409+2),1500000,""))))))))</f>
        <v/>
      </c>
      <c r="L2409" s="13" t="str">
        <f t="shared" si="2409"/>
        <v/>
      </c>
      <c r="M2409" s="13" t="str">
        <f t="shared" si="2409"/>
        <v/>
      </c>
      <c r="N2409" s="13" t="str">
        <f t="shared" si="2409"/>
        <v/>
      </c>
      <c r="O2409" s="13" t="str">
        <f t="shared" si="2409"/>
        <v/>
      </c>
      <c r="P2409" s="13" t="str">
        <f t="shared" si="2409"/>
        <v/>
      </c>
    </row>
    <row r="2410">
      <c r="B2410" s="23"/>
      <c r="C2410" s="9"/>
      <c r="D2410" s="9"/>
      <c r="E2410" s="9"/>
      <c r="F2410" s="2"/>
      <c r="G2410" s="3"/>
      <c r="I2410" s="12" t="str">
        <f t="shared" si="754"/>
        <v/>
      </c>
      <c r="J2410" s="13">
        <v>3.31E7</v>
      </c>
      <c r="K2410" s="13" t="str">
        <f t="shared" ref="K2410:P2410" si="2410">if($E2410="","",if($E2410="Dropped",if(and(K$1&lt;=$I2410,K$1&gt;=$H2410),if(Year($D2410)=K$1,$F2410*0.8,if((year($D2410)+1)=K$1,$F2410*0.6,$F2410*0.4)) ,""),if($E2410="Minors",0,if($E2410="FA Contract",if(and(K$1&lt;=$I2410,K$1&gt;=$H2410),$F2410,""),if($E2410="YP Contract",if(K$1=$H2410,500000,if(K$1=($H2410+1),1000000,if(K$1=($H2410+2),1500000,""))))))))</f>
        <v/>
      </c>
      <c r="L2410" s="13" t="str">
        <f t="shared" si="2410"/>
        <v/>
      </c>
      <c r="M2410" s="13" t="str">
        <f t="shared" si="2410"/>
        <v/>
      </c>
      <c r="N2410" s="13" t="str">
        <f t="shared" si="2410"/>
        <v/>
      </c>
      <c r="O2410" s="13" t="str">
        <f t="shared" si="2410"/>
        <v/>
      </c>
      <c r="P2410" s="13" t="str">
        <f t="shared" si="2410"/>
        <v/>
      </c>
    </row>
    <row r="2411">
      <c r="B2411" s="23"/>
      <c r="C2411" s="9"/>
      <c r="D2411" s="9"/>
      <c r="E2411" s="9"/>
      <c r="F2411" s="2"/>
      <c r="G2411" s="3"/>
      <c r="I2411" s="12" t="str">
        <f t="shared" si="754"/>
        <v/>
      </c>
      <c r="J2411" s="13">
        <v>3.31E7</v>
      </c>
      <c r="K2411" s="13" t="str">
        <f t="shared" ref="K2411:P2411" si="2411">if($E2411="","",if($E2411="Dropped",if(and(K$1&lt;=$I2411,K$1&gt;=$H2411),if(Year($D2411)=K$1,$F2411*0.8,if((year($D2411)+1)=K$1,$F2411*0.6,$F2411*0.4)) ,""),if($E2411="Minors",0,if($E2411="FA Contract",if(and(K$1&lt;=$I2411,K$1&gt;=$H2411),$F2411,""),if($E2411="YP Contract",if(K$1=$H2411,500000,if(K$1=($H2411+1),1000000,if(K$1=($H2411+2),1500000,""))))))))</f>
        <v/>
      </c>
      <c r="L2411" s="13" t="str">
        <f t="shared" si="2411"/>
        <v/>
      </c>
      <c r="M2411" s="13" t="str">
        <f t="shared" si="2411"/>
        <v/>
      </c>
      <c r="N2411" s="13" t="str">
        <f t="shared" si="2411"/>
        <v/>
      </c>
      <c r="O2411" s="13" t="str">
        <f t="shared" si="2411"/>
        <v/>
      </c>
      <c r="P2411" s="13" t="str">
        <f t="shared" si="2411"/>
        <v/>
      </c>
    </row>
    <row r="2412">
      <c r="B2412" s="23"/>
      <c r="C2412" s="9"/>
      <c r="D2412" s="9"/>
      <c r="E2412" s="9"/>
      <c r="F2412" s="2"/>
      <c r="G2412" s="3"/>
      <c r="I2412" s="12" t="str">
        <f t="shared" si="754"/>
        <v/>
      </c>
      <c r="J2412" s="13">
        <v>3.31E7</v>
      </c>
      <c r="K2412" s="13" t="str">
        <f t="shared" ref="K2412:P2412" si="2412">if($E2412="","",if($E2412="Dropped",if(and(K$1&lt;=$I2412,K$1&gt;=$H2412),if(Year($D2412)=K$1,$F2412*0.8,if((year($D2412)+1)=K$1,$F2412*0.6,$F2412*0.4)) ,""),if($E2412="Minors",0,if($E2412="FA Contract",if(and(K$1&lt;=$I2412,K$1&gt;=$H2412),$F2412,""),if($E2412="YP Contract",if(K$1=$H2412,500000,if(K$1=($H2412+1),1000000,if(K$1=($H2412+2),1500000,""))))))))</f>
        <v/>
      </c>
      <c r="L2412" s="13" t="str">
        <f t="shared" si="2412"/>
        <v/>
      </c>
      <c r="M2412" s="13" t="str">
        <f t="shared" si="2412"/>
        <v/>
      </c>
      <c r="N2412" s="13" t="str">
        <f t="shared" si="2412"/>
        <v/>
      </c>
      <c r="O2412" s="13" t="str">
        <f t="shared" si="2412"/>
        <v/>
      </c>
      <c r="P2412" s="13" t="str">
        <f t="shared" si="2412"/>
        <v/>
      </c>
    </row>
    <row r="2413">
      <c r="B2413" s="23"/>
      <c r="C2413" s="9"/>
      <c r="D2413" s="9"/>
      <c r="E2413" s="9"/>
      <c r="F2413" s="2"/>
      <c r="G2413" s="3"/>
      <c r="I2413" s="12" t="str">
        <f t="shared" si="754"/>
        <v/>
      </c>
      <c r="J2413" s="13">
        <v>3.31E7</v>
      </c>
      <c r="K2413" s="13" t="str">
        <f t="shared" ref="K2413:P2413" si="2413">if($E2413="","",if($E2413="Dropped",if(and(K$1&lt;=$I2413,K$1&gt;=$H2413),if(Year($D2413)=K$1,$F2413*0.8,if((year($D2413)+1)=K$1,$F2413*0.6,$F2413*0.4)) ,""),if($E2413="Minors",0,if($E2413="FA Contract",if(and(K$1&lt;=$I2413,K$1&gt;=$H2413),$F2413,""),if($E2413="YP Contract",if(K$1=$H2413,500000,if(K$1=($H2413+1),1000000,if(K$1=($H2413+2),1500000,""))))))))</f>
        <v/>
      </c>
      <c r="L2413" s="13" t="str">
        <f t="shared" si="2413"/>
        <v/>
      </c>
      <c r="M2413" s="13" t="str">
        <f t="shared" si="2413"/>
        <v/>
      </c>
      <c r="N2413" s="13" t="str">
        <f t="shared" si="2413"/>
        <v/>
      </c>
      <c r="O2413" s="13" t="str">
        <f t="shared" si="2413"/>
        <v/>
      </c>
      <c r="P2413" s="13" t="str">
        <f t="shared" si="2413"/>
        <v/>
      </c>
    </row>
    <row r="2414">
      <c r="B2414" s="23"/>
      <c r="C2414" s="9"/>
      <c r="D2414" s="9"/>
      <c r="E2414" s="9"/>
      <c r="F2414" s="2"/>
      <c r="G2414" s="3"/>
      <c r="I2414" s="12" t="str">
        <f t="shared" si="754"/>
        <v/>
      </c>
      <c r="J2414" s="13">
        <v>3.31E7</v>
      </c>
      <c r="K2414" s="13" t="str">
        <f t="shared" ref="K2414:P2414" si="2414">if($E2414="","",if($E2414="Dropped",if(and(K$1&lt;=$I2414,K$1&gt;=$H2414),if(Year($D2414)=K$1,$F2414*0.8,if((year($D2414)+1)=K$1,$F2414*0.6,$F2414*0.4)) ,""),if($E2414="Minors",0,if($E2414="FA Contract",if(and(K$1&lt;=$I2414,K$1&gt;=$H2414),$F2414,""),if($E2414="YP Contract",if(K$1=$H2414,500000,if(K$1=($H2414+1),1000000,if(K$1=($H2414+2),1500000,""))))))))</f>
        <v/>
      </c>
      <c r="L2414" s="13" t="str">
        <f t="shared" si="2414"/>
        <v/>
      </c>
      <c r="M2414" s="13" t="str">
        <f t="shared" si="2414"/>
        <v/>
      </c>
      <c r="N2414" s="13" t="str">
        <f t="shared" si="2414"/>
        <v/>
      </c>
      <c r="O2414" s="13" t="str">
        <f t="shared" si="2414"/>
        <v/>
      </c>
      <c r="P2414" s="13" t="str">
        <f t="shared" si="2414"/>
        <v/>
      </c>
    </row>
    <row r="2415">
      <c r="B2415" s="23"/>
      <c r="C2415" s="9"/>
      <c r="D2415" s="9"/>
      <c r="E2415" s="9"/>
      <c r="F2415" s="2"/>
      <c r="G2415" s="3"/>
      <c r="I2415" s="12" t="str">
        <f t="shared" si="754"/>
        <v/>
      </c>
      <c r="J2415" s="13">
        <v>3.31E7</v>
      </c>
      <c r="K2415" s="13" t="str">
        <f t="shared" ref="K2415:P2415" si="2415">if($E2415="","",if($E2415="Dropped",if(and(K$1&lt;=$I2415,K$1&gt;=$H2415),if(Year($D2415)=K$1,$F2415*0.8,if((year($D2415)+1)=K$1,$F2415*0.6,$F2415*0.4)) ,""),if($E2415="Minors",0,if($E2415="FA Contract",if(and(K$1&lt;=$I2415,K$1&gt;=$H2415),$F2415,""),if($E2415="YP Contract",if(K$1=$H2415,500000,if(K$1=($H2415+1),1000000,if(K$1=($H2415+2),1500000,""))))))))</f>
        <v/>
      </c>
      <c r="L2415" s="13" t="str">
        <f t="shared" si="2415"/>
        <v/>
      </c>
      <c r="M2415" s="13" t="str">
        <f t="shared" si="2415"/>
        <v/>
      </c>
      <c r="N2415" s="13" t="str">
        <f t="shared" si="2415"/>
        <v/>
      </c>
      <c r="O2415" s="13" t="str">
        <f t="shared" si="2415"/>
        <v/>
      </c>
      <c r="P2415" s="13" t="str">
        <f t="shared" si="2415"/>
        <v/>
      </c>
    </row>
    <row r="2416">
      <c r="B2416" s="23"/>
      <c r="C2416" s="9"/>
      <c r="D2416" s="9"/>
      <c r="E2416" s="9"/>
      <c r="F2416" s="2"/>
      <c r="G2416" s="3"/>
      <c r="I2416" s="12" t="str">
        <f t="shared" si="754"/>
        <v/>
      </c>
      <c r="J2416" s="13">
        <v>3.31E7</v>
      </c>
      <c r="K2416" s="13" t="str">
        <f t="shared" ref="K2416:P2416" si="2416">if($E2416="","",if($E2416="Dropped",if(and(K$1&lt;=$I2416,K$1&gt;=$H2416),if(Year($D2416)=K$1,$F2416*0.8,if((year($D2416)+1)=K$1,$F2416*0.6,$F2416*0.4)) ,""),if($E2416="Minors",0,if($E2416="FA Contract",if(and(K$1&lt;=$I2416,K$1&gt;=$H2416),$F2416,""),if($E2416="YP Contract",if(K$1=$H2416,500000,if(K$1=($H2416+1),1000000,if(K$1=($H2416+2),1500000,""))))))))</f>
        <v/>
      </c>
      <c r="L2416" s="13" t="str">
        <f t="shared" si="2416"/>
        <v/>
      </c>
      <c r="M2416" s="13" t="str">
        <f t="shared" si="2416"/>
        <v/>
      </c>
      <c r="N2416" s="13" t="str">
        <f t="shared" si="2416"/>
        <v/>
      </c>
      <c r="O2416" s="13" t="str">
        <f t="shared" si="2416"/>
        <v/>
      </c>
      <c r="P2416" s="13" t="str">
        <f t="shared" si="2416"/>
        <v/>
      </c>
    </row>
    <row r="2417">
      <c r="B2417" s="23"/>
      <c r="C2417" s="9"/>
      <c r="D2417" s="9"/>
      <c r="E2417" s="9"/>
      <c r="F2417" s="2"/>
      <c r="G2417" s="3"/>
      <c r="I2417" s="12" t="str">
        <f t="shared" si="754"/>
        <v/>
      </c>
      <c r="J2417" s="13">
        <v>3.31E7</v>
      </c>
      <c r="K2417" s="13" t="str">
        <f t="shared" ref="K2417:P2417" si="2417">if($E2417="","",if($E2417="Dropped",if(and(K$1&lt;=$I2417,K$1&gt;=$H2417),if(Year($D2417)=K$1,$F2417*0.8,if((year($D2417)+1)=K$1,$F2417*0.6,$F2417*0.4)) ,""),if($E2417="Minors",0,if($E2417="FA Contract",if(and(K$1&lt;=$I2417,K$1&gt;=$H2417),$F2417,""),if($E2417="YP Contract",if(K$1=$H2417,500000,if(K$1=($H2417+1),1000000,if(K$1=($H2417+2),1500000,""))))))))</f>
        <v/>
      </c>
      <c r="L2417" s="13" t="str">
        <f t="shared" si="2417"/>
        <v/>
      </c>
      <c r="M2417" s="13" t="str">
        <f t="shared" si="2417"/>
        <v/>
      </c>
      <c r="N2417" s="13" t="str">
        <f t="shared" si="2417"/>
        <v/>
      </c>
      <c r="O2417" s="13" t="str">
        <f t="shared" si="2417"/>
        <v/>
      </c>
      <c r="P2417" s="13" t="str">
        <f t="shared" si="2417"/>
        <v/>
      </c>
    </row>
    <row r="2418">
      <c r="B2418" s="23"/>
      <c r="C2418" s="9"/>
      <c r="D2418" s="9"/>
      <c r="E2418" s="9"/>
      <c r="F2418" s="2"/>
      <c r="G2418" s="3"/>
      <c r="I2418" s="12" t="str">
        <f t="shared" si="754"/>
        <v/>
      </c>
      <c r="J2418" s="13">
        <v>3.31E7</v>
      </c>
      <c r="K2418" s="13" t="str">
        <f t="shared" ref="K2418:P2418" si="2418">if($E2418="","",if($E2418="Dropped",if(and(K$1&lt;=$I2418,K$1&gt;=$H2418),if(Year($D2418)=K$1,$F2418*0.8,if((year($D2418)+1)=K$1,$F2418*0.6,$F2418*0.4)) ,""),if($E2418="Minors",0,if($E2418="FA Contract",if(and(K$1&lt;=$I2418,K$1&gt;=$H2418),$F2418,""),if($E2418="YP Contract",if(K$1=$H2418,500000,if(K$1=($H2418+1),1000000,if(K$1=($H2418+2),1500000,""))))))))</f>
        <v/>
      </c>
      <c r="L2418" s="13" t="str">
        <f t="shared" si="2418"/>
        <v/>
      </c>
      <c r="M2418" s="13" t="str">
        <f t="shared" si="2418"/>
        <v/>
      </c>
      <c r="N2418" s="13" t="str">
        <f t="shared" si="2418"/>
        <v/>
      </c>
      <c r="O2418" s="13" t="str">
        <f t="shared" si="2418"/>
        <v/>
      </c>
      <c r="P2418" s="13" t="str">
        <f t="shared" si="2418"/>
        <v/>
      </c>
    </row>
    <row r="2419">
      <c r="B2419" s="23"/>
      <c r="C2419" s="9"/>
      <c r="D2419" s="9"/>
      <c r="E2419" s="9"/>
      <c r="F2419" s="2"/>
      <c r="G2419" s="3"/>
      <c r="I2419" s="12" t="str">
        <f t="shared" si="754"/>
        <v/>
      </c>
      <c r="J2419" s="13">
        <v>3.31E7</v>
      </c>
      <c r="K2419" s="13" t="str">
        <f t="shared" ref="K2419:P2419" si="2419">if($E2419="","",if($E2419="Dropped",if(and(K$1&lt;=$I2419,K$1&gt;=$H2419),if(Year($D2419)=K$1,$F2419*0.8,if((year($D2419)+1)=K$1,$F2419*0.6,$F2419*0.4)) ,""),if($E2419="Minors",0,if($E2419="FA Contract",if(and(K$1&lt;=$I2419,K$1&gt;=$H2419),$F2419,""),if($E2419="YP Contract",if(K$1=$H2419,500000,if(K$1=($H2419+1),1000000,if(K$1=($H2419+2),1500000,""))))))))</f>
        <v/>
      </c>
      <c r="L2419" s="13" t="str">
        <f t="shared" si="2419"/>
        <v/>
      </c>
      <c r="M2419" s="13" t="str">
        <f t="shared" si="2419"/>
        <v/>
      </c>
      <c r="N2419" s="13" t="str">
        <f t="shared" si="2419"/>
        <v/>
      </c>
      <c r="O2419" s="13" t="str">
        <f t="shared" si="2419"/>
        <v/>
      </c>
      <c r="P2419" s="13" t="str">
        <f t="shared" si="2419"/>
        <v/>
      </c>
    </row>
    <row r="2420">
      <c r="B2420" s="23"/>
      <c r="C2420" s="9"/>
      <c r="D2420" s="9"/>
      <c r="E2420" s="9"/>
      <c r="F2420" s="2"/>
      <c r="G2420" s="3"/>
      <c r="I2420" s="12" t="str">
        <f t="shared" si="754"/>
        <v/>
      </c>
      <c r="J2420" s="13">
        <v>3.31E7</v>
      </c>
      <c r="K2420" s="13" t="str">
        <f t="shared" ref="K2420:P2420" si="2420">if($E2420="","",if($E2420="Dropped",if(and(K$1&lt;=$I2420,K$1&gt;=$H2420),if(Year($D2420)=K$1,$F2420*0.8,if((year($D2420)+1)=K$1,$F2420*0.6,$F2420*0.4)) ,""),if($E2420="Minors",0,if($E2420="FA Contract",if(and(K$1&lt;=$I2420,K$1&gt;=$H2420),$F2420,""),if($E2420="YP Contract",if(K$1=$H2420,500000,if(K$1=($H2420+1),1000000,if(K$1=($H2420+2),1500000,""))))))))</f>
        <v/>
      </c>
      <c r="L2420" s="13" t="str">
        <f t="shared" si="2420"/>
        <v/>
      </c>
      <c r="M2420" s="13" t="str">
        <f t="shared" si="2420"/>
        <v/>
      </c>
      <c r="N2420" s="13" t="str">
        <f t="shared" si="2420"/>
        <v/>
      </c>
      <c r="O2420" s="13" t="str">
        <f t="shared" si="2420"/>
        <v/>
      </c>
      <c r="P2420" s="13" t="str">
        <f t="shared" si="2420"/>
        <v/>
      </c>
    </row>
    <row r="2421">
      <c r="B2421" s="23"/>
      <c r="C2421" s="9"/>
      <c r="D2421" s="9"/>
      <c r="E2421" s="9"/>
      <c r="F2421" s="2"/>
      <c r="G2421" s="3"/>
      <c r="I2421" s="12" t="str">
        <f t="shared" si="754"/>
        <v/>
      </c>
      <c r="J2421" s="13">
        <v>3.31E7</v>
      </c>
      <c r="K2421" s="13" t="str">
        <f t="shared" ref="K2421:P2421" si="2421">if($E2421="","",if($E2421="Dropped",if(and(K$1&lt;=$I2421,K$1&gt;=$H2421),if(Year($D2421)=K$1,$F2421*0.8,if((year($D2421)+1)=K$1,$F2421*0.6,$F2421*0.4)) ,""),if($E2421="Minors",0,if($E2421="FA Contract",if(and(K$1&lt;=$I2421,K$1&gt;=$H2421),$F2421,""),if($E2421="YP Contract",if(K$1=$H2421,500000,if(K$1=($H2421+1),1000000,if(K$1=($H2421+2),1500000,""))))))))</f>
        <v/>
      </c>
      <c r="L2421" s="13" t="str">
        <f t="shared" si="2421"/>
        <v/>
      </c>
      <c r="M2421" s="13" t="str">
        <f t="shared" si="2421"/>
        <v/>
      </c>
      <c r="N2421" s="13" t="str">
        <f t="shared" si="2421"/>
        <v/>
      </c>
      <c r="O2421" s="13" t="str">
        <f t="shared" si="2421"/>
        <v/>
      </c>
      <c r="P2421" s="13" t="str">
        <f t="shared" si="2421"/>
        <v/>
      </c>
    </row>
    <row r="2422">
      <c r="B2422" s="23"/>
      <c r="C2422" s="9"/>
      <c r="D2422" s="9"/>
      <c r="E2422" s="9"/>
      <c r="F2422" s="2"/>
      <c r="G2422" s="3"/>
      <c r="I2422" s="12" t="str">
        <f t="shared" si="754"/>
        <v/>
      </c>
      <c r="J2422" s="13">
        <v>3.31E7</v>
      </c>
      <c r="K2422" s="13" t="str">
        <f t="shared" ref="K2422:P2422" si="2422">if($E2422="","",if($E2422="Dropped",if(and(K$1&lt;=$I2422,K$1&gt;=$H2422),if(Year($D2422)=K$1,$F2422*0.8,if((year($D2422)+1)=K$1,$F2422*0.6,$F2422*0.4)) ,""),if($E2422="Minors",0,if($E2422="FA Contract",if(and(K$1&lt;=$I2422,K$1&gt;=$H2422),$F2422,""),if($E2422="YP Contract",if(K$1=$H2422,500000,if(K$1=($H2422+1),1000000,if(K$1=($H2422+2),1500000,""))))))))</f>
        <v/>
      </c>
      <c r="L2422" s="13" t="str">
        <f t="shared" si="2422"/>
        <v/>
      </c>
      <c r="M2422" s="13" t="str">
        <f t="shared" si="2422"/>
        <v/>
      </c>
      <c r="N2422" s="13" t="str">
        <f t="shared" si="2422"/>
        <v/>
      </c>
      <c r="O2422" s="13" t="str">
        <f t="shared" si="2422"/>
        <v/>
      </c>
      <c r="P2422" s="13" t="str">
        <f t="shared" si="2422"/>
        <v/>
      </c>
    </row>
    <row r="2423">
      <c r="B2423" s="23"/>
      <c r="C2423" s="9"/>
      <c r="D2423" s="9"/>
      <c r="E2423" s="9"/>
      <c r="F2423" s="2"/>
      <c r="G2423" s="3"/>
      <c r="I2423" s="12" t="str">
        <f t="shared" si="754"/>
        <v/>
      </c>
      <c r="J2423" s="13">
        <v>3.31E7</v>
      </c>
      <c r="K2423" s="13" t="str">
        <f t="shared" ref="K2423:P2423" si="2423">if($E2423="","",if($E2423="Dropped",if(and(K$1&lt;=$I2423,K$1&gt;=$H2423),if(Year($D2423)=K$1,$F2423*0.8,if((year($D2423)+1)=K$1,$F2423*0.6,$F2423*0.4)) ,""),if($E2423="Minors",0,if($E2423="FA Contract",if(and(K$1&lt;=$I2423,K$1&gt;=$H2423),$F2423,""),if($E2423="YP Contract",if(K$1=$H2423,500000,if(K$1=($H2423+1),1000000,if(K$1=($H2423+2),1500000,""))))))))</f>
        <v/>
      </c>
      <c r="L2423" s="13" t="str">
        <f t="shared" si="2423"/>
        <v/>
      </c>
      <c r="M2423" s="13" t="str">
        <f t="shared" si="2423"/>
        <v/>
      </c>
      <c r="N2423" s="13" t="str">
        <f t="shared" si="2423"/>
        <v/>
      </c>
      <c r="O2423" s="13" t="str">
        <f t="shared" si="2423"/>
        <v/>
      </c>
      <c r="P2423" s="13" t="str">
        <f t="shared" si="2423"/>
        <v/>
      </c>
    </row>
    <row r="2424">
      <c r="B2424" s="23"/>
      <c r="C2424" s="9"/>
      <c r="D2424" s="9"/>
      <c r="E2424" s="9"/>
      <c r="F2424" s="2"/>
      <c r="G2424" s="3"/>
      <c r="I2424" s="12" t="str">
        <f t="shared" si="754"/>
        <v/>
      </c>
      <c r="J2424" s="13">
        <v>3.31E7</v>
      </c>
      <c r="K2424" s="13" t="str">
        <f t="shared" ref="K2424:P2424" si="2424">if($E2424="","",if($E2424="Dropped",if(and(K$1&lt;=$I2424,K$1&gt;=$H2424),if(Year($D2424)=K$1,$F2424*0.8,if((year($D2424)+1)=K$1,$F2424*0.6,$F2424*0.4)) ,""),if($E2424="Minors",0,if($E2424="FA Contract",if(and(K$1&lt;=$I2424,K$1&gt;=$H2424),$F2424,""),if($E2424="YP Contract",if(K$1=$H2424,500000,if(K$1=($H2424+1),1000000,if(K$1=($H2424+2),1500000,""))))))))</f>
        <v/>
      </c>
      <c r="L2424" s="13" t="str">
        <f t="shared" si="2424"/>
        <v/>
      </c>
      <c r="M2424" s="13" t="str">
        <f t="shared" si="2424"/>
        <v/>
      </c>
      <c r="N2424" s="13" t="str">
        <f t="shared" si="2424"/>
        <v/>
      </c>
      <c r="O2424" s="13" t="str">
        <f t="shared" si="2424"/>
        <v/>
      </c>
      <c r="P2424" s="13" t="str">
        <f t="shared" si="2424"/>
        <v/>
      </c>
    </row>
    <row r="2425">
      <c r="B2425" s="23"/>
      <c r="C2425" s="9"/>
      <c r="D2425" s="9"/>
      <c r="E2425" s="9"/>
      <c r="F2425" s="2"/>
      <c r="G2425" s="3"/>
      <c r="I2425" s="12" t="str">
        <f t="shared" si="754"/>
        <v/>
      </c>
      <c r="J2425" s="13">
        <v>3.31E7</v>
      </c>
      <c r="K2425" s="13" t="str">
        <f t="shared" ref="K2425:P2425" si="2425">if($E2425="","",if($E2425="Dropped",if(and(K$1&lt;=$I2425,K$1&gt;=$H2425),if(Year($D2425)=K$1,$F2425*0.8,if((year($D2425)+1)=K$1,$F2425*0.6,$F2425*0.4)) ,""),if($E2425="Minors",0,if($E2425="FA Contract",if(and(K$1&lt;=$I2425,K$1&gt;=$H2425),$F2425,""),if($E2425="YP Contract",if(K$1=$H2425,500000,if(K$1=($H2425+1),1000000,if(K$1=($H2425+2),1500000,""))))))))</f>
        <v/>
      </c>
      <c r="L2425" s="13" t="str">
        <f t="shared" si="2425"/>
        <v/>
      </c>
      <c r="M2425" s="13" t="str">
        <f t="shared" si="2425"/>
        <v/>
      </c>
      <c r="N2425" s="13" t="str">
        <f t="shared" si="2425"/>
        <v/>
      </c>
      <c r="O2425" s="13" t="str">
        <f t="shared" si="2425"/>
        <v/>
      </c>
      <c r="P2425" s="13" t="str">
        <f t="shared" si="2425"/>
        <v/>
      </c>
    </row>
    <row r="2426">
      <c r="B2426" s="23"/>
      <c r="C2426" s="9"/>
      <c r="D2426" s="9"/>
      <c r="E2426" s="9"/>
      <c r="F2426" s="2"/>
      <c r="G2426" s="3"/>
      <c r="I2426" s="12" t="str">
        <f t="shared" si="754"/>
        <v/>
      </c>
      <c r="J2426" s="13">
        <v>3.31E7</v>
      </c>
      <c r="K2426" s="13" t="str">
        <f t="shared" ref="K2426:P2426" si="2426">if($E2426="","",if($E2426="Dropped",if(and(K$1&lt;=$I2426,K$1&gt;=$H2426),if(Year($D2426)=K$1,$F2426*0.8,if((year($D2426)+1)=K$1,$F2426*0.6,$F2426*0.4)) ,""),if($E2426="Minors",0,if($E2426="FA Contract",if(and(K$1&lt;=$I2426,K$1&gt;=$H2426),$F2426,""),if($E2426="YP Contract",if(K$1=$H2426,500000,if(K$1=($H2426+1),1000000,if(K$1=($H2426+2),1500000,""))))))))</f>
        <v/>
      </c>
      <c r="L2426" s="13" t="str">
        <f t="shared" si="2426"/>
        <v/>
      </c>
      <c r="M2426" s="13" t="str">
        <f t="shared" si="2426"/>
        <v/>
      </c>
      <c r="N2426" s="13" t="str">
        <f t="shared" si="2426"/>
        <v/>
      </c>
      <c r="O2426" s="13" t="str">
        <f t="shared" si="2426"/>
        <v/>
      </c>
      <c r="P2426" s="13" t="str">
        <f t="shared" si="2426"/>
        <v/>
      </c>
    </row>
    <row r="2427">
      <c r="B2427" s="23"/>
      <c r="C2427" s="9"/>
      <c r="D2427" s="9"/>
      <c r="E2427" s="9"/>
      <c r="F2427" s="2"/>
      <c r="G2427" s="3"/>
      <c r="I2427" s="12" t="str">
        <f t="shared" si="754"/>
        <v/>
      </c>
      <c r="J2427" s="13">
        <v>3.31E7</v>
      </c>
      <c r="K2427" s="13" t="str">
        <f t="shared" ref="K2427:P2427" si="2427">if($E2427="","",if($E2427="Dropped",if(and(K$1&lt;=$I2427,K$1&gt;=$H2427),if(Year($D2427)=K$1,$F2427*0.8,if((year($D2427)+1)=K$1,$F2427*0.6,$F2427*0.4)) ,""),if($E2427="Minors",0,if($E2427="FA Contract",if(and(K$1&lt;=$I2427,K$1&gt;=$H2427),$F2427,""),if($E2427="YP Contract",if(K$1=$H2427,500000,if(K$1=($H2427+1),1000000,if(K$1=($H2427+2),1500000,""))))))))</f>
        <v/>
      </c>
      <c r="L2427" s="13" t="str">
        <f t="shared" si="2427"/>
        <v/>
      </c>
      <c r="M2427" s="13" t="str">
        <f t="shared" si="2427"/>
        <v/>
      </c>
      <c r="N2427" s="13" t="str">
        <f t="shared" si="2427"/>
        <v/>
      </c>
      <c r="O2427" s="13" t="str">
        <f t="shared" si="2427"/>
        <v/>
      </c>
      <c r="P2427" s="13" t="str">
        <f t="shared" si="2427"/>
        <v/>
      </c>
    </row>
    <row r="2428">
      <c r="B2428" s="23"/>
      <c r="C2428" s="9"/>
      <c r="D2428" s="9"/>
      <c r="E2428" s="9"/>
      <c r="F2428" s="2"/>
      <c r="G2428" s="3"/>
      <c r="I2428" s="12" t="str">
        <f t="shared" si="754"/>
        <v/>
      </c>
      <c r="J2428" s="13">
        <v>3.31E7</v>
      </c>
      <c r="K2428" s="13" t="str">
        <f t="shared" ref="K2428:P2428" si="2428">if($E2428="","",if($E2428="Dropped",if(and(K$1&lt;=$I2428,K$1&gt;=$H2428),if(Year($D2428)=K$1,$F2428*0.8,if((year($D2428)+1)=K$1,$F2428*0.6,$F2428*0.4)) ,""),if($E2428="Minors",0,if($E2428="FA Contract",if(and(K$1&lt;=$I2428,K$1&gt;=$H2428),$F2428,""),if($E2428="YP Contract",if(K$1=$H2428,500000,if(K$1=($H2428+1),1000000,if(K$1=($H2428+2),1500000,""))))))))</f>
        <v/>
      </c>
      <c r="L2428" s="13" t="str">
        <f t="shared" si="2428"/>
        <v/>
      </c>
      <c r="M2428" s="13" t="str">
        <f t="shared" si="2428"/>
        <v/>
      </c>
      <c r="N2428" s="13" t="str">
        <f t="shared" si="2428"/>
        <v/>
      </c>
      <c r="O2428" s="13" t="str">
        <f t="shared" si="2428"/>
        <v/>
      </c>
      <c r="P2428" s="13" t="str">
        <f t="shared" si="2428"/>
        <v/>
      </c>
    </row>
    <row r="2429">
      <c r="B2429" s="23"/>
      <c r="C2429" s="9"/>
      <c r="D2429" s="9"/>
      <c r="E2429" s="9"/>
      <c r="F2429" s="2"/>
      <c r="G2429" s="3"/>
      <c r="I2429" s="12" t="str">
        <f t="shared" si="754"/>
        <v/>
      </c>
      <c r="J2429" s="13">
        <v>3.31E7</v>
      </c>
      <c r="K2429" s="13" t="str">
        <f t="shared" ref="K2429:P2429" si="2429">if($E2429="","",if($E2429="Dropped",if(and(K$1&lt;=$I2429,K$1&gt;=$H2429),if(Year($D2429)=K$1,$F2429*0.8,if((year($D2429)+1)=K$1,$F2429*0.6,$F2429*0.4)) ,""),if($E2429="Minors",0,if($E2429="FA Contract",if(and(K$1&lt;=$I2429,K$1&gt;=$H2429),$F2429,""),if($E2429="YP Contract",if(K$1=$H2429,500000,if(K$1=($H2429+1),1000000,if(K$1=($H2429+2),1500000,""))))))))</f>
        <v/>
      </c>
      <c r="L2429" s="13" t="str">
        <f t="shared" si="2429"/>
        <v/>
      </c>
      <c r="M2429" s="13" t="str">
        <f t="shared" si="2429"/>
        <v/>
      </c>
      <c r="N2429" s="13" t="str">
        <f t="shared" si="2429"/>
        <v/>
      </c>
      <c r="O2429" s="13" t="str">
        <f t="shared" si="2429"/>
        <v/>
      </c>
      <c r="P2429" s="13" t="str">
        <f t="shared" si="2429"/>
        <v/>
      </c>
    </row>
    <row r="2430">
      <c r="B2430" s="23"/>
      <c r="C2430" s="9"/>
      <c r="D2430" s="9"/>
      <c r="E2430" s="9"/>
      <c r="F2430" s="2"/>
      <c r="G2430" s="3"/>
      <c r="I2430" s="12" t="str">
        <f t="shared" si="754"/>
        <v/>
      </c>
      <c r="J2430" s="13">
        <v>3.31E7</v>
      </c>
      <c r="K2430" s="13" t="str">
        <f t="shared" ref="K2430:P2430" si="2430">if($E2430="","",if($E2430="Dropped",if(and(K$1&lt;=$I2430,K$1&gt;=$H2430),if(Year($D2430)=K$1,$F2430*0.8,if((year($D2430)+1)=K$1,$F2430*0.6,$F2430*0.4)) ,""),if($E2430="Minors",0,if($E2430="FA Contract",if(and(K$1&lt;=$I2430,K$1&gt;=$H2430),$F2430,""),if($E2430="YP Contract",if(K$1=$H2430,500000,if(K$1=($H2430+1),1000000,if(K$1=($H2430+2),1500000,""))))))))</f>
        <v/>
      </c>
      <c r="L2430" s="13" t="str">
        <f t="shared" si="2430"/>
        <v/>
      </c>
      <c r="M2430" s="13" t="str">
        <f t="shared" si="2430"/>
        <v/>
      </c>
      <c r="N2430" s="13" t="str">
        <f t="shared" si="2430"/>
        <v/>
      </c>
      <c r="O2430" s="13" t="str">
        <f t="shared" si="2430"/>
        <v/>
      </c>
      <c r="P2430" s="13" t="str">
        <f t="shared" si="2430"/>
        <v/>
      </c>
    </row>
    <row r="2431">
      <c r="B2431" s="23"/>
      <c r="C2431" s="9"/>
      <c r="D2431" s="9"/>
      <c r="E2431" s="9"/>
      <c r="F2431" s="2"/>
      <c r="G2431" s="3"/>
      <c r="I2431" s="12" t="str">
        <f t="shared" si="754"/>
        <v/>
      </c>
      <c r="J2431" s="13">
        <v>3.31E7</v>
      </c>
      <c r="K2431" s="13" t="str">
        <f t="shared" ref="K2431:P2431" si="2431">if($E2431="","",if($E2431="Dropped",if(and(K$1&lt;=$I2431,K$1&gt;=$H2431),if(Year($D2431)=K$1,$F2431*0.8,if((year($D2431)+1)=K$1,$F2431*0.6,$F2431*0.4)) ,""),if($E2431="Minors",0,if($E2431="FA Contract",if(and(K$1&lt;=$I2431,K$1&gt;=$H2431),$F2431,""),if($E2431="YP Contract",if(K$1=$H2431,500000,if(K$1=($H2431+1),1000000,if(K$1=($H2431+2),1500000,""))))))))</f>
        <v/>
      </c>
      <c r="L2431" s="13" t="str">
        <f t="shared" si="2431"/>
        <v/>
      </c>
      <c r="M2431" s="13" t="str">
        <f t="shared" si="2431"/>
        <v/>
      </c>
      <c r="N2431" s="13" t="str">
        <f t="shared" si="2431"/>
        <v/>
      </c>
      <c r="O2431" s="13" t="str">
        <f t="shared" si="2431"/>
        <v/>
      </c>
      <c r="P2431" s="13" t="str">
        <f t="shared" si="2431"/>
        <v/>
      </c>
    </row>
    <row r="2432">
      <c r="B2432" s="23"/>
      <c r="C2432" s="9"/>
      <c r="D2432" s="9"/>
      <c r="E2432" s="9"/>
      <c r="F2432" s="2"/>
      <c r="G2432" s="3"/>
      <c r="I2432" s="12" t="str">
        <f t="shared" si="754"/>
        <v/>
      </c>
      <c r="J2432" s="13">
        <v>3.31E7</v>
      </c>
      <c r="K2432" s="13" t="str">
        <f t="shared" ref="K2432:P2432" si="2432">if($E2432="","",if($E2432="Dropped",if(and(K$1&lt;=$I2432,K$1&gt;=$H2432),if(Year($D2432)=K$1,$F2432*0.8,if((year($D2432)+1)=K$1,$F2432*0.6,$F2432*0.4)) ,""),if($E2432="Minors",0,if($E2432="FA Contract",if(and(K$1&lt;=$I2432,K$1&gt;=$H2432),$F2432,""),if($E2432="YP Contract",if(K$1=$H2432,500000,if(K$1=($H2432+1),1000000,if(K$1=($H2432+2),1500000,""))))))))</f>
        <v/>
      </c>
      <c r="L2432" s="13" t="str">
        <f t="shared" si="2432"/>
        <v/>
      </c>
      <c r="M2432" s="13" t="str">
        <f t="shared" si="2432"/>
        <v/>
      </c>
      <c r="N2432" s="13" t="str">
        <f t="shared" si="2432"/>
        <v/>
      </c>
      <c r="O2432" s="13" t="str">
        <f t="shared" si="2432"/>
        <v/>
      </c>
      <c r="P2432" s="13" t="str">
        <f t="shared" si="2432"/>
        <v/>
      </c>
    </row>
    <row r="2433">
      <c r="B2433" s="23"/>
      <c r="C2433" s="9"/>
      <c r="D2433" s="9"/>
      <c r="E2433" s="9"/>
      <c r="F2433" s="2"/>
      <c r="G2433" s="3"/>
      <c r="I2433" s="12" t="str">
        <f t="shared" si="754"/>
        <v/>
      </c>
      <c r="J2433" s="13">
        <v>3.31E7</v>
      </c>
      <c r="K2433" s="13" t="str">
        <f t="shared" ref="K2433:P2433" si="2433">if($E2433="","",if($E2433="Dropped",if(and(K$1&lt;=$I2433,K$1&gt;=$H2433),if(Year($D2433)=K$1,$F2433*0.8,if((year($D2433)+1)=K$1,$F2433*0.6,$F2433*0.4)) ,""),if($E2433="Minors",0,if($E2433="FA Contract",if(and(K$1&lt;=$I2433,K$1&gt;=$H2433),$F2433,""),if($E2433="YP Contract",if(K$1=$H2433,500000,if(K$1=($H2433+1),1000000,if(K$1=($H2433+2),1500000,""))))))))</f>
        <v/>
      </c>
      <c r="L2433" s="13" t="str">
        <f t="shared" si="2433"/>
        <v/>
      </c>
      <c r="M2433" s="13" t="str">
        <f t="shared" si="2433"/>
        <v/>
      </c>
      <c r="N2433" s="13" t="str">
        <f t="shared" si="2433"/>
        <v/>
      </c>
      <c r="O2433" s="13" t="str">
        <f t="shared" si="2433"/>
        <v/>
      </c>
      <c r="P2433" s="13" t="str">
        <f t="shared" si="2433"/>
        <v/>
      </c>
    </row>
    <row r="2434">
      <c r="B2434" s="23"/>
      <c r="C2434" s="9"/>
      <c r="D2434" s="9"/>
      <c r="E2434" s="9"/>
      <c r="F2434" s="2"/>
      <c r="G2434" s="3"/>
      <c r="I2434" s="12" t="str">
        <f t="shared" si="754"/>
        <v/>
      </c>
      <c r="J2434" s="13">
        <v>3.31E7</v>
      </c>
      <c r="K2434" s="13" t="str">
        <f t="shared" ref="K2434:P2434" si="2434">if($E2434="","",if($E2434="Dropped",if(and(K$1&lt;=$I2434,K$1&gt;=$H2434),if(Year($D2434)=K$1,$F2434*0.8,if((year($D2434)+1)=K$1,$F2434*0.6,$F2434*0.4)) ,""),if($E2434="Minors",0,if($E2434="FA Contract",if(and(K$1&lt;=$I2434,K$1&gt;=$H2434),$F2434,""),if($E2434="YP Contract",if(K$1=$H2434,500000,if(K$1=($H2434+1),1000000,if(K$1=($H2434+2),1500000,""))))))))</f>
        <v/>
      </c>
      <c r="L2434" s="13" t="str">
        <f t="shared" si="2434"/>
        <v/>
      </c>
      <c r="M2434" s="13" t="str">
        <f t="shared" si="2434"/>
        <v/>
      </c>
      <c r="N2434" s="13" t="str">
        <f t="shared" si="2434"/>
        <v/>
      </c>
      <c r="O2434" s="13" t="str">
        <f t="shared" si="2434"/>
        <v/>
      </c>
      <c r="P2434" s="13" t="str">
        <f t="shared" si="2434"/>
        <v/>
      </c>
    </row>
    <row r="2435">
      <c r="B2435" s="23"/>
      <c r="C2435" s="9"/>
      <c r="D2435" s="9"/>
      <c r="E2435" s="9"/>
      <c r="F2435" s="2"/>
      <c r="G2435" s="3"/>
      <c r="I2435" s="12" t="str">
        <f t="shared" si="754"/>
        <v/>
      </c>
      <c r="J2435" s="13">
        <v>3.31E7</v>
      </c>
      <c r="K2435" s="13" t="str">
        <f t="shared" ref="K2435:P2435" si="2435">if($E2435="","",if($E2435="Dropped",if(and(K$1&lt;=$I2435,K$1&gt;=$H2435),if(Year($D2435)=K$1,$F2435*0.8,if((year($D2435)+1)=K$1,$F2435*0.6,$F2435*0.4)) ,""),if($E2435="Minors",0,if($E2435="FA Contract",if(and(K$1&lt;=$I2435,K$1&gt;=$H2435),$F2435,""),if($E2435="YP Contract",if(K$1=$H2435,500000,if(K$1=($H2435+1),1000000,if(K$1=($H2435+2),1500000,""))))))))</f>
        <v/>
      </c>
      <c r="L2435" s="13" t="str">
        <f t="shared" si="2435"/>
        <v/>
      </c>
      <c r="M2435" s="13" t="str">
        <f t="shared" si="2435"/>
        <v/>
      </c>
      <c r="N2435" s="13" t="str">
        <f t="shared" si="2435"/>
        <v/>
      </c>
      <c r="O2435" s="13" t="str">
        <f t="shared" si="2435"/>
        <v/>
      </c>
      <c r="P2435" s="13" t="str">
        <f t="shared" si="2435"/>
        <v/>
      </c>
    </row>
    <row r="2436">
      <c r="B2436" s="23"/>
      <c r="C2436" s="9"/>
      <c r="D2436" s="9"/>
      <c r="E2436" s="9"/>
      <c r="F2436" s="2"/>
      <c r="G2436" s="3"/>
      <c r="I2436" s="12" t="str">
        <f t="shared" si="754"/>
        <v/>
      </c>
      <c r="J2436" s="13">
        <v>3.31E7</v>
      </c>
      <c r="K2436" s="13" t="str">
        <f t="shared" ref="K2436:P2436" si="2436">if($E2436="","",if($E2436="Dropped",if(and(K$1&lt;=$I2436,K$1&gt;=$H2436),if(Year($D2436)=K$1,$F2436*0.8,if((year($D2436)+1)=K$1,$F2436*0.6,$F2436*0.4)) ,""),if($E2436="Minors",0,if($E2436="FA Contract",if(and(K$1&lt;=$I2436,K$1&gt;=$H2436),$F2436,""),if($E2436="YP Contract",if(K$1=$H2436,500000,if(K$1=($H2436+1),1000000,if(K$1=($H2436+2),1500000,""))))))))</f>
        <v/>
      </c>
      <c r="L2436" s="13" t="str">
        <f t="shared" si="2436"/>
        <v/>
      </c>
      <c r="M2436" s="13" t="str">
        <f t="shared" si="2436"/>
        <v/>
      </c>
      <c r="N2436" s="13" t="str">
        <f t="shared" si="2436"/>
        <v/>
      </c>
      <c r="O2436" s="13" t="str">
        <f t="shared" si="2436"/>
        <v/>
      </c>
      <c r="P2436" s="13" t="str">
        <f t="shared" si="2436"/>
        <v/>
      </c>
    </row>
    <row r="2437">
      <c r="B2437" s="23"/>
      <c r="C2437" s="9"/>
      <c r="D2437" s="9"/>
      <c r="E2437" s="9"/>
      <c r="F2437" s="2"/>
      <c r="G2437" s="3"/>
      <c r="I2437" s="12" t="str">
        <f t="shared" si="754"/>
        <v/>
      </c>
      <c r="J2437" s="13">
        <v>3.31E7</v>
      </c>
      <c r="K2437" s="13" t="str">
        <f t="shared" ref="K2437:P2437" si="2437">if($E2437="","",if($E2437="Dropped",if(and(K$1&lt;=$I2437,K$1&gt;=$H2437),if(Year($D2437)=K$1,$F2437*0.8,if((year($D2437)+1)=K$1,$F2437*0.6,$F2437*0.4)) ,""),if($E2437="Minors",0,if($E2437="FA Contract",if(and(K$1&lt;=$I2437,K$1&gt;=$H2437),$F2437,""),if($E2437="YP Contract",if(K$1=$H2437,500000,if(K$1=($H2437+1),1000000,if(K$1=($H2437+2),1500000,""))))))))</f>
        <v/>
      </c>
      <c r="L2437" s="13" t="str">
        <f t="shared" si="2437"/>
        <v/>
      </c>
      <c r="M2437" s="13" t="str">
        <f t="shared" si="2437"/>
        <v/>
      </c>
      <c r="N2437" s="13" t="str">
        <f t="shared" si="2437"/>
        <v/>
      </c>
      <c r="O2437" s="13" t="str">
        <f t="shared" si="2437"/>
        <v/>
      </c>
      <c r="P2437" s="13" t="str">
        <f t="shared" si="2437"/>
        <v/>
      </c>
    </row>
    <row r="2438">
      <c r="B2438" s="23"/>
      <c r="C2438" s="9"/>
      <c r="D2438" s="9"/>
      <c r="E2438" s="9"/>
      <c r="F2438" s="2"/>
      <c r="G2438" s="3"/>
      <c r="I2438" s="12" t="str">
        <f t="shared" si="754"/>
        <v/>
      </c>
      <c r="J2438" s="13">
        <v>3.31E7</v>
      </c>
      <c r="K2438" s="13" t="str">
        <f t="shared" ref="K2438:P2438" si="2438">if($E2438="","",if($E2438="Dropped",if(and(K$1&lt;=$I2438,K$1&gt;=$H2438),if(Year($D2438)=K$1,$F2438*0.8,if((year($D2438)+1)=K$1,$F2438*0.6,$F2438*0.4)) ,""),if($E2438="Minors",0,if($E2438="FA Contract",if(and(K$1&lt;=$I2438,K$1&gt;=$H2438),$F2438,""),if($E2438="YP Contract",if(K$1=$H2438,500000,if(K$1=($H2438+1),1000000,if(K$1=($H2438+2),1500000,""))))))))</f>
        <v/>
      </c>
      <c r="L2438" s="13" t="str">
        <f t="shared" si="2438"/>
        <v/>
      </c>
      <c r="M2438" s="13" t="str">
        <f t="shared" si="2438"/>
        <v/>
      </c>
      <c r="N2438" s="13" t="str">
        <f t="shared" si="2438"/>
        <v/>
      </c>
      <c r="O2438" s="13" t="str">
        <f t="shared" si="2438"/>
        <v/>
      </c>
      <c r="P2438" s="13" t="str">
        <f t="shared" si="2438"/>
        <v/>
      </c>
    </row>
    <row r="2439">
      <c r="B2439" s="23"/>
      <c r="C2439" s="9"/>
      <c r="D2439" s="9"/>
      <c r="E2439" s="9"/>
      <c r="F2439" s="2"/>
      <c r="G2439" s="3"/>
      <c r="I2439" s="12" t="str">
        <f t="shared" si="754"/>
        <v/>
      </c>
      <c r="J2439" s="13">
        <v>3.31E7</v>
      </c>
      <c r="K2439" s="13" t="str">
        <f t="shared" ref="K2439:P2439" si="2439">if($E2439="","",if($E2439="Dropped",if(and(K$1&lt;=$I2439,K$1&gt;=$H2439),if(Year($D2439)=K$1,$F2439*0.8,if((year($D2439)+1)=K$1,$F2439*0.6,$F2439*0.4)) ,""),if($E2439="Minors",0,if($E2439="FA Contract",if(and(K$1&lt;=$I2439,K$1&gt;=$H2439),$F2439,""),if($E2439="YP Contract",if(K$1=$H2439,500000,if(K$1=($H2439+1),1000000,if(K$1=($H2439+2),1500000,""))))))))</f>
        <v/>
      </c>
      <c r="L2439" s="13" t="str">
        <f t="shared" si="2439"/>
        <v/>
      </c>
      <c r="M2439" s="13" t="str">
        <f t="shared" si="2439"/>
        <v/>
      </c>
      <c r="N2439" s="13" t="str">
        <f t="shared" si="2439"/>
        <v/>
      </c>
      <c r="O2439" s="13" t="str">
        <f t="shared" si="2439"/>
        <v/>
      </c>
      <c r="P2439" s="13" t="str">
        <f t="shared" si="2439"/>
        <v/>
      </c>
    </row>
    <row r="2440">
      <c r="B2440" s="23"/>
      <c r="C2440" s="9"/>
      <c r="D2440" s="9"/>
      <c r="E2440" s="9"/>
      <c r="F2440" s="2"/>
      <c r="G2440" s="3"/>
      <c r="I2440" s="12" t="str">
        <f t="shared" si="754"/>
        <v/>
      </c>
      <c r="J2440" s="13">
        <v>3.31E7</v>
      </c>
      <c r="K2440" s="13" t="str">
        <f t="shared" ref="K2440:P2440" si="2440">if($E2440="","",if($E2440="Dropped",if(and(K$1&lt;=$I2440,K$1&gt;=$H2440),if(Year($D2440)=K$1,$F2440*0.8,if((year($D2440)+1)=K$1,$F2440*0.6,$F2440*0.4)) ,""),if($E2440="Minors",0,if($E2440="FA Contract",if(and(K$1&lt;=$I2440,K$1&gt;=$H2440),$F2440,""),if($E2440="YP Contract",if(K$1=$H2440,500000,if(K$1=($H2440+1),1000000,if(K$1=($H2440+2),1500000,""))))))))</f>
        <v/>
      </c>
      <c r="L2440" s="13" t="str">
        <f t="shared" si="2440"/>
        <v/>
      </c>
      <c r="M2440" s="13" t="str">
        <f t="shared" si="2440"/>
        <v/>
      </c>
      <c r="N2440" s="13" t="str">
        <f t="shared" si="2440"/>
        <v/>
      </c>
      <c r="O2440" s="13" t="str">
        <f t="shared" si="2440"/>
        <v/>
      </c>
      <c r="P2440" s="13" t="str">
        <f t="shared" si="2440"/>
        <v/>
      </c>
    </row>
    <row r="2441">
      <c r="B2441" s="23"/>
      <c r="C2441" s="9"/>
      <c r="D2441" s="9"/>
      <c r="E2441" s="9"/>
      <c r="F2441" s="2"/>
      <c r="G2441" s="3"/>
      <c r="I2441" s="12" t="str">
        <f t="shared" si="754"/>
        <v/>
      </c>
      <c r="J2441" s="13">
        <v>3.31E7</v>
      </c>
      <c r="K2441" s="13" t="str">
        <f t="shared" ref="K2441:P2441" si="2441">if($E2441="","",if($E2441="Dropped",if(and(K$1&lt;=$I2441,K$1&gt;=$H2441),if(Year($D2441)=K$1,$F2441*0.8,if((year($D2441)+1)=K$1,$F2441*0.6,$F2441*0.4)) ,""),if($E2441="Minors",0,if($E2441="FA Contract",if(and(K$1&lt;=$I2441,K$1&gt;=$H2441),$F2441,""),if($E2441="YP Contract",if(K$1=$H2441,500000,if(K$1=($H2441+1),1000000,if(K$1=($H2441+2),1500000,""))))))))</f>
        <v/>
      </c>
      <c r="L2441" s="13" t="str">
        <f t="shared" si="2441"/>
        <v/>
      </c>
      <c r="M2441" s="13" t="str">
        <f t="shared" si="2441"/>
        <v/>
      </c>
      <c r="N2441" s="13" t="str">
        <f t="shared" si="2441"/>
        <v/>
      </c>
      <c r="O2441" s="13" t="str">
        <f t="shared" si="2441"/>
        <v/>
      </c>
      <c r="P2441" s="13" t="str">
        <f t="shared" si="2441"/>
        <v/>
      </c>
    </row>
    <row r="2442">
      <c r="B2442" s="23"/>
      <c r="C2442" s="9"/>
      <c r="D2442" s="9"/>
      <c r="E2442" s="9"/>
      <c r="F2442" s="2"/>
      <c r="G2442" s="3"/>
      <c r="I2442" s="12" t="str">
        <f t="shared" si="754"/>
        <v/>
      </c>
      <c r="J2442" s="13">
        <v>3.31E7</v>
      </c>
      <c r="K2442" s="13" t="str">
        <f t="shared" ref="K2442:P2442" si="2442">if($E2442="","",if($E2442="Dropped",if(and(K$1&lt;=$I2442,K$1&gt;=$H2442),if(Year($D2442)=K$1,$F2442*0.8,if((year($D2442)+1)=K$1,$F2442*0.6,$F2442*0.4)) ,""),if($E2442="Minors",0,if($E2442="FA Contract",if(and(K$1&lt;=$I2442,K$1&gt;=$H2442),$F2442,""),if($E2442="YP Contract",if(K$1=$H2442,500000,if(K$1=($H2442+1),1000000,if(K$1=($H2442+2),1500000,""))))))))</f>
        <v/>
      </c>
      <c r="L2442" s="13" t="str">
        <f t="shared" si="2442"/>
        <v/>
      </c>
      <c r="M2442" s="13" t="str">
        <f t="shared" si="2442"/>
        <v/>
      </c>
      <c r="N2442" s="13" t="str">
        <f t="shared" si="2442"/>
        <v/>
      </c>
      <c r="O2442" s="13" t="str">
        <f t="shared" si="2442"/>
        <v/>
      </c>
      <c r="P2442" s="13" t="str">
        <f t="shared" si="2442"/>
        <v/>
      </c>
    </row>
    <row r="2443">
      <c r="B2443" s="23"/>
      <c r="C2443" s="9"/>
      <c r="D2443" s="9"/>
      <c r="E2443" s="9"/>
      <c r="F2443" s="2"/>
      <c r="G2443" s="3"/>
      <c r="I2443" s="12" t="str">
        <f t="shared" si="754"/>
        <v/>
      </c>
      <c r="J2443" s="13">
        <v>3.31E7</v>
      </c>
      <c r="K2443" s="13" t="str">
        <f t="shared" ref="K2443:P2443" si="2443">if($E2443="","",if($E2443="Dropped",if(and(K$1&lt;=$I2443,K$1&gt;=$H2443),if(Year($D2443)=K$1,$F2443*0.8,if((year($D2443)+1)=K$1,$F2443*0.6,$F2443*0.4)) ,""),if($E2443="Minors",0,if($E2443="FA Contract",if(and(K$1&lt;=$I2443,K$1&gt;=$H2443),$F2443,""),if($E2443="YP Contract",if(K$1=$H2443,500000,if(K$1=($H2443+1),1000000,if(K$1=($H2443+2),1500000,""))))))))</f>
        <v/>
      </c>
      <c r="L2443" s="13" t="str">
        <f t="shared" si="2443"/>
        <v/>
      </c>
      <c r="M2443" s="13" t="str">
        <f t="shared" si="2443"/>
        <v/>
      </c>
      <c r="N2443" s="13" t="str">
        <f t="shared" si="2443"/>
        <v/>
      </c>
      <c r="O2443" s="13" t="str">
        <f t="shared" si="2443"/>
        <v/>
      </c>
      <c r="P2443" s="13" t="str">
        <f t="shared" si="2443"/>
        <v/>
      </c>
    </row>
    <row r="2444">
      <c r="B2444" s="23"/>
      <c r="C2444" s="9"/>
      <c r="D2444" s="9"/>
      <c r="E2444" s="9"/>
      <c r="F2444" s="2"/>
      <c r="G2444" s="3"/>
      <c r="I2444" s="12" t="str">
        <f t="shared" si="754"/>
        <v/>
      </c>
      <c r="J2444" s="13">
        <v>3.31E7</v>
      </c>
      <c r="K2444" s="13" t="str">
        <f t="shared" ref="K2444:P2444" si="2444">if($E2444="","",if($E2444="Dropped",if(and(K$1&lt;=$I2444,K$1&gt;=$H2444),if(Year($D2444)=K$1,$F2444*0.8,if((year($D2444)+1)=K$1,$F2444*0.6,$F2444*0.4)) ,""),if($E2444="Minors",0,if($E2444="FA Contract",if(and(K$1&lt;=$I2444,K$1&gt;=$H2444),$F2444,""),if($E2444="YP Contract",if(K$1=$H2444,500000,if(K$1=($H2444+1),1000000,if(K$1=($H2444+2),1500000,""))))))))</f>
        <v/>
      </c>
      <c r="L2444" s="13" t="str">
        <f t="shared" si="2444"/>
        <v/>
      </c>
      <c r="M2444" s="13" t="str">
        <f t="shared" si="2444"/>
        <v/>
      </c>
      <c r="N2444" s="13" t="str">
        <f t="shared" si="2444"/>
        <v/>
      </c>
      <c r="O2444" s="13" t="str">
        <f t="shared" si="2444"/>
        <v/>
      </c>
      <c r="P2444" s="13" t="str">
        <f t="shared" si="2444"/>
        <v/>
      </c>
    </row>
    <row r="2445">
      <c r="B2445" s="23"/>
      <c r="C2445" s="9"/>
      <c r="D2445" s="9"/>
      <c r="E2445" s="9"/>
      <c r="F2445" s="2"/>
      <c r="G2445" s="3"/>
      <c r="I2445" s="12" t="str">
        <f t="shared" si="754"/>
        <v/>
      </c>
      <c r="J2445" s="13">
        <v>3.31E7</v>
      </c>
      <c r="K2445" s="13" t="str">
        <f t="shared" ref="K2445:P2445" si="2445">if($E2445="","",if($E2445="Dropped",if(and(K$1&lt;=$I2445,K$1&gt;=$H2445),if(Year($D2445)=K$1,$F2445*0.8,if((year($D2445)+1)=K$1,$F2445*0.6,$F2445*0.4)) ,""),if($E2445="Minors",0,if($E2445="FA Contract",if(and(K$1&lt;=$I2445,K$1&gt;=$H2445),$F2445,""),if($E2445="YP Contract",if(K$1=$H2445,500000,if(K$1=($H2445+1),1000000,if(K$1=($H2445+2),1500000,""))))))))</f>
        <v/>
      </c>
      <c r="L2445" s="13" t="str">
        <f t="shared" si="2445"/>
        <v/>
      </c>
      <c r="M2445" s="13" t="str">
        <f t="shared" si="2445"/>
        <v/>
      </c>
      <c r="N2445" s="13" t="str">
        <f t="shared" si="2445"/>
        <v/>
      </c>
      <c r="O2445" s="13" t="str">
        <f t="shared" si="2445"/>
        <v/>
      </c>
      <c r="P2445" s="13" t="str">
        <f t="shared" si="2445"/>
        <v/>
      </c>
    </row>
    <row r="2446">
      <c r="B2446" s="23"/>
      <c r="C2446" s="9"/>
      <c r="D2446" s="9"/>
      <c r="E2446" s="9"/>
      <c r="F2446" s="2"/>
      <c r="G2446" s="3"/>
      <c r="I2446" s="12" t="str">
        <f t="shared" si="754"/>
        <v/>
      </c>
      <c r="J2446" s="13">
        <v>3.31E7</v>
      </c>
      <c r="K2446" s="13" t="str">
        <f t="shared" ref="K2446:P2446" si="2446">if($E2446="","",if($E2446="Dropped",if(and(K$1&lt;=$I2446,K$1&gt;=$H2446),if(Year($D2446)=K$1,$F2446*0.8,if((year($D2446)+1)=K$1,$F2446*0.6,$F2446*0.4)) ,""),if($E2446="Minors",0,if($E2446="FA Contract",if(and(K$1&lt;=$I2446,K$1&gt;=$H2446),$F2446,""),if($E2446="YP Contract",if(K$1=$H2446,500000,if(K$1=($H2446+1),1000000,if(K$1=($H2446+2),1500000,""))))))))</f>
        <v/>
      </c>
      <c r="L2446" s="13" t="str">
        <f t="shared" si="2446"/>
        <v/>
      </c>
      <c r="M2446" s="13" t="str">
        <f t="shared" si="2446"/>
        <v/>
      </c>
      <c r="N2446" s="13" t="str">
        <f t="shared" si="2446"/>
        <v/>
      </c>
      <c r="O2446" s="13" t="str">
        <f t="shared" si="2446"/>
        <v/>
      </c>
      <c r="P2446" s="13" t="str">
        <f t="shared" si="2446"/>
        <v/>
      </c>
    </row>
    <row r="2447">
      <c r="B2447" s="23"/>
      <c r="C2447" s="9"/>
      <c r="D2447" s="9"/>
      <c r="E2447" s="9"/>
      <c r="F2447" s="2"/>
      <c r="G2447" s="3"/>
      <c r="I2447" s="12" t="str">
        <f t="shared" si="754"/>
        <v/>
      </c>
      <c r="J2447" s="13">
        <v>3.31E7</v>
      </c>
      <c r="K2447" s="13" t="str">
        <f t="shared" ref="K2447:P2447" si="2447">if($E2447="","",if($E2447="Dropped",if(and(K$1&lt;=$I2447,K$1&gt;=$H2447),if(Year($D2447)=K$1,$F2447*0.8,if((year($D2447)+1)=K$1,$F2447*0.6,$F2447*0.4)) ,""),if($E2447="Minors",0,if($E2447="FA Contract",if(and(K$1&lt;=$I2447,K$1&gt;=$H2447),$F2447,""),if($E2447="YP Contract",if(K$1=$H2447,500000,if(K$1=($H2447+1),1000000,if(K$1=($H2447+2),1500000,""))))))))</f>
        <v/>
      </c>
      <c r="L2447" s="13" t="str">
        <f t="shared" si="2447"/>
        <v/>
      </c>
      <c r="M2447" s="13" t="str">
        <f t="shared" si="2447"/>
        <v/>
      </c>
      <c r="N2447" s="13" t="str">
        <f t="shared" si="2447"/>
        <v/>
      </c>
      <c r="O2447" s="13" t="str">
        <f t="shared" si="2447"/>
        <v/>
      </c>
      <c r="P2447" s="13" t="str">
        <f t="shared" si="2447"/>
        <v/>
      </c>
    </row>
    <row r="2448">
      <c r="B2448" s="23"/>
      <c r="C2448" s="9"/>
      <c r="D2448" s="9"/>
      <c r="E2448" s="9"/>
      <c r="F2448" s="2"/>
      <c r="G2448" s="3"/>
      <c r="I2448" s="12" t="str">
        <f t="shared" si="754"/>
        <v/>
      </c>
      <c r="J2448" s="13">
        <v>3.31E7</v>
      </c>
      <c r="K2448" s="13" t="str">
        <f t="shared" ref="K2448:P2448" si="2448">if($E2448="","",if($E2448="Dropped",if(and(K$1&lt;=$I2448,K$1&gt;=$H2448),if(Year($D2448)=K$1,$F2448*0.8,if((year($D2448)+1)=K$1,$F2448*0.6,$F2448*0.4)) ,""),if($E2448="Minors",0,if($E2448="FA Contract",if(and(K$1&lt;=$I2448,K$1&gt;=$H2448),$F2448,""),if($E2448="YP Contract",if(K$1=$H2448,500000,if(K$1=($H2448+1),1000000,if(K$1=($H2448+2),1500000,""))))))))</f>
        <v/>
      </c>
      <c r="L2448" s="13" t="str">
        <f t="shared" si="2448"/>
        <v/>
      </c>
      <c r="M2448" s="13" t="str">
        <f t="shared" si="2448"/>
        <v/>
      </c>
      <c r="N2448" s="13" t="str">
        <f t="shared" si="2448"/>
        <v/>
      </c>
      <c r="O2448" s="13" t="str">
        <f t="shared" si="2448"/>
        <v/>
      </c>
      <c r="P2448" s="13" t="str">
        <f t="shared" si="2448"/>
        <v/>
      </c>
    </row>
    <row r="2449">
      <c r="B2449" s="23"/>
      <c r="C2449" s="9"/>
      <c r="D2449" s="9"/>
      <c r="E2449" s="9"/>
      <c r="F2449" s="2"/>
      <c r="G2449" s="3"/>
      <c r="I2449" s="12" t="str">
        <f t="shared" si="754"/>
        <v/>
      </c>
      <c r="J2449" s="13">
        <v>3.31E7</v>
      </c>
      <c r="K2449" s="13" t="str">
        <f t="shared" ref="K2449:P2449" si="2449">if($E2449="","",if($E2449="Dropped",if(and(K$1&lt;=$I2449,K$1&gt;=$H2449),if(Year($D2449)=K$1,$F2449*0.8,if((year($D2449)+1)=K$1,$F2449*0.6,$F2449*0.4)) ,""),if($E2449="Minors",0,if($E2449="FA Contract",if(and(K$1&lt;=$I2449,K$1&gt;=$H2449),$F2449,""),if($E2449="YP Contract",if(K$1=$H2449,500000,if(K$1=($H2449+1),1000000,if(K$1=($H2449+2),1500000,""))))))))</f>
        <v/>
      </c>
      <c r="L2449" s="13" t="str">
        <f t="shared" si="2449"/>
        <v/>
      </c>
      <c r="M2449" s="13" t="str">
        <f t="shared" si="2449"/>
        <v/>
      </c>
      <c r="N2449" s="13" t="str">
        <f t="shared" si="2449"/>
        <v/>
      </c>
      <c r="O2449" s="13" t="str">
        <f t="shared" si="2449"/>
        <v/>
      </c>
      <c r="P2449" s="13" t="str">
        <f t="shared" si="2449"/>
        <v/>
      </c>
    </row>
    <row r="2450">
      <c r="B2450" s="23"/>
      <c r="C2450" s="9"/>
      <c r="D2450" s="9"/>
      <c r="E2450" s="9"/>
      <c r="F2450" s="2"/>
      <c r="G2450" s="3"/>
      <c r="I2450" s="12" t="str">
        <f t="shared" si="754"/>
        <v/>
      </c>
      <c r="J2450" s="13">
        <v>3.31E7</v>
      </c>
      <c r="K2450" s="13" t="str">
        <f t="shared" ref="K2450:P2450" si="2450">if($E2450="","",if($E2450="Dropped",if(and(K$1&lt;=$I2450,K$1&gt;=$H2450),if(Year($D2450)=K$1,$F2450*0.8,if((year($D2450)+1)=K$1,$F2450*0.6,$F2450*0.4)) ,""),if($E2450="Minors",0,if($E2450="FA Contract",if(and(K$1&lt;=$I2450,K$1&gt;=$H2450),$F2450,""),if($E2450="YP Contract",if(K$1=$H2450,500000,if(K$1=($H2450+1),1000000,if(K$1=($H2450+2),1500000,""))))))))</f>
        <v/>
      </c>
      <c r="L2450" s="13" t="str">
        <f t="shared" si="2450"/>
        <v/>
      </c>
      <c r="M2450" s="13" t="str">
        <f t="shared" si="2450"/>
        <v/>
      </c>
      <c r="N2450" s="13" t="str">
        <f t="shared" si="2450"/>
        <v/>
      </c>
      <c r="O2450" s="13" t="str">
        <f t="shared" si="2450"/>
        <v/>
      </c>
      <c r="P2450" s="13" t="str">
        <f t="shared" si="2450"/>
        <v/>
      </c>
    </row>
    <row r="2451">
      <c r="B2451" s="23"/>
      <c r="C2451" s="9"/>
      <c r="D2451" s="9"/>
      <c r="E2451" s="9"/>
      <c r="F2451" s="2"/>
      <c r="G2451" s="3"/>
      <c r="I2451" s="12" t="str">
        <f t="shared" si="754"/>
        <v/>
      </c>
      <c r="J2451" s="13">
        <v>3.31E7</v>
      </c>
      <c r="K2451" s="13" t="str">
        <f t="shared" ref="K2451:P2451" si="2451">if($E2451="","",if($E2451="Dropped",if(and(K$1&lt;=$I2451,K$1&gt;=$H2451),if(Year($D2451)=K$1,$F2451*0.8,if((year($D2451)+1)=K$1,$F2451*0.6,$F2451*0.4)) ,""),if($E2451="Minors",0,if($E2451="FA Contract",if(and(K$1&lt;=$I2451,K$1&gt;=$H2451),$F2451,""),if($E2451="YP Contract",if(K$1=$H2451,500000,if(K$1=($H2451+1),1000000,if(K$1=($H2451+2),1500000,""))))))))</f>
        <v/>
      </c>
      <c r="L2451" s="13" t="str">
        <f t="shared" si="2451"/>
        <v/>
      </c>
      <c r="M2451" s="13" t="str">
        <f t="shared" si="2451"/>
        <v/>
      </c>
      <c r="N2451" s="13" t="str">
        <f t="shared" si="2451"/>
        <v/>
      </c>
      <c r="O2451" s="13" t="str">
        <f t="shared" si="2451"/>
        <v/>
      </c>
      <c r="P2451" s="13" t="str">
        <f t="shared" si="2451"/>
        <v/>
      </c>
    </row>
    <row r="2452">
      <c r="B2452" s="23"/>
      <c r="C2452" s="9"/>
      <c r="D2452" s="9"/>
      <c r="E2452" s="9"/>
      <c r="F2452" s="2"/>
      <c r="G2452" s="3"/>
      <c r="I2452" s="12" t="str">
        <f t="shared" si="754"/>
        <v/>
      </c>
      <c r="J2452" s="13">
        <v>3.31E7</v>
      </c>
      <c r="K2452" s="13" t="str">
        <f t="shared" ref="K2452:P2452" si="2452">if($E2452="","",if($E2452="Dropped",if(and(K$1&lt;=$I2452,K$1&gt;=$H2452),if(Year($D2452)=K$1,$F2452*0.8,if((year($D2452)+1)=K$1,$F2452*0.6,$F2452*0.4)) ,""),if($E2452="Minors",0,if($E2452="FA Contract",if(and(K$1&lt;=$I2452,K$1&gt;=$H2452),$F2452,""),if($E2452="YP Contract",if(K$1=$H2452,500000,if(K$1=($H2452+1),1000000,if(K$1=($H2452+2),1500000,""))))))))</f>
        <v/>
      </c>
      <c r="L2452" s="13" t="str">
        <f t="shared" si="2452"/>
        <v/>
      </c>
      <c r="M2452" s="13" t="str">
        <f t="shared" si="2452"/>
        <v/>
      </c>
      <c r="N2452" s="13" t="str">
        <f t="shared" si="2452"/>
        <v/>
      </c>
      <c r="O2452" s="13" t="str">
        <f t="shared" si="2452"/>
        <v/>
      </c>
      <c r="P2452" s="13" t="str">
        <f t="shared" si="2452"/>
        <v/>
      </c>
    </row>
    <row r="2453">
      <c r="B2453" s="23"/>
      <c r="C2453" s="9"/>
      <c r="D2453" s="9"/>
      <c r="E2453" s="9"/>
      <c r="F2453" s="2"/>
      <c r="G2453" s="3"/>
      <c r="I2453" s="12" t="str">
        <f t="shared" si="754"/>
        <v/>
      </c>
      <c r="J2453" s="13">
        <v>3.31E7</v>
      </c>
      <c r="K2453" s="13" t="str">
        <f t="shared" ref="K2453:P2453" si="2453">if($E2453="","",if($E2453="Dropped",if(and(K$1&lt;=$I2453,K$1&gt;=$H2453),if(Year($D2453)=K$1,$F2453*0.8,if((year($D2453)+1)=K$1,$F2453*0.6,$F2453*0.4)) ,""),if($E2453="Minors",0,if($E2453="FA Contract",if(and(K$1&lt;=$I2453,K$1&gt;=$H2453),$F2453,""),if($E2453="YP Contract",if(K$1=$H2453,500000,if(K$1=($H2453+1),1000000,if(K$1=($H2453+2),1500000,""))))))))</f>
        <v/>
      </c>
      <c r="L2453" s="13" t="str">
        <f t="shared" si="2453"/>
        <v/>
      </c>
      <c r="M2453" s="13" t="str">
        <f t="shared" si="2453"/>
        <v/>
      </c>
      <c r="N2453" s="13" t="str">
        <f t="shared" si="2453"/>
        <v/>
      </c>
      <c r="O2453" s="13" t="str">
        <f t="shared" si="2453"/>
        <v/>
      </c>
      <c r="P2453" s="13" t="str">
        <f t="shared" si="2453"/>
        <v/>
      </c>
    </row>
    <row r="2454">
      <c r="B2454" s="23"/>
      <c r="C2454" s="9"/>
      <c r="D2454" s="9"/>
      <c r="E2454" s="9"/>
      <c r="F2454" s="2"/>
      <c r="G2454" s="3"/>
      <c r="I2454" s="12" t="str">
        <f t="shared" si="754"/>
        <v/>
      </c>
      <c r="J2454" s="13">
        <v>3.31E7</v>
      </c>
      <c r="K2454" s="13" t="str">
        <f t="shared" ref="K2454:P2454" si="2454">if($E2454="","",if($E2454="Dropped",if(and(K$1&lt;=$I2454,K$1&gt;=$H2454),if(Year($D2454)=K$1,$F2454*0.8,if((year($D2454)+1)=K$1,$F2454*0.6,$F2454*0.4)) ,""),if($E2454="Minors",0,if($E2454="FA Contract",if(and(K$1&lt;=$I2454,K$1&gt;=$H2454),$F2454,""),if($E2454="YP Contract",if(K$1=$H2454,500000,if(K$1=($H2454+1),1000000,if(K$1=($H2454+2),1500000,""))))))))</f>
        <v/>
      </c>
      <c r="L2454" s="13" t="str">
        <f t="shared" si="2454"/>
        <v/>
      </c>
      <c r="M2454" s="13" t="str">
        <f t="shared" si="2454"/>
        <v/>
      </c>
      <c r="N2454" s="13" t="str">
        <f t="shared" si="2454"/>
        <v/>
      </c>
      <c r="O2454" s="13" t="str">
        <f t="shared" si="2454"/>
        <v/>
      </c>
      <c r="P2454" s="13" t="str">
        <f t="shared" si="2454"/>
        <v/>
      </c>
    </row>
    <row r="2455">
      <c r="B2455" s="23"/>
      <c r="C2455" s="9"/>
      <c r="D2455" s="9"/>
      <c r="E2455" s="9"/>
      <c r="F2455" s="2"/>
      <c r="G2455" s="3"/>
      <c r="I2455" s="12" t="str">
        <f t="shared" si="754"/>
        <v/>
      </c>
      <c r="J2455" s="13">
        <v>3.31E7</v>
      </c>
      <c r="K2455" s="13" t="str">
        <f t="shared" ref="K2455:P2455" si="2455">if($E2455="","",if($E2455="Dropped",if(and(K$1&lt;=$I2455,K$1&gt;=$H2455),if(Year($D2455)=K$1,$F2455*0.8,if((year($D2455)+1)=K$1,$F2455*0.6,$F2455*0.4)) ,""),if($E2455="Minors",0,if($E2455="FA Contract",if(and(K$1&lt;=$I2455,K$1&gt;=$H2455),$F2455,""),if($E2455="YP Contract",if(K$1=$H2455,500000,if(K$1=($H2455+1),1000000,if(K$1=($H2455+2),1500000,""))))))))</f>
        <v/>
      </c>
      <c r="L2455" s="13" t="str">
        <f t="shared" si="2455"/>
        <v/>
      </c>
      <c r="M2455" s="13" t="str">
        <f t="shared" si="2455"/>
        <v/>
      </c>
      <c r="N2455" s="13" t="str">
        <f t="shared" si="2455"/>
        <v/>
      </c>
      <c r="O2455" s="13" t="str">
        <f t="shared" si="2455"/>
        <v/>
      </c>
      <c r="P2455" s="13" t="str">
        <f t="shared" si="2455"/>
        <v/>
      </c>
    </row>
    <row r="2456">
      <c r="B2456" s="23"/>
      <c r="C2456" s="9"/>
      <c r="D2456" s="9"/>
      <c r="E2456" s="9"/>
      <c r="F2456" s="2"/>
      <c r="G2456" s="3"/>
      <c r="I2456" s="12" t="str">
        <f t="shared" si="754"/>
        <v/>
      </c>
      <c r="J2456" s="13">
        <v>3.31E7</v>
      </c>
      <c r="K2456" s="13" t="str">
        <f t="shared" ref="K2456:P2456" si="2456">if($E2456="","",if($E2456="Dropped",if(and(K$1&lt;=$I2456,K$1&gt;=$H2456),if(Year($D2456)=K$1,$F2456*0.8,if((year($D2456)+1)=K$1,$F2456*0.6,$F2456*0.4)) ,""),if($E2456="Minors",0,if($E2456="FA Contract",if(and(K$1&lt;=$I2456,K$1&gt;=$H2456),$F2456,""),if($E2456="YP Contract",if(K$1=$H2456,500000,if(K$1=($H2456+1),1000000,if(K$1=($H2456+2),1500000,""))))))))</f>
        <v/>
      </c>
      <c r="L2456" s="13" t="str">
        <f t="shared" si="2456"/>
        <v/>
      </c>
      <c r="M2456" s="13" t="str">
        <f t="shared" si="2456"/>
        <v/>
      </c>
      <c r="N2456" s="13" t="str">
        <f t="shared" si="2456"/>
        <v/>
      </c>
      <c r="O2456" s="13" t="str">
        <f t="shared" si="2456"/>
        <v/>
      </c>
      <c r="P2456" s="13" t="str">
        <f t="shared" si="2456"/>
        <v/>
      </c>
    </row>
    <row r="2457">
      <c r="B2457" s="23"/>
      <c r="C2457" s="9"/>
      <c r="D2457" s="9"/>
      <c r="E2457" s="9"/>
      <c r="F2457" s="2"/>
      <c r="G2457" s="3"/>
      <c r="I2457" s="12" t="str">
        <f t="shared" si="754"/>
        <v/>
      </c>
      <c r="J2457" s="13">
        <v>3.31E7</v>
      </c>
      <c r="K2457" s="13" t="str">
        <f t="shared" ref="K2457:P2457" si="2457">if($E2457="","",if($E2457="Dropped",if(and(K$1&lt;=$I2457,K$1&gt;=$H2457),if(Year($D2457)=K$1,$F2457*0.8,if((year($D2457)+1)=K$1,$F2457*0.6,$F2457*0.4)) ,""),if($E2457="Minors",0,if($E2457="FA Contract",if(and(K$1&lt;=$I2457,K$1&gt;=$H2457),$F2457,""),if($E2457="YP Contract",if(K$1=$H2457,500000,if(K$1=($H2457+1),1000000,if(K$1=($H2457+2),1500000,""))))))))</f>
        <v/>
      </c>
      <c r="L2457" s="13" t="str">
        <f t="shared" si="2457"/>
        <v/>
      </c>
      <c r="M2457" s="13" t="str">
        <f t="shared" si="2457"/>
        <v/>
      </c>
      <c r="N2457" s="13" t="str">
        <f t="shared" si="2457"/>
        <v/>
      </c>
      <c r="O2457" s="13" t="str">
        <f t="shared" si="2457"/>
        <v/>
      </c>
      <c r="P2457" s="13" t="str">
        <f t="shared" si="2457"/>
        <v/>
      </c>
    </row>
    <row r="2458">
      <c r="B2458" s="23"/>
      <c r="C2458" s="9"/>
      <c r="D2458" s="9"/>
      <c r="E2458" s="9"/>
      <c r="F2458" s="2"/>
      <c r="G2458" s="3"/>
      <c r="I2458" s="12" t="str">
        <f t="shared" si="754"/>
        <v/>
      </c>
      <c r="J2458" s="13">
        <v>3.31E7</v>
      </c>
      <c r="K2458" s="13" t="str">
        <f t="shared" ref="K2458:P2458" si="2458">if($E2458="","",if($E2458="Dropped",if(and(K$1&lt;=$I2458,K$1&gt;=$H2458),if(Year($D2458)=K$1,$F2458*0.8,if((year($D2458)+1)=K$1,$F2458*0.6,$F2458*0.4)) ,""),if($E2458="Minors",0,if($E2458="FA Contract",if(and(K$1&lt;=$I2458,K$1&gt;=$H2458),$F2458,""),if($E2458="YP Contract",if(K$1=$H2458,500000,if(K$1=($H2458+1),1000000,if(K$1=($H2458+2),1500000,""))))))))</f>
        <v/>
      </c>
      <c r="L2458" s="13" t="str">
        <f t="shared" si="2458"/>
        <v/>
      </c>
      <c r="M2458" s="13" t="str">
        <f t="shared" si="2458"/>
        <v/>
      </c>
      <c r="N2458" s="13" t="str">
        <f t="shared" si="2458"/>
        <v/>
      </c>
      <c r="O2458" s="13" t="str">
        <f t="shared" si="2458"/>
        <v/>
      </c>
      <c r="P2458" s="13" t="str">
        <f t="shared" si="2458"/>
        <v/>
      </c>
    </row>
    <row r="2459">
      <c r="B2459" s="23"/>
      <c r="C2459" s="9"/>
      <c r="D2459" s="9"/>
      <c r="E2459" s="9"/>
      <c r="F2459" s="2"/>
      <c r="G2459" s="3"/>
      <c r="I2459" s="12" t="str">
        <f t="shared" si="754"/>
        <v/>
      </c>
      <c r="J2459" s="13">
        <v>3.31E7</v>
      </c>
      <c r="K2459" s="13" t="str">
        <f t="shared" ref="K2459:P2459" si="2459">if($E2459="","",if($E2459="Dropped",if(and(K$1&lt;=$I2459,K$1&gt;=$H2459),if(Year($D2459)=K$1,$F2459*0.8,if((year($D2459)+1)=K$1,$F2459*0.6,$F2459*0.4)) ,""),if($E2459="Minors",0,if($E2459="FA Contract",if(and(K$1&lt;=$I2459,K$1&gt;=$H2459),$F2459,""),if($E2459="YP Contract",if(K$1=$H2459,500000,if(K$1=($H2459+1),1000000,if(K$1=($H2459+2),1500000,""))))))))</f>
        <v/>
      </c>
      <c r="L2459" s="13" t="str">
        <f t="shared" si="2459"/>
        <v/>
      </c>
      <c r="M2459" s="13" t="str">
        <f t="shared" si="2459"/>
        <v/>
      </c>
      <c r="N2459" s="13" t="str">
        <f t="shared" si="2459"/>
        <v/>
      </c>
      <c r="O2459" s="13" t="str">
        <f t="shared" si="2459"/>
        <v/>
      </c>
      <c r="P2459" s="13" t="str">
        <f t="shared" si="2459"/>
        <v/>
      </c>
    </row>
    <row r="2460">
      <c r="B2460" s="23"/>
      <c r="C2460" s="9"/>
      <c r="D2460" s="9"/>
      <c r="E2460" s="9"/>
      <c r="F2460" s="2"/>
      <c r="G2460" s="3"/>
      <c r="I2460" s="12" t="str">
        <f t="shared" si="754"/>
        <v/>
      </c>
      <c r="J2460" s="13">
        <v>3.31E7</v>
      </c>
      <c r="K2460" s="13" t="str">
        <f t="shared" ref="K2460:P2460" si="2460">if($E2460="","",if($E2460="Dropped",if(and(K$1&lt;=$I2460,K$1&gt;=$H2460),if(Year($D2460)=K$1,$F2460*0.8,if((year($D2460)+1)=K$1,$F2460*0.6,$F2460*0.4)) ,""),if($E2460="Minors",0,if($E2460="FA Contract",if(and(K$1&lt;=$I2460,K$1&gt;=$H2460),$F2460,""),if($E2460="YP Contract",if(K$1=$H2460,500000,if(K$1=($H2460+1),1000000,if(K$1=($H2460+2),1500000,""))))))))</f>
        <v/>
      </c>
      <c r="L2460" s="13" t="str">
        <f t="shared" si="2460"/>
        <v/>
      </c>
      <c r="M2460" s="13" t="str">
        <f t="shared" si="2460"/>
        <v/>
      </c>
      <c r="N2460" s="13" t="str">
        <f t="shared" si="2460"/>
        <v/>
      </c>
      <c r="O2460" s="13" t="str">
        <f t="shared" si="2460"/>
        <v/>
      </c>
      <c r="P2460" s="13" t="str">
        <f t="shared" si="2460"/>
        <v/>
      </c>
    </row>
    <row r="2461">
      <c r="B2461" s="23"/>
      <c r="C2461" s="9"/>
      <c r="D2461" s="9"/>
      <c r="E2461" s="9"/>
      <c r="F2461" s="2"/>
      <c r="G2461" s="3"/>
      <c r="I2461" s="12" t="str">
        <f t="shared" si="754"/>
        <v/>
      </c>
      <c r="J2461" s="13">
        <v>3.31E7</v>
      </c>
      <c r="K2461" s="13" t="str">
        <f t="shared" ref="K2461:P2461" si="2461">if($E2461="","",if($E2461="Dropped",if(and(K$1&lt;=$I2461,K$1&gt;=$H2461),if(Year($D2461)=K$1,$F2461*0.8,if((year($D2461)+1)=K$1,$F2461*0.6,$F2461*0.4)) ,""),if($E2461="Minors",0,if($E2461="FA Contract",if(and(K$1&lt;=$I2461,K$1&gt;=$H2461),$F2461,""),if($E2461="YP Contract",if(K$1=$H2461,500000,if(K$1=($H2461+1),1000000,if(K$1=($H2461+2),1500000,""))))))))</f>
        <v/>
      </c>
      <c r="L2461" s="13" t="str">
        <f t="shared" si="2461"/>
        <v/>
      </c>
      <c r="M2461" s="13" t="str">
        <f t="shared" si="2461"/>
        <v/>
      </c>
      <c r="N2461" s="13" t="str">
        <f t="shared" si="2461"/>
        <v/>
      </c>
      <c r="O2461" s="13" t="str">
        <f t="shared" si="2461"/>
        <v/>
      </c>
      <c r="P2461" s="13" t="str">
        <f t="shared" si="2461"/>
        <v/>
      </c>
    </row>
    <row r="2462">
      <c r="B2462" s="23"/>
      <c r="C2462" s="9"/>
      <c r="D2462" s="9"/>
      <c r="E2462" s="9"/>
      <c r="F2462" s="2"/>
      <c r="G2462" s="3"/>
      <c r="I2462" s="12" t="str">
        <f t="shared" si="754"/>
        <v/>
      </c>
      <c r="J2462" s="13">
        <v>3.31E7</v>
      </c>
      <c r="K2462" s="13" t="str">
        <f t="shared" ref="K2462:P2462" si="2462">if($E2462="","",if($E2462="Dropped",if(and(K$1&lt;=$I2462,K$1&gt;=$H2462),if(Year($D2462)=K$1,$F2462*0.8,if((year($D2462)+1)=K$1,$F2462*0.6,$F2462*0.4)) ,""),if($E2462="Minors",0,if($E2462="FA Contract",if(and(K$1&lt;=$I2462,K$1&gt;=$H2462),$F2462,""),if($E2462="YP Contract",if(K$1=$H2462,500000,if(K$1=($H2462+1),1000000,if(K$1=($H2462+2),1500000,""))))))))</f>
        <v/>
      </c>
      <c r="L2462" s="13" t="str">
        <f t="shared" si="2462"/>
        <v/>
      </c>
      <c r="M2462" s="13" t="str">
        <f t="shared" si="2462"/>
        <v/>
      </c>
      <c r="N2462" s="13" t="str">
        <f t="shared" si="2462"/>
        <v/>
      </c>
      <c r="O2462" s="13" t="str">
        <f t="shared" si="2462"/>
        <v/>
      </c>
      <c r="P2462" s="13" t="str">
        <f t="shared" si="2462"/>
        <v/>
      </c>
    </row>
    <row r="2463">
      <c r="B2463" s="23"/>
      <c r="C2463" s="9"/>
      <c r="D2463" s="9"/>
      <c r="E2463" s="9"/>
      <c r="F2463" s="2"/>
      <c r="G2463" s="3"/>
      <c r="I2463" s="12" t="str">
        <f t="shared" si="754"/>
        <v/>
      </c>
      <c r="J2463" s="13">
        <v>3.31E7</v>
      </c>
      <c r="K2463" s="13" t="str">
        <f t="shared" ref="K2463:P2463" si="2463">if($E2463="","",if($E2463="Dropped",if(and(K$1&lt;=$I2463,K$1&gt;=$H2463),if(Year($D2463)=K$1,$F2463*0.8,if((year($D2463)+1)=K$1,$F2463*0.6,$F2463*0.4)) ,""),if($E2463="Minors",0,if($E2463="FA Contract",if(and(K$1&lt;=$I2463,K$1&gt;=$H2463),$F2463,""),if($E2463="YP Contract",if(K$1=$H2463,500000,if(K$1=($H2463+1),1000000,if(K$1=($H2463+2),1500000,""))))))))</f>
        <v/>
      </c>
      <c r="L2463" s="13" t="str">
        <f t="shared" si="2463"/>
        <v/>
      </c>
      <c r="M2463" s="13" t="str">
        <f t="shared" si="2463"/>
        <v/>
      </c>
      <c r="N2463" s="13" t="str">
        <f t="shared" si="2463"/>
        <v/>
      </c>
      <c r="O2463" s="13" t="str">
        <f t="shared" si="2463"/>
        <v/>
      </c>
      <c r="P2463" s="13" t="str">
        <f t="shared" si="2463"/>
        <v/>
      </c>
    </row>
    <row r="2464">
      <c r="B2464" s="23"/>
      <c r="C2464" s="9"/>
      <c r="D2464" s="9"/>
      <c r="E2464" s="9"/>
      <c r="F2464" s="2"/>
      <c r="G2464" s="3"/>
      <c r="I2464" s="12" t="str">
        <f t="shared" si="754"/>
        <v/>
      </c>
      <c r="J2464" s="13">
        <v>3.31E7</v>
      </c>
      <c r="K2464" s="13" t="str">
        <f t="shared" ref="K2464:P2464" si="2464">if($E2464="","",if($E2464="Dropped",if(and(K$1&lt;=$I2464,K$1&gt;=$H2464),if(Year($D2464)=K$1,$F2464*0.8,if((year($D2464)+1)=K$1,$F2464*0.6,$F2464*0.4)) ,""),if($E2464="Minors",0,if($E2464="FA Contract",if(and(K$1&lt;=$I2464,K$1&gt;=$H2464),$F2464,""),if($E2464="YP Contract",if(K$1=$H2464,500000,if(K$1=($H2464+1),1000000,if(K$1=($H2464+2),1500000,""))))))))</f>
        <v/>
      </c>
      <c r="L2464" s="13" t="str">
        <f t="shared" si="2464"/>
        <v/>
      </c>
      <c r="M2464" s="13" t="str">
        <f t="shared" si="2464"/>
        <v/>
      </c>
      <c r="N2464" s="13" t="str">
        <f t="shared" si="2464"/>
        <v/>
      </c>
      <c r="O2464" s="13" t="str">
        <f t="shared" si="2464"/>
        <v/>
      </c>
      <c r="P2464" s="13" t="str">
        <f t="shared" si="2464"/>
        <v/>
      </c>
    </row>
    <row r="2465">
      <c r="B2465" s="23"/>
      <c r="C2465" s="9"/>
      <c r="D2465" s="9"/>
      <c r="E2465" s="9"/>
      <c r="F2465" s="2"/>
      <c r="G2465" s="3"/>
      <c r="I2465" s="12" t="str">
        <f t="shared" si="754"/>
        <v/>
      </c>
      <c r="J2465" s="13">
        <v>3.31E7</v>
      </c>
      <c r="K2465" s="13" t="str">
        <f t="shared" ref="K2465:P2465" si="2465">if($E2465="","",if($E2465="Dropped",if(and(K$1&lt;=$I2465,K$1&gt;=$H2465),if(Year($D2465)=K$1,$F2465*0.8,if((year($D2465)+1)=K$1,$F2465*0.6,$F2465*0.4)) ,""),if($E2465="Minors",0,if($E2465="FA Contract",if(and(K$1&lt;=$I2465,K$1&gt;=$H2465),$F2465,""),if($E2465="YP Contract",if(K$1=$H2465,500000,if(K$1=($H2465+1),1000000,if(K$1=($H2465+2),1500000,""))))))))</f>
        <v/>
      </c>
      <c r="L2465" s="13" t="str">
        <f t="shared" si="2465"/>
        <v/>
      </c>
      <c r="M2465" s="13" t="str">
        <f t="shared" si="2465"/>
        <v/>
      </c>
      <c r="N2465" s="13" t="str">
        <f t="shared" si="2465"/>
        <v/>
      </c>
      <c r="O2465" s="13" t="str">
        <f t="shared" si="2465"/>
        <v/>
      </c>
      <c r="P2465" s="13" t="str">
        <f t="shared" si="2465"/>
        <v/>
      </c>
    </row>
    <row r="2466">
      <c r="B2466" s="23"/>
      <c r="C2466" s="9"/>
      <c r="D2466" s="9"/>
      <c r="E2466" s="9"/>
      <c r="F2466" s="2"/>
      <c r="G2466" s="3"/>
      <c r="I2466" s="12" t="str">
        <f t="shared" si="754"/>
        <v/>
      </c>
      <c r="J2466" s="13">
        <v>3.31E7</v>
      </c>
      <c r="K2466" s="13" t="str">
        <f t="shared" ref="K2466:P2466" si="2466">if($E2466="","",if($E2466="Dropped",if(and(K$1&lt;=$I2466,K$1&gt;=$H2466),if(Year($D2466)=K$1,$F2466*0.8,if((year($D2466)+1)=K$1,$F2466*0.6,$F2466*0.4)) ,""),if($E2466="Minors",0,if($E2466="FA Contract",if(and(K$1&lt;=$I2466,K$1&gt;=$H2466),$F2466,""),if($E2466="YP Contract",if(K$1=$H2466,500000,if(K$1=($H2466+1),1000000,if(K$1=($H2466+2),1500000,""))))))))</f>
        <v/>
      </c>
      <c r="L2466" s="13" t="str">
        <f t="shared" si="2466"/>
        <v/>
      </c>
      <c r="M2466" s="13" t="str">
        <f t="shared" si="2466"/>
        <v/>
      </c>
      <c r="N2466" s="13" t="str">
        <f t="shared" si="2466"/>
        <v/>
      </c>
      <c r="O2466" s="13" t="str">
        <f t="shared" si="2466"/>
        <v/>
      </c>
      <c r="P2466" s="13" t="str">
        <f t="shared" si="2466"/>
        <v/>
      </c>
    </row>
    <row r="2467">
      <c r="B2467" s="23"/>
      <c r="C2467" s="9"/>
      <c r="D2467" s="9"/>
      <c r="E2467" s="9"/>
      <c r="F2467" s="2"/>
      <c r="G2467" s="3"/>
      <c r="I2467" s="12" t="str">
        <f t="shared" si="754"/>
        <v/>
      </c>
      <c r="J2467" s="13">
        <v>3.31E7</v>
      </c>
      <c r="K2467" s="13" t="str">
        <f t="shared" ref="K2467:P2467" si="2467">if($E2467="","",if($E2467="Dropped",if(and(K$1&lt;=$I2467,K$1&gt;=$H2467),if(Year($D2467)=K$1,$F2467*0.8,if((year($D2467)+1)=K$1,$F2467*0.6,$F2467*0.4)) ,""),if($E2467="Minors",0,if($E2467="FA Contract",if(and(K$1&lt;=$I2467,K$1&gt;=$H2467),$F2467,""),if($E2467="YP Contract",if(K$1=$H2467,500000,if(K$1=($H2467+1),1000000,if(K$1=($H2467+2),1500000,""))))))))</f>
        <v/>
      </c>
      <c r="L2467" s="13" t="str">
        <f t="shared" si="2467"/>
        <v/>
      </c>
      <c r="M2467" s="13" t="str">
        <f t="shared" si="2467"/>
        <v/>
      </c>
      <c r="N2467" s="13" t="str">
        <f t="shared" si="2467"/>
        <v/>
      </c>
      <c r="O2467" s="13" t="str">
        <f t="shared" si="2467"/>
        <v/>
      </c>
      <c r="P2467" s="13" t="str">
        <f t="shared" si="2467"/>
        <v/>
      </c>
    </row>
    <row r="2468">
      <c r="B2468" s="23"/>
      <c r="C2468" s="9"/>
      <c r="D2468" s="9"/>
      <c r="E2468" s="9"/>
      <c r="F2468" s="2"/>
      <c r="G2468" s="3"/>
      <c r="I2468" s="12" t="str">
        <f t="shared" si="754"/>
        <v/>
      </c>
      <c r="J2468" s="13">
        <v>3.31E7</v>
      </c>
      <c r="K2468" s="13" t="str">
        <f t="shared" ref="K2468:P2468" si="2468">if($E2468="","",if($E2468="Dropped",if(and(K$1&lt;=$I2468,K$1&gt;=$H2468),if(Year($D2468)=K$1,$F2468*0.8,if((year($D2468)+1)=K$1,$F2468*0.6,$F2468*0.4)) ,""),if($E2468="Minors",0,if($E2468="FA Contract",if(and(K$1&lt;=$I2468,K$1&gt;=$H2468),$F2468,""),if($E2468="YP Contract",if(K$1=$H2468,500000,if(K$1=($H2468+1),1000000,if(K$1=($H2468+2),1500000,""))))))))</f>
        <v/>
      </c>
      <c r="L2468" s="13" t="str">
        <f t="shared" si="2468"/>
        <v/>
      </c>
      <c r="M2468" s="13" t="str">
        <f t="shared" si="2468"/>
        <v/>
      </c>
      <c r="N2468" s="13" t="str">
        <f t="shared" si="2468"/>
        <v/>
      </c>
      <c r="O2468" s="13" t="str">
        <f t="shared" si="2468"/>
        <v/>
      </c>
      <c r="P2468" s="13" t="str">
        <f t="shared" si="2468"/>
        <v/>
      </c>
    </row>
    <row r="2469">
      <c r="B2469" s="23"/>
      <c r="C2469" s="9"/>
      <c r="D2469" s="9"/>
      <c r="E2469" s="9"/>
      <c r="F2469" s="2"/>
      <c r="G2469" s="3"/>
      <c r="I2469" s="12" t="str">
        <f t="shared" si="754"/>
        <v/>
      </c>
      <c r="J2469" s="13">
        <v>3.31E7</v>
      </c>
      <c r="K2469" s="13" t="str">
        <f t="shared" ref="K2469:P2469" si="2469">if($E2469="","",if($E2469="Dropped",if(and(K$1&lt;=$I2469,K$1&gt;=$H2469),if(Year($D2469)=K$1,$F2469*0.8,if((year($D2469)+1)=K$1,$F2469*0.6,$F2469*0.4)) ,""),if($E2469="Minors",0,if($E2469="FA Contract",if(and(K$1&lt;=$I2469,K$1&gt;=$H2469),$F2469,""),if($E2469="YP Contract",if(K$1=$H2469,500000,if(K$1=($H2469+1),1000000,if(K$1=($H2469+2),1500000,""))))))))</f>
        <v/>
      </c>
      <c r="L2469" s="13" t="str">
        <f t="shared" si="2469"/>
        <v/>
      </c>
      <c r="M2469" s="13" t="str">
        <f t="shared" si="2469"/>
        <v/>
      </c>
      <c r="N2469" s="13" t="str">
        <f t="shared" si="2469"/>
        <v/>
      </c>
      <c r="O2469" s="13" t="str">
        <f t="shared" si="2469"/>
        <v/>
      </c>
      <c r="P2469" s="13" t="str">
        <f t="shared" si="2469"/>
        <v/>
      </c>
    </row>
    <row r="2470">
      <c r="B2470" s="23"/>
      <c r="C2470" s="9"/>
      <c r="D2470" s="9"/>
      <c r="E2470" s="9"/>
      <c r="F2470" s="2"/>
      <c r="G2470" s="3"/>
      <c r="I2470" s="12" t="str">
        <f t="shared" si="754"/>
        <v/>
      </c>
      <c r="J2470" s="13">
        <v>3.31E7</v>
      </c>
      <c r="K2470" s="13" t="str">
        <f t="shared" ref="K2470:P2470" si="2470">if($E2470="","",if($E2470="Dropped",if(and(K$1&lt;=$I2470,K$1&gt;=$H2470),if(Year($D2470)=K$1,$F2470*0.8,if((year($D2470)+1)=K$1,$F2470*0.6,$F2470*0.4)) ,""),if($E2470="Minors",0,if($E2470="FA Contract",if(and(K$1&lt;=$I2470,K$1&gt;=$H2470),$F2470,""),if($E2470="YP Contract",if(K$1=$H2470,500000,if(K$1=($H2470+1),1000000,if(K$1=($H2470+2),1500000,""))))))))</f>
        <v/>
      </c>
      <c r="L2470" s="13" t="str">
        <f t="shared" si="2470"/>
        <v/>
      </c>
      <c r="M2470" s="13" t="str">
        <f t="shared" si="2470"/>
        <v/>
      </c>
      <c r="N2470" s="13" t="str">
        <f t="shared" si="2470"/>
        <v/>
      </c>
      <c r="O2470" s="13" t="str">
        <f t="shared" si="2470"/>
        <v/>
      </c>
      <c r="P2470" s="13" t="str">
        <f t="shared" si="2470"/>
        <v/>
      </c>
    </row>
    <row r="2471">
      <c r="B2471" s="23"/>
      <c r="C2471" s="9"/>
      <c r="D2471" s="9"/>
      <c r="E2471" s="9"/>
      <c r="F2471" s="2"/>
      <c r="G2471" s="3"/>
      <c r="I2471" s="12" t="str">
        <f t="shared" si="754"/>
        <v/>
      </c>
      <c r="J2471" s="13">
        <v>3.31E7</v>
      </c>
      <c r="K2471" s="13" t="str">
        <f t="shared" ref="K2471:P2471" si="2471">if($E2471="","",if($E2471="Dropped",if(and(K$1&lt;=$I2471,K$1&gt;=$H2471),if(Year($D2471)=K$1,$F2471*0.8,if((year($D2471)+1)=K$1,$F2471*0.6,$F2471*0.4)) ,""),if($E2471="Minors",0,if($E2471="FA Contract",if(and(K$1&lt;=$I2471,K$1&gt;=$H2471),$F2471,""),if($E2471="YP Contract",if(K$1=$H2471,500000,if(K$1=($H2471+1),1000000,if(K$1=($H2471+2),1500000,""))))))))</f>
        <v/>
      </c>
      <c r="L2471" s="13" t="str">
        <f t="shared" si="2471"/>
        <v/>
      </c>
      <c r="M2471" s="13" t="str">
        <f t="shared" si="2471"/>
        <v/>
      </c>
      <c r="N2471" s="13" t="str">
        <f t="shared" si="2471"/>
        <v/>
      </c>
      <c r="O2471" s="13" t="str">
        <f t="shared" si="2471"/>
        <v/>
      </c>
      <c r="P2471" s="13" t="str">
        <f t="shared" si="2471"/>
        <v/>
      </c>
    </row>
    <row r="2472">
      <c r="B2472" s="23"/>
      <c r="C2472" s="9"/>
      <c r="D2472" s="9"/>
      <c r="E2472" s="9"/>
      <c r="F2472" s="2"/>
      <c r="G2472" s="3"/>
      <c r="I2472" s="12" t="str">
        <f t="shared" si="754"/>
        <v/>
      </c>
      <c r="J2472" s="13">
        <v>3.31E7</v>
      </c>
      <c r="K2472" s="13" t="str">
        <f t="shared" ref="K2472:P2472" si="2472">if($E2472="","",if($E2472="Dropped",if(and(K$1&lt;=$I2472,K$1&gt;=$H2472),if(Year($D2472)=K$1,$F2472*0.8,if((year($D2472)+1)=K$1,$F2472*0.6,$F2472*0.4)) ,""),if($E2472="Minors",0,if($E2472="FA Contract",if(and(K$1&lt;=$I2472,K$1&gt;=$H2472),$F2472,""),if($E2472="YP Contract",if(K$1=$H2472,500000,if(K$1=($H2472+1),1000000,if(K$1=($H2472+2),1500000,""))))))))</f>
        <v/>
      </c>
      <c r="L2472" s="13" t="str">
        <f t="shared" si="2472"/>
        <v/>
      </c>
      <c r="M2472" s="13" t="str">
        <f t="shared" si="2472"/>
        <v/>
      </c>
      <c r="N2472" s="13" t="str">
        <f t="shared" si="2472"/>
        <v/>
      </c>
      <c r="O2472" s="13" t="str">
        <f t="shared" si="2472"/>
        <v/>
      </c>
      <c r="P2472" s="13" t="str">
        <f t="shared" si="2472"/>
        <v/>
      </c>
    </row>
    <row r="2473">
      <c r="B2473" s="23"/>
      <c r="C2473" s="9"/>
      <c r="D2473" s="9"/>
      <c r="E2473" s="9"/>
      <c r="F2473" s="2"/>
      <c r="G2473" s="3"/>
      <c r="I2473" s="12" t="str">
        <f t="shared" si="754"/>
        <v/>
      </c>
      <c r="J2473" s="13">
        <v>3.31E7</v>
      </c>
      <c r="K2473" s="13" t="str">
        <f t="shared" ref="K2473:P2473" si="2473">if($E2473="","",if($E2473="Dropped",if(and(K$1&lt;=$I2473,K$1&gt;=$H2473),if(Year($D2473)=K$1,$F2473*0.8,if((year($D2473)+1)=K$1,$F2473*0.6,$F2473*0.4)) ,""),if($E2473="Minors",0,if($E2473="FA Contract",if(and(K$1&lt;=$I2473,K$1&gt;=$H2473),$F2473,""),if($E2473="YP Contract",if(K$1=$H2473,500000,if(K$1=($H2473+1),1000000,if(K$1=($H2473+2),1500000,""))))))))</f>
        <v/>
      </c>
      <c r="L2473" s="13" t="str">
        <f t="shared" si="2473"/>
        <v/>
      </c>
      <c r="M2473" s="13" t="str">
        <f t="shared" si="2473"/>
        <v/>
      </c>
      <c r="N2473" s="13" t="str">
        <f t="shared" si="2473"/>
        <v/>
      </c>
      <c r="O2473" s="13" t="str">
        <f t="shared" si="2473"/>
        <v/>
      </c>
      <c r="P2473" s="13" t="str">
        <f t="shared" si="2473"/>
        <v/>
      </c>
    </row>
    <row r="2474">
      <c r="B2474" s="23"/>
      <c r="C2474" s="9"/>
      <c r="D2474" s="9"/>
      <c r="E2474" s="9"/>
      <c r="F2474" s="2"/>
      <c r="G2474" s="3"/>
      <c r="I2474" s="12" t="str">
        <f t="shared" si="754"/>
        <v/>
      </c>
      <c r="J2474" s="13">
        <v>3.31E7</v>
      </c>
      <c r="K2474" s="13" t="str">
        <f t="shared" ref="K2474:P2474" si="2474">if($E2474="","",if($E2474="Dropped",if(and(K$1&lt;=$I2474,K$1&gt;=$H2474),if(Year($D2474)=K$1,$F2474*0.8,if((year($D2474)+1)=K$1,$F2474*0.6,$F2474*0.4)) ,""),if($E2474="Minors",0,if($E2474="FA Contract",if(and(K$1&lt;=$I2474,K$1&gt;=$H2474),$F2474,""),if($E2474="YP Contract",if(K$1=$H2474,500000,if(K$1=($H2474+1),1000000,if(K$1=($H2474+2),1500000,""))))))))</f>
        <v/>
      </c>
      <c r="L2474" s="13" t="str">
        <f t="shared" si="2474"/>
        <v/>
      </c>
      <c r="M2474" s="13" t="str">
        <f t="shared" si="2474"/>
        <v/>
      </c>
      <c r="N2474" s="13" t="str">
        <f t="shared" si="2474"/>
        <v/>
      </c>
      <c r="O2474" s="13" t="str">
        <f t="shared" si="2474"/>
        <v/>
      </c>
      <c r="P2474" s="13" t="str">
        <f t="shared" si="2474"/>
        <v/>
      </c>
    </row>
    <row r="2475">
      <c r="B2475" s="23"/>
      <c r="C2475" s="9"/>
      <c r="D2475" s="9"/>
      <c r="E2475" s="9"/>
      <c r="F2475" s="2"/>
      <c r="G2475" s="3"/>
      <c r="I2475" s="12" t="str">
        <f t="shared" si="754"/>
        <v/>
      </c>
      <c r="J2475" s="13">
        <v>3.31E7</v>
      </c>
      <c r="K2475" s="13" t="str">
        <f t="shared" ref="K2475:P2475" si="2475">if($E2475="","",if($E2475="Dropped",if(and(K$1&lt;=$I2475,K$1&gt;=$H2475),if(Year($D2475)=K$1,$F2475*0.8,if((year($D2475)+1)=K$1,$F2475*0.6,$F2475*0.4)) ,""),if($E2475="Minors",0,if($E2475="FA Contract",if(and(K$1&lt;=$I2475,K$1&gt;=$H2475),$F2475,""),if($E2475="YP Contract",if(K$1=$H2475,500000,if(K$1=($H2475+1),1000000,if(K$1=($H2475+2),1500000,""))))))))</f>
        <v/>
      </c>
      <c r="L2475" s="13" t="str">
        <f t="shared" si="2475"/>
        <v/>
      </c>
      <c r="M2475" s="13" t="str">
        <f t="shared" si="2475"/>
        <v/>
      </c>
      <c r="N2475" s="13" t="str">
        <f t="shared" si="2475"/>
        <v/>
      </c>
      <c r="O2475" s="13" t="str">
        <f t="shared" si="2475"/>
        <v/>
      </c>
      <c r="P2475" s="13" t="str">
        <f t="shared" si="2475"/>
        <v/>
      </c>
    </row>
    <row r="2476">
      <c r="B2476" s="23"/>
      <c r="C2476" s="9"/>
      <c r="D2476" s="9"/>
      <c r="E2476" s="9"/>
      <c r="F2476" s="2"/>
      <c r="G2476" s="3"/>
      <c r="I2476" s="12" t="str">
        <f t="shared" si="754"/>
        <v/>
      </c>
      <c r="J2476" s="13">
        <v>3.31E7</v>
      </c>
      <c r="K2476" s="13" t="str">
        <f t="shared" ref="K2476:P2476" si="2476">if($E2476="","",if($E2476="Dropped",if(and(K$1&lt;=$I2476,K$1&gt;=$H2476),if(Year($D2476)=K$1,$F2476*0.8,if((year($D2476)+1)=K$1,$F2476*0.6,$F2476*0.4)) ,""),if($E2476="Minors",0,if($E2476="FA Contract",if(and(K$1&lt;=$I2476,K$1&gt;=$H2476),$F2476,""),if($E2476="YP Contract",if(K$1=$H2476,500000,if(K$1=($H2476+1),1000000,if(K$1=($H2476+2),1500000,""))))))))</f>
        <v/>
      </c>
      <c r="L2476" s="13" t="str">
        <f t="shared" si="2476"/>
        <v/>
      </c>
      <c r="M2476" s="13" t="str">
        <f t="shared" si="2476"/>
        <v/>
      </c>
      <c r="N2476" s="13" t="str">
        <f t="shared" si="2476"/>
        <v/>
      </c>
      <c r="O2476" s="13" t="str">
        <f t="shared" si="2476"/>
        <v/>
      </c>
      <c r="P2476" s="13" t="str">
        <f t="shared" si="2476"/>
        <v/>
      </c>
    </row>
    <row r="2477">
      <c r="B2477" s="23"/>
      <c r="C2477" s="9"/>
      <c r="D2477" s="9"/>
      <c r="E2477" s="9"/>
      <c r="F2477" s="2"/>
      <c r="G2477" s="3"/>
      <c r="I2477" s="12" t="str">
        <f t="shared" si="754"/>
        <v/>
      </c>
      <c r="J2477" s="13">
        <v>3.31E7</v>
      </c>
      <c r="K2477" s="13" t="str">
        <f t="shared" ref="K2477:P2477" si="2477">if($E2477="","",if($E2477="Dropped",if(and(K$1&lt;=$I2477,K$1&gt;=$H2477),if(Year($D2477)=K$1,$F2477*0.8,if((year($D2477)+1)=K$1,$F2477*0.6,$F2477*0.4)) ,""),if($E2477="Minors",0,if($E2477="FA Contract",if(and(K$1&lt;=$I2477,K$1&gt;=$H2477),$F2477,""),if($E2477="YP Contract",if(K$1=$H2477,500000,if(K$1=($H2477+1),1000000,if(K$1=($H2477+2),1500000,""))))))))</f>
        <v/>
      </c>
      <c r="L2477" s="13" t="str">
        <f t="shared" si="2477"/>
        <v/>
      </c>
      <c r="M2477" s="13" t="str">
        <f t="shared" si="2477"/>
        <v/>
      </c>
      <c r="N2477" s="13" t="str">
        <f t="shared" si="2477"/>
        <v/>
      </c>
      <c r="O2477" s="13" t="str">
        <f t="shared" si="2477"/>
        <v/>
      </c>
      <c r="P2477" s="13" t="str">
        <f t="shared" si="2477"/>
        <v/>
      </c>
    </row>
    <row r="2478">
      <c r="B2478" s="23"/>
      <c r="C2478" s="9"/>
      <c r="D2478" s="9"/>
      <c r="E2478" s="9"/>
      <c r="F2478" s="2"/>
      <c r="G2478" s="3"/>
      <c r="I2478" s="12" t="str">
        <f t="shared" si="754"/>
        <v/>
      </c>
      <c r="J2478" s="13">
        <v>3.31E7</v>
      </c>
      <c r="K2478" s="13" t="str">
        <f t="shared" ref="K2478:P2478" si="2478">if($E2478="","",if($E2478="Dropped",if(and(K$1&lt;=$I2478,K$1&gt;=$H2478),if(Year($D2478)=K$1,$F2478*0.8,if((year($D2478)+1)=K$1,$F2478*0.6,$F2478*0.4)) ,""),if($E2478="Minors",0,if($E2478="FA Contract",if(and(K$1&lt;=$I2478,K$1&gt;=$H2478),$F2478,""),if($E2478="YP Contract",if(K$1=$H2478,500000,if(K$1=($H2478+1),1000000,if(K$1=($H2478+2),1500000,""))))))))</f>
        <v/>
      </c>
      <c r="L2478" s="13" t="str">
        <f t="shared" si="2478"/>
        <v/>
      </c>
      <c r="M2478" s="13" t="str">
        <f t="shared" si="2478"/>
        <v/>
      </c>
      <c r="N2478" s="13" t="str">
        <f t="shared" si="2478"/>
        <v/>
      </c>
      <c r="O2478" s="13" t="str">
        <f t="shared" si="2478"/>
        <v/>
      </c>
      <c r="P2478" s="13" t="str">
        <f t="shared" si="2478"/>
        <v/>
      </c>
    </row>
    <row r="2479">
      <c r="B2479" s="23"/>
      <c r="C2479" s="9"/>
      <c r="D2479" s="9"/>
      <c r="E2479" s="9"/>
      <c r="F2479" s="2"/>
      <c r="G2479" s="3"/>
      <c r="I2479" s="12" t="str">
        <f t="shared" si="754"/>
        <v/>
      </c>
      <c r="J2479" s="13">
        <v>3.31E7</v>
      </c>
      <c r="K2479" s="13" t="str">
        <f t="shared" ref="K2479:P2479" si="2479">if($E2479="","",if($E2479="Dropped",if(and(K$1&lt;=$I2479,K$1&gt;=$H2479),if(Year($D2479)=K$1,$F2479*0.8,if((year($D2479)+1)=K$1,$F2479*0.6,$F2479*0.4)) ,""),if($E2479="Minors",0,if($E2479="FA Contract",if(and(K$1&lt;=$I2479,K$1&gt;=$H2479),$F2479,""),if($E2479="YP Contract",if(K$1=$H2479,500000,if(K$1=($H2479+1),1000000,if(K$1=($H2479+2),1500000,""))))))))</f>
        <v/>
      </c>
      <c r="L2479" s="13" t="str">
        <f t="shared" si="2479"/>
        <v/>
      </c>
      <c r="M2479" s="13" t="str">
        <f t="shared" si="2479"/>
        <v/>
      </c>
      <c r="N2479" s="13" t="str">
        <f t="shared" si="2479"/>
        <v/>
      </c>
      <c r="O2479" s="13" t="str">
        <f t="shared" si="2479"/>
        <v/>
      </c>
      <c r="P2479" s="13" t="str">
        <f t="shared" si="2479"/>
        <v/>
      </c>
    </row>
    <row r="2480">
      <c r="B2480" s="23"/>
      <c r="C2480" s="9"/>
      <c r="D2480" s="9"/>
      <c r="E2480" s="9"/>
      <c r="F2480" s="2"/>
      <c r="G2480" s="3"/>
      <c r="I2480" s="12" t="str">
        <f t="shared" si="754"/>
        <v/>
      </c>
      <c r="J2480" s="13">
        <v>3.31E7</v>
      </c>
      <c r="K2480" s="13" t="str">
        <f t="shared" ref="K2480:P2480" si="2480">if($E2480="","",if($E2480="Dropped",if(and(K$1&lt;=$I2480,K$1&gt;=$H2480),if(Year($D2480)=K$1,$F2480*0.8,if((year($D2480)+1)=K$1,$F2480*0.6,$F2480*0.4)) ,""),if($E2480="Minors",0,if($E2480="FA Contract",if(and(K$1&lt;=$I2480,K$1&gt;=$H2480),$F2480,""),if($E2480="YP Contract",if(K$1=$H2480,500000,if(K$1=($H2480+1),1000000,if(K$1=($H2480+2),1500000,""))))))))</f>
        <v/>
      </c>
      <c r="L2480" s="13" t="str">
        <f t="shared" si="2480"/>
        <v/>
      </c>
      <c r="M2480" s="13" t="str">
        <f t="shared" si="2480"/>
        <v/>
      </c>
      <c r="N2480" s="13" t="str">
        <f t="shared" si="2480"/>
        <v/>
      </c>
      <c r="O2480" s="13" t="str">
        <f t="shared" si="2480"/>
        <v/>
      </c>
      <c r="P2480" s="13" t="str">
        <f t="shared" si="2480"/>
        <v/>
      </c>
    </row>
    <row r="2481">
      <c r="B2481" s="23"/>
      <c r="C2481" s="9"/>
      <c r="D2481" s="9"/>
      <c r="E2481" s="9"/>
      <c r="F2481" s="2"/>
      <c r="G2481" s="3"/>
      <c r="I2481" s="12" t="str">
        <f t="shared" si="754"/>
        <v/>
      </c>
      <c r="J2481" s="13">
        <v>3.31E7</v>
      </c>
      <c r="K2481" s="13" t="str">
        <f t="shared" ref="K2481:P2481" si="2481">if($E2481="","",if($E2481="Dropped",if(and(K$1&lt;=$I2481,K$1&gt;=$H2481),if(Year($D2481)=K$1,$F2481*0.8,if((year($D2481)+1)=K$1,$F2481*0.6,$F2481*0.4)) ,""),if($E2481="Minors",0,if($E2481="FA Contract",if(and(K$1&lt;=$I2481,K$1&gt;=$H2481),$F2481,""),if($E2481="YP Contract",if(K$1=$H2481,500000,if(K$1=($H2481+1),1000000,if(K$1=($H2481+2),1500000,""))))))))</f>
        <v/>
      </c>
      <c r="L2481" s="13" t="str">
        <f t="shared" si="2481"/>
        <v/>
      </c>
      <c r="M2481" s="13" t="str">
        <f t="shared" si="2481"/>
        <v/>
      </c>
      <c r="N2481" s="13" t="str">
        <f t="shared" si="2481"/>
        <v/>
      </c>
      <c r="O2481" s="13" t="str">
        <f t="shared" si="2481"/>
        <v/>
      </c>
      <c r="P2481" s="13" t="str">
        <f t="shared" si="2481"/>
        <v/>
      </c>
    </row>
    <row r="2482">
      <c r="B2482" s="23"/>
      <c r="C2482" s="9"/>
      <c r="D2482" s="9"/>
      <c r="E2482" s="9"/>
      <c r="F2482" s="2"/>
      <c r="G2482" s="3"/>
      <c r="I2482" s="12" t="str">
        <f t="shared" si="754"/>
        <v/>
      </c>
      <c r="J2482" s="13">
        <v>3.31E7</v>
      </c>
      <c r="K2482" s="13" t="str">
        <f t="shared" ref="K2482:P2482" si="2482">if($E2482="","",if($E2482="Dropped",if(and(K$1&lt;=$I2482,K$1&gt;=$H2482),if(Year($D2482)=K$1,$F2482*0.8,if((year($D2482)+1)=K$1,$F2482*0.6,$F2482*0.4)) ,""),if($E2482="Minors",0,if($E2482="FA Contract",if(and(K$1&lt;=$I2482,K$1&gt;=$H2482),$F2482,""),if($E2482="YP Contract",if(K$1=$H2482,500000,if(K$1=($H2482+1),1000000,if(K$1=($H2482+2),1500000,""))))))))</f>
        <v/>
      </c>
      <c r="L2482" s="13" t="str">
        <f t="shared" si="2482"/>
        <v/>
      </c>
      <c r="M2482" s="13" t="str">
        <f t="shared" si="2482"/>
        <v/>
      </c>
      <c r="N2482" s="13" t="str">
        <f t="shared" si="2482"/>
        <v/>
      </c>
      <c r="O2482" s="13" t="str">
        <f t="shared" si="2482"/>
        <v/>
      </c>
      <c r="P2482" s="13" t="str">
        <f t="shared" si="2482"/>
        <v/>
      </c>
    </row>
    <row r="2483">
      <c r="B2483" s="23"/>
      <c r="C2483" s="9"/>
      <c r="D2483" s="9"/>
      <c r="E2483" s="9"/>
      <c r="F2483" s="2"/>
      <c r="G2483" s="3"/>
      <c r="I2483" s="12" t="str">
        <f t="shared" si="754"/>
        <v/>
      </c>
      <c r="J2483" s="13">
        <v>3.31E7</v>
      </c>
      <c r="K2483" s="13" t="str">
        <f t="shared" ref="K2483:P2483" si="2483">if($E2483="","",if($E2483="Dropped",if(and(K$1&lt;=$I2483,K$1&gt;=$H2483),if(Year($D2483)=K$1,$F2483*0.8,if((year($D2483)+1)=K$1,$F2483*0.6,$F2483*0.4)) ,""),if($E2483="Minors",0,if($E2483="FA Contract",if(and(K$1&lt;=$I2483,K$1&gt;=$H2483),$F2483,""),if($E2483="YP Contract",if(K$1=$H2483,500000,if(K$1=($H2483+1),1000000,if(K$1=($H2483+2),1500000,""))))))))</f>
        <v/>
      </c>
      <c r="L2483" s="13" t="str">
        <f t="shared" si="2483"/>
        <v/>
      </c>
      <c r="M2483" s="13" t="str">
        <f t="shared" si="2483"/>
        <v/>
      </c>
      <c r="N2483" s="13" t="str">
        <f t="shared" si="2483"/>
        <v/>
      </c>
      <c r="O2483" s="13" t="str">
        <f t="shared" si="2483"/>
        <v/>
      </c>
      <c r="P2483" s="13" t="str">
        <f t="shared" si="2483"/>
        <v/>
      </c>
    </row>
    <row r="2484">
      <c r="B2484" s="23"/>
      <c r="C2484" s="9"/>
      <c r="D2484" s="9"/>
      <c r="E2484" s="9"/>
      <c r="F2484" s="2"/>
      <c r="G2484" s="3"/>
      <c r="I2484" s="12" t="str">
        <f t="shared" si="754"/>
        <v/>
      </c>
      <c r="J2484" s="13">
        <v>3.31E7</v>
      </c>
      <c r="K2484" s="13" t="str">
        <f t="shared" ref="K2484:P2484" si="2484">if($E2484="","",if($E2484="Dropped",if(and(K$1&lt;=$I2484,K$1&gt;=$H2484),if(Year($D2484)=K$1,$F2484*0.8,if((year($D2484)+1)=K$1,$F2484*0.6,$F2484*0.4)) ,""),if($E2484="Minors",0,if($E2484="FA Contract",if(and(K$1&lt;=$I2484,K$1&gt;=$H2484),$F2484,""),if($E2484="YP Contract",if(K$1=$H2484,500000,if(K$1=($H2484+1),1000000,if(K$1=($H2484+2),1500000,""))))))))</f>
        <v/>
      </c>
      <c r="L2484" s="13" t="str">
        <f t="shared" si="2484"/>
        <v/>
      </c>
      <c r="M2484" s="13" t="str">
        <f t="shared" si="2484"/>
        <v/>
      </c>
      <c r="N2484" s="13" t="str">
        <f t="shared" si="2484"/>
        <v/>
      </c>
      <c r="O2484" s="13" t="str">
        <f t="shared" si="2484"/>
        <v/>
      </c>
      <c r="P2484" s="13" t="str">
        <f t="shared" si="2484"/>
        <v/>
      </c>
    </row>
    <row r="2485">
      <c r="B2485" s="23"/>
      <c r="C2485" s="9"/>
      <c r="D2485" s="9"/>
      <c r="E2485" s="9"/>
      <c r="F2485" s="2"/>
      <c r="G2485" s="3"/>
      <c r="I2485" s="12" t="str">
        <f t="shared" si="754"/>
        <v/>
      </c>
      <c r="J2485" s="13">
        <v>3.31E7</v>
      </c>
      <c r="K2485" s="13" t="str">
        <f t="shared" ref="K2485:P2485" si="2485">if($E2485="","",if($E2485="Dropped",if(and(K$1&lt;=$I2485,K$1&gt;=$H2485),if(Year($D2485)=K$1,$F2485*0.8,if((year($D2485)+1)=K$1,$F2485*0.6,$F2485*0.4)) ,""),if($E2485="Minors",0,if($E2485="FA Contract",if(and(K$1&lt;=$I2485,K$1&gt;=$H2485),$F2485,""),if($E2485="YP Contract",if(K$1=$H2485,500000,if(K$1=($H2485+1),1000000,if(K$1=($H2485+2),1500000,""))))))))</f>
        <v/>
      </c>
      <c r="L2485" s="13" t="str">
        <f t="shared" si="2485"/>
        <v/>
      </c>
      <c r="M2485" s="13" t="str">
        <f t="shared" si="2485"/>
        <v/>
      </c>
      <c r="N2485" s="13" t="str">
        <f t="shared" si="2485"/>
        <v/>
      </c>
      <c r="O2485" s="13" t="str">
        <f t="shared" si="2485"/>
        <v/>
      </c>
      <c r="P2485" s="13" t="str">
        <f t="shared" si="2485"/>
        <v/>
      </c>
    </row>
    <row r="2486">
      <c r="B2486" s="23"/>
      <c r="C2486" s="9"/>
      <c r="D2486" s="9"/>
      <c r="E2486" s="9"/>
      <c r="F2486" s="2"/>
      <c r="G2486" s="3"/>
      <c r="I2486" s="12" t="str">
        <f t="shared" si="754"/>
        <v/>
      </c>
      <c r="J2486" s="13">
        <v>3.31E7</v>
      </c>
      <c r="K2486" s="13" t="str">
        <f t="shared" ref="K2486:P2486" si="2486">if($E2486="","",if($E2486="Dropped",if(and(K$1&lt;=$I2486,K$1&gt;=$H2486),if(Year($D2486)=K$1,$F2486*0.8,if((year($D2486)+1)=K$1,$F2486*0.6,$F2486*0.4)) ,""),if($E2486="Minors",0,if($E2486="FA Contract",if(and(K$1&lt;=$I2486,K$1&gt;=$H2486),$F2486,""),if($E2486="YP Contract",if(K$1=$H2486,500000,if(K$1=($H2486+1),1000000,if(K$1=($H2486+2),1500000,""))))))))</f>
        <v/>
      </c>
      <c r="L2486" s="13" t="str">
        <f t="shared" si="2486"/>
        <v/>
      </c>
      <c r="M2486" s="13" t="str">
        <f t="shared" si="2486"/>
        <v/>
      </c>
      <c r="N2486" s="13" t="str">
        <f t="shared" si="2486"/>
        <v/>
      </c>
      <c r="O2486" s="13" t="str">
        <f t="shared" si="2486"/>
        <v/>
      </c>
      <c r="P2486" s="13" t="str">
        <f t="shared" si="2486"/>
        <v/>
      </c>
    </row>
    <row r="2487">
      <c r="B2487" s="23"/>
      <c r="C2487" s="9"/>
      <c r="D2487" s="9"/>
      <c r="E2487" s="9"/>
      <c r="F2487" s="2"/>
      <c r="G2487" s="3"/>
      <c r="I2487" s="12" t="str">
        <f t="shared" si="754"/>
        <v/>
      </c>
      <c r="J2487" s="13">
        <v>3.31E7</v>
      </c>
      <c r="K2487" s="13" t="str">
        <f t="shared" ref="K2487:P2487" si="2487">if($E2487="","",if($E2487="Dropped",if(and(K$1&lt;=$I2487,K$1&gt;=$H2487),if(Year($D2487)=K$1,$F2487*0.8,if((year($D2487)+1)=K$1,$F2487*0.6,$F2487*0.4)) ,""),if($E2487="Minors",0,if($E2487="FA Contract",if(and(K$1&lt;=$I2487,K$1&gt;=$H2487),$F2487,""),if($E2487="YP Contract",if(K$1=$H2487,500000,if(K$1=($H2487+1),1000000,if(K$1=($H2487+2),1500000,""))))))))</f>
        <v/>
      </c>
      <c r="L2487" s="13" t="str">
        <f t="shared" si="2487"/>
        <v/>
      </c>
      <c r="M2487" s="13" t="str">
        <f t="shared" si="2487"/>
        <v/>
      </c>
      <c r="N2487" s="13" t="str">
        <f t="shared" si="2487"/>
        <v/>
      </c>
      <c r="O2487" s="13" t="str">
        <f t="shared" si="2487"/>
        <v/>
      </c>
      <c r="P2487" s="13" t="str">
        <f t="shared" si="2487"/>
        <v/>
      </c>
    </row>
    <row r="2488">
      <c r="B2488" s="23"/>
      <c r="C2488" s="9"/>
      <c r="D2488" s="9"/>
      <c r="E2488" s="9"/>
      <c r="F2488" s="2"/>
      <c r="G2488" s="3"/>
      <c r="I2488" s="12" t="str">
        <f t="shared" si="754"/>
        <v/>
      </c>
      <c r="J2488" s="13">
        <v>3.31E7</v>
      </c>
      <c r="K2488" s="13" t="str">
        <f t="shared" ref="K2488:P2488" si="2488">if($E2488="","",if($E2488="Dropped",if(and(K$1&lt;=$I2488,K$1&gt;=$H2488),if(Year($D2488)=K$1,$F2488*0.8,if((year($D2488)+1)=K$1,$F2488*0.6,$F2488*0.4)) ,""),if($E2488="Minors",0,if($E2488="FA Contract",if(and(K$1&lt;=$I2488,K$1&gt;=$H2488),$F2488,""),if($E2488="YP Contract",if(K$1=$H2488,500000,if(K$1=($H2488+1),1000000,if(K$1=($H2488+2),1500000,""))))))))</f>
        <v/>
      </c>
      <c r="L2488" s="13" t="str">
        <f t="shared" si="2488"/>
        <v/>
      </c>
      <c r="M2488" s="13" t="str">
        <f t="shared" si="2488"/>
        <v/>
      </c>
      <c r="N2488" s="13" t="str">
        <f t="shared" si="2488"/>
        <v/>
      </c>
      <c r="O2488" s="13" t="str">
        <f t="shared" si="2488"/>
        <v/>
      </c>
      <c r="P2488" s="13" t="str">
        <f t="shared" si="2488"/>
        <v/>
      </c>
    </row>
    <row r="2489">
      <c r="B2489" s="23"/>
      <c r="C2489" s="9"/>
      <c r="D2489" s="9"/>
      <c r="E2489" s="9"/>
      <c r="F2489" s="2"/>
      <c r="G2489" s="3"/>
      <c r="I2489" s="12" t="str">
        <f t="shared" si="754"/>
        <v/>
      </c>
      <c r="J2489" s="13">
        <v>3.31E7</v>
      </c>
      <c r="K2489" s="13" t="str">
        <f t="shared" ref="K2489:P2489" si="2489">if($E2489="","",if($E2489="Dropped",if(and(K$1&lt;=$I2489,K$1&gt;=$H2489),if(Year($D2489)=K$1,$F2489*0.8,if((year($D2489)+1)=K$1,$F2489*0.6,$F2489*0.4)) ,""),if($E2489="Minors",0,if($E2489="FA Contract",if(and(K$1&lt;=$I2489,K$1&gt;=$H2489),$F2489,""),if($E2489="YP Contract",if(K$1=$H2489,500000,if(K$1=($H2489+1),1000000,if(K$1=($H2489+2),1500000,""))))))))</f>
        <v/>
      </c>
      <c r="L2489" s="13" t="str">
        <f t="shared" si="2489"/>
        <v/>
      </c>
      <c r="M2489" s="13" t="str">
        <f t="shared" si="2489"/>
        <v/>
      </c>
      <c r="N2489" s="13" t="str">
        <f t="shared" si="2489"/>
        <v/>
      </c>
      <c r="O2489" s="13" t="str">
        <f t="shared" si="2489"/>
        <v/>
      </c>
      <c r="P2489" s="13" t="str">
        <f t="shared" si="2489"/>
        <v/>
      </c>
    </row>
    <row r="2490">
      <c r="B2490" s="23"/>
      <c r="C2490" s="9"/>
      <c r="D2490" s="9"/>
      <c r="E2490" s="9"/>
      <c r="F2490" s="2"/>
      <c r="G2490" s="3"/>
      <c r="I2490" s="12" t="str">
        <f t="shared" si="754"/>
        <v/>
      </c>
      <c r="J2490" s="13">
        <v>3.31E7</v>
      </c>
      <c r="K2490" s="13" t="str">
        <f t="shared" ref="K2490:P2490" si="2490">if($E2490="","",if($E2490="Dropped",if(and(K$1&lt;=$I2490,K$1&gt;=$H2490),if(Year($D2490)=K$1,$F2490*0.8,if((year($D2490)+1)=K$1,$F2490*0.6,$F2490*0.4)) ,""),if($E2490="Minors",0,if($E2490="FA Contract",if(and(K$1&lt;=$I2490,K$1&gt;=$H2490),$F2490,""),if($E2490="YP Contract",if(K$1=$H2490,500000,if(K$1=($H2490+1),1000000,if(K$1=($H2490+2),1500000,""))))))))</f>
        <v/>
      </c>
      <c r="L2490" s="13" t="str">
        <f t="shared" si="2490"/>
        <v/>
      </c>
      <c r="M2490" s="13" t="str">
        <f t="shared" si="2490"/>
        <v/>
      </c>
      <c r="N2490" s="13" t="str">
        <f t="shared" si="2490"/>
        <v/>
      </c>
      <c r="O2490" s="13" t="str">
        <f t="shared" si="2490"/>
        <v/>
      </c>
      <c r="P2490" s="13" t="str">
        <f t="shared" si="2490"/>
        <v/>
      </c>
    </row>
    <row r="2491">
      <c r="B2491" s="23"/>
      <c r="C2491" s="9"/>
      <c r="D2491" s="9"/>
      <c r="E2491" s="9"/>
      <c r="F2491" s="2"/>
      <c r="G2491" s="3"/>
      <c r="I2491" s="12" t="str">
        <f t="shared" si="754"/>
        <v/>
      </c>
      <c r="J2491" s="13">
        <v>3.31E7</v>
      </c>
      <c r="K2491" s="13" t="str">
        <f t="shared" ref="K2491:P2491" si="2491">if($E2491="","",if($E2491="Dropped",if(and(K$1&lt;=$I2491,K$1&gt;=$H2491),if(Year($D2491)=K$1,$F2491*0.8,if((year($D2491)+1)=K$1,$F2491*0.6,$F2491*0.4)) ,""),if($E2491="Minors",0,if($E2491="FA Contract",if(and(K$1&lt;=$I2491,K$1&gt;=$H2491),$F2491,""),if($E2491="YP Contract",if(K$1=$H2491,500000,if(K$1=($H2491+1),1000000,if(K$1=($H2491+2),1500000,""))))))))</f>
        <v/>
      </c>
      <c r="L2491" s="13" t="str">
        <f t="shared" si="2491"/>
        <v/>
      </c>
      <c r="M2491" s="13" t="str">
        <f t="shared" si="2491"/>
        <v/>
      </c>
      <c r="N2491" s="13" t="str">
        <f t="shared" si="2491"/>
        <v/>
      </c>
      <c r="O2491" s="13" t="str">
        <f t="shared" si="2491"/>
        <v/>
      </c>
      <c r="P2491" s="13" t="str">
        <f t="shared" si="2491"/>
        <v/>
      </c>
    </row>
    <row r="2492">
      <c r="B2492" s="23"/>
      <c r="C2492" s="9"/>
      <c r="D2492" s="9"/>
      <c r="E2492" s="9"/>
      <c r="F2492" s="2"/>
      <c r="G2492" s="3"/>
      <c r="I2492" s="12" t="str">
        <f t="shared" si="754"/>
        <v/>
      </c>
      <c r="J2492" s="13">
        <v>3.31E7</v>
      </c>
      <c r="K2492" s="13" t="str">
        <f t="shared" ref="K2492:P2492" si="2492">if($E2492="","",if($E2492="Dropped",if(and(K$1&lt;=$I2492,K$1&gt;=$H2492),if(Year($D2492)=K$1,$F2492*0.8,if((year($D2492)+1)=K$1,$F2492*0.6,$F2492*0.4)) ,""),if($E2492="Minors",0,if($E2492="FA Contract",if(and(K$1&lt;=$I2492,K$1&gt;=$H2492),$F2492,""),if($E2492="YP Contract",if(K$1=$H2492,500000,if(K$1=($H2492+1),1000000,if(K$1=($H2492+2),1500000,""))))))))</f>
        <v/>
      </c>
      <c r="L2492" s="13" t="str">
        <f t="shared" si="2492"/>
        <v/>
      </c>
      <c r="M2492" s="13" t="str">
        <f t="shared" si="2492"/>
        <v/>
      </c>
      <c r="N2492" s="13" t="str">
        <f t="shared" si="2492"/>
        <v/>
      </c>
      <c r="O2492" s="13" t="str">
        <f t="shared" si="2492"/>
        <v/>
      </c>
      <c r="P2492" s="13" t="str">
        <f t="shared" si="2492"/>
        <v/>
      </c>
    </row>
    <row r="2493">
      <c r="B2493" s="23"/>
      <c r="C2493" s="9"/>
      <c r="D2493" s="9"/>
      <c r="E2493" s="9"/>
      <c r="F2493" s="2"/>
      <c r="G2493" s="3"/>
      <c r="I2493" s="12" t="str">
        <f t="shared" si="754"/>
        <v/>
      </c>
      <c r="J2493" s="13">
        <v>3.31E7</v>
      </c>
      <c r="K2493" s="13" t="str">
        <f t="shared" ref="K2493:P2493" si="2493">if($E2493="","",if($E2493="Dropped",if(and(K$1&lt;=$I2493,K$1&gt;=$H2493),if(Year($D2493)=K$1,$F2493*0.8,if((year($D2493)+1)=K$1,$F2493*0.6,$F2493*0.4)) ,""),if($E2493="Minors",0,if($E2493="FA Contract",if(and(K$1&lt;=$I2493,K$1&gt;=$H2493),$F2493,""),if($E2493="YP Contract",if(K$1=$H2493,500000,if(K$1=($H2493+1),1000000,if(K$1=($H2493+2),1500000,""))))))))</f>
        <v/>
      </c>
      <c r="L2493" s="13" t="str">
        <f t="shared" si="2493"/>
        <v/>
      </c>
      <c r="M2493" s="13" t="str">
        <f t="shared" si="2493"/>
        <v/>
      </c>
      <c r="N2493" s="13" t="str">
        <f t="shared" si="2493"/>
        <v/>
      </c>
      <c r="O2493" s="13" t="str">
        <f t="shared" si="2493"/>
        <v/>
      </c>
      <c r="P2493" s="13" t="str">
        <f t="shared" si="2493"/>
        <v/>
      </c>
    </row>
    <row r="2494">
      <c r="B2494" s="23"/>
      <c r="C2494" s="9"/>
      <c r="D2494" s="9"/>
      <c r="E2494" s="9"/>
      <c r="F2494" s="2"/>
      <c r="G2494" s="3"/>
      <c r="I2494" s="12" t="str">
        <f t="shared" si="754"/>
        <v/>
      </c>
      <c r="J2494" s="13">
        <v>3.31E7</v>
      </c>
      <c r="K2494" s="13" t="str">
        <f t="shared" ref="K2494:P2494" si="2494">if($E2494="","",if($E2494="Dropped",if(and(K$1&lt;=$I2494,K$1&gt;=$H2494),if(Year($D2494)=K$1,$F2494*0.8,if((year($D2494)+1)=K$1,$F2494*0.6,$F2494*0.4)) ,""),if($E2494="Minors",0,if($E2494="FA Contract",if(and(K$1&lt;=$I2494,K$1&gt;=$H2494),$F2494,""),if($E2494="YP Contract",if(K$1=$H2494,500000,if(K$1=($H2494+1),1000000,if(K$1=($H2494+2),1500000,""))))))))</f>
        <v/>
      </c>
      <c r="L2494" s="13" t="str">
        <f t="shared" si="2494"/>
        <v/>
      </c>
      <c r="M2494" s="13" t="str">
        <f t="shared" si="2494"/>
        <v/>
      </c>
      <c r="N2494" s="13" t="str">
        <f t="shared" si="2494"/>
        <v/>
      </c>
      <c r="O2494" s="13" t="str">
        <f t="shared" si="2494"/>
        <v/>
      </c>
      <c r="P2494" s="13" t="str">
        <f t="shared" si="2494"/>
        <v/>
      </c>
    </row>
    <row r="2495">
      <c r="B2495" s="23"/>
      <c r="C2495" s="9"/>
      <c r="D2495" s="9"/>
      <c r="E2495" s="9"/>
      <c r="F2495" s="2"/>
      <c r="G2495" s="3"/>
      <c r="I2495" s="12" t="str">
        <f t="shared" si="754"/>
        <v/>
      </c>
      <c r="J2495" s="13">
        <v>3.31E7</v>
      </c>
      <c r="K2495" s="13" t="str">
        <f t="shared" ref="K2495:P2495" si="2495">if($E2495="","",if($E2495="Dropped",if(and(K$1&lt;=$I2495,K$1&gt;=$H2495),if(Year($D2495)=K$1,$F2495*0.8,if((year($D2495)+1)=K$1,$F2495*0.6,$F2495*0.4)) ,""),if($E2495="Minors",0,if($E2495="FA Contract",if(and(K$1&lt;=$I2495,K$1&gt;=$H2495),$F2495,""),if($E2495="YP Contract",if(K$1=$H2495,500000,if(K$1=($H2495+1),1000000,if(K$1=($H2495+2),1500000,""))))))))</f>
        <v/>
      </c>
      <c r="L2495" s="13" t="str">
        <f t="shared" si="2495"/>
        <v/>
      </c>
      <c r="M2495" s="13" t="str">
        <f t="shared" si="2495"/>
        <v/>
      </c>
      <c r="N2495" s="13" t="str">
        <f t="shared" si="2495"/>
        <v/>
      </c>
      <c r="O2495" s="13" t="str">
        <f t="shared" si="2495"/>
        <v/>
      </c>
      <c r="P2495" s="13" t="str">
        <f t="shared" si="2495"/>
        <v/>
      </c>
    </row>
    <row r="2496">
      <c r="B2496" s="23"/>
      <c r="C2496" s="9"/>
      <c r="D2496" s="9"/>
      <c r="E2496" s="9"/>
      <c r="F2496" s="2"/>
      <c r="G2496" s="3"/>
      <c r="I2496" s="12" t="str">
        <f t="shared" si="754"/>
        <v/>
      </c>
      <c r="J2496" s="13">
        <v>3.31E7</v>
      </c>
      <c r="K2496" s="13" t="str">
        <f t="shared" ref="K2496:P2496" si="2496">if($E2496="","",if($E2496="Dropped",if(and(K$1&lt;=$I2496,K$1&gt;=$H2496),if(Year($D2496)=K$1,$F2496*0.8,if((year($D2496)+1)=K$1,$F2496*0.6,$F2496*0.4)) ,""),if($E2496="Minors",0,if($E2496="FA Contract",if(and(K$1&lt;=$I2496,K$1&gt;=$H2496),$F2496,""),if($E2496="YP Contract",if(K$1=$H2496,500000,if(K$1=($H2496+1),1000000,if(K$1=($H2496+2),1500000,""))))))))</f>
        <v/>
      </c>
      <c r="L2496" s="13" t="str">
        <f t="shared" si="2496"/>
        <v/>
      </c>
      <c r="M2496" s="13" t="str">
        <f t="shared" si="2496"/>
        <v/>
      </c>
      <c r="N2496" s="13" t="str">
        <f t="shared" si="2496"/>
        <v/>
      </c>
      <c r="O2496" s="13" t="str">
        <f t="shared" si="2496"/>
        <v/>
      </c>
      <c r="P2496" s="13" t="str">
        <f t="shared" si="2496"/>
        <v/>
      </c>
    </row>
    <row r="2497">
      <c r="B2497" s="23"/>
      <c r="C2497" s="9"/>
      <c r="D2497" s="9"/>
      <c r="E2497" s="9"/>
      <c r="F2497" s="2"/>
      <c r="G2497" s="3"/>
      <c r="I2497" s="12" t="str">
        <f t="shared" si="754"/>
        <v/>
      </c>
      <c r="J2497" s="13">
        <v>3.31E7</v>
      </c>
      <c r="K2497" s="13" t="str">
        <f t="shared" ref="K2497:P2497" si="2497">if($E2497="","",if($E2497="Dropped",if(and(K$1&lt;=$I2497,K$1&gt;=$H2497),if(Year($D2497)=K$1,$F2497*0.8,if((year($D2497)+1)=K$1,$F2497*0.6,$F2497*0.4)) ,""),if($E2497="Minors",0,if($E2497="FA Contract",if(and(K$1&lt;=$I2497,K$1&gt;=$H2497),$F2497,""),if($E2497="YP Contract",if(K$1=$H2497,500000,if(K$1=($H2497+1),1000000,if(K$1=($H2497+2),1500000,""))))))))</f>
        <v/>
      </c>
      <c r="L2497" s="13" t="str">
        <f t="shared" si="2497"/>
        <v/>
      </c>
      <c r="M2497" s="13" t="str">
        <f t="shared" si="2497"/>
        <v/>
      </c>
      <c r="N2497" s="13" t="str">
        <f t="shared" si="2497"/>
        <v/>
      </c>
      <c r="O2497" s="13" t="str">
        <f t="shared" si="2497"/>
        <v/>
      </c>
      <c r="P2497" s="13" t="str">
        <f t="shared" si="2497"/>
        <v/>
      </c>
    </row>
    <row r="2498">
      <c r="B2498" s="23"/>
      <c r="C2498" s="9"/>
      <c r="D2498" s="9"/>
      <c r="E2498" s="9"/>
      <c r="F2498" s="2"/>
      <c r="G2498" s="3"/>
      <c r="I2498" s="12" t="str">
        <f t="shared" si="754"/>
        <v/>
      </c>
      <c r="J2498" s="13">
        <v>3.31E7</v>
      </c>
      <c r="K2498" s="13" t="str">
        <f t="shared" ref="K2498:P2498" si="2498">if($E2498="","",if($E2498="Dropped",if(and(K$1&lt;=$I2498,K$1&gt;=$H2498),if(Year($D2498)=K$1,$F2498*0.8,if((year($D2498)+1)=K$1,$F2498*0.6,$F2498*0.4)) ,""),if($E2498="Minors",0,if($E2498="FA Contract",if(and(K$1&lt;=$I2498,K$1&gt;=$H2498),$F2498,""),if($E2498="YP Contract",if(K$1=$H2498,500000,if(K$1=($H2498+1),1000000,if(K$1=($H2498+2),1500000,""))))))))</f>
        <v/>
      </c>
      <c r="L2498" s="13" t="str">
        <f t="shared" si="2498"/>
        <v/>
      </c>
      <c r="M2498" s="13" t="str">
        <f t="shared" si="2498"/>
        <v/>
      </c>
      <c r="N2498" s="13" t="str">
        <f t="shared" si="2498"/>
        <v/>
      </c>
      <c r="O2498" s="13" t="str">
        <f t="shared" si="2498"/>
        <v/>
      </c>
      <c r="P2498" s="13" t="str">
        <f t="shared" si="2498"/>
        <v/>
      </c>
    </row>
    <row r="2499">
      <c r="B2499" s="23"/>
      <c r="C2499" s="9"/>
      <c r="D2499" s="9"/>
      <c r="E2499" s="9"/>
      <c r="F2499" s="2"/>
      <c r="G2499" s="3"/>
      <c r="I2499" s="12" t="str">
        <f t="shared" si="754"/>
        <v/>
      </c>
      <c r="J2499" s="13">
        <v>3.31E7</v>
      </c>
      <c r="K2499" s="13" t="str">
        <f t="shared" ref="K2499:P2499" si="2499">if($E2499="","",if($E2499="Dropped",if(and(K$1&lt;=$I2499,K$1&gt;=$H2499),if(Year($D2499)=K$1,$F2499*0.8,if((year($D2499)+1)=K$1,$F2499*0.6,$F2499*0.4)) ,""),if($E2499="Minors",0,if($E2499="FA Contract",if(and(K$1&lt;=$I2499,K$1&gt;=$H2499),$F2499,""),if($E2499="YP Contract",if(K$1=$H2499,500000,if(K$1=($H2499+1),1000000,if(K$1=($H2499+2),1500000,""))))))))</f>
        <v/>
      </c>
      <c r="L2499" s="13" t="str">
        <f t="shared" si="2499"/>
        <v/>
      </c>
      <c r="M2499" s="13" t="str">
        <f t="shared" si="2499"/>
        <v/>
      </c>
      <c r="N2499" s="13" t="str">
        <f t="shared" si="2499"/>
        <v/>
      </c>
      <c r="O2499" s="13" t="str">
        <f t="shared" si="2499"/>
        <v/>
      </c>
      <c r="P2499" s="13" t="str">
        <f t="shared" si="2499"/>
        <v/>
      </c>
    </row>
    <row r="2500">
      <c r="B2500" s="23"/>
      <c r="C2500" s="9"/>
      <c r="D2500" s="9"/>
      <c r="E2500" s="9"/>
      <c r="F2500" s="2"/>
      <c r="G2500" s="3"/>
      <c r="I2500" s="12" t="str">
        <f t="shared" si="754"/>
        <v/>
      </c>
      <c r="J2500" s="13">
        <v>3.31E7</v>
      </c>
      <c r="K2500" s="13" t="str">
        <f t="shared" ref="K2500:P2500" si="2500">if($E2500="","",if($E2500="Dropped",if(and(K$1&lt;=$I2500,K$1&gt;=$H2500),if(Year($D2500)=K$1,$F2500*0.8,if((year($D2500)+1)=K$1,$F2500*0.6,$F2500*0.4)) ,""),if($E2500="Minors",0,if($E2500="FA Contract",if(and(K$1&lt;=$I2500,K$1&gt;=$H2500),$F2500,""),if($E2500="YP Contract",if(K$1=$H2500,500000,if(K$1=($H2500+1),1000000,if(K$1=($H2500+2),1500000,""))))))))</f>
        <v/>
      </c>
      <c r="L2500" s="13" t="str">
        <f t="shared" si="2500"/>
        <v/>
      </c>
      <c r="M2500" s="13" t="str">
        <f t="shared" si="2500"/>
        <v/>
      </c>
      <c r="N2500" s="13" t="str">
        <f t="shared" si="2500"/>
        <v/>
      </c>
      <c r="O2500" s="13" t="str">
        <f t="shared" si="2500"/>
        <v/>
      </c>
      <c r="P2500" s="13" t="str">
        <f t="shared" si="2500"/>
        <v/>
      </c>
    </row>
    <row r="2501">
      <c r="B2501" s="23"/>
      <c r="C2501" s="9"/>
      <c r="D2501" s="9"/>
      <c r="E2501" s="9"/>
      <c r="F2501" s="2"/>
      <c r="G2501" s="3"/>
      <c r="I2501" s="12" t="str">
        <f t="shared" si="754"/>
        <v/>
      </c>
      <c r="J2501" s="13">
        <v>3.31E7</v>
      </c>
      <c r="K2501" s="13" t="str">
        <f t="shared" ref="K2501:P2501" si="2501">if($E2501="","",if($E2501="Dropped",if(and(K$1&lt;=$I2501,K$1&gt;=$H2501),if(Year($D2501)=K$1,$F2501*0.8,if((year($D2501)+1)=K$1,$F2501*0.6,$F2501*0.4)) ,""),if($E2501="Minors",0,if($E2501="FA Contract",if(and(K$1&lt;=$I2501,K$1&gt;=$H2501),$F2501,""),if($E2501="YP Contract",if(K$1=$H2501,500000,if(K$1=($H2501+1),1000000,if(K$1=($H2501+2),1500000,""))))))))</f>
        <v/>
      </c>
      <c r="L2501" s="13" t="str">
        <f t="shared" si="2501"/>
        <v/>
      </c>
      <c r="M2501" s="13" t="str">
        <f t="shared" si="2501"/>
        <v/>
      </c>
      <c r="N2501" s="13" t="str">
        <f t="shared" si="2501"/>
        <v/>
      </c>
      <c r="O2501" s="13" t="str">
        <f t="shared" si="2501"/>
        <v/>
      </c>
      <c r="P2501" s="13" t="str">
        <f t="shared" si="2501"/>
        <v/>
      </c>
    </row>
    <row r="2502">
      <c r="B2502" s="23"/>
      <c r="C2502" s="9"/>
      <c r="D2502" s="9"/>
      <c r="E2502" s="9"/>
      <c r="F2502" s="2"/>
      <c r="G2502" s="3"/>
      <c r="I2502" s="12" t="str">
        <f t="shared" si="754"/>
        <v/>
      </c>
      <c r="J2502" s="13">
        <v>3.31E7</v>
      </c>
      <c r="K2502" s="13" t="str">
        <f t="shared" ref="K2502:P2502" si="2502">if($E2502="","",if($E2502="Dropped",if(and(K$1&lt;=$I2502,K$1&gt;=$H2502),if(Year($D2502)=K$1,$F2502*0.8,if((year($D2502)+1)=K$1,$F2502*0.6,$F2502*0.4)) ,""),if($E2502="Minors",0,if($E2502="FA Contract",if(and(K$1&lt;=$I2502,K$1&gt;=$H2502),$F2502,""),if($E2502="YP Contract",if(K$1=$H2502,500000,if(K$1=($H2502+1),1000000,if(K$1=($H2502+2),1500000,""))))))))</f>
        <v/>
      </c>
      <c r="L2502" s="13" t="str">
        <f t="shared" si="2502"/>
        <v/>
      </c>
      <c r="M2502" s="13" t="str">
        <f t="shared" si="2502"/>
        <v/>
      </c>
      <c r="N2502" s="13" t="str">
        <f t="shared" si="2502"/>
        <v/>
      </c>
      <c r="O2502" s="13" t="str">
        <f t="shared" si="2502"/>
        <v/>
      </c>
      <c r="P2502" s="13" t="str">
        <f t="shared" si="2502"/>
        <v/>
      </c>
    </row>
    <row r="2503">
      <c r="B2503" s="23"/>
      <c r="C2503" s="9"/>
      <c r="D2503" s="9"/>
      <c r="E2503" s="9"/>
      <c r="F2503" s="2"/>
      <c r="G2503" s="3"/>
      <c r="I2503" s="12" t="str">
        <f t="shared" si="754"/>
        <v/>
      </c>
      <c r="J2503" s="13">
        <v>3.31E7</v>
      </c>
      <c r="K2503" s="13" t="str">
        <f t="shared" ref="K2503:P2503" si="2503">if($E2503="","",if($E2503="Dropped",if(and(K$1&lt;=$I2503,K$1&gt;=$H2503),if(Year($D2503)=K$1,$F2503*0.8,if((year($D2503)+1)=K$1,$F2503*0.6,$F2503*0.4)) ,""),if($E2503="Minors",0,if($E2503="FA Contract",if(and(K$1&lt;=$I2503,K$1&gt;=$H2503),$F2503,""),if($E2503="YP Contract",if(K$1=$H2503,500000,if(K$1=($H2503+1),1000000,if(K$1=($H2503+2),1500000,""))))))))</f>
        <v/>
      </c>
      <c r="L2503" s="13" t="str">
        <f t="shared" si="2503"/>
        <v/>
      </c>
      <c r="M2503" s="13" t="str">
        <f t="shared" si="2503"/>
        <v/>
      </c>
      <c r="N2503" s="13" t="str">
        <f t="shared" si="2503"/>
        <v/>
      </c>
      <c r="O2503" s="13" t="str">
        <f t="shared" si="2503"/>
        <v/>
      </c>
      <c r="P2503" s="13" t="str">
        <f t="shared" si="2503"/>
        <v/>
      </c>
    </row>
    <row r="2504">
      <c r="B2504" s="23"/>
      <c r="C2504" s="9"/>
      <c r="D2504" s="9"/>
      <c r="E2504" s="9"/>
      <c r="F2504" s="2"/>
      <c r="G2504" s="3"/>
      <c r="I2504" s="12" t="str">
        <f t="shared" si="754"/>
        <v/>
      </c>
      <c r="J2504" s="13">
        <v>3.31E7</v>
      </c>
      <c r="K2504" s="13" t="str">
        <f t="shared" ref="K2504:P2504" si="2504">if($E2504="","",if($E2504="Dropped",if(and(K$1&lt;=$I2504,K$1&gt;=$H2504),if(Year($D2504)=K$1,$F2504*0.8,if((year($D2504)+1)=K$1,$F2504*0.6,$F2504*0.4)) ,""),if($E2504="Minors",0,if($E2504="FA Contract",if(and(K$1&lt;=$I2504,K$1&gt;=$H2504),$F2504,""),if($E2504="YP Contract",if(K$1=$H2504,500000,if(K$1=($H2504+1),1000000,if(K$1=($H2504+2),1500000,""))))))))</f>
        <v/>
      </c>
      <c r="L2504" s="13" t="str">
        <f t="shared" si="2504"/>
        <v/>
      </c>
      <c r="M2504" s="13" t="str">
        <f t="shared" si="2504"/>
        <v/>
      </c>
      <c r="N2504" s="13" t="str">
        <f t="shared" si="2504"/>
        <v/>
      </c>
      <c r="O2504" s="13" t="str">
        <f t="shared" si="2504"/>
        <v/>
      </c>
      <c r="P2504" s="13" t="str">
        <f t="shared" si="2504"/>
        <v/>
      </c>
    </row>
    <row r="2505">
      <c r="B2505" s="23"/>
      <c r="C2505" s="9"/>
      <c r="D2505" s="9"/>
      <c r="E2505" s="9"/>
      <c r="F2505" s="2"/>
      <c r="G2505" s="3"/>
      <c r="I2505" s="12" t="str">
        <f t="shared" si="754"/>
        <v/>
      </c>
      <c r="J2505" s="13">
        <v>3.31E7</v>
      </c>
      <c r="K2505" s="13" t="str">
        <f t="shared" ref="K2505:P2505" si="2505">if($E2505="","",if($E2505="Dropped",if(and(K$1&lt;=$I2505,K$1&gt;=$H2505),if(Year($D2505)=K$1,$F2505*0.8,if((year($D2505)+1)=K$1,$F2505*0.6,$F2505*0.4)) ,""),if($E2505="Minors",0,if($E2505="FA Contract",if(and(K$1&lt;=$I2505,K$1&gt;=$H2505),$F2505,""),if($E2505="YP Contract",if(K$1=$H2505,500000,if(K$1=($H2505+1),1000000,if(K$1=($H2505+2),1500000,""))))))))</f>
        <v/>
      </c>
      <c r="L2505" s="13" t="str">
        <f t="shared" si="2505"/>
        <v/>
      </c>
      <c r="M2505" s="13" t="str">
        <f t="shared" si="2505"/>
        <v/>
      </c>
      <c r="N2505" s="13" t="str">
        <f t="shared" si="2505"/>
        <v/>
      </c>
      <c r="O2505" s="13" t="str">
        <f t="shared" si="2505"/>
        <v/>
      </c>
      <c r="P2505" s="13" t="str">
        <f t="shared" si="2505"/>
        <v/>
      </c>
    </row>
    <row r="2506">
      <c r="B2506" s="23"/>
      <c r="C2506" s="9"/>
      <c r="D2506" s="9"/>
      <c r="E2506" s="9"/>
      <c r="F2506" s="2"/>
      <c r="G2506" s="3"/>
      <c r="I2506" s="12" t="str">
        <f t="shared" si="754"/>
        <v/>
      </c>
      <c r="J2506" s="13">
        <v>3.31E7</v>
      </c>
      <c r="K2506" s="13" t="str">
        <f t="shared" ref="K2506:P2506" si="2506">if($E2506="","",if($E2506="Dropped",if(and(K$1&lt;=$I2506,K$1&gt;=$H2506),if(Year($D2506)=K$1,$F2506*0.8,if((year($D2506)+1)=K$1,$F2506*0.6,$F2506*0.4)) ,""),if($E2506="Minors",0,if($E2506="FA Contract",if(and(K$1&lt;=$I2506,K$1&gt;=$H2506),$F2506,""),if($E2506="YP Contract",if(K$1=$H2506,500000,if(K$1=($H2506+1),1000000,if(K$1=($H2506+2),1500000,""))))))))</f>
        <v/>
      </c>
      <c r="L2506" s="13" t="str">
        <f t="shared" si="2506"/>
        <v/>
      </c>
      <c r="M2506" s="13" t="str">
        <f t="shared" si="2506"/>
        <v/>
      </c>
      <c r="N2506" s="13" t="str">
        <f t="shared" si="2506"/>
        <v/>
      </c>
      <c r="O2506" s="13" t="str">
        <f t="shared" si="2506"/>
        <v/>
      </c>
      <c r="P2506" s="13" t="str">
        <f t="shared" si="2506"/>
        <v/>
      </c>
    </row>
    <row r="2507">
      <c r="B2507" s="23"/>
      <c r="C2507" s="9"/>
      <c r="D2507" s="9"/>
      <c r="E2507" s="9"/>
      <c r="F2507" s="2"/>
      <c r="G2507" s="3"/>
      <c r="I2507" s="12" t="str">
        <f t="shared" si="754"/>
        <v/>
      </c>
      <c r="J2507" s="13">
        <v>3.31E7</v>
      </c>
      <c r="K2507" s="13" t="str">
        <f t="shared" ref="K2507:P2507" si="2507">if($E2507="","",if($E2507="Dropped",if(and(K$1&lt;=$I2507,K$1&gt;=$H2507),if(Year($D2507)=K$1,$F2507*0.8,if((year($D2507)+1)=K$1,$F2507*0.6,$F2507*0.4)) ,""),if($E2507="Minors",0,if($E2507="FA Contract",if(and(K$1&lt;=$I2507,K$1&gt;=$H2507),$F2507,""),if($E2507="YP Contract",if(K$1=$H2507,500000,if(K$1=($H2507+1),1000000,if(K$1=($H2507+2),1500000,""))))))))</f>
        <v/>
      </c>
      <c r="L2507" s="13" t="str">
        <f t="shared" si="2507"/>
        <v/>
      </c>
      <c r="M2507" s="13" t="str">
        <f t="shared" si="2507"/>
        <v/>
      </c>
      <c r="N2507" s="13" t="str">
        <f t="shared" si="2507"/>
        <v/>
      </c>
      <c r="O2507" s="13" t="str">
        <f t="shared" si="2507"/>
        <v/>
      </c>
      <c r="P2507" s="13" t="str">
        <f t="shared" si="2507"/>
        <v/>
      </c>
    </row>
    <row r="2508">
      <c r="B2508" s="23"/>
      <c r="C2508" s="9"/>
      <c r="D2508" s="9"/>
      <c r="E2508" s="9"/>
      <c r="F2508" s="2"/>
      <c r="G2508" s="3"/>
      <c r="I2508" s="12" t="str">
        <f t="shared" si="754"/>
        <v/>
      </c>
      <c r="J2508" s="13">
        <v>3.31E7</v>
      </c>
      <c r="K2508" s="13" t="str">
        <f t="shared" ref="K2508:P2508" si="2508">if($E2508="","",if($E2508="Dropped",if(and(K$1&lt;=$I2508,K$1&gt;=$H2508),if(Year($D2508)=K$1,$F2508*0.8,if((year($D2508)+1)=K$1,$F2508*0.6,$F2508*0.4)) ,""),if($E2508="Minors",0,if($E2508="FA Contract",if(and(K$1&lt;=$I2508,K$1&gt;=$H2508),$F2508,""),if($E2508="YP Contract",if(K$1=$H2508,500000,if(K$1=($H2508+1),1000000,if(K$1=($H2508+2),1500000,""))))))))</f>
        <v/>
      </c>
      <c r="L2508" s="13" t="str">
        <f t="shared" si="2508"/>
        <v/>
      </c>
      <c r="M2508" s="13" t="str">
        <f t="shared" si="2508"/>
        <v/>
      </c>
      <c r="N2508" s="13" t="str">
        <f t="shared" si="2508"/>
        <v/>
      </c>
      <c r="O2508" s="13" t="str">
        <f t="shared" si="2508"/>
        <v/>
      </c>
      <c r="P2508" s="13" t="str">
        <f t="shared" si="2508"/>
        <v/>
      </c>
    </row>
    <row r="2509">
      <c r="B2509" s="23"/>
      <c r="C2509" s="9"/>
      <c r="D2509" s="9"/>
      <c r="E2509" s="9"/>
      <c r="F2509" s="2"/>
      <c r="G2509" s="3"/>
      <c r="I2509" s="12" t="str">
        <f t="shared" si="754"/>
        <v/>
      </c>
      <c r="J2509" s="13">
        <v>3.31E7</v>
      </c>
      <c r="K2509" s="13" t="str">
        <f t="shared" ref="K2509:P2509" si="2509">if($E2509="","",if($E2509="Dropped",if(and(K$1&lt;=$I2509,K$1&gt;=$H2509),if(Year($D2509)=K$1,$F2509*0.8,if((year($D2509)+1)=K$1,$F2509*0.6,$F2509*0.4)) ,""),if($E2509="Minors",0,if($E2509="FA Contract",if(and(K$1&lt;=$I2509,K$1&gt;=$H2509),$F2509,""),if($E2509="YP Contract",if(K$1=$H2509,500000,if(K$1=($H2509+1),1000000,if(K$1=($H2509+2),1500000,""))))))))</f>
        <v/>
      </c>
      <c r="L2509" s="13" t="str">
        <f t="shared" si="2509"/>
        <v/>
      </c>
      <c r="M2509" s="13" t="str">
        <f t="shared" si="2509"/>
        <v/>
      </c>
      <c r="N2509" s="13" t="str">
        <f t="shared" si="2509"/>
        <v/>
      </c>
      <c r="O2509" s="13" t="str">
        <f t="shared" si="2509"/>
        <v/>
      </c>
      <c r="P2509" s="13" t="str">
        <f t="shared" si="2509"/>
        <v/>
      </c>
    </row>
    <row r="2510">
      <c r="B2510" s="23"/>
      <c r="C2510" s="9"/>
      <c r="D2510" s="9"/>
      <c r="E2510" s="9"/>
      <c r="F2510" s="2"/>
      <c r="G2510" s="3"/>
      <c r="I2510" s="12" t="str">
        <f t="shared" si="754"/>
        <v/>
      </c>
      <c r="J2510" s="13">
        <v>3.31E7</v>
      </c>
      <c r="K2510" s="13" t="str">
        <f t="shared" ref="K2510:P2510" si="2510">if($E2510="","",if($E2510="Dropped",if(and(K$1&lt;=$I2510,K$1&gt;=$H2510),if(Year($D2510)=K$1,$F2510*0.8,if((year($D2510)+1)=K$1,$F2510*0.6,$F2510*0.4)) ,""),if($E2510="Minors",0,if($E2510="FA Contract",if(and(K$1&lt;=$I2510,K$1&gt;=$H2510),$F2510,""),if($E2510="YP Contract",if(K$1=$H2510,500000,if(K$1=($H2510+1),1000000,if(K$1=($H2510+2),1500000,""))))))))</f>
        <v/>
      </c>
      <c r="L2510" s="13" t="str">
        <f t="shared" si="2510"/>
        <v/>
      </c>
      <c r="M2510" s="13" t="str">
        <f t="shared" si="2510"/>
        <v/>
      </c>
      <c r="N2510" s="13" t="str">
        <f t="shared" si="2510"/>
        <v/>
      </c>
      <c r="O2510" s="13" t="str">
        <f t="shared" si="2510"/>
        <v/>
      </c>
      <c r="P2510" s="13" t="str">
        <f t="shared" si="2510"/>
        <v/>
      </c>
    </row>
    <row r="2511">
      <c r="B2511" s="23"/>
      <c r="C2511" s="9"/>
      <c r="D2511" s="9"/>
      <c r="E2511" s="9"/>
      <c r="F2511" s="2"/>
      <c r="G2511" s="3"/>
      <c r="I2511" s="12" t="str">
        <f t="shared" si="754"/>
        <v/>
      </c>
      <c r="J2511" s="13">
        <v>3.31E7</v>
      </c>
      <c r="K2511" s="13" t="str">
        <f t="shared" ref="K2511:P2511" si="2511">if($E2511="","",if($E2511="Dropped",if(and(K$1&lt;=$I2511,K$1&gt;=$H2511),if(Year($D2511)=K$1,$F2511*0.8,if((year($D2511)+1)=K$1,$F2511*0.6,$F2511*0.4)) ,""),if($E2511="Minors",0,if($E2511="FA Contract",if(and(K$1&lt;=$I2511,K$1&gt;=$H2511),$F2511,""),if($E2511="YP Contract",if(K$1=$H2511,500000,if(K$1=($H2511+1),1000000,if(K$1=($H2511+2),1500000,""))))))))</f>
        <v/>
      </c>
      <c r="L2511" s="13" t="str">
        <f t="shared" si="2511"/>
        <v/>
      </c>
      <c r="M2511" s="13" t="str">
        <f t="shared" si="2511"/>
        <v/>
      </c>
      <c r="N2511" s="13" t="str">
        <f t="shared" si="2511"/>
        <v/>
      </c>
      <c r="O2511" s="13" t="str">
        <f t="shared" si="2511"/>
        <v/>
      </c>
      <c r="P2511" s="13" t="str">
        <f t="shared" si="2511"/>
        <v/>
      </c>
    </row>
    <row r="2512">
      <c r="B2512" s="23"/>
      <c r="C2512" s="9"/>
      <c r="D2512" s="9"/>
      <c r="E2512" s="9"/>
      <c r="F2512" s="2"/>
      <c r="G2512" s="3"/>
      <c r="I2512" s="12" t="str">
        <f t="shared" si="754"/>
        <v/>
      </c>
      <c r="J2512" s="13">
        <v>3.31E7</v>
      </c>
      <c r="K2512" s="13" t="str">
        <f t="shared" ref="K2512:P2512" si="2512">if($E2512="","",if($E2512="Dropped",if(and(K$1&lt;=$I2512,K$1&gt;=$H2512),if(Year($D2512)=K$1,$F2512*0.8,if((year($D2512)+1)=K$1,$F2512*0.6,$F2512*0.4)) ,""),if($E2512="Minors",0,if($E2512="FA Contract",if(and(K$1&lt;=$I2512,K$1&gt;=$H2512),$F2512,""),if($E2512="YP Contract",if(K$1=$H2512,500000,if(K$1=($H2512+1),1000000,if(K$1=($H2512+2),1500000,""))))))))</f>
        <v/>
      </c>
      <c r="L2512" s="13" t="str">
        <f t="shared" si="2512"/>
        <v/>
      </c>
      <c r="M2512" s="13" t="str">
        <f t="shared" si="2512"/>
        <v/>
      </c>
      <c r="N2512" s="13" t="str">
        <f t="shared" si="2512"/>
        <v/>
      </c>
      <c r="O2512" s="13" t="str">
        <f t="shared" si="2512"/>
        <v/>
      </c>
      <c r="P2512" s="13" t="str">
        <f t="shared" si="2512"/>
        <v/>
      </c>
    </row>
    <row r="2513">
      <c r="B2513" s="23"/>
      <c r="C2513" s="9"/>
      <c r="D2513" s="9"/>
      <c r="E2513" s="9"/>
      <c r="F2513" s="2"/>
      <c r="G2513" s="3"/>
      <c r="I2513" s="12" t="str">
        <f t="shared" si="754"/>
        <v/>
      </c>
      <c r="J2513" s="13">
        <v>3.31E7</v>
      </c>
      <c r="K2513" s="13" t="str">
        <f t="shared" ref="K2513:P2513" si="2513">if($E2513="","",if($E2513="Dropped",if(and(K$1&lt;=$I2513,K$1&gt;=$H2513),if(Year($D2513)=K$1,$F2513*0.8,if((year($D2513)+1)=K$1,$F2513*0.6,$F2513*0.4)) ,""),if($E2513="Minors",0,if($E2513="FA Contract",if(and(K$1&lt;=$I2513,K$1&gt;=$H2513),$F2513,""),if($E2513="YP Contract",if(K$1=$H2513,500000,if(K$1=($H2513+1),1000000,if(K$1=($H2513+2),1500000,""))))))))</f>
        <v/>
      </c>
      <c r="L2513" s="13" t="str">
        <f t="shared" si="2513"/>
        <v/>
      </c>
      <c r="M2513" s="13" t="str">
        <f t="shared" si="2513"/>
        <v/>
      </c>
      <c r="N2513" s="13" t="str">
        <f t="shared" si="2513"/>
        <v/>
      </c>
      <c r="O2513" s="13" t="str">
        <f t="shared" si="2513"/>
        <v/>
      </c>
      <c r="P2513" s="13" t="str">
        <f t="shared" si="2513"/>
        <v/>
      </c>
    </row>
    <row r="2514">
      <c r="B2514" s="23"/>
      <c r="C2514" s="9"/>
      <c r="D2514" s="9"/>
      <c r="E2514" s="9"/>
      <c r="F2514" s="2"/>
      <c r="G2514" s="3"/>
      <c r="I2514" s="12" t="str">
        <f t="shared" si="754"/>
        <v/>
      </c>
      <c r="J2514" s="13">
        <v>3.31E7</v>
      </c>
      <c r="K2514" s="13" t="str">
        <f t="shared" ref="K2514:P2514" si="2514">if($E2514="","",if($E2514="Dropped",if(and(K$1&lt;=$I2514,K$1&gt;=$H2514),if(Year($D2514)=K$1,$F2514*0.8,if((year($D2514)+1)=K$1,$F2514*0.6,$F2514*0.4)) ,""),if($E2514="Minors",0,if($E2514="FA Contract",if(and(K$1&lt;=$I2514,K$1&gt;=$H2514),$F2514,""),if($E2514="YP Contract",if(K$1=$H2514,500000,if(K$1=($H2514+1),1000000,if(K$1=($H2514+2),1500000,""))))))))</f>
        <v/>
      </c>
      <c r="L2514" s="13" t="str">
        <f t="shared" si="2514"/>
        <v/>
      </c>
      <c r="M2514" s="13" t="str">
        <f t="shared" si="2514"/>
        <v/>
      </c>
      <c r="N2514" s="13" t="str">
        <f t="shared" si="2514"/>
        <v/>
      </c>
      <c r="O2514" s="13" t="str">
        <f t="shared" si="2514"/>
        <v/>
      </c>
      <c r="P2514" s="13" t="str">
        <f t="shared" si="2514"/>
        <v/>
      </c>
    </row>
    <row r="2515">
      <c r="B2515" s="23"/>
      <c r="C2515" s="9"/>
      <c r="D2515" s="9"/>
      <c r="E2515" s="9"/>
      <c r="F2515" s="2"/>
      <c r="G2515" s="3"/>
      <c r="I2515" s="12" t="str">
        <f t="shared" si="754"/>
        <v/>
      </c>
      <c r="J2515" s="13">
        <v>3.31E7</v>
      </c>
      <c r="K2515" s="13" t="str">
        <f t="shared" ref="K2515:P2515" si="2515">if($E2515="","",if($E2515="Dropped",if(and(K$1&lt;=$I2515,K$1&gt;=$H2515),if(Year($D2515)=K$1,$F2515*0.8,if((year($D2515)+1)=K$1,$F2515*0.6,$F2515*0.4)) ,""),if($E2515="Minors",0,if($E2515="FA Contract",if(and(K$1&lt;=$I2515,K$1&gt;=$H2515),$F2515,""),if($E2515="YP Contract",if(K$1=$H2515,500000,if(K$1=($H2515+1),1000000,if(K$1=($H2515+2),1500000,""))))))))</f>
        <v/>
      </c>
      <c r="L2515" s="13" t="str">
        <f t="shared" si="2515"/>
        <v/>
      </c>
      <c r="M2515" s="13" t="str">
        <f t="shared" si="2515"/>
        <v/>
      </c>
      <c r="N2515" s="13" t="str">
        <f t="shared" si="2515"/>
        <v/>
      </c>
      <c r="O2515" s="13" t="str">
        <f t="shared" si="2515"/>
        <v/>
      </c>
      <c r="P2515" s="13" t="str">
        <f t="shared" si="2515"/>
        <v/>
      </c>
    </row>
    <row r="2516">
      <c r="B2516" s="23"/>
      <c r="C2516" s="9"/>
      <c r="D2516" s="9"/>
      <c r="E2516" s="9"/>
      <c r="F2516" s="2"/>
      <c r="G2516" s="3"/>
      <c r="I2516" s="12" t="str">
        <f t="shared" si="754"/>
        <v/>
      </c>
      <c r="J2516" s="13">
        <v>3.31E7</v>
      </c>
      <c r="K2516" s="13" t="str">
        <f t="shared" ref="K2516:P2516" si="2516">if($E2516="","",if($E2516="Dropped",if(and(K$1&lt;=$I2516,K$1&gt;=$H2516),if(Year($D2516)=K$1,$F2516*0.8,if((year($D2516)+1)=K$1,$F2516*0.6,$F2516*0.4)) ,""),if($E2516="Minors",0,if($E2516="FA Contract",if(and(K$1&lt;=$I2516,K$1&gt;=$H2516),$F2516,""),if($E2516="YP Contract",if(K$1=$H2516,500000,if(K$1=($H2516+1),1000000,if(K$1=($H2516+2),1500000,""))))))))</f>
        <v/>
      </c>
      <c r="L2516" s="13" t="str">
        <f t="shared" si="2516"/>
        <v/>
      </c>
      <c r="M2516" s="13" t="str">
        <f t="shared" si="2516"/>
        <v/>
      </c>
      <c r="N2516" s="13" t="str">
        <f t="shared" si="2516"/>
        <v/>
      </c>
      <c r="O2516" s="13" t="str">
        <f t="shared" si="2516"/>
        <v/>
      </c>
      <c r="P2516" s="13" t="str">
        <f t="shared" si="2516"/>
        <v/>
      </c>
    </row>
    <row r="2517">
      <c r="B2517" s="23"/>
      <c r="C2517" s="9"/>
      <c r="D2517" s="9"/>
      <c r="E2517" s="9"/>
      <c r="F2517" s="2"/>
      <c r="G2517" s="3"/>
      <c r="I2517" s="12" t="str">
        <f t="shared" si="754"/>
        <v/>
      </c>
      <c r="J2517" s="13">
        <v>3.31E7</v>
      </c>
      <c r="K2517" s="13" t="str">
        <f t="shared" ref="K2517:P2517" si="2517">if($E2517="","",if($E2517="Dropped",if(and(K$1&lt;=$I2517,K$1&gt;=$H2517),if(Year($D2517)=K$1,$F2517*0.8,if((year($D2517)+1)=K$1,$F2517*0.6,$F2517*0.4)) ,""),if($E2517="Minors",0,if($E2517="FA Contract",if(and(K$1&lt;=$I2517,K$1&gt;=$H2517),$F2517,""),if($E2517="YP Contract",if(K$1=$H2517,500000,if(K$1=($H2517+1),1000000,if(K$1=($H2517+2),1500000,""))))))))</f>
        <v/>
      </c>
      <c r="L2517" s="13" t="str">
        <f t="shared" si="2517"/>
        <v/>
      </c>
      <c r="M2517" s="13" t="str">
        <f t="shared" si="2517"/>
        <v/>
      </c>
      <c r="N2517" s="13" t="str">
        <f t="shared" si="2517"/>
        <v/>
      </c>
      <c r="O2517" s="13" t="str">
        <f t="shared" si="2517"/>
        <v/>
      </c>
      <c r="P2517" s="13" t="str">
        <f t="shared" si="2517"/>
        <v/>
      </c>
    </row>
    <row r="2518">
      <c r="B2518" s="23"/>
      <c r="C2518" s="9"/>
      <c r="D2518" s="9"/>
      <c r="E2518" s="9"/>
      <c r="F2518" s="2"/>
      <c r="G2518" s="3"/>
      <c r="I2518" s="12" t="str">
        <f t="shared" si="754"/>
        <v/>
      </c>
      <c r="J2518" s="13">
        <v>3.31E7</v>
      </c>
      <c r="K2518" s="13" t="str">
        <f t="shared" ref="K2518:P2518" si="2518">if($E2518="","",if($E2518="Dropped",if(and(K$1&lt;=$I2518,K$1&gt;=$H2518),if(Year($D2518)=K$1,$F2518*0.8,if((year($D2518)+1)=K$1,$F2518*0.6,$F2518*0.4)) ,""),if($E2518="Minors",0,if($E2518="FA Contract",if(and(K$1&lt;=$I2518,K$1&gt;=$H2518),$F2518,""),if($E2518="YP Contract",if(K$1=$H2518,500000,if(K$1=($H2518+1),1000000,if(K$1=($H2518+2),1500000,""))))))))</f>
        <v/>
      </c>
      <c r="L2518" s="13" t="str">
        <f t="shared" si="2518"/>
        <v/>
      </c>
      <c r="M2518" s="13" t="str">
        <f t="shared" si="2518"/>
        <v/>
      </c>
      <c r="N2518" s="13" t="str">
        <f t="shared" si="2518"/>
        <v/>
      </c>
      <c r="O2518" s="13" t="str">
        <f t="shared" si="2518"/>
        <v/>
      </c>
      <c r="P2518" s="13" t="str">
        <f t="shared" si="2518"/>
        <v/>
      </c>
    </row>
    <row r="2519">
      <c r="B2519" s="23"/>
      <c r="C2519" s="9"/>
      <c r="D2519" s="9"/>
      <c r="E2519" s="9"/>
      <c r="F2519" s="2"/>
      <c r="G2519" s="3"/>
      <c r="I2519" s="12" t="str">
        <f t="shared" si="754"/>
        <v/>
      </c>
      <c r="J2519" s="13">
        <v>3.31E7</v>
      </c>
      <c r="K2519" s="13" t="str">
        <f t="shared" ref="K2519:P2519" si="2519">if($E2519="","",if($E2519="Dropped",if(and(K$1&lt;=$I2519,K$1&gt;=$H2519),if(Year($D2519)=K$1,$F2519*0.8,if((year($D2519)+1)=K$1,$F2519*0.6,$F2519*0.4)) ,""),if($E2519="Minors",0,if($E2519="FA Contract",if(and(K$1&lt;=$I2519,K$1&gt;=$H2519),$F2519,""),if($E2519="YP Contract",if(K$1=$H2519,500000,if(K$1=($H2519+1),1000000,if(K$1=($H2519+2),1500000,""))))))))</f>
        <v/>
      </c>
      <c r="L2519" s="13" t="str">
        <f t="shared" si="2519"/>
        <v/>
      </c>
      <c r="M2519" s="13" t="str">
        <f t="shared" si="2519"/>
        <v/>
      </c>
      <c r="N2519" s="13" t="str">
        <f t="shared" si="2519"/>
        <v/>
      </c>
      <c r="O2519" s="13" t="str">
        <f t="shared" si="2519"/>
        <v/>
      </c>
      <c r="P2519" s="13" t="str">
        <f t="shared" si="2519"/>
        <v/>
      </c>
    </row>
    <row r="2520">
      <c r="B2520" s="23"/>
      <c r="C2520" s="9"/>
      <c r="D2520" s="9"/>
      <c r="E2520" s="9"/>
      <c r="F2520" s="2"/>
      <c r="G2520" s="3"/>
      <c r="I2520" s="12" t="str">
        <f t="shared" si="754"/>
        <v/>
      </c>
      <c r="J2520" s="13">
        <v>3.31E7</v>
      </c>
      <c r="K2520" s="13" t="str">
        <f t="shared" ref="K2520:P2520" si="2520">if($E2520="","",if($E2520="Dropped",if(and(K$1&lt;=$I2520,K$1&gt;=$H2520),if(Year($D2520)=K$1,$F2520*0.8,if((year($D2520)+1)=K$1,$F2520*0.6,$F2520*0.4)) ,""),if($E2520="Minors",0,if($E2520="FA Contract",if(and(K$1&lt;=$I2520,K$1&gt;=$H2520),$F2520,""),if($E2520="YP Contract",if(K$1=$H2520,500000,if(K$1=($H2520+1),1000000,if(K$1=($H2520+2),1500000,""))))))))</f>
        <v/>
      </c>
      <c r="L2520" s="13" t="str">
        <f t="shared" si="2520"/>
        <v/>
      </c>
      <c r="M2520" s="13" t="str">
        <f t="shared" si="2520"/>
        <v/>
      </c>
      <c r="N2520" s="13" t="str">
        <f t="shared" si="2520"/>
        <v/>
      </c>
      <c r="O2520" s="13" t="str">
        <f t="shared" si="2520"/>
        <v/>
      </c>
      <c r="P2520" s="13" t="str">
        <f t="shared" si="2520"/>
        <v/>
      </c>
    </row>
    <row r="2521">
      <c r="B2521" s="23"/>
      <c r="C2521" s="9"/>
      <c r="D2521" s="9"/>
      <c r="E2521" s="9"/>
      <c r="F2521" s="2"/>
      <c r="G2521" s="3"/>
      <c r="I2521" s="12" t="str">
        <f t="shared" si="754"/>
        <v/>
      </c>
      <c r="J2521" s="13">
        <v>3.31E7</v>
      </c>
      <c r="K2521" s="13" t="str">
        <f t="shared" ref="K2521:P2521" si="2521">if($E2521="","",if($E2521="Dropped",if(and(K$1&lt;=$I2521,K$1&gt;=$H2521),if(Year($D2521)=K$1,$F2521*0.8,if((year($D2521)+1)=K$1,$F2521*0.6,$F2521*0.4)) ,""),if($E2521="Minors",0,if($E2521="FA Contract",if(and(K$1&lt;=$I2521,K$1&gt;=$H2521),$F2521,""),if($E2521="YP Contract",if(K$1=$H2521,500000,if(K$1=($H2521+1),1000000,if(K$1=($H2521+2),1500000,""))))))))</f>
        <v/>
      </c>
      <c r="L2521" s="13" t="str">
        <f t="shared" si="2521"/>
        <v/>
      </c>
      <c r="M2521" s="13" t="str">
        <f t="shared" si="2521"/>
        <v/>
      </c>
      <c r="N2521" s="13" t="str">
        <f t="shared" si="2521"/>
        <v/>
      </c>
      <c r="O2521" s="13" t="str">
        <f t="shared" si="2521"/>
        <v/>
      </c>
      <c r="P2521" s="13" t="str">
        <f t="shared" si="2521"/>
        <v/>
      </c>
    </row>
    <row r="2522">
      <c r="B2522" s="23"/>
      <c r="C2522" s="9"/>
      <c r="D2522" s="9"/>
      <c r="E2522" s="9"/>
      <c r="F2522" s="2"/>
      <c r="G2522" s="3"/>
      <c r="I2522" s="12" t="str">
        <f t="shared" si="754"/>
        <v/>
      </c>
      <c r="J2522" s="13">
        <v>3.31E7</v>
      </c>
      <c r="K2522" s="13" t="str">
        <f t="shared" ref="K2522:P2522" si="2522">if($E2522="","",if($E2522="Dropped",if(and(K$1&lt;=$I2522,K$1&gt;=$H2522),if(Year($D2522)=K$1,$F2522*0.8,if((year($D2522)+1)=K$1,$F2522*0.6,$F2522*0.4)) ,""),if($E2522="Minors",0,if($E2522="FA Contract",if(and(K$1&lt;=$I2522,K$1&gt;=$H2522),$F2522,""),if($E2522="YP Contract",if(K$1=$H2522,500000,if(K$1=($H2522+1),1000000,if(K$1=($H2522+2),1500000,""))))))))</f>
        <v/>
      </c>
      <c r="L2522" s="13" t="str">
        <f t="shared" si="2522"/>
        <v/>
      </c>
      <c r="M2522" s="13" t="str">
        <f t="shared" si="2522"/>
        <v/>
      </c>
      <c r="N2522" s="13" t="str">
        <f t="shared" si="2522"/>
        <v/>
      </c>
      <c r="O2522" s="13" t="str">
        <f t="shared" si="2522"/>
        <v/>
      </c>
      <c r="P2522" s="13" t="str">
        <f t="shared" si="2522"/>
        <v/>
      </c>
    </row>
    <row r="2523">
      <c r="B2523" s="23"/>
      <c r="C2523" s="9"/>
      <c r="D2523" s="9"/>
      <c r="E2523" s="9"/>
      <c r="F2523" s="2"/>
      <c r="G2523" s="3"/>
      <c r="I2523" s="12" t="str">
        <f t="shared" si="754"/>
        <v/>
      </c>
      <c r="J2523" s="13">
        <v>3.31E7</v>
      </c>
      <c r="K2523" s="13" t="str">
        <f t="shared" ref="K2523:P2523" si="2523">if($E2523="","",if($E2523="Dropped",if(and(K$1&lt;=$I2523,K$1&gt;=$H2523),if(Year($D2523)=K$1,$F2523*0.8,if((year($D2523)+1)=K$1,$F2523*0.6,$F2523*0.4)) ,""),if($E2523="Minors",0,if($E2523="FA Contract",if(and(K$1&lt;=$I2523,K$1&gt;=$H2523),$F2523,""),if($E2523="YP Contract",if(K$1=$H2523,500000,if(K$1=($H2523+1),1000000,if(K$1=($H2523+2),1500000,""))))))))</f>
        <v/>
      </c>
      <c r="L2523" s="13" t="str">
        <f t="shared" si="2523"/>
        <v/>
      </c>
      <c r="M2523" s="13" t="str">
        <f t="shared" si="2523"/>
        <v/>
      </c>
      <c r="N2523" s="13" t="str">
        <f t="shared" si="2523"/>
        <v/>
      </c>
      <c r="O2523" s="13" t="str">
        <f t="shared" si="2523"/>
        <v/>
      </c>
      <c r="P2523" s="13" t="str">
        <f t="shared" si="2523"/>
        <v/>
      </c>
    </row>
    <row r="2524">
      <c r="B2524" s="23"/>
      <c r="C2524" s="9"/>
      <c r="D2524" s="9"/>
      <c r="E2524" s="9"/>
      <c r="F2524" s="2"/>
      <c r="G2524" s="3"/>
      <c r="I2524" s="12" t="str">
        <f t="shared" si="754"/>
        <v/>
      </c>
      <c r="J2524" s="13">
        <v>3.31E7</v>
      </c>
      <c r="K2524" s="13" t="str">
        <f t="shared" ref="K2524:P2524" si="2524">if($E2524="","",if($E2524="Dropped",if(and(K$1&lt;=$I2524,K$1&gt;=$H2524),if(Year($D2524)=K$1,$F2524*0.8,if((year($D2524)+1)=K$1,$F2524*0.6,$F2524*0.4)) ,""),if($E2524="Minors",0,if($E2524="FA Contract",if(and(K$1&lt;=$I2524,K$1&gt;=$H2524),$F2524,""),if($E2524="YP Contract",if(K$1=$H2524,500000,if(K$1=($H2524+1),1000000,if(K$1=($H2524+2),1500000,""))))))))</f>
        <v/>
      </c>
      <c r="L2524" s="13" t="str">
        <f t="shared" si="2524"/>
        <v/>
      </c>
      <c r="M2524" s="13" t="str">
        <f t="shared" si="2524"/>
        <v/>
      </c>
      <c r="N2524" s="13" t="str">
        <f t="shared" si="2524"/>
        <v/>
      </c>
      <c r="O2524" s="13" t="str">
        <f t="shared" si="2524"/>
        <v/>
      </c>
      <c r="P2524" s="13" t="str">
        <f t="shared" si="2524"/>
        <v/>
      </c>
    </row>
    <row r="2525">
      <c r="B2525" s="23"/>
      <c r="C2525" s="9"/>
      <c r="D2525" s="9"/>
      <c r="E2525" s="9"/>
      <c r="F2525" s="2"/>
      <c r="G2525" s="3"/>
      <c r="I2525" s="12" t="str">
        <f t="shared" si="754"/>
        <v/>
      </c>
      <c r="J2525" s="13">
        <v>3.31E7</v>
      </c>
      <c r="K2525" s="13" t="str">
        <f t="shared" ref="K2525:P2525" si="2525">if($E2525="","",if($E2525="Dropped",if(and(K$1&lt;=$I2525,K$1&gt;=$H2525),if(Year($D2525)=K$1,$F2525*0.8,if((year($D2525)+1)=K$1,$F2525*0.6,$F2525*0.4)) ,""),if($E2525="Minors",0,if($E2525="FA Contract",if(and(K$1&lt;=$I2525,K$1&gt;=$H2525),$F2525,""),if($E2525="YP Contract",if(K$1=$H2525,500000,if(K$1=($H2525+1),1000000,if(K$1=($H2525+2),1500000,""))))))))</f>
        <v/>
      </c>
      <c r="L2525" s="13" t="str">
        <f t="shared" si="2525"/>
        <v/>
      </c>
      <c r="M2525" s="13" t="str">
        <f t="shared" si="2525"/>
        <v/>
      </c>
      <c r="N2525" s="13" t="str">
        <f t="shared" si="2525"/>
        <v/>
      </c>
      <c r="O2525" s="13" t="str">
        <f t="shared" si="2525"/>
        <v/>
      </c>
      <c r="P2525" s="13" t="str">
        <f t="shared" si="2525"/>
        <v/>
      </c>
    </row>
    <row r="2526">
      <c r="B2526" s="23"/>
      <c r="C2526" s="9"/>
      <c r="D2526" s="9"/>
      <c r="E2526" s="9"/>
      <c r="F2526" s="2"/>
      <c r="G2526" s="3"/>
      <c r="I2526" s="12" t="str">
        <f t="shared" si="754"/>
        <v/>
      </c>
      <c r="J2526" s="13">
        <v>3.31E7</v>
      </c>
      <c r="K2526" s="13" t="str">
        <f t="shared" ref="K2526:P2526" si="2526">if($E2526="","",if($E2526="Dropped",if(and(K$1&lt;=$I2526,K$1&gt;=$H2526),if(Year($D2526)=K$1,$F2526*0.8,if((year($D2526)+1)=K$1,$F2526*0.6,$F2526*0.4)) ,""),if($E2526="Minors",0,if($E2526="FA Contract",if(and(K$1&lt;=$I2526,K$1&gt;=$H2526),$F2526,""),if($E2526="YP Contract",if(K$1=$H2526,500000,if(K$1=($H2526+1),1000000,if(K$1=($H2526+2),1500000,""))))))))</f>
        <v/>
      </c>
      <c r="L2526" s="13" t="str">
        <f t="shared" si="2526"/>
        <v/>
      </c>
      <c r="M2526" s="13" t="str">
        <f t="shared" si="2526"/>
        <v/>
      </c>
      <c r="N2526" s="13" t="str">
        <f t="shared" si="2526"/>
        <v/>
      </c>
      <c r="O2526" s="13" t="str">
        <f t="shared" si="2526"/>
        <v/>
      </c>
      <c r="P2526" s="13" t="str">
        <f t="shared" si="2526"/>
        <v/>
      </c>
    </row>
    <row r="2527">
      <c r="B2527" s="23"/>
      <c r="C2527" s="9"/>
      <c r="D2527" s="9"/>
      <c r="E2527" s="9"/>
      <c r="F2527" s="2"/>
      <c r="G2527" s="3"/>
      <c r="I2527" s="12" t="str">
        <f t="shared" si="754"/>
        <v/>
      </c>
      <c r="J2527" s="13">
        <v>3.31E7</v>
      </c>
      <c r="K2527" s="13" t="str">
        <f t="shared" ref="K2527:P2527" si="2527">if($E2527="","",if($E2527="Dropped",if(and(K$1&lt;=$I2527,K$1&gt;=$H2527),if(Year($D2527)=K$1,$F2527*0.8,if((year($D2527)+1)=K$1,$F2527*0.6,$F2527*0.4)) ,""),if($E2527="Minors",0,if($E2527="FA Contract",if(and(K$1&lt;=$I2527,K$1&gt;=$H2527),$F2527,""),if($E2527="YP Contract",if(K$1=$H2527,500000,if(K$1=($H2527+1),1000000,if(K$1=($H2527+2),1500000,""))))))))</f>
        <v/>
      </c>
      <c r="L2527" s="13" t="str">
        <f t="shared" si="2527"/>
        <v/>
      </c>
      <c r="M2527" s="13" t="str">
        <f t="shared" si="2527"/>
        <v/>
      </c>
      <c r="N2527" s="13" t="str">
        <f t="shared" si="2527"/>
        <v/>
      </c>
      <c r="O2527" s="13" t="str">
        <f t="shared" si="2527"/>
        <v/>
      </c>
      <c r="P2527" s="13" t="str">
        <f t="shared" si="2527"/>
        <v/>
      </c>
    </row>
    <row r="2528">
      <c r="B2528" s="23"/>
      <c r="C2528" s="9"/>
      <c r="D2528" s="9"/>
      <c r="E2528" s="9"/>
      <c r="F2528" s="2"/>
      <c r="G2528" s="3"/>
      <c r="I2528" s="12" t="str">
        <f t="shared" si="754"/>
        <v/>
      </c>
      <c r="J2528" s="13">
        <v>3.31E7</v>
      </c>
      <c r="K2528" s="13" t="str">
        <f t="shared" ref="K2528:P2528" si="2528">if($E2528="","",if($E2528="Dropped",if(and(K$1&lt;=$I2528,K$1&gt;=$H2528),if(Year($D2528)=K$1,$F2528*0.8,if((year($D2528)+1)=K$1,$F2528*0.6,$F2528*0.4)) ,""),if($E2528="Minors",0,if($E2528="FA Contract",if(and(K$1&lt;=$I2528,K$1&gt;=$H2528),$F2528,""),if($E2528="YP Contract",if(K$1=$H2528,500000,if(K$1=($H2528+1),1000000,if(K$1=($H2528+2),1500000,""))))))))</f>
        <v/>
      </c>
      <c r="L2528" s="13" t="str">
        <f t="shared" si="2528"/>
        <v/>
      </c>
      <c r="M2528" s="13" t="str">
        <f t="shared" si="2528"/>
        <v/>
      </c>
      <c r="N2528" s="13" t="str">
        <f t="shared" si="2528"/>
        <v/>
      </c>
      <c r="O2528" s="13" t="str">
        <f t="shared" si="2528"/>
        <v/>
      </c>
      <c r="P2528" s="13" t="str">
        <f t="shared" si="2528"/>
        <v/>
      </c>
    </row>
    <row r="2529">
      <c r="B2529" s="23"/>
      <c r="C2529" s="9"/>
      <c r="D2529" s="9"/>
      <c r="E2529" s="9"/>
      <c r="F2529" s="2"/>
      <c r="G2529" s="3"/>
      <c r="I2529" s="12" t="str">
        <f t="shared" si="754"/>
        <v/>
      </c>
      <c r="J2529" s="13">
        <v>3.31E7</v>
      </c>
      <c r="K2529" s="13" t="str">
        <f t="shared" ref="K2529:P2529" si="2529">if($E2529="","",if($E2529="Dropped",if(and(K$1&lt;=$I2529,K$1&gt;=$H2529),if(Year($D2529)=K$1,$F2529*0.8,if((year($D2529)+1)=K$1,$F2529*0.6,$F2529*0.4)) ,""),if($E2529="Minors",0,if($E2529="FA Contract",if(and(K$1&lt;=$I2529,K$1&gt;=$H2529),$F2529,""),if($E2529="YP Contract",if(K$1=$H2529,500000,if(K$1=($H2529+1),1000000,if(K$1=($H2529+2),1500000,""))))))))</f>
        <v/>
      </c>
      <c r="L2529" s="13" t="str">
        <f t="shared" si="2529"/>
        <v/>
      </c>
      <c r="M2529" s="13" t="str">
        <f t="shared" si="2529"/>
        <v/>
      </c>
      <c r="N2529" s="13" t="str">
        <f t="shared" si="2529"/>
        <v/>
      </c>
      <c r="O2529" s="13" t="str">
        <f t="shared" si="2529"/>
        <v/>
      </c>
      <c r="P2529" s="13" t="str">
        <f t="shared" si="2529"/>
        <v/>
      </c>
    </row>
    <row r="2530">
      <c r="B2530" s="23"/>
      <c r="C2530" s="9"/>
      <c r="D2530" s="9"/>
      <c r="E2530" s="9"/>
      <c r="F2530" s="2"/>
      <c r="G2530" s="3"/>
      <c r="I2530" s="12" t="str">
        <f t="shared" si="754"/>
        <v/>
      </c>
      <c r="J2530" s="13">
        <v>3.31E7</v>
      </c>
      <c r="K2530" s="13" t="str">
        <f t="shared" ref="K2530:P2530" si="2530">if($E2530="","",if($E2530="Dropped",if(and(K$1&lt;=$I2530,K$1&gt;=$H2530),if(Year($D2530)=K$1,$F2530*0.8,if((year($D2530)+1)=K$1,$F2530*0.6,$F2530*0.4)) ,""),if($E2530="Minors",0,if($E2530="FA Contract",if(and(K$1&lt;=$I2530,K$1&gt;=$H2530),$F2530,""),if($E2530="YP Contract",if(K$1=$H2530,500000,if(K$1=($H2530+1),1000000,if(K$1=($H2530+2),1500000,""))))))))</f>
        <v/>
      </c>
      <c r="L2530" s="13" t="str">
        <f t="shared" si="2530"/>
        <v/>
      </c>
      <c r="M2530" s="13" t="str">
        <f t="shared" si="2530"/>
        <v/>
      </c>
      <c r="N2530" s="13" t="str">
        <f t="shared" si="2530"/>
        <v/>
      </c>
      <c r="O2530" s="13" t="str">
        <f t="shared" si="2530"/>
        <v/>
      </c>
      <c r="P2530" s="13" t="str">
        <f t="shared" si="2530"/>
        <v/>
      </c>
    </row>
    <row r="2531">
      <c r="B2531" s="23"/>
      <c r="C2531" s="9"/>
      <c r="D2531" s="9"/>
      <c r="E2531" s="9"/>
      <c r="F2531" s="2"/>
      <c r="G2531" s="3"/>
      <c r="I2531" s="12" t="str">
        <f t="shared" si="754"/>
        <v/>
      </c>
      <c r="J2531" s="13">
        <v>3.31E7</v>
      </c>
      <c r="K2531" s="13" t="str">
        <f t="shared" ref="K2531:P2531" si="2531">if($E2531="","",if($E2531="Dropped",if(and(K$1&lt;=$I2531,K$1&gt;=$H2531),if(Year($D2531)=K$1,$F2531*0.8,if((year($D2531)+1)=K$1,$F2531*0.6,$F2531*0.4)) ,""),if($E2531="Minors",0,if($E2531="FA Contract",if(and(K$1&lt;=$I2531,K$1&gt;=$H2531),$F2531,""),if($E2531="YP Contract",if(K$1=$H2531,500000,if(K$1=($H2531+1),1000000,if(K$1=($H2531+2),1500000,""))))))))</f>
        <v/>
      </c>
      <c r="L2531" s="13" t="str">
        <f t="shared" si="2531"/>
        <v/>
      </c>
      <c r="M2531" s="13" t="str">
        <f t="shared" si="2531"/>
        <v/>
      </c>
      <c r="N2531" s="13" t="str">
        <f t="shared" si="2531"/>
        <v/>
      </c>
      <c r="O2531" s="13" t="str">
        <f t="shared" si="2531"/>
        <v/>
      </c>
      <c r="P2531" s="13" t="str">
        <f t="shared" si="2531"/>
        <v/>
      </c>
    </row>
    <row r="2532">
      <c r="B2532" s="23"/>
      <c r="C2532" s="9"/>
      <c r="D2532" s="9"/>
      <c r="E2532" s="9"/>
      <c r="F2532" s="2"/>
      <c r="G2532" s="3"/>
      <c r="I2532" s="12" t="str">
        <f t="shared" si="754"/>
        <v/>
      </c>
      <c r="J2532" s="13">
        <v>3.31E7</v>
      </c>
      <c r="K2532" s="13" t="str">
        <f t="shared" ref="K2532:P2532" si="2532">if($E2532="","",if($E2532="Dropped",if(and(K$1&lt;=$I2532,K$1&gt;=$H2532),if(Year($D2532)=K$1,$F2532*0.8,if((year($D2532)+1)=K$1,$F2532*0.6,$F2532*0.4)) ,""),if($E2532="Minors",0,if($E2532="FA Contract",if(and(K$1&lt;=$I2532,K$1&gt;=$H2532),$F2532,""),if($E2532="YP Contract",if(K$1=$H2532,500000,if(K$1=($H2532+1),1000000,if(K$1=($H2532+2),1500000,""))))))))</f>
        <v/>
      </c>
      <c r="L2532" s="13" t="str">
        <f t="shared" si="2532"/>
        <v/>
      </c>
      <c r="M2532" s="13" t="str">
        <f t="shared" si="2532"/>
        <v/>
      </c>
      <c r="N2532" s="13" t="str">
        <f t="shared" si="2532"/>
        <v/>
      </c>
      <c r="O2532" s="13" t="str">
        <f t="shared" si="2532"/>
        <v/>
      </c>
      <c r="P2532" s="13" t="str">
        <f t="shared" si="2532"/>
        <v/>
      </c>
    </row>
    <row r="2533">
      <c r="B2533" s="23"/>
      <c r="C2533" s="9"/>
      <c r="D2533" s="9"/>
      <c r="E2533" s="9"/>
      <c r="F2533" s="2"/>
      <c r="G2533" s="3"/>
      <c r="I2533" s="12" t="str">
        <f t="shared" si="754"/>
        <v/>
      </c>
      <c r="J2533" s="13">
        <v>3.31E7</v>
      </c>
      <c r="K2533" s="13" t="str">
        <f t="shared" ref="K2533:P2533" si="2533">if($E2533="","",if($E2533="Dropped",if(and(K$1&lt;=$I2533,K$1&gt;=$H2533),if(Year($D2533)=K$1,$F2533*0.8,if((year($D2533)+1)=K$1,$F2533*0.6,$F2533*0.4)) ,""),if($E2533="Minors",0,if($E2533="FA Contract",if(and(K$1&lt;=$I2533,K$1&gt;=$H2533),$F2533,""),if($E2533="YP Contract",if(K$1=$H2533,500000,if(K$1=($H2533+1),1000000,if(K$1=($H2533+2),1500000,""))))))))</f>
        <v/>
      </c>
      <c r="L2533" s="13" t="str">
        <f t="shared" si="2533"/>
        <v/>
      </c>
      <c r="M2533" s="13" t="str">
        <f t="shared" si="2533"/>
        <v/>
      </c>
      <c r="N2533" s="13" t="str">
        <f t="shared" si="2533"/>
        <v/>
      </c>
      <c r="O2533" s="13" t="str">
        <f t="shared" si="2533"/>
        <v/>
      </c>
      <c r="P2533" s="13" t="str">
        <f t="shared" si="2533"/>
        <v/>
      </c>
    </row>
    <row r="2534">
      <c r="B2534" s="23"/>
      <c r="C2534" s="9"/>
      <c r="D2534" s="9"/>
      <c r="E2534" s="9"/>
      <c r="F2534" s="2"/>
      <c r="G2534" s="3"/>
      <c r="I2534" s="12" t="str">
        <f t="shared" si="754"/>
        <v/>
      </c>
      <c r="J2534" s="13">
        <v>3.31E7</v>
      </c>
      <c r="K2534" s="13" t="str">
        <f t="shared" ref="K2534:P2534" si="2534">if($E2534="","",if($E2534="Dropped",if(and(K$1&lt;=$I2534,K$1&gt;=$H2534),if(Year($D2534)=K$1,$F2534*0.8,if((year($D2534)+1)=K$1,$F2534*0.6,$F2534*0.4)) ,""),if($E2534="Minors",0,if($E2534="FA Contract",if(and(K$1&lt;=$I2534,K$1&gt;=$H2534),$F2534,""),if($E2534="YP Contract",if(K$1=$H2534,500000,if(K$1=($H2534+1),1000000,if(K$1=($H2534+2),1500000,""))))))))</f>
        <v/>
      </c>
      <c r="L2534" s="13" t="str">
        <f t="shared" si="2534"/>
        <v/>
      </c>
      <c r="M2534" s="13" t="str">
        <f t="shared" si="2534"/>
        <v/>
      </c>
      <c r="N2534" s="13" t="str">
        <f t="shared" si="2534"/>
        <v/>
      </c>
      <c r="O2534" s="13" t="str">
        <f t="shared" si="2534"/>
        <v/>
      </c>
      <c r="P2534" s="13" t="str">
        <f t="shared" si="2534"/>
        <v/>
      </c>
    </row>
    <row r="2535">
      <c r="B2535" s="23"/>
      <c r="C2535" s="9"/>
      <c r="D2535" s="9"/>
      <c r="E2535" s="9"/>
      <c r="F2535" s="2"/>
      <c r="G2535" s="3"/>
      <c r="I2535" s="12" t="str">
        <f t="shared" si="754"/>
        <v/>
      </c>
      <c r="J2535" s="13">
        <v>3.31E7</v>
      </c>
      <c r="K2535" s="13" t="str">
        <f t="shared" ref="K2535:P2535" si="2535">if($E2535="","",if($E2535="Dropped",if(and(K$1&lt;=$I2535,K$1&gt;=$H2535),if(Year($D2535)=K$1,$F2535*0.8,if((year($D2535)+1)=K$1,$F2535*0.6,$F2535*0.4)) ,""),if($E2535="Minors",0,if($E2535="FA Contract",if(and(K$1&lt;=$I2535,K$1&gt;=$H2535),$F2535,""),if($E2535="YP Contract",if(K$1=$H2535,500000,if(K$1=($H2535+1),1000000,if(K$1=($H2535+2),1500000,""))))))))</f>
        <v/>
      </c>
      <c r="L2535" s="13" t="str">
        <f t="shared" si="2535"/>
        <v/>
      </c>
      <c r="M2535" s="13" t="str">
        <f t="shared" si="2535"/>
        <v/>
      </c>
      <c r="N2535" s="13" t="str">
        <f t="shared" si="2535"/>
        <v/>
      </c>
      <c r="O2535" s="13" t="str">
        <f t="shared" si="2535"/>
        <v/>
      </c>
      <c r="P2535" s="13" t="str">
        <f t="shared" si="2535"/>
        <v/>
      </c>
    </row>
    <row r="2536">
      <c r="B2536" s="23"/>
      <c r="C2536" s="9"/>
      <c r="D2536" s="9"/>
      <c r="E2536" s="9"/>
      <c r="F2536" s="2"/>
      <c r="G2536" s="3"/>
      <c r="I2536" s="12" t="str">
        <f t="shared" si="754"/>
        <v/>
      </c>
      <c r="J2536" s="13">
        <v>3.31E7</v>
      </c>
      <c r="K2536" s="13" t="str">
        <f t="shared" ref="K2536:P2536" si="2536">if($E2536="","",if($E2536="Dropped",if(and(K$1&lt;=$I2536,K$1&gt;=$H2536),if(Year($D2536)=K$1,$F2536*0.8,if((year($D2536)+1)=K$1,$F2536*0.6,$F2536*0.4)) ,""),if($E2536="Minors",0,if($E2536="FA Contract",if(and(K$1&lt;=$I2536,K$1&gt;=$H2536),$F2536,""),if($E2536="YP Contract",if(K$1=$H2536,500000,if(K$1=($H2536+1),1000000,if(K$1=($H2536+2),1500000,""))))))))</f>
        <v/>
      </c>
      <c r="L2536" s="13" t="str">
        <f t="shared" si="2536"/>
        <v/>
      </c>
      <c r="M2536" s="13" t="str">
        <f t="shared" si="2536"/>
        <v/>
      </c>
      <c r="N2536" s="13" t="str">
        <f t="shared" si="2536"/>
        <v/>
      </c>
      <c r="O2536" s="13" t="str">
        <f t="shared" si="2536"/>
        <v/>
      </c>
      <c r="P2536" s="13" t="str">
        <f t="shared" si="2536"/>
        <v/>
      </c>
    </row>
    <row r="2537">
      <c r="B2537" s="23"/>
      <c r="C2537" s="9"/>
      <c r="D2537" s="9"/>
      <c r="E2537" s="9"/>
      <c r="F2537" s="2"/>
      <c r="G2537" s="3"/>
      <c r="I2537" s="12" t="str">
        <f t="shared" si="754"/>
        <v/>
      </c>
      <c r="J2537" s="13">
        <v>3.31E7</v>
      </c>
      <c r="K2537" s="13" t="str">
        <f t="shared" ref="K2537:P2537" si="2537">if($E2537="","",if($E2537="Dropped",if(and(K$1&lt;=$I2537,K$1&gt;=$H2537),if(Year($D2537)=K$1,$F2537*0.8,if((year($D2537)+1)=K$1,$F2537*0.6,$F2537*0.4)) ,""),if($E2537="Minors",0,if($E2537="FA Contract",if(and(K$1&lt;=$I2537,K$1&gt;=$H2537),$F2537,""),if($E2537="YP Contract",if(K$1=$H2537,500000,if(K$1=($H2537+1),1000000,if(K$1=($H2537+2),1500000,""))))))))</f>
        <v/>
      </c>
      <c r="L2537" s="13" t="str">
        <f t="shared" si="2537"/>
        <v/>
      </c>
      <c r="M2537" s="13" t="str">
        <f t="shared" si="2537"/>
        <v/>
      </c>
      <c r="N2537" s="13" t="str">
        <f t="shared" si="2537"/>
        <v/>
      </c>
      <c r="O2537" s="13" t="str">
        <f t="shared" si="2537"/>
        <v/>
      </c>
      <c r="P2537" s="13" t="str">
        <f t="shared" si="2537"/>
        <v/>
      </c>
    </row>
    <row r="2538">
      <c r="B2538" s="23"/>
      <c r="C2538" s="9"/>
      <c r="D2538" s="9"/>
      <c r="E2538" s="9"/>
      <c r="F2538" s="2"/>
      <c r="G2538" s="3"/>
      <c r="I2538" s="12" t="str">
        <f t="shared" si="754"/>
        <v/>
      </c>
      <c r="J2538" s="13">
        <v>3.31E7</v>
      </c>
      <c r="K2538" s="13" t="str">
        <f t="shared" ref="K2538:P2538" si="2538">if($E2538="","",if($E2538="Dropped",if(and(K$1&lt;=$I2538,K$1&gt;=$H2538),if(Year($D2538)=K$1,$F2538*0.8,if((year($D2538)+1)=K$1,$F2538*0.6,$F2538*0.4)) ,""),if($E2538="Minors",0,if($E2538="FA Contract",if(and(K$1&lt;=$I2538,K$1&gt;=$H2538),$F2538,""),if($E2538="YP Contract",if(K$1=$H2538,500000,if(K$1=($H2538+1),1000000,if(K$1=($H2538+2),1500000,""))))))))</f>
        <v/>
      </c>
      <c r="L2538" s="13" t="str">
        <f t="shared" si="2538"/>
        <v/>
      </c>
      <c r="M2538" s="13" t="str">
        <f t="shared" si="2538"/>
        <v/>
      </c>
      <c r="N2538" s="13" t="str">
        <f t="shared" si="2538"/>
        <v/>
      </c>
      <c r="O2538" s="13" t="str">
        <f t="shared" si="2538"/>
        <v/>
      </c>
      <c r="P2538" s="13" t="str">
        <f t="shared" si="2538"/>
        <v/>
      </c>
    </row>
    <row r="2539">
      <c r="B2539" s="23"/>
      <c r="C2539" s="9"/>
      <c r="D2539" s="9"/>
      <c r="E2539" s="9"/>
      <c r="F2539" s="2"/>
      <c r="G2539" s="3"/>
      <c r="I2539" s="12" t="str">
        <f t="shared" si="754"/>
        <v/>
      </c>
      <c r="J2539" s="13">
        <v>3.31E7</v>
      </c>
      <c r="K2539" s="13" t="str">
        <f t="shared" ref="K2539:P2539" si="2539">if($E2539="","",if($E2539="Dropped",if(and(K$1&lt;=$I2539,K$1&gt;=$H2539),if(Year($D2539)=K$1,$F2539*0.8,if((year($D2539)+1)=K$1,$F2539*0.6,$F2539*0.4)) ,""),if($E2539="Minors",0,if($E2539="FA Contract",if(and(K$1&lt;=$I2539,K$1&gt;=$H2539),$F2539,""),if($E2539="YP Contract",if(K$1=$H2539,500000,if(K$1=($H2539+1),1000000,if(K$1=($H2539+2),1500000,""))))))))</f>
        <v/>
      </c>
      <c r="L2539" s="13" t="str">
        <f t="shared" si="2539"/>
        <v/>
      </c>
      <c r="M2539" s="13" t="str">
        <f t="shared" si="2539"/>
        <v/>
      </c>
      <c r="N2539" s="13" t="str">
        <f t="shared" si="2539"/>
        <v/>
      </c>
      <c r="O2539" s="13" t="str">
        <f t="shared" si="2539"/>
        <v/>
      </c>
      <c r="P2539" s="13" t="str">
        <f t="shared" si="2539"/>
        <v/>
      </c>
    </row>
    <row r="2540">
      <c r="B2540" s="23"/>
      <c r="C2540" s="9"/>
      <c r="D2540" s="9"/>
      <c r="E2540" s="9"/>
      <c r="F2540" s="2"/>
      <c r="G2540" s="3"/>
      <c r="I2540" s="12" t="str">
        <f t="shared" si="754"/>
        <v/>
      </c>
      <c r="J2540" s="13">
        <v>3.31E7</v>
      </c>
      <c r="K2540" s="13" t="str">
        <f t="shared" ref="K2540:P2540" si="2540">if($E2540="","",if($E2540="Dropped",if(and(K$1&lt;=$I2540,K$1&gt;=$H2540),if(Year($D2540)=K$1,$F2540*0.8,if((year($D2540)+1)=K$1,$F2540*0.6,$F2540*0.4)) ,""),if($E2540="Minors",0,if($E2540="FA Contract",if(and(K$1&lt;=$I2540,K$1&gt;=$H2540),$F2540,""),if($E2540="YP Contract",if(K$1=$H2540,500000,if(K$1=($H2540+1),1000000,if(K$1=($H2540+2),1500000,""))))))))</f>
        <v/>
      </c>
      <c r="L2540" s="13" t="str">
        <f t="shared" si="2540"/>
        <v/>
      </c>
      <c r="M2540" s="13" t="str">
        <f t="shared" si="2540"/>
        <v/>
      </c>
      <c r="N2540" s="13" t="str">
        <f t="shared" si="2540"/>
        <v/>
      </c>
      <c r="O2540" s="13" t="str">
        <f t="shared" si="2540"/>
        <v/>
      </c>
      <c r="P2540" s="13" t="str">
        <f t="shared" si="2540"/>
        <v/>
      </c>
    </row>
    <row r="2541">
      <c r="B2541" s="23"/>
      <c r="C2541" s="9"/>
      <c r="D2541" s="9"/>
      <c r="E2541" s="9"/>
      <c r="F2541" s="2"/>
      <c r="G2541" s="3"/>
      <c r="I2541" s="12" t="str">
        <f t="shared" si="754"/>
        <v/>
      </c>
      <c r="J2541" s="13">
        <v>3.31E7</v>
      </c>
      <c r="K2541" s="13" t="str">
        <f t="shared" ref="K2541:P2541" si="2541">if($E2541="","",if($E2541="Dropped",if(and(K$1&lt;=$I2541,K$1&gt;=$H2541),if(Year($D2541)=K$1,$F2541*0.8,if((year($D2541)+1)=K$1,$F2541*0.6,$F2541*0.4)) ,""),if($E2541="Minors",0,if($E2541="FA Contract",if(and(K$1&lt;=$I2541,K$1&gt;=$H2541),$F2541,""),if($E2541="YP Contract",if(K$1=$H2541,500000,if(K$1=($H2541+1),1000000,if(K$1=($H2541+2),1500000,""))))))))</f>
        <v/>
      </c>
      <c r="L2541" s="13" t="str">
        <f t="shared" si="2541"/>
        <v/>
      </c>
      <c r="M2541" s="13" t="str">
        <f t="shared" si="2541"/>
        <v/>
      </c>
      <c r="N2541" s="13" t="str">
        <f t="shared" si="2541"/>
        <v/>
      </c>
      <c r="O2541" s="13" t="str">
        <f t="shared" si="2541"/>
        <v/>
      </c>
      <c r="P2541" s="13" t="str">
        <f t="shared" si="2541"/>
        <v/>
      </c>
    </row>
    <row r="2542">
      <c r="B2542" s="23"/>
      <c r="C2542" s="9"/>
      <c r="D2542" s="9"/>
      <c r="E2542" s="9"/>
      <c r="F2542" s="2"/>
      <c r="G2542" s="3"/>
      <c r="I2542" s="12" t="str">
        <f t="shared" si="754"/>
        <v/>
      </c>
      <c r="J2542" s="13">
        <v>3.31E7</v>
      </c>
      <c r="K2542" s="13" t="str">
        <f t="shared" ref="K2542:P2542" si="2542">if($E2542="","",if($E2542="Dropped",if(and(K$1&lt;=$I2542,K$1&gt;=$H2542),if(Year($D2542)=K$1,$F2542*0.8,if((year($D2542)+1)=K$1,$F2542*0.6,$F2542*0.4)) ,""),if($E2542="Minors",0,if($E2542="FA Contract",if(and(K$1&lt;=$I2542,K$1&gt;=$H2542),$F2542,""),if($E2542="YP Contract",if(K$1=$H2542,500000,if(K$1=($H2542+1),1000000,if(K$1=($H2542+2),1500000,""))))))))</f>
        <v/>
      </c>
      <c r="L2542" s="13" t="str">
        <f t="shared" si="2542"/>
        <v/>
      </c>
      <c r="M2542" s="13" t="str">
        <f t="shared" si="2542"/>
        <v/>
      </c>
      <c r="N2542" s="13" t="str">
        <f t="shared" si="2542"/>
        <v/>
      </c>
      <c r="O2542" s="13" t="str">
        <f t="shared" si="2542"/>
        <v/>
      </c>
      <c r="P2542" s="13" t="str">
        <f t="shared" si="2542"/>
        <v/>
      </c>
    </row>
    <row r="2543">
      <c r="B2543" s="23"/>
      <c r="C2543" s="9"/>
      <c r="D2543" s="9"/>
      <c r="E2543" s="9"/>
      <c r="F2543" s="2"/>
      <c r="G2543" s="3"/>
      <c r="I2543" s="12" t="str">
        <f t="shared" si="754"/>
        <v/>
      </c>
      <c r="J2543" s="13">
        <v>3.31E7</v>
      </c>
      <c r="K2543" s="13" t="str">
        <f t="shared" ref="K2543:P2543" si="2543">if($E2543="","",if($E2543="Dropped",if(and(K$1&lt;=$I2543,K$1&gt;=$H2543),if(Year($D2543)=K$1,$F2543*0.8,if((year($D2543)+1)=K$1,$F2543*0.6,$F2543*0.4)) ,""),if($E2543="Minors",0,if($E2543="FA Contract",if(and(K$1&lt;=$I2543,K$1&gt;=$H2543),$F2543,""),if($E2543="YP Contract",if(K$1=$H2543,500000,if(K$1=($H2543+1),1000000,if(K$1=($H2543+2),1500000,""))))))))</f>
        <v/>
      </c>
      <c r="L2543" s="13" t="str">
        <f t="shared" si="2543"/>
        <v/>
      </c>
      <c r="M2543" s="13" t="str">
        <f t="shared" si="2543"/>
        <v/>
      </c>
      <c r="N2543" s="13" t="str">
        <f t="shared" si="2543"/>
        <v/>
      </c>
      <c r="O2543" s="13" t="str">
        <f t="shared" si="2543"/>
        <v/>
      </c>
      <c r="P2543" s="13" t="str">
        <f t="shared" si="2543"/>
        <v/>
      </c>
    </row>
    <row r="2544">
      <c r="B2544" s="23"/>
      <c r="C2544" s="9"/>
      <c r="D2544" s="9"/>
      <c r="E2544" s="9"/>
      <c r="F2544" s="2"/>
      <c r="G2544" s="3"/>
      <c r="I2544" s="12" t="str">
        <f t="shared" si="754"/>
        <v/>
      </c>
      <c r="J2544" s="13">
        <v>3.31E7</v>
      </c>
      <c r="K2544" s="13" t="str">
        <f t="shared" ref="K2544:P2544" si="2544">if($E2544="","",if($E2544="Dropped",if(and(K$1&lt;=$I2544,K$1&gt;=$H2544),if(Year($D2544)=K$1,$F2544*0.8,if((year($D2544)+1)=K$1,$F2544*0.6,$F2544*0.4)) ,""),if($E2544="Minors",0,if($E2544="FA Contract",if(and(K$1&lt;=$I2544,K$1&gt;=$H2544),$F2544,""),if($E2544="YP Contract",if(K$1=$H2544,500000,if(K$1=($H2544+1),1000000,if(K$1=($H2544+2),1500000,""))))))))</f>
        <v/>
      </c>
      <c r="L2544" s="13" t="str">
        <f t="shared" si="2544"/>
        <v/>
      </c>
      <c r="M2544" s="13" t="str">
        <f t="shared" si="2544"/>
        <v/>
      </c>
      <c r="N2544" s="13" t="str">
        <f t="shared" si="2544"/>
        <v/>
      </c>
      <c r="O2544" s="13" t="str">
        <f t="shared" si="2544"/>
        <v/>
      </c>
      <c r="P2544" s="13" t="str">
        <f t="shared" si="2544"/>
        <v/>
      </c>
    </row>
    <row r="2545">
      <c r="B2545" s="23"/>
      <c r="C2545" s="9"/>
      <c r="D2545" s="9"/>
      <c r="E2545" s="9"/>
      <c r="F2545" s="2"/>
      <c r="G2545" s="3"/>
      <c r="I2545" s="12" t="str">
        <f t="shared" si="754"/>
        <v/>
      </c>
      <c r="J2545" s="13">
        <v>3.31E7</v>
      </c>
      <c r="K2545" s="13" t="str">
        <f t="shared" ref="K2545:P2545" si="2545">if($E2545="","",if($E2545="Dropped",if(and(K$1&lt;=$I2545,K$1&gt;=$H2545),if(Year($D2545)=K$1,$F2545*0.8,if((year($D2545)+1)=K$1,$F2545*0.6,$F2545*0.4)) ,""),if($E2545="Minors",0,if($E2545="FA Contract",if(and(K$1&lt;=$I2545,K$1&gt;=$H2545),$F2545,""),if($E2545="YP Contract",if(K$1=$H2545,500000,if(K$1=($H2545+1),1000000,if(K$1=($H2545+2),1500000,""))))))))</f>
        <v/>
      </c>
      <c r="L2545" s="13" t="str">
        <f t="shared" si="2545"/>
        <v/>
      </c>
      <c r="M2545" s="13" t="str">
        <f t="shared" si="2545"/>
        <v/>
      </c>
      <c r="N2545" s="13" t="str">
        <f t="shared" si="2545"/>
        <v/>
      </c>
      <c r="O2545" s="13" t="str">
        <f t="shared" si="2545"/>
        <v/>
      </c>
      <c r="P2545" s="13" t="str">
        <f t="shared" si="2545"/>
        <v/>
      </c>
    </row>
    <row r="2546">
      <c r="B2546" s="23"/>
      <c r="C2546" s="9"/>
      <c r="D2546" s="9"/>
      <c r="E2546" s="9"/>
      <c r="F2546" s="2"/>
      <c r="G2546" s="3"/>
      <c r="I2546" s="12" t="str">
        <f t="shared" si="754"/>
        <v/>
      </c>
      <c r="J2546" s="13">
        <v>3.31E7</v>
      </c>
      <c r="K2546" s="13" t="str">
        <f t="shared" ref="K2546:P2546" si="2546">if($E2546="","",if($E2546="Dropped",if(and(K$1&lt;=$I2546,K$1&gt;=$H2546),if(Year($D2546)=K$1,$F2546*0.8,if((year($D2546)+1)=K$1,$F2546*0.6,$F2546*0.4)) ,""),if($E2546="Minors",0,if($E2546="FA Contract",if(and(K$1&lt;=$I2546,K$1&gt;=$H2546),$F2546,""),if($E2546="YP Contract",if(K$1=$H2546,500000,if(K$1=($H2546+1),1000000,if(K$1=($H2546+2),1500000,""))))))))</f>
        <v/>
      </c>
      <c r="L2546" s="13" t="str">
        <f t="shared" si="2546"/>
        <v/>
      </c>
      <c r="M2546" s="13" t="str">
        <f t="shared" si="2546"/>
        <v/>
      </c>
      <c r="N2546" s="13" t="str">
        <f t="shared" si="2546"/>
        <v/>
      </c>
      <c r="O2546" s="13" t="str">
        <f t="shared" si="2546"/>
        <v/>
      </c>
      <c r="P2546" s="13" t="str">
        <f t="shared" si="2546"/>
        <v/>
      </c>
    </row>
    <row r="2547">
      <c r="B2547" s="23"/>
      <c r="C2547" s="9"/>
      <c r="D2547" s="9"/>
      <c r="E2547" s="9"/>
      <c r="F2547" s="2"/>
      <c r="G2547" s="3"/>
      <c r="I2547" s="12" t="str">
        <f t="shared" si="754"/>
        <v/>
      </c>
      <c r="J2547" s="13">
        <v>3.31E7</v>
      </c>
      <c r="K2547" s="13" t="str">
        <f t="shared" ref="K2547:P2547" si="2547">if($E2547="","",if($E2547="Dropped",if(and(K$1&lt;=$I2547,K$1&gt;=$H2547),if(Year($D2547)=K$1,$F2547*0.8,if((year($D2547)+1)=K$1,$F2547*0.6,$F2547*0.4)) ,""),if($E2547="Minors",0,if($E2547="FA Contract",if(and(K$1&lt;=$I2547,K$1&gt;=$H2547),$F2547,""),if($E2547="YP Contract",if(K$1=$H2547,500000,if(K$1=($H2547+1),1000000,if(K$1=($H2547+2),1500000,""))))))))</f>
        <v/>
      </c>
      <c r="L2547" s="13" t="str">
        <f t="shared" si="2547"/>
        <v/>
      </c>
      <c r="M2547" s="13" t="str">
        <f t="shared" si="2547"/>
        <v/>
      </c>
      <c r="N2547" s="13" t="str">
        <f t="shared" si="2547"/>
        <v/>
      </c>
      <c r="O2547" s="13" t="str">
        <f t="shared" si="2547"/>
        <v/>
      </c>
      <c r="P2547" s="13" t="str">
        <f t="shared" si="2547"/>
        <v/>
      </c>
    </row>
    <row r="2548">
      <c r="B2548" s="23"/>
      <c r="C2548" s="9"/>
      <c r="D2548" s="9"/>
      <c r="E2548" s="9"/>
      <c r="F2548" s="2"/>
      <c r="G2548" s="3"/>
      <c r="I2548" s="12" t="str">
        <f t="shared" si="754"/>
        <v/>
      </c>
      <c r="J2548" s="13">
        <v>3.31E7</v>
      </c>
      <c r="K2548" s="13" t="str">
        <f t="shared" ref="K2548:P2548" si="2548">if($E2548="","",if($E2548="Dropped",if(and(K$1&lt;=$I2548,K$1&gt;=$H2548),if(Year($D2548)=K$1,$F2548*0.8,if((year($D2548)+1)=K$1,$F2548*0.6,$F2548*0.4)) ,""),if($E2548="Minors",0,if($E2548="FA Contract",if(and(K$1&lt;=$I2548,K$1&gt;=$H2548),$F2548,""),if($E2548="YP Contract",if(K$1=$H2548,500000,if(K$1=($H2548+1),1000000,if(K$1=($H2548+2),1500000,""))))))))</f>
        <v/>
      </c>
      <c r="L2548" s="13" t="str">
        <f t="shared" si="2548"/>
        <v/>
      </c>
      <c r="M2548" s="13" t="str">
        <f t="shared" si="2548"/>
        <v/>
      </c>
      <c r="N2548" s="13" t="str">
        <f t="shared" si="2548"/>
        <v/>
      </c>
      <c r="O2548" s="13" t="str">
        <f t="shared" si="2548"/>
        <v/>
      </c>
      <c r="P2548" s="13" t="str">
        <f t="shared" si="2548"/>
        <v/>
      </c>
    </row>
    <row r="2549">
      <c r="B2549" s="23"/>
      <c r="C2549" s="9"/>
      <c r="D2549" s="9"/>
      <c r="E2549" s="9"/>
      <c r="F2549" s="2"/>
      <c r="G2549" s="3"/>
      <c r="I2549" s="12" t="str">
        <f t="shared" si="754"/>
        <v/>
      </c>
      <c r="J2549" s="13">
        <v>3.31E7</v>
      </c>
      <c r="K2549" s="13" t="str">
        <f t="shared" ref="K2549:P2549" si="2549">if($E2549="","",if($E2549="Dropped",if(and(K$1&lt;=$I2549,K$1&gt;=$H2549),if(Year($D2549)=K$1,$F2549*0.8,if((year($D2549)+1)=K$1,$F2549*0.6,$F2549*0.4)) ,""),if($E2549="Minors",0,if($E2549="FA Contract",if(and(K$1&lt;=$I2549,K$1&gt;=$H2549),$F2549,""),if($E2549="YP Contract",if(K$1=$H2549,500000,if(K$1=($H2549+1),1000000,if(K$1=($H2549+2),1500000,""))))))))</f>
        <v/>
      </c>
      <c r="L2549" s="13" t="str">
        <f t="shared" si="2549"/>
        <v/>
      </c>
      <c r="M2549" s="13" t="str">
        <f t="shared" si="2549"/>
        <v/>
      </c>
      <c r="N2549" s="13" t="str">
        <f t="shared" si="2549"/>
        <v/>
      </c>
      <c r="O2549" s="13" t="str">
        <f t="shared" si="2549"/>
        <v/>
      </c>
      <c r="P2549" s="13" t="str">
        <f t="shared" si="2549"/>
        <v/>
      </c>
    </row>
    <row r="2550">
      <c r="B2550" s="23"/>
      <c r="C2550" s="9"/>
      <c r="D2550" s="9"/>
      <c r="E2550" s="9"/>
      <c r="F2550" s="2"/>
      <c r="G2550" s="3"/>
      <c r="I2550" s="12" t="str">
        <f t="shared" si="754"/>
        <v/>
      </c>
      <c r="J2550" s="13">
        <v>3.31E7</v>
      </c>
      <c r="K2550" s="13" t="str">
        <f t="shared" ref="K2550:P2550" si="2550">if($E2550="","",if($E2550="Dropped",if(and(K$1&lt;=$I2550,K$1&gt;=$H2550),if(Year($D2550)=K$1,$F2550*0.8,if((year($D2550)+1)=K$1,$F2550*0.6,$F2550*0.4)) ,""),if($E2550="Minors",0,if($E2550="FA Contract",if(and(K$1&lt;=$I2550,K$1&gt;=$H2550),$F2550,""),if($E2550="YP Contract",if(K$1=$H2550,500000,if(K$1=($H2550+1),1000000,if(K$1=($H2550+2),1500000,""))))))))</f>
        <v/>
      </c>
      <c r="L2550" s="13" t="str">
        <f t="shared" si="2550"/>
        <v/>
      </c>
      <c r="M2550" s="13" t="str">
        <f t="shared" si="2550"/>
        <v/>
      </c>
      <c r="N2550" s="13" t="str">
        <f t="shared" si="2550"/>
        <v/>
      </c>
      <c r="O2550" s="13" t="str">
        <f t="shared" si="2550"/>
        <v/>
      </c>
      <c r="P2550" s="13" t="str">
        <f t="shared" si="2550"/>
        <v/>
      </c>
    </row>
    <row r="2551">
      <c r="B2551" s="23"/>
      <c r="C2551" s="9"/>
      <c r="D2551" s="9"/>
      <c r="E2551" s="9"/>
      <c r="F2551" s="2"/>
      <c r="G2551" s="3"/>
      <c r="I2551" s="12" t="str">
        <f t="shared" si="754"/>
        <v/>
      </c>
      <c r="J2551" s="13">
        <v>3.31E7</v>
      </c>
      <c r="K2551" s="13" t="str">
        <f t="shared" ref="K2551:P2551" si="2551">if($E2551="","",if($E2551="Dropped",if(and(K$1&lt;=$I2551,K$1&gt;=$H2551),if(Year($D2551)=K$1,$F2551*0.8,if((year($D2551)+1)=K$1,$F2551*0.6,$F2551*0.4)) ,""),if($E2551="Minors",0,if($E2551="FA Contract",if(and(K$1&lt;=$I2551,K$1&gt;=$H2551),$F2551,""),if($E2551="YP Contract",if(K$1=$H2551,500000,if(K$1=($H2551+1),1000000,if(K$1=($H2551+2),1500000,""))))))))</f>
        <v/>
      </c>
      <c r="L2551" s="13" t="str">
        <f t="shared" si="2551"/>
        <v/>
      </c>
      <c r="M2551" s="13" t="str">
        <f t="shared" si="2551"/>
        <v/>
      </c>
      <c r="N2551" s="13" t="str">
        <f t="shared" si="2551"/>
        <v/>
      </c>
      <c r="O2551" s="13" t="str">
        <f t="shared" si="2551"/>
        <v/>
      </c>
      <c r="P2551" s="13" t="str">
        <f t="shared" si="2551"/>
        <v/>
      </c>
    </row>
    <row r="2552">
      <c r="B2552" s="23"/>
      <c r="C2552" s="9"/>
      <c r="D2552" s="9"/>
      <c r="E2552" s="9"/>
      <c r="F2552" s="2"/>
      <c r="G2552" s="3"/>
      <c r="I2552" s="12" t="str">
        <f t="shared" si="754"/>
        <v/>
      </c>
      <c r="J2552" s="13">
        <v>3.31E7</v>
      </c>
      <c r="K2552" s="13" t="str">
        <f t="shared" ref="K2552:P2552" si="2552">if($E2552="","",if($E2552="Dropped",if(and(K$1&lt;=$I2552,K$1&gt;=$H2552),if(Year($D2552)=K$1,$F2552*0.8,if((year($D2552)+1)=K$1,$F2552*0.6,$F2552*0.4)) ,""),if($E2552="Minors",0,if($E2552="FA Contract",if(and(K$1&lt;=$I2552,K$1&gt;=$H2552),$F2552,""),if($E2552="YP Contract",if(K$1=$H2552,500000,if(K$1=($H2552+1),1000000,if(K$1=($H2552+2),1500000,""))))))))</f>
        <v/>
      </c>
      <c r="L2552" s="13" t="str">
        <f t="shared" si="2552"/>
        <v/>
      </c>
      <c r="M2552" s="13" t="str">
        <f t="shared" si="2552"/>
        <v/>
      </c>
      <c r="N2552" s="13" t="str">
        <f t="shared" si="2552"/>
        <v/>
      </c>
      <c r="O2552" s="13" t="str">
        <f t="shared" si="2552"/>
        <v/>
      </c>
      <c r="P2552" s="13" t="str">
        <f t="shared" si="2552"/>
        <v/>
      </c>
    </row>
    <row r="2553">
      <c r="B2553" s="23"/>
      <c r="C2553" s="9"/>
      <c r="D2553" s="9"/>
      <c r="E2553" s="9"/>
      <c r="F2553" s="2"/>
      <c r="G2553" s="3"/>
      <c r="I2553" s="12" t="str">
        <f t="shared" si="754"/>
        <v/>
      </c>
      <c r="J2553" s="13">
        <v>3.31E7</v>
      </c>
      <c r="K2553" s="13" t="str">
        <f t="shared" ref="K2553:P2553" si="2553">if($E2553="","",if($E2553="Dropped",if(and(K$1&lt;=$I2553,K$1&gt;=$H2553),if(Year($D2553)=K$1,$F2553*0.8,if((year($D2553)+1)=K$1,$F2553*0.6,$F2553*0.4)) ,""),if($E2553="Minors",0,if($E2553="FA Contract",if(and(K$1&lt;=$I2553,K$1&gt;=$H2553),$F2553,""),if($E2553="YP Contract",if(K$1=$H2553,500000,if(K$1=($H2553+1),1000000,if(K$1=($H2553+2),1500000,""))))))))</f>
        <v/>
      </c>
      <c r="L2553" s="13" t="str">
        <f t="shared" si="2553"/>
        <v/>
      </c>
      <c r="M2553" s="13" t="str">
        <f t="shared" si="2553"/>
        <v/>
      </c>
      <c r="N2553" s="13" t="str">
        <f t="shared" si="2553"/>
        <v/>
      </c>
      <c r="O2553" s="13" t="str">
        <f t="shared" si="2553"/>
        <v/>
      </c>
      <c r="P2553" s="13" t="str">
        <f t="shared" si="2553"/>
        <v/>
      </c>
    </row>
    <row r="2554">
      <c r="B2554" s="23"/>
      <c r="C2554" s="9"/>
      <c r="D2554" s="9"/>
      <c r="E2554" s="9"/>
      <c r="F2554" s="2"/>
      <c r="G2554" s="3"/>
      <c r="I2554" s="12" t="str">
        <f t="shared" si="754"/>
        <v/>
      </c>
      <c r="J2554" s="13">
        <v>3.31E7</v>
      </c>
      <c r="K2554" s="13" t="str">
        <f t="shared" ref="K2554:P2554" si="2554">if($E2554="","",if($E2554="Dropped",if(and(K$1&lt;=$I2554,K$1&gt;=$H2554),if(Year($D2554)=K$1,$F2554*0.8,if((year($D2554)+1)=K$1,$F2554*0.6,$F2554*0.4)) ,""),if($E2554="Minors",0,if($E2554="FA Contract",if(and(K$1&lt;=$I2554,K$1&gt;=$H2554),$F2554,""),if($E2554="YP Contract",if(K$1=$H2554,500000,if(K$1=($H2554+1),1000000,if(K$1=($H2554+2),1500000,""))))))))</f>
        <v/>
      </c>
      <c r="L2554" s="13" t="str">
        <f t="shared" si="2554"/>
        <v/>
      </c>
      <c r="M2554" s="13" t="str">
        <f t="shared" si="2554"/>
        <v/>
      </c>
      <c r="N2554" s="13" t="str">
        <f t="shared" si="2554"/>
        <v/>
      </c>
      <c r="O2554" s="13" t="str">
        <f t="shared" si="2554"/>
        <v/>
      </c>
      <c r="P2554" s="13" t="str">
        <f t="shared" si="2554"/>
        <v/>
      </c>
    </row>
    <row r="2555">
      <c r="B2555" s="23"/>
      <c r="C2555" s="9"/>
      <c r="D2555" s="9"/>
      <c r="E2555" s="9"/>
      <c r="F2555" s="2"/>
      <c r="G2555" s="3"/>
      <c r="I2555" s="12" t="str">
        <f t="shared" si="754"/>
        <v/>
      </c>
      <c r="J2555" s="13">
        <v>3.31E7</v>
      </c>
      <c r="K2555" s="13" t="str">
        <f t="shared" ref="K2555:P2555" si="2555">if($E2555="","",if($E2555="Dropped",if(and(K$1&lt;=$I2555,K$1&gt;=$H2555),if(Year($D2555)=K$1,$F2555*0.8,if((year($D2555)+1)=K$1,$F2555*0.6,$F2555*0.4)) ,""),if($E2555="Minors",0,if($E2555="FA Contract",if(and(K$1&lt;=$I2555,K$1&gt;=$H2555),$F2555,""),if($E2555="YP Contract",if(K$1=$H2555,500000,if(K$1=($H2555+1),1000000,if(K$1=($H2555+2),1500000,""))))))))</f>
        <v/>
      </c>
      <c r="L2555" s="13" t="str">
        <f t="shared" si="2555"/>
        <v/>
      </c>
      <c r="M2555" s="13" t="str">
        <f t="shared" si="2555"/>
        <v/>
      </c>
      <c r="N2555" s="13" t="str">
        <f t="shared" si="2555"/>
        <v/>
      </c>
      <c r="O2555" s="13" t="str">
        <f t="shared" si="2555"/>
        <v/>
      </c>
      <c r="P2555" s="13" t="str">
        <f t="shared" si="2555"/>
        <v/>
      </c>
    </row>
    <row r="2556">
      <c r="B2556" s="23"/>
      <c r="C2556" s="9"/>
      <c r="D2556" s="9"/>
      <c r="E2556" s="9"/>
      <c r="F2556" s="2"/>
      <c r="G2556" s="3"/>
      <c r="I2556" s="12" t="str">
        <f t="shared" si="754"/>
        <v/>
      </c>
      <c r="J2556" s="13">
        <v>3.31E7</v>
      </c>
      <c r="K2556" s="13" t="str">
        <f t="shared" ref="K2556:P2556" si="2556">if($E2556="","",if($E2556="Dropped",if(and(K$1&lt;=$I2556,K$1&gt;=$H2556),if(Year($D2556)=K$1,$F2556*0.8,if((year($D2556)+1)=K$1,$F2556*0.6,$F2556*0.4)) ,""),if($E2556="Minors",0,if($E2556="FA Contract",if(and(K$1&lt;=$I2556,K$1&gt;=$H2556),$F2556,""),if($E2556="YP Contract",if(K$1=$H2556,500000,if(K$1=($H2556+1),1000000,if(K$1=($H2556+2),1500000,""))))))))</f>
        <v/>
      </c>
      <c r="L2556" s="13" t="str">
        <f t="shared" si="2556"/>
        <v/>
      </c>
      <c r="M2556" s="13" t="str">
        <f t="shared" si="2556"/>
        <v/>
      </c>
      <c r="N2556" s="13" t="str">
        <f t="shared" si="2556"/>
        <v/>
      </c>
      <c r="O2556" s="13" t="str">
        <f t="shared" si="2556"/>
        <v/>
      </c>
      <c r="P2556" s="13" t="str">
        <f t="shared" si="2556"/>
        <v/>
      </c>
    </row>
    <row r="2557">
      <c r="B2557" s="23"/>
      <c r="C2557" s="9"/>
      <c r="D2557" s="9"/>
      <c r="E2557" s="9"/>
      <c r="F2557" s="2"/>
      <c r="G2557" s="3"/>
      <c r="I2557" s="12" t="str">
        <f t="shared" si="754"/>
        <v/>
      </c>
      <c r="J2557" s="13">
        <v>3.31E7</v>
      </c>
      <c r="K2557" s="13" t="str">
        <f t="shared" ref="K2557:P2557" si="2557">if($E2557="","",if($E2557="Dropped",if(and(K$1&lt;=$I2557,K$1&gt;=$H2557),if(Year($D2557)=K$1,$F2557*0.8,if((year($D2557)+1)=K$1,$F2557*0.6,$F2557*0.4)) ,""),if($E2557="Minors",0,if($E2557="FA Contract",if(and(K$1&lt;=$I2557,K$1&gt;=$H2557),$F2557,""),if($E2557="YP Contract",if(K$1=$H2557,500000,if(K$1=($H2557+1),1000000,if(K$1=($H2557+2),1500000,""))))))))</f>
        <v/>
      </c>
      <c r="L2557" s="13" t="str">
        <f t="shared" si="2557"/>
        <v/>
      </c>
      <c r="M2557" s="13" t="str">
        <f t="shared" si="2557"/>
        <v/>
      </c>
      <c r="N2557" s="13" t="str">
        <f t="shared" si="2557"/>
        <v/>
      </c>
      <c r="O2557" s="13" t="str">
        <f t="shared" si="2557"/>
        <v/>
      </c>
      <c r="P2557" s="13" t="str">
        <f t="shared" si="2557"/>
        <v/>
      </c>
    </row>
    <row r="2558">
      <c r="B2558" s="23"/>
      <c r="C2558" s="9"/>
      <c r="D2558" s="9"/>
      <c r="E2558" s="9"/>
      <c r="F2558" s="2"/>
      <c r="G2558" s="3"/>
      <c r="I2558" s="12" t="str">
        <f t="shared" si="754"/>
        <v/>
      </c>
      <c r="J2558" s="13">
        <v>3.31E7</v>
      </c>
      <c r="K2558" s="13" t="str">
        <f t="shared" ref="K2558:P2558" si="2558">if($E2558="","",if($E2558="Dropped",if(and(K$1&lt;=$I2558,K$1&gt;=$H2558),if(Year($D2558)=K$1,$F2558*0.8,if((year($D2558)+1)=K$1,$F2558*0.6,$F2558*0.4)) ,""),if($E2558="Minors",0,if($E2558="FA Contract",if(and(K$1&lt;=$I2558,K$1&gt;=$H2558),$F2558,""),if($E2558="YP Contract",if(K$1=$H2558,500000,if(K$1=($H2558+1),1000000,if(K$1=($H2558+2),1500000,""))))))))</f>
        <v/>
      </c>
      <c r="L2558" s="13" t="str">
        <f t="shared" si="2558"/>
        <v/>
      </c>
      <c r="M2558" s="13" t="str">
        <f t="shared" si="2558"/>
        <v/>
      </c>
      <c r="N2558" s="13" t="str">
        <f t="shared" si="2558"/>
        <v/>
      </c>
      <c r="O2558" s="13" t="str">
        <f t="shared" si="2558"/>
        <v/>
      </c>
      <c r="P2558" s="13" t="str">
        <f t="shared" si="2558"/>
        <v/>
      </c>
    </row>
    <row r="2559">
      <c r="B2559" s="23"/>
      <c r="C2559" s="9"/>
      <c r="D2559" s="9"/>
      <c r="E2559" s="9"/>
      <c r="F2559" s="2"/>
      <c r="G2559" s="3"/>
      <c r="I2559" s="12" t="str">
        <f t="shared" si="754"/>
        <v/>
      </c>
      <c r="J2559" s="13">
        <v>3.31E7</v>
      </c>
      <c r="K2559" s="13" t="str">
        <f t="shared" ref="K2559:P2559" si="2559">if($E2559="","",if($E2559="Dropped",if(and(K$1&lt;=$I2559,K$1&gt;=$H2559),if(Year($D2559)=K$1,$F2559*0.8,if((year($D2559)+1)=K$1,$F2559*0.6,$F2559*0.4)) ,""),if($E2559="Minors",0,if($E2559="FA Contract",if(and(K$1&lt;=$I2559,K$1&gt;=$H2559),$F2559,""),if($E2559="YP Contract",if(K$1=$H2559,500000,if(K$1=($H2559+1),1000000,if(K$1=($H2559+2),1500000,""))))))))</f>
        <v/>
      </c>
      <c r="L2559" s="13" t="str">
        <f t="shared" si="2559"/>
        <v/>
      </c>
      <c r="M2559" s="13" t="str">
        <f t="shared" si="2559"/>
        <v/>
      </c>
      <c r="N2559" s="13" t="str">
        <f t="shared" si="2559"/>
        <v/>
      </c>
      <c r="O2559" s="13" t="str">
        <f t="shared" si="2559"/>
        <v/>
      </c>
      <c r="P2559" s="13" t="str">
        <f t="shared" si="2559"/>
        <v/>
      </c>
    </row>
    <row r="2560">
      <c r="B2560" s="23"/>
      <c r="C2560" s="9"/>
      <c r="D2560" s="9"/>
      <c r="E2560" s="9"/>
      <c r="F2560" s="2"/>
      <c r="G2560" s="3"/>
      <c r="I2560" s="12" t="str">
        <f t="shared" si="754"/>
        <v/>
      </c>
      <c r="J2560" s="13">
        <v>3.31E7</v>
      </c>
      <c r="K2560" s="13" t="str">
        <f t="shared" ref="K2560:P2560" si="2560">if($E2560="","",if($E2560="Dropped",if(and(K$1&lt;=$I2560,K$1&gt;=$H2560),if(Year($D2560)=K$1,$F2560*0.8,if((year($D2560)+1)=K$1,$F2560*0.6,$F2560*0.4)) ,""),if($E2560="Minors",0,if($E2560="FA Contract",if(and(K$1&lt;=$I2560,K$1&gt;=$H2560),$F2560,""),if($E2560="YP Contract",if(K$1=$H2560,500000,if(K$1=($H2560+1),1000000,if(K$1=($H2560+2),1500000,""))))))))</f>
        <v/>
      </c>
      <c r="L2560" s="13" t="str">
        <f t="shared" si="2560"/>
        <v/>
      </c>
      <c r="M2560" s="13" t="str">
        <f t="shared" si="2560"/>
        <v/>
      </c>
      <c r="N2560" s="13" t="str">
        <f t="shared" si="2560"/>
        <v/>
      </c>
      <c r="O2560" s="13" t="str">
        <f t="shared" si="2560"/>
        <v/>
      </c>
      <c r="P2560" s="13" t="str">
        <f t="shared" si="2560"/>
        <v/>
      </c>
    </row>
    <row r="2561">
      <c r="B2561" s="23"/>
      <c r="C2561" s="9"/>
      <c r="D2561" s="9"/>
      <c r="E2561" s="9"/>
      <c r="F2561" s="2"/>
      <c r="G2561" s="3"/>
      <c r="I2561" s="12" t="str">
        <f t="shared" si="754"/>
        <v/>
      </c>
      <c r="J2561" s="13">
        <v>3.31E7</v>
      </c>
      <c r="K2561" s="13" t="str">
        <f t="shared" ref="K2561:P2561" si="2561">if($E2561="","",if($E2561="Dropped",if(and(K$1&lt;=$I2561,K$1&gt;=$H2561),if(Year($D2561)=K$1,$F2561*0.8,if((year($D2561)+1)=K$1,$F2561*0.6,$F2561*0.4)) ,""),if($E2561="Minors",0,if($E2561="FA Contract",if(and(K$1&lt;=$I2561,K$1&gt;=$H2561),$F2561,""),if($E2561="YP Contract",if(K$1=$H2561,500000,if(K$1=($H2561+1),1000000,if(K$1=($H2561+2),1500000,""))))))))</f>
        <v/>
      </c>
      <c r="L2561" s="13" t="str">
        <f t="shared" si="2561"/>
        <v/>
      </c>
      <c r="M2561" s="13" t="str">
        <f t="shared" si="2561"/>
        <v/>
      </c>
      <c r="N2561" s="13" t="str">
        <f t="shared" si="2561"/>
        <v/>
      </c>
      <c r="O2561" s="13" t="str">
        <f t="shared" si="2561"/>
        <v/>
      </c>
      <c r="P2561" s="13" t="str">
        <f t="shared" si="2561"/>
        <v/>
      </c>
    </row>
    <row r="2562">
      <c r="B2562" s="23"/>
      <c r="C2562" s="9"/>
      <c r="D2562" s="9"/>
      <c r="E2562" s="9"/>
      <c r="F2562" s="2"/>
      <c r="G2562" s="3"/>
      <c r="I2562" s="12" t="str">
        <f t="shared" si="754"/>
        <v/>
      </c>
      <c r="J2562" s="13">
        <v>3.31E7</v>
      </c>
      <c r="K2562" s="13" t="str">
        <f t="shared" ref="K2562:P2562" si="2562">if($E2562="","",if($E2562="Dropped",if(and(K$1&lt;=$I2562,K$1&gt;=$H2562),if(Year($D2562)=K$1,$F2562*0.8,if((year($D2562)+1)=K$1,$F2562*0.6,$F2562*0.4)) ,""),if($E2562="Minors",0,if($E2562="FA Contract",if(and(K$1&lt;=$I2562,K$1&gt;=$H2562),$F2562,""),if($E2562="YP Contract",if(K$1=$H2562,500000,if(K$1=($H2562+1),1000000,if(K$1=($H2562+2),1500000,""))))))))</f>
        <v/>
      </c>
      <c r="L2562" s="13" t="str">
        <f t="shared" si="2562"/>
        <v/>
      </c>
      <c r="M2562" s="13" t="str">
        <f t="shared" si="2562"/>
        <v/>
      </c>
      <c r="N2562" s="13" t="str">
        <f t="shared" si="2562"/>
        <v/>
      </c>
      <c r="O2562" s="13" t="str">
        <f t="shared" si="2562"/>
        <v/>
      </c>
      <c r="P2562" s="13" t="str">
        <f t="shared" si="2562"/>
        <v/>
      </c>
    </row>
    <row r="2563">
      <c r="B2563" s="23"/>
      <c r="C2563" s="9"/>
      <c r="D2563" s="9"/>
      <c r="E2563" s="9"/>
      <c r="F2563" s="2"/>
      <c r="G2563" s="3"/>
      <c r="I2563" s="12" t="str">
        <f t="shared" si="754"/>
        <v/>
      </c>
      <c r="J2563" s="13">
        <v>3.31E7</v>
      </c>
      <c r="K2563" s="13" t="str">
        <f t="shared" ref="K2563:P2563" si="2563">if($E2563="","",if($E2563="Dropped",if(and(K$1&lt;=$I2563,K$1&gt;=$H2563),if(Year($D2563)=K$1,$F2563*0.8,if((year($D2563)+1)=K$1,$F2563*0.6,$F2563*0.4)) ,""),if($E2563="Minors",0,if($E2563="FA Contract",if(and(K$1&lt;=$I2563,K$1&gt;=$H2563),$F2563,""),if($E2563="YP Contract",if(K$1=$H2563,500000,if(K$1=($H2563+1),1000000,if(K$1=($H2563+2),1500000,""))))))))</f>
        <v/>
      </c>
      <c r="L2563" s="13" t="str">
        <f t="shared" si="2563"/>
        <v/>
      </c>
      <c r="M2563" s="13" t="str">
        <f t="shared" si="2563"/>
        <v/>
      </c>
      <c r="N2563" s="13" t="str">
        <f t="shared" si="2563"/>
        <v/>
      </c>
      <c r="O2563" s="13" t="str">
        <f t="shared" si="2563"/>
        <v/>
      </c>
      <c r="P2563" s="13" t="str">
        <f t="shared" si="2563"/>
        <v/>
      </c>
    </row>
    <row r="2564">
      <c r="B2564" s="23"/>
      <c r="C2564" s="9"/>
      <c r="D2564" s="9"/>
      <c r="E2564" s="9"/>
      <c r="F2564" s="2"/>
      <c r="G2564" s="3"/>
      <c r="I2564" s="12" t="str">
        <f t="shared" si="754"/>
        <v/>
      </c>
      <c r="J2564" s="13">
        <v>3.31E7</v>
      </c>
      <c r="K2564" s="13" t="str">
        <f t="shared" ref="K2564:P2564" si="2564">if($E2564="","",if($E2564="Dropped",if(and(K$1&lt;=$I2564,K$1&gt;=$H2564),if(Year($D2564)=K$1,$F2564*0.8,if((year($D2564)+1)=K$1,$F2564*0.6,$F2564*0.4)) ,""),if($E2564="Minors",0,if($E2564="FA Contract",if(and(K$1&lt;=$I2564,K$1&gt;=$H2564),$F2564,""),if($E2564="YP Contract",if(K$1=$H2564,500000,if(K$1=($H2564+1),1000000,if(K$1=($H2564+2),1500000,""))))))))</f>
        <v/>
      </c>
      <c r="L2564" s="13" t="str">
        <f t="shared" si="2564"/>
        <v/>
      </c>
      <c r="M2564" s="13" t="str">
        <f t="shared" si="2564"/>
        <v/>
      </c>
      <c r="N2564" s="13" t="str">
        <f t="shared" si="2564"/>
        <v/>
      </c>
      <c r="O2564" s="13" t="str">
        <f t="shared" si="2564"/>
        <v/>
      </c>
      <c r="P2564" s="13" t="str">
        <f t="shared" si="2564"/>
        <v/>
      </c>
    </row>
    <row r="2565">
      <c r="B2565" s="23"/>
      <c r="C2565" s="9"/>
      <c r="D2565" s="9"/>
      <c r="E2565" s="9"/>
      <c r="F2565" s="2"/>
      <c r="G2565" s="3"/>
      <c r="I2565" s="12" t="str">
        <f t="shared" si="754"/>
        <v/>
      </c>
      <c r="J2565" s="13">
        <v>3.31E7</v>
      </c>
      <c r="K2565" s="13" t="str">
        <f t="shared" ref="K2565:P2565" si="2565">if($E2565="","",if($E2565="Dropped",if(and(K$1&lt;=$I2565,K$1&gt;=$H2565),if(Year($D2565)=K$1,$F2565*0.8,if((year($D2565)+1)=K$1,$F2565*0.6,$F2565*0.4)) ,""),if($E2565="Minors",0,if($E2565="FA Contract",if(and(K$1&lt;=$I2565,K$1&gt;=$H2565),$F2565,""),if($E2565="YP Contract",if(K$1=$H2565,500000,if(K$1=($H2565+1),1000000,if(K$1=($H2565+2),1500000,""))))))))</f>
        <v/>
      </c>
      <c r="L2565" s="13" t="str">
        <f t="shared" si="2565"/>
        <v/>
      </c>
      <c r="M2565" s="13" t="str">
        <f t="shared" si="2565"/>
        <v/>
      </c>
      <c r="N2565" s="13" t="str">
        <f t="shared" si="2565"/>
        <v/>
      </c>
      <c r="O2565" s="13" t="str">
        <f t="shared" si="2565"/>
        <v/>
      </c>
      <c r="P2565" s="13" t="str">
        <f t="shared" si="2565"/>
        <v/>
      </c>
    </row>
    <row r="2566">
      <c r="B2566" s="23"/>
      <c r="C2566" s="9"/>
      <c r="D2566" s="9"/>
      <c r="E2566" s="9"/>
      <c r="F2566" s="2"/>
      <c r="G2566" s="3"/>
      <c r="I2566" s="12" t="str">
        <f t="shared" si="754"/>
        <v/>
      </c>
      <c r="J2566" s="13">
        <v>3.31E7</v>
      </c>
      <c r="K2566" s="13" t="str">
        <f t="shared" ref="K2566:P2566" si="2566">if($E2566="","",if($E2566="Dropped",if(and(K$1&lt;=$I2566,K$1&gt;=$H2566),if(Year($D2566)=K$1,$F2566*0.8,if((year($D2566)+1)=K$1,$F2566*0.6,$F2566*0.4)) ,""),if($E2566="Minors",0,if($E2566="FA Contract",if(and(K$1&lt;=$I2566,K$1&gt;=$H2566),$F2566,""),if($E2566="YP Contract",if(K$1=$H2566,500000,if(K$1=($H2566+1),1000000,if(K$1=($H2566+2),1500000,""))))))))</f>
        <v/>
      </c>
      <c r="L2566" s="13" t="str">
        <f t="shared" si="2566"/>
        <v/>
      </c>
      <c r="M2566" s="13" t="str">
        <f t="shared" si="2566"/>
        <v/>
      </c>
      <c r="N2566" s="13" t="str">
        <f t="shared" si="2566"/>
        <v/>
      </c>
      <c r="O2566" s="13" t="str">
        <f t="shared" si="2566"/>
        <v/>
      </c>
      <c r="P2566" s="13" t="str">
        <f t="shared" si="2566"/>
        <v/>
      </c>
    </row>
    <row r="2567">
      <c r="B2567" s="23"/>
      <c r="C2567" s="9"/>
      <c r="D2567" s="9"/>
      <c r="E2567" s="9"/>
      <c r="F2567" s="2"/>
      <c r="G2567" s="3"/>
      <c r="I2567" s="12" t="str">
        <f t="shared" si="754"/>
        <v/>
      </c>
      <c r="J2567" s="13">
        <v>3.31E7</v>
      </c>
      <c r="K2567" s="13" t="str">
        <f t="shared" ref="K2567:P2567" si="2567">if($E2567="","",if($E2567="Dropped",if(and(K$1&lt;=$I2567,K$1&gt;=$H2567),if(Year($D2567)=K$1,$F2567*0.8,if((year($D2567)+1)=K$1,$F2567*0.6,$F2567*0.4)) ,""),if($E2567="Minors",0,if($E2567="FA Contract",if(and(K$1&lt;=$I2567,K$1&gt;=$H2567),$F2567,""),if($E2567="YP Contract",if(K$1=$H2567,500000,if(K$1=($H2567+1),1000000,if(K$1=($H2567+2),1500000,""))))))))</f>
        <v/>
      </c>
      <c r="L2567" s="13" t="str">
        <f t="shared" si="2567"/>
        <v/>
      </c>
      <c r="M2567" s="13" t="str">
        <f t="shared" si="2567"/>
        <v/>
      </c>
      <c r="N2567" s="13" t="str">
        <f t="shared" si="2567"/>
        <v/>
      </c>
      <c r="O2567" s="13" t="str">
        <f t="shared" si="2567"/>
        <v/>
      </c>
      <c r="P2567" s="13" t="str">
        <f t="shared" si="2567"/>
        <v/>
      </c>
    </row>
    <row r="2568">
      <c r="B2568" s="23"/>
      <c r="C2568" s="9"/>
      <c r="D2568" s="9"/>
      <c r="E2568" s="9"/>
      <c r="F2568" s="2"/>
      <c r="G2568" s="3"/>
      <c r="I2568" s="12" t="str">
        <f t="shared" si="754"/>
        <v/>
      </c>
      <c r="J2568" s="13">
        <v>3.31E7</v>
      </c>
      <c r="K2568" s="13" t="str">
        <f t="shared" ref="K2568:P2568" si="2568">if($E2568="","",if($E2568="Dropped",if(and(K$1&lt;=$I2568,K$1&gt;=$H2568),if(Year($D2568)=K$1,$F2568*0.8,if((year($D2568)+1)=K$1,$F2568*0.6,$F2568*0.4)) ,""),if($E2568="Minors",0,if($E2568="FA Contract",if(and(K$1&lt;=$I2568,K$1&gt;=$H2568),$F2568,""),if($E2568="YP Contract",if(K$1=$H2568,500000,if(K$1=($H2568+1),1000000,if(K$1=($H2568+2),1500000,""))))))))</f>
        <v/>
      </c>
      <c r="L2568" s="13" t="str">
        <f t="shared" si="2568"/>
        <v/>
      </c>
      <c r="M2568" s="13" t="str">
        <f t="shared" si="2568"/>
        <v/>
      </c>
      <c r="N2568" s="13" t="str">
        <f t="shared" si="2568"/>
        <v/>
      </c>
      <c r="O2568" s="13" t="str">
        <f t="shared" si="2568"/>
        <v/>
      </c>
      <c r="P2568" s="13" t="str">
        <f t="shared" si="2568"/>
        <v/>
      </c>
    </row>
    <row r="2569">
      <c r="B2569" s="23"/>
      <c r="C2569" s="9"/>
      <c r="D2569" s="9"/>
      <c r="E2569" s="9"/>
      <c r="F2569" s="2"/>
      <c r="G2569" s="3"/>
      <c r="I2569" s="12" t="str">
        <f t="shared" si="754"/>
        <v/>
      </c>
      <c r="J2569" s="13">
        <v>3.31E7</v>
      </c>
      <c r="K2569" s="13" t="str">
        <f t="shared" ref="K2569:P2569" si="2569">if($E2569="","",if($E2569="Dropped",if(and(K$1&lt;=$I2569,K$1&gt;=$H2569),if(Year($D2569)=K$1,$F2569*0.8,if((year($D2569)+1)=K$1,$F2569*0.6,$F2569*0.4)) ,""),if($E2569="Minors",0,if($E2569="FA Contract",if(and(K$1&lt;=$I2569,K$1&gt;=$H2569),$F2569,""),if($E2569="YP Contract",if(K$1=$H2569,500000,if(K$1=($H2569+1),1000000,if(K$1=($H2569+2),1500000,""))))))))</f>
        <v/>
      </c>
      <c r="L2569" s="13" t="str">
        <f t="shared" si="2569"/>
        <v/>
      </c>
      <c r="M2569" s="13" t="str">
        <f t="shared" si="2569"/>
        <v/>
      </c>
      <c r="N2569" s="13" t="str">
        <f t="shared" si="2569"/>
        <v/>
      </c>
      <c r="O2569" s="13" t="str">
        <f t="shared" si="2569"/>
        <v/>
      </c>
      <c r="P2569" s="13" t="str">
        <f t="shared" si="2569"/>
        <v/>
      </c>
    </row>
    <row r="2570">
      <c r="B2570" s="23"/>
      <c r="C2570" s="9"/>
      <c r="D2570" s="9"/>
      <c r="E2570" s="9"/>
      <c r="F2570" s="2"/>
      <c r="G2570" s="3"/>
      <c r="I2570" s="12" t="str">
        <f t="shared" si="754"/>
        <v/>
      </c>
      <c r="J2570" s="13">
        <v>3.31E7</v>
      </c>
      <c r="K2570" s="13" t="str">
        <f t="shared" ref="K2570:P2570" si="2570">if($E2570="","",if($E2570="Dropped",if(and(K$1&lt;=$I2570,K$1&gt;=$H2570),if(Year($D2570)=K$1,$F2570*0.8,if((year($D2570)+1)=K$1,$F2570*0.6,$F2570*0.4)) ,""),if($E2570="Minors",0,if($E2570="FA Contract",if(and(K$1&lt;=$I2570,K$1&gt;=$H2570),$F2570,""),if($E2570="YP Contract",if(K$1=$H2570,500000,if(K$1=($H2570+1),1000000,if(K$1=($H2570+2),1500000,""))))))))</f>
        <v/>
      </c>
      <c r="L2570" s="13" t="str">
        <f t="shared" si="2570"/>
        <v/>
      </c>
      <c r="M2570" s="13" t="str">
        <f t="shared" si="2570"/>
        <v/>
      </c>
      <c r="N2570" s="13" t="str">
        <f t="shared" si="2570"/>
        <v/>
      </c>
      <c r="O2570" s="13" t="str">
        <f t="shared" si="2570"/>
        <v/>
      </c>
      <c r="P2570" s="13" t="str">
        <f t="shared" si="2570"/>
        <v/>
      </c>
    </row>
    <row r="2571">
      <c r="B2571" s="23"/>
      <c r="C2571" s="9"/>
      <c r="D2571" s="9"/>
      <c r="E2571" s="9"/>
      <c r="F2571" s="2"/>
      <c r="G2571" s="3"/>
      <c r="I2571" s="12" t="str">
        <f t="shared" si="754"/>
        <v/>
      </c>
      <c r="J2571" s="13">
        <v>3.31E7</v>
      </c>
      <c r="K2571" s="13" t="str">
        <f t="shared" ref="K2571:P2571" si="2571">if($E2571="","",if($E2571="Dropped",if(and(K$1&lt;=$I2571,K$1&gt;=$H2571),if(Year($D2571)=K$1,$F2571*0.8,if((year($D2571)+1)=K$1,$F2571*0.6,$F2571*0.4)) ,""),if($E2571="Minors",0,if($E2571="FA Contract",if(and(K$1&lt;=$I2571,K$1&gt;=$H2571),$F2571,""),if($E2571="YP Contract",if(K$1=$H2571,500000,if(K$1=($H2571+1),1000000,if(K$1=($H2571+2),1500000,""))))))))</f>
        <v/>
      </c>
      <c r="L2571" s="13" t="str">
        <f t="shared" si="2571"/>
        <v/>
      </c>
      <c r="M2571" s="13" t="str">
        <f t="shared" si="2571"/>
        <v/>
      </c>
      <c r="N2571" s="13" t="str">
        <f t="shared" si="2571"/>
        <v/>
      </c>
      <c r="O2571" s="13" t="str">
        <f t="shared" si="2571"/>
        <v/>
      </c>
      <c r="P2571" s="13" t="str">
        <f t="shared" si="2571"/>
        <v/>
      </c>
    </row>
    <row r="2572">
      <c r="B2572" s="23"/>
      <c r="C2572" s="9"/>
      <c r="D2572" s="9"/>
      <c r="E2572" s="9"/>
      <c r="F2572" s="2"/>
      <c r="G2572" s="3"/>
      <c r="I2572" s="12" t="str">
        <f t="shared" si="754"/>
        <v/>
      </c>
      <c r="J2572" s="13">
        <v>3.31E7</v>
      </c>
      <c r="K2572" s="13" t="str">
        <f t="shared" ref="K2572:P2572" si="2572">if($E2572="","",if($E2572="Dropped",if(and(K$1&lt;=$I2572,K$1&gt;=$H2572),if(Year($D2572)=K$1,$F2572*0.8,if((year($D2572)+1)=K$1,$F2572*0.6,$F2572*0.4)) ,""),if($E2572="Minors",0,if($E2572="FA Contract",if(and(K$1&lt;=$I2572,K$1&gt;=$H2572),$F2572,""),if($E2572="YP Contract",if(K$1=$H2572,500000,if(K$1=($H2572+1),1000000,if(K$1=($H2572+2),1500000,""))))))))</f>
        <v/>
      </c>
      <c r="L2572" s="13" t="str">
        <f t="shared" si="2572"/>
        <v/>
      </c>
      <c r="M2572" s="13" t="str">
        <f t="shared" si="2572"/>
        <v/>
      </c>
      <c r="N2572" s="13" t="str">
        <f t="shared" si="2572"/>
        <v/>
      </c>
      <c r="O2572" s="13" t="str">
        <f t="shared" si="2572"/>
        <v/>
      </c>
      <c r="P2572" s="13" t="str">
        <f t="shared" si="2572"/>
        <v/>
      </c>
    </row>
    <row r="2573">
      <c r="B2573" s="23"/>
      <c r="C2573" s="9"/>
      <c r="D2573" s="9"/>
      <c r="E2573" s="9"/>
      <c r="F2573" s="2"/>
      <c r="G2573" s="3"/>
      <c r="I2573" s="12" t="str">
        <f t="shared" si="754"/>
        <v/>
      </c>
      <c r="J2573" s="13">
        <v>3.31E7</v>
      </c>
      <c r="K2573" s="13" t="str">
        <f t="shared" ref="K2573:P2573" si="2573">if($E2573="","",if($E2573="Dropped",if(and(K$1&lt;=$I2573,K$1&gt;=$H2573),if(Year($D2573)=K$1,$F2573*0.8,if((year($D2573)+1)=K$1,$F2573*0.6,$F2573*0.4)) ,""),if($E2573="Minors",0,if($E2573="FA Contract",if(and(K$1&lt;=$I2573,K$1&gt;=$H2573),$F2573,""),if($E2573="YP Contract",if(K$1=$H2573,500000,if(K$1=($H2573+1),1000000,if(K$1=($H2573+2),1500000,""))))))))</f>
        <v/>
      </c>
      <c r="L2573" s="13" t="str">
        <f t="shared" si="2573"/>
        <v/>
      </c>
      <c r="M2573" s="13" t="str">
        <f t="shared" si="2573"/>
        <v/>
      </c>
      <c r="N2573" s="13" t="str">
        <f t="shared" si="2573"/>
        <v/>
      </c>
      <c r="O2573" s="13" t="str">
        <f t="shared" si="2573"/>
        <v/>
      </c>
      <c r="P2573" s="13" t="str">
        <f t="shared" si="2573"/>
        <v/>
      </c>
    </row>
    <row r="2574">
      <c r="B2574" s="23"/>
      <c r="C2574" s="9"/>
      <c r="D2574" s="9"/>
      <c r="E2574" s="9"/>
      <c r="F2574" s="2"/>
      <c r="G2574" s="3"/>
      <c r="I2574" s="12" t="str">
        <f t="shared" si="754"/>
        <v/>
      </c>
      <c r="J2574" s="13">
        <v>3.31E7</v>
      </c>
      <c r="K2574" s="13" t="str">
        <f t="shared" ref="K2574:P2574" si="2574">if($E2574="","",if($E2574="Dropped",if(and(K$1&lt;=$I2574,K$1&gt;=$H2574),if(Year($D2574)=K$1,$F2574*0.8,if((year($D2574)+1)=K$1,$F2574*0.6,$F2574*0.4)) ,""),if($E2574="Minors",0,if($E2574="FA Contract",if(and(K$1&lt;=$I2574,K$1&gt;=$H2574),$F2574,""),if($E2574="YP Contract",if(K$1=$H2574,500000,if(K$1=($H2574+1),1000000,if(K$1=($H2574+2),1500000,""))))))))</f>
        <v/>
      </c>
      <c r="L2574" s="13" t="str">
        <f t="shared" si="2574"/>
        <v/>
      </c>
      <c r="M2574" s="13" t="str">
        <f t="shared" si="2574"/>
        <v/>
      </c>
      <c r="N2574" s="13" t="str">
        <f t="shared" si="2574"/>
        <v/>
      </c>
      <c r="O2574" s="13" t="str">
        <f t="shared" si="2574"/>
        <v/>
      </c>
      <c r="P2574" s="13" t="str">
        <f t="shared" si="2574"/>
        <v/>
      </c>
    </row>
    <row r="2575">
      <c r="B2575" s="23"/>
      <c r="C2575" s="9"/>
      <c r="D2575" s="9"/>
      <c r="E2575" s="9"/>
      <c r="F2575" s="2"/>
      <c r="G2575" s="3"/>
      <c r="I2575" s="12" t="str">
        <f t="shared" si="754"/>
        <v/>
      </c>
      <c r="J2575" s="13">
        <v>3.31E7</v>
      </c>
      <c r="K2575" s="13" t="str">
        <f t="shared" ref="K2575:P2575" si="2575">if($E2575="","",if($E2575="Dropped",if(and(K$1&lt;=$I2575,K$1&gt;=$H2575),if(Year($D2575)=K$1,$F2575*0.8,if((year($D2575)+1)=K$1,$F2575*0.6,$F2575*0.4)) ,""),if($E2575="Minors",0,if($E2575="FA Contract",if(and(K$1&lt;=$I2575,K$1&gt;=$H2575),$F2575,""),if($E2575="YP Contract",if(K$1=$H2575,500000,if(K$1=($H2575+1),1000000,if(K$1=($H2575+2),1500000,""))))))))</f>
        <v/>
      </c>
      <c r="L2575" s="13" t="str">
        <f t="shared" si="2575"/>
        <v/>
      </c>
      <c r="M2575" s="13" t="str">
        <f t="shared" si="2575"/>
        <v/>
      </c>
      <c r="N2575" s="13" t="str">
        <f t="shared" si="2575"/>
        <v/>
      </c>
      <c r="O2575" s="13" t="str">
        <f t="shared" si="2575"/>
        <v/>
      </c>
      <c r="P2575" s="13" t="str">
        <f t="shared" si="2575"/>
        <v/>
      </c>
    </row>
    <row r="2576">
      <c r="B2576" s="23"/>
      <c r="C2576" s="9"/>
      <c r="D2576" s="9"/>
      <c r="E2576" s="9"/>
      <c r="F2576" s="2"/>
      <c r="G2576" s="3"/>
      <c r="I2576" s="12" t="str">
        <f t="shared" si="754"/>
        <v/>
      </c>
      <c r="J2576" s="13">
        <v>3.31E7</v>
      </c>
      <c r="K2576" s="13" t="str">
        <f t="shared" ref="K2576:P2576" si="2576">if($E2576="","",if($E2576="Dropped",if(and(K$1&lt;=$I2576,K$1&gt;=$H2576),if(Year($D2576)=K$1,$F2576*0.8,if((year($D2576)+1)=K$1,$F2576*0.6,$F2576*0.4)) ,""),if($E2576="Minors",0,if($E2576="FA Contract",if(and(K$1&lt;=$I2576,K$1&gt;=$H2576),$F2576,""),if($E2576="YP Contract",if(K$1=$H2576,500000,if(K$1=($H2576+1),1000000,if(K$1=($H2576+2),1500000,""))))))))</f>
        <v/>
      </c>
      <c r="L2576" s="13" t="str">
        <f t="shared" si="2576"/>
        <v/>
      </c>
      <c r="M2576" s="13" t="str">
        <f t="shared" si="2576"/>
        <v/>
      </c>
      <c r="N2576" s="13" t="str">
        <f t="shared" si="2576"/>
        <v/>
      </c>
      <c r="O2576" s="13" t="str">
        <f t="shared" si="2576"/>
        <v/>
      </c>
      <c r="P2576" s="13" t="str">
        <f t="shared" si="2576"/>
        <v/>
      </c>
    </row>
    <row r="2577">
      <c r="B2577" s="23"/>
      <c r="C2577" s="9"/>
      <c r="D2577" s="9"/>
      <c r="E2577" s="9"/>
      <c r="F2577" s="2"/>
      <c r="G2577" s="3"/>
      <c r="I2577" s="12" t="str">
        <f t="shared" si="754"/>
        <v/>
      </c>
      <c r="J2577" s="13">
        <v>3.31E7</v>
      </c>
      <c r="K2577" s="13" t="str">
        <f t="shared" ref="K2577:P2577" si="2577">if($E2577="","",if($E2577="Dropped",if(and(K$1&lt;=$I2577,K$1&gt;=$H2577),if(Year($D2577)=K$1,$F2577*0.8,if((year($D2577)+1)=K$1,$F2577*0.6,$F2577*0.4)) ,""),if($E2577="Minors",0,if($E2577="FA Contract",if(and(K$1&lt;=$I2577,K$1&gt;=$H2577),$F2577,""),if($E2577="YP Contract",if(K$1=$H2577,500000,if(K$1=($H2577+1),1000000,if(K$1=($H2577+2),1500000,""))))))))</f>
        <v/>
      </c>
      <c r="L2577" s="13" t="str">
        <f t="shared" si="2577"/>
        <v/>
      </c>
      <c r="M2577" s="13" t="str">
        <f t="shared" si="2577"/>
        <v/>
      </c>
      <c r="N2577" s="13" t="str">
        <f t="shared" si="2577"/>
        <v/>
      </c>
      <c r="O2577" s="13" t="str">
        <f t="shared" si="2577"/>
        <v/>
      </c>
      <c r="P2577" s="13" t="str">
        <f t="shared" si="2577"/>
        <v/>
      </c>
    </row>
    <row r="2578">
      <c r="B2578" s="23"/>
      <c r="C2578" s="9"/>
      <c r="D2578" s="9"/>
      <c r="E2578" s="9"/>
      <c r="F2578" s="2"/>
      <c r="G2578" s="3"/>
      <c r="I2578" s="12" t="str">
        <f t="shared" si="754"/>
        <v/>
      </c>
      <c r="J2578" s="13">
        <v>3.31E7</v>
      </c>
      <c r="K2578" s="13" t="str">
        <f t="shared" ref="K2578:P2578" si="2578">if($E2578="","",if($E2578="Dropped",if(and(K$1&lt;=$I2578,K$1&gt;=$H2578),if(Year($D2578)=K$1,$F2578*0.8,if((year($D2578)+1)=K$1,$F2578*0.6,$F2578*0.4)) ,""),if($E2578="Minors",0,if($E2578="FA Contract",if(and(K$1&lt;=$I2578,K$1&gt;=$H2578),$F2578,""),if($E2578="YP Contract",if(K$1=$H2578,500000,if(K$1=($H2578+1),1000000,if(K$1=($H2578+2),1500000,""))))))))</f>
        <v/>
      </c>
      <c r="L2578" s="13" t="str">
        <f t="shared" si="2578"/>
        <v/>
      </c>
      <c r="M2578" s="13" t="str">
        <f t="shared" si="2578"/>
        <v/>
      </c>
      <c r="N2578" s="13" t="str">
        <f t="shared" si="2578"/>
        <v/>
      </c>
      <c r="O2578" s="13" t="str">
        <f t="shared" si="2578"/>
        <v/>
      </c>
      <c r="P2578" s="13" t="str">
        <f t="shared" si="2578"/>
        <v/>
      </c>
    </row>
    <row r="2579">
      <c r="B2579" s="23"/>
      <c r="C2579" s="9"/>
      <c r="D2579" s="9"/>
      <c r="E2579" s="9"/>
      <c r="F2579" s="2"/>
      <c r="G2579" s="3"/>
      <c r="I2579" s="12" t="str">
        <f t="shared" si="754"/>
        <v/>
      </c>
      <c r="J2579" s="13">
        <v>3.31E7</v>
      </c>
      <c r="K2579" s="13" t="str">
        <f t="shared" ref="K2579:P2579" si="2579">if($E2579="","",if($E2579="Dropped",if(and(K$1&lt;=$I2579,K$1&gt;=$H2579),if(Year($D2579)=K$1,$F2579*0.8,if((year($D2579)+1)=K$1,$F2579*0.6,$F2579*0.4)) ,""),if($E2579="Minors",0,if($E2579="FA Contract",if(and(K$1&lt;=$I2579,K$1&gt;=$H2579),$F2579,""),if($E2579="YP Contract",if(K$1=$H2579,500000,if(K$1=($H2579+1),1000000,if(K$1=($H2579+2),1500000,""))))))))</f>
        <v/>
      </c>
      <c r="L2579" s="13" t="str">
        <f t="shared" si="2579"/>
        <v/>
      </c>
      <c r="M2579" s="13" t="str">
        <f t="shared" si="2579"/>
        <v/>
      </c>
      <c r="N2579" s="13" t="str">
        <f t="shared" si="2579"/>
        <v/>
      </c>
      <c r="O2579" s="13" t="str">
        <f t="shared" si="2579"/>
        <v/>
      </c>
      <c r="P2579" s="13" t="str">
        <f t="shared" si="2579"/>
        <v/>
      </c>
    </row>
    <row r="2580">
      <c r="B2580" s="23"/>
      <c r="C2580" s="9"/>
      <c r="D2580" s="9"/>
      <c r="E2580" s="9"/>
      <c r="F2580" s="2"/>
      <c r="G2580" s="3"/>
      <c r="I2580" s="12" t="str">
        <f t="shared" si="754"/>
        <v/>
      </c>
      <c r="J2580" s="13">
        <v>3.31E7</v>
      </c>
      <c r="K2580" s="13" t="str">
        <f t="shared" ref="K2580:P2580" si="2580">if($E2580="","",if($E2580="Dropped",if(and(K$1&lt;=$I2580,K$1&gt;=$H2580),if(Year($D2580)=K$1,$F2580*0.8,if((year($D2580)+1)=K$1,$F2580*0.6,$F2580*0.4)) ,""),if($E2580="Minors",0,if($E2580="FA Contract",if(and(K$1&lt;=$I2580,K$1&gt;=$H2580),$F2580,""),if($E2580="YP Contract",if(K$1=$H2580,500000,if(K$1=($H2580+1),1000000,if(K$1=($H2580+2),1500000,""))))))))</f>
        <v/>
      </c>
      <c r="L2580" s="13" t="str">
        <f t="shared" si="2580"/>
        <v/>
      </c>
      <c r="M2580" s="13" t="str">
        <f t="shared" si="2580"/>
        <v/>
      </c>
      <c r="N2580" s="13" t="str">
        <f t="shared" si="2580"/>
        <v/>
      </c>
      <c r="O2580" s="13" t="str">
        <f t="shared" si="2580"/>
        <v/>
      </c>
      <c r="P2580" s="13" t="str">
        <f t="shared" si="2580"/>
        <v/>
      </c>
    </row>
    <row r="2581">
      <c r="B2581" s="23"/>
      <c r="C2581" s="9"/>
      <c r="D2581" s="9"/>
      <c r="E2581" s="9"/>
      <c r="F2581" s="2"/>
      <c r="G2581" s="3"/>
      <c r="I2581" s="12" t="str">
        <f t="shared" si="754"/>
        <v/>
      </c>
      <c r="J2581" s="13">
        <v>3.31E7</v>
      </c>
      <c r="K2581" s="13" t="str">
        <f t="shared" ref="K2581:P2581" si="2581">if($E2581="","",if($E2581="Dropped",if(and(K$1&lt;=$I2581,K$1&gt;=$H2581),if(Year($D2581)=K$1,$F2581*0.8,if((year($D2581)+1)=K$1,$F2581*0.6,$F2581*0.4)) ,""),if($E2581="Minors",0,if($E2581="FA Contract",if(and(K$1&lt;=$I2581,K$1&gt;=$H2581),$F2581,""),if($E2581="YP Contract",if(K$1=$H2581,500000,if(K$1=($H2581+1),1000000,if(K$1=($H2581+2),1500000,""))))))))</f>
        <v/>
      </c>
      <c r="L2581" s="13" t="str">
        <f t="shared" si="2581"/>
        <v/>
      </c>
      <c r="M2581" s="13" t="str">
        <f t="shared" si="2581"/>
        <v/>
      </c>
      <c r="N2581" s="13" t="str">
        <f t="shared" si="2581"/>
        <v/>
      </c>
      <c r="O2581" s="13" t="str">
        <f t="shared" si="2581"/>
        <v/>
      </c>
      <c r="P2581" s="13" t="str">
        <f t="shared" si="2581"/>
        <v/>
      </c>
    </row>
    <row r="2582">
      <c r="B2582" s="23"/>
      <c r="C2582" s="9"/>
      <c r="D2582" s="9"/>
      <c r="E2582" s="9"/>
      <c r="F2582" s="2"/>
      <c r="G2582" s="3"/>
      <c r="I2582" s="12" t="str">
        <f t="shared" si="754"/>
        <v/>
      </c>
      <c r="J2582" s="13">
        <v>3.31E7</v>
      </c>
      <c r="K2582" s="13" t="str">
        <f t="shared" ref="K2582:P2582" si="2582">if($E2582="","",if($E2582="Dropped",if(and(K$1&lt;=$I2582,K$1&gt;=$H2582),if(Year($D2582)=K$1,$F2582*0.8,if((year($D2582)+1)=K$1,$F2582*0.6,$F2582*0.4)) ,""),if($E2582="Minors",0,if($E2582="FA Contract",if(and(K$1&lt;=$I2582,K$1&gt;=$H2582),$F2582,""),if($E2582="YP Contract",if(K$1=$H2582,500000,if(K$1=($H2582+1),1000000,if(K$1=($H2582+2),1500000,""))))))))</f>
        <v/>
      </c>
      <c r="L2582" s="13" t="str">
        <f t="shared" si="2582"/>
        <v/>
      </c>
      <c r="M2582" s="13" t="str">
        <f t="shared" si="2582"/>
        <v/>
      </c>
      <c r="N2582" s="13" t="str">
        <f t="shared" si="2582"/>
        <v/>
      </c>
      <c r="O2582" s="13" t="str">
        <f t="shared" si="2582"/>
        <v/>
      </c>
      <c r="P2582" s="13" t="str">
        <f t="shared" si="2582"/>
        <v/>
      </c>
    </row>
    <row r="2583">
      <c r="B2583" s="23"/>
      <c r="C2583" s="9"/>
      <c r="D2583" s="9"/>
      <c r="E2583" s="9"/>
      <c r="F2583" s="2"/>
      <c r="G2583" s="3"/>
      <c r="I2583" s="12" t="str">
        <f t="shared" si="754"/>
        <v/>
      </c>
      <c r="J2583" s="13">
        <v>3.31E7</v>
      </c>
      <c r="K2583" s="13" t="str">
        <f t="shared" ref="K2583:P2583" si="2583">if($E2583="","",if($E2583="Dropped",if(and(K$1&lt;=$I2583,K$1&gt;=$H2583),if(Year($D2583)=K$1,$F2583*0.8,if((year($D2583)+1)=K$1,$F2583*0.6,$F2583*0.4)) ,""),if($E2583="Minors",0,if($E2583="FA Contract",if(and(K$1&lt;=$I2583,K$1&gt;=$H2583),$F2583,""),if($E2583="YP Contract",if(K$1=$H2583,500000,if(K$1=($H2583+1),1000000,if(K$1=($H2583+2),1500000,""))))))))</f>
        <v/>
      </c>
      <c r="L2583" s="13" t="str">
        <f t="shared" si="2583"/>
        <v/>
      </c>
      <c r="M2583" s="13" t="str">
        <f t="shared" si="2583"/>
        <v/>
      </c>
      <c r="N2583" s="13" t="str">
        <f t="shared" si="2583"/>
        <v/>
      </c>
      <c r="O2583" s="13" t="str">
        <f t="shared" si="2583"/>
        <v/>
      </c>
      <c r="P2583" s="13" t="str">
        <f t="shared" si="2583"/>
        <v/>
      </c>
    </row>
    <row r="2584">
      <c r="B2584" s="23"/>
      <c r="C2584" s="9"/>
      <c r="D2584" s="9"/>
      <c r="E2584" s="9"/>
      <c r="F2584" s="2"/>
      <c r="G2584" s="3"/>
      <c r="I2584" s="12" t="str">
        <f t="shared" si="754"/>
        <v/>
      </c>
      <c r="J2584" s="13">
        <v>3.31E7</v>
      </c>
      <c r="K2584" s="13" t="str">
        <f t="shared" ref="K2584:P2584" si="2584">if($E2584="","",if($E2584="Dropped",if(and(K$1&lt;=$I2584,K$1&gt;=$H2584),if(Year($D2584)=K$1,$F2584*0.8,if((year($D2584)+1)=K$1,$F2584*0.6,$F2584*0.4)) ,""),if($E2584="Minors",0,if($E2584="FA Contract",if(and(K$1&lt;=$I2584,K$1&gt;=$H2584),$F2584,""),if($E2584="YP Contract",if(K$1=$H2584,500000,if(K$1=($H2584+1),1000000,if(K$1=($H2584+2),1500000,""))))))))</f>
        <v/>
      </c>
      <c r="L2584" s="13" t="str">
        <f t="shared" si="2584"/>
        <v/>
      </c>
      <c r="M2584" s="13" t="str">
        <f t="shared" si="2584"/>
        <v/>
      </c>
      <c r="N2584" s="13" t="str">
        <f t="shared" si="2584"/>
        <v/>
      </c>
      <c r="O2584" s="13" t="str">
        <f t="shared" si="2584"/>
        <v/>
      </c>
      <c r="P2584" s="13" t="str">
        <f t="shared" si="2584"/>
        <v/>
      </c>
    </row>
    <row r="2585">
      <c r="B2585" s="23"/>
      <c r="C2585" s="9"/>
      <c r="D2585" s="9"/>
      <c r="E2585" s="9"/>
      <c r="F2585" s="2"/>
      <c r="G2585" s="3"/>
      <c r="I2585" s="12" t="str">
        <f t="shared" si="754"/>
        <v/>
      </c>
      <c r="J2585" s="13">
        <v>3.31E7</v>
      </c>
      <c r="K2585" s="13" t="str">
        <f t="shared" ref="K2585:P2585" si="2585">if($E2585="","",if($E2585="Dropped",if(and(K$1&lt;=$I2585,K$1&gt;=$H2585),if(Year($D2585)=K$1,$F2585*0.8,if((year($D2585)+1)=K$1,$F2585*0.6,$F2585*0.4)) ,""),if($E2585="Minors",0,if($E2585="FA Contract",if(and(K$1&lt;=$I2585,K$1&gt;=$H2585),$F2585,""),if($E2585="YP Contract",if(K$1=$H2585,500000,if(K$1=($H2585+1),1000000,if(K$1=($H2585+2),1500000,""))))))))</f>
        <v/>
      </c>
      <c r="L2585" s="13" t="str">
        <f t="shared" si="2585"/>
        <v/>
      </c>
      <c r="M2585" s="13" t="str">
        <f t="shared" si="2585"/>
        <v/>
      </c>
      <c r="N2585" s="13" t="str">
        <f t="shared" si="2585"/>
        <v/>
      </c>
      <c r="O2585" s="13" t="str">
        <f t="shared" si="2585"/>
        <v/>
      </c>
      <c r="P2585" s="13" t="str">
        <f t="shared" si="2585"/>
        <v/>
      </c>
    </row>
    <row r="2586">
      <c r="B2586" s="23"/>
      <c r="C2586" s="9"/>
      <c r="D2586" s="9"/>
      <c r="E2586" s="9"/>
      <c r="F2586" s="2"/>
      <c r="G2586" s="3"/>
      <c r="I2586" s="12" t="str">
        <f t="shared" si="754"/>
        <v/>
      </c>
      <c r="J2586" s="13">
        <v>3.31E7</v>
      </c>
      <c r="K2586" s="13" t="str">
        <f t="shared" ref="K2586:P2586" si="2586">if($E2586="","",if($E2586="Dropped",if(and(K$1&lt;=$I2586,K$1&gt;=$H2586),if(Year($D2586)=K$1,$F2586*0.8,if((year($D2586)+1)=K$1,$F2586*0.6,$F2586*0.4)) ,""),if($E2586="Minors",0,if($E2586="FA Contract",if(and(K$1&lt;=$I2586,K$1&gt;=$H2586),$F2586,""),if($E2586="YP Contract",if(K$1=$H2586,500000,if(K$1=($H2586+1),1000000,if(K$1=($H2586+2),1500000,""))))))))</f>
        <v/>
      </c>
      <c r="L2586" s="13" t="str">
        <f t="shared" si="2586"/>
        <v/>
      </c>
      <c r="M2586" s="13" t="str">
        <f t="shared" si="2586"/>
        <v/>
      </c>
      <c r="N2586" s="13" t="str">
        <f t="shared" si="2586"/>
        <v/>
      </c>
      <c r="O2586" s="13" t="str">
        <f t="shared" si="2586"/>
        <v/>
      </c>
      <c r="P2586" s="13" t="str">
        <f t="shared" si="2586"/>
        <v/>
      </c>
    </row>
    <row r="2587">
      <c r="B2587" s="23"/>
      <c r="C2587" s="9"/>
      <c r="D2587" s="9"/>
      <c r="E2587" s="9"/>
      <c r="F2587" s="2"/>
      <c r="G2587" s="3"/>
      <c r="I2587" s="12" t="str">
        <f t="shared" si="754"/>
        <v/>
      </c>
      <c r="J2587" s="13">
        <v>3.31E7</v>
      </c>
      <c r="K2587" s="13" t="str">
        <f t="shared" ref="K2587:P2587" si="2587">if($E2587="","",if($E2587="Dropped",if(and(K$1&lt;=$I2587,K$1&gt;=$H2587),if(Year($D2587)=K$1,$F2587*0.8,if((year($D2587)+1)=K$1,$F2587*0.6,$F2587*0.4)) ,""),if($E2587="Minors",0,if($E2587="FA Contract",if(and(K$1&lt;=$I2587,K$1&gt;=$H2587),$F2587,""),if($E2587="YP Contract",if(K$1=$H2587,500000,if(K$1=($H2587+1),1000000,if(K$1=($H2587+2),1500000,""))))))))</f>
        <v/>
      </c>
      <c r="L2587" s="13" t="str">
        <f t="shared" si="2587"/>
        <v/>
      </c>
      <c r="M2587" s="13" t="str">
        <f t="shared" si="2587"/>
        <v/>
      </c>
      <c r="N2587" s="13" t="str">
        <f t="shared" si="2587"/>
        <v/>
      </c>
      <c r="O2587" s="13" t="str">
        <f t="shared" si="2587"/>
        <v/>
      </c>
      <c r="P2587" s="13" t="str">
        <f t="shared" si="2587"/>
        <v/>
      </c>
    </row>
    <row r="2588">
      <c r="B2588" s="23"/>
      <c r="C2588" s="9"/>
      <c r="D2588" s="9"/>
      <c r="E2588" s="9"/>
      <c r="F2588" s="2"/>
      <c r="G2588" s="3"/>
      <c r="I2588" s="12" t="str">
        <f t="shared" si="754"/>
        <v/>
      </c>
      <c r="J2588" s="13">
        <v>3.31E7</v>
      </c>
      <c r="K2588" s="13" t="str">
        <f t="shared" ref="K2588:P2588" si="2588">if($E2588="","",if($E2588="Dropped",if(and(K$1&lt;=$I2588,K$1&gt;=$H2588),if(Year($D2588)=K$1,$F2588*0.8,if((year($D2588)+1)=K$1,$F2588*0.6,$F2588*0.4)) ,""),if($E2588="Minors",0,if($E2588="FA Contract",if(and(K$1&lt;=$I2588,K$1&gt;=$H2588),$F2588,""),if($E2588="YP Contract",if(K$1=$H2588,500000,if(K$1=($H2588+1),1000000,if(K$1=($H2588+2),1500000,""))))))))</f>
        <v/>
      </c>
      <c r="L2588" s="13" t="str">
        <f t="shared" si="2588"/>
        <v/>
      </c>
      <c r="M2588" s="13" t="str">
        <f t="shared" si="2588"/>
        <v/>
      </c>
      <c r="N2588" s="13" t="str">
        <f t="shared" si="2588"/>
        <v/>
      </c>
      <c r="O2588" s="13" t="str">
        <f t="shared" si="2588"/>
        <v/>
      </c>
      <c r="P2588" s="13" t="str">
        <f t="shared" si="2588"/>
        <v/>
      </c>
    </row>
    <row r="2589">
      <c r="B2589" s="23"/>
      <c r="C2589" s="9"/>
      <c r="D2589" s="9"/>
      <c r="E2589" s="9"/>
      <c r="F2589" s="2"/>
      <c r="G2589" s="3"/>
      <c r="I2589" s="12" t="str">
        <f t="shared" si="754"/>
        <v/>
      </c>
      <c r="J2589" s="13">
        <v>3.31E7</v>
      </c>
      <c r="K2589" s="13" t="str">
        <f t="shared" ref="K2589:P2589" si="2589">if($E2589="","",if($E2589="Dropped",if(and(K$1&lt;=$I2589,K$1&gt;=$H2589),if(Year($D2589)=K$1,$F2589*0.8,if((year($D2589)+1)=K$1,$F2589*0.6,$F2589*0.4)) ,""),if($E2589="Minors",0,if($E2589="FA Contract",if(and(K$1&lt;=$I2589,K$1&gt;=$H2589),$F2589,""),if($E2589="YP Contract",if(K$1=$H2589,500000,if(K$1=($H2589+1),1000000,if(K$1=($H2589+2),1500000,""))))))))</f>
        <v/>
      </c>
      <c r="L2589" s="13" t="str">
        <f t="shared" si="2589"/>
        <v/>
      </c>
      <c r="M2589" s="13" t="str">
        <f t="shared" si="2589"/>
        <v/>
      </c>
      <c r="N2589" s="13" t="str">
        <f t="shared" si="2589"/>
        <v/>
      </c>
      <c r="O2589" s="13" t="str">
        <f t="shared" si="2589"/>
        <v/>
      </c>
      <c r="P2589" s="13" t="str">
        <f t="shared" si="2589"/>
        <v/>
      </c>
    </row>
    <row r="2590">
      <c r="B2590" s="23"/>
      <c r="C2590" s="9"/>
      <c r="D2590" s="9"/>
      <c r="E2590" s="9"/>
      <c r="F2590" s="2"/>
      <c r="G2590" s="3"/>
      <c r="I2590" s="12" t="str">
        <f t="shared" si="754"/>
        <v/>
      </c>
      <c r="J2590" s="13">
        <v>3.31E7</v>
      </c>
      <c r="K2590" s="13" t="str">
        <f t="shared" ref="K2590:P2590" si="2590">if($E2590="","",if($E2590="Dropped",if(and(K$1&lt;=$I2590,K$1&gt;=$H2590),if(Year($D2590)=K$1,$F2590*0.8,if((year($D2590)+1)=K$1,$F2590*0.6,$F2590*0.4)) ,""),if($E2590="Minors",0,if($E2590="FA Contract",if(and(K$1&lt;=$I2590,K$1&gt;=$H2590),$F2590,""),if($E2590="YP Contract",if(K$1=$H2590,500000,if(K$1=($H2590+1),1000000,if(K$1=($H2590+2),1500000,""))))))))</f>
        <v/>
      </c>
      <c r="L2590" s="13" t="str">
        <f t="shared" si="2590"/>
        <v/>
      </c>
      <c r="M2590" s="13" t="str">
        <f t="shared" si="2590"/>
        <v/>
      </c>
      <c r="N2590" s="13" t="str">
        <f t="shared" si="2590"/>
        <v/>
      </c>
      <c r="O2590" s="13" t="str">
        <f t="shared" si="2590"/>
        <v/>
      </c>
      <c r="P2590" s="13" t="str">
        <f t="shared" si="2590"/>
        <v/>
      </c>
    </row>
    <row r="2591">
      <c r="B2591" s="23"/>
      <c r="C2591" s="9"/>
      <c r="D2591" s="9"/>
      <c r="E2591" s="9"/>
      <c r="F2591" s="2"/>
      <c r="G2591" s="3"/>
      <c r="I2591" s="12" t="str">
        <f t="shared" si="754"/>
        <v/>
      </c>
      <c r="J2591" s="13">
        <v>3.31E7</v>
      </c>
      <c r="K2591" s="13" t="str">
        <f t="shared" ref="K2591:P2591" si="2591">if($E2591="","",if($E2591="Dropped",if(and(K$1&lt;=$I2591,K$1&gt;=$H2591),if(Year($D2591)=K$1,$F2591*0.8,if((year($D2591)+1)=K$1,$F2591*0.6,$F2591*0.4)) ,""),if($E2591="Minors",0,if($E2591="FA Contract",if(and(K$1&lt;=$I2591,K$1&gt;=$H2591),$F2591,""),if($E2591="YP Contract",if(K$1=$H2591,500000,if(K$1=($H2591+1),1000000,if(K$1=($H2591+2),1500000,""))))))))</f>
        <v/>
      </c>
      <c r="L2591" s="13" t="str">
        <f t="shared" si="2591"/>
        <v/>
      </c>
      <c r="M2591" s="13" t="str">
        <f t="shared" si="2591"/>
        <v/>
      </c>
      <c r="N2591" s="13" t="str">
        <f t="shared" si="2591"/>
        <v/>
      </c>
      <c r="O2591" s="13" t="str">
        <f t="shared" si="2591"/>
        <v/>
      </c>
      <c r="P2591" s="13" t="str">
        <f t="shared" si="2591"/>
        <v/>
      </c>
    </row>
    <row r="2592">
      <c r="B2592" s="23"/>
      <c r="C2592" s="9"/>
      <c r="D2592" s="9"/>
      <c r="E2592" s="9"/>
      <c r="F2592" s="2"/>
      <c r="G2592" s="3"/>
      <c r="I2592" s="12" t="str">
        <f t="shared" si="754"/>
        <v/>
      </c>
      <c r="J2592" s="13">
        <v>3.31E7</v>
      </c>
      <c r="K2592" s="13" t="str">
        <f t="shared" ref="K2592:P2592" si="2592">if($E2592="","",if($E2592="Dropped",if(and(K$1&lt;=$I2592,K$1&gt;=$H2592),if(Year($D2592)=K$1,$F2592*0.8,if((year($D2592)+1)=K$1,$F2592*0.6,$F2592*0.4)) ,""),if($E2592="Minors",0,if($E2592="FA Contract",if(and(K$1&lt;=$I2592,K$1&gt;=$H2592),$F2592,""),if($E2592="YP Contract",if(K$1=$H2592,500000,if(K$1=($H2592+1),1000000,if(K$1=($H2592+2),1500000,""))))))))</f>
        <v/>
      </c>
      <c r="L2592" s="13" t="str">
        <f t="shared" si="2592"/>
        <v/>
      </c>
      <c r="M2592" s="13" t="str">
        <f t="shared" si="2592"/>
        <v/>
      </c>
      <c r="N2592" s="13" t="str">
        <f t="shared" si="2592"/>
        <v/>
      </c>
      <c r="O2592" s="13" t="str">
        <f t="shared" si="2592"/>
        <v/>
      </c>
      <c r="P2592" s="13" t="str">
        <f t="shared" si="2592"/>
        <v/>
      </c>
    </row>
    <row r="2593">
      <c r="B2593" s="23"/>
      <c r="C2593" s="9"/>
      <c r="D2593" s="9"/>
      <c r="E2593" s="9"/>
      <c r="F2593" s="2"/>
      <c r="G2593" s="3"/>
      <c r="I2593" s="12" t="str">
        <f t="shared" si="754"/>
        <v/>
      </c>
      <c r="J2593" s="13">
        <v>3.31E7</v>
      </c>
      <c r="K2593" s="13" t="str">
        <f t="shared" ref="K2593:P2593" si="2593">if($E2593="","",if($E2593="Dropped",if(and(K$1&lt;=$I2593,K$1&gt;=$H2593),if(Year($D2593)=K$1,$F2593*0.8,if((year($D2593)+1)=K$1,$F2593*0.6,$F2593*0.4)) ,""),if($E2593="Minors",0,if($E2593="FA Contract",if(and(K$1&lt;=$I2593,K$1&gt;=$H2593),$F2593,""),if($E2593="YP Contract",if(K$1=$H2593,500000,if(K$1=($H2593+1),1000000,if(K$1=($H2593+2),1500000,""))))))))</f>
        <v/>
      </c>
      <c r="L2593" s="13" t="str">
        <f t="shared" si="2593"/>
        <v/>
      </c>
      <c r="M2593" s="13" t="str">
        <f t="shared" si="2593"/>
        <v/>
      </c>
      <c r="N2593" s="13" t="str">
        <f t="shared" si="2593"/>
        <v/>
      </c>
      <c r="O2593" s="13" t="str">
        <f t="shared" si="2593"/>
        <v/>
      </c>
      <c r="P2593" s="13" t="str">
        <f t="shared" si="2593"/>
        <v/>
      </c>
    </row>
    <row r="2594">
      <c r="B2594" s="23"/>
      <c r="C2594" s="9"/>
      <c r="D2594" s="9"/>
      <c r="E2594" s="9"/>
      <c r="F2594" s="2"/>
      <c r="G2594" s="3"/>
      <c r="I2594" s="12" t="str">
        <f t="shared" si="754"/>
        <v/>
      </c>
      <c r="J2594" s="13">
        <v>3.31E7</v>
      </c>
      <c r="K2594" s="13" t="str">
        <f t="shared" ref="K2594:P2594" si="2594">if($E2594="","",if($E2594="Dropped",if(and(K$1&lt;=$I2594,K$1&gt;=$H2594),if(Year($D2594)=K$1,$F2594*0.8,if((year($D2594)+1)=K$1,$F2594*0.6,$F2594*0.4)) ,""),if($E2594="Minors",0,if($E2594="FA Contract",if(and(K$1&lt;=$I2594,K$1&gt;=$H2594),$F2594,""),if($E2594="YP Contract",if(K$1=$H2594,500000,if(K$1=($H2594+1),1000000,if(K$1=($H2594+2),1500000,""))))))))</f>
        <v/>
      </c>
      <c r="L2594" s="13" t="str">
        <f t="shared" si="2594"/>
        <v/>
      </c>
      <c r="M2594" s="13" t="str">
        <f t="shared" si="2594"/>
        <v/>
      </c>
      <c r="N2594" s="13" t="str">
        <f t="shared" si="2594"/>
        <v/>
      </c>
      <c r="O2594" s="13" t="str">
        <f t="shared" si="2594"/>
        <v/>
      </c>
      <c r="P2594" s="13" t="str">
        <f t="shared" si="2594"/>
        <v/>
      </c>
    </row>
    <row r="2595">
      <c r="B2595" s="23"/>
      <c r="C2595" s="9"/>
      <c r="D2595" s="9"/>
      <c r="E2595" s="9"/>
      <c r="F2595" s="2"/>
      <c r="G2595" s="3"/>
      <c r="I2595" s="12" t="str">
        <f t="shared" si="754"/>
        <v/>
      </c>
      <c r="J2595" s="13">
        <v>3.31E7</v>
      </c>
      <c r="K2595" s="13" t="str">
        <f t="shared" ref="K2595:P2595" si="2595">if($E2595="","",if($E2595="Dropped",if(and(K$1&lt;=$I2595,K$1&gt;=$H2595),if(Year($D2595)=K$1,$F2595*0.8,if((year($D2595)+1)=K$1,$F2595*0.6,$F2595*0.4)) ,""),if($E2595="Minors",0,if($E2595="FA Contract",if(and(K$1&lt;=$I2595,K$1&gt;=$H2595),$F2595,""),if($E2595="YP Contract",if(K$1=$H2595,500000,if(K$1=($H2595+1),1000000,if(K$1=($H2595+2),1500000,""))))))))</f>
        <v/>
      </c>
      <c r="L2595" s="13" t="str">
        <f t="shared" si="2595"/>
        <v/>
      </c>
      <c r="M2595" s="13" t="str">
        <f t="shared" si="2595"/>
        <v/>
      </c>
      <c r="N2595" s="13" t="str">
        <f t="shared" si="2595"/>
        <v/>
      </c>
      <c r="O2595" s="13" t="str">
        <f t="shared" si="2595"/>
        <v/>
      </c>
      <c r="P2595" s="13" t="str">
        <f t="shared" si="2595"/>
        <v/>
      </c>
    </row>
    <row r="2596">
      <c r="B2596" s="23"/>
      <c r="C2596" s="9"/>
      <c r="D2596" s="9"/>
      <c r="E2596" s="9"/>
      <c r="F2596" s="2"/>
      <c r="G2596" s="3"/>
      <c r="I2596" s="12" t="str">
        <f t="shared" si="754"/>
        <v/>
      </c>
      <c r="J2596" s="13">
        <v>3.31E7</v>
      </c>
      <c r="K2596" s="13" t="str">
        <f t="shared" ref="K2596:P2596" si="2596">if($E2596="","",if($E2596="Dropped",if(and(K$1&lt;=$I2596,K$1&gt;=$H2596),if(Year($D2596)=K$1,$F2596*0.8,if((year($D2596)+1)=K$1,$F2596*0.6,$F2596*0.4)) ,""),if($E2596="Minors",0,if($E2596="FA Contract",if(and(K$1&lt;=$I2596,K$1&gt;=$H2596),$F2596,""),if($E2596="YP Contract",if(K$1=$H2596,500000,if(K$1=($H2596+1),1000000,if(K$1=($H2596+2),1500000,""))))))))</f>
        <v/>
      </c>
      <c r="L2596" s="13" t="str">
        <f t="shared" si="2596"/>
        <v/>
      </c>
      <c r="M2596" s="13" t="str">
        <f t="shared" si="2596"/>
        <v/>
      </c>
      <c r="N2596" s="13" t="str">
        <f t="shared" si="2596"/>
        <v/>
      </c>
      <c r="O2596" s="13" t="str">
        <f t="shared" si="2596"/>
        <v/>
      </c>
      <c r="P2596" s="13" t="str">
        <f t="shared" si="2596"/>
        <v/>
      </c>
    </row>
    <row r="2597">
      <c r="B2597" s="23"/>
      <c r="C2597" s="9"/>
      <c r="D2597" s="9"/>
      <c r="E2597" s="9"/>
      <c r="F2597" s="2"/>
      <c r="G2597" s="3"/>
      <c r="I2597" s="12" t="str">
        <f t="shared" si="754"/>
        <v/>
      </c>
      <c r="J2597" s="13">
        <v>3.31E7</v>
      </c>
      <c r="K2597" s="13" t="str">
        <f t="shared" ref="K2597:P2597" si="2597">if($E2597="","",if($E2597="Dropped",if(and(K$1&lt;=$I2597,K$1&gt;=$H2597),if(Year($D2597)=K$1,$F2597*0.8,if((year($D2597)+1)=K$1,$F2597*0.6,$F2597*0.4)) ,""),if($E2597="Minors",0,if($E2597="FA Contract",if(and(K$1&lt;=$I2597,K$1&gt;=$H2597),$F2597,""),if($E2597="YP Contract",if(K$1=$H2597,500000,if(K$1=($H2597+1),1000000,if(K$1=($H2597+2),1500000,""))))))))</f>
        <v/>
      </c>
      <c r="L2597" s="13" t="str">
        <f t="shared" si="2597"/>
        <v/>
      </c>
      <c r="M2597" s="13" t="str">
        <f t="shared" si="2597"/>
        <v/>
      </c>
      <c r="N2597" s="13" t="str">
        <f t="shared" si="2597"/>
        <v/>
      </c>
      <c r="O2597" s="13" t="str">
        <f t="shared" si="2597"/>
        <v/>
      </c>
      <c r="P2597" s="13" t="str">
        <f t="shared" si="2597"/>
        <v/>
      </c>
    </row>
    <row r="2598">
      <c r="B2598" s="23"/>
      <c r="C2598" s="9"/>
      <c r="D2598" s="9"/>
      <c r="E2598" s="9"/>
      <c r="F2598" s="2"/>
      <c r="G2598" s="3"/>
      <c r="I2598" s="12" t="str">
        <f t="shared" si="754"/>
        <v/>
      </c>
      <c r="J2598" s="13">
        <v>3.31E7</v>
      </c>
      <c r="K2598" s="13" t="str">
        <f t="shared" ref="K2598:P2598" si="2598">if($E2598="","",if($E2598="Dropped",if(and(K$1&lt;=$I2598,K$1&gt;=$H2598),if(Year($D2598)=K$1,$F2598*0.8,if((year($D2598)+1)=K$1,$F2598*0.6,$F2598*0.4)) ,""),if($E2598="Minors",0,if($E2598="FA Contract",if(and(K$1&lt;=$I2598,K$1&gt;=$H2598),$F2598,""),if($E2598="YP Contract",if(K$1=$H2598,500000,if(K$1=($H2598+1),1000000,if(K$1=($H2598+2),1500000,""))))))))</f>
        <v/>
      </c>
      <c r="L2598" s="13" t="str">
        <f t="shared" si="2598"/>
        <v/>
      </c>
      <c r="M2598" s="13" t="str">
        <f t="shared" si="2598"/>
        <v/>
      </c>
      <c r="N2598" s="13" t="str">
        <f t="shared" si="2598"/>
        <v/>
      </c>
      <c r="O2598" s="13" t="str">
        <f t="shared" si="2598"/>
        <v/>
      </c>
      <c r="P2598" s="13" t="str">
        <f t="shared" si="2598"/>
        <v/>
      </c>
    </row>
    <row r="2599">
      <c r="B2599" s="23"/>
      <c r="C2599" s="9"/>
      <c r="D2599" s="9"/>
      <c r="E2599" s="9"/>
      <c r="F2599" s="2"/>
      <c r="G2599" s="3"/>
      <c r="I2599" s="12" t="str">
        <f t="shared" si="754"/>
        <v/>
      </c>
      <c r="J2599" s="13">
        <v>3.31E7</v>
      </c>
      <c r="K2599" s="13" t="str">
        <f t="shared" ref="K2599:P2599" si="2599">if($E2599="","",if($E2599="Dropped",if(and(K$1&lt;=$I2599,K$1&gt;=$H2599),if(Year($D2599)=K$1,$F2599*0.8,if((year($D2599)+1)=K$1,$F2599*0.6,$F2599*0.4)) ,""),if($E2599="Minors",0,if($E2599="FA Contract",if(and(K$1&lt;=$I2599,K$1&gt;=$H2599),$F2599,""),if($E2599="YP Contract",if(K$1=$H2599,500000,if(K$1=($H2599+1),1000000,if(K$1=($H2599+2),1500000,""))))))))</f>
        <v/>
      </c>
      <c r="L2599" s="13" t="str">
        <f t="shared" si="2599"/>
        <v/>
      </c>
      <c r="M2599" s="13" t="str">
        <f t="shared" si="2599"/>
        <v/>
      </c>
      <c r="N2599" s="13" t="str">
        <f t="shared" si="2599"/>
        <v/>
      </c>
      <c r="O2599" s="13" t="str">
        <f t="shared" si="2599"/>
        <v/>
      </c>
      <c r="P2599" s="13" t="str">
        <f t="shared" si="2599"/>
        <v/>
      </c>
    </row>
    <row r="2600">
      <c r="B2600" s="23"/>
      <c r="C2600" s="9"/>
      <c r="D2600" s="9"/>
      <c r="E2600" s="9"/>
      <c r="F2600" s="2"/>
      <c r="G2600" s="3"/>
      <c r="I2600" s="12" t="str">
        <f t="shared" si="754"/>
        <v/>
      </c>
      <c r="J2600" s="13">
        <v>3.31E7</v>
      </c>
      <c r="K2600" s="13" t="str">
        <f t="shared" ref="K2600:P2600" si="2600">if($E2600="","",if($E2600="Dropped",if(and(K$1&lt;=$I2600,K$1&gt;=$H2600),if(Year($D2600)=K$1,$F2600*0.8,if((year($D2600)+1)=K$1,$F2600*0.6,$F2600*0.4)) ,""),if($E2600="Minors",0,if($E2600="FA Contract",if(and(K$1&lt;=$I2600,K$1&gt;=$H2600),$F2600,""),if($E2600="YP Contract",if(K$1=$H2600,500000,if(K$1=($H2600+1),1000000,if(K$1=($H2600+2),1500000,""))))))))</f>
        <v/>
      </c>
      <c r="L2600" s="13" t="str">
        <f t="shared" si="2600"/>
        <v/>
      </c>
      <c r="M2600" s="13" t="str">
        <f t="shared" si="2600"/>
        <v/>
      </c>
      <c r="N2600" s="13" t="str">
        <f t="shared" si="2600"/>
        <v/>
      </c>
      <c r="O2600" s="13" t="str">
        <f t="shared" si="2600"/>
        <v/>
      </c>
      <c r="P2600" s="13" t="str">
        <f t="shared" si="2600"/>
        <v/>
      </c>
    </row>
    <row r="2601">
      <c r="B2601" s="23"/>
      <c r="C2601" s="9"/>
      <c r="D2601" s="9"/>
      <c r="E2601" s="9"/>
      <c r="F2601" s="2"/>
      <c r="G2601" s="3"/>
      <c r="I2601" s="12" t="str">
        <f t="shared" si="754"/>
        <v/>
      </c>
      <c r="J2601" s="13">
        <v>3.31E7</v>
      </c>
      <c r="K2601" s="13" t="str">
        <f t="shared" ref="K2601:P2601" si="2601">if($E2601="","",if($E2601="Dropped",if(and(K$1&lt;=$I2601,K$1&gt;=$H2601),if(Year($D2601)=K$1,$F2601*0.8,if((year($D2601)+1)=K$1,$F2601*0.6,$F2601*0.4)) ,""),if($E2601="Minors",0,if($E2601="FA Contract",if(and(K$1&lt;=$I2601,K$1&gt;=$H2601),$F2601,""),if($E2601="YP Contract",if(K$1=$H2601,500000,if(K$1=($H2601+1),1000000,if(K$1=($H2601+2),1500000,""))))))))</f>
        <v/>
      </c>
      <c r="L2601" s="13" t="str">
        <f t="shared" si="2601"/>
        <v/>
      </c>
      <c r="M2601" s="13" t="str">
        <f t="shared" si="2601"/>
        <v/>
      </c>
      <c r="N2601" s="13" t="str">
        <f t="shared" si="2601"/>
        <v/>
      </c>
      <c r="O2601" s="13" t="str">
        <f t="shared" si="2601"/>
        <v/>
      </c>
      <c r="P2601" s="13" t="str">
        <f t="shared" si="2601"/>
        <v/>
      </c>
    </row>
    <row r="2602">
      <c r="B2602" s="23"/>
      <c r="C2602" s="9"/>
      <c r="D2602" s="9"/>
      <c r="E2602" s="9"/>
      <c r="F2602" s="2"/>
      <c r="G2602" s="3"/>
      <c r="I2602" s="12" t="str">
        <f t="shared" si="754"/>
        <v/>
      </c>
      <c r="J2602" s="13">
        <v>3.31E7</v>
      </c>
      <c r="K2602" s="13" t="str">
        <f t="shared" ref="K2602:P2602" si="2602">if($E2602="","",if($E2602="Dropped",if(and(K$1&lt;=$I2602,K$1&gt;=$H2602),if(Year($D2602)=K$1,$F2602*0.8,if((year($D2602)+1)=K$1,$F2602*0.6,$F2602*0.4)) ,""),if($E2602="Minors",0,if($E2602="FA Contract",if(and(K$1&lt;=$I2602,K$1&gt;=$H2602),$F2602,""),if($E2602="YP Contract",if(K$1=$H2602,500000,if(K$1=($H2602+1),1000000,if(K$1=($H2602+2),1500000,""))))))))</f>
        <v/>
      </c>
      <c r="L2602" s="13" t="str">
        <f t="shared" si="2602"/>
        <v/>
      </c>
      <c r="M2602" s="13" t="str">
        <f t="shared" si="2602"/>
        <v/>
      </c>
      <c r="N2602" s="13" t="str">
        <f t="shared" si="2602"/>
        <v/>
      </c>
      <c r="O2602" s="13" t="str">
        <f t="shared" si="2602"/>
        <v/>
      </c>
      <c r="P2602" s="13" t="str">
        <f t="shared" si="2602"/>
        <v/>
      </c>
    </row>
    <row r="2603">
      <c r="B2603" s="23"/>
      <c r="C2603" s="9"/>
      <c r="D2603" s="9"/>
      <c r="E2603" s="9"/>
      <c r="F2603" s="2"/>
      <c r="G2603" s="3"/>
      <c r="I2603" s="12" t="str">
        <f t="shared" si="754"/>
        <v/>
      </c>
      <c r="J2603" s="13">
        <v>3.31E7</v>
      </c>
      <c r="K2603" s="13" t="str">
        <f t="shared" ref="K2603:P2603" si="2603">if($E2603="","",if($E2603="Dropped",if(and(K$1&lt;=$I2603,K$1&gt;=$H2603),if(Year($D2603)=K$1,$F2603*0.8,if((year($D2603)+1)=K$1,$F2603*0.6,$F2603*0.4)) ,""),if($E2603="Minors",0,if($E2603="FA Contract",if(and(K$1&lt;=$I2603,K$1&gt;=$H2603),$F2603,""),if($E2603="YP Contract",if(K$1=$H2603,500000,if(K$1=($H2603+1),1000000,if(K$1=($H2603+2),1500000,""))))))))</f>
        <v/>
      </c>
      <c r="L2603" s="13" t="str">
        <f t="shared" si="2603"/>
        <v/>
      </c>
      <c r="M2603" s="13" t="str">
        <f t="shared" si="2603"/>
        <v/>
      </c>
      <c r="N2603" s="13" t="str">
        <f t="shared" si="2603"/>
        <v/>
      </c>
      <c r="O2603" s="13" t="str">
        <f t="shared" si="2603"/>
        <v/>
      </c>
      <c r="P2603" s="13" t="str">
        <f t="shared" si="2603"/>
        <v/>
      </c>
    </row>
    <row r="2604">
      <c r="B2604" s="23"/>
      <c r="C2604" s="9"/>
      <c r="D2604" s="9"/>
      <c r="E2604" s="9"/>
      <c r="F2604" s="2"/>
      <c r="G2604" s="3"/>
      <c r="I2604" s="12" t="str">
        <f t="shared" si="754"/>
        <v/>
      </c>
      <c r="J2604" s="13">
        <v>3.31E7</v>
      </c>
      <c r="K2604" s="13" t="str">
        <f t="shared" ref="K2604:P2604" si="2604">if($E2604="","",if($E2604="Dropped",if(and(K$1&lt;=$I2604,K$1&gt;=$H2604),if(Year($D2604)=K$1,$F2604*0.8,if((year($D2604)+1)=K$1,$F2604*0.6,$F2604*0.4)) ,""),if($E2604="Minors",0,if($E2604="FA Contract",if(and(K$1&lt;=$I2604,K$1&gt;=$H2604),$F2604,""),if($E2604="YP Contract",if(K$1=$H2604,500000,if(K$1=($H2604+1),1000000,if(K$1=($H2604+2),1500000,""))))))))</f>
        <v/>
      </c>
      <c r="L2604" s="13" t="str">
        <f t="shared" si="2604"/>
        <v/>
      </c>
      <c r="M2604" s="13" t="str">
        <f t="shared" si="2604"/>
        <v/>
      </c>
      <c r="N2604" s="13" t="str">
        <f t="shared" si="2604"/>
        <v/>
      </c>
      <c r="O2604" s="13" t="str">
        <f t="shared" si="2604"/>
        <v/>
      </c>
      <c r="P2604" s="13" t="str">
        <f t="shared" si="2604"/>
        <v/>
      </c>
    </row>
    <row r="2605">
      <c r="B2605" s="23"/>
      <c r="C2605" s="9"/>
      <c r="D2605" s="9"/>
      <c r="E2605" s="9"/>
      <c r="F2605" s="2"/>
      <c r="G2605" s="3"/>
      <c r="I2605" s="12" t="str">
        <f t="shared" si="754"/>
        <v/>
      </c>
      <c r="J2605" s="13">
        <v>3.31E7</v>
      </c>
      <c r="K2605" s="13" t="str">
        <f t="shared" ref="K2605:P2605" si="2605">if($E2605="","",if($E2605="Dropped",if(and(K$1&lt;=$I2605,K$1&gt;=$H2605),if(Year($D2605)=K$1,$F2605*0.8,if((year($D2605)+1)=K$1,$F2605*0.6,$F2605*0.4)) ,""),if($E2605="Minors",0,if($E2605="FA Contract",if(and(K$1&lt;=$I2605,K$1&gt;=$H2605),$F2605,""),if($E2605="YP Contract",if(K$1=$H2605,500000,if(K$1=($H2605+1),1000000,if(K$1=($H2605+2),1500000,""))))))))</f>
        <v/>
      </c>
      <c r="L2605" s="13" t="str">
        <f t="shared" si="2605"/>
        <v/>
      </c>
      <c r="M2605" s="13" t="str">
        <f t="shared" si="2605"/>
        <v/>
      </c>
      <c r="N2605" s="13" t="str">
        <f t="shared" si="2605"/>
        <v/>
      </c>
      <c r="O2605" s="13" t="str">
        <f t="shared" si="2605"/>
        <v/>
      </c>
      <c r="P2605" s="13" t="str">
        <f t="shared" si="2605"/>
        <v/>
      </c>
    </row>
    <row r="2606">
      <c r="B2606" s="23"/>
      <c r="C2606" s="9"/>
      <c r="D2606" s="9"/>
      <c r="E2606" s="9"/>
      <c r="F2606" s="2"/>
      <c r="G2606" s="3"/>
      <c r="I2606" s="12" t="str">
        <f t="shared" si="754"/>
        <v/>
      </c>
      <c r="J2606" s="13">
        <v>3.31E7</v>
      </c>
      <c r="K2606" s="13" t="str">
        <f t="shared" ref="K2606:P2606" si="2606">if($E2606="","",if($E2606="Dropped",if(and(K$1&lt;=$I2606,K$1&gt;=$H2606),if(Year($D2606)=K$1,$F2606*0.8,if((year($D2606)+1)=K$1,$F2606*0.6,$F2606*0.4)) ,""),if($E2606="Minors",0,if($E2606="FA Contract",if(and(K$1&lt;=$I2606,K$1&gt;=$H2606),$F2606,""),if($E2606="YP Contract",if(K$1=$H2606,500000,if(K$1=($H2606+1),1000000,if(K$1=($H2606+2),1500000,""))))))))</f>
        <v/>
      </c>
      <c r="L2606" s="13" t="str">
        <f t="shared" si="2606"/>
        <v/>
      </c>
      <c r="M2606" s="13" t="str">
        <f t="shared" si="2606"/>
        <v/>
      </c>
      <c r="N2606" s="13" t="str">
        <f t="shared" si="2606"/>
        <v/>
      </c>
      <c r="O2606" s="13" t="str">
        <f t="shared" si="2606"/>
        <v/>
      </c>
      <c r="P2606" s="13" t="str">
        <f t="shared" si="2606"/>
        <v/>
      </c>
    </row>
    <row r="2607">
      <c r="B2607" s="23"/>
      <c r="C2607" s="9"/>
      <c r="D2607" s="9"/>
      <c r="E2607" s="9"/>
      <c r="F2607" s="2"/>
      <c r="G2607" s="3"/>
      <c r="I2607" s="12" t="str">
        <f t="shared" si="754"/>
        <v/>
      </c>
      <c r="J2607" s="13">
        <v>3.31E7</v>
      </c>
      <c r="K2607" s="13" t="str">
        <f t="shared" ref="K2607:P2607" si="2607">if($E2607="","",if($E2607="Dropped",if(and(K$1&lt;=$I2607,K$1&gt;=$H2607),if(Year($D2607)=K$1,$F2607*0.8,if((year($D2607)+1)=K$1,$F2607*0.6,$F2607*0.4)) ,""),if($E2607="Minors",0,if($E2607="FA Contract",if(and(K$1&lt;=$I2607,K$1&gt;=$H2607),$F2607,""),if($E2607="YP Contract",if(K$1=$H2607,500000,if(K$1=($H2607+1),1000000,if(K$1=($H2607+2),1500000,""))))))))</f>
        <v/>
      </c>
      <c r="L2607" s="13" t="str">
        <f t="shared" si="2607"/>
        <v/>
      </c>
      <c r="M2607" s="13" t="str">
        <f t="shared" si="2607"/>
        <v/>
      </c>
      <c r="N2607" s="13" t="str">
        <f t="shared" si="2607"/>
        <v/>
      </c>
      <c r="O2607" s="13" t="str">
        <f t="shared" si="2607"/>
        <v/>
      </c>
      <c r="P2607" s="13" t="str">
        <f t="shared" si="2607"/>
        <v/>
      </c>
    </row>
    <row r="2608">
      <c r="B2608" s="23"/>
      <c r="C2608" s="9"/>
      <c r="D2608" s="9"/>
      <c r="E2608" s="9"/>
      <c r="F2608" s="2"/>
      <c r="G2608" s="3"/>
      <c r="I2608" s="12" t="str">
        <f t="shared" si="754"/>
        <v/>
      </c>
      <c r="J2608" s="13">
        <v>3.31E7</v>
      </c>
      <c r="K2608" s="13" t="str">
        <f t="shared" ref="K2608:P2608" si="2608">if($E2608="","",if($E2608="Dropped",if(and(K$1&lt;=$I2608,K$1&gt;=$H2608),if(Year($D2608)=K$1,$F2608*0.8,if((year($D2608)+1)=K$1,$F2608*0.6,$F2608*0.4)) ,""),if($E2608="Minors",0,if($E2608="FA Contract",if(and(K$1&lt;=$I2608,K$1&gt;=$H2608),$F2608,""),if($E2608="YP Contract",if(K$1=$H2608,500000,if(K$1=($H2608+1),1000000,if(K$1=($H2608+2),1500000,""))))))))</f>
        <v/>
      </c>
      <c r="L2608" s="13" t="str">
        <f t="shared" si="2608"/>
        <v/>
      </c>
      <c r="M2608" s="13" t="str">
        <f t="shared" si="2608"/>
        <v/>
      </c>
      <c r="N2608" s="13" t="str">
        <f t="shared" si="2608"/>
        <v/>
      </c>
      <c r="O2608" s="13" t="str">
        <f t="shared" si="2608"/>
        <v/>
      </c>
      <c r="P2608" s="13" t="str">
        <f t="shared" si="2608"/>
        <v/>
      </c>
    </row>
    <row r="2609">
      <c r="B2609" s="23"/>
      <c r="C2609" s="9"/>
      <c r="D2609" s="9"/>
      <c r="E2609" s="9"/>
      <c r="F2609" s="2"/>
      <c r="G2609" s="3"/>
      <c r="I2609" s="12" t="str">
        <f t="shared" si="754"/>
        <v/>
      </c>
      <c r="J2609" s="13">
        <v>3.31E7</v>
      </c>
      <c r="K2609" s="13" t="str">
        <f t="shared" ref="K2609:P2609" si="2609">if($E2609="","",if($E2609="Dropped",if(and(K$1&lt;=$I2609,K$1&gt;=$H2609),if(Year($D2609)=K$1,$F2609*0.8,if((year($D2609)+1)=K$1,$F2609*0.6,$F2609*0.4)) ,""),if($E2609="Minors",0,if($E2609="FA Contract",if(and(K$1&lt;=$I2609,K$1&gt;=$H2609),$F2609,""),if($E2609="YP Contract",if(K$1=$H2609,500000,if(K$1=($H2609+1),1000000,if(K$1=($H2609+2),1500000,""))))))))</f>
        <v/>
      </c>
      <c r="L2609" s="13" t="str">
        <f t="shared" si="2609"/>
        <v/>
      </c>
      <c r="M2609" s="13" t="str">
        <f t="shared" si="2609"/>
        <v/>
      </c>
      <c r="N2609" s="13" t="str">
        <f t="shared" si="2609"/>
        <v/>
      </c>
      <c r="O2609" s="13" t="str">
        <f t="shared" si="2609"/>
        <v/>
      </c>
      <c r="P2609" s="13" t="str">
        <f t="shared" si="2609"/>
        <v/>
      </c>
    </row>
    <row r="2610">
      <c r="B2610" s="23"/>
      <c r="C2610" s="9"/>
      <c r="D2610" s="9"/>
      <c r="E2610" s="9"/>
      <c r="F2610" s="2"/>
      <c r="G2610" s="3"/>
      <c r="I2610" s="12" t="str">
        <f t="shared" si="754"/>
        <v/>
      </c>
      <c r="J2610" s="13">
        <v>3.31E7</v>
      </c>
      <c r="K2610" s="13" t="str">
        <f t="shared" ref="K2610:P2610" si="2610">if($E2610="","",if($E2610="Dropped",if(and(K$1&lt;=$I2610,K$1&gt;=$H2610),if(Year($D2610)=K$1,$F2610*0.8,if((year($D2610)+1)=K$1,$F2610*0.6,$F2610*0.4)) ,""),if($E2610="Minors",0,if($E2610="FA Contract",if(and(K$1&lt;=$I2610,K$1&gt;=$H2610),$F2610,""),if($E2610="YP Contract",if(K$1=$H2610,500000,if(K$1=($H2610+1),1000000,if(K$1=($H2610+2),1500000,""))))))))</f>
        <v/>
      </c>
      <c r="L2610" s="13" t="str">
        <f t="shared" si="2610"/>
        <v/>
      </c>
      <c r="M2610" s="13" t="str">
        <f t="shared" si="2610"/>
        <v/>
      </c>
      <c r="N2610" s="13" t="str">
        <f t="shared" si="2610"/>
        <v/>
      </c>
      <c r="O2610" s="13" t="str">
        <f t="shared" si="2610"/>
        <v/>
      </c>
      <c r="P2610" s="13" t="str">
        <f t="shared" si="2610"/>
        <v/>
      </c>
    </row>
    <row r="2611">
      <c r="B2611" s="23"/>
      <c r="C2611" s="9"/>
      <c r="D2611" s="9"/>
      <c r="E2611" s="9"/>
      <c r="F2611" s="2"/>
      <c r="G2611" s="3"/>
      <c r="I2611" s="12" t="str">
        <f t="shared" si="754"/>
        <v/>
      </c>
      <c r="J2611" s="13">
        <v>3.31E7</v>
      </c>
      <c r="K2611" s="13" t="str">
        <f t="shared" ref="K2611:P2611" si="2611">if($E2611="","",if($E2611="Dropped",if(and(K$1&lt;=$I2611,K$1&gt;=$H2611),if(Year($D2611)=K$1,$F2611*0.8,if((year($D2611)+1)=K$1,$F2611*0.6,$F2611*0.4)) ,""),if($E2611="Minors",0,if($E2611="FA Contract",if(and(K$1&lt;=$I2611,K$1&gt;=$H2611),$F2611,""),if($E2611="YP Contract",if(K$1=$H2611,500000,if(K$1=($H2611+1),1000000,if(K$1=($H2611+2),1500000,""))))))))</f>
        <v/>
      </c>
      <c r="L2611" s="13" t="str">
        <f t="shared" si="2611"/>
        <v/>
      </c>
      <c r="M2611" s="13" t="str">
        <f t="shared" si="2611"/>
        <v/>
      </c>
      <c r="N2611" s="13" t="str">
        <f t="shared" si="2611"/>
        <v/>
      </c>
      <c r="O2611" s="13" t="str">
        <f t="shared" si="2611"/>
        <v/>
      </c>
      <c r="P2611" s="13" t="str">
        <f t="shared" si="2611"/>
        <v/>
      </c>
    </row>
    <row r="2612">
      <c r="B2612" s="23"/>
      <c r="C2612" s="9"/>
      <c r="D2612" s="9"/>
      <c r="E2612" s="9"/>
      <c r="F2612" s="2"/>
      <c r="G2612" s="3"/>
      <c r="I2612" s="12" t="str">
        <f t="shared" si="754"/>
        <v/>
      </c>
      <c r="J2612" s="13">
        <v>3.31E7</v>
      </c>
      <c r="K2612" s="13" t="str">
        <f t="shared" ref="K2612:P2612" si="2612">if($E2612="","",if($E2612="Dropped",if(and(K$1&lt;=$I2612,K$1&gt;=$H2612),if(Year($D2612)=K$1,$F2612*0.8,if((year($D2612)+1)=K$1,$F2612*0.6,$F2612*0.4)) ,""),if($E2612="Minors",0,if($E2612="FA Contract",if(and(K$1&lt;=$I2612,K$1&gt;=$H2612),$F2612,""),if($E2612="YP Contract",if(K$1=$H2612,500000,if(K$1=($H2612+1),1000000,if(K$1=($H2612+2),1500000,""))))))))</f>
        <v/>
      </c>
      <c r="L2612" s="13" t="str">
        <f t="shared" si="2612"/>
        <v/>
      </c>
      <c r="M2612" s="13" t="str">
        <f t="shared" si="2612"/>
        <v/>
      </c>
      <c r="N2612" s="13" t="str">
        <f t="shared" si="2612"/>
        <v/>
      </c>
      <c r="O2612" s="13" t="str">
        <f t="shared" si="2612"/>
        <v/>
      </c>
      <c r="P2612" s="13" t="str">
        <f t="shared" si="2612"/>
        <v/>
      </c>
    </row>
    <row r="2613">
      <c r="B2613" s="23"/>
      <c r="C2613" s="9"/>
      <c r="D2613" s="9"/>
      <c r="E2613" s="9"/>
      <c r="F2613" s="2"/>
      <c r="G2613" s="3"/>
      <c r="I2613" s="12" t="str">
        <f t="shared" si="754"/>
        <v/>
      </c>
      <c r="J2613" s="13">
        <v>3.31E7</v>
      </c>
      <c r="K2613" s="13" t="str">
        <f t="shared" ref="K2613:P2613" si="2613">if($E2613="","",if($E2613="Dropped",if(and(K$1&lt;=$I2613,K$1&gt;=$H2613),if(Year($D2613)=K$1,$F2613*0.8,if((year($D2613)+1)=K$1,$F2613*0.6,$F2613*0.4)) ,""),if($E2613="Minors",0,if($E2613="FA Contract",if(and(K$1&lt;=$I2613,K$1&gt;=$H2613),$F2613,""),if($E2613="YP Contract",if(K$1=$H2613,500000,if(K$1=($H2613+1),1000000,if(K$1=($H2613+2),1500000,""))))))))</f>
        <v/>
      </c>
      <c r="L2613" s="13" t="str">
        <f t="shared" si="2613"/>
        <v/>
      </c>
      <c r="M2613" s="13" t="str">
        <f t="shared" si="2613"/>
        <v/>
      </c>
      <c r="N2613" s="13" t="str">
        <f t="shared" si="2613"/>
        <v/>
      </c>
      <c r="O2613" s="13" t="str">
        <f t="shared" si="2613"/>
        <v/>
      </c>
      <c r="P2613" s="13" t="str">
        <f t="shared" si="2613"/>
        <v/>
      </c>
    </row>
    <row r="2614">
      <c r="B2614" s="23"/>
      <c r="C2614" s="9"/>
      <c r="D2614" s="9"/>
      <c r="E2614" s="9"/>
      <c r="F2614" s="2"/>
      <c r="G2614" s="3"/>
      <c r="I2614" s="12" t="str">
        <f t="shared" si="754"/>
        <v/>
      </c>
      <c r="J2614" s="13">
        <v>3.31E7</v>
      </c>
      <c r="K2614" s="13" t="str">
        <f t="shared" ref="K2614:P2614" si="2614">if($E2614="","",if($E2614="Dropped",if(and(K$1&lt;=$I2614,K$1&gt;=$H2614),if(Year($D2614)=K$1,$F2614*0.8,if((year($D2614)+1)=K$1,$F2614*0.6,$F2614*0.4)) ,""),if($E2614="Minors",0,if($E2614="FA Contract",if(and(K$1&lt;=$I2614,K$1&gt;=$H2614),$F2614,""),if($E2614="YP Contract",if(K$1=$H2614,500000,if(K$1=($H2614+1),1000000,if(K$1=($H2614+2),1500000,""))))))))</f>
        <v/>
      </c>
      <c r="L2614" s="13" t="str">
        <f t="shared" si="2614"/>
        <v/>
      </c>
      <c r="M2614" s="13" t="str">
        <f t="shared" si="2614"/>
        <v/>
      </c>
      <c r="N2614" s="13" t="str">
        <f t="shared" si="2614"/>
        <v/>
      </c>
      <c r="O2614" s="13" t="str">
        <f t="shared" si="2614"/>
        <v/>
      </c>
      <c r="P2614" s="13" t="str">
        <f t="shared" si="2614"/>
        <v/>
      </c>
    </row>
    <row r="2615">
      <c r="B2615" s="23"/>
      <c r="C2615" s="9"/>
      <c r="D2615" s="9"/>
      <c r="E2615" s="9"/>
      <c r="F2615" s="2"/>
      <c r="G2615" s="3"/>
      <c r="I2615" s="12" t="str">
        <f t="shared" si="754"/>
        <v/>
      </c>
      <c r="J2615" s="13">
        <v>3.31E7</v>
      </c>
      <c r="K2615" s="13" t="str">
        <f t="shared" ref="K2615:P2615" si="2615">if($E2615="","",if($E2615="Dropped",if(and(K$1&lt;=$I2615,K$1&gt;=$H2615),if(Year($D2615)=K$1,$F2615*0.8,if((year($D2615)+1)=K$1,$F2615*0.6,$F2615*0.4)) ,""),if($E2615="Minors",0,if($E2615="FA Contract",if(and(K$1&lt;=$I2615,K$1&gt;=$H2615),$F2615,""),if($E2615="YP Contract",if(K$1=$H2615,500000,if(K$1=($H2615+1),1000000,if(K$1=($H2615+2),1500000,""))))))))</f>
        <v/>
      </c>
      <c r="L2615" s="13" t="str">
        <f t="shared" si="2615"/>
        <v/>
      </c>
      <c r="M2615" s="13" t="str">
        <f t="shared" si="2615"/>
        <v/>
      </c>
      <c r="N2615" s="13" t="str">
        <f t="shared" si="2615"/>
        <v/>
      </c>
      <c r="O2615" s="13" t="str">
        <f t="shared" si="2615"/>
        <v/>
      </c>
      <c r="P2615" s="13" t="str">
        <f t="shared" si="2615"/>
        <v/>
      </c>
    </row>
    <row r="2616">
      <c r="B2616" s="23"/>
      <c r="C2616" s="9"/>
      <c r="D2616" s="9"/>
      <c r="E2616" s="9"/>
      <c r="F2616" s="2"/>
      <c r="G2616" s="3"/>
      <c r="I2616" s="12" t="str">
        <f t="shared" si="754"/>
        <v/>
      </c>
      <c r="J2616" s="13">
        <v>3.31E7</v>
      </c>
      <c r="K2616" s="13" t="str">
        <f t="shared" ref="K2616:P2616" si="2616">if($E2616="","",if($E2616="Dropped",if(and(K$1&lt;=$I2616,K$1&gt;=$H2616),if(Year($D2616)=K$1,$F2616*0.8,if((year($D2616)+1)=K$1,$F2616*0.6,$F2616*0.4)) ,""),if($E2616="Minors",0,if($E2616="FA Contract",if(and(K$1&lt;=$I2616,K$1&gt;=$H2616),$F2616,""),if($E2616="YP Contract",if(K$1=$H2616,500000,if(K$1=($H2616+1),1000000,if(K$1=($H2616+2),1500000,""))))))))</f>
        <v/>
      </c>
      <c r="L2616" s="13" t="str">
        <f t="shared" si="2616"/>
        <v/>
      </c>
      <c r="M2616" s="13" t="str">
        <f t="shared" si="2616"/>
        <v/>
      </c>
      <c r="N2616" s="13" t="str">
        <f t="shared" si="2616"/>
        <v/>
      </c>
      <c r="O2616" s="13" t="str">
        <f t="shared" si="2616"/>
        <v/>
      </c>
      <c r="P2616" s="13" t="str">
        <f t="shared" si="2616"/>
        <v/>
      </c>
    </row>
    <row r="2617">
      <c r="B2617" s="23"/>
      <c r="C2617" s="9"/>
      <c r="D2617" s="9"/>
      <c r="E2617" s="9"/>
      <c r="F2617" s="2"/>
      <c r="G2617" s="3"/>
      <c r="I2617" s="12" t="str">
        <f t="shared" si="754"/>
        <v/>
      </c>
      <c r="J2617" s="13">
        <v>3.31E7</v>
      </c>
      <c r="K2617" s="13" t="str">
        <f t="shared" ref="K2617:P2617" si="2617">if($E2617="","",if($E2617="Dropped",if(and(K$1&lt;=$I2617,K$1&gt;=$H2617),if(Year($D2617)=K$1,$F2617*0.8,if((year($D2617)+1)=K$1,$F2617*0.6,$F2617*0.4)) ,""),if($E2617="Minors",0,if($E2617="FA Contract",if(and(K$1&lt;=$I2617,K$1&gt;=$H2617),$F2617,""),if($E2617="YP Contract",if(K$1=$H2617,500000,if(K$1=($H2617+1),1000000,if(K$1=($H2617+2),1500000,""))))))))</f>
        <v/>
      </c>
      <c r="L2617" s="13" t="str">
        <f t="shared" si="2617"/>
        <v/>
      </c>
      <c r="M2617" s="13" t="str">
        <f t="shared" si="2617"/>
        <v/>
      </c>
      <c r="N2617" s="13" t="str">
        <f t="shared" si="2617"/>
        <v/>
      </c>
      <c r="O2617" s="13" t="str">
        <f t="shared" si="2617"/>
        <v/>
      </c>
      <c r="P2617" s="13" t="str">
        <f t="shared" si="2617"/>
        <v/>
      </c>
    </row>
    <row r="2618">
      <c r="B2618" s="23"/>
      <c r="C2618" s="9"/>
      <c r="D2618" s="9"/>
      <c r="E2618" s="9"/>
      <c r="F2618" s="2"/>
      <c r="G2618" s="3"/>
      <c r="I2618" s="12" t="str">
        <f t="shared" si="754"/>
        <v/>
      </c>
      <c r="J2618" s="13">
        <v>3.31E7</v>
      </c>
      <c r="K2618" s="13" t="str">
        <f t="shared" ref="K2618:P2618" si="2618">if($E2618="","",if($E2618="Dropped",if(and(K$1&lt;=$I2618,K$1&gt;=$H2618),if(Year($D2618)=K$1,$F2618*0.8,if((year($D2618)+1)=K$1,$F2618*0.6,$F2618*0.4)) ,""),if($E2618="Minors",0,if($E2618="FA Contract",if(and(K$1&lt;=$I2618,K$1&gt;=$H2618),$F2618,""),if($E2618="YP Contract",if(K$1=$H2618,500000,if(K$1=($H2618+1),1000000,if(K$1=($H2618+2),1500000,""))))))))</f>
        <v/>
      </c>
      <c r="L2618" s="13" t="str">
        <f t="shared" si="2618"/>
        <v/>
      </c>
      <c r="M2618" s="13" t="str">
        <f t="shared" si="2618"/>
        <v/>
      </c>
      <c r="N2618" s="13" t="str">
        <f t="shared" si="2618"/>
        <v/>
      </c>
      <c r="O2618" s="13" t="str">
        <f t="shared" si="2618"/>
        <v/>
      </c>
      <c r="P2618" s="13" t="str">
        <f t="shared" si="2618"/>
        <v/>
      </c>
    </row>
    <row r="2619">
      <c r="B2619" s="23"/>
      <c r="C2619" s="9"/>
      <c r="D2619" s="9"/>
      <c r="E2619" s="9"/>
      <c r="F2619" s="2"/>
      <c r="G2619" s="3"/>
      <c r="I2619" s="12" t="str">
        <f t="shared" si="754"/>
        <v/>
      </c>
      <c r="J2619" s="13">
        <v>3.31E7</v>
      </c>
      <c r="K2619" s="13" t="str">
        <f t="shared" ref="K2619:P2619" si="2619">if($E2619="","",if($E2619="Dropped",if(and(K$1&lt;=$I2619,K$1&gt;=$H2619),if(Year($D2619)=K$1,$F2619*0.8,if((year($D2619)+1)=K$1,$F2619*0.6,$F2619*0.4)) ,""),if($E2619="Minors",0,if($E2619="FA Contract",if(and(K$1&lt;=$I2619,K$1&gt;=$H2619),$F2619,""),if($E2619="YP Contract",if(K$1=$H2619,500000,if(K$1=($H2619+1),1000000,if(K$1=($H2619+2),1500000,""))))))))</f>
        <v/>
      </c>
      <c r="L2619" s="13" t="str">
        <f t="shared" si="2619"/>
        <v/>
      </c>
      <c r="M2619" s="13" t="str">
        <f t="shared" si="2619"/>
        <v/>
      </c>
      <c r="N2619" s="13" t="str">
        <f t="shared" si="2619"/>
        <v/>
      </c>
      <c r="O2619" s="13" t="str">
        <f t="shared" si="2619"/>
        <v/>
      </c>
      <c r="P2619" s="13" t="str">
        <f t="shared" si="2619"/>
        <v/>
      </c>
    </row>
    <row r="2620">
      <c r="B2620" s="23"/>
      <c r="C2620" s="9"/>
      <c r="D2620" s="9"/>
      <c r="E2620" s="9"/>
      <c r="F2620" s="2"/>
      <c r="G2620" s="3"/>
      <c r="I2620" s="12" t="str">
        <f t="shared" si="754"/>
        <v/>
      </c>
      <c r="J2620" s="13">
        <v>3.31E7</v>
      </c>
      <c r="K2620" s="13" t="str">
        <f t="shared" ref="K2620:P2620" si="2620">if($E2620="","",if($E2620="Dropped",if(and(K$1&lt;=$I2620,K$1&gt;=$H2620),if(Year($D2620)=K$1,$F2620*0.8,if((year($D2620)+1)=K$1,$F2620*0.6,$F2620*0.4)) ,""),if($E2620="Minors",0,if($E2620="FA Contract",if(and(K$1&lt;=$I2620,K$1&gt;=$H2620),$F2620,""),if($E2620="YP Contract",if(K$1=$H2620,500000,if(K$1=($H2620+1),1000000,if(K$1=($H2620+2),1500000,""))))))))</f>
        <v/>
      </c>
      <c r="L2620" s="13" t="str">
        <f t="shared" si="2620"/>
        <v/>
      </c>
      <c r="M2620" s="13" t="str">
        <f t="shared" si="2620"/>
        <v/>
      </c>
      <c r="N2620" s="13" t="str">
        <f t="shared" si="2620"/>
        <v/>
      </c>
      <c r="O2620" s="13" t="str">
        <f t="shared" si="2620"/>
        <v/>
      </c>
      <c r="P2620" s="13" t="str">
        <f t="shared" si="2620"/>
        <v/>
      </c>
    </row>
    <row r="2621">
      <c r="B2621" s="23"/>
      <c r="C2621" s="9"/>
      <c r="D2621" s="9"/>
      <c r="E2621" s="9"/>
      <c r="F2621" s="2"/>
      <c r="G2621" s="3"/>
      <c r="I2621" s="12" t="str">
        <f t="shared" si="754"/>
        <v/>
      </c>
      <c r="J2621" s="13">
        <v>3.31E7</v>
      </c>
      <c r="K2621" s="13" t="str">
        <f t="shared" ref="K2621:P2621" si="2621">if($E2621="","",if($E2621="Dropped",if(and(K$1&lt;=$I2621,K$1&gt;=$H2621),if(Year($D2621)=K$1,$F2621*0.8,if((year($D2621)+1)=K$1,$F2621*0.6,$F2621*0.4)) ,""),if($E2621="Minors",0,if($E2621="FA Contract",if(and(K$1&lt;=$I2621,K$1&gt;=$H2621),$F2621,""),if($E2621="YP Contract",if(K$1=$H2621,500000,if(K$1=($H2621+1),1000000,if(K$1=($H2621+2),1500000,""))))))))</f>
        <v/>
      </c>
      <c r="L2621" s="13" t="str">
        <f t="shared" si="2621"/>
        <v/>
      </c>
      <c r="M2621" s="13" t="str">
        <f t="shared" si="2621"/>
        <v/>
      </c>
      <c r="N2621" s="13" t="str">
        <f t="shared" si="2621"/>
        <v/>
      </c>
      <c r="O2621" s="13" t="str">
        <f t="shared" si="2621"/>
        <v/>
      </c>
      <c r="P2621" s="13" t="str">
        <f t="shared" si="2621"/>
        <v/>
      </c>
    </row>
    <row r="2622">
      <c r="B2622" s="23"/>
      <c r="C2622" s="9"/>
      <c r="D2622" s="9"/>
      <c r="E2622" s="9"/>
      <c r="F2622" s="2"/>
      <c r="G2622" s="3"/>
      <c r="I2622" s="12" t="str">
        <f t="shared" si="754"/>
        <v/>
      </c>
      <c r="J2622" s="13">
        <v>3.31E7</v>
      </c>
      <c r="K2622" s="13" t="str">
        <f t="shared" ref="K2622:P2622" si="2622">if($E2622="","",if($E2622="Dropped",if(and(K$1&lt;=$I2622,K$1&gt;=$H2622),if(Year($D2622)=K$1,$F2622*0.8,if((year($D2622)+1)=K$1,$F2622*0.6,$F2622*0.4)) ,""),if($E2622="Minors",0,if($E2622="FA Contract",if(and(K$1&lt;=$I2622,K$1&gt;=$H2622),$F2622,""),if($E2622="YP Contract",if(K$1=$H2622,500000,if(K$1=($H2622+1),1000000,if(K$1=($H2622+2),1500000,""))))))))</f>
        <v/>
      </c>
      <c r="L2622" s="13" t="str">
        <f t="shared" si="2622"/>
        <v/>
      </c>
      <c r="M2622" s="13" t="str">
        <f t="shared" si="2622"/>
        <v/>
      </c>
      <c r="N2622" s="13" t="str">
        <f t="shared" si="2622"/>
        <v/>
      </c>
      <c r="O2622" s="13" t="str">
        <f t="shared" si="2622"/>
        <v/>
      </c>
      <c r="P2622" s="13" t="str">
        <f t="shared" si="2622"/>
        <v/>
      </c>
    </row>
    <row r="2623">
      <c r="B2623" s="23"/>
      <c r="C2623" s="9"/>
      <c r="D2623" s="9"/>
      <c r="E2623" s="9"/>
      <c r="F2623" s="2"/>
      <c r="G2623" s="3"/>
      <c r="I2623" s="12" t="str">
        <f t="shared" si="754"/>
        <v/>
      </c>
      <c r="J2623" s="13">
        <v>3.31E7</v>
      </c>
      <c r="K2623" s="13" t="str">
        <f t="shared" ref="K2623:P2623" si="2623">if($E2623="","",if($E2623="Dropped",if(and(K$1&lt;=$I2623,K$1&gt;=$H2623),if(Year($D2623)=K$1,$F2623*0.8,if((year($D2623)+1)=K$1,$F2623*0.6,$F2623*0.4)) ,""),if($E2623="Minors",0,if($E2623="FA Contract",if(and(K$1&lt;=$I2623,K$1&gt;=$H2623),$F2623,""),if($E2623="YP Contract",if(K$1=$H2623,500000,if(K$1=($H2623+1),1000000,if(K$1=($H2623+2),1500000,""))))))))</f>
        <v/>
      </c>
      <c r="L2623" s="13" t="str">
        <f t="shared" si="2623"/>
        <v/>
      </c>
      <c r="M2623" s="13" t="str">
        <f t="shared" si="2623"/>
        <v/>
      </c>
      <c r="N2623" s="13" t="str">
        <f t="shared" si="2623"/>
        <v/>
      </c>
      <c r="O2623" s="13" t="str">
        <f t="shared" si="2623"/>
        <v/>
      </c>
      <c r="P2623" s="13" t="str">
        <f t="shared" si="2623"/>
        <v/>
      </c>
    </row>
    <row r="2624">
      <c r="B2624" s="23"/>
      <c r="C2624" s="9"/>
      <c r="D2624" s="9"/>
      <c r="E2624" s="9"/>
      <c r="F2624" s="2"/>
      <c r="G2624" s="3"/>
      <c r="I2624" s="12" t="str">
        <f t="shared" si="754"/>
        <v/>
      </c>
      <c r="J2624" s="13">
        <v>3.31E7</v>
      </c>
      <c r="K2624" s="13" t="str">
        <f t="shared" ref="K2624:P2624" si="2624">if($E2624="","",if($E2624="Dropped",if(and(K$1&lt;=$I2624,K$1&gt;=$H2624),if(Year($D2624)=K$1,$F2624*0.8,if((year($D2624)+1)=K$1,$F2624*0.6,$F2624*0.4)) ,""),if($E2624="Minors",0,if($E2624="FA Contract",if(and(K$1&lt;=$I2624,K$1&gt;=$H2624),$F2624,""),if($E2624="YP Contract",if(K$1=$H2624,500000,if(K$1=($H2624+1),1000000,if(K$1=($H2624+2),1500000,""))))))))</f>
        <v/>
      </c>
      <c r="L2624" s="13" t="str">
        <f t="shared" si="2624"/>
        <v/>
      </c>
      <c r="M2624" s="13" t="str">
        <f t="shared" si="2624"/>
        <v/>
      </c>
      <c r="N2624" s="13" t="str">
        <f t="shared" si="2624"/>
        <v/>
      </c>
      <c r="O2624" s="13" t="str">
        <f t="shared" si="2624"/>
        <v/>
      </c>
      <c r="P2624" s="13" t="str">
        <f t="shared" si="2624"/>
        <v/>
      </c>
    </row>
    <row r="2625">
      <c r="B2625" s="23"/>
      <c r="C2625" s="9"/>
      <c r="D2625" s="9"/>
      <c r="E2625" s="9"/>
      <c r="F2625" s="2"/>
      <c r="G2625" s="3"/>
      <c r="I2625" s="12" t="str">
        <f t="shared" si="754"/>
        <v/>
      </c>
      <c r="J2625" s="13">
        <v>3.31E7</v>
      </c>
      <c r="K2625" s="13" t="str">
        <f t="shared" ref="K2625:P2625" si="2625">if($E2625="","",if($E2625="Dropped",if(and(K$1&lt;=$I2625,K$1&gt;=$H2625),if(Year($D2625)=K$1,$F2625*0.8,if((year($D2625)+1)=K$1,$F2625*0.6,$F2625*0.4)) ,""),if($E2625="Minors",0,if($E2625="FA Contract",if(and(K$1&lt;=$I2625,K$1&gt;=$H2625),$F2625,""),if($E2625="YP Contract",if(K$1=$H2625,500000,if(K$1=($H2625+1),1000000,if(K$1=($H2625+2),1500000,""))))))))</f>
        <v/>
      </c>
      <c r="L2625" s="13" t="str">
        <f t="shared" si="2625"/>
        <v/>
      </c>
      <c r="M2625" s="13" t="str">
        <f t="shared" si="2625"/>
        <v/>
      </c>
      <c r="N2625" s="13" t="str">
        <f t="shared" si="2625"/>
        <v/>
      </c>
      <c r="O2625" s="13" t="str">
        <f t="shared" si="2625"/>
        <v/>
      </c>
      <c r="P2625" s="13" t="str">
        <f t="shared" si="2625"/>
        <v/>
      </c>
    </row>
    <row r="2626">
      <c r="B2626" s="23"/>
      <c r="C2626" s="9"/>
      <c r="D2626" s="9"/>
      <c r="E2626" s="9"/>
      <c r="F2626" s="2"/>
      <c r="G2626" s="3"/>
      <c r="I2626" s="12" t="str">
        <f t="shared" si="754"/>
        <v/>
      </c>
      <c r="J2626" s="13">
        <v>3.31E7</v>
      </c>
      <c r="K2626" s="13" t="str">
        <f t="shared" ref="K2626:P2626" si="2626">if($E2626="","",if($E2626="Dropped",if(and(K$1&lt;=$I2626,K$1&gt;=$H2626),if(Year($D2626)=K$1,$F2626*0.8,if((year($D2626)+1)=K$1,$F2626*0.6,$F2626*0.4)) ,""),if($E2626="Minors",0,if($E2626="FA Contract",if(and(K$1&lt;=$I2626,K$1&gt;=$H2626),$F2626,""),if($E2626="YP Contract",if(K$1=$H2626,500000,if(K$1=($H2626+1),1000000,if(K$1=($H2626+2),1500000,""))))))))</f>
        <v/>
      </c>
      <c r="L2626" s="13" t="str">
        <f t="shared" si="2626"/>
        <v/>
      </c>
      <c r="M2626" s="13" t="str">
        <f t="shared" si="2626"/>
        <v/>
      </c>
      <c r="N2626" s="13" t="str">
        <f t="shared" si="2626"/>
        <v/>
      </c>
      <c r="O2626" s="13" t="str">
        <f t="shared" si="2626"/>
        <v/>
      </c>
      <c r="P2626" s="13" t="str">
        <f t="shared" si="2626"/>
        <v/>
      </c>
    </row>
    <row r="2627">
      <c r="B2627" s="23"/>
      <c r="C2627" s="9"/>
      <c r="D2627" s="9"/>
      <c r="E2627" s="9"/>
      <c r="F2627" s="2"/>
      <c r="G2627" s="3"/>
      <c r="I2627" s="12" t="str">
        <f t="shared" si="754"/>
        <v/>
      </c>
      <c r="J2627" s="13">
        <v>3.31E7</v>
      </c>
      <c r="K2627" s="13" t="str">
        <f t="shared" ref="K2627:P2627" si="2627">if($E2627="","",if($E2627="Dropped",if(and(K$1&lt;=$I2627,K$1&gt;=$H2627),if(Year($D2627)=K$1,$F2627*0.8,if((year($D2627)+1)=K$1,$F2627*0.6,$F2627*0.4)) ,""),if($E2627="Minors",0,if($E2627="FA Contract",if(and(K$1&lt;=$I2627,K$1&gt;=$H2627),$F2627,""),if($E2627="YP Contract",if(K$1=$H2627,500000,if(K$1=($H2627+1),1000000,if(K$1=($H2627+2),1500000,""))))))))</f>
        <v/>
      </c>
      <c r="L2627" s="13" t="str">
        <f t="shared" si="2627"/>
        <v/>
      </c>
      <c r="M2627" s="13" t="str">
        <f t="shared" si="2627"/>
        <v/>
      </c>
      <c r="N2627" s="13" t="str">
        <f t="shared" si="2627"/>
        <v/>
      </c>
      <c r="O2627" s="13" t="str">
        <f t="shared" si="2627"/>
        <v/>
      </c>
      <c r="P2627" s="13" t="str">
        <f t="shared" si="2627"/>
        <v/>
      </c>
    </row>
    <row r="2628">
      <c r="B2628" s="23"/>
      <c r="C2628" s="9"/>
      <c r="D2628" s="9"/>
      <c r="E2628" s="9"/>
      <c r="F2628" s="2"/>
      <c r="G2628" s="3"/>
      <c r="I2628" s="12" t="str">
        <f t="shared" si="754"/>
        <v/>
      </c>
      <c r="J2628" s="13">
        <v>3.31E7</v>
      </c>
      <c r="K2628" s="13" t="str">
        <f t="shared" ref="K2628:P2628" si="2628">if($E2628="","",if($E2628="Dropped",if(and(K$1&lt;=$I2628,K$1&gt;=$H2628),if(Year($D2628)=K$1,$F2628*0.8,if((year($D2628)+1)=K$1,$F2628*0.6,$F2628*0.4)) ,""),if($E2628="Minors",0,if($E2628="FA Contract",if(and(K$1&lt;=$I2628,K$1&gt;=$H2628),$F2628,""),if($E2628="YP Contract",if(K$1=$H2628,500000,if(K$1=($H2628+1),1000000,if(K$1=($H2628+2),1500000,""))))))))</f>
        <v/>
      </c>
      <c r="L2628" s="13" t="str">
        <f t="shared" si="2628"/>
        <v/>
      </c>
      <c r="M2628" s="13" t="str">
        <f t="shared" si="2628"/>
        <v/>
      </c>
      <c r="N2628" s="13" t="str">
        <f t="shared" si="2628"/>
        <v/>
      </c>
      <c r="O2628" s="13" t="str">
        <f t="shared" si="2628"/>
        <v/>
      </c>
      <c r="P2628" s="13" t="str">
        <f t="shared" si="2628"/>
        <v/>
      </c>
    </row>
    <row r="2629">
      <c r="B2629" s="23"/>
      <c r="C2629" s="9"/>
      <c r="D2629" s="9"/>
      <c r="E2629" s="9"/>
      <c r="F2629" s="2"/>
      <c r="G2629" s="3"/>
      <c r="I2629" s="12" t="str">
        <f t="shared" si="754"/>
        <v/>
      </c>
      <c r="J2629" s="13">
        <v>3.31E7</v>
      </c>
      <c r="K2629" s="13" t="str">
        <f t="shared" ref="K2629:P2629" si="2629">if($E2629="","",if($E2629="Dropped",if(and(K$1&lt;=$I2629,K$1&gt;=$H2629),if(Year($D2629)=K$1,$F2629*0.8,if((year($D2629)+1)=K$1,$F2629*0.6,$F2629*0.4)) ,""),if($E2629="Minors",0,if($E2629="FA Contract",if(and(K$1&lt;=$I2629,K$1&gt;=$H2629),$F2629,""),if($E2629="YP Contract",if(K$1=$H2629,500000,if(K$1=($H2629+1),1000000,if(K$1=($H2629+2),1500000,""))))))))</f>
        <v/>
      </c>
      <c r="L2629" s="13" t="str">
        <f t="shared" si="2629"/>
        <v/>
      </c>
      <c r="M2629" s="13" t="str">
        <f t="shared" si="2629"/>
        <v/>
      </c>
      <c r="N2629" s="13" t="str">
        <f t="shared" si="2629"/>
        <v/>
      </c>
      <c r="O2629" s="13" t="str">
        <f t="shared" si="2629"/>
        <v/>
      </c>
      <c r="P2629" s="13" t="str">
        <f t="shared" si="2629"/>
        <v/>
      </c>
    </row>
    <row r="2630">
      <c r="B2630" s="23"/>
      <c r="C2630" s="9"/>
      <c r="D2630" s="9"/>
      <c r="E2630" s="9"/>
      <c r="F2630" s="2"/>
      <c r="G2630" s="3"/>
      <c r="I2630" s="12" t="str">
        <f t="shared" si="754"/>
        <v/>
      </c>
      <c r="J2630" s="13">
        <v>3.31E7</v>
      </c>
      <c r="K2630" s="13" t="str">
        <f t="shared" ref="K2630:P2630" si="2630">if($E2630="","",if($E2630="Dropped",if(and(K$1&lt;=$I2630,K$1&gt;=$H2630),if(Year($D2630)=K$1,$F2630*0.8,if((year($D2630)+1)=K$1,$F2630*0.6,$F2630*0.4)) ,""),if($E2630="Minors",0,if($E2630="FA Contract",if(and(K$1&lt;=$I2630,K$1&gt;=$H2630),$F2630,""),if($E2630="YP Contract",if(K$1=$H2630,500000,if(K$1=($H2630+1),1000000,if(K$1=($H2630+2),1500000,""))))))))</f>
        <v/>
      </c>
      <c r="L2630" s="13" t="str">
        <f t="shared" si="2630"/>
        <v/>
      </c>
      <c r="M2630" s="13" t="str">
        <f t="shared" si="2630"/>
        <v/>
      </c>
      <c r="N2630" s="13" t="str">
        <f t="shared" si="2630"/>
        <v/>
      </c>
      <c r="O2630" s="13" t="str">
        <f t="shared" si="2630"/>
        <v/>
      </c>
      <c r="P2630" s="13" t="str">
        <f t="shared" si="2630"/>
        <v/>
      </c>
    </row>
    <row r="2631">
      <c r="B2631" s="23"/>
      <c r="C2631" s="9"/>
      <c r="D2631" s="9"/>
      <c r="E2631" s="9"/>
      <c r="F2631" s="2"/>
      <c r="G2631" s="3"/>
      <c r="I2631" s="12" t="str">
        <f t="shared" si="754"/>
        <v/>
      </c>
      <c r="J2631" s="13">
        <v>3.31E7</v>
      </c>
      <c r="K2631" s="13" t="str">
        <f t="shared" ref="K2631:P2631" si="2631">if($E2631="","",if($E2631="Dropped",if(and(K$1&lt;=$I2631,K$1&gt;=$H2631),if(Year($D2631)=K$1,$F2631*0.8,if((year($D2631)+1)=K$1,$F2631*0.6,$F2631*0.4)) ,""),if($E2631="Minors",0,if($E2631="FA Contract",if(and(K$1&lt;=$I2631,K$1&gt;=$H2631),$F2631,""),if($E2631="YP Contract",if(K$1=$H2631,500000,if(K$1=($H2631+1),1000000,if(K$1=($H2631+2),1500000,""))))))))</f>
        <v/>
      </c>
      <c r="L2631" s="13" t="str">
        <f t="shared" si="2631"/>
        <v/>
      </c>
      <c r="M2631" s="13" t="str">
        <f t="shared" si="2631"/>
        <v/>
      </c>
      <c r="N2631" s="13" t="str">
        <f t="shared" si="2631"/>
        <v/>
      </c>
      <c r="O2631" s="13" t="str">
        <f t="shared" si="2631"/>
        <v/>
      </c>
      <c r="P2631" s="13" t="str">
        <f t="shared" si="2631"/>
        <v/>
      </c>
    </row>
    <row r="2632">
      <c r="B2632" s="23"/>
      <c r="C2632" s="9"/>
      <c r="D2632" s="9"/>
      <c r="E2632" s="9"/>
      <c r="F2632" s="2"/>
      <c r="G2632" s="3"/>
      <c r="I2632" s="12" t="str">
        <f t="shared" si="754"/>
        <v/>
      </c>
      <c r="J2632" s="13">
        <v>3.31E7</v>
      </c>
      <c r="K2632" s="13" t="str">
        <f t="shared" ref="K2632:P2632" si="2632">if($E2632="","",if($E2632="Dropped",if(and(K$1&lt;=$I2632,K$1&gt;=$H2632),if(Year($D2632)=K$1,$F2632*0.8,if((year($D2632)+1)=K$1,$F2632*0.6,$F2632*0.4)) ,""),if($E2632="Minors",0,if($E2632="FA Contract",if(and(K$1&lt;=$I2632,K$1&gt;=$H2632),$F2632,""),if($E2632="YP Contract",if(K$1=$H2632,500000,if(K$1=($H2632+1),1000000,if(K$1=($H2632+2),1500000,""))))))))</f>
        <v/>
      </c>
      <c r="L2632" s="13" t="str">
        <f t="shared" si="2632"/>
        <v/>
      </c>
      <c r="M2632" s="13" t="str">
        <f t="shared" si="2632"/>
        <v/>
      </c>
      <c r="N2632" s="13" t="str">
        <f t="shared" si="2632"/>
        <v/>
      </c>
      <c r="O2632" s="13" t="str">
        <f t="shared" si="2632"/>
        <v/>
      </c>
      <c r="P2632" s="13" t="str">
        <f t="shared" si="2632"/>
        <v/>
      </c>
    </row>
    <row r="2633">
      <c r="B2633" s="23"/>
      <c r="C2633" s="9"/>
      <c r="D2633" s="9"/>
      <c r="E2633" s="9"/>
      <c r="F2633" s="2"/>
      <c r="G2633" s="3"/>
      <c r="I2633" s="12" t="str">
        <f t="shared" si="754"/>
        <v/>
      </c>
      <c r="J2633" s="13">
        <v>3.31E7</v>
      </c>
      <c r="K2633" s="13" t="str">
        <f t="shared" ref="K2633:P2633" si="2633">if($E2633="","",if($E2633="Dropped",if(and(K$1&lt;=$I2633,K$1&gt;=$H2633),if(Year($D2633)=K$1,$F2633*0.8,if((year($D2633)+1)=K$1,$F2633*0.6,$F2633*0.4)) ,""),if($E2633="Minors",0,if($E2633="FA Contract",if(and(K$1&lt;=$I2633,K$1&gt;=$H2633),$F2633,""),if($E2633="YP Contract",if(K$1=$H2633,500000,if(K$1=($H2633+1),1000000,if(K$1=($H2633+2),1500000,""))))))))</f>
        <v/>
      </c>
      <c r="L2633" s="13" t="str">
        <f t="shared" si="2633"/>
        <v/>
      </c>
      <c r="M2633" s="13" t="str">
        <f t="shared" si="2633"/>
        <v/>
      </c>
      <c r="N2633" s="13" t="str">
        <f t="shared" si="2633"/>
        <v/>
      </c>
      <c r="O2633" s="13" t="str">
        <f t="shared" si="2633"/>
        <v/>
      </c>
      <c r="P2633" s="13" t="str">
        <f t="shared" si="2633"/>
        <v/>
      </c>
    </row>
    <row r="2634">
      <c r="B2634" s="23"/>
      <c r="C2634" s="9"/>
      <c r="D2634" s="9"/>
      <c r="E2634" s="9"/>
      <c r="F2634" s="2"/>
      <c r="G2634" s="3"/>
      <c r="I2634" s="12" t="str">
        <f t="shared" si="754"/>
        <v/>
      </c>
      <c r="J2634" s="13">
        <v>3.31E7</v>
      </c>
      <c r="K2634" s="13" t="str">
        <f t="shared" ref="K2634:P2634" si="2634">if($E2634="","",if($E2634="Dropped",if(and(K$1&lt;=$I2634,K$1&gt;=$H2634),if(Year($D2634)=K$1,$F2634*0.8,if((year($D2634)+1)=K$1,$F2634*0.6,$F2634*0.4)) ,""),if($E2634="Minors",0,if($E2634="FA Contract",if(and(K$1&lt;=$I2634,K$1&gt;=$H2634),$F2634,""),if($E2634="YP Contract",if(K$1=$H2634,500000,if(K$1=($H2634+1),1000000,if(K$1=($H2634+2),1500000,""))))))))</f>
        <v/>
      </c>
      <c r="L2634" s="13" t="str">
        <f t="shared" si="2634"/>
        <v/>
      </c>
      <c r="M2634" s="13" t="str">
        <f t="shared" si="2634"/>
        <v/>
      </c>
      <c r="N2634" s="13" t="str">
        <f t="shared" si="2634"/>
        <v/>
      </c>
      <c r="O2634" s="13" t="str">
        <f t="shared" si="2634"/>
        <v/>
      </c>
      <c r="P2634" s="13" t="str">
        <f t="shared" si="2634"/>
        <v/>
      </c>
    </row>
    <row r="2635">
      <c r="B2635" s="23"/>
      <c r="C2635" s="9"/>
      <c r="D2635" s="9"/>
      <c r="E2635" s="9"/>
      <c r="F2635" s="2"/>
      <c r="G2635" s="3"/>
      <c r="I2635" s="12" t="str">
        <f t="shared" si="754"/>
        <v/>
      </c>
      <c r="J2635" s="13">
        <v>3.31E7</v>
      </c>
      <c r="K2635" s="13" t="str">
        <f t="shared" ref="K2635:P2635" si="2635">if($E2635="","",if($E2635="Dropped",if(and(K$1&lt;=$I2635,K$1&gt;=$H2635),if(Year($D2635)=K$1,$F2635*0.8,if((year($D2635)+1)=K$1,$F2635*0.6,$F2635*0.4)) ,""),if($E2635="Minors",0,if($E2635="FA Contract",if(and(K$1&lt;=$I2635,K$1&gt;=$H2635),$F2635,""),if($E2635="YP Contract",if(K$1=$H2635,500000,if(K$1=($H2635+1),1000000,if(K$1=($H2635+2),1500000,""))))))))</f>
        <v/>
      </c>
      <c r="L2635" s="13" t="str">
        <f t="shared" si="2635"/>
        <v/>
      </c>
      <c r="M2635" s="13" t="str">
        <f t="shared" si="2635"/>
        <v/>
      </c>
      <c r="N2635" s="13" t="str">
        <f t="shared" si="2635"/>
        <v/>
      </c>
      <c r="O2635" s="13" t="str">
        <f t="shared" si="2635"/>
        <v/>
      </c>
      <c r="P2635" s="13" t="str">
        <f t="shared" si="2635"/>
        <v/>
      </c>
    </row>
    <row r="2636">
      <c r="B2636" s="23"/>
      <c r="C2636" s="9"/>
      <c r="D2636" s="9"/>
      <c r="E2636" s="9"/>
      <c r="F2636" s="2"/>
      <c r="G2636" s="3"/>
      <c r="I2636" s="12" t="str">
        <f t="shared" si="754"/>
        <v/>
      </c>
      <c r="J2636" s="13">
        <v>3.31E7</v>
      </c>
      <c r="K2636" s="13" t="str">
        <f t="shared" ref="K2636:P2636" si="2636">if($E2636="","",if($E2636="Dropped",if(and(K$1&lt;=$I2636,K$1&gt;=$H2636),if(Year($D2636)=K$1,$F2636*0.8,if((year($D2636)+1)=K$1,$F2636*0.6,$F2636*0.4)) ,""),if($E2636="Minors",0,if($E2636="FA Contract",if(and(K$1&lt;=$I2636,K$1&gt;=$H2636),$F2636,""),if($E2636="YP Contract",if(K$1=$H2636,500000,if(K$1=($H2636+1),1000000,if(K$1=($H2636+2),1500000,""))))))))</f>
        <v/>
      </c>
      <c r="L2636" s="13" t="str">
        <f t="shared" si="2636"/>
        <v/>
      </c>
      <c r="M2636" s="13" t="str">
        <f t="shared" si="2636"/>
        <v/>
      </c>
      <c r="N2636" s="13" t="str">
        <f t="shared" si="2636"/>
        <v/>
      </c>
      <c r="O2636" s="13" t="str">
        <f t="shared" si="2636"/>
        <v/>
      </c>
      <c r="P2636" s="13" t="str">
        <f t="shared" si="2636"/>
        <v/>
      </c>
    </row>
    <row r="2637">
      <c r="B2637" s="23"/>
      <c r="C2637" s="9"/>
      <c r="D2637" s="9"/>
      <c r="E2637" s="9"/>
      <c r="F2637" s="2"/>
      <c r="G2637" s="3"/>
      <c r="I2637" s="12" t="str">
        <f t="shared" si="754"/>
        <v/>
      </c>
      <c r="J2637" s="13">
        <v>3.31E7</v>
      </c>
      <c r="K2637" s="13" t="str">
        <f t="shared" ref="K2637:P2637" si="2637">if($E2637="","",if($E2637="Dropped",if(and(K$1&lt;=$I2637,K$1&gt;=$H2637),if(Year($D2637)=K$1,$F2637*0.8,if((year($D2637)+1)=K$1,$F2637*0.6,$F2637*0.4)) ,""),if($E2637="Minors",0,if($E2637="FA Contract",if(and(K$1&lt;=$I2637,K$1&gt;=$H2637),$F2637,""),if($E2637="YP Contract",if(K$1=$H2637,500000,if(K$1=($H2637+1),1000000,if(K$1=($H2637+2),1500000,""))))))))</f>
        <v/>
      </c>
      <c r="L2637" s="13" t="str">
        <f t="shared" si="2637"/>
        <v/>
      </c>
      <c r="M2637" s="13" t="str">
        <f t="shared" si="2637"/>
        <v/>
      </c>
      <c r="N2637" s="13" t="str">
        <f t="shared" si="2637"/>
        <v/>
      </c>
      <c r="O2637" s="13" t="str">
        <f t="shared" si="2637"/>
        <v/>
      </c>
      <c r="P2637" s="13" t="str">
        <f t="shared" si="2637"/>
        <v/>
      </c>
    </row>
    <row r="2638">
      <c r="B2638" s="23"/>
      <c r="C2638" s="9"/>
      <c r="D2638" s="9"/>
      <c r="E2638" s="9"/>
      <c r="F2638" s="2"/>
      <c r="G2638" s="3"/>
      <c r="I2638" s="12" t="str">
        <f t="shared" si="754"/>
        <v/>
      </c>
      <c r="J2638" s="13">
        <v>3.31E7</v>
      </c>
      <c r="K2638" s="13" t="str">
        <f t="shared" ref="K2638:P2638" si="2638">if($E2638="","",if($E2638="Dropped",if(and(K$1&lt;=$I2638,K$1&gt;=$H2638),if(Year($D2638)=K$1,$F2638*0.8,if((year($D2638)+1)=K$1,$F2638*0.6,$F2638*0.4)) ,""),if($E2638="Minors",0,if($E2638="FA Contract",if(and(K$1&lt;=$I2638,K$1&gt;=$H2638),$F2638,""),if($E2638="YP Contract",if(K$1=$H2638,500000,if(K$1=($H2638+1),1000000,if(K$1=($H2638+2),1500000,""))))))))</f>
        <v/>
      </c>
      <c r="L2638" s="13" t="str">
        <f t="shared" si="2638"/>
        <v/>
      </c>
      <c r="M2638" s="13" t="str">
        <f t="shared" si="2638"/>
        <v/>
      </c>
      <c r="N2638" s="13" t="str">
        <f t="shared" si="2638"/>
        <v/>
      </c>
      <c r="O2638" s="13" t="str">
        <f t="shared" si="2638"/>
        <v/>
      </c>
      <c r="P2638" s="13" t="str">
        <f t="shared" si="2638"/>
        <v/>
      </c>
    </row>
    <row r="2639">
      <c r="B2639" s="23"/>
      <c r="C2639" s="9"/>
      <c r="D2639" s="9"/>
      <c r="E2639" s="9"/>
      <c r="F2639" s="2"/>
      <c r="G2639" s="3"/>
      <c r="I2639" s="12" t="str">
        <f t="shared" si="754"/>
        <v/>
      </c>
      <c r="J2639" s="13">
        <v>3.31E7</v>
      </c>
      <c r="K2639" s="13" t="str">
        <f t="shared" ref="K2639:P2639" si="2639">if($E2639="","",if($E2639="Dropped",if(and(K$1&lt;=$I2639,K$1&gt;=$H2639),if(Year($D2639)=K$1,$F2639*0.8,if((year($D2639)+1)=K$1,$F2639*0.6,$F2639*0.4)) ,""),if($E2639="Minors",0,if($E2639="FA Contract",if(and(K$1&lt;=$I2639,K$1&gt;=$H2639),$F2639,""),if($E2639="YP Contract",if(K$1=$H2639,500000,if(K$1=($H2639+1),1000000,if(K$1=($H2639+2),1500000,""))))))))</f>
        <v/>
      </c>
      <c r="L2639" s="13" t="str">
        <f t="shared" si="2639"/>
        <v/>
      </c>
      <c r="M2639" s="13" t="str">
        <f t="shared" si="2639"/>
        <v/>
      </c>
      <c r="N2639" s="13" t="str">
        <f t="shared" si="2639"/>
        <v/>
      </c>
      <c r="O2639" s="13" t="str">
        <f t="shared" si="2639"/>
        <v/>
      </c>
      <c r="P2639" s="13" t="str">
        <f t="shared" si="2639"/>
        <v/>
      </c>
    </row>
    <row r="2640">
      <c r="B2640" s="23"/>
      <c r="C2640" s="9"/>
      <c r="D2640" s="9"/>
      <c r="E2640" s="9"/>
      <c r="F2640" s="2"/>
      <c r="G2640" s="3"/>
      <c r="I2640" s="12" t="str">
        <f t="shared" si="754"/>
        <v/>
      </c>
      <c r="J2640" s="13">
        <v>3.31E7</v>
      </c>
      <c r="K2640" s="13" t="str">
        <f t="shared" ref="K2640:P2640" si="2640">if($E2640="","",if($E2640="Dropped",if(and(K$1&lt;=$I2640,K$1&gt;=$H2640),if(Year($D2640)=K$1,$F2640*0.8,if((year($D2640)+1)=K$1,$F2640*0.6,$F2640*0.4)) ,""),if($E2640="Minors",0,if($E2640="FA Contract",if(and(K$1&lt;=$I2640,K$1&gt;=$H2640),$F2640,""),if($E2640="YP Contract",if(K$1=$H2640,500000,if(K$1=($H2640+1),1000000,if(K$1=($H2640+2),1500000,""))))))))</f>
        <v/>
      </c>
      <c r="L2640" s="13" t="str">
        <f t="shared" si="2640"/>
        <v/>
      </c>
      <c r="M2640" s="13" t="str">
        <f t="shared" si="2640"/>
        <v/>
      </c>
      <c r="N2640" s="13" t="str">
        <f t="shared" si="2640"/>
        <v/>
      </c>
      <c r="O2640" s="13" t="str">
        <f t="shared" si="2640"/>
        <v/>
      </c>
      <c r="P2640" s="13" t="str">
        <f t="shared" si="2640"/>
        <v/>
      </c>
    </row>
    <row r="2641">
      <c r="B2641" s="23"/>
      <c r="C2641" s="9"/>
      <c r="D2641" s="9"/>
      <c r="E2641" s="9"/>
      <c r="F2641" s="2"/>
      <c r="G2641" s="3"/>
      <c r="I2641" s="12" t="str">
        <f t="shared" si="754"/>
        <v/>
      </c>
      <c r="J2641" s="13">
        <v>3.31E7</v>
      </c>
      <c r="K2641" s="13" t="str">
        <f t="shared" ref="K2641:P2641" si="2641">if($E2641="","",if($E2641="Dropped",if(and(K$1&lt;=$I2641,K$1&gt;=$H2641),if(Year($D2641)=K$1,$F2641*0.8,if((year($D2641)+1)=K$1,$F2641*0.6,$F2641*0.4)) ,""),if($E2641="Minors",0,if($E2641="FA Contract",if(and(K$1&lt;=$I2641,K$1&gt;=$H2641),$F2641,""),if($E2641="YP Contract",if(K$1=$H2641,500000,if(K$1=($H2641+1),1000000,if(K$1=($H2641+2),1500000,""))))))))</f>
        <v/>
      </c>
      <c r="L2641" s="13" t="str">
        <f t="shared" si="2641"/>
        <v/>
      </c>
      <c r="M2641" s="13" t="str">
        <f t="shared" si="2641"/>
        <v/>
      </c>
      <c r="N2641" s="13" t="str">
        <f t="shared" si="2641"/>
        <v/>
      </c>
      <c r="O2641" s="13" t="str">
        <f t="shared" si="2641"/>
        <v/>
      </c>
      <c r="P2641" s="13" t="str">
        <f t="shared" si="2641"/>
        <v/>
      </c>
    </row>
    <row r="2642">
      <c r="B2642" s="23"/>
      <c r="C2642" s="9"/>
      <c r="D2642" s="9"/>
      <c r="E2642" s="9"/>
      <c r="F2642" s="2"/>
      <c r="G2642" s="3"/>
      <c r="I2642" s="12" t="str">
        <f t="shared" si="754"/>
        <v/>
      </c>
      <c r="J2642" s="13">
        <v>3.31E7</v>
      </c>
      <c r="K2642" s="13" t="str">
        <f t="shared" ref="K2642:P2642" si="2642">if($E2642="","",if($E2642="Dropped",if(and(K$1&lt;=$I2642,K$1&gt;=$H2642),if(Year($D2642)=K$1,$F2642*0.8,if((year($D2642)+1)=K$1,$F2642*0.6,$F2642*0.4)) ,""),if($E2642="Minors",0,if($E2642="FA Contract",if(and(K$1&lt;=$I2642,K$1&gt;=$H2642),$F2642,""),if($E2642="YP Contract",if(K$1=$H2642,500000,if(K$1=($H2642+1),1000000,if(K$1=($H2642+2),1500000,""))))))))</f>
        <v/>
      </c>
      <c r="L2642" s="13" t="str">
        <f t="shared" si="2642"/>
        <v/>
      </c>
      <c r="M2642" s="13" t="str">
        <f t="shared" si="2642"/>
        <v/>
      </c>
      <c r="N2642" s="13" t="str">
        <f t="shared" si="2642"/>
        <v/>
      </c>
      <c r="O2642" s="13" t="str">
        <f t="shared" si="2642"/>
        <v/>
      </c>
      <c r="P2642" s="13" t="str">
        <f t="shared" si="2642"/>
        <v/>
      </c>
    </row>
    <row r="2643">
      <c r="B2643" s="23"/>
      <c r="C2643" s="9"/>
      <c r="D2643" s="9"/>
      <c r="E2643" s="9"/>
      <c r="F2643" s="2"/>
      <c r="G2643" s="3"/>
      <c r="I2643" s="12" t="str">
        <f t="shared" si="754"/>
        <v/>
      </c>
      <c r="J2643" s="13">
        <v>3.31E7</v>
      </c>
      <c r="K2643" s="13" t="str">
        <f t="shared" ref="K2643:P2643" si="2643">if($E2643="","",if($E2643="Dropped",if(and(K$1&lt;=$I2643,K$1&gt;=$H2643),if(Year($D2643)=K$1,$F2643*0.8,if((year($D2643)+1)=K$1,$F2643*0.6,$F2643*0.4)) ,""),if($E2643="Minors",0,if($E2643="FA Contract",if(and(K$1&lt;=$I2643,K$1&gt;=$H2643),$F2643,""),if($E2643="YP Contract",if(K$1=$H2643,500000,if(K$1=($H2643+1),1000000,if(K$1=($H2643+2),1500000,""))))))))</f>
        <v/>
      </c>
      <c r="L2643" s="13" t="str">
        <f t="shared" si="2643"/>
        <v/>
      </c>
      <c r="M2643" s="13" t="str">
        <f t="shared" si="2643"/>
        <v/>
      </c>
      <c r="N2643" s="13" t="str">
        <f t="shared" si="2643"/>
        <v/>
      </c>
      <c r="O2643" s="13" t="str">
        <f t="shared" si="2643"/>
        <v/>
      </c>
      <c r="P2643" s="13" t="str">
        <f t="shared" si="2643"/>
        <v/>
      </c>
    </row>
    <row r="2644">
      <c r="B2644" s="23"/>
      <c r="C2644" s="9"/>
      <c r="D2644" s="9"/>
      <c r="E2644" s="9"/>
      <c r="F2644" s="2"/>
      <c r="G2644" s="3"/>
      <c r="I2644" s="12" t="str">
        <f t="shared" si="754"/>
        <v/>
      </c>
      <c r="J2644" s="13">
        <v>3.31E7</v>
      </c>
      <c r="K2644" s="13" t="str">
        <f t="shared" ref="K2644:P2644" si="2644">if($E2644="","",if($E2644="Dropped",if(and(K$1&lt;=$I2644,K$1&gt;=$H2644),if(Year($D2644)=K$1,$F2644*0.8,if((year($D2644)+1)=K$1,$F2644*0.6,$F2644*0.4)) ,""),if($E2644="Minors",0,if($E2644="FA Contract",if(and(K$1&lt;=$I2644,K$1&gt;=$H2644),$F2644,""),if($E2644="YP Contract",if(K$1=$H2644,500000,if(K$1=($H2644+1),1000000,if(K$1=($H2644+2),1500000,""))))))))</f>
        <v/>
      </c>
      <c r="L2644" s="13" t="str">
        <f t="shared" si="2644"/>
        <v/>
      </c>
      <c r="M2644" s="13" t="str">
        <f t="shared" si="2644"/>
        <v/>
      </c>
      <c r="N2644" s="13" t="str">
        <f t="shared" si="2644"/>
        <v/>
      </c>
      <c r="O2644" s="13" t="str">
        <f t="shared" si="2644"/>
        <v/>
      </c>
      <c r="P2644" s="13" t="str">
        <f t="shared" si="2644"/>
        <v/>
      </c>
    </row>
    <row r="2645">
      <c r="B2645" s="23"/>
      <c r="C2645" s="9"/>
      <c r="D2645" s="9"/>
      <c r="E2645" s="9"/>
      <c r="F2645" s="2"/>
      <c r="G2645" s="3"/>
      <c r="I2645" s="12" t="str">
        <f t="shared" si="754"/>
        <v/>
      </c>
      <c r="J2645" s="13">
        <v>3.31E7</v>
      </c>
      <c r="K2645" s="13" t="str">
        <f t="shared" ref="K2645:P2645" si="2645">if($E2645="","",if($E2645="Dropped",if(and(K$1&lt;=$I2645,K$1&gt;=$H2645),if(Year($D2645)=K$1,$F2645*0.8,if((year($D2645)+1)=K$1,$F2645*0.6,$F2645*0.4)) ,""),if($E2645="Minors",0,if($E2645="FA Contract",if(and(K$1&lt;=$I2645,K$1&gt;=$H2645),$F2645,""),if($E2645="YP Contract",if(K$1=$H2645,500000,if(K$1=($H2645+1),1000000,if(K$1=($H2645+2),1500000,""))))))))</f>
        <v/>
      </c>
      <c r="L2645" s="13" t="str">
        <f t="shared" si="2645"/>
        <v/>
      </c>
      <c r="M2645" s="13" t="str">
        <f t="shared" si="2645"/>
        <v/>
      </c>
      <c r="N2645" s="13" t="str">
        <f t="shared" si="2645"/>
        <v/>
      </c>
      <c r="O2645" s="13" t="str">
        <f t="shared" si="2645"/>
        <v/>
      </c>
      <c r="P2645" s="13" t="str">
        <f t="shared" si="2645"/>
        <v/>
      </c>
    </row>
    <row r="2646">
      <c r="B2646" s="23"/>
      <c r="C2646" s="9"/>
      <c r="D2646" s="9"/>
      <c r="E2646" s="9"/>
      <c r="F2646" s="2"/>
      <c r="G2646" s="3"/>
      <c r="I2646" s="12" t="str">
        <f t="shared" si="754"/>
        <v/>
      </c>
      <c r="J2646" s="13">
        <v>3.31E7</v>
      </c>
      <c r="K2646" s="13" t="str">
        <f t="shared" ref="K2646:P2646" si="2646">if($E2646="","",if($E2646="Dropped",if(and(K$1&lt;=$I2646,K$1&gt;=$H2646),if(Year($D2646)=K$1,$F2646*0.8,if((year($D2646)+1)=K$1,$F2646*0.6,$F2646*0.4)) ,""),if($E2646="Minors",0,if($E2646="FA Contract",if(and(K$1&lt;=$I2646,K$1&gt;=$H2646),$F2646,""),if($E2646="YP Contract",if(K$1=$H2646,500000,if(K$1=($H2646+1),1000000,if(K$1=($H2646+2),1500000,""))))))))</f>
        <v/>
      </c>
      <c r="L2646" s="13" t="str">
        <f t="shared" si="2646"/>
        <v/>
      </c>
      <c r="M2646" s="13" t="str">
        <f t="shared" si="2646"/>
        <v/>
      </c>
      <c r="N2646" s="13" t="str">
        <f t="shared" si="2646"/>
        <v/>
      </c>
      <c r="O2646" s="13" t="str">
        <f t="shared" si="2646"/>
        <v/>
      </c>
      <c r="P2646" s="13" t="str">
        <f t="shared" si="2646"/>
        <v/>
      </c>
    </row>
    <row r="2647">
      <c r="B2647" s="23"/>
      <c r="C2647" s="9"/>
      <c r="D2647" s="9"/>
      <c r="E2647" s="9"/>
      <c r="F2647" s="2"/>
      <c r="G2647" s="3"/>
      <c r="I2647" s="12" t="str">
        <f t="shared" si="754"/>
        <v/>
      </c>
      <c r="J2647" s="13">
        <v>3.31E7</v>
      </c>
      <c r="K2647" s="13" t="str">
        <f t="shared" ref="K2647:P2647" si="2647">if($E2647="","",if($E2647="Dropped",if(and(K$1&lt;=$I2647,K$1&gt;=$H2647),if(Year($D2647)=K$1,$F2647*0.8,if((year($D2647)+1)=K$1,$F2647*0.6,$F2647*0.4)) ,""),if($E2647="Minors",0,if($E2647="FA Contract",if(and(K$1&lt;=$I2647,K$1&gt;=$H2647),$F2647,""),if($E2647="YP Contract",if(K$1=$H2647,500000,if(K$1=($H2647+1),1000000,if(K$1=($H2647+2),1500000,""))))))))</f>
        <v/>
      </c>
      <c r="L2647" s="13" t="str">
        <f t="shared" si="2647"/>
        <v/>
      </c>
      <c r="M2647" s="13" t="str">
        <f t="shared" si="2647"/>
        <v/>
      </c>
      <c r="N2647" s="13" t="str">
        <f t="shared" si="2647"/>
        <v/>
      </c>
      <c r="O2647" s="13" t="str">
        <f t="shared" si="2647"/>
        <v/>
      </c>
      <c r="P2647" s="13" t="str">
        <f t="shared" si="2647"/>
        <v/>
      </c>
    </row>
    <row r="2648">
      <c r="B2648" s="23"/>
      <c r="C2648" s="9"/>
      <c r="D2648" s="9"/>
      <c r="E2648" s="9"/>
      <c r="F2648" s="2"/>
      <c r="G2648" s="3"/>
      <c r="I2648" s="12" t="str">
        <f t="shared" si="754"/>
        <v/>
      </c>
      <c r="J2648" s="13">
        <v>3.31E7</v>
      </c>
      <c r="K2648" s="13" t="str">
        <f t="shared" ref="K2648:P2648" si="2648">if($E2648="","",if($E2648="Dropped",if(and(K$1&lt;=$I2648,K$1&gt;=$H2648),if(Year($D2648)=K$1,$F2648*0.8,if((year($D2648)+1)=K$1,$F2648*0.6,$F2648*0.4)) ,""),if($E2648="Minors",0,if($E2648="FA Contract",if(and(K$1&lt;=$I2648,K$1&gt;=$H2648),$F2648,""),if($E2648="YP Contract",if(K$1=$H2648,500000,if(K$1=($H2648+1),1000000,if(K$1=($H2648+2),1500000,""))))))))</f>
        <v/>
      </c>
      <c r="L2648" s="13" t="str">
        <f t="shared" si="2648"/>
        <v/>
      </c>
      <c r="M2648" s="13" t="str">
        <f t="shared" si="2648"/>
        <v/>
      </c>
      <c r="N2648" s="13" t="str">
        <f t="shared" si="2648"/>
        <v/>
      </c>
      <c r="O2648" s="13" t="str">
        <f t="shared" si="2648"/>
        <v/>
      </c>
      <c r="P2648" s="13" t="str">
        <f t="shared" si="2648"/>
        <v/>
      </c>
    </row>
    <row r="2649">
      <c r="B2649" s="23"/>
      <c r="C2649" s="9"/>
      <c r="D2649" s="9"/>
      <c r="E2649" s="9"/>
      <c r="F2649" s="2"/>
      <c r="G2649" s="3"/>
      <c r="I2649" s="12" t="str">
        <f t="shared" si="754"/>
        <v/>
      </c>
      <c r="J2649" s="13">
        <v>3.31E7</v>
      </c>
      <c r="K2649" s="13" t="str">
        <f t="shared" ref="K2649:P2649" si="2649">if($E2649="","",if($E2649="Dropped",if(and(K$1&lt;=$I2649,K$1&gt;=$H2649),if(Year($D2649)=K$1,$F2649*0.8,if((year($D2649)+1)=K$1,$F2649*0.6,$F2649*0.4)) ,""),if($E2649="Minors",0,if($E2649="FA Contract",if(and(K$1&lt;=$I2649,K$1&gt;=$H2649),$F2649,""),if($E2649="YP Contract",if(K$1=$H2649,500000,if(K$1=($H2649+1),1000000,if(K$1=($H2649+2),1500000,""))))))))</f>
        <v/>
      </c>
      <c r="L2649" s="13" t="str">
        <f t="shared" si="2649"/>
        <v/>
      </c>
      <c r="M2649" s="13" t="str">
        <f t="shared" si="2649"/>
        <v/>
      </c>
      <c r="N2649" s="13" t="str">
        <f t="shared" si="2649"/>
        <v/>
      </c>
      <c r="O2649" s="13" t="str">
        <f t="shared" si="2649"/>
        <v/>
      </c>
      <c r="P2649" s="13" t="str">
        <f t="shared" si="2649"/>
        <v/>
      </c>
    </row>
    <row r="2650">
      <c r="B2650" s="23"/>
      <c r="C2650" s="9"/>
      <c r="D2650" s="9"/>
      <c r="E2650" s="9"/>
      <c r="F2650" s="2"/>
      <c r="G2650" s="3"/>
      <c r="I2650" s="12" t="str">
        <f t="shared" si="754"/>
        <v/>
      </c>
      <c r="J2650" s="13">
        <v>3.31E7</v>
      </c>
      <c r="K2650" s="13" t="str">
        <f t="shared" ref="K2650:P2650" si="2650">if($E2650="","",if($E2650="Dropped",if(and(K$1&lt;=$I2650,K$1&gt;=$H2650),if(Year($D2650)=K$1,$F2650*0.8,if((year($D2650)+1)=K$1,$F2650*0.6,$F2650*0.4)) ,""),if($E2650="Minors",0,if($E2650="FA Contract",if(and(K$1&lt;=$I2650,K$1&gt;=$H2650),$F2650,""),if($E2650="YP Contract",if(K$1=$H2650,500000,if(K$1=($H2650+1),1000000,if(K$1=($H2650+2),1500000,""))))))))</f>
        <v/>
      </c>
      <c r="L2650" s="13" t="str">
        <f t="shared" si="2650"/>
        <v/>
      </c>
      <c r="M2650" s="13" t="str">
        <f t="shared" si="2650"/>
        <v/>
      </c>
      <c r="N2650" s="13" t="str">
        <f t="shared" si="2650"/>
        <v/>
      </c>
      <c r="O2650" s="13" t="str">
        <f t="shared" si="2650"/>
        <v/>
      </c>
      <c r="P2650" s="13" t="str">
        <f t="shared" si="2650"/>
        <v/>
      </c>
    </row>
    <row r="2651">
      <c r="B2651" s="23"/>
      <c r="C2651" s="9"/>
      <c r="D2651" s="9"/>
      <c r="E2651" s="9"/>
      <c r="F2651" s="2"/>
      <c r="G2651" s="3"/>
      <c r="I2651" s="12" t="str">
        <f t="shared" si="754"/>
        <v/>
      </c>
      <c r="J2651" s="13">
        <v>3.31E7</v>
      </c>
      <c r="K2651" s="13" t="str">
        <f t="shared" ref="K2651:P2651" si="2651">if($E2651="","",if($E2651="Dropped",if(and(K$1&lt;=$I2651,K$1&gt;=$H2651),if(Year($D2651)=K$1,$F2651*0.8,if((year($D2651)+1)=K$1,$F2651*0.6,$F2651*0.4)) ,""),if($E2651="Minors",0,if($E2651="FA Contract",if(and(K$1&lt;=$I2651,K$1&gt;=$H2651),$F2651,""),if($E2651="YP Contract",if(K$1=$H2651,500000,if(K$1=($H2651+1),1000000,if(K$1=($H2651+2),1500000,""))))))))</f>
        <v/>
      </c>
      <c r="L2651" s="13" t="str">
        <f t="shared" si="2651"/>
        <v/>
      </c>
      <c r="M2651" s="13" t="str">
        <f t="shared" si="2651"/>
        <v/>
      </c>
      <c r="N2651" s="13" t="str">
        <f t="shared" si="2651"/>
        <v/>
      </c>
      <c r="O2651" s="13" t="str">
        <f t="shared" si="2651"/>
        <v/>
      </c>
      <c r="P2651" s="13" t="str">
        <f t="shared" si="2651"/>
        <v/>
      </c>
    </row>
    <row r="2652">
      <c r="B2652" s="23"/>
      <c r="C2652" s="9"/>
      <c r="D2652" s="9"/>
      <c r="E2652" s="9"/>
      <c r="F2652" s="2"/>
      <c r="G2652" s="3"/>
      <c r="I2652" s="12" t="str">
        <f t="shared" si="754"/>
        <v/>
      </c>
      <c r="J2652" s="13">
        <v>3.31E7</v>
      </c>
      <c r="K2652" s="13" t="str">
        <f t="shared" ref="K2652:P2652" si="2652">if($E2652="","",if($E2652="Dropped",if(and(K$1&lt;=$I2652,K$1&gt;=$H2652),if(Year($D2652)=K$1,$F2652*0.8,if((year($D2652)+1)=K$1,$F2652*0.6,$F2652*0.4)) ,""),if($E2652="Minors",0,if($E2652="FA Contract",if(and(K$1&lt;=$I2652,K$1&gt;=$H2652),$F2652,""),if($E2652="YP Contract",if(K$1=$H2652,500000,if(K$1=($H2652+1),1000000,if(K$1=($H2652+2),1500000,""))))))))</f>
        <v/>
      </c>
      <c r="L2652" s="13" t="str">
        <f t="shared" si="2652"/>
        <v/>
      </c>
      <c r="M2652" s="13" t="str">
        <f t="shared" si="2652"/>
        <v/>
      </c>
      <c r="N2652" s="13" t="str">
        <f t="shared" si="2652"/>
        <v/>
      </c>
      <c r="O2652" s="13" t="str">
        <f t="shared" si="2652"/>
        <v/>
      </c>
      <c r="P2652" s="13" t="str">
        <f t="shared" si="2652"/>
        <v/>
      </c>
    </row>
    <row r="2653">
      <c r="B2653" s="23"/>
      <c r="C2653" s="9"/>
      <c r="D2653" s="9"/>
      <c r="E2653" s="9"/>
      <c r="F2653" s="2"/>
      <c r="G2653" s="3"/>
      <c r="I2653" s="12" t="str">
        <f t="shared" si="754"/>
        <v/>
      </c>
      <c r="J2653" s="13">
        <v>3.31E7</v>
      </c>
      <c r="K2653" s="13" t="str">
        <f t="shared" ref="K2653:P2653" si="2653">if($E2653="","",if($E2653="Dropped",if(and(K$1&lt;=$I2653,K$1&gt;=$H2653),if(Year($D2653)=K$1,$F2653*0.8,if((year($D2653)+1)=K$1,$F2653*0.6,$F2653*0.4)) ,""),if($E2653="Minors",0,if($E2653="FA Contract",if(and(K$1&lt;=$I2653,K$1&gt;=$H2653),$F2653,""),if($E2653="YP Contract",if(K$1=$H2653,500000,if(K$1=($H2653+1),1000000,if(K$1=($H2653+2),1500000,""))))))))</f>
        <v/>
      </c>
      <c r="L2653" s="13" t="str">
        <f t="shared" si="2653"/>
        <v/>
      </c>
      <c r="M2653" s="13" t="str">
        <f t="shared" si="2653"/>
        <v/>
      </c>
      <c r="N2653" s="13" t="str">
        <f t="shared" si="2653"/>
        <v/>
      </c>
      <c r="O2653" s="13" t="str">
        <f t="shared" si="2653"/>
        <v/>
      </c>
      <c r="P2653" s="13" t="str">
        <f t="shared" si="2653"/>
        <v/>
      </c>
    </row>
    <row r="2654">
      <c r="B2654" s="23"/>
      <c r="C2654" s="9"/>
      <c r="D2654" s="9"/>
      <c r="E2654" s="9"/>
      <c r="F2654" s="2"/>
      <c r="G2654" s="3"/>
      <c r="I2654" s="12" t="str">
        <f t="shared" si="754"/>
        <v/>
      </c>
      <c r="J2654" s="13">
        <v>3.31E7</v>
      </c>
      <c r="K2654" s="13" t="str">
        <f t="shared" ref="K2654:P2654" si="2654">if($E2654="","",if($E2654="Dropped",if(and(K$1&lt;=$I2654,K$1&gt;=$H2654),if(Year($D2654)=K$1,$F2654*0.8,if((year($D2654)+1)=K$1,$F2654*0.6,$F2654*0.4)) ,""),if($E2654="Minors",0,if($E2654="FA Contract",if(and(K$1&lt;=$I2654,K$1&gt;=$H2654),$F2654,""),if($E2654="YP Contract",if(K$1=$H2654,500000,if(K$1=($H2654+1),1000000,if(K$1=($H2654+2),1500000,""))))))))</f>
        <v/>
      </c>
      <c r="L2654" s="13" t="str">
        <f t="shared" si="2654"/>
        <v/>
      </c>
      <c r="M2654" s="13" t="str">
        <f t="shared" si="2654"/>
        <v/>
      </c>
      <c r="N2654" s="13" t="str">
        <f t="shared" si="2654"/>
        <v/>
      </c>
      <c r="O2654" s="13" t="str">
        <f t="shared" si="2654"/>
        <v/>
      </c>
      <c r="P2654" s="13" t="str">
        <f t="shared" si="2654"/>
        <v/>
      </c>
    </row>
    <row r="2655">
      <c r="B2655" s="23"/>
      <c r="C2655" s="9"/>
      <c r="D2655" s="9"/>
      <c r="E2655" s="9"/>
      <c r="F2655" s="2"/>
      <c r="G2655" s="3"/>
      <c r="I2655" s="12" t="str">
        <f t="shared" si="754"/>
        <v/>
      </c>
      <c r="J2655" s="13">
        <v>3.31E7</v>
      </c>
      <c r="K2655" s="13" t="str">
        <f t="shared" ref="K2655:P2655" si="2655">if($E2655="","",if($E2655="Dropped",if(and(K$1&lt;=$I2655,K$1&gt;=$H2655),if(Year($D2655)=K$1,$F2655*0.8,if((year($D2655)+1)=K$1,$F2655*0.6,$F2655*0.4)) ,""),if($E2655="Minors",0,if($E2655="FA Contract",if(and(K$1&lt;=$I2655,K$1&gt;=$H2655),$F2655,""),if($E2655="YP Contract",if(K$1=$H2655,500000,if(K$1=($H2655+1),1000000,if(K$1=($H2655+2),1500000,""))))))))</f>
        <v/>
      </c>
      <c r="L2655" s="13" t="str">
        <f t="shared" si="2655"/>
        <v/>
      </c>
      <c r="M2655" s="13" t="str">
        <f t="shared" si="2655"/>
        <v/>
      </c>
      <c r="N2655" s="13" t="str">
        <f t="shared" si="2655"/>
        <v/>
      </c>
      <c r="O2655" s="13" t="str">
        <f t="shared" si="2655"/>
        <v/>
      </c>
      <c r="P2655" s="13" t="str">
        <f t="shared" si="2655"/>
        <v/>
      </c>
    </row>
    <row r="2656">
      <c r="B2656" s="23"/>
      <c r="C2656" s="9"/>
      <c r="D2656" s="9"/>
      <c r="E2656" s="9"/>
      <c r="F2656" s="2"/>
      <c r="G2656" s="3"/>
      <c r="I2656" s="12" t="str">
        <f t="shared" si="754"/>
        <v/>
      </c>
      <c r="J2656" s="13">
        <v>3.31E7</v>
      </c>
      <c r="K2656" s="13" t="str">
        <f t="shared" ref="K2656:P2656" si="2656">if($E2656="","",if($E2656="Dropped",if(and(K$1&lt;=$I2656,K$1&gt;=$H2656),if(Year($D2656)=K$1,$F2656*0.8,if((year($D2656)+1)=K$1,$F2656*0.6,$F2656*0.4)) ,""),if($E2656="Minors",0,if($E2656="FA Contract",if(and(K$1&lt;=$I2656,K$1&gt;=$H2656),$F2656,""),if($E2656="YP Contract",if(K$1=$H2656,500000,if(K$1=($H2656+1),1000000,if(K$1=($H2656+2),1500000,""))))))))</f>
        <v/>
      </c>
      <c r="L2656" s="13" t="str">
        <f t="shared" si="2656"/>
        <v/>
      </c>
      <c r="M2656" s="13" t="str">
        <f t="shared" si="2656"/>
        <v/>
      </c>
      <c r="N2656" s="13" t="str">
        <f t="shared" si="2656"/>
        <v/>
      </c>
      <c r="O2656" s="13" t="str">
        <f t="shared" si="2656"/>
        <v/>
      </c>
      <c r="P2656" s="13" t="str">
        <f t="shared" si="2656"/>
        <v/>
      </c>
    </row>
    <row r="2657">
      <c r="B2657" s="23"/>
      <c r="C2657" s="9"/>
      <c r="D2657" s="9"/>
      <c r="E2657" s="9"/>
      <c r="F2657" s="2"/>
      <c r="G2657" s="3"/>
      <c r="I2657" s="12" t="str">
        <f t="shared" si="754"/>
        <v/>
      </c>
      <c r="J2657" s="13">
        <v>3.31E7</v>
      </c>
      <c r="K2657" s="13" t="str">
        <f t="shared" ref="K2657:P2657" si="2657">if($E2657="","",if($E2657="Dropped",if(and(K$1&lt;=$I2657,K$1&gt;=$H2657),if(Year($D2657)=K$1,$F2657*0.8,if((year($D2657)+1)=K$1,$F2657*0.6,$F2657*0.4)) ,""),if($E2657="Minors",0,if($E2657="FA Contract",if(and(K$1&lt;=$I2657,K$1&gt;=$H2657),$F2657,""),if($E2657="YP Contract",if(K$1=$H2657,500000,if(K$1=($H2657+1),1000000,if(K$1=($H2657+2),1500000,""))))))))</f>
        <v/>
      </c>
      <c r="L2657" s="13" t="str">
        <f t="shared" si="2657"/>
        <v/>
      </c>
      <c r="M2657" s="13" t="str">
        <f t="shared" si="2657"/>
        <v/>
      </c>
      <c r="N2657" s="13" t="str">
        <f t="shared" si="2657"/>
        <v/>
      </c>
      <c r="O2657" s="13" t="str">
        <f t="shared" si="2657"/>
        <v/>
      </c>
      <c r="P2657" s="13" t="str">
        <f t="shared" si="2657"/>
        <v/>
      </c>
    </row>
    <row r="2658">
      <c r="B2658" s="23"/>
      <c r="C2658" s="9"/>
      <c r="D2658" s="9"/>
      <c r="E2658" s="9"/>
      <c r="F2658" s="2"/>
      <c r="G2658" s="3"/>
      <c r="I2658" s="12" t="str">
        <f t="shared" si="754"/>
        <v/>
      </c>
      <c r="J2658" s="13">
        <v>3.31E7</v>
      </c>
      <c r="K2658" s="13" t="str">
        <f t="shared" ref="K2658:P2658" si="2658">if($E2658="","",if($E2658="Dropped",if(and(K$1&lt;=$I2658,K$1&gt;=$H2658),if(Year($D2658)=K$1,$F2658*0.8,if((year($D2658)+1)=K$1,$F2658*0.6,$F2658*0.4)) ,""),if($E2658="Minors",0,if($E2658="FA Contract",if(and(K$1&lt;=$I2658,K$1&gt;=$H2658),$F2658,""),if($E2658="YP Contract",if(K$1=$H2658,500000,if(K$1=($H2658+1),1000000,if(K$1=($H2658+2),1500000,""))))))))</f>
        <v/>
      </c>
      <c r="L2658" s="13" t="str">
        <f t="shared" si="2658"/>
        <v/>
      </c>
      <c r="M2658" s="13" t="str">
        <f t="shared" si="2658"/>
        <v/>
      </c>
      <c r="N2658" s="13" t="str">
        <f t="shared" si="2658"/>
        <v/>
      </c>
      <c r="O2658" s="13" t="str">
        <f t="shared" si="2658"/>
        <v/>
      </c>
      <c r="P2658" s="13" t="str">
        <f t="shared" si="2658"/>
        <v/>
      </c>
    </row>
    <row r="2659">
      <c r="B2659" s="23"/>
      <c r="C2659" s="9"/>
      <c r="D2659" s="9"/>
      <c r="E2659" s="9"/>
      <c r="F2659" s="2"/>
      <c r="G2659" s="3"/>
      <c r="I2659" s="12" t="str">
        <f t="shared" si="754"/>
        <v/>
      </c>
      <c r="J2659" s="13">
        <v>3.31E7</v>
      </c>
      <c r="K2659" s="13" t="str">
        <f t="shared" ref="K2659:P2659" si="2659">if($E2659="","",if($E2659="Dropped",if(and(K$1&lt;=$I2659,K$1&gt;=$H2659),if(Year($D2659)=K$1,$F2659*0.8,if((year($D2659)+1)=K$1,$F2659*0.6,$F2659*0.4)) ,""),if($E2659="Minors",0,if($E2659="FA Contract",if(and(K$1&lt;=$I2659,K$1&gt;=$H2659),$F2659,""),if($E2659="YP Contract",if(K$1=$H2659,500000,if(K$1=($H2659+1),1000000,if(K$1=($H2659+2),1500000,""))))))))</f>
        <v/>
      </c>
      <c r="L2659" s="13" t="str">
        <f t="shared" si="2659"/>
        <v/>
      </c>
      <c r="M2659" s="13" t="str">
        <f t="shared" si="2659"/>
        <v/>
      </c>
      <c r="N2659" s="13" t="str">
        <f t="shared" si="2659"/>
        <v/>
      </c>
      <c r="O2659" s="13" t="str">
        <f t="shared" si="2659"/>
        <v/>
      </c>
      <c r="P2659" s="13" t="str">
        <f t="shared" si="2659"/>
        <v/>
      </c>
    </row>
    <row r="2660">
      <c r="B2660" s="23"/>
      <c r="C2660" s="9"/>
      <c r="D2660" s="9"/>
      <c r="E2660" s="9"/>
      <c r="F2660" s="2"/>
      <c r="G2660" s="3"/>
      <c r="I2660" s="12" t="str">
        <f t="shared" si="754"/>
        <v/>
      </c>
      <c r="J2660" s="13">
        <v>3.31E7</v>
      </c>
      <c r="K2660" s="13" t="str">
        <f t="shared" ref="K2660:P2660" si="2660">if($E2660="","",if($E2660="Dropped",if(and(K$1&lt;=$I2660,K$1&gt;=$H2660),if(Year($D2660)=K$1,$F2660*0.8,if((year($D2660)+1)=K$1,$F2660*0.6,$F2660*0.4)) ,""),if($E2660="Minors",0,if($E2660="FA Contract",if(and(K$1&lt;=$I2660,K$1&gt;=$H2660),$F2660,""),if($E2660="YP Contract",if(K$1=$H2660,500000,if(K$1=($H2660+1),1000000,if(K$1=($H2660+2),1500000,""))))))))</f>
        <v/>
      </c>
      <c r="L2660" s="13" t="str">
        <f t="shared" si="2660"/>
        <v/>
      </c>
      <c r="M2660" s="13" t="str">
        <f t="shared" si="2660"/>
        <v/>
      </c>
      <c r="N2660" s="13" t="str">
        <f t="shared" si="2660"/>
        <v/>
      </c>
      <c r="O2660" s="13" t="str">
        <f t="shared" si="2660"/>
        <v/>
      </c>
      <c r="P2660" s="13" t="str">
        <f t="shared" si="2660"/>
        <v/>
      </c>
    </row>
    <row r="2661">
      <c r="B2661" s="23"/>
      <c r="C2661" s="9"/>
      <c r="D2661" s="9"/>
      <c r="E2661" s="9"/>
      <c r="F2661" s="2"/>
      <c r="G2661" s="3"/>
      <c r="I2661" s="12" t="str">
        <f t="shared" si="754"/>
        <v/>
      </c>
      <c r="J2661" s="13">
        <v>3.31E7</v>
      </c>
      <c r="K2661" s="13" t="str">
        <f t="shared" ref="K2661:P2661" si="2661">if($E2661="","",if($E2661="Dropped",if(and(K$1&lt;=$I2661,K$1&gt;=$H2661),if(Year($D2661)=K$1,$F2661*0.8,if((year($D2661)+1)=K$1,$F2661*0.6,$F2661*0.4)) ,""),if($E2661="Minors",0,if($E2661="FA Contract",if(and(K$1&lt;=$I2661,K$1&gt;=$H2661),$F2661,""),if($E2661="YP Contract",if(K$1=$H2661,500000,if(K$1=($H2661+1),1000000,if(K$1=($H2661+2),1500000,""))))))))</f>
        <v/>
      </c>
      <c r="L2661" s="13" t="str">
        <f t="shared" si="2661"/>
        <v/>
      </c>
      <c r="M2661" s="13" t="str">
        <f t="shared" si="2661"/>
        <v/>
      </c>
      <c r="N2661" s="13" t="str">
        <f t="shared" si="2661"/>
        <v/>
      </c>
      <c r="O2661" s="13" t="str">
        <f t="shared" si="2661"/>
        <v/>
      </c>
      <c r="P2661" s="13" t="str">
        <f t="shared" si="2661"/>
        <v/>
      </c>
    </row>
    <row r="2662">
      <c r="B2662" s="23"/>
      <c r="C2662" s="9"/>
      <c r="D2662" s="9"/>
      <c r="E2662" s="9"/>
      <c r="F2662" s="2"/>
      <c r="G2662" s="3"/>
      <c r="I2662" s="12" t="str">
        <f t="shared" si="754"/>
        <v/>
      </c>
      <c r="J2662" s="13">
        <v>3.31E7</v>
      </c>
      <c r="K2662" s="13" t="str">
        <f t="shared" ref="K2662:P2662" si="2662">if($E2662="","",if($E2662="Dropped",if(and(K$1&lt;=$I2662,K$1&gt;=$H2662),if(Year($D2662)=K$1,$F2662*0.8,if((year($D2662)+1)=K$1,$F2662*0.6,$F2662*0.4)) ,""),if($E2662="Minors",0,if($E2662="FA Contract",if(and(K$1&lt;=$I2662,K$1&gt;=$H2662),$F2662,""),if($E2662="YP Contract",if(K$1=$H2662,500000,if(K$1=($H2662+1),1000000,if(K$1=($H2662+2),1500000,""))))))))</f>
        <v/>
      </c>
      <c r="L2662" s="13" t="str">
        <f t="shared" si="2662"/>
        <v/>
      </c>
      <c r="M2662" s="13" t="str">
        <f t="shared" si="2662"/>
        <v/>
      </c>
      <c r="N2662" s="13" t="str">
        <f t="shared" si="2662"/>
        <v/>
      </c>
      <c r="O2662" s="13" t="str">
        <f t="shared" si="2662"/>
        <v/>
      </c>
      <c r="P2662" s="13" t="str">
        <f t="shared" si="2662"/>
        <v/>
      </c>
    </row>
    <row r="2663">
      <c r="B2663" s="23"/>
      <c r="C2663" s="9"/>
      <c r="D2663" s="9"/>
      <c r="E2663" s="9"/>
      <c r="F2663" s="2"/>
      <c r="G2663" s="3"/>
      <c r="I2663" s="12" t="str">
        <f t="shared" si="754"/>
        <v/>
      </c>
      <c r="J2663" s="13">
        <v>3.31E7</v>
      </c>
      <c r="K2663" s="13" t="str">
        <f t="shared" ref="K2663:P2663" si="2663">if($E2663="","",if($E2663="Dropped",if(and(K$1&lt;=$I2663,K$1&gt;=$H2663),if(Year($D2663)=K$1,$F2663*0.8,if((year($D2663)+1)=K$1,$F2663*0.6,$F2663*0.4)) ,""),if($E2663="Minors",0,if($E2663="FA Contract",if(and(K$1&lt;=$I2663,K$1&gt;=$H2663),$F2663,""),if($E2663="YP Contract",if(K$1=$H2663,500000,if(K$1=($H2663+1),1000000,if(K$1=($H2663+2),1500000,""))))))))</f>
        <v/>
      </c>
      <c r="L2663" s="13" t="str">
        <f t="shared" si="2663"/>
        <v/>
      </c>
      <c r="M2663" s="13" t="str">
        <f t="shared" si="2663"/>
        <v/>
      </c>
      <c r="N2663" s="13" t="str">
        <f t="shared" si="2663"/>
        <v/>
      </c>
      <c r="O2663" s="13" t="str">
        <f t="shared" si="2663"/>
        <v/>
      </c>
      <c r="P2663" s="13" t="str">
        <f t="shared" si="2663"/>
        <v/>
      </c>
    </row>
    <row r="2664">
      <c r="B2664" s="23"/>
      <c r="C2664" s="9"/>
      <c r="D2664" s="9"/>
      <c r="E2664" s="9"/>
      <c r="F2664" s="2"/>
      <c r="G2664" s="3"/>
      <c r="I2664" s="12" t="str">
        <f t="shared" si="754"/>
        <v/>
      </c>
      <c r="J2664" s="13">
        <v>3.31E7</v>
      </c>
      <c r="K2664" s="13" t="str">
        <f t="shared" ref="K2664:P2664" si="2664">if($E2664="","",if($E2664="Dropped",if(and(K$1&lt;=$I2664,K$1&gt;=$H2664),if(Year($D2664)=K$1,$F2664*0.8,if((year($D2664)+1)=K$1,$F2664*0.6,$F2664*0.4)) ,""),if($E2664="Minors",0,if($E2664="FA Contract",if(and(K$1&lt;=$I2664,K$1&gt;=$H2664),$F2664,""),if($E2664="YP Contract",if(K$1=$H2664,500000,if(K$1=($H2664+1),1000000,if(K$1=($H2664+2),1500000,""))))))))</f>
        <v/>
      </c>
      <c r="L2664" s="13" t="str">
        <f t="shared" si="2664"/>
        <v/>
      </c>
      <c r="M2664" s="13" t="str">
        <f t="shared" si="2664"/>
        <v/>
      </c>
      <c r="N2664" s="13" t="str">
        <f t="shared" si="2664"/>
        <v/>
      </c>
      <c r="O2664" s="13" t="str">
        <f t="shared" si="2664"/>
        <v/>
      </c>
      <c r="P2664" s="13" t="str">
        <f t="shared" si="2664"/>
        <v/>
      </c>
    </row>
    <row r="2665">
      <c r="B2665" s="23"/>
      <c r="C2665" s="9"/>
      <c r="D2665" s="9"/>
      <c r="E2665" s="9"/>
      <c r="F2665" s="2"/>
      <c r="G2665" s="3"/>
      <c r="I2665" s="12" t="str">
        <f t="shared" si="754"/>
        <v/>
      </c>
      <c r="J2665" s="13">
        <v>3.31E7</v>
      </c>
      <c r="K2665" s="13" t="str">
        <f t="shared" ref="K2665:P2665" si="2665">if($E2665="","",if($E2665="Dropped",if(and(K$1&lt;=$I2665,K$1&gt;=$H2665),if(Year($D2665)=K$1,$F2665*0.8,if((year($D2665)+1)=K$1,$F2665*0.6,$F2665*0.4)) ,""),if($E2665="Minors",0,if($E2665="FA Contract",if(and(K$1&lt;=$I2665,K$1&gt;=$H2665),$F2665,""),if($E2665="YP Contract",if(K$1=$H2665,500000,if(K$1=($H2665+1),1000000,if(K$1=($H2665+2),1500000,""))))))))</f>
        <v/>
      </c>
      <c r="L2665" s="13" t="str">
        <f t="shared" si="2665"/>
        <v/>
      </c>
      <c r="M2665" s="13" t="str">
        <f t="shared" si="2665"/>
        <v/>
      </c>
      <c r="N2665" s="13" t="str">
        <f t="shared" si="2665"/>
        <v/>
      </c>
      <c r="O2665" s="13" t="str">
        <f t="shared" si="2665"/>
        <v/>
      </c>
      <c r="P2665" s="13" t="str">
        <f t="shared" si="2665"/>
        <v/>
      </c>
    </row>
    <row r="2666">
      <c r="B2666" s="23"/>
      <c r="C2666" s="9"/>
      <c r="D2666" s="9"/>
      <c r="E2666" s="9"/>
      <c r="F2666" s="2"/>
      <c r="G2666" s="3"/>
      <c r="I2666" s="12" t="str">
        <f t="shared" si="754"/>
        <v/>
      </c>
      <c r="J2666" s="13">
        <v>3.31E7</v>
      </c>
      <c r="K2666" s="13" t="str">
        <f t="shared" ref="K2666:P2666" si="2666">if($E2666="","",if($E2666="Dropped",if(and(K$1&lt;=$I2666,K$1&gt;=$H2666),if(Year($D2666)=K$1,$F2666*0.8,if((year($D2666)+1)=K$1,$F2666*0.6,$F2666*0.4)) ,""),if($E2666="Minors",0,if($E2666="FA Contract",if(and(K$1&lt;=$I2666,K$1&gt;=$H2666),$F2666,""),if($E2666="YP Contract",if(K$1=$H2666,500000,if(K$1=($H2666+1),1000000,if(K$1=($H2666+2),1500000,""))))))))</f>
        <v/>
      </c>
      <c r="L2666" s="13" t="str">
        <f t="shared" si="2666"/>
        <v/>
      </c>
      <c r="M2666" s="13" t="str">
        <f t="shared" si="2666"/>
        <v/>
      </c>
      <c r="N2666" s="13" t="str">
        <f t="shared" si="2666"/>
        <v/>
      </c>
      <c r="O2666" s="13" t="str">
        <f t="shared" si="2666"/>
        <v/>
      </c>
      <c r="P2666" s="13" t="str">
        <f t="shared" si="2666"/>
        <v/>
      </c>
    </row>
    <row r="2667">
      <c r="B2667" s="23"/>
      <c r="C2667" s="9"/>
      <c r="D2667" s="9"/>
      <c r="E2667" s="9"/>
      <c r="F2667" s="2"/>
      <c r="G2667" s="3"/>
      <c r="I2667" s="12" t="str">
        <f t="shared" si="754"/>
        <v/>
      </c>
      <c r="J2667" s="13">
        <v>3.31E7</v>
      </c>
      <c r="K2667" s="13" t="str">
        <f t="shared" ref="K2667:P2667" si="2667">if($E2667="","",if($E2667="Dropped",if(and(K$1&lt;=$I2667,K$1&gt;=$H2667),if(Year($D2667)=K$1,$F2667*0.8,if((year($D2667)+1)=K$1,$F2667*0.6,$F2667*0.4)) ,""),if($E2667="Minors",0,if($E2667="FA Contract",if(and(K$1&lt;=$I2667,K$1&gt;=$H2667),$F2667,""),if($E2667="YP Contract",if(K$1=$H2667,500000,if(K$1=($H2667+1),1000000,if(K$1=($H2667+2),1500000,""))))))))</f>
        <v/>
      </c>
      <c r="L2667" s="13" t="str">
        <f t="shared" si="2667"/>
        <v/>
      </c>
      <c r="M2667" s="13" t="str">
        <f t="shared" si="2667"/>
        <v/>
      </c>
      <c r="N2667" s="13" t="str">
        <f t="shared" si="2667"/>
        <v/>
      </c>
      <c r="O2667" s="13" t="str">
        <f t="shared" si="2667"/>
        <v/>
      </c>
      <c r="P2667" s="13" t="str">
        <f t="shared" si="2667"/>
        <v/>
      </c>
    </row>
    <row r="2668">
      <c r="B2668" s="23"/>
      <c r="C2668" s="9"/>
      <c r="D2668" s="9"/>
      <c r="E2668" s="9"/>
      <c r="F2668" s="2"/>
      <c r="G2668" s="3"/>
      <c r="I2668" s="12" t="str">
        <f t="shared" si="754"/>
        <v/>
      </c>
      <c r="J2668" s="13">
        <v>3.31E7</v>
      </c>
      <c r="K2668" s="13" t="str">
        <f t="shared" ref="K2668:P2668" si="2668">if($E2668="","",if($E2668="Dropped",if(and(K$1&lt;=$I2668,K$1&gt;=$H2668),if(Year($D2668)=K$1,$F2668*0.8,if((year($D2668)+1)=K$1,$F2668*0.6,$F2668*0.4)) ,""),if($E2668="Minors",0,if($E2668="FA Contract",if(and(K$1&lt;=$I2668,K$1&gt;=$H2668),$F2668,""),if($E2668="YP Contract",if(K$1=$H2668,500000,if(K$1=($H2668+1),1000000,if(K$1=($H2668+2),1500000,""))))))))</f>
        <v/>
      </c>
      <c r="L2668" s="13" t="str">
        <f t="shared" si="2668"/>
        <v/>
      </c>
      <c r="M2668" s="13" t="str">
        <f t="shared" si="2668"/>
        <v/>
      </c>
      <c r="N2668" s="13" t="str">
        <f t="shared" si="2668"/>
        <v/>
      </c>
      <c r="O2668" s="13" t="str">
        <f t="shared" si="2668"/>
        <v/>
      </c>
      <c r="P2668" s="13" t="str">
        <f t="shared" si="2668"/>
        <v/>
      </c>
    </row>
    <row r="2669">
      <c r="B2669" s="23"/>
      <c r="C2669" s="9"/>
      <c r="D2669" s="9"/>
      <c r="E2669" s="9"/>
      <c r="F2669" s="2"/>
      <c r="G2669" s="3"/>
      <c r="I2669" s="12" t="str">
        <f t="shared" si="754"/>
        <v/>
      </c>
      <c r="J2669" s="13">
        <v>3.31E7</v>
      </c>
      <c r="K2669" s="13" t="str">
        <f t="shared" ref="K2669:P2669" si="2669">if($E2669="","",if($E2669="Dropped",if(and(K$1&lt;=$I2669,K$1&gt;=$H2669),if(Year($D2669)=K$1,$F2669*0.8,if((year($D2669)+1)=K$1,$F2669*0.6,$F2669*0.4)) ,""),if($E2669="Minors",0,if($E2669="FA Contract",if(and(K$1&lt;=$I2669,K$1&gt;=$H2669),$F2669,""),if($E2669="YP Contract",if(K$1=$H2669,500000,if(K$1=($H2669+1),1000000,if(K$1=($H2669+2),1500000,""))))))))</f>
        <v/>
      </c>
      <c r="L2669" s="13" t="str">
        <f t="shared" si="2669"/>
        <v/>
      </c>
      <c r="M2669" s="13" t="str">
        <f t="shared" si="2669"/>
        <v/>
      </c>
      <c r="N2669" s="13" t="str">
        <f t="shared" si="2669"/>
        <v/>
      </c>
      <c r="O2669" s="13" t="str">
        <f t="shared" si="2669"/>
        <v/>
      </c>
      <c r="P2669" s="13" t="str">
        <f t="shared" si="2669"/>
        <v/>
      </c>
    </row>
    <row r="2670">
      <c r="B2670" s="23"/>
      <c r="C2670" s="9"/>
      <c r="D2670" s="9"/>
      <c r="E2670" s="9"/>
      <c r="F2670" s="2"/>
      <c r="G2670" s="3"/>
      <c r="I2670" s="12" t="str">
        <f t="shared" si="754"/>
        <v/>
      </c>
      <c r="J2670" s="13">
        <v>3.31E7</v>
      </c>
      <c r="K2670" s="13" t="str">
        <f t="shared" ref="K2670:P2670" si="2670">if($E2670="","",if($E2670="Dropped",if(and(K$1&lt;=$I2670,K$1&gt;=$H2670),if(Year($D2670)=K$1,$F2670*0.8,if((year($D2670)+1)=K$1,$F2670*0.6,$F2670*0.4)) ,""),if($E2670="Minors",0,if($E2670="FA Contract",if(and(K$1&lt;=$I2670,K$1&gt;=$H2670),$F2670,""),if($E2670="YP Contract",if(K$1=$H2670,500000,if(K$1=($H2670+1),1000000,if(K$1=($H2670+2),1500000,""))))))))</f>
        <v/>
      </c>
      <c r="L2670" s="13" t="str">
        <f t="shared" si="2670"/>
        <v/>
      </c>
      <c r="M2670" s="13" t="str">
        <f t="shared" si="2670"/>
        <v/>
      </c>
      <c r="N2670" s="13" t="str">
        <f t="shared" si="2670"/>
        <v/>
      </c>
      <c r="O2670" s="13" t="str">
        <f t="shared" si="2670"/>
        <v/>
      </c>
      <c r="P2670" s="13" t="str">
        <f t="shared" si="2670"/>
        <v/>
      </c>
    </row>
    <row r="2671">
      <c r="B2671" s="23"/>
      <c r="C2671" s="9"/>
      <c r="D2671" s="9"/>
      <c r="E2671" s="9"/>
      <c r="F2671" s="2"/>
      <c r="G2671" s="3"/>
      <c r="I2671" s="12" t="str">
        <f t="shared" si="754"/>
        <v/>
      </c>
      <c r="J2671" s="13">
        <v>3.31E7</v>
      </c>
      <c r="K2671" s="13" t="str">
        <f t="shared" ref="K2671:P2671" si="2671">if($E2671="","",if($E2671="Dropped",if(and(K$1&lt;=$I2671,K$1&gt;=$H2671),if(Year($D2671)=K$1,$F2671*0.8,if((year($D2671)+1)=K$1,$F2671*0.6,$F2671*0.4)) ,""),if($E2671="Minors",0,if($E2671="FA Contract",if(and(K$1&lt;=$I2671,K$1&gt;=$H2671),$F2671,""),if($E2671="YP Contract",if(K$1=$H2671,500000,if(K$1=($H2671+1),1000000,if(K$1=($H2671+2),1500000,""))))))))</f>
        <v/>
      </c>
      <c r="L2671" s="13" t="str">
        <f t="shared" si="2671"/>
        <v/>
      </c>
      <c r="M2671" s="13" t="str">
        <f t="shared" si="2671"/>
        <v/>
      </c>
      <c r="N2671" s="13" t="str">
        <f t="shared" si="2671"/>
        <v/>
      </c>
      <c r="O2671" s="13" t="str">
        <f t="shared" si="2671"/>
        <v/>
      </c>
      <c r="P2671" s="13" t="str">
        <f t="shared" si="2671"/>
        <v/>
      </c>
    </row>
    <row r="2672">
      <c r="B2672" s="23"/>
      <c r="C2672" s="9"/>
      <c r="D2672" s="9"/>
      <c r="E2672" s="9"/>
      <c r="F2672" s="2"/>
      <c r="G2672" s="3"/>
      <c r="I2672" s="12" t="str">
        <f t="shared" si="754"/>
        <v/>
      </c>
      <c r="J2672" s="13">
        <v>3.31E7</v>
      </c>
      <c r="K2672" s="13" t="str">
        <f t="shared" ref="K2672:P2672" si="2672">if($E2672="","",if($E2672="Dropped",if(and(K$1&lt;=$I2672,K$1&gt;=$H2672),if(Year($D2672)=K$1,$F2672*0.8,if((year($D2672)+1)=K$1,$F2672*0.6,$F2672*0.4)) ,""),if($E2672="Minors",0,if($E2672="FA Contract",if(and(K$1&lt;=$I2672,K$1&gt;=$H2672),$F2672,""),if($E2672="YP Contract",if(K$1=$H2672,500000,if(K$1=($H2672+1),1000000,if(K$1=($H2672+2),1500000,""))))))))</f>
        <v/>
      </c>
      <c r="L2672" s="13" t="str">
        <f t="shared" si="2672"/>
        <v/>
      </c>
      <c r="M2672" s="13" t="str">
        <f t="shared" si="2672"/>
        <v/>
      </c>
      <c r="N2672" s="13" t="str">
        <f t="shared" si="2672"/>
        <v/>
      </c>
      <c r="O2672" s="13" t="str">
        <f t="shared" si="2672"/>
        <v/>
      </c>
      <c r="P2672" s="13" t="str">
        <f t="shared" si="2672"/>
        <v/>
      </c>
    </row>
    <row r="2673">
      <c r="B2673" s="23"/>
      <c r="C2673" s="9"/>
      <c r="D2673" s="9"/>
      <c r="E2673" s="9"/>
      <c r="F2673" s="2"/>
      <c r="G2673" s="3"/>
      <c r="I2673" s="12" t="str">
        <f t="shared" si="754"/>
        <v/>
      </c>
      <c r="J2673" s="13">
        <v>3.31E7</v>
      </c>
      <c r="K2673" s="13" t="str">
        <f t="shared" ref="K2673:P2673" si="2673">if($E2673="","",if($E2673="Dropped",if(and(K$1&lt;=$I2673,K$1&gt;=$H2673),if(Year($D2673)=K$1,$F2673*0.8,if((year($D2673)+1)=K$1,$F2673*0.6,$F2673*0.4)) ,""),if($E2673="Minors",0,if($E2673="FA Contract",if(and(K$1&lt;=$I2673,K$1&gt;=$H2673),$F2673,""),if($E2673="YP Contract",if(K$1=$H2673,500000,if(K$1=($H2673+1),1000000,if(K$1=($H2673+2),1500000,""))))))))</f>
        <v/>
      </c>
      <c r="L2673" s="13" t="str">
        <f t="shared" si="2673"/>
        <v/>
      </c>
      <c r="M2673" s="13" t="str">
        <f t="shared" si="2673"/>
        <v/>
      </c>
      <c r="N2673" s="13" t="str">
        <f t="shared" si="2673"/>
        <v/>
      </c>
      <c r="O2673" s="13" t="str">
        <f t="shared" si="2673"/>
        <v/>
      </c>
      <c r="P2673" s="13" t="str">
        <f t="shared" si="2673"/>
        <v/>
      </c>
    </row>
    <row r="2674">
      <c r="B2674" s="23"/>
      <c r="C2674" s="9"/>
      <c r="D2674" s="9"/>
      <c r="E2674" s="9"/>
      <c r="F2674" s="2"/>
      <c r="G2674" s="3"/>
      <c r="I2674" s="12" t="str">
        <f t="shared" si="754"/>
        <v/>
      </c>
      <c r="J2674" s="13">
        <v>3.31E7</v>
      </c>
      <c r="K2674" s="13" t="str">
        <f t="shared" ref="K2674:P2674" si="2674">if($E2674="","",if($E2674="Dropped",if(and(K$1&lt;=$I2674,K$1&gt;=$H2674),if(Year($D2674)=K$1,$F2674*0.8,if((year($D2674)+1)=K$1,$F2674*0.6,$F2674*0.4)) ,""),if($E2674="Minors",0,if($E2674="FA Contract",if(and(K$1&lt;=$I2674,K$1&gt;=$H2674),$F2674,""),if($E2674="YP Contract",if(K$1=$H2674,500000,if(K$1=($H2674+1),1000000,if(K$1=($H2674+2),1500000,""))))))))</f>
        <v/>
      </c>
      <c r="L2674" s="13" t="str">
        <f t="shared" si="2674"/>
        <v/>
      </c>
      <c r="M2674" s="13" t="str">
        <f t="shared" si="2674"/>
        <v/>
      </c>
      <c r="N2674" s="13" t="str">
        <f t="shared" si="2674"/>
        <v/>
      </c>
      <c r="O2674" s="13" t="str">
        <f t="shared" si="2674"/>
        <v/>
      </c>
      <c r="P2674" s="13" t="str">
        <f t="shared" si="2674"/>
        <v/>
      </c>
    </row>
    <row r="2675">
      <c r="B2675" s="23"/>
      <c r="C2675" s="9"/>
      <c r="D2675" s="9"/>
      <c r="E2675" s="9"/>
      <c r="F2675" s="2"/>
      <c r="G2675" s="3"/>
      <c r="I2675" s="12" t="str">
        <f t="shared" si="754"/>
        <v/>
      </c>
      <c r="J2675" s="13">
        <v>3.31E7</v>
      </c>
      <c r="K2675" s="13" t="str">
        <f t="shared" ref="K2675:P2675" si="2675">if($E2675="","",if($E2675="Dropped",if(and(K$1&lt;=$I2675,K$1&gt;=$H2675),if(Year($D2675)=K$1,$F2675*0.8,if((year($D2675)+1)=K$1,$F2675*0.6,$F2675*0.4)) ,""),if($E2675="Minors",0,if($E2675="FA Contract",if(and(K$1&lt;=$I2675,K$1&gt;=$H2675),$F2675,""),if($E2675="YP Contract",if(K$1=$H2675,500000,if(K$1=($H2675+1),1000000,if(K$1=($H2675+2),1500000,""))))))))</f>
        <v/>
      </c>
      <c r="L2675" s="13" t="str">
        <f t="shared" si="2675"/>
        <v/>
      </c>
      <c r="M2675" s="13" t="str">
        <f t="shared" si="2675"/>
        <v/>
      </c>
      <c r="N2675" s="13" t="str">
        <f t="shared" si="2675"/>
        <v/>
      </c>
      <c r="O2675" s="13" t="str">
        <f t="shared" si="2675"/>
        <v/>
      </c>
      <c r="P2675" s="13" t="str">
        <f t="shared" si="2675"/>
        <v/>
      </c>
    </row>
    <row r="2676">
      <c r="B2676" s="23"/>
      <c r="C2676" s="9"/>
      <c r="D2676" s="9"/>
      <c r="E2676" s="9"/>
      <c r="F2676" s="2"/>
      <c r="G2676" s="3"/>
      <c r="I2676" s="12" t="str">
        <f t="shared" si="754"/>
        <v/>
      </c>
      <c r="J2676" s="13">
        <v>3.31E7</v>
      </c>
      <c r="K2676" s="13" t="str">
        <f t="shared" ref="K2676:P2676" si="2676">if($E2676="","",if($E2676="Dropped",if(and(K$1&lt;=$I2676,K$1&gt;=$H2676),if(Year($D2676)=K$1,$F2676*0.8,if((year($D2676)+1)=K$1,$F2676*0.6,$F2676*0.4)) ,""),if($E2676="Minors",0,if($E2676="FA Contract",if(and(K$1&lt;=$I2676,K$1&gt;=$H2676),$F2676,""),if($E2676="YP Contract",if(K$1=$H2676,500000,if(K$1=($H2676+1),1000000,if(K$1=($H2676+2),1500000,""))))))))</f>
        <v/>
      </c>
      <c r="L2676" s="13" t="str">
        <f t="shared" si="2676"/>
        <v/>
      </c>
      <c r="M2676" s="13" t="str">
        <f t="shared" si="2676"/>
        <v/>
      </c>
      <c r="N2676" s="13" t="str">
        <f t="shared" si="2676"/>
        <v/>
      </c>
      <c r="O2676" s="13" t="str">
        <f t="shared" si="2676"/>
        <v/>
      </c>
      <c r="P2676" s="13" t="str">
        <f t="shared" si="2676"/>
        <v/>
      </c>
    </row>
    <row r="2677">
      <c r="B2677" s="23"/>
      <c r="C2677" s="9"/>
      <c r="D2677" s="9"/>
      <c r="E2677" s="9"/>
      <c r="F2677" s="2"/>
      <c r="G2677" s="3"/>
      <c r="I2677" s="12" t="str">
        <f t="shared" si="754"/>
        <v/>
      </c>
      <c r="J2677" s="13">
        <v>3.31E7</v>
      </c>
      <c r="K2677" s="13" t="str">
        <f t="shared" ref="K2677:P2677" si="2677">if($E2677="","",if($E2677="Dropped",if(and(K$1&lt;=$I2677,K$1&gt;=$H2677),if(Year($D2677)=K$1,$F2677*0.8,if((year($D2677)+1)=K$1,$F2677*0.6,$F2677*0.4)) ,""),if($E2677="Minors",0,if($E2677="FA Contract",if(and(K$1&lt;=$I2677,K$1&gt;=$H2677),$F2677,""),if($E2677="YP Contract",if(K$1=$H2677,500000,if(K$1=($H2677+1),1000000,if(K$1=($H2677+2),1500000,""))))))))</f>
        <v/>
      </c>
      <c r="L2677" s="13" t="str">
        <f t="shared" si="2677"/>
        <v/>
      </c>
      <c r="M2677" s="13" t="str">
        <f t="shared" si="2677"/>
        <v/>
      </c>
      <c r="N2677" s="13" t="str">
        <f t="shared" si="2677"/>
        <v/>
      </c>
      <c r="O2677" s="13" t="str">
        <f t="shared" si="2677"/>
        <v/>
      </c>
      <c r="P2677" s="13" t="str">
        <f t="shared" si="2677"/>
        <v/>
      </c>
    </row>
    <row r="2678">
      <c r="B2678" s="23"/>
      <c r="C2678" s="9"/>
      <c r="D2678" s="9"/>
      <c r="E2678" s="9"/>
      <c r="F2678" s="2"/>
      <c r="G2678" s="3"/>
      <c r="I2678" s="12" t="str">
        <f t="shared" si="754"/>
        <v/>
      </c>
      <c r="J2678" s="13">
        <v>3.31E7</v>
      </c>
      <c r="K2678" s="13" t="str">
        <f t="shared" ref="K2678:P2678" si="2678">if($E2678="","",if($E2678="Dropped",if(and(K$1&lt;=$I2678,K$1&gt;=$H2678),if(Year($D2678)=K$1,$F2678*0.8,if((year($D2678)+1)=K$1,$F2678*0.6,$F2678*0.4)) ,""),if($E2678="Minors",0,if($E2678="FA Contract",if(and(K$1&lt;=$I2678,K$1&gt;=$H2678),$F2678,""),if($E2678="YP Contract",if(K$1=$H2678,500000,if(K$1=($H2678+1),1000000,if(K$1=($H2678+2),1500000,""))))))))</f>
        <v/>
      </c>
      <c r="L2678" s="13" t="str">
        <f t="shared" si="2678"/>
        <v/>
      </c>
      <c r="M2678" s="13" t="str">
        <f t="shared" si="2678"/>
        <v/>
      </c>
      <c r="N2678" s="13" t="str">
        <f t="shared" si="2678"/>
        <v/>
      </c>
      <c r="O2678" s="13" t="str">
        <f t="shared" si="2678"/>
        <v/>
      </c>
      <c r="P2678" s="13" t="str">
        <f t="shared" si="2678"/>
        <v/>
      </c>
    </row>
    <row r="2679">
      <c r="B2679" s="23"/>
      <c r="C2679" s="9"/>
      <c r="D2679" s="9"/>
      <c r="E2679" s="9"/>
      <c r="F2679" s="2"/>
      <c r="G2679" s="3"/>
      <c r="I2679" s="12" t="str">
        <f t="shared" si="754"/>
        <v/>
      </c>
      <c r="J2679" s="13">
        <v>3.31E7</v>
      </c>
      <c r="K2679" s="13" t="str">
        <f t="shared" ref="K2679:P2679" si="2679">if($E2679="","",if($E2679="Dropped",if(and(K$1&lt;=$I2679,K$1&gt;=$H2679),if(Year($D2679)=K$1,$F2679*0.8,if((year($D2679)+1)=K$1,$F2679*0.6,$F2679*0.4)) ,""),if($E2679="Minors",0,if($E2679="FA Contract",if(and(K$1&lt;=$I2679,K$1&gt;=$H2679),$F2679,""),if($E2679="YP Contract",if(K$1=$H2679,500000,if(K$1=($H2679+1),1000000,if(K$1=($H2679+2),1500000,""))))))))</f>
        <v/>
      </c>
      <c r="L2679" s="13" t="str">
        <f t="shared" si="2679"/>
        <v/>
      </c>
      <c r="M2679" s="13" t="str">
        <f t="shared" si="2679"/>
        <v/>
      </c>
      <c r="N2679" s="13" t="str">
        <f t="shared" si="2679"/>
        <v/>
      </c>
      <c r="O2679" s="13" t="str">
        <f t="shared" si="2679"/>
        <v/>
      </c>
      <c r="P2679" s="13" t="str">
        <f t="shared" si="2679"/>
        <v/>
      </c>
    </row>
    <row r="2680">
      <c r="B2680" s="23"/>
      <c r="C2680" s="9"/>
      <c r="D2680" s="9"/>
      <c r="E2680" s="9"/>
      <c r="F2680" s="2"/>
      <c r="G2680" s="3"/>
      <c r="I2680" s="12" t="str">
        <f t="shared" si="754"/>
        <v/>
      </c>
      <c r="J2680" s="13">
        <v>3.31E7</v>
      </c>
      <c r="K2680" s="13" t="str">
        <f t="shared" ref="K2680:P2680" si="2680">if($E2680="","",if($E2680="Dropped",if(and(K$1&lt;=$I2680,K$1&gt;=$H2680),if(Year($D2680)=K$1,$F2680*0.8,if((year($D2680)+1)=K$1,$F2680*0.6,$F2680*0.4)) ,""),if($E2680="Minors",0,if($E2680="FA Contract",if(and(K$1&lt;=$I2680,K$1&gt;=$H2680),$F2680,""),if($E2680="YP Contract",if(K$1=$H2680,500000,if(K$1=($H2680+1),1000000,if(K$1=($H2680+2),1500000,""))))))))</f>
        <v/>
      </c>
      <c r="L2680" s="13" t="str">
        <f t="shared" si="2680"/>
        <v/>
      </c>
      <c r="M2680" s="13" t="str">
        <f t="shared" si="2680"/>
        <v/>
      </c>
      <c r="N2680" s="13" t="str">
        <f t="shared" si="2680"/>
        <v/>
      </c>
      <c r="O2680" s="13" t="str">
        <f t="shared" si="2680"/>
        <v/>
      </c>
      <c r="P2680" s="13" t="str">
        <f t="shared" si="2680"/>
        <v/>
      </c>
    </row>
    <row r="2681">
      <c r="B2681" s="23"/>
      <c r="C2681" s="9"/>
      <c r="D2681" s="9"/>
      <c r="E2681" s="9"/>
      <c r="F2681" s="2"/>
      <c r="G2681" s="3"/>
      <c r="I2681" s="12" t="str">
        <f t="shared" si="754"/>
        <v/>
      </c>
      <c r="J2681" s="13">
        <v>3.31E7</v>
      </c>
      <c r="K2681" s="13" t="str">
        <f t="shared" ref="K2681:P2681" si="2681">if($E2681="","",if($E2681="Dropped",if(and(K$1&lt;=$I2681,K$1&gt;=$H2681),if(Year($D2681)=K$1,$F2681*0.8,if((year($D2681)+1)=K$1,$F2681*0.6,$F2681*0.4)) ,""),if($E2681="Minors",0,if($E2681="FA Contract",if(and(K$1&lt;=$I2681,K$1&gt;=$H2681),$F2681,""),if($E2681="YP Contract",if(K$1=$H2681,500000,if(K$1=($H2681+1),1000000,if(K$1=($H2681+2),1500000,""))))))))</f>
        <v/>
      </c>
      <c r="L2681" s="13" t="str">
        <f t="shared" si="2681"/>
        <v/>
      </c>
      <c r="M2681" s="13" t="str">
        <f t="shared" si="2681"/>
        <v/>
      </c>
      <c r="N2681" s="13" t="str">
        <f t="shared" si="2681"/>
        <v/>
      </c>
      <c r="O2681" s="13" t="str">
        <f t="shared" si="2681"/>
        <v/>
      </c>
      <c r="P2681" s="13" t="str">
        <f t="shared" si="2681"/>
        <v/>
      </c>
    </row>
    <row r="2682">
      <c r="B2682" s="23"/>
      <c r="C2682" s="9"/>
      <c r="D2682" s="9"/>
      <c r="E2682" s="9"/>
      <c r="F2682" s="2"/>
      <c r="G2682" s="3"/>
      <c r="I2682" s="12" t="str">
        <f t="shared" si="754"/>
        <v/>
      </c>
      <c r="J2682" s="13">
        <v>3.31E7</v>
      </c>
      <c r="K2682" s="13" t="str">
        <f t="shared" ref="K2682:P2682" si="2682">if($E2682="","",if($E2682="Dropped",if(and(K$1&lt;=$I2682,K$1&gt;=$H2682),if(Year($D2682)=K$1,$F2682*0.8,if((year($D2682)+1)=K$1,$F2682*0.6,$F2682*0.4)) ,""),if($E2682="Minors",0,if($E2682="FA Contract",if(and(K$1&lt;=$I2682,K$1&gt;=$H2682),$F2682,""),if($E2682="YP Contract",if(K$1=$H2682,500000,if(K$1=($H2682+1),1000000,if(K$1=($H2682+2),1500000,""))))))))</f>
        <v/>
      </c>
      <c r="L2682" s="13" t="str">
        <f t="shared" si="2682"/>
        <v/>
      </c>
      <c r="M2682" s="13" t="str">
        <f t="shared" si="2682"/>
        <v/>
      </c>
      <c r="N2682" s="13" t="str">
        <f t="shared" si="2682"/>
        <v/>
      </c>
      <c r="O2682" s="13" t="str">
        <f t="shared" si="2682"/>
        <v/>
      </c>
      <c r="P2682" s="13" t="str">
        <f t="shared" si="2682"/>
        <v/>
      </c>
    </row>
    <row r="2683">
      <c r="B2683" s="23"/>
      <c r="C2683" s="9"/>
      <c r="D2683" s="9"/>
      <c r="E2683" s="9"/>
      <c r="F2683" s="2"/>
      <c r="G2683" s="3"/>
      <c r="I2683" s="12" t="str">
        <f t="shared" si="754"/>
        <v/>
      </c>
      <c r="J2683" s="13">
        <v>3.31E7</v>
      </c>
      <c r="K2683" s="13" t="str">
        <f t="shared" ref="K2683:P2683" si="2683">if($E2683="","",if($E2683="Dropped",if(and(K$1&lt;=$I2683,K$1&gt;=$H2683),if(Year($D2683)=K$1,$F2683*0.8,if((year($D2683)+1)=K$1,$F2683*0.6,$F2683*0.4)) ,""),if($E2683="Minors",0,if($E2683="FA Contract",if(and(K$1&lt;=$I2683,K$1&gt;=$H2683),$F2683,""),if($E2683="YP Contract",if(K$1=$H2683,500000,if(K$1=($H2683+1),1000000,if(K$1=($H2683+2),1500000,""))))))))</f>
        <v/>
      </c>
      <c r="L2683" s="13" t="str">
        <f t="shared" si="2683"/>
        <v/>
      </c>
      <c r="M2683" s="13" t="str">
        <f t="shared" si="2683"/>
        <v/>
      </c>
      <c r="N2683" s="13" t="str">
        <f t="shared" si="2683"/>
        <v/>
      </c>
      <c r="O2683" s="13" t="str">
        <f t="shared" si="2683"/>
        <v/>
      </c>
      <c r="P2683" s="13" t="str">
        <f t="shared" si="2683"/>
        <v/>
      </c>
    </row>
    <row r="2684">
      <c r="B2684" s="23"/>
      <c r="C2684" s="9"/>
      <c r="D2684" s="9"/>
      <c r="E2684" s="9"/>
      <c r="F2684" s="2"/>
      <c r="G2684" s="3"/>
      <c r="I2684" s="12" t="str">
        <f t="shared" si="754"/>
        <v/>
      </c>
      <c r="J2684" s="13">
        <v>3.31E7</v>
      </c>
      <c r="K2684" s="13" t="str">
        <f t="shared" ref="K2684:P2684" si="2684">if($E2684="","",if($E2684="Dropped",if(and(K$1&lt;=$I2684,K$1&gt;=$H2684),if(Year($D2684)=K$1,$F2684*0.8,if((year($D2684)+1)=K$1,$F2684*0.6,$F2684*0.4)) ,""),if($E2684="Minors",0,if($E2684="FA Contract",if(and(K$1&lt;=$I2684,K$1&gt;=$H2684),$F2684,""),if($E2684="YP Contract",if(K$1=$H2684,500000,if(K$1=($H2684+1),1000000,if(K$1=($H2684+2),1500000,""))))))))</f>
        <v/>
      </c>
      <c r="L2684" s="13" t="str">
        <f t="shared" si="2684"/>
        <v/>
      </c>
      <c r="M2684" s="13" t="str">
        <f t="shared" si="2684"/>
        <v/>
      </c>
      <c r="N2684" s="13" t="str">
        <f t="shared" si="2684"/>
        <v/>
      </c>
      <c r="O2684" s="13" t="str">
        <f t="shared" si="2684"/>
        <v/>
      </c>
      <c r="P2684" s="13" t="str">
        <f t="shared" si="2684"/>
        <v/>
      </c>
    </row>
    <row r="2685">
      <c r="B2685" s="23"/>
      <c r="C2685" s="9"/>
      <c r="D2685" s="9"/>
      <c r="E2685" s="9"/>
      <c r="F2685" s="2"/>
      <c r="G2685" s="3"/>
      <c r="I2685" s="12" t="str">
        <f t="shared" si="754"/>
        <v/>
      </c>
      <c r="J2685" s="13">
        <v>3.31E7</v>
      </c>
      <c r="K2685" s="13" t="str">
        <f t="shared" ref="K2685:P2685" si="2685">if($E2685="","",if($E2685="Dropped",if(and(K$1&lt;=$I2685,K$1&gt;=$H2685),if(Year($D2685)=K$1,$F2685*0.8,if((year($D2685)+1)=K$1,$F2685*0.6,$F2685*0.4)) ,""),if($E2685="Minors",0,if($E2685="FA Contract",if(and(K$1&lt;=$I2685,K$1&gt;=$H2685),$F2685,""),if($E2685="YP Contract",if(K$1=$H2685,500000,if(K$1=($H2685+1),1000000,if(K$1=($H2685+2),1500000,""))))))))</f>
        <v/>
      </c>
      <c r="L2685" s="13" t="str">
        <f t="shared" si="2685"/>
        <v/>
      </c>
      <c r="M2685" s="13" t="str">
        <f t="shared" si="2685"/>
        <v/>
      </c>
      <c r="N2685" s="13" t="str">
        <f t="shared" si="2685"/>
        <v/>
      </c>
      <c r="O2685" s="13" t="str">
        <f t="shared" si="2685"/>
        <v/>
      </c>
      <c r="P2685" s="13" t="str">
        <f t="shared" si="2685"/>
        <v/>
      </c>
    </row>
    <row r="2686">
      <c r="B2686" s="23"/>
      <c r="C2686" s="9"/>
      <c r="D2686" s="9"/>
      <c r="E2686" s="9"/>
      <c r="F2686" s="2"/>
      <c r="G2686" s="3"/>
      <c r="I2686" s="12" t="str">
        <f t="shared" si="754"/>
        <v/>
      </c>
      <c r="J2686" s="13">
        <v>3.31E7</v>
      </c>
      <c r="K2686" s="13" t="str">
        <f t="shared" ref="K2686:P2686" si="2686">if($E2686="","",if($E2686="Dropped",if(and(K$1&lt;=$I2686,K$1&gt;=$H2686),if(Year($D2686)=K$1,$F2686*0.8,if((year($D2686)+1)=K$1,$F2686*0.6,$F2686*0.4)) ,""),if($E2686="Minors",0,if($E2686="FA Contract",if(and(K$1&lt;=$I2686,K$1&gt;=$H2686),$F2686,""),if($E2686="YP Contract",if(K$1=$H2686,500000,if(K$1=($H2686+1),1000000,if(K$1=($H2686+2),1500000,""))))))))</f>
        <v/>
      </c>
      <c r="L2686" s="13" t="str">
        <f t="shared" si="2686"/>
        <v/>
      </c>
      <c r="M2686" s="13" t="str">
        <f t="shared" si="2686"/>
        <v/>
      </c>
      <c r="N2686" s="13" t="str">
        <f t="shared" si="2686"/>
        <v/>
      </c>
      <c r="O2686" s="13" t="str">
        <f t="shared" si="2686"/>
        <v/>
      </c>
      <c r="P2686" s="13" t="str">
        <f t="shared" si="2686"/>
        <v/>
      </c>
    </row>
    <row r="2687">
      <c r="B2687" s="23"/>
      <c r="C2687" s="9"/>
      <c r="D2687" s="9"/>
      <c r="E2687" s="9"/>
      <c r="F2687" s="2"/>
      <c r="G2687" s="3"/>
      <c r="I2687" s="12" t="str">
        <f t="shared" si="754"/>
        <v/>
      </c>
      <c r="J2687" s="13">
        <v>3.31E7</v>
      </c>
      <c r="K2687" s="13" t="str">
        <f t="shared" ref="K2687:P2687" si="2687">if($E2687="","",if($E2687="Dropped",if(and(K$1&lt;=$I2687,K$1&gt;=$H2687),if(Year($D2687)=K$1,$F2687*0.8,if((year($D2687)+1)=K$1,$F2687*0.6,$F2687*0.4)) ,""),if($E2687="Minors",0,if($E2687="FA Contract",if(and(K$1&lt;=$I2687,K$1&gt;=$H2687),$F2687,""),if($E2687="YP Contract",if(K$1=$H2687,500000,if(K$1=($H2687+1),1000000,if(K$1=($H2687+2),1500000,""))))))))</f>
        <v/>
      </c>
      <c r="L2687" s="13" t="str">
        <f t="shared" si="2687"/>
        <v/>
      </c>
      <c r="M2687" s="13" t="str">
        <f t="shared" si="2687"/>
        <v/>
      </c>
      <c r="N2687" s="13" t="str">
        <f t="shared" si="2687"/>
        <v/>
      </c>
      <c r="O2687" s="13" t="str">
        <f t="shared" si="2687"/>
        <v/>
      </c>
      <c r="P2687" s="13" t="str">
        <f t="shared" si="2687"/>
        <v/>
      </c>
    </row>
    <row r="2688">
      <c r="B2688" s="23"/>
      <c r="C2688" s="9"/>
      <c r="D2688" s="9"/>
      <c r="E2688" s="9"/>
      <c r="F2688" s="2"/>
      <c r="G2688" s="3"/>
      <c r="I2688" s="12" t="str">
        <f t="shared" si="754"/>
        <v/>
      </c>
      <c r="J2688" s="13">
        <v>3.31E7</v>
      </c>
      <c r="K2688" s="13" t="str">
        <f t="shared" ref="K2688:P2688" si="2688">if($E2688="","",if($E2688="Dropped",if(and(K$1&lt;=$I2688,K$1&gt;=$H2688),if(Year($D2688)=K$1,$F2688*0.8,if((year($D2688)+1)=K$1,$F2688*0.6,$F2688*0.4)) ,""),if($E2688="Minors",0,if($E2688="FA Contract",if(and(K$1&lt;=$I2688,K$1&gt;=$H2688),$F2688,""),if($E2688="YP Contract",if(K$1=$H2688,500000,if(K$1=($H2688+1),1000000,if(K$1=($H2688+2),1500000,""))))))))</f>
        <v/>
      </c>
      <c r="L2688" s="13" t="str">
        <f t="shared" si="2688"/>
        <v/>
      </c>
      <c r="M2688" s="13" t="str">
        <f t="shared" si="2688"/>
        <v/>
      </c>
      <c r="N2688" s="13" t="str">
        <f t="shared" si="2688"/>
        <v/>
      </c>
      <c r="O2688" s="13" t="str">
        <f t="shared" si="2688"/>
        <v/>
      </c>
      <c r="P2688" s="13" t="str">
        <f t="shared" si="2688"/>
        <v/>
      </c>
    </row>
    <row r="2689">
      <c r="B2689" s="23"/>
      <c r="C2689" s="9"/>
      <c r="D2689" s="9"/>
      <c r="E2689" s="9"/>
      <c r="F2689" s="2"/>
      <c r="G2689" s="3"/>
      <c r="I2689" s="12" t="str">
        <f t="shared" si="754"/>
        <v/>
      </c>
      <c r="J2689" s="13">
        <v>3.31E7</v>
      </c>
      <c r="K2689" s="13" t="str">
        <f t="shared" ref="K2689:P2689" si="2689">if($E2689="","",if($E2689="Dropped",if(and(K$1&lt;=$I2689,K$1&gt;=$H2689),if(Year($D2689)=K$1,$F2689*0.8,if((year($D2689)+1)=K$1,$F2689*0.6,$F2689*0.4)) ,""),if($E2689="Minors",0,if($E2689="FA Contract",if(and(K$1&lt;=$I2689,K$1&gt;=$H2689),$F2689,""),if($E2689="YP Contract",if(K$1=$H2689,500000,if(K$1=($H2689+1),1000000,if(K$1=($H2689+2),1500000,""))))))))</f>
        <v/>
      </c>
      <c r="L2689" s="13" t="str">
        <f t="shared" si="2689"/>
        <v/>
      </c>
      <c r="M2689" s="13" t="str">
        <f t="shared" si="2689"/>
        <v/>
      </c>
      <c r="N2689" s="13" t="str">
        <f t="shared" si="2689"/>
        <v/>
      </c>
      <c r="O2689" s="13" t="str">
        <f t="shared" si="2689"/>
        <v/>
      </c>
      <c r="P2689" s="13" t="str">
        <f t="shared" si="2689"/>
        <v/>
      </c>
    </row>
    <row r="2690">
      <c r="B2690" s="23"/>
      <c r="C2690" s="9"/>
      <c r="D2690" s="9"/>
      <c r="E2690" s="9"/>
      <c r="F2690" s="2"/>
      <c r="G2690" s="3"/>
      <c r="I2690" s="12" t="str">
        <f t="shared" si="754"/>
        <v/>
      </c>
      <c r="J2690" s="13">
        <v>3.31E7</v>
      </c>
      <c r="K2690" s="13" t="str">
        <f t="shared" ref="K2690:P2690" si="2690">if($E2690="","",if($E2690="Dropped",if(and(K$1&lt;=$I2690,K$1&gt;=$H2690),if(Year($D2690)=K$1,$F2690*0.8,if((year($D2690)+1)=K$1,$F2690*0.6,$F2690*0.4)) ,""),if($E2690="Minors",0,if($E2690="FA Contract",if(and(K$1&lt;=$I2690,K$1&gt;=$H2690),$F2690,""),if($E2690="YP Contract",if(K$1=$H2690,500000,if(K$1=($H2690+1),1000000,if(K$1=($H2690+2),1500000,""))))))))</f>
        <v/>
      </c>
      <c r="L2690" s="13" t="str">
        <f t="shared" si="2690"/>
        <v/>
      </c>
      <c r="M2690" s="13" t="str">
        <f t="shared" si="2690"/>
        <v/>
      </c>
      <c r="N2690" s="13" t="str">
        <f t="shared" si="2690"/>
        <v/>
      </c>
      <c r="O2690" s="13" t="str">
        <f t="shared" si="2690"/>
        <v/>
      </c>
      <c r="P2690" s="13" t="str">
        <f t="shared" si="2690"/>
        <v/>
      </c>
    </row>
    <row r="2691">
      <c r="B2691" s="23"/>
      <c r="C2691" s="9"/>
      <c r="D2691" s="9"/>
      <c r="E2691" s="9"/>
      <c r="F2691" s="2"/>
      <c r="G2691" s="3"/>
      <c r="I2691" s="12" t="str">
        <f t="shared" si="754"/>
        <v/>
      </c>
      <c r="J2691" s="13">
        <v>3.31E7</v>
      </c>
      <c r="K2691" s="13" t="str">
        <f t="shared" ref="K2691:P2691" si="2691">if($E2691="","",if($E2691="Dropped",if(and(K$1&lt;=$I2691,K$1&gt;=$H2691),if(Year($D2691)=K$1,$F2691*0.8,if((year($D2691)+1)=K$1,$F2691*0.6,$F2691*0.4)) ,""),if($E2691="Minors",0,if($E2691="FA Contract",if(and(K$1&lt;=$I2691,K$1&gt;=$H2691),$F2691,""),if($E2691="YP Contract",if(K$1=$H2691,500000,if(K$1=($H2691+1),1000000,if(K$1=($H2691+2),1500000,""))))))))</f>
        <v/>
      </c>
      <c r="L2691" s="13" t="str">
        <f t="shared" si="2691"/>
        <v/>
      </c>
      <c r="M2691" s="13" t="str">
        <f t="shared" si="2691"/>
        <v/>
      </c>
      <c r="N2691" s="13" t="str">
        <f t="shared" si="2691"/>
        <v/>
      </c>
      <c r="O2691" s="13" t="str">
        <f t="shared" si="2691"/>
        <v/>
      </c>
      <c r="P2691" s="13" t="str">
        <f t="shared" si="2691"/>
        <v/>
      </c>
    </row>
    <row r="2692">
      <c r="B2692" s="23"/>
      <c r="C2692" s="9"/>
      <c r="D2692" s="9"/>
      <c r="E2692" s="9"/>
      <c r="F2692" s="2"/>
      <c r="G2692" s="3"/>
      <c r="I2692" s="12" t="str">
        <f t="shared" si="754"/>
        <v/>
      </c>
      <c r="J2692" s="13">
        <v>3.31E7</v>
      </c>
      <c r="K2692" s="13" t="str">
        <f t="shared" ref="K2692:P2692" si="2692">if($E2692="","",if($E2692="Dropped",if(and(K$1&lt;=$I2692,K$1&gt;=$H2692),if(Year($D2692)=K$1,$F2692*0.8,if((year($D2692)+1)=K$1,$F2692*0.6,$F2692*0.4)) ,""),if($E2692="Minors",0,if($E2692="FA Contract",if(and(K$1&lt;=$I2692,K$1&gt;=$H2692),$F2692,""),if($E2692="YP Contract",if(K$1=$H2692,500000,if(K$1=($H2692+1),1000000,if(K$1=($H2692+2),1500000,""))))))))</f>
        <v/>
      </c>
      <c r="L2692" s="13" t="str">
        <f t="shared" si="2692"/>
        <v/>
      </c>
      <c r="M2692" s="13" t="str">
        <f t="shared" si="2692"/>
        <v/>
      </c>
      <c r="N2692" s="13" t="str">
        <f t="shared" si="2692"/>
        <v/>
      </c>
      <c r="O2692" s="13" t="str">
        <f t="shared" si="2692"/>
        <v/>
      </c>
      <c r="P2692" s="13" t="str">
        <f t="shared" si="2692"/>
        <v/>
      </c>
    </row>
    <row r="2693">
      <c r="B2693" s="23"/>
      <c r="C2693" s="9"/>
      <c r="D2693" s="9"/>
      <c r="E2693" s="9"/>
      <c r="F2693" s="2"/>
      <c r="G2693" s="3"/>
      <c r="I2693" s="12" t="str">
        <f t="shared" si="754"/>
        <v/>
      </c>
      <c r="J2693" s="13">
        <v>3.31E7</v>
      </c>
      <c r="K2693" s="13" t="str">
        <f t="shared" ref="K2693:P2693" si="2693">if($E2693="","",if($E2693="Dropped",if(and(K$1&lt;=$I2693,K$1&gt;=$H2693),if(Year($D2693)=K$1,$F2693*0.8,if((year($D2693)+1)=K$1,$F2693*0.6,$F2693*0.4)) ,""),if($E2693="Minors",0,if($E2693="FA Contract",if(and(K$1&lt;=$I2693,K$1&gt;=$H2693),$F2693,""),if($E2693="YP Contract",if(K$1=$H2693,500000,if(K$1=($H2693+1),1000000,if(K$1=($H2693+2),1500000,""))))))))</f>
        <v/>
      </c>
      <c r="L2693" s="13" t="str">
        <f t="shared" si="2693"/>
        <v/>
      </c>
      <c r="M2693" s="13" t="str">
        <f t="shared" si="2693"/>
        <v/>
      </c>
      <c r="N2693" s="13" t="str">
        <f t="shared" si="2693"/>
        <v/>
      </c>
      <c r="O2693" s="13" t="str">
        <f t="shared" si="2693"/>
        <v/>
      </c>
      <c r="P2693" s="13" t="str">
        <f t="shared" si="2693"/>
        <v/>
      </c>
    </row>
    <row r="2694">
      <c r="B2694" s="23"/>
      <c r="C2694" s="9"/>
      <c r="D2694" s="9"/>
      <c r="E2694" s="9"/>
      <c r="F2694" s="2"/>
      <c r="G2694" s="3"/>
      <c r="I2694" s="12" t="str">
        <f t="shared" si="754"/>
        <v/>
      </c>
      <c r="J2694" s="13">
        <v>3.31E7</v>
      </c>
      <c r="K2694" s="13" t="str">
        <f t="shared" ref="K2694:P2694" si="2694">if($E2694="","",if($E2694="Dropped",if(and(K$1&lt;=$I2694,K$1&gt;=$H2694),if(Year($D2694)=K$1,$F2694*0.8,if((year($D2694)+1)=K$1,$F2694*0.6,$F2694*0.4)) ,""),if($E2694="Minors",0,if($E2694="FA Contract",if(and(K$1&lt;=$I2694,K$1&gt;=$H2694),$F2694,""),if($E2694="YP Contract",if(K$1=$H2694,500000,if(K$1=($H2694+1),1000000,if(K$1=($H2694+2),1500000,""))))))))</f>
        <v/>
      </c>
      <c r="L2694" s="13" t="str">
        <f t="shared" si="2694"/>
        <v/>
      </c>
      <c r="M2694" s="13" t="str">
        <f t="shared" si="2694"/>
        <v/>
      </c>
      <c r="N2694" s="13" t="str">
        <f t="shared" si="2694"/>
        <v/>
      </c>
      <c r="O2694" s="13" t="str">
        <f t="shared" si="2694"/>
        <v/>
      </c>
      <c r="P2694" s="13" t="str">
        <f t="shared" si="2694"/>
        <v/>
      </c>
    </row>
    <row r="2695">
      <c r="B2695" s="23"/>
      <c r="C2695" s="9"/>
      <c r="D2695" s="9"/>
      <c r="E2695" s="9"/>
      <c r="F2695" s="2"/>
      <c r="G2695" s="3"/>
      <c r="I2695" s="12" t="str">
        <f t="shared" si="754"/>
        <v/>
      </c>
      <c r="J2695" s="13">
        <v>3.31E7</v>
      </c>
      <c r="K2695" s="13" t="str">
        <f t="shared" ref="K2695:P2695" si="2695">if($E2695="","",if($E2695="Dropped",if(and(K$1&lt;=$I2695,K$1&gt;=$H2695),if(Year($D2695)=K$1,$F2695*0.8,if((year($D2695)+1)=K$1,$F2695*0.6,$F2695*0.4)) ,""),if($E2695="Minors",0,if($E2695="FA Contract",if(and(K$1&lt;=$I2695,K$1&gt;=$H2695),$F2695,""),if($E2695="YP Contract",if(K$1=$H2695,500000,if(K$1=($H2695+1),1000000,if(K$1=($H2695+2),1500000,""))))))))</f>
        <v/>
      </c>
      <c r="L2695" s="13" t="str">
        <f t="shared" si="2695"/>
        <v/>
      </c>
      <c r="M2695" s="13" t="str">
        <f t="shared" si="2695"/>
        <v/>
      </c>
      <c r="N2695" s="13" t="str">
        <f t="shared" si="2695"/>
        <v/>
      </c>
      <c r="O2695" s="13" t="str">
        <f t="shared" si="2695"/>
        <v/>
      </c>
      <c r="P2695" s="13" t="str">
        <f t="shared" si="2695"/>
        <v/>
      </c>
    </row>
    <row r="2696">
      <c r="B2696" s="23"/>
      <c r="C2696" s="9"/>
      <c r="D2696" s="9"/>
      <c r="E2696" s="9"/>
      <c r="F2696" s="2"/>
      <c r="G2696" s="3"/>
      <c r="I2696" s="12" t="str">
        <f t="shared" si="754"/>
        <v/>
      </c>
      <c r="J2696" s="13">
        <v>3.31E7</v>
      </c>
      <c r="K2696" s="13" t="str">
        <f t="shared" ref="K2696:P2696" si="2696">if($E2696="","",if($E2696="Dropped",if(and(K$1&lt;=$I2696,K$1&gt;=$H2696),if(Year($D2696)=K$1,$F2696*0.8,if((year($D2696)+1)=K$1,$F2696*0.6,$F2696*0.4)) ,""),if($E2696="Minors",0,if($E2696="FA Contract",if(and(K$1&lt;=$I2696,K$1&gt;=$H2696),$F2696,""),if($E2696="YP Contract",if(K$1=$H2696,500000,if(K$1=($H2696+1),1000000,if(K$1=($H2696+2),1500000,""))))))))</f>
        <v/>
      </c>
      <c r="L2696" s="13" t="str">
        <f t="shared" si="2696"/>
        <v/>
      </c>
      <c r="M2696" s="13" t="str">
        <f t="shared" si="2696"/>
        <v/>
      </c>
      <c r="N2696" s="13" t="str">
        <f t="shared" si="2696"/>
        <v/>
      </c>
      <c r="O2696" s="13" t="str">
        <f t="shared" si="2696"/>
        <v/>
      </c>
      <c r="P2696" s="13" t="str">
        <f t="shared" si="2696"/>
        <v/>
      </c>
    </row>
    <row r="2697">
      <c r="B2697" s="23"/>
      <c r="C2697" s="9"/>
      <c r="D2697" s="9"/>
      <c r="E2697" s="9"/>
      <c r="F2697" s="2"/>
      <c r="G2697" s="3"/>
      <c r="I2697" s="12" t="str">
        <f t="shared" si="754"/>
        <v/>
      </c>
      <c r="J2697" s="13">
        <v>3.31E7</v>
      </c>
      <c r="K2697" s="13" t="str">
        <f t="shared" ref="K2697:P2697" si="2697">if($E2697="","",if($E2697="Dropped",if(and(K$1&lt;=$I2697,K$1&gt;=$H2697),if(Year($D2697)=K$1,$F2697*0.8,if((year($D2697)+1)=K$1,$F2697*0.6,$F2697*0.4)) ,""),if($E2697="Minors",0,if($E2697="FA Contract",if(and(K$1&lt;=$I2697,K$1&gt;=$H2697),$F2697,""),if($E2697="YP Contract",if(K$1=$H2697,500000,if(K$1=($H2697+1),1000000,if(K$1=($H2697+2),1500000,""))))))))</f>
        <v/>
      </c>
      <c r="L2697" s="13" t="str">
        <f t="shared" si="2697"/>
        <v/>
      </c>
      <c r="M2697" s="13" t="str">
        <f t="shared" si="2697"/>
        <v/>
      </c>
      <c r="N2697" s="13" t="str">
        <f t="shared" si="2697"/>
        <v/>
      </c>
      <c r="O2697" s="13" t="str">
        <f t="shared" si="2697"/>
        <v/>
      </c>
      <c r="P2697" s="13" t="str">
        <f t="shared" si="2697"/>
        <v/>
      </c>
    </row>
    <row r="2698">
      <c r="B2698" s="23"/>
      <c r="C2698" s="9"/>
      <c r="D2698" s="9"/>
      <c r="E2698" s="9"/>
      <c r="F2698" s="2"/>
      <c r="G2698" s="3"/>
      <c r="I2698" s="12" t="str">
        <f t="shared" si="754"/>
        <v/>
      </c>
      <c r="J2698" s="13">
        <v>3.31E7</v>
      </c>
      <c r="K2698" s="13" t="str">
        <f t="shared" ref="K2698:P2698" si="2698">if($E2698="","",if($E2698="Dropped",if(and(K$1&lt;=$I2698,K$1&gt;=$H2698),if(Year($D2698)=K$1,$F2698*0.8,if((year($D2698)+1)=K$1,$F2698*0.6,$F2698*0.4)) ,""),if($E2698="Minors",0,if($E2698="FA Contract",if(and(K$1&lt;=$I2698,K$1&gt;=$H2698),$F2698,""),if($E2698="YP Contract",if(K$1=$H2698,500000,if(K$1=($H2698+1),1000000,if(K$1=($H2698+2),1500000,""))))))))</f>
        <v/>
      </c>
      <c r="L2698" s="13" t="str">
        <f t="shared" si="2698"/>
        <v/>
      </c>
      <c r="M2698" s="13" t="str">
        <f t="shared" si="2698"/>
        <v/>
      </c>
      <c r="N2698" s="13" t="str">
        <f t="shared" si="2698"/>
        <v/>
      </c>
      <c r="O2698" s="13" t="str">
        <f t="shared" si="2698"/>
        <v/>
      </c>
      <c r="P2698" s="13" t="str">
        <f t="shared" si="2698"/>
        <v/>
      </c>
    </row>
    <row r="2699">
      <c r="B2699" s="23"/>
      <c r="C2699" s="9"/>
      <c r="D2699" s="9"/>
      <c r="E2699" s="9"/>
      <c r="F2699" s="2"/>
      <c r="G2699" s="3"/>
      <c r="I2699" s="12" t="str">
        <f t="shared" si="754"/>
        <v/>
      </c>
      <c r="J2699" s="13">
        <v>3.31E7</v>
      </c>
      <c r="K2699" s="13" t="str">
        <f t="shared" ref="K2699:P2699" si="2699">if($E2699="","",if($E2699="Dropped",if(and(K$1&lt;=$I2699,K$1&gt;=$H2699),if(Year($D2699)=K$1,$F2699*0.8,if((year($D2699)+1)=K$1,$F2699*0.6,$F2699*0.4)) ,""),if($E2699="Minors",0,if($E2699="FA Contract",if(and(K$1&lt;=$I2699,K$1&gt;=$H2699),$F2699,""),if($E2699="YP Contract",if(K$1=$H2699,500000,if(K$1=($H2699+1),1000000,if(K$1=($H2699+2),1500000,""))))))))</f>
        <v/>
      </c>
      <c r="L2699" s="13" t="str">
        <f t="shared" si="2699"/>
        <v/>
      </c>
      <c r="M2699" s="13" t="str">
        <f t="shared" si="2699"/>
        <v/>
      </c>
      <c r="N2699" s="13" t="str">
        <f t="shared" si="2699"/>
        <v/>
      </c>
      <c r="O2699" s="13" t="str">
        <f t="shared" si="2699"/>
        <v/>
      </c>
      <c r="P2699" s="13" t="str">
        <f t="shared" si="2699"/>
        <v/>
      </c>
    </row>
    <row r="2700">
      <c r="B2700" s="23"/>
      <c r="C2700" s="9"/>
      <c r="D2700" s="9"/>
      <c r="E2700" s="9"/>
      <c r="F2700" s="2"/>
      <c r="G2700" s="3"/>
      <c r="I2700" s="12" t="str">
        <f t="shared" si="754"/>
        <v/>
      </c>
      <c r="J2700" s="13">
        <v>3.31E7</v>
      </c>
      <c r="K2700" s="13" t="str">
        <f t="shared" ref="K2700:P2700" si="2700">if($E2700="","",if($E2700="Dropped",if(and(K$1&lt;=$I2700,K$1&gt;=$H2700),if(Year($D2700)=K$1,$F2700*0.8,if((year($D2700)+1)=K$1,$F2700*0.6,$F2700*0.4)) ,""),if($E2700="Minors",0,if($E2700="FA Contract",if(and(K$1&lt;=$I2700,K$1&gt;=$H2700),$F2700,""),if($E2700="YP Contract",if(K$1=$H2700,500000,if(K$1=($H2700+1),1000000,if(K$1=($H2700+2),1500000,""))))))))</f>
        <v/>
      </c>
      <c r="L2700" s="13" t="str">
        <f t="shared" si="2700"/>
        <v/>
      </c>
      <c r="M2700" s="13" t="str">
        <f t="shared" si="2700"/>
        <v/>
      </c>
      <c r="N2700" s="13" t="str">
        <f t="shared" si="2700"/>
        <v/>
      </c>
      <c r="O2700" s="13" t="str">
        <f t="shared" si="2700"/>
        <v/>
      </c>
      <c r="P2700" s="13" t="str">
        <f t="shared" si="2700"/>
        <v/>
      </c>
    </row>
    <row r="2701">
      <c r="B2701" s="23"/>
      <c r="C2701" s="9"/>
      <c r="D2701" s="9"/>
      <c r="E2701" s="9"/>
      <c r="F2701" s="2"/>
      <c r="G2701" s="3"/>
      <c r="I2701" s="12" t="str">
        <f t="shared" si="754"/>
        <v/>
      </c>
      <c r="J2701" s="13">
        <v>3.31E7</v>
      </c>
      <c r="K2701" s="13" t="str">
        <f t="shared" ref="K2701:P2701" si="2701">if($E2701="","",if($E2701="Dropped",if(and(K$1&lt;=$I2701,K$1&gt;=$H2701),if(Year($D2701)=K$1,$F2701*0.8,if((year($D2701)+1)=K$1,$F2701*0.6,$F2701*0.4)) ,""),if($E2701="Minors",0,if($E2701="FA Contract",if(and(K$1&lt;=$I2701,K$1&gt;=$H2701),$F2701,""),if($E2701="YP Contract",if(K$1=$H2701,500000,if(K$1=($H2701+1),1000000,if(K$1=($H2701+2),1500000,""))))))))</f>
        <v/>
      </c>
      <c r="L2701" s="13" t="str">
        <f t="shared" si="2701"/>
        <v/>
      </c>
      <c r="M2701" s="13" t="str">
        <f t="shared" si="2701"/>
        <v/>
      </c>
      <c r="N2701" s="13" t="str">
        <f t="shared" si="2701"/>
        <v/>
      </c>
      <c r="O2701" s="13" t="str">
        <f t="shared" si="2701"/>
        <v/>
      </c>
      <c r="P2701" s="13" t="str">
        <f t="shared" si="2701"/>
        <v/>
      </c>
    </row>
    <row r="2702">
      <c r="B2702" s="23"/>
      <c r="C2702" s="9"/>
      <c r="D2702" s="9"/>
      <c r="E2702" s="9"/>
      <c r="F2702" s="2"/>
      <c r="G2702" s="3"/>
      <c r="I2702" s="12" t="str">
        <f t="shared" si="754"/>
        <v/>
      </c>
      <c r="J2702" s="13">
        <v>3.31E7</v>
      </c>
      <c r="K2702" s="13" t="str">
        <f t="shared" ref="K2702:P2702" si="2702">if($E2702="","",if($E2702="Dropped",if(and(K$1&lt;=$I2702,K$1&gt;=$H2702),if(Year($D2702)=K$1,$F2702*0.8,if((year($D2702)+1)=K$1,$F2702*0.6,$F2702*0.4)) ,""),if($E2702="Minors",0,if($E2702="FA Contract",if(and(K$1&lt;=$I2702,K$1&gt;=$H2702),$F2702,""),if($E2702="YP Contract",if(K$1=$H2702,500000,if(K$1=($H2702+1),1000000,if(K$1=($H2702+2),1500000,""))))))))</f>
        <v/>
      </c>
      <c r="L2702" s="13" t="str">
        <f t="shared" si="2702"/>
        <v/>
      </c>
      <c r="M2702" s="13" t="str">
        <f t="shared" si="2702"/>
        <v/>
      </c>
      <c r="N2702" s="13" t="str">
        <f t="shared" si="2702"/>
        <v/>
      </c>
      <c r="O2702" s="13" t="str">
        <f t="shared" si="2702"/>
        <v/>
      </c>
      <c r="P2702" s="13" t="str">
        <f t="shared" si="2702"/>
        <v/>
      </c>
    </row>
    <row r="2703">
      <c r="B2703" s="23"/>
      <c r="C2703" s="9"/>
      <c r="D2703" s="9"/>
      <c r="E2703" s="9"/>
      <c r="F2703" s="2"/>
      <c r="G2703" s="3"/>
      <c r="I2703" s="12" t="str">
        <f t="shared" si="754"/>
        <v/>
      </c>
      <c r="J2703" s="13">
        <v>3.31E7</v>
      </c>
      <c r="K2703" s="13" t="str">
        <f t="shared" ref="K2703:P2703" si="2703">if($E2703="","",if($E2703="Dropped",if(and(K$1&lt;=$I2703,K$1&gt;=$H2703),if(Year($D2703)=K$1,$F2703*0.8,if((year($D2703)+1)=K$1,$F2703*0.6,$F2703*0.4)) ,""),if($E2703="Minors",0,if($E2703="FA Contract",if(and(K$1&lt;=$I2703,K$1&gt;=$H2703),$F2703,""),if($E2703="YP Contract",if(K$1=$H2703,500000,if(K$1=($H2703+1),1000000,if(K$1=($H2703+2),1500000,""))))))))</f>
        <v/>
      </c>
      <c r="L2703" s="13" t="str">
        <f t="shared" si="2703"/>
        <v/>
      </c>
      <c r="M2703" s="13" t="str">
        <f t="shared" si="2703"/>
        <v/>
      </c>
      <c r="N2703" s="13" t="str">
        <f t="shared" si="2703"/>
        <v/>
      </c>
      <c r="O2703" s="13" t="str">
        <f t="shared" si="2703"/>
        <v/>
      </c>
      <c r="P2703" s="13" t="str">
        <f t="shared" si="2703"/>
        <v/>
      </c>
    </row>
    <row r="2704">
      <c r="B2704" s="23"/>
      <c r="C2704" s="9"/>
      <c r="D2704" s="9"/>
      <c r="E2704" s="9"/>
      <c r="F2704" s="2"/>
      <c r="G2704" s="3"/>
      <c r="I2704" s="12" t="str">
        <f t="shared" si="754"/>
        <v/>
      </c>
      <c r="J2704" s="13">
        <v>3.31E7</v>
      </c>
      <c r="K2704" s="13" t="str">
        <f t="shared" ref="K2704:P2704" si="2704">if($E2704="","",if($E2704="Dropped",if(and(K$1&lt;=$I2704,K$1&gt;=$H2704),if(Year($D2704)=K$1,$F2704*0.8,if((year($D2704)+1)=K$1,$F2704*0.6,$F2704*0.4)) ,""),if($E2704="Minors",0,if($E2704="FA Contract",if(and(K$1&lt;=$I2704,K$1&gt;=$H2704),$F2704,""),if($E2704="YP Contract",if(K$1=$H2704,500000,if(K$1=($H2704+1),1000000,if(K$1=($H2704+2),1500000,""))))))))</f>
        <v/>
      </c>
      <c r="L2704" s="13" t="str">
        <f t="shared" si="2704"/>
        <v/>
      </c>
      <c r="M2704" s="13" t="str">
        <f t="shared" si="2704"/>
        <v/>
      </c>
      <c r="N2704" s="13" t="str">
        <f t="shared" si="2704"/>
        <v/>
      </c>
      <c r="O2704" s="13" t="str">
        <f t="shared" si="2704"/>
        <v/>
      </c>
      <c r="P2704" s="13" t="str">
        <f t="shared" si="2704"/>
        <v/>
      </c>
    </row>
    <row r="2705">
      <c r="B2705" s="23"/>
      <c r="C2705" s="9"/>
      <c r="D2705" s="9"/>
      <c r="E2705" s="9"/>
      <c r="F2705" s="2"/>
      <c r="G2705" s="3"/>
      <c r="I2705" s="12" t="str">
        <f t="shared" si="754"/>
        <v/>
      </c>
      <c r="J2705" s="13">
        <v>3.31E7</v>
      </c>
      <c r="K2705" s="13" t="str">
        <f t="shared" ref="K2705:P2705" si="2705">if($E2705="","",if($E2705="Dropped",if(and(K$1&lt;=$I2705,K$1&gt;=$H2705),if(Year($D2705)=K$1,$F2705*0.8,if((year($D2705)+1)=K$1,$F2705*0.6,$F2705*0.4)) ,""),if($E2705="Minors",0,if($E2705="FA Contract",if(and(K$1&lt;=$I2705,K$1&gt;=$H2705),$F2705,""),if($E2705="YP Contract",if(K$1=$H2705,500000,if(K$1=($H2705+1),1000000,if(K$1=($H2705+2),1500000,""))))))))</f>
        <v/>
      </c>
      <c r="L2705" s="13" t="str">
        <f t="shared" si="2705"/>
        <v/>
      </c>
      <c r="M2705" s="13" t="str">
        <f t="shared" si="2705"/>
        <v/>
      </c>
      <c r="N2705" s="13" t="str">
        <f t="shared" si="2705"/>
        <v/>
      </c>
      <c r="O2705" s="13" t="str">
        <f t="shared" si="2705"/>
        <v/>
      </c>
      <c r="P2705" s="13" t="str">
        <f t="shared" si="2705"/>
        <v/>
      </c>
    </row>
    <row r="2706">
      <c r="B2706" s="23"/>
      <c r="C2706" s="9"/>
      <c r="D2706" s="9"/>
      <c r="E2706" s="9"/>
      <c r="F2706" s="2"/>
      <c r="G2706" s="3"/>
      <c r="I2706" s="12" t="str">
        <f t="shared" si="754"/>
        <v/>
      </c>
      <c r="J2706" s="13">
        <v>3.31E7</v>
      </c>
      <c r="K2706" s="13" t="str">
        <f t="shared" ref="K2706:P2706" si="2706">if($E2706="","",if($E2706="Dropped",if(and(K$1&lt;=$I2706,K$1&gt;=$H2706),if(Year($D2706)=K$1,$F2706*0.8,if((year($D2706)+1)=K$1,$F2706*0.6,$F2706*0.4)) ,""),if($E2706="Minors",0,if($E2706="FA Contract",if(and(K$1&lt;=$I2706,K$1&gt;=$H2706),$F2706,""),if($E2706="YP Contract",if(K$1=$H2706,500000,if(K$1=($H2706+1),1000000,if(K$1=($H2706+2),1500000,""))))))))</f>
        <v/>
      </c>
      <c r="L2706" s="13" t="str">
        <f t="shared" si="2706"/>
        <v/>
      </c>
      <c r="M2706" s="13" t="str">
        <f t="shared" si="2706"/>
        <v/>
      </c>
      <c r="N2706" s="13" t="str">
        <f t="shared" si="2706"/>
        <v/>
      </c>
      <c r="O2706" s="13" t="str">
        <f t="shared" si="2706"/>
        <v/>
      </c>
      <c r="P2706" s="13" t="str">
        <f t="shared" si="2706"/>
        <v/>
      </c>
    </row>
    <row r="2707">
      <c r="B2707" s="23"/>
      <c r="C2707" s="9"/>
      <c r="D2707" s="9"/>
      <c r="E2707" s="9"/>
      <c r="F2707" s="2"/>
      <c r="G2707" s="3"/>
      <c r="I2707" s="12" t="str">
        <f t="shared" si="754"/>
        <v/>
      </c>
      <c r="J2707" s="13">
        <v>3.31E7</v>
      </c>
      <c r="K2707" s="13" t="str">
        <f t="shared" ref="K2707:P2707" si="2707">if($E2707="","",if($E2707="Dropped",if(and(K$1&lt;=$I2707,K$1&gt;=$H2707),if(Year($D2707)=K$1,$F2707*0.8,if((year($D2707)+1)=K$1,$F2707*0.6,$F2707*0.4)) ,""),if($E2707="Minors",0,if($E2707="FA Contract",if(and(K$1&lt;=$I2707,K$1&gt;=$H2707),$F2707,""),if($E2707="YP Contract",if(K$1=$H2707,500000,if(K$1=($H2707+1),1000000,if(K$1=($H2707+2),1500000,""))))))))</f>
        <v/>
      </c>
      <c r="L2707" s="13" t="str">
        <f t="shared" si="2707"/>
        <v/>
      </c>
      <c r="M2707" s="13" t="str">
        <f t="shared" si="2707"/>
        <v/>
      </c>
      <c r="N2707" s="13" t="str">
        <f t="shared" si="2707"/>
        <v/>
      </c>
      <c r="O2707" s="13" t="str">
        <f t="shared" si="2707"/>
        <v/>
      </c>
      <c r="P2707" s="13" t="str">
        <f t="shared" si="2707"/>
        <v/>
      </c>
    </row>
    <row r="2708">
      <c r="B2708" s="23"/>
      <c r="C2708" s="9"/>
      <c r="D2708" s="9"/>
      <c r="E2708" s="9"/>
      <c r="F2708" s="2"/>
      <c r="G2708" s="3"/>
      <c r="I2708" s="12" t="str">
        <f t="shared" si="754"/>
        <v/>
      </c>
      <c r="J2708" s="13">
        <v>3.31E7</v>
      </c>
      <c r="K2708" s="13" t="str">
        <f t="shared" ref="K2708:P2708" si="2708">if($E2708="","",if($E2708="Dropped",if(and(K$1&lt;=$I2708,K$1&gt;=$H2708),if(Year($D2708)=K$1,$F2708*0.8,if((year($D2708)+1)=K$1,$F2708*0.6,$F2708*0.4)) ,""),if($E2708="Minors",0,if($E2708="FA Contract",if(and(K$1&lt;=$I2708,K$1&gt;=$H2708),$F2708,""),if($E2708="YP Contract",if(K$1=$H2708,500000,if(K$1=($H2708+1),1000000,if(K$1=($H2708+2),1500000,""))))))))</f>
        <v/>
      </c>
      <c r="L2708" s="13" t="str">
        <f t="shared" si="2708"/>
        <v/>
      </c>
      <c r="M2708" s="13" t="str">
        <f t="shared" si="2708"/>
        <v/>
      </c>
      <c r="N2708" s="13" t="str">
        <f t="shared" si="2708"/>
        <v/>
      </c>
      <c r="O2708" s="13" t="str">
        <f t="shared" si="2708"/>
        <v/>
      </c>
      <c r="P2708" s="13" t="str">
        <f t="shared" si="2708"/>
        <v/>
      </c>
    </row>
    <row r="2709">
      <c r="B2709" s="23"/>
      <c r="C2709" s="9"/>
      <c r="D2709" s="9"/>
      <c r="E2709" s="9"/>
      <c r="F2709" s="2"/>
      <c r="G2709" s="3"/>
      <c r="I2709" s="12" t="str">
        <f t="shared" si="754"/>
        <v/>
      </c>
      <c r="J2709" s="13">
        <v>3.31E7</v>
      </c>
      <c r="K2709" s="13" t="str">
        <f t="shared" ref="K2709:P2709" si="2709">if($E2709="","",if($E2709="Dropped",if(and(K$1&lt;=$I2709,K$1&gt;=$H2709),if(Year($D2709)=K$1,$F2709*0.8,if((year($D2709)+1)=K$1,$F2709*0.6,$F2709*0.4)) ,""),if($E2709="Minors",0,if($E2709="FA Contract",if(and(K$1&lt;=$I2709,K$1&gt;=$H2709),$F2709,""),if($E2709="YP Contract",if(K$1=$H2709,500000,if(K$1=($H2709+1),1000000,if(K$1=($H2709+2),1500000,""))))))))</f>
        <v/>
      </c>
      <c r="L2709" s="13" t="str">
        <f t="shared" si="2709"/>
        <v/>
      </c>
      <c r="M2709" s="13" t="str">
        <f t="shared" si="2709"/>
        <v/>
      </c>
      <c r="N2709" s="13" t="str">
        <f t="shared" si="2709"/>
        <v/>
      </c>
      <c r="O2709" s="13" t="str">
        <f t="shared" si="2709"/>
        <v/>
      </c>
      <c r="P2709" s="13" t="str">
        <f t="shared" si="2709"/>
        <v/>
      </c>
    </row>
    <row r="2710">
      <c r="B2710" s="23"/>
      <c r="C2710" s="9"/>
      <c r="D2710" s="9"/>
      <c r="E2710" s="9"/>
      <c r="F2710" s="2"/>
      <c r="G2710" s="3"/>
      <c r="I2710" s="12" t="str">
        <f t="shared" si="754"/>
        <v/>
      </c>
      <c r="J2710" s="13">
        <v>3.31E7</v>
      </c>
      <c r="K2710" s="13" t="str">
        <f t="shared" ref="K2710:P2710" si="2710">if($E2710="","",if($E2710="Dropped",if(and(K$1&lt;=$I2710,K$1&gt;=$H2710),if(Year($D2710)=K$1,$F2710*0.8,if((year($D2710)+1)=K$1,$F2710*0.6,$F2710*0.4)) ,""),if($E2710="Minors",0,if($E2710="FA Contract",if(and(K$1&lt;=$I2710,K$1&gt;=$H2710),$F2710,""),if($E2710="YP Contract",if(K$1=$H2710,500000,if(K$1=($H2710+1),1000000,if(K$1=($H2710+2),1500000,""))))))))</f>
        <v/>
      </c>
      <c r="L2710" s="13" t="str">
        <f t="shared" si="2710"/>
        <v/>
      </c>
      <c r="M2710" s="13" t="str">
        <f t="shared" si="2710"/>
        <v/>
      </c>
      <c r="N2710" s="13" t="str">
        <f t="shared" si="2710"/>
        <v/>
      </c>
      <c r="O2710" s="13" t="str">
        <f t="shared" si="2710"/>
        <v/>
      </c>
      <c r="P2710" s="13" t="str">
        <f t="shared" si="2710"/>
        <v/>
      </c>
    </row>
    <row r="2711">
      <c r="B2711" s="23"/>
      <c r="C2711" s="9"/>
      <c r="D2711" s="9"/>
      <c r="E2711" s="9"/>
      <c r="F2711" s="2"/>
      <c r="G2711" s="3"/>
      <c r="I2711" s="12" t="str">
        <f t="shared" si="754"/>
        <v/>
      </c>
      <c r="J2711" s="13">
        <v>3.31E7</v>
      </c>
      <c r="K2711" s="13" t="str">
        <f t="shared" ref="K2711:P2711" si="2711">if($E2711="","",if($E2711="Dropped",if(and(K$1&lt;=$I2711,K$1&gt;=$H2711),if(Year($D2711)=K$1,$F2711*0.8,if((year($D2711)+1)=K$1,$F2711*0.6,$F2711*0.4)) ,""),if($E2711="Minors",0,if($E2711="FA Contract",if(and(K$1&lt;=$I2711,K$1&gt;=$H2711),$F2711,""),if($E2711="YP Contract",if(K$1=$H2711,500000,if(K$1=($H2711+1),1000000,if(K$1=($H2711+2),1500000,""))))))))</f>
        <v/>
      </c>
      <c r="L2711" s="13" t="str">
        <f t="shared" si="2711"/>
        <v/>
      </c>
      <c r="M2711" s="13" t="str">
        <f t="shared" si="2711"/>
        <v/>
      </c>
      <c r="N2711" s="13" t="str">
        <f t="shared" si="2711"/>
        <v/>
      </c>
      <c r="O2711" s="13" t="str">
        <f t="shared" si="2711"/>
        <v/>
      </c>
      <c r="P2711" s="13" t="str">
        <f t="shared" si="2711"/>
        <v/>
      </c>
    </row>
    <row r="2712">
      <c r="B2712" s="23"/>
      <c r="C2712" s="9"/>
      <c r="D2712" s="9"/>
      <c r="E2712" s="9"/>
      <c r="F2712" s="2"/>
      <c r="G2712" s="3"/>
      <c r="I2712" s="12" t="str">
        <f t="shared" si="754"/>
        <v/>
      </c>
      <c r="J2712" s="13">
        <v>3.31E7</v>
      </c>
      <c r="K2712" s="13" t="str">
        <f t="shared" ref="K2712:P2712" si="2712">if($E2712="","",if($E2712="Dropped",if(and(K$1&lt;=$I2712,K$1&gt;=$H2712),if(Year($D2712)=K$1,$F2712*0.8,if((year($D2712)+1)=K$1,$F2712*0.6,$F2712*0.4)) ,""),if($E2712="Minors",0,if($E2712="FA Contract",if(and(K$1&lt;=$I2712,K$1&gt;=$H2712),$F2712,""),if($E2712="YP Contract",if(K$1=$H2712,500000,if(K$1=($H2712+1),1000000,if(K$1=($H2712+2),1500000,""))))))))</f>
        <v/>
      </c>
      <c r="L2712" s="13" t="str">
        <f t="shared" si="2712"/>
        <v/>
      </c>
      <c r="M2712" s="13" t="str">
        <f t="shared" si="2712"/>
        <v/>
      </c>
      <c r="N2712" s="13" t="str">
        <f t="shared" si="2712"/>
        <v/>
      </c>
      <c r="O2712" s="13" t="str">
        <f t="shared" si="2712"/>
        <v/>
      </c>
      <c r="P2712" s="13" t="str">
        <f t="shared" si="2712"/>
        <v/>
      </c>
    </row>
    <row r="2713">
      <c r="B2713" s="23"/>
      <c r="C2713" s="9"/>
      <c r="D2713" s="9"/>
      <c r="E2713" s="9"/>
      <c r="F2713" s="2"/>
      <c r="G2713" s="3"/>
      <c r="I2713" s="12" t="str">
        <f t="shared" si="754"/>
        <v/>
      </c>
      <c r="J2713" s="13">
        <v>3.31E7</v>
      </c>
      <c r="K2713" s="13" t="str">
        <f t="shared" ref="K2713:P2713" si="2713">if($E2713="","",if($E2713="Dropped",if(and(K$1&lt;=$I2713,K$1&gt;=$H2713),if(Year($D2713)=K$1,$F2713*0.8,if((year($D2713)+1)=K$1,$F2713*0.6,$F2713*0.4)) ,""),if($E2713="Minors",0,if($E2713="FA Contract",if(and(K$1&lt;=$I2713,K$1&gt;=$H2713),$F2713,""),if($E2713="YP Contract",if(K$1=$H2713,500000,if(K$1=($H2713+1),1000000,if(K$1=($H2713+2),1500000,""))))))))</f>
        <v/>
      </c>
      <c r="L2713" s="13" t="str">
        <f t="shared" si="2713"/>
        <v/>
      </c>
      <c r="M2713" s="13" t="str">
        <f t="shared" si="2713"/>
        <v/>
      </c>
      <c r="N2713" s="13" t="str">
        <f t="shared" si="2713"/>
        <v/>
      </c>
      <c r="O2713" s="13" t="str">
        <f t="shared" si="2713"/>
        <v/>
      </c>
      <c r="P2713" s="13" t="str">
        <f t="shared" si="2713"/>
        <v/>
      </c>
    </row>
    <row r="2714">
      <c r="B2714" s="23"/>
      <c r="C2714" s="9"/>
      <c r="D2714" s="9"/>
      <c r="E2714" s="9"/>
      <c r="F2714" s="2"/>
      <c r="G2714" s="3"/>
      <c r="I2714" s="12" t="str">
        <f t="shared" si="754"/>
        <v/>
      </c>
      <c r="J2714" s="13">
        <v>3.31E7</v>
      </c>
      <c r="K2714" s="13" t="str">
        <f t="shared" ref="K2714:P2714" si="2714">if($E2714="","",if($E2714="Dropped",if(and(K$1&lt;=$I2714,K$1&gt;=$H2714),if(Year($D2714)=K$1,$F2714*0.8,if((year($D2714)+1)=K$1,$F2714*0.6,$F2714*0.4)) ,""),if($E2714="Minors",0,if($E2714="FA Contract",if(and(K$1&lt;=$I2714,K$1&gt;=$H2714),$F2714,""),if($E2714="YP Contract",if(K$1=$H2714,500000,if(K$1=($H2714+1),1000000,if(K$1=($H2714+2),1500000,""))))))))</f>
        <v/>
      </c>
      <c r="L2714" s="13" t="str">
        <f t="shared" si="2714"/>
        <v/>
      </c>
      <c r="M2714" s="13" t="str">
        <f t="shared" si="2714"/>
        <v/>
      </c>
      <c r="N2714" s="13" t="str">
        <f t="shared" si="2714"/>
        <v/>
      </c>
      <c r="O2714" s="13" t="str">
        <f t="shared" si="2714"/>
        <v/>
      </c>
      <c r="P2714" s="13" t="str">
        <f t="shared" si="2714"/>
        <v/>
      </c>
    </row>
    <row r="2715">
      <c r="B2715" s="23"/>
      <c r="C2715" s="9"/>
      <c r="D2715" s="9"/>
      <c r="E2715" s="9"/>
      <c r="F2715" s="2"/>
      <c r="G2715" s="3"/>
      <c r="I2715" s="12" t="str">
        <f t="shared" si="754"/>
        <v/>
      </c>
      <c r="J2715" s="13">
        <v>3.31E7</v>
      </c>
      <c r="K2715" s="13" t="str">
        <f t="shared" ref="K2715:P2715" si="2715">if($E2715="","",if($E2715="Dropped",if(and(K$1&lt;=$I2715,K$1&gt;=$H2715),if(Year($D2715)=K$1,$F2715*0.8,if((year($D2715)+1)=K$1,$F2715*0.6,$F2715*0.4)) ,""),if($E2715="Minors",0,if($E2715="FA Contract",if(and(K$1&lt;=$I2715,K$1&gt;=$H2715),$F2715,""),if($E2715="YP Contract",if(K$1=$H2715,500000,if(K$1=($H2715+1),1000000,if(K$1=($H2715+2),1500000,""))))))))</f>
        <v/>
      </c>
      <c r="L2715" s="13" t="str">
        <f t="shared" si="2715"/>
        <v/>
      </c>
      <c r="M2715" s="13" t="str">
        <f t="shared" si="2715"/>
        <v/>
      </c>
      <c r="N2715" s="13" t="str">
        <f t="shared" si="2715"/>
        <v/>
      </c>
      <c r="O2715" s="13" t="str">
        <f t="shared" si="2715"/>
        <v/>
      </c>
      <c r="P2715" s="13" t="str">
        <f t="shared" si="2715"/>
        <v/>
      </c>
    </row>
    <row r="2716">
      <c r="B2716" s="23"/>
      <c r="C2716" s="9"/>
      <c r="D2716" s="9"/>
      <c r="E2716" s="9"/>
      <c r="F2716" s="2"/>
      <c r="G2716" s="3"/>
      <c r="I2716" s="12" t="str">
        <f t="shared" si="754"/>
        <v/>
      </c>
      <c r="J2716" s="13">
        <v>3.31E7</v>
      </c>
      <c r="K2716" s="13" t="str">
        <f t="shared" ref="K2716:P2716" si="2716">if($E2716="","",if($E2716="Dropped",if(and(K$1&lt;=$I2716,K$1&gt;=$H2716),if(Year($D2716)=K$1,$F2716*0.8,if((year($D2716)+1)=K$1,$F2716*0.6,$F2716*0.4)) ,""),if($E2716="Minors",0,if($E2716="FA Contract",if(and(K$1&lt;=$I2716,K$1&gt;=$H2716),$F2716,""),if($E2716="YP Contract",if(K$1=$H2716,500000,if(K$1=($H2716+1),1000000,if(K$1=($H2716+2),1500000,""))))))))</f>
        <v/>
      </c>
      <c r="L2716" s="13" t="str">
        <f t="shared" si="2716"/>
        <v/>
      </c>
      <c r="M2716" s="13" t="str">
        <f t="shared" si="2716"/>
        <v/>
      </c>
      <c r="N2716" s="13" t="str">
        <f t="shared" si="2716"/>
        <v/>
      </c>
      <c r="O2716" s="13" t="str">
        <f t="shared" si="2716"/>
        <v/>
      </c>
      <c r="P2716" s="13" t="str">
        <f t="shared" si="2716"/>
        <v/>
      </c>
    </row>
    <row r="2717">
      <c r="B2717" s="23"/>
      <c r="C2717" s="9"/>
      <c r="D2717" s="9"/>
      <c r="E2717" s="9"/>
      <c r="F2717" s="2"/>
      <c r="G2717" s="3"/>
      <c r="I2717" s="12" t="str">
        <f t="shared" si="754"/>
        <v/>
      </c>
      <c r="J2717" s="13">
        <v>3.31E7</v>
      </c>
      <c r="K2717" s="13" t="str">
        <f t="shared" ref="K2717:P2717" si="2717">if($E2717="","",if($E2717="Dropped",if(and(K$1&lt;=$I2717,K$1&gt;=$H2717),if(Year($D2717)=K$1,$F2717*0.8,if((year($D2717)+1)=K$1,$F2717*0.6,$F2717*0.4)) ,""),if($E2717="Minors",0,if($E2717="FA Contract",if(and(K$1&lt;=$I2717,K$1&gt;=$H2717),$F2717,""),if($E2717="YP Contract",if(K$1=$H2717,500000,if(K$1=($H2717+1),1000000,if(K$1=($H2717+2),1500000,""))))))))</f>
        <v/>
      </c>
      <c r="L2717" s="13" t="str">
        <f t="shared" si="2717"/>
        <v/>
      </c>
      <c r="M2717" s="13" t="str">
        <f t="shared" si="2717"/>
        <v/>
      </c>
      <c r="N2717" s="13" t="str">
        <f t="shared" si="2717"/>
        <v/>
      </c>
      <c r="O2717" s="13" t="str">
        <f t="shared" si="2717"/>
        <v/>
      </c>
      <c r="P2717" s="13" t="str">
        <f t="shared" si="2717"/>
        <v/>
      </c>
    </row>
    <row r="2718">
      <c r="B2718" s="23"/>
      <c r="C2718" s="9"/>
      <c r="D2718" s="9"/>
      <c r="E2718" s="9"/>
      <c r="F2718" s="2"/>
      <c r="G2718" s="3"/>
      <c r="I2718" s="12" t="str">
        <f t="shared" si="754"/>
        <v/>
      </c>
      <c r="J2718" s="13">
        <v>3.31E7</v>
      </c>
      <c r="K2718" s="13" t="str">
        <f t="shared" ref="K2718:P2718" si="2718">if($E2718="","",if($E2718="Dropped",if(and(K$1&lt;=$I2718,K$1&gt;=$H2718),if(Year($D2718)=K$1,$F2718*0.8,if((year($D2718)+1)=K$1,$F2718*0.6,$F2718*0.4)) ,""),if($E2718="Minors",0,if($E2718="FA Contract",if(and(K$1&lt;=$I2718,K$1&gt;=$H2718),$F2718,""),if($E2718="YP Contract",if(K$1=$H2718,500000,if(K$1=($H2718+1),1000000,if(K$1=($H2718+2),1500000,""))))))))</f>
        <v/>
      </c>
      <c r="L2718" s="13" t="str">
        <f t="shared" si="2718"/>
        <v/>
      </c>
      <c r="M2718" s="13" t="str">
        <f t="shared" si="2718"/>
        <v/>
      </c>
      <c r="N2718" s="13" t="str">
        <f t="shared" si="2718"/>
        <v/>
      </c>
      <c r="O2718" s="13" t="str">
        <f t="shared" si="2718"/>
        <v/>
      </c>
      <c r="P2718" s="13" t="str">
        <f t="shared" si="2718"/>
        <v/>
      </c>
    </row>
    <row r="2719">
      <c r="B2719" s="23"/>
      <c r="C2719" s="9"/>
      <c r="D2719" s="9"/>
      <c r="E2719" s="9"/>
      <c r="F2719" s="2"/>
      <c r="G2719" s="3"/>
      <c r="I2719" s="12" t="str">
        <f t="shared" si="754"/>
        <v/>
      </c>
      <c r="J2719" s="13">
        <v>3.31E7</v>
      </c>
      <c r="K2719" s="13" t="str">
        <f t="shared" ref="K2719:P2719" si="2719">if($E2719="","",if($E2719="Dropped",if(and(K$1&lt;=$I2719,K$1&gt;=$H2719),if(Year($D2719)=K$1,$F2719*0.8,if((year($D2719)+1)=K$1,$F2719*0.6,$F2719*0.4)) ,""),if($E2719="Minors",0,if($E2719="FA Contract",if(and(K$1&lt;=$I2719,K$1&gt;=$H2719),$F2719,""),if($E2719="YP Contract",if(K$1=$H2719,500000,if(K$1=($H2719+1),1000000,if(K$1=($H2719+2),1500000,""))))))))</f>
        <v/>
      </c>
      <c r="L2719" s="13" t="str">
        <f t="shared" si="2719"/>
        <v/>
      </c>
      <c r="M2719" s="13" t="str">
        <f t="shared" si="2719"/>
        <v/>
      </c>
      <c r="N2719" s="13" t="str">
        <f t="shared" si="2719"/>
        <v/>
      </c>
      <c r="O2719" s="13" t="str">
        <f t="shared" si="2719"/>
        <v/>
      </c>
      <c r="P2719" s="13" t="str">
        <f t="shared" si="2719"/>
        <v/>
      </c>
    </row>
    <row r="2720">
      <c r="B2720" s="23"/>
      <c r="C2720" s="9"/>
      <c r="D2720" s="9"/>
      <c r="E2720" s="9"/>
      <c r="F2720" s="2"/>
      <c r="G2720" s="3"/>
      <c r="I2720" s="12" t="str">
        <f t="shared" si="754"/>
        <v/>
      </c>
      <c r="J2720" s="13">
        <v>3.31E7</v>
      </c>
      <c r="K2720" s="13" t="str">
        <f t="shared" ref="K2720:P2720" si="2720">if($E2720="","",if($E2720="Dropped",if(and(K$1&lt;=$I2720,K$1&gt;=$H2720),if(Year($D2720)=K$1,$F2720*0.8,if((year($D2720)+1)=K$1,$F2720*0.6,$F2720*0.4)) ,""),if($E2720="Minors",0,if($E2720="FA Contract",if(and(K$1&lt;=$I2720,K$1&gt;=$H2720),$F2720,""),if($E2720="YP Contract",if(K$1=$H2720,500000,if(K$1=($H2720+1),1000000,if(K$1=($H2720+2),1500000,""))))))))</f>
        <v/>
      </c>
      <c r="L2720" s="13" t="str">
        <f t="shared" si="2720"/>
        <v/>
      </c>
      <c r="M2720" s="13" t="str">
        <f t="shared" si="2720"/>
        <v/>
      </c>
      <c r="N2720" s="13" t="str">
        <f t="shared" si="2720"/>
        <v/>
      </c>
      <c r="O2720" s="13" t="str">
        <f t="shared" si="2720"/>
        <v/>
      </c>
      <c r="P2720" s="13" t="str">
        <f t="shared" si="2720"/>
        <v/>
      </c>
    </row>
    <row r="2721">
      <c r="B2721" s="23"/>
      <c r="C2721" s="9"/>
      <c r="D2721" s="9"/>
      <c r="E2721" s="9"/>
      <c r="F2721" s="2"/>
      <c r="G2721" s="3"/>
      <c r="I2721" s="12" t="str">
        <f t="shared" si="754"/>
        <v/>
      </c>
      <c r="J2721" s="13">
        <v>3.31E7</v>
      </c>
      <c r="K2721" s="13" t="str">
        <f t="shared" ref="K2721:P2721" si="2721">if($E2721="","",if($E2721="Dropped",if(and(K$1&lt;=$I2721,K$1&gt;=$H2721),if(Year($D2721)=K$1,$F2721*0.8,if((year($D2721)+1)=K$1,$F2721*0.6,$F2721*0.4)) ,""),if($E2721="Minors",0,if($E2721="FA Contract",if(and(K$1&lt;=$I2721,K$1&gt;=$H2721),$F2721,""),if($E2721="YP Contract",if(K$1=$H2721,500000,if(K$1=($H2721+1),1000000,if(K$1=($H2721+2),1500000,""))))))))</f>
        <v/>
      </c>
      <c r="L2721" s="13" t="str">
        <f t="shared" si="2721"/>
        <v/>
      </c>
      <c r="M2721" s="13" t="str">
        <f t="shared" si="2721"/>
        <v/>
      </c>
      <c r="N2721" s="13" t="str">
        <f t="shared" si="2721"/>
        <v/>
      </c>
      <c r="O2721" s="13" t="str">
        <f t="shared" si="2721"/>
        <v/>
      </c>
      <c r="P2721" s="13" t="str">
        <f t="shared" si="2721"/>
        <v/>
      </c>
    </row>
    <row r="2722">
      <c r="B2722" s="23"/>
      <c r="C2722" s="9"/>
      <c r="D2722" s="9"/>
      <c r="E2722" s="9"/>
      <c r="F2722" s="2"/>
      <c r="G2722" s="3"/>
      <c r="I2722" s="12" t="str">
        <f t="shared" si="754"/>
        <v/>
      </c>
      <c r="J2722" s="13">
        <v>3.31E7</v>
      </c>
      <c r="K2722" s="13" t="str">
        <f t="shared" ref="K2722:P2722" si="2722">if($E2722="","",if($E2722="Dropped",if(and(K$1&lt;=$I2722,K$1&gt;=$H2722),if(Year($D2722)=K$1,$F2722*0.8,if((year($D2722)+1)=K$1,$F2722*0.6,$F2722*0.4)) ,""),if($E2722="Minors",0,if($E2722="FA Contract",if(and(K$1&lt;=$I2722,K$1&gt;=$H2722),$F2722,""),if($E2722="YP Contract",if(K$1=$H2722,500000,if(K$1=($H2722+1),1000000,if(K$1=($H2722+2),1500000,""))))))))</f>
        <v/>
      </c>
      <c r="L2722" s="13" t="str">
        <f t="shared" si="2722"/>
        <v/>
      </c>
      <c r="M2722" s="13" t="str">
        <f t="shared" si="2722"/>
        <v/>
      </c>
      <c r="N2722" s="13" t="str">
        <f t="shared" si="2722"/>
        <v/>
      </c>
      <c r="O2722" s="13" t="str">
        <f t="shared" si="2722"/>
        <v/>
      </c>
      <c r="P2722" s="13" t="str">
        <f t="shared" si="2722"/>
        <v/>
      </c>
    </row>
    <row r="2723">
      <c r="B2723" s="23"/>
      <c r="C2723" s="9"/>
      <c r="D2723" s="9"/>
      <c r="E2723" s="9"/>
      <c r="F2723" s="2"/>
      <c r="G2723" s="3"/>
      <c r="I2723" s="12" t="str">
        <f t="shared" si="754"/>
        <v/>
      </c>
      <c r="J2723" s="13">
        <v>3.31E7</v>
      </c>
      <c r="K2723" s="13" t="str">
        <f t="shared" ref="K2723:P2723" si="2723">if($E2723="","",if($E2723="Dropped",if(and(K$1&lt;=$I2723,K$1&gt;=$H2723),if(Year($D2723)=K$1,$F2723*0.8,if((year($D2723)+1)=K$1,$F2723*0.6,$F2723*0.4)) ,""),if($E2723="Minors",0,if($E2723="FA Contract",if(and(K$1&lt;=$I2723,K$1&gt;=$H2723),$F2723,""),if($E2723="YP Contract",if(K$1=$H2723,500000,if(K$1=($H2723+1),1000000,if(K$1=($H2723+2),1500000,""))))))))</f>
        <v/>
      </c>
      <c r="L2723" s="13" t="str">
        <f t="shared" si="2723"/>
        <v/>
      </c>
      <c r="M2723" s="13" t="str">
        <f t="shared" si="2723"/>
        <v/>
      </c>
      <c r="N2723" s="13" t="str">
        <f t="shared" si="2723"/>
        <v/>
      </c>
      <c r="O2723" s="13" t="str">
        <f t="shared" si="2723"/>
        <v/>
      </c>
      <c r="P2723" s="13" t="str">
        <f t="shared" si="2723"/>
        <v/>
      </c>
    </row>
    <row r="2724">
      <c r="B2724" s="23"/>
      <c r="C2724" s="9"/>
      <c r="D2724" s="9"/>
      <c r="E2724" s="9"/>
      <c r="F2724" s="2"/>
      <c r="G2724" s="3"/>
      <c r="I2724" s="12" t="str">
        <f t="shared" si="754"/>
        <v/>
      </c>
      <c r="J2724" s="13">
        <v>3.31E7</v>
      </c>
      <c r="K2724" s="13" t="str">
        <f t="shared" ref="K2724:P2724" si="2724">if($E2724="","",if($E2724="Dropped",if(and(K$1&lt;=$I2724,K$1&gt;=$H2724),if(Year($D2724)=K$1,$F2724*0.8,if((year($D2724)+1)=K$1,$F2724*0.6,$F2724*0.4)) ,""),if($E2724="Minors",0,if($E2724="FA Contract",if(and(K$1&lt;=$I2724,K$1&gt;=$H2724),$F2724,""),if($E2724="YP Contract",if(K$1=$H2724,500000,if(K$1=($H2724+1),1000000,if(K$1=($H2724+2),1500000,""))))))))</f>
        <v/>
      </c>
      <c r="L2724" s="13" t="str">
        <f t="shared" si="2724"/>
        <v/>
      </c>
      <c r="M2724" s="13" t="str">
        <f t="shared" si="2724"/>
        <v/>
      </c>
      <c r="N2724" s="13" t="str">
        <f t="shared" si="2724"/>
        <v/>
      </c>
      <c r="O2724" s="13" t="str">
        <f t="shared" si="2724"/>
        <v/>
      </c>
      <c r="P2724" s="13" t="str">
        <f t="shared" si="2724"/>
        <v/>
      </c>
    </row>
    <row r="2725">
      <c r="B2725" s="23"/>
      <c r="C2725" s="9"/>
      <c r="D2725" s="9"/>
      <c r="E2725" s="9"/>
      <c r="F2725" s="2"/>
      <c r="G2725" s="3"/>
      <c r="I2725" s="12" t="str">
        <f t="shared" si="754"/>
        <v/>
      </c>
      <c r="J2725" s="13">
        <v>3.31E7</v>
      </c>
      <c r="K2725" s="13" t="str">
        <f t="shared" ref="K2725:P2725" si="2725">if($E2725="","",if($E2725="Dropped",if(and(K$1&lt;=$I2725,K$1&gt;=$H2725),if(Year($D2725)=K$1,$F2725*0.8,if((year($D2725)+1)=K$1,$F2725*0.6,$F2725*0.4)) ,""),if($E2725="Minors",0,if($E2725="FA Contract",if(and(K$1&lt;=$I2725,K$1&gt;=$H2725),$F2725,""),if($E2725="YP Contract",if(K$1=$H2725,500000,if(K$1=($H2725+1),1000000,if(K$1=($H2725+2),1500000,""))))))))</f>
        <v/>
      </c>
      <c r="L2725" s="13" t="str">
        <f t="shared" si="2725"/>
        <v/>
      </c>
      <c r="M2725" s="13" t="str">
        <f t="shared" si="2725"/>
        <v/>
      </c>
      <c r="N2725" s="13" t="str">
        <f t="shared" si="2725"/>
        <v/>
      </c>
      <c r="O2725" s="13" t="str">
        <f t="shared" si="2725"/>
        <v/>
      </c>
      <c r="P2725" s="13" t="str">
        <f t="shared" si="2725"/>
        <v/>
      </c>
    </row>
    <row r="2726">
      <c r="B2726" s="23"/>
      <c r="C2726" s="9"/>
      <c r="D2726" s="9"/>
      <c r="E2726" s="9"/>
      <c r="F2726" s="2"/>
      <c r="G2726" s="3"/>
      <c r="I2726" s="12" t="str">
        <f t="shared" si="754"/>
        <v/>
      </c>
      <c r="J2726" s="13">
        <v>3.31E7</v>
      </c>
      <c r="K2726" s="13" t="str">
        <f t="shared" ref="K2726:P2726" si="2726">if($E2726="","",if($E2726="Dropped",if(and(K$1&lt;=$I2726,K$1&gt;=$H2726),if(Year($D2726)=K$1,$F2726*0.8,if((year($D2726)+1)=K$1,$F2726*0.6,$F2726*0.4)) ,""),if($E2726="Minors",0,if($E2726="FA Contract",if(and(K$1&lt;=$I2726,K$1&gt;=$H2726),$F2726,""),if($E2726="YP Contract",if(K$1=$H2726,500000,if(K$1=($H2726+1),1000000,if(K$1=($H2726+2),1500000,""))))))))</f>
        <v/>
      </c>
      <c r="L2726" s="13" t="str">
        <f t="shared" si="2726"/>
        <v/>
      </c>
      <c r="M2726" s="13" t="str">
        <f t="shared" si="2726"/>
        <v/>
      </c>
      <c r="N2726" s="13" t="str">
        <f t="shared" si="2726"/>
        <v/>
      </c>
      <c r="O2726" s="13" t="str">
        <f t="shared" si="2726"/>
        <v/>
      </c>
      <c r="P2726" s="13" t="str">
        <f t="shared" si="2726"/>
        <v/>
      </c>
    </row>
    <row r="2727">
      <c r="B2727" s="23"/>
      <c r="C2727" s="9"/>
      <c r="D2727" s="9"/>
      <c r="E2727" s="9"/>
      <c r="F2727" s="2"/>
      <c r="G2727" s="3"/>
      <c r="I2727" s="12" t="str">
        <f t="shared" si="754"/>
        <v/>
      </c>
      <c r="J2727" s="13">
        <v>3.31E7</v>
      </c>
      <c r="K2727" s="13" t="str">
        <f t="shared" ref="K2727:P2727" si="2727">if($E2727="","",if($E2727="Dropped",if(and(K$1&lt;=$I2727,K$1&gt;=$H2727),if(Year($D2727)=K$1,$F2727*0.8,if((year($D2727)+1)=K$1,$F2727*0.6,$F2727*0.4)) ,""),if($E2727="Minors",0,if($E2727="FA Contract",if(and(K$1&lt;=$I2727,K$1&gt;=$H2727),$F2727,""),if($E2727="YP Contract",if(K$1=$H2727,500000,if(K$1=($H2727+1),1000000,if(K$1=($H2727+2),1500000,""))))))))</f>
        <v/>
      </c>
      <c r="L2727" s="13" t="str">
        <f t="shared" si="2727"/>
        <v/>
      </c>
      <c r="M2727" s="13" t="str">
        <f t="shared" si="2727"/>
        <v/>
      </c>
      <c r="N2727" s="13" t="str">
        <f t="shared" si="2727"/>
        <v/>
      </c>
      <c r="O2727" s="13" t="str">
        <f t="shared" si="2727"/>
        <v/>
      </c>
      <c r="P2727" s="13" t="str">
        <f t="shared" si="2727"/>
        <v/>
      </c>
    </row>
    <row r="2728">
      <c r="B2728" s="23"/>
      <c r="C2728" s="9"/>
      <c r="D2728" s="9"/>
      <c r="E2728" s="9"/>
      <c r="F2728" s="2"/>
      <c r="G2728" s="3"/>
      <c r="I2728" s="12" t="str">
        <f t="shared" si="754"/>
        <v/>
      </c>
      <c r="J2728" s="13">
        <v>3.31E7</v>
      </c>
      <c r="K2728" s="13" t="str">
        <f t="shared" ref="K2728:P2728" si="2728">if($E2728="","",if($E2728="Dropped",if(and(K$1&lt;=$I2728,K$1&gt;=$H2728),if(Year($D2728)=K$1,$F2728*0.8,if((year($D2728)+1)=K$1,$F2728*0.6,$F2728*0.4)) ,""),if($E2728="Minors",0,if($E2728="FA Contract",if(and(K$1&lt;=$I2728,K$1&gt;=$H2728),$F2728,""),if($E2728="YP Contract",if(K$1=$H2728,500000,if(K$1=($H2728+1),1000000,if(K$1=($H2728+2),1500000,""))))))))</f>
        <v/>
      </c>
      <c r="L2728" s="13" t="str">
        <f t="shared" si="2728"/>
        <v/>
      </c>
      <c r="M2728" s="13" t="str">
        <f t="shared" si="2728"/>
        <v/>
      </c>
      <c r="N2728" s="13" t="str">
        <f t="shared" si="2728"/>
        <v/>
      </c>
      <c r="O2728" s="13" t="str">
        <f t="shared" si="2728"/>
        <v/>
      </c>
      <c r="P2728" s="13" t="str">
        <f t="shared" si="2728"/>
        <v/>
      </c>
    </row>
    <row r="2729">
      <c r="B2729" s="23"/>
      <c r="C2729" s="9"/>
      <c r="D2729" s="9"/>
      <c r="E2729" s="9"/>
      <c r="F2729" s="2"/>
      <c r="G2729" s="3"/>
      <c r="I2729" s="12" t="str">
        <f t="shared" si="754"/>
        <v/>
      </c>
      <c r="J2729" s="13">
        <v>3.31E7</v>
      </c>
      <c r="K2729" s="13" t="str">
        <f t="shared" ref="K2729:P2729" si="2729">if($E2729="","",if($E2729="Dropped",if(and(K$1&lt;=$I2729,K$1&gt;=$H2729),if(Year($D2729)=K$1,$F2729*0.8,if((year($D2729)+1)=K$1,$F2729*0.6,$F2729*0.4)) ,""),if($E2729="Minors",0,if($E2729="FA Contract",if(and(K$1&lt;=$I2729,K$1&gt;=$H2729),$F2729,""),if($E2729="YP Contract",if(K$1=$H2729,500000,if(K$1=($H2729+1),1000000,if(K$1=($H2729+2),1500000,""))))))))</f>
        <v/>
      </c>
      <c r="L2729" s="13" t="str">
        <f t="shared" si="2729"/>
        <v/>
      </c>
      <c r="M2729" s="13" t="str">
        <f t="shared" si="2729"/>
        <v/>
      </c>
      <c r="N2729" s="13" t="str">
        <f t="shared" si="2729"/>
        <v/>
      </c>
      <c r="O2729" s="13" t="str">
        <f t="shared" si="2729"/>
        <v/>
      </c>
      <c r="P2729" s="13" t="str">
        <f t="shared" si="2729"/>
        <v/>
      </c>
    </row>
    <row r="2730">
      <c r="B2730" s="23"/>
      <c r="C2730" s="9"/>
      <c r="D2730" s="9"/>
      <c r="E2730" s="9"/>
      <c r="F2730" s="2"/>
      <c r="G2730" s="3"/>
      <c r="I2730" s="12" t="str">
        <f t="shared" si="754"/>
        <v/>
      </c>
      <c r="J2730" s="13">
        <v>3.31E7</v>
      </c>
      <c r="K2730" s="13" t="str">
        <f t="shared" ref="K2730:P2730" si="2730">if($E2730="","",if($E2730="Dropped",if(and(K$1&lt;=$I2730,K$1&gt;=$H2730),if(Year($D2730)=K$1,$F2730*0.8,if((year($D2730)+1)=K$1,$F2730*0.6,$F2730*0.4)) ,""),if($E2730="Minors",0,if($E2730="FA Contract",if(and(K$1&lt;=$I2730,K$1&gt;=$H2730),$F2730,""),if($E2730="YP Contract",if(K$1=$H2730,500000,if(K$1=($H2730+1),1000000,if(K$1=($H2730+2),1500000,""))))))))</f>
        <v/>
      </c>
      <c r="L2730" s="13" t="str">
        <f t="shared" si="2730"/>
        <v/>
      </c>
      <c r="M2730" s="13" t="str">
        <f t="shared" si="2730"/>
        <v/>
      </c>
      <c r="N2730" s="13" t="str">
        <f t="shared" si="2730"/>
        <v/>
      </c>
      <c r="O2730" s="13" t="str">
        <f t="shared" si="2730"/>
        <v/>
      </c>
      <c r="P2730" s="13" t="str">
        <f t="shared" si="2730"/>
        <v/>
      </c>
    </row>
    <row r="2731">
      <c r="B2731" s="23"/>
      <c r="C2731" s="9"/>
      <c r="D2731" s="9"/>
      <c r="E2731" s="9"/>
      <c r="F2731" s="2"/>
      <c r="G2731" s="3"/>
      <c r="I2731" s="12" t="str">
        <f t="shared" si="754"/>
        <v/>
      </c>
      <c r="J2731" s="13">
        <v>3.31E7</v>
      </c>
      <c r="K2731" s="13" t="str">
        <f t="shared" ref="K2731:P2731" si="2731">if($E2731="","",if($E2731="Dropped",if(and(K$1&lt;=$I2731,K$1&gt;=$H2731),if(Year($D2731)=K$1,$F2731*0.8,if((year($D2731)+1)=K$1,$F2731*0.6,$F2731*0.4)) ,""),if($E2731="Minors",0,if($E2731="FA Contract",if(and(K$1&lt;=$I2731,K$1&gt;=$H2731),$F2731,""),if($E2731="YP Contract",if(K$1=$H2731,500000,if(K$1=($H2731+1),1000000,if(K$1=($H2731+2),1500000,""))))))))</f>
        <v/>
      </c>
      <c r="L2731" s="13" t="str">
        <f t="shared" si="2731"/>
        <v/>
      </c>
      <c r="M2731" s="13" t="str">
        <f t="shared" si="2731"/>
        <v/>
      </c>
      <c r="N2731" s="13" t="str">
        <f t="shared" si="2731"/>
        <v/>
      </c>
      <c r="O2731" s="13" t="str">
        <f t="shared" si="2731"/>
        <v/>
      </c>
      <c r="P2731" s="13" t="str">
        <f t="shared" si="2731"/>
        <v/>
      </c>
    </row>
    <row r="2732">
      <c r="B2732" s="23"/>
      <c r="C2732" s="9"/>
      <c r="D2732" s="9"/>
      <c r="E2732" s="9"/>
      <c r="F2732" s="2"/>
      <c r="G2732" s="3"/>
      <c r="I2732" s="12" t="str">
        <f t="shared" si="754"/>
        <v/>
      </c>
      <c r="J2732" s="13">
        <v>3.31E7</v>
      </c>
      <c r="K2732" s="13" t="str">
        <f t="shared" ref="K2732:P2732" si="2732">if($E2732="","",if($E2732="Dropped",if(and(K$1&lt;=$I2732,K$1&gt;=$H2732),if(Year($D2732)=K$1,$F2732*0.8,if((year($D2732)+1)=K$1,$F2732*0.6,$F2732*0.4)) ,""),if($E2732="Minors",0,if($E2732="FA Contract",if(and(K$1&lt;=$I2732,K$1&gt;=$H2732),$F2732,""),if($E2732="YP Contract",if(K$1=$H2732,500000,if(K$1=($H2732+1),1000000,if(K$1=($H2732+2),1500000,""))))))))</f>
        <v/>
      </c>
      <c r="L2732" s="13" t="str">
        <f t="shared" si="2732"/>
        <v/>
      </c>
      <c r="M2732" s="13" t="str">
        <f t="shared" si="2732"/>
        <v/>
      </c>
      <c r="N2732" s="13" t="str">
        <f t="shared" si="2732"/>
        <v/>
      </c>
      <c r="O2732" s="13" t="str">
        <f t="shared" si="2732"/>
        <v/>
      </c>
      <c r="P2732" s="13" t="str">
        <f t="shared" si="2732"/>
        <v/>
      </c>
    </row>
    <row r="2733">
      <c r="B2733" s="23"/>
      <c r="C2733" s="9"/>
      <c r="D2733" s="9"/>
      <c r="E2733" s="9"/>
      <c r="F2733" s="2"/>
      <c r="G2733" s="3"/>
      <c r="I2733" s="12" t="str">
        <f t="shared" si="754"/>
        <v/>
      </c>
      <c r="J2733" s="13">
        <v>3.31E7</v>
      </c>
      <c r="K2733" s="13" t="str">
        <f t="shared" ref="K2733:P2733" si="2733">if($E2733="","",if($E2733="Dropped",if(and(K$1&lt;=$I2733,K$1&gt;=$H2733),if(Year($D2733)=K$1,$F2733*0.8,if((year($D2733)+1)=K$1,$F2733*0.6,$F2733*0.4)) ,""),if($E2733="Minors",0,if($E2733="FA Contract",if(and(K$1&lt;=$I2733,K$1&gt;=$H2733),$F2733,""),if($E2733="YP Contract",if(K$1=$H2733,500000,if(K$1=($H2733+1),1000000,if(K$1=($H2733+2),1500000,""))))))))</f>
        <v/>
      </c>
      <c r="L2733" s="13" t="str">
        <f t="shared" si="2733"/>
        <v/>
      </c>
      <c r="M2733" s="13" t="str">
        <f t="shared" si="2733"/>
        <v/>
      </c>
      <c r="N2733" s="13" t="str">
        <f t="shared" si="2733"/>
        <v/>
      </c>
      <c r="O2733" s="13" t="str">
        <f t="shared" si="2733"/>
        <v/>
      </c>
      <c r="P2733" s="13" t="str">
        <f t="shared" si="2733"/>
        <v/>
      </c>
    </row>
    <row r="2734">
      <c r="B2734" s="23"/>
      <c r="C2734" s="9"/>
      <c r="D2734" s="9"/>
      <c r="E2734" s="9"/>
      <c r="F2734" s="2"/>
      <c r="G2734" s="3"/>
      <c r="I2734" s="12" t="str">
        <f t="shared" si="754"/>
        <v/>
      </c>
      <c r="J2734" s="13">
        <v>3.31E7</v>
      </c>
      <c r="K2734" s="13" t="str">
        <f t="shared" ref="K2734:P2734" si="2734">if($E2734="","",if($E2734="Dropped",if(and(K$1&lt;=$I2734,K$1&gt;=$H2734),if(Year($D2734)=K$1,$F2734*0.8,if((year($D2734)+1)=K$1,$F2734*0.6,$F2734*0.4)) ,""),if($E2734="Minors",0,if($E2734="FA Contract",if(and(K$1&lt;=$I2734,K$1&gt;=$H2734),$F2734,""),if($E2734="YP Contract",if(K$1=$H2734,500000,if(K$1=($H2734+1),1000000,if(K$1=($H2734+2),1500000,""))))))))</f>
        <v/>
      </c>
      <c r="L2734" s="13" t="str">
        <f t="shared" si="2734"/>
        <v/>
      </c>
      <c r="M2734" s="13" t="str">
        <f t="shared" si="2734"/>
        <v/>
      </c>
      <c r="N2734" s="13" t="str">
        <f t="shared" si="2734"/>
        <v/>
      </c>
      <c r="O2734" s="13" t="str">
        <f t="shared" si="2734"/>
        <v/>
      </c>
      <c r="P2734" s="13" t="str">
        <f t="shared" si="2734"/>
        <v/>
      </c>
    </row>
    <row r="2735">
      <c r="B2735" s="23"/>
      <c r="C2735" s="9"/>
      <c r="D2735" s="9"/>
      <c r="E2735" s="9"/>
      <c r="F2735" s="2"/>
      <c r="G2735" s="3"/>
      <c r="I2735" s="12" t="str">
        <f t="shared" si="754"/>
        <v/>
      </c>
      <c r="J2735" s="13">
        <v>3.31E7</v>
      </c>
      <c r="K2735" s="13" t="str">
        <f t="shared" ref="K2735:P2735" si="2735">if($E2735="","",if($E2735="Dropped",if(and(K$1&lt;=$I2735,K$1&gt;=$H2735),if(Year($D2735)=K$1,$F2735*0.8,if((year($D2735)+1)=K$1,$F2735*0.6,$F2735*0.4)) ,""),if($E2735="Minors",0,if($E2735="FA Contract",if(and(K$1&lt;=$I2735,K$1&gt;=$H2735),$F2735,""),if($E2735="YP Contract",if(K$1=$H2735,500000,if(K$1=($H2735+1),1000000,if(K$1=($H2735+2),1500000,""))))))))</f>
        <v/>
      </c>
      <c r="L2735" s="13" t="str">
        <f t="shared" si="2735"/>
        <v/>
      </c>
      <c r="M2735" s="13" t="str">
        <f t="shared" si="2735"/>
        <v/>
      </c>
      <c r="N2735" s="13" t="str">
        <f t="shared" si="2735"/>
        <v/>
      </c>
      <c r="O2735" s="13" t="str">
        <f t="shared" si="2735"/>
        <v/>
      </c>
      <c r="P2735" s="13" t="str">
        <f t="shared" si="2735"/>
        <v/>
      </c>
    </row>
    <row r="2736">
      <c r="B2736" s="23"/>
      <c r="C2736" s="9"/>
      <c r="D2736" s="9"/>
      <c r="E2736" s="9"/>
      <c r="F2736" s="2"/>
      <c r="G2736" s="3"/>
      <c r="I2736" s="12" t="str">
        <f t="shared" si="754"/>
        <v/>
      </c>
      <c r="J2736" s="13">
        <v>3.31E7</v>
      </c>
      <c r="K2736" s="13" t="str">
        <f t="shared" ref="K2736:P2736" si="2736">if($E2736="","",if($E2736="Dropped",if(and(K$1&lt;=$I2736,K$1&gt;=$H2736),if(Year($D2736)=K$1,$F2736*0.8,if((year($D2736)+1)=K$1,$F2736*0.6,$F2736*0.4)) ,""),if($E2736="Minors",0,if($E2736="FA Contract",if(and(K$1&lt;=$I2736,K$1&gt;=$H2736),$F2736,""),if($E2736="YP Contract",if(K$1=$H2736,500000,if(K$1=($H2736+1),1000000,if(K$1=($H2736+2),1500000,""))))))))</f>
        <v/>
      </c>
      <c r="L2736" s="13" t="str">
        <f t="shared" si="2736"/>
        <v/>
      </c>
      <c r="M2736" s="13" t="str">
        <f t="shared" si="2736"/>
        <v/>
      </c>
      <c r="N2736" s="13" t="str">
        <f t="shared" si="2736"/>
        <v/>
      </c>
      <c r="O2736" s="13" t="str">
        <f t="shared" si="2736"/>
        <v/>
      </c>
      <c r="P2736" s="13" t="str">
        <f t="shared" si="2736"/>
        <v/>
      </c>
    </row>
    <row r="2737">
      <c r="B2737" s="23"/>
      <c r="C2737" s="9"/>
      <c r="D2737" s="9"/>
      <c r="E2737" s="9"/>
      <c r="F2737" s="2"/>
      <c r="G2737" s="3"/>
      <c r="I2737" s="12" t="str">
        <f t="shared" si="754"/>
        <v/>
      </c>
      <c r="J2737" s="13">
        <v>3.31E7</v>
      </c>
      <c r="K2737" s="13" t="str">
        <f t="shared" ref="K2737:P2737" si="2737">if($E2737="","",if($E2737="Dropped",if(and(K$1&lt;=$I2737,K$1&gt;=$H2737),if(Year($D2737)=K$1,$F2737*0.8,if((year($D2737)+1)=K$1,$F2737*0.6,$F2737*0.4)) ,""),if($E2737="Minors",0,if($E2737="FA Contract",if(and(K$1&lt;=$I2737,K$1&gt;=$H2737),$F2737,""),if($E2737="YP Contract",if(K$1=$H2737,500000,if(K$1=($H2737+1),1000000,if(K$1=($H2737+2),1500000,""))))))))</f>
        <v/>
      </c>
      <c r="L2737" s="13" t="str">
        <f t="shared" si="2737"/>
        <v/>
      </c>
      <c r="M2737" s="13" t="str">
        <f t="shared" si="2737"/>
        <v/>
      </c>
      <c r="N2737" s="13" t="str">
        <f t="shared" si="2737"/>
        <v/>
      </c>
      <c r="O2737" s="13" t="str">
        <f t="shared" si="2737"/>
        <v/>
      </c>
      <c r="P2737" s="13" t="str">
        <f t="shared" si="2737"/>
        <v/>
      </c>
    </row>
    <row r="2738">
      <c r="B2738" s="23"/>
      <c r="C2738" s="9"/>
      <c r="D2738" s="9"/>
      <c r="E2738" s="9"/>
      <c r="F2738" s="2"/>
      <c r="G2738" s="3"/>
      <c r="I2738" s="12" t="str">
        <f t="shared" si="754"/>
        <v/>
      </c>
      <c r="J2738" s="13">
        <v>3.31E7</v>
      </c>
      <c r="K2738" s="13" t="str">
        <f t="shared" ref="K2738:P2738" si="2738">if($E2738="","",if($E2738="Dropped",if(and(K$1&lt;=$I2738,K$1&gt;=$H2738),if(Year($D2738)=K$1,$F2738*0.8,if((year($D2738)+1)=K$1,$F2738*0.6,$F2738*0.4)) ,""),if($E2738="Minors",0,if($E2738="FA Contract",if(and(K$1&lt;=$I2738,K$1&gt;=$H2738),$F2738,""),if($E2738="YP Contract",if(K$1=$H2738,500000,if(K$1=($H2738+1),1000000,if(K$1=($H2738+2),1500000,""))))))))</f>
        <v/>
      </c>
      <c r="L2738" s="13" t="str">
        <f t="shared" si="2738"/>
        <v/>
      </c>
      <c r="M2738" s="13" t="str">
        <f t="shared" si="2738"/>
        <v/>
      </c>
      <c r="N2738" s="13" t="str">
        <f t="shared" si="2738"/>
        <v/>
      </c>
      <c r="O2738" s="13" t="str">
        <f t="shared" si="2738"/>
        <v/>
      </c>
      <c r="P2738" s="13" t="str">
        <f t="shared" si="2738"/>
        <v/>
      </c>
    </row>
    <row r="2739">
      <c r="B2739" s="23"/>
      <c r="C2739" s="9"/>
      <c r="D2739" s="9"/>
      <c r="E2739" s="9"/>
      <c r="F2739" s="2"/>
      <c r="G2739" s="3"/>
      <c r="I2739" s="12" t="str">
        <f t="shared" si="754"/>
        <v/>
      </c>
      <c r="J2739" s="13">
        <v>3.31E7</v>
      </c>
      <c r="K2739" s="13" t="str">
        <f t="shared" ref="K2739:P2739" si="2739">if($E2739="","",if($E2739="Dropped",if(and(K$1&lt;=$I2739,K$1&gt;=$H2739),if(Year($D2739)=K$1,$F2739*0.8,if((year($D2739)+1)=K$1,$F2739*0.6,$F2739*0.4)) ,""),if($E2739="Minors",0,if($E2739="FA Contract",if(and(K$1&lt;=$I2739,K$1&gt;=$H2739),$F2739,""),if($E2739="YP Contract",if(K$1=$H2739,500000,if(K$1=($H2739+1),1000000,if(K$1=($H2739+2),1500000,""))))))))</f>
        <v/>
      </c>
      <c r="L2739" s="13" t="str">
        <f t="shared" si="2739"/>
        <v/>
      </c>
      <c r="M2739" s="13" t="str">
        <f t="shared" si="2739"/>
        <v/>
      </c>
      <c r="N2739" s="13" t="str">
        <f t="shared" si="2739"/>
        <v/>
      </c>
      <c r="O2739" s="13" t="str">
        <f t="shared" si="2739"/>
        <v/>
      </c>
      <c r="P2739" s="13" t="str">
        <f t="shared" si="2739"/>
        <v/>
      </c>
    </row>
    <row r="2740">
      <c r="B2740" s="23"/>
      <c r="C2740" s="9"/>
      <c r="D2740" s="9"/>
      <c r="E2740" s="9"/>
      <c r="F2740" s="2"/>
      <c r="G2740" s="3"/>
      <c r="I2740" s="12" t="str">
        <f t="shared" si="754"/>
        <v/>
      </c>
      <c r="J2740" s="13">
        <v>3.31E7</v>
      </c>
      <c r="K2740" s="13" t="str">
        <f t="shared" ref="K2740:P2740" si="2740">if($E2740="","",if($E2740="Dropped",if(and(K$1&lt;=$I2740,K$1&gt;=$H2740),if(Year($D2740)=K$1,$F2740*0.8,if((year($D2740)+1)=K$1,$F2740*0.6,$F2740*0.4)) ,""),if($E2740="Minors",0,if($E2740="FA Contract",if(and(K$1&lt;=$I2740,K$1&gt;=$H2740),$F2740,""),if($E2740="YP Contract",if(K$1=$H2740,500000,if(K$1=($H2740+1),1000000,if(K$1=($H2740+2),1500000,""))))))))</f>
        <v/>
      </c>
      <c r="L2740" s="13" t="str">
        <f t="shared" si="2740"/>
        <v/>
      </c>
      <c r="M2740" s="13" t="str">
        <f t="shared" si="2740"/>
        <v/>
      </c>
      <c r="N2740" s="13" t="str">
        <f t="shared" si="2740"/>
        <v/>
      </c>
      <c r="O2740" s="13" t="str">
        <f t="shared" si="2740"/>
        <v/>
      </c>
      <c r="P2740" s="13" t="str">
        <f t="shared" si="2740"/>
        <v/>
      </c>
    </row>
    <row r="2741">
      <c r="B2741" s="23"/>
      <c r="C2741" s="9"/>
      <c r="D2741" s="9"/>
      <c r="E2741" s="9"/>
      <c r="F2741" s="2"/>
      <c r="G2741" s="3"/>
      <c r="I2741" s="12" t="str">
        <f t="shared" si="754"/>
        <v/>
      </c>
      <c r="J2741" s="13">
        <v>3.31E7</v>
      </c>
      <c r="K2741" s="13" t="str">
        <f t="shared" ref="K2741:P2741" si="2741">if($E2741="","",if($E2741="Dropped",if(and(K$1&lt;=$I2741,K$1&gt;=$H2741),if(Year($D2741)=K$1,$F2741*0.8,if((year($D2741)+1)=K$1,$F2741*0.6,$F2741*0.4)) ,""),if($E2741="Minors",0,if($E2741="FA Contract",if(and(K$1&lt;=$I2741,K$1&gt;=$H2741),$F2741,""),if($E2741="YP Contract",if(K$1=$H2741,500000,if(K$1=($H2741+1),1000000,if(K$1=($H2741+2),1500000,""))))))))</f>
        <v/>
      </c>
      <c r="L2741" s="13" t="str">
        <f t="shared" si="2741"/>
        <v/>
      </c>
      <c r="M2741" s="13" t="str">
        <f t="shared" si="2741"/>
        <v/>
      </c>
      <c r="N2741" s="13" t="str">
        <f t="shared" si="2741"/>
        <v/>
      </c>
      <c r="O2741" s="13" t="str">
        <f t="shared" si="2741"/>
        <v/>
      </c>
      <c r="P2741" s="13" t="str">
        <f t="shared" si="2741"/>
        <v/>
      </c>
    </row>
    <row r="2742">
      <c r="B2742" s="23"/>
      <c r="C2742" s="9"/>
      <c r="D2742" s="9"/>
      <c r="E2742" s="9"/>
      <c r="F2742" s="2"/>
      <c r="G2742" s="3"/>
      <c r="I2742" s="12" t="str">
        <f t="shared" si="754"/>
        <v/>
      </c>
      <c r="J2742" s="13">
        <v>3.31E7</v>
      </c>
      <c r="K2742" s="13" t="str">
        <f t="shared" ref="K2742:P2742" si="2742">if($E2742="","",if($E2742="Dropped",if(and(K$1&lt;=$I2742,K$1&gt;=$H2742),if(Year($D2742)=K$1,$F2742*0.8,if((year($D2742)+1)=K$1,$F2742*0.6,$F2742*0.4)) ,""),if($E2742="Minors",0,if($E2742="FA Contract",if(and(K$1&lt;=$I2742,K$1&gt;=$H2742),$F2742,""),if($E2742="YP Contract",if(K$1=$H2742,500000,if(K$1=($H2742+1),1000000,if(K$1=($H2742+2),1500000,""))))))))</f>
        <v/>
      </c>
      <c r="L2742" s="13" t="str">
        <f t="shared" si="2742"/>
        <v/>
      </c>
      <c r="M2742" s="13" t="str">
        <f t="shared" si="2742"/>
        <v/>
      </c>
      <c r="N2742" s="13" t="str">
        <f t="shared" si="2742"/>
        <v/>
      </c>
      <c r="O2742" s="13" t="str">
        <f t="shared" si="2742"/>
        <v/>
      </c>
      <c r="P2742" s="13" t="str">
        <f t="shared" si="2742"/>
        <v/>
      </c>
    </row>
    <row r="2743">
      <c r="B2743" s="23"/>
      <c r="C2743" s="9"/>
      <c r="D2743" s="9"/>
      <c r="E2743" s="9"/>
      <c r="F2743" s="2"/>
      <c r="G2743" s="3"/>
      <c r="I2743" s="12" t="str">
        <f t="shared" si="754"/>
        <v/>
      </c>
      <c r="J2743" s="13">
        <v>3.31E7</v>
      </c>
      <c r="K2743" s="13" t="str">
        <f t="shared" ref="K2743:P2743" si="2743">if($E2743="","",if($E2743="Dropped",if(and(K$1&lt;=$I2743,K$1&gt;=$H2743),if(Year($D2743)=K$1,$F2743*0.8,if((year($D2743)+1)=K$1,$F2743*0.6,$F2743*0.4)) ,""),if($E2743="Minors",0,if($E2743="FA Contract",if(and(K$1&lt;=$I2743,K$1&gt;=$H2743),$F2743,""),if($E2743="YP Contract",if(K$1=$H2743,500000,if(K$1=($H2743+1),1000000,if(K$1=($H2743+2),1500000,""))))))))</f>
        <v/>
      </c>
      <c r="L2743" s="13" t="str">
        <f t="shared" si="2743"/>
        <v/>
      </c>
      <c r="M2743" s="13" t="str">
        <f t="shared" si="2743"/>
        <v/>
      </c>
      <c r="N2743" s="13" t="str">
        <f t="shared" si="2743"/>
        <v/>
      </c>
      <c r="O2743" s="13" t="str">
        <f t="shared" si="2743"/>
        <v/>
      </c>
      <c r="P2743" s="13" t="str">
        <f t="shared" si="2743"/>
        <v/>
      </c>
    </row>
    <row r="2744">
      <c r="B2744" s="23"/>
      <c r="C2744" s="9"/>
      <c r="D2744" s="9"/>
      <c r="E2744" s="9"/>
      <c r="F2744" s="2"/>
      <c r="G2744" s="3"/>
      <c r="I2744" s="12" t="str">
        <f t="shared" si="754"/>
        <v/>
      </c>
      <c r="J2744" s="13">
        <v>3.31E7</v>
      </c>
      <c r="K2744" s="13" t="str">
        <f t="shared" ref="K2744:P2744" si="2744">if($E2744="","",if($E2744="Dropped",if(and(K$1&lt;=$I2744,K$1&gt;=$H2744),if(Year($D2744)=K$1,$F2744*0.8,if((year($D2744)+1)=K$1,$F2744*0.6,$F2744*0.4)) ,""),if($E2744="Minors",0,if($E2744="FA Contract",if(and(K$1&lt;=$I2744,K$1&gt;=$H2744),$F2744,""),if($E2744="YP Contract",if(K$1=$H2744,500000,if(K$1=($H2744+1),1000000,if(K$1=($H2744+2),1500000,""))))))))</f>
        <v/>
      </c>
      <c r="L2744" s="13" t="str">
        <f t="shared" si="2744"/>
        <v/>
      </c>
      <c r="M2744" s="13" t="str">
        <f t="shared" si="2744"/>
        <v/>
      </c>
      <c r="N2744" s="13" t="str">
        <f t="shared" si="2744"/>
        <v/>
      </c>
      <c r="O2744" s="13" t="str">
        <f t="shared" si="2744"/>
        <v/>
      </c>
      <c r="P2744" s="13" t="str">
        <f t="shared" si="2744"/>
        <v/>
      </c>
    </row>
    <row r="2745">
      <c r="B2745" s="23"/>
      <c r="C2745" s="9"/>
      <c r="D2745" s="9"/>
      <c r="E2745" s="9"/>
      <c r="F2745" s="2"/>
      <c r="G2745" s="3"/>
      <c r="I2745" s="12" t="str">
        <f t="shared" si="754"/>
        <v/>
      </c>
      <c r="J2745" s="13">
        <v>3.31E7</v>
      </c>
      <c r="K2745" s="13" t="str">
        <f t="shared" ref="K2745:P2745" si="2745">if($E2745="","",if($E2745="Dropped",if(and(K$1&lt;=$I2745,K$1&gt;=$H2745),if(Year($D2745)=K$1,$F2745*0.8,if((year($D2745)+1)=K$1,$F2745*0.6,$F2745*0.4)) ,""),if($E2745="Minors",0,if($E2745="FA Contract",if(and(K$1&lt;=$I2745,K$1&gt;=$H2745),$F2745,""),if($E2745="YP Contract",if(K$1=$H2745,500000,if(K$1=($H2745+1),1000000,if(K$1=($H2745+2),1500000,""))))))))</f>
        <v/>
      </c>
      <c r="L2745" s="13" t="str">
        <f t="shared" si="2745"/>
        <v/>
      </c>
      <c r="M2745" s="13" t="str">
        <f t="shared" si="2745"/>
        <v/>
      </c>
      <c r="N2745" s="13" t="str">
        <f t="shared" si="2745"/>
        <v/>
      </c>
      <c r="O2745" s="13" t="str">
        <f t="shared" si="2745"/>
        <v/>
      </c>
      <c r="P2745" s="13" t="str">
        <f t="shared" si="2745"/>
        <v/>
      </c>
    </row>
    <row r="2746">
      <c r="B2746" s="23"/>
      <c r="C2746" s="9"/>
      <c r="D2746" s="9"/>
      <c r="E2746" s="9"/>
      <c r="F2746" s="2"/>
      <c r="G2746" s="3"/>
      <c r="I2746" s="12" t="str">
        <f t="shared" si="754"/>
        <v/>
      </c>
      <c r="J2746" s="13">
        <v>3.31E7</v>
      </c>
      <c r="K2746" s="13" t="str">
        <f t="shared" ref="K2746:P2746" si="2746">if($E2746="","",if($E2746="Dropped",if(and(K$1&lt;=$I2746,K$1&gt;=$H2746),if(Year($D2746)=K$1,$F2746*0.8,if((year($D2746)+1)=K$1,$F2746*0.6,$F2746*0.4)) ,""),if($E2746="Minors",0,if($E2746="FA Contract",if(and(K$1&lt;=$I2746,K$1&gt;=$H2746),$F2746,""),if($E2746="YP Contract",if(K$1=$H2746,500000,if(K$1=($H2746+1),1000000,if(K$1=($H2746+2),1500000,""))))))))</f>
        <v/>
      </c>
      <c r="L2746" s="13" t="str">
        <f t="shared" si="2746"/>
        <v/>
      </c>
      <c r="M2746" s="13" t="str">
        <f t="shared" si="2746"/>
        <v/>
      </c>
      <c r="N2746" s="13" t="str">
        <f t="shared" si="2746"/>
        <v/>
      </c>
      <c r="O2746" s="13" t="str">
        <f t="shared" si="2746"/>
        <v/>
      </c>
      <c r="P2746" s="13" t="str">
        <f t="shared" si="2746"/>
        <v/>
      </c>
    </row>
    <row r="2747">
      <c r="B2747" s="23"/>
      <c r="C2747" s="9"/>
      <c r="D2747" s="9"/>
      <c r="E2747" s="9"/>
      <c r="F2747" s="2"/>
      <c r="G2747" s="3"/>
      <c r="I2747" s="12" t="str">
        <f t="shared" si="754"/>
        <v/>
      </c>
      <c r="J2747" s="13">
        <v>3.31E7</v>
      </c>
      <c r="K2747" s="13" t="str">
        <f t="shared" ref="K2747:P2747" si="2747">if($E2747="","",if($E2747="Dropped",if(and(K$1&lt;=$I2747,K$1&gt;=$H2747),if(Year($D2747)=K$1,$F2747*0.8,if((year($D2747)+1)=K$1,$F2747*0.6,$F2747*0.4)) ,""),if($E2747="Minors",0,if($E2747="FA Contract",if(and(K$1&lt;=$I2747,K$1&gt;=$H2747),$F2747,""),if($E2747="YP Contract",if(K$1=$H2747,500000,if(K$1=($H2747+1),1000000,if(K$1=($H2747+2),1500000,""))))))))</f>
        <v/>
      </c>
      <c r="L2747" s="13" t="str">
        <f t="shared" si="2747"/>
        <v/>
      </c>
      <c r="M2747" s="13" t="str">
        <f t="shared" si="2747"/>
        <v/>
      </c>
      <c r="N2747" s="13" t="str">
        <f t="shared" si="2747"/>
        <v/>
      </c>
      <c r="O2747" s="13" t="str">
        <f t="shared" si="2747"/>
        <v/>
      </c>
      <c r="P2747" s="13" t="str">
        <f t="shared" si="2747"/>
        <v/>
      </c>
    </row>
    <row r="2748">
      <c r="B2748" s="23"/>
      <c r="C2748" s="9"/>
      <c r="D2748" s="9"/>
      <c r="E2748" s="9"/>
      <c r="F2748" s="2"/>
      <c r="G2748" s="3"/>
      <c r="I2748" s="12" t="str">
        <f t="shared" si="754"/>
        <v/>
      </c>
      <c r="J2748" s="13">
        <v>3.31E7</v>
      </c>
      <c r="K2748" s="13" t="str">
        <f t="shared" ref="K2748:P2748" si="2748">if($E2748="","",if($E2748="Dropped",if(and(K$1&lt;=$I2748,K$1&gt;=$H2748),if(Year($D2748)=K$1,$F2748*0.8,if((year($D2748)+1)=K$1,$F2748*0.6,$F2748*0.4)) ,""),if($E2748="Minors",0,if($E2748="FA Contract",if(and(K$1&lt;=$I2748,K$1&gt;=$H2748),$F2748,""),if($E2748="YP Contract",if(K$1=$H2748,500000,if(K$1=($H2748+1),1000000,if(K$1=($H2748+2),1500000,""))))))))</f>
        <v/>
      </c>
      <c r="L2748" s="13" t="str">
        <f t="shared" si="2748"/>
        <v/>
      </c>
      <c r="M2748" s="13" t="str">
        <f t="shared" si="2748"/>
        <v/>
      </c>
      <c r="N2748" s="13" t="str">
        <f t="shared" si="2748"/>
        <v/>
      </c>
      <c r="O2748" s="13" t="str">
        <f t="shared" si="2748"/>
        <v/>
      </c>
      <c r="P2748" s="13" t="str">
        <f t="shared" si="2748"/>
        <v/>
      </c>
    </row>
    <row r="2749">
      <c r="B2749" s="23"/>
      <c r="C2749" s="9"/>
      <c r="D2749" s="9"/>
      <c r="E2749" s="9"/>
      <c r="F2749" s="2"/>
      <c r="G2749" s="3"/>
      <c r="I2749" s="12" t="str">
        <f t="shared" si="754"/>
        <v/>
      </c>
      <c r="J2749" s="13">
        <v>3.31E7</v>
      </c>
      <c r="K2749" s="13" t="str">
        <f t="shared" ref="K2749:P2749" si="2749">if($E2749="","",if($E2749="Dropped",if(and(K$1&lt;=$I2749,K$1&gt;=$H2749),if(Year($D2749)=K$1,$F2749*0.8,if((year($D2749)+1)=K$1,$F2749*0.6,$F2749*0.4)) ,""),if($E2749="Minors",0,if($E2749="FA Contract",if(and(K$1&lt;=$I2749,K$1&gt;=$H2749),$F2749,""),if($E2749="YP Contract",if(K$1=$H2749,500000,if(K$1=($H2749+1),1000000,if(K$1=($H2749+2),1500000,""))))))))</f>
        <v/>
      </c>
      <c r="L2749" s="13" t="str">
        <f t="shared" si="2749"/>
        <v/>
      </c>
      <c r="M2749" s="13" t="str">
        <f t="shared" si="2749"/>
        <v/>
      </c>
      <c r="N2749" s="13" t="str">
        <f t="shared" si="2749"/>
        <v/>
      </c>
      <c r="O2749" s="13" t="str">
        <f t="shared" si="2749"/>
        <v/>
      </c>
      <c r="P2749" s="13" t="str">
        <f t="shared" si="2749"/>
        <v/>
      </c>
    </row>
    <row r="2750">
      <c r="B2750" s="23"/>
      <c r="C2750" s="9"/>
      <c r="D2750" s="9"/>
      <c r="E2750" s="9"/>
      <c r="F2750" s="2"/>
      <c r="G2750" s="3"/>
      <c r="I2750" s="12" t="str">
        <f t="shared" si="754"/>
        <v/>
      </c>
      <c r="J2750" s="13">
        <v>3.31E7</v>
      </c>
      <c r="K2750" s="13" t="str">
        <f t="shared" ref="K2750:P2750" si="2750">if($E2750="","",if($E2750="Dropped",if(and(K$1&lt;=$I2750,K$1&gt;=$H2750),if(Year($D2750)=K$1,$F2750*0.8,if((year($D2750)+1)=K$1,$F2750*0.6,$F2750*0.4)) ,""),if($E2750="Minors",0,if($E2750="FA Contract",if(and(K$1&lt;=$I2750,K$1&gt;=$H2750),$F2750,""),if($E2750="YP Contract",if(K$1=$H2750,500000,if(K$1=($H2750+1),1000000,if(K$1=($H2750+2),1500000,""))))))))</f>
        <v/>
      </c>
      <c r="L2750" s="13" t="str">
        <f t="shared" si="2750"/>
        <v/>
      </c>
      <c r="M2750" s="13" t="str">
        <f t="shared" si="2750"/>
        <v/>
      </c>
      <c r="N2750" s="13" t="str">
        <f t="shared" si="2750"/>
        <v/>
      </c>
      <c r="O2750" s="13" t="str">
        <f t="shared" si="2750"/>
        <v/>
      </c>
      <c r="P2750" s="13" t="str">
        <f t="shared" si="2750"/>
        <v/>
      </c>
    </row>
    <row r="2751">
      <c r="B2751" s="23"/>
      <c r="C2751" s="9"/>
      <c r="D2751" s="9"/>
      <c r="E2751" s="9"/>
      <c r="F2751" s="2"/>
      <c r="G2751" s="3"/>
      <c r="I2751" s="12" t="str">
        <f t="shared" si="754"/>
        <v/>
      </c>
      <c r="J2751" s="13">
        <v>3.31E7</v>
      </c>
      <c r="K2751" s="13" t="str">
        <f t="shared" ref="K2751:P2751" si="2751">if($E2751="","",if($E2751="Dropped",if(and(K$1&lt;=$I2751,K$1&gt;=$H2751),if(Year($D2751)=K$1,$F2751*0.8,if((year($D2751)+1)=K$1,$F2751*0.6,$F2751*0.4)) ,""),if($E2751="Minors",0,if($E2751="FA Contract",if(and(K$1&lt;=$I2751,K$1&gt;=$H2751),$F2751,""),if($E2751="YP Contract",if(K$1=$H2751,500000,if(K$1=($H2751+1),1000000,if(K$1=($H2751+2),1500000,""))))))))</f>
        <v/>
      </c>
      <c r="L2751" s="13" t="str">
        <f t="shared" si="2751"/>
        <v/>
      </c>
      <c r="M2751" s="13" t="str">
        <f t="shared" si="2751"/>
        <v/>
      </c>
      <c r="N2751" s="13" t="str">
        <f t="shared" si="2751"/>
        <v/>
      </c>
      <c r="O2751" s="13" t="str">
        <f t="shared" si="2751"/>
        <v/>
      </c>
      <c r="P2751" s="13" t="str">
        <f t="shared" si="2751"/>
        <v/>
      </c>
    </row>
    <row r="2752">
      <c r="B2752" s="23"/>
      <c r="C2752" s="9"/>
      <c r="D2752" s="9"/>
      <c r="E2752" s="9"/>
      <c r="F2752" s="2"/>
      <c r="G2752" s="3"/>
      <c r="I2752" s="12" t="str">
        <f t="shared" si="754"/>
        <v/>
      </c>
      <c r="J2752" s="13">
        <v>3.31E7</v>
      </c>
      <c r="K2752" s="13" t="str">
        <f t="shared" ref="K2752:P2752" si="2752">if($E2752="","",if($E2752="Dropped",if(and(K$1&lt;=$I2752,K$1&gt;=$H2752),if(Year($D2752)=K$1,$F2752*0.8,if((year($D2752)+1)=K$1,$F2752*0.6,$F2752*0.4)) ,""),if($E2752="Minors",0,if($E2752="FA Contract",if(and(K$1&lt;=$I2752,K$1&gt;=$H2752),$F2752,""),if($E2752="YP Contract",if(K$1=$H2752,500000,if(K$1=($H2752+1),1000000,if(K$1=($H2752+2),1500000,""))))))))</f>
        <v/>
      </c>
      <c r="L2752" s="13" t="str">
        <f t="shared" si="2752"/>
        <v/>
      </c>
      <c r="M2752" s="13" t="str">
        <f t="shared" si="2752"/>
        <v/>
      </c>
      <c r="N2752" s="13" t="str">
        <f t="shared" si="2752"/>
        <v/>
      </c>
      <c r="O2752" s="13" t="str">
        <f t="shared" si="2752"/>
        <v/>
      </c>
      <c r="P2752" s="13" t="str">
        <f t="shared" si="2752"/>
        <v/>
      </c>
    </row>
    <row r="2753">
      <c r="B2753" s="23"/>
      <c r="C2753" s="9"/>
      <c r="D2753" s="9"/>
      <c r="E2753" s="9"/>
      <c r="F2753" s="2"/>
      <c r="G2753" s="3"/>
      <c r="I2753" s="12" t="str">
        <f t="shared" si="754"/>
        <v/>
      </c>
      <c r="J2753" s="13">
        <v>3.31E7</v>
      </c>
      <c r="K2753" s="13" t="str">
        <f t="shared" ref="K2753:P2753" si="2753">if($E2753="","",if($E2753="Dropped",if(and(K$1&lt;=$I2753,K$1&gt;=$H2753),if(Year($D2753)=K$1,$F2753*0.8,if((year($D2753)+1)=K$1,$F2753*0.6,$F2753*0.4)) ,""),if($E2753="Minors",0,if($E2753="FA Contract",if(and(K$1&lt;=$I2753,K$1&gt;=$H2753),$F2753,""),if($E2753="YP Contract",if(K$1=$H2753,500000,if(K$1=($H2753+1),1000000,if(K$1=($H2753+2),1500000,""))))))))</f>
        <v/>
      </c>
      <c r="L2753" s="13" t="str">
        <f t="shared" si="2753"/>
        <v/>
      </c>
      <c r="M2753" s="13" t="str">
        <f t="shared" si="2753"/>
        <v/>
      </c>
      <c r="N2753" s="13" t="str">
        <f t="shared" si="2753"/>
        <v/>
      </c>
      <c r="O2753" s="13" t="str">
        <f t="shared" si="2753"/>
        <v/>
      </c>
      <c r="P2753" s="13" t="str">
        <f t="shared" si="2753"/>
        <v/>
      </c>
    </row>
    <row r="2754">
      <c r="B2754" s="23"/>
      <c r="C2754" s="9"/>
      <c r="D2754" s="9"/>
      <c r="E2754" s="9"/>
      <c r="F2754" s="2"/>
      <c r="G2754" s="3"/>
      <c r="I2754" s="12" t="str">
        <f t="shared" si="754"/>
        <v/>
      </c>
      <c r="J2754" s="13">
        <v>3.31E7</v>
      </c>
      <c r="K2754" s="13" t="str">
        <f t="shared" ref="K2754:P2754" si="2754">if($E2754="","",if($E2754="Dropped",if(and(K$1&lt;=$I2754,K$1&gt;=$H2754),if(Year($D2754)=K$1,$F2754*0.8,if((year($D2754)+1)=K$1,$F2754*0.6,$F2754*0.4)) ,""),if($E2754="Minors",0,if($E2754="FA Contract",if(and(K$1&lt;=$I2754,K$1&gt;=$H2754),$F2754,""),if($E2754="YP Contract",if(K$1=$H2754,500000,if(K$1=($H2754+1),1000000,if(K$1=($H2754+2),1500000,""))))))))</f>
        <v/>
      </c>
      <c r="L2754" s="13" t="str">
        <f t="shared" si="2754"/>
        <v/>
      </c>
      <c r="M2754" s="13" t="str">
        <f t="shared" si="2754"/>
        <v/>
      </c>
      <c r="N2754" s="13" t="str">
        <f t="shared" si="2754"/>
        <v/>
      </c>
      <c r="O2754" s="13" t="str">
        <f t="shared" si="2754"/>
        <v/>
      </c>
      <c r="P2754" s="13" t="str">
        <f t="shared" si="2754"/>
        <v/>
      </c>
    </row>
    <row r="2755">
      <c r="B2755" s="23"/>
      <c r="C2755" s="9"/>
      <c r="D2755" s="9"/>
      <c r="E2755" s="9"/>
      <c r="F2755" s="2"/>
      <c r="G2755" s="3"/>
      <c r="I2755" s="12" t="str">
        <f t="shared" si="754"/>
        <v/>
      </c>
      <c r="J2755" s="13">
        <v>3.31E7</v>
      </c>
      <c r="K2755" s="13" t="str">
        <f t="shared" ref="K2755:P2755" si="2755">if($E2755="","",if($E2755="Dropped",if(and(K$1&lt;=$I2755,K$1&gt;=$H2755),if(Year($D2755)=K$1,$F2755*0.8,if((year($D2755)+1)=K$1,$F2755*0.6,$F2755*0.4)) ,""),if($E2755="Minors",0,if($E2755="FA Contract",if(and(K$1&lt;=$I2755,K$1&gt;=$H2755),$F2755,""),if($E2755="YP Contract",if(K$1=$H2755,500000,if(K$1=($H2755+1),1000000,if(K$1=($H2755+2),1500000,""))))))))</f>
        <v/>
      </c>
      <c r="L2755" s="13" t="str">
        <f t="shared" si="2755"/>
        <v/>
      </c>
      <c r="M2755" s="13" t="str">
        <f t="shared" si="2755"/>
        <v/>
      </c>
      <c r="N2755" s="13" t="str">
        <f t="shared" si="2755"/>
        <v/>
      </c>
      <c r="O2755" s="13" t="str">
        <f t="shared" si="2755"/>
        <v/>
      </c>
      <c r="P2755" s="13" t="str">
        <f t="shared" si="2755"/>
        <v/>
      </c>
    </row>
    <row r="2756">
      <c r="B2756" s="23"/>
      <c r="C2756" s="9"/>
      <c r="D2756" s="9"/>
      <c r="E2756" s="9"/>
      <c r="F2756" s="2"/>
      <c r="G2756" s="3"/>
      <c r="I2756" s="12" t="str">
        <f t="shared" si="754"/>
        <v/>
      </c>
      <c r="J2756" s="13">
        <v>3.31E7</v>
      </c>
      <c r="K2756" s="13" t="str">
        <f t="shared" ref="K2756:P2756" si="2756">if($E2756="","",if($E2756="Dropped",if(and(K$1&lt;=$I2756,K$1&gt;=$H2756),if(Year($D2756)=K$1,$F2756*0.8,if((year($D2756)+1)=K$1,$F2756*0.6,$F2756*0.4)) ,""),if($E2756="Minors",0,if($E2756="FA Contract",if(and(K$1&lt;=$I2756,K$1&gt;=$H2756),$F2756,""),if($E2756="YP Contract",if(K$1=$H2756,500000,if(K$1=($H2756+1),1000000,if(K$1=($H2756+2),1500000,""))))))))</f>
        <v/>
      </c>
      <c r="L2756" s="13" t="str">
        <f t="shared" si="2756"/>
        <v/>
      </c>
      <c r="M2756" s="13" t="str">
        <f t="shared" si="2756"/>
        <v/>
      </c>
      <c r="N2756" s="13" t="str">
        <f t="shared" si="2756"/>
        <v/>
      </c>
      <c r="O2756" s="13" t="str">
        <f t="shared" si="2756"/>
        <v/>
      </c>
      <c r="P2756" s="13" t="str">
        <f t="shared" si="2756"/>
        <v/>
      </c>
    </row>
    <row r="2757">
      <c r="B2757" s="23"/>
      <c r="C2757" s="9"/>
      <c r="D2757" s="9"/>
      <c r="E2757" s="9"/>
      <c r="F2757" s="2"/>
      <c r="G2757" s="3"/>
      <c r="I2757" s="12" t="str">
        <f t="shared" si="754"/>
        <v/>
      </c>
      <c r="J2757" s="13">
        <v>3.31E7</v>
      </c>
      <c r="K2757" s="13" t="str">
        <f t="shared" ref="K2757:P2757" si="2757">if($E2757="","",if($E2757="Dropped",if(and(K$1&lt;=$I2757,K$1&gt;=$H2757),if(Year($D2757)=K$1,$F2757*0.8,if((year($D2757)+1)=K$1,$F2757*0.6,$F2757*0.4)) ,""),if($E2757="Minors",0,if($E2757="FA Contract",if(and(K$1&lt;=$I2757,K$1&gt;=$H2757),$F2757,""),if($E2757="YP Contract",if(K$1=$H2757,500000,if(K$1=($H2757+1),1000000,if(K$1=($H2757+2),1500000,""))))))))</f>
        <v/>
      </c>
      <c r="L2757" s="13" t="str">
        <f t="shared" si="2757"/>
        <v/>
      </c>
      <c r="M2757" s="13" t="str">
        <f t="shared" si="2757"/>
        <v/>
      </c>
      <c r="N2757" s="13" t="str">
        <f t="shared" si="2757"/>
        <v/>
      </c>
      <c r="O2757" s="13" t="str">
        <f t="shared" si="2757"/>
        <v/>
      </c>
      <c r="P2757" s="13" t="str">
        <f t="shared" si="2757"/>
        <v/>
      </c>
    </row>
    <row r="2758">
      <c r="B2758" s="23"/>
      <c r="C2758" s="9"/>
      <c r="D2758" s="9"/>
      <c r="E2758" s="9"/>
      <c r="F2758" s="2"/>
      <c r="G2758" s="3"/>
      <c r="I2758" s="12" t="str">
        <f t="shared" si="754"/>
        <v/>
      </c>
      <c r="J2758" s="13">
        <v>3.31E7</v>
      </c>
      <c r="K2758" s="13" t="str">
        <f t="shared" ref="K2758:P2758" si="2758">if($E2758="","",if($E2758="Dropped",if(and(K$1&lt;=$I2758,K$1&gt;=$H2758),if(Year($D2758)=K$1,$F2758*0.8,if((year($D2758)+1)=K$1,$F2758*0.6,$F2758*0.4)) ,""),if($E2758="Minors",0,if($E2758="FA Contract",if(and(K$1&lt;=$I2758,K$1&gt;=$H2758),$F2758,""),if($E2758="YP Contract",if(K$1=$H2758,500000,if(K$1=($H2758+1),1000000,if(K$1=($H2758+2),1500000,""))))))))</f>
        <v/>
      </c>
      <c r="L2758" s="13" t="str">
        <f t="shared" si="2758"/>
        <v/>
      </c>
      <c r="M2758" s="13" t="str">
        <f t="shared" si="2758"/>
        <v/>
      </c>
      <c r="N2758" s="13" t="str">
        <f t="shared" si="2758"/>
        <v/>
      </c>
      <c r="O2758" s="13" t="str">
        <f t="shared" si="2758"/>
        <v/>
      </c>
      <c r="P2758" s="13" t="str">
        <f t="shared" si="2758"/>
        <v/>
      </c>
    </row>
    <row r="2759">
      <c r="B2759" s="23"/>
      <c r="C2759" s="9"/>
      <c r="D2759" s="9"/>
      <c r="E2759" s="9"/>
      <c r="F2759" s="2"/>
      <c r="G2759" s="3"/>
      <c r="I2759" s="12" t="str">
        <f t="shared" si="754"/>
        <v/>
      </c>
      <c r="J2759" s="13">
        <v>3.31E7</v>
      </c>
      <c r="K2759" s="13" t="str">
        <f t="shared" ref="K2759:P2759" si="2759">if($E2759="","",if($E2759="Dropped",if(and(K$1&lt;=$I2759,K$1&gt;=$H2759),if(Year($D2759)=K$1,$F2759*0.8,if((year($D2759)+1)=K$1,$F2759*0.6,$F2759*0.4)) ,""),if($E2759="Minors",0,if($E2759="FA Contract",if(and(K$1&lt;=$I2759,K$1&gt;=$H2759),$F2759,""),if($E2759="YP Contract",if(K$1=$H2759,500000,if(K$1=($H2759+1),1000000,if(K$1=($H2759+2),1500000,""))))))))</f>
        <v/>
      </c>
      <c r="L2759" s="13" t="str">
        <f t="shared" si="2759"/>
        <v/>
      </c>
      <c r="M2759" s="13" t="str">
        <f t="shared" si="2759"/>
        <v/>
      </c>
      <c r="N2759" s="13" t="str">
        <f t="shared" si="2759"/>
        <v/>
      </c>
      <c r="O2759" s="13" t="str">
        <f t="shared" si="2759"/>
        <v/>
      </c>
      <c r="P2759" s="13" t="str">
        <f t="shared" si="2759"/>
        <v/>
      </c>
    </row>
    <row r="2760">
      <c r="B2760" s="23"/>
      <c r="C2760" s="9"/>
      <c r="D2760" s="9"/>
      <c r="E2760" s="9"/>
      <c r="F2760" s="2"/>
      <c r="G2760" s="3"/>
      <c r="I2760" s="12" t="str">
        <f t="shared" si="754"/>
        <v/>
      </c>
      <c r="J2760" s="13">
        <v>3.31E7</v>
      </c>
      <c r="K2760" s="13" t="str">
        <f t="shared" ref="K2760:P2760" si="2760">if($E2760="","",if($E2760="Dropped",if(and(K$1&lt;=$I2760,K$1&gt;=$H2760),if(Year($D2760)=K$1,$F2760*0.8,if((year($D2760)+1)=K$1,$F2760*0.6,$F2760*0.4)) ,""),if($E2760="Minors",0,if($E2760="FA Contract",if(and(K$1&lt;=$I2760,K$1&gt;=$H2760),$F2760,""),if($E2760="YP Contract",if(K$1=$H2760,500000,if(K$1=($H2760+1),1000000,if(K$1=($H2760+2),1500000,""))))))))</f>
        <v/>
      </c>
      <c r="L2760" s="13" t="str">
        <f t="shared" si="2760"/>
        <v/>
      </c>
      <c r="M2760" s="13" t="str">
        <f t="shared" si="2760"/>
        <v/>
      </c>
      <c r="N2760" s="13" t="str">
        <f t="shared" si="2760"/>
        <v/>
      </c>
      <c r="O2760" s="13" t="str">
        <f t="shared" si="2760"/>
        <v/>
      </c>
      <c r="P2760" s="13" t="str">
        <f t="shared" si="2760"/>
        <v/>
      </c>
    </row>
    <row r="2761">
      <c r="B2761" s="23"/>
      <c r="C2761" s="9"/>
      <c r="D2761" s="9"/>
      <c r="E2761" s="9"/>
      <c r="F2761" s="2"/>
      <c r="G2761" s="3"/>
      <c r="I2761" s="12" t="str">
        <f t="shared" si="754"/>
        <v/>
      </c>
      <c r="J2761" s="13">
        <v>3.31E7</v>
      </c>
      <c r="K2761" s="13" t="str">
        <f t="shared" ref="K2761:P2761" si="2761">if($E2761="","",if($E2761="Dropped",if(and(K$1&lt;=$I2761,K$1&gt;=$H2761),if(Year($D2761)=K$1,$F2761*0.8,if((year($D2761)+1)=K$1,$F2761*0.6,$F2761*0.4)) ,""),if($E2761="Minors",0,if($E2761="FA Contract",if(and(K$1&lt;=$I2761,K$1&gt;=$H2761),$F2761,""),if($E2761="YP Contract",if(K$1=$H2761,500000,if(K$1=($H2761+1),1000000,if(K$1=($H2761+2),1500000,""))))))))</f>
        <v/>
      </c>
      <c r="L2761" s="13" t="str">
        <f t="shared" si="2761"/>
        <v/>
      </c>
      <c r="M2761" s="13" t="str">
        <f t="shared" si="2761"/>
        <v/>
      </c>
      <c r="N2761" s="13" t="str">
        <f t="shared" si="2761"/>
        <v/>
      </c>
      <c r="O2761" s="13" t="str">
        <f t="shared" si="2761"/>
        <v/>
      </c>
      <c r="P2761" s="13" t="str">
        <f t="shared" si="2761"/>
        <v/>
      </c>
    </row>
    <row r="2762">
      <c r="B2762" s="23"/>
      <c r="C2762" s="9"/>
      <c r="D2762" s="9"/>
      <c r="E2762" s="9"/>
      <c r="F2762" s="2"/>
      <c r="G2762" s="3"/>
      <c r="I2762" s="12" t="str">
        <f t="shared" si="754"/>
        <v/>
      </c>
      <c r="J2762" s="13">
        <v>3.31E7</v>
      </c>
      <c r="K2762" s="13" t="str">
        <f t="shared" ref="K2762:P2762" si="2762">if($E2762="","",if($E2762="Dropped",if(and(K$1&lt;=$I2762,K$1&gt;=$H2762),if(Year($D2762)=K$1,$F2762*0.8,if((year($D2762)+1)=K$1,$F2762*0.6,$F2762*0.4)) ,""),if($E2762="Minors",0,if($E2762="FA Contract",if(and(K$1&lt;=$I2762,K$1&gt;=$H2762),$F2762,""),if($E2762="YP Contract",if(K$1=$H2762,500000,if(K$1=($H2762+1),1000000,if(K$1=($H2762+2),1500000,""))))))))</f>
        <v/>
      </c>
      <c r="L2762" s="13" t="str">
        <f t="shared" si="2762"/>
        <v/>
      </c>
      <c r="M2762" s="13" t="str">
        <f t="shared" si="2762"/>
        <v/>
      </c>
      <c r="N2762" s="13" t="str">
        <f t="shared" si="2762"/>
        <v/>
      </c>
      <c r="O2762" s="13" t="str">
        <f t="shared" si="2762"/>
        <v/>
      </c>
      <c r="P2762" s="13" t="str">
        <f t="shared" si="2762"/>
        <v/>
      </c>
    </row>
    <row r="2763">
      <c r="B2763" s="23"/>
      <c r="C2763" s="9"/>
      <c r="D2763" s="9"/>
      <c r="E2763" s="9"/>
      <c r="F2763" s="2"/>
      <c r="G2763" s="3"/>
      <c r="I2763" s="12" t="str">
        <f t="shared" si="754"/>
        <v/>
      </c>
      <c r="J2763" s="13">
        <v>3.31E7</v>
      </c>
      <c r="K2763" s="13" t="str">
        <f t="shared" ref="K2763:P2763" si="2763">if($E2763="","",if($E2763="Dropped",if(and(K$1&lt;=$I2763,K$1&gt;=$H2763),if(Year($D2763)=K$1,$F2763*0.8,if((year($D2763)+1)=K$1,$F2763*0.6,$F2763*0.4)) ,""),if($E2763="Minors",0,if($E2763="FA Contract",if(and(K$1&lt;=$I2763,K$1&gt;=$H2763),$F2763,""),if($E2763="YP Contract",if(K$1=$H2763,500000,if(K$1=($H2763+1),1000000,if(K$1=($H2763+2),1500000,""))))))))</f>
        <v/>
      </c>
      <c r="L2763" s="13" t="str">
        <f t="shared" si="2763"/>
        <v/>
      </c>
      <c r="M2763" s="13" t="str">
        <f t="shared" si="2763"/>
        <v/>
      </c>
      <c r="N2763" s="13" t="str">
        <f t="shared" si="2763"/>
        <v/>
      </c>
      <c r="O2763" s="13" t="str">
        <f t="shared" si="2763"/>
        <v/>
      </c>
      <c r="P2763" s="13" t="str">
        <f t="shared" si="2763"/>
        <v/>
      </c>
    </row>
    <row r="2764">
      <c r="B2764" s="23"/>
      <c r="C2764" s="9"/>
      <c r="D2764" s="9"/>
      <c r="E2764" s="9"/>
      <c r="F2764" s="2"/>
      <c r="G2764" s="3"/>
      <c r="I2764" s="12" t="str">
        <f t="shared" si="754"/>
        <v/>
      </c>
      <c r="J2764" s="13">
        <v>3.31E7</v>
      </c>
      <c r="K2764" s="13" t="str">
        <f t="shared" ref="K2764:P2764" si="2764">if($E2764="","",if($E2764="Dropped",if(and(K$1&lt;=$I2764,K$1&gt;=$H2764),if(Year($D2764)=K$1,$F2764*0.8,if((year($D2764)+1)=K$1,$F2764*0.6,$F2764*0.4)) ,""),if($E2764="Minors",0,if($E2764="FA Contract",if(and(K$1&lt;=$I2764,K$1&gt;=$H2764),$F2764,""),if($E2764="YP Contract",if(K$1=$H2764,500000,if(K$1=($H2764+1),1000000,if(K$1=($H2764+2),1500000,""))))))))</f>
        <v/>
      </c>
      <c r="L2764" s="13" t="str">
        <f t="shared" si="2764"/>
        <v/>
      </c>
      <c r="M2764" s="13" t="str">
        <f t="shared" si="2764"/>
        <v/>
      </c>
      <c r="N2764" s="13" t="str">
        <f t="shared" si="2764"/>
        <v/>
      </c>
      <c r="O2764" s="13" t="str">
        <f t="shared" si="2764"/>
        <v/>
      </c>
      <c r="P2764" s="13" t="str">
        <f t="shared" si="2764"/>
        <v/>
      </c>
    </row>
    <row r="2765">
      <c r="B2765" s="23"/>
      <c r="C2765" s="9"/>
      <c r="D2765" s="9"/>
      <c r="E2765" s="9"/>
      <c r="F2765" s="2"/>
      <c r="G2765" s="3"/>
      <c r="I2765" s="12" t="str">
        <f t="shared" si="754"/>
        <v/>
      </c>
      <c r="J2765" s="13">
        <v>3.31E7</v>
      </c>
      <c r="K2765" s="13" t="str">
        <f t="shared" ref="K2765:P2765" si="2765">if($E2765="","",if($E2765="Dropped",if(and(K$1&lt;=$I2765,K$1&gt;=$H2765),if(Year($D2765)=K$1,$F2765*0.8,if((year($D2765)+1)=K$1,$F2765*0.6,$F2765*0.4)) ,""),if($E2765="Minors",0,if($E2765="FA Contract",if(and(K$1&lt;=$I2765,K$1&gt;=$H2765),$F2765,""),if($E2765="YP Contract",if(K$1=$H2765,500000,if(K$1=($H2765+1),1000000,if(K$1=($H2765+2),1500000,""))))))))</f>
        <v/>
      </c>
      <c r="L2765" s="13" t="str">
        <f t="shared" si="2765"/>
        <v/>
      </c>
      <c r="M2765" s="13" t="str">
        <f t="shared" si="2765"/>
        <v/>
      </c>
      <c r="N2765" s="13" t="str">
        <f t="shared" si="2765"/>
        <v/>
      </c>
      <c r="O2765" s="13" t="str">
        <f t="shared" si="2765"/>
        <v/>
      </c>
      <c r="P2765" s="13" t="str">
        <f t="shared" si="2765"/>
        <v/>
      </c>
    </row>
    <row r="2766">
      <c r="B2766" s="23"/>
      <c r="C2766" s="9"/>
      <c r="D2766" s="9"/>
      <c r="E2766" s="9"/>
      <c r="F2766" s="2"/>
      <c r="G2766" s="3"/>
      <c r="I2766" s="12" t="str">
        <f t="shared" si="754"/>
        <v/>
      </c>
      <c r="J2766" s="13">
        <v>3.31E7</v>
      </c>
      <c r="K2766" s="13" t="str">
        <f t="shared" ref="K2766:P2766" si="2766">if($E2766="","",if($E2766="Dropped",if(and(K$1&lt;=$I2766,K$1&gt;=$H2766),if(Year($D2766)=K$1,$F2766*0.8,if((year($D2766)+1)=K$1,$F2766*0.6,$F2766*0.4)) ,""),if($E2766="Minors",0,if($E2766="FA Contract",if(and(K$1&lt;=$I2766,K$1&gt;=$H2766),$F2766,""),if($E2766="YP Contract",if(K$1=$H2766,500000,if(K$1=($H2766+1),1000000,if(K$1=($H2766+2),1500000,""))))))))</f>
        <v/>
      </c>
      <c r="L2766" s="13" t="str">
        <f t="shared" si="2766"/>
        <v/>
      </c>
      <c r="M2766" s="13" t="str">
        <f t="shared" si="2766"/>
        <v/>
      </c>
      <c r="N2766" s="13" t="str">
        <f t="shared" si="2766"/>
        <v/>
      </c>
      <c r="O2766" s="13" t="str">
        <f t="shared" si="2766"/>
        <v/>
      </c>
      <c r="P2766" s="13" t="str">
        <f t="shared" si="2766"/>
        <v/>
      </c>
    </row>
    <row r="2767">
      <c r="B2767" s="23"/>
      <c r="C2767" s="9"/>
      <c r="D2767" s="9"/>
      <c r="E2767" s="9"/>
      <c r="F2767" s="2"/>
      <c r="G2767" s="3"/>
      <c r="I2767" s="12" t="str">
        <f t="shared" si="754"/>
        <v/>
      </c>
      <c r="J2767" s="13">
        <v>3.31E7</v>
      </c>
      <c r="K2767" s="13" t="str">
        <f t="shared" ref="K2767:P2767" si="2767">if($E2767="","",if($E2767="Dropped",if(and(K$1&lt;=$I2767,K$1&gt;=$H2767),if(Year($D2767)=K$1,$F2767*0.8,if((year($D2767)+1)=K$1,$F2767*0.6,$F2767*0.4)) ,""),if($E2767="Minors",0,if($E2767="FA Contract",if(and(K$1&lt;=$I2767,K$1&gt;=$H2767),$F2767,""),if($E2767="YP Contract",if(K$1=$H2767,500000,if(K$1=($H2767+1),1000000,if(K$1=($H2767+2),1500000,""))))))))</f>
        <v/>
      </c>
      <c r="L2767" s="13" t="str">
        <f t="shared" si="2767"/>
        <v/>
      </c>
      <c r="M2767" s="13" t="str">
        <f t="shared" si="2767"/>
        <v/>
      </c>
      <c r="N2767" s="13" t="str">
        <f t="shared" si="2767"/>
        <v/>
      </c>
      <c r="O2767" s="13" t="str">
        <f t="shared" si="2767"/>
        <v/>
      </c>
      <c r="P2767" s="13" t="str">
        <f t="shared" si="2767"/>
        <v/>
      </c>
    </row>
    <row r="2768">
      <c r="B2768" s="23"/>
      <c r="C2768" s="9"/>
      <c r="D2768" s="9"/>
      <c r="E2768" s="9"/>
      <c r="F2768" s="2"/>
      <c r="G2768" s="3"/>
      <c r="I2768" s="12" t="str">
        <f t="shared" si="754"/>
        <v/>
      </c>
      <c r="J2768" s="13">
        <v>3.31E7</v>
      </c>
      <c r="K2768" s="13" t="str">
        <f t="shared" ref="K2768:P2768" si="2768">if($E2768="","",if($E2768="Dropped",if(and(K$1&lt;=$I2768,K$1&gt;=$H2768),if(Year($D2768)=K$1,$F2768*0.8,if((year($D2768)+1)=K$1,$F2768*0.6,$F2768*0.4)) ,""),if($E2768="Minors",0,if($E2768="FA Contract",if(and(K$1&lt;=$I2768,K$1&gt;=$H2768),$F2768,""),if($E2768="YP Contract",if(K$1=$H2768,500000,if(K$1=($H2768+1),1000000,if(K$1=($H2768+2),1500000,""))))))))</f>
        <v/>
      </c>
      <c r="L2768" s="13" t="str">
        <f t="shared" si="2768"/>
        <v/>
      </c>
      <c r="M2768" s="13" t="str">
        <f t="shared" si="2768"/>
        <v/>
      </c>
      <c r="N2768" s="13" t="str">
        <f t="shared" si="2768"/>
        <v/>
      </c>
      <c r="O2768" s="13" t="str">
        <f t="shared" si="2768"/>
        <v/>
      </c>
      <c r="P2768" s="13" t="str">
        <f t="shared" si="2768"/>
        <v/>
      </c>
    </row>
    <row r="2769">
      <c r="B2769" s="23"/>
      <c r="C2769" s="9"/>
      <c r="D2769" s="9"/>
      <c r="E2769" s="9"/>
      <c r="F2769" s="2"/>
      <c r="G2769" s="3"/>
      <c r="I2769" s="12" t="str">
        <f t="shared" si="754"/>
        <v/>
      </c>
      <c r="J2769" s="13">
        <v>3.31E7</v>
      </c>
      <c r="K2769" s="13" t="str">
        <f t="shared" ref="K2769:P2769" si="2769">if($E2769="","",if($E2769="Dropped",if(and(K$1&lt;=$I2769,K$1&gt;=$H2769),if(Year($D2769)=K$1,$F2769*0.8,if((year($D2769)+1)=K$1,$F2769*0.6,$F2769*0.4)) ,""),if($E2769="Minors",0,if($E2769="FA Contract",if(and(K$1&lt;=$I2769,K$1&gt;=$H2769),$F2769,""),if($E2769="YP Contract",if(K$1=$H2769,500000,if(K$1=($H2769+1),1000000,if(K$1=($H2769+2),1500000,""))))))))</f>
        <v/>
      </c>
      <c r="L2769" s="13" t="str">
        <f t="shared" si="2769"/>
        <v/>
      </c>
      <c r="M2769" s="13" t="str">
        <f t="shared" si="2769"/>
        <v/>
      </c>
      <c r="N2769" s="13" t="str">
        <f t="shared" si="2769"/>
        <v/>
      </c>
      <c r="O2769" s="13" t="str">
        <f t="shared" si="2769"/>
        <v/>
      </c>
      <c r="P2769" s="13" t="str">
        <f t="shared" si="2769"/>
        <v/>
      </c>
    </row>
    <row r="2770">
      <c r="B2770" s="23"/>
      <c r="C2770" s="9"/>
      <c r="D2770" s="9"/>
      <c r="E2770" s="9"/>
      <c r="F2770" s="2"/>
      <c r="G2770" s="3"/>
      <c r="I2770" s="12" t="str">
        <f t="shared" si="754"/>
        <v/>
      </c>
      <c r="J2770" s="13">
        <v>3.31E7</v>
      </c>
      <c r="K2770" s="13" t="str">
        <f t="shared" ref="K2770:P2770" si="2770">if($E2770="","",if($E2770="Dropped",if(and(K$1&lt;=$I2770,K$1&gt;=$H2770),if(Year($D2770)=K$1,$F2770*0.8,if((year($D2770)+1)=K$1,$F2770*0.6,$F2770*0.4)) ,""),if($E2770="Minors",0,if($E2770="FA Contract",if(and(K$1&lt;=$I2770,K$1&gt;=$H2770),$F2770,""),if($E2770="YP Contract",if(K$1=$H2770,500000,if(K$1=($H2770+1),1000000,if(K$1=($H2770+2),1500000,""))))))))</f>
        <v/>
      </c>
      <c r="L2770" s="13" t="str">
        <f t="shared" si="2770"/>
        <v/>
      </c>
      <c r="M2770" s="13" t="str">
        <f t="shared" si="2770"/>
        <v/>
      </c>
      <c r="N2770" s="13" t="str">
        <f t="shared" si="2770"/>
        <v/>
      </c>
      <c r="O2770" s="13" t="str">
        <f t="shared" si="2770"/>
        <v/>
      </c>
      <c r="P2770" s="13" t="str">
        <f t="shared" si="2770"/>
        <v/>
      </c>
    </row>
    <row r="2771">
      <c r="B2771" s="23"/>
      <c r="C2771" s="9"/>
      <c r="D2771" s="9"/>
      <c r="E2771" s="9"/>
      <c r="F2771" s="2"/>
      <c r="G2771" s="3"/>
      <c r="I2771" s="12" t="str">
        <f t="shared" si="754"/>
        <v/>
      </c>
      <c r="J2771" s="13">
        <v>3.31E7</v>
      </c>
      <c r="K2771" s="13" t="str">
        <f t="shared" ref="K2771:P2771" si="2771">if($E2771="","",if($E2771="Dropped",if(and(K$1&lt;=$I2771,K$1&gt;=$H2771),if(Year($D2771)=K$1,$F2771*0.8,if((year($D2771)+1)=K$1,$F2771*0.6,$F2771*0.4)) ,""),if($E2771="Minors",0,if($E2771="FA Contract",if(and(K$1&lt;=$I2771,K$1&gt;=$H2771),$F2771,""),if($E2771="YP Contract",if(K$1=$H2771,500000,if(K$1=($H2771+1),1000000,if(K$1=($H2771+2),1500000,""))))))))</f>
        <v/>
      </c>
      <c r="L2771" s="13" t="str">
        <f t="shared" si="2771"/>
        <v/>
      </c>
      <c r="M2771" s="13" t="str">
        <f t="shared" si="2771"/>
        <v/>
      </c>
      <c r="N2771" s="13" t="str">
        <f t="shared" si="2771"/>
        <v/>
      </c>
      <c r="O2771" s="13" t="str">
        <f t="shared" si="2771"/>
        <v/>
      </c>
      <c r="P2771" s="13" t="str">
        <f t="shared" si="2771"/>
        <v/>
      </c>
    </row>
    <row r="2772">
      <c r="B2772" s="23"/>
      <c r="C2772" s="9"/>
      <c r="D2772" s="9"/>
      <c r="E2772" s="9"/>
      <c r="F2772" s="2"/>
      <c r="G2772" s="3"/>
      <c r="I2772" s="12" t="str">
        <f t="shared" si="754"/>
        <v/>
      </c>
      <c r="J2772" s="13">
        <v>3.31E7</v>
      </c>
      <c r="K2772" s="13" t="str">
        <f t="shared" ref="K2772:P2772" si="2772">if($E2772="","",if($E2772="Dropped",if(and(K$1&lt;=$I2772,K$1&gt;=$H2772),if(Year($D2772)=K$1,$F2772*0.8,if((year($D2772)+1)=K$1,$F2772*0.6,$F2772*0.4)) ,""),if($E2772="Minors",0,if($E2772="FA Contract",if(and(K$1&lt;=$I2772,K$1&gt;=$H2772),$F2772,""),if($E2772="YP Contract",if(K$1=$H2772,500000,if(K$1=($H2772+1),1000000,if(K$1=($H2772+2),1500000,""))))))))</f>
        <v/>
      </c>
      <c r="L2772" s="13" t="str">
        <f t="shared" si="2772"/>
        <v/>
      </c>
      <c r="M2772" s="13" t="str">
        <f t="shared" si="2772"/>
        <v/>
      </c>
      <c r="N2772" s="13" t="str">
        <f t="shared" si="2772"/>
        <v/>
      </c>
      <c r="O2772" s="13" t="str">
        <f t="shared" si="2772"/>
        <v/>
      </c>
      <c r="P2772" s="13" t="str">
        <f t="shared" si="2772"/>
        <v/>
      </c>
    </row>
    <row r="2773">
      <c r="B2773" s="23"/>
      <c r="C2773" s="9"/>
      <c r="D2773" s="9"/>
      <c r="E2773" s="9"/>
      <c r="F2773" s="2"/>
      <c r="G2773" s="3"/>
      <c r="I2773" s="12" t="str">
        <f t="shared" si="754"/>
        <v/>
      </c>
      <c r="J2773" s="13">
        <v>3.31E7</v>
      </c>
      <c r="K2773" s="13" t="str">
        <f t="shared" ref="K2773:P2773" si="2773">if($E2773="","",if($E2773="Dropped",if(and(K$1&lt;=$I2773,K$1&gt;=$H2773),if(Year($D2773)=K$1,$F2773*0.8,if((year($D2773)+1)=K$1,$F2773*0.6,$F2773*0.4)) ,""),if($E2773="Minors",0,if($E2773="FA Contract",if(and(K$1&lt;=$I2773,K$1&gt;=$H2773),$F2773,""),if($E2773="YP Contract",if(K$1=$H2773,500000,if(K$1=($H2773+1),1000000,if(K$1=($H2773+2),1500000,""))))))))</f>
        <v/>
      </c>
      <c r="L2773" s="13" t="str">
        <f t="shared" si="2773"/>
        <v/>
      </c>
      <c r="M2773" s="13" t="str">
        <f t="shared" si="2773"/>
        <v/>
      </c>
      <c r="N2773" s="13" t="str">
        <f t="shared" si="2773"/>
        <v/>
      </c>
      <c r="O2773" s="13" t="str">
        <f t="shared" si="2773"/>
        <v/>
      </c>
      <c r="P2773" s="13" t="str">
        <f t="shared" si="2773"/>
        <v/>
      </c>
    </row>
    <row r="2774">
      <c r="B2774" s="23"/>
      <c r="C2774" s="9"/>
      <c r="D2774" s="9"/>
      <c r="E2774" s="9"/>
      <c r="F2774" s="2"/>
      <c r="G2774" s="3"/>
      <c r="I2774" s="12" t="str">
        <f t="shared" si="754"/>
        <v/>
      </c>
      <c r="J2774" s="13">
        <v>3.31E7</v>
      </c>
      <c r="K2774" s="13" t="str">
        <f t="shared" ref="K2774:P2774" si="2774">if($E2774="","",if($E2774="Dropped",if(and(K$1&lt;=$I2774,K$1&gt;=$H2774),if(Year($D2774)=K$1,$F2774*0.8,if((year($D2774)+1)=K$1,$F2774*0.6,$F2774*0.4)) ,""),if($E2774="Minors",0,if($E2774="FA Contract",if(and(K$1&lt;=$I2774,K$1&gt;=$H2774),$F2774,""),if($E2774="YP Contract",if(K$1=$H2774,500000,if(K$1=($H2774+1),1000000,if(K$1=($H2774+2),1500000,""))))))))</f>
        <v/>
      </c>
      <c r="L2774" s="13" t="str">
        <f t="shared" si="2774"/>
        <v/>
      </c>
      <c r="M2774" s="13" t="str">
        <f t="shared" si="2774"/>
        <v/>
      </c>
      <c r="N2774" s="13" t="str">
        <f t="shared" si="2774"/>
        <v/>
      </c>
      <c r="O2774" s="13" t="str">
        <f t="shared" si="2774"/>
        <v/>
      </c>
      <c r="P2774" s="13" t="str">
        <f t="shared" si="2774"/>
        <v/>
      </c>
    </row>
    <row r="2775">
      <c r="B2775" s="23"/>
      <c r="C2775" s="9"/>
      <c r="D2775" s="9"/>
      <c r="E2775" s="9"/>
      <c r="F2775" s="2"/>
      <c r="G2775" s="3"/>
      <c r="I2775" s="12" t="str">
        <f t="shared" si="754"/>
        <v/>
      </c>
      <c r="J2775" s="13">
        <v>3.31E7</v>
      </c>
      <c r="K2775" s="13" t="str">
        <f t="shared" ref="K2775:P2775" si="2775">if($E2775="","",if($E2775="Dropped",if(and(K$1&lt;=$I2775,K$1&gt;=$H2775),if(Year($D2775)=K$1,$F2775*0.8,if((year($D2775)+1)=K$1,$F2775*0.6,$F2775*0.4)) ,""),if($E2775="Minors",0,if($E2775="FA Contract",if(and(K$1&lt;=$I2775,K$1&gt;=$H2775),$F2775,""),if($E2775="YP Contract",if(K$1=$H2775,500000,if(K$1=($H2775+1),1000000,if(K$1=($H2775+2),1500000,""))))))))</f>
        <v/>
      </c>
      <c r="L2775" s="13" t="str">
        <f t="shared" si="2775"/>
        <v/>
      </c>
      <c r="M2775" s="13" t="str">
        <f t="shared" si="2775"/>
        <v/>
      </c>
      <c r="N2775" s="13" t="str">
        <f t="shared" si="2775"/>
        <v/>
      </c>
      <c r="O2775" s="13" t="str">
        <f t="shared" si="2775"/>
        <v/>
      </c>
      <c r="P2775" s="13" t="str">
        <f t="shared" si="2775"/>
        <v/>
      </c>
    </row>
    <row r="2776">
      <c r="B2776" s="23"/>
      <c r="C2776" s="9"/>
      <c r="D2776" s="9"/>
      <c r="E2776" s="9"/>
      <c r="F2776" s="2"/>
      <c r="G2776" s="3"/>
      <c r="I2776" s="12" t="str">
        <f t="shared" si="754"/>
        <v/>
      </c>
      <c r="J2776" s="13">
        <v>3.31E7</v>
      </c>
      <c r="K2776" s="13" t="str">
        <f t="shared" ref="K2776:P2776" si="2776">if($E2776="","",if($E2776="Dropped",if(and(K$1&lt;=$I2776,K$1&gt;=$H2776),if(Year($D2776)=K$1,$F2776*0.8,if((year($D2776)+1)=K$1,$F2776*0.6,$F2776*0.4)) ,""),if($E2776="Minors",0,if($E2776="FA Contract",if(and(K$1&lt;=$I2776,K$1&gt;=$H2776),$F2776,""),if($E2776="YP Contract",if(K$1=$H2776,500000,if(K$1=($H2776+1),1000000,if(K$1=($H2776+2),1500000,""))))))))</f>
        <v/>
      </c>
      <c r="L2776" s="13" t="str">
        <f t="shared" si="2776"/>
        <v/>
      </c>
      <c r="M2776" s="13" t="str">
        <f t="shared" si="2776"/>
        <v/>
      </c>
      <c r="N2776" s="13" t="str">
        <f t="shared" si="2776"/>
        <v/>
      </c>
      <c r="O2776" s="13" t="str">
        <f t="shared" si="2776"/>
        <v/>
      </c>
      <c r="P2776" s="13" t="str">
        <f t="shared" si="2776"/>
        <v/>
      </c>
    </row>
    <row r="2777">
      <c r="B2777" s="23"/>
      <c r="C2777" s="9"/>
      <c r="D2777" s="9"/>
      <c r="E2777" s="9"/>
      <c r="F2777" s="2"/>
      <c r="G2777" s="3"/>
      <c r="I2777" s="12" t="str">
        <f t="shared" si="754"/>
        <v/>
      </c>
      <c r="J2777" s="13">
        <v>3.31E7</v>
      </c>
      <c r="K2777" s="13" t="str">
        <f t="shared" ref="K2777:P2777" si="2777">if($E2777="","",if($E2777="Dropped",if(and(K$1&lt;=$I2777,K$1&gt;=$H2777),if(Year($D2777)=K$1,$F2777*0.8,if((year($D2777)+1)=K$1,$F2777*0.6,$F2777*0.4)) ,""),if($E2777="Minors",0,if($E2777="FA Contract",if(and(K$1&lt;=$I2777,K$1&gt;=$H2777),$F2777,""),if($E2777="YP Contract",if(K$1=$H2777,500000,if(K$1=($H2777+1),1000000,if(K$1=($H2777+2),1500000,""))))))))</f>
        <v/>
      </c>
      <c r="L2777" s="13" t="str">
        <f t="shared" si="2777"/>
        <v/>
      </c>
      <c r="M2777" s="13" t="str">
        <f t="shared" si="2777"/>
        <v/>
      </c>
      <c r="N2777" s="13" t="str">
        <f t="shared" si="2777"/>
        <v/>
      </c>
      <c r="O2777" s="13" t="str">
        <f t="shared" si="2777"/>
        <v/>
      </c>
      <c r="P2777" s="13" t="str">
        <f t="shared" si="2777"/>
        <v/>
      </c>
    </row>
    <row r="2778">
      <c r="B2778" s="23"/>
      <c r="C2778" s="9"/>
      <c r="D2778" s="9"/>
      <c r="E2778" s="9"/>
      <c r="F2778" s="2"/>
      <c r="G2778" s="3"/>
      <c r="I2778" s="12" t="str">
        <f t="shared" si="754"/>
        <v/>
      </c>
      <c r="J2778" s="13">
        <v>3.31E7</v>
      </c>
      <c r="K2778" s="13" t="str">
        <f t="shared" ref="K2778:P2778" si="2778">if($E2778="","",if($E2778="Dropped",if(and(K$1&lt;=$I2778,K$1&gt;=$H2778),if(Year($D2778)=K$1,$F2778*0.8,if((year($D2778)+1)=K$1,$F2778*0.6,$F2778*0.4)) ,""),if($E2778="Minors",0,if($E2778="FA Contract",if(and(K$1&lt;=$I2778,K$1&gt;=$H2778),$F2778,""),if($E2778="YP Contract",if(K$1=$H2778,500000,if(K$1=($H2778+1),1000000,if(K$1=($H2778+2),1500000,""))))))))</f>
        <v/>
      </c>
      <c r="L2778" s="13" t="str">
        <f t="shared" si="2778"/>
        <v/>
      </c>
      <c r="M2778" s="13" t="str">
        <f t="shared" si="2778"/>
        <v/>
      </c>
      <c r="N2778" s="13" t="str">
        <f t="shared" si="2778"/>
        <v/>
      </c>
      <c r="O2778" s="13" t="str">
        <f t="shared" si="2778"/>
        <v/>
      </c>
      <c r="P2778" s="13" t="str">
        <f t="shared" si="2778"/>
        <v/>
      </c>
    </row>
    <row r="2779">
      <c r="B2779" s="23"/>
      <c r="C2779" s="9"/>
      <c r="D2779" s="9"/>
      <c r="E2779" s="9"/>
      <c r="F2779" s="2"/>
      <c r="G2779" s="3"/>
      <c r="I2779" s="12" t="str">
        <f t="shared" si="754"/>
        <v/>
      </c>
      <c r="J2779" s="13">
        <v>3.31E7</v>
      </c>
      <c r="K2779" s="13" t="str">
        <f t="shared" ref="K2779:P2779" si="2779">if($E2779="","",if($E2779="Dropped",if(and(K$1&lt;=$I2779,K$1&gt;=$H2779),if(Year($D2779)=K$1,$F2779*0.8,if((year($D2779)+1)=K$1,$F2779*0.6,$F2779*0.4)) ,""),if($E2779="Minors",0,if($E2779="FA Contract",if(and(K$1&lt;=$I2779,K$1&gt;=$H2779),$F2779,""),if($E2779="YP Contract",if(K$1=$H2779,500000,if(K$1=($H2779+1),1000000,if(K$1=($H2779+2),1500000,""))))))))</f>
        <v/>
      </c>
      <c r="L2779" s="13" t="str">
        <f t="shared" si="2779"/>
        <v/>
      </c>
      <c r="M2779" s="13" t="str">
        <f t="shared" si="2779"/>
        <v/>
      </c>
      <c r="N2779" s="13" t="str">
        <f t="shared" si="2779"/>
        <v/>
      </c>
      <c r="O2779" s="13" t="str">
        <f t="shared" si="2779"/>
        <v/>
      </c>
      <c r="P2779" s="13" t="str">
        <f t="shared" si="2779"/>
        <v/>
      </c>
    </row>
    <row r="2780">
      <c r="B2780" s="23"/>
      <c r="C2780" s="9"/>
      <c r="D2780" s="9"/>
      <c r="E2780" s="9"/>
      <c r="F2780" s="2"/>
      <c r="G2780" s="3"/>
      <c r="I2780" s="12" t="str">
        <f t="shared" si="754"/>
        <v/>
      </c>
      <c r="J2780" s="13">
        <v>3.31E7</v>
      </c>
      <c r="K2780" s="13" t="str">
        <f t="shared" ref="K2780:P2780" si="2780">if($E2780="","",if($E2780="Dropped",if(and(K$1&lt;=$I2780,K$1&gt;=$H2780),if(Year($D2780)=K$1,$F2780*0.8,if((year($D2780)+1)=K$1,$F2780*0.6,$F2780*0.4)) ,""),if($E2780="Minors",0,if($E2780="FA Contract",if(and(K$1&lt;=$I2780,K$1&gt;=$H2780),$F2780,""),if($E2780="YP Contract",if(K$1=$H2780,500000,if(K$1=($H2780+1),1000000,if(K$1=($H2780+2),1500000,""))))))))</f>
        <v/>
      </c>
      <c r="L2780" s="13" t="str">
        <f t="shared" si="2780"/>
        <v/>
      </c>
      <c r="M2780" s="13" t="str">
        <f t="shared" si="2780"/>
        <v/>
      </c>
      <c r="N2780" s="13" t="str">
        <f t="shared" si="2780"/>
        <v/>
      </c>
      <c r="O2780" s="13" t="str">
        <f t="shared" si="2780"/>
        <v/>
      </c>
      <c r="P2780" s="13" t="str">
        <f t="shared" si="2780"/>
        <v/>
      </c>
    </row>
    <row r="2781">
      <c r="B2781" s="23"/>
      <c r="C2781" s="9"/>
      <c r="D2781" s="9"/>
      <c r="E2781" s="9"/>
      <c r="F2781" s="2"/>
      <c r="G2781" s="3"/>
      <c r="I2781" s="12" t="str">
        <f t="shared" si="754"/>
        <v/>
      </c>
      <c r="J2781" s="13">
        <v>3.31E7</v>
      </c>
      <c r="K2781" s="13" t="str">
        <f t="shared" ref="K2781:P2781" si="2781">if($E2781="","",if($E2781="Dropped",if(and(K$1&lt;=$I2781,K$1&gt;=$H2781),if(Year($D2781)=K$1,$F2781*0.8,if((year($D2781)+1)=K$1,$F2781*0.6,$F2781*0.4)) ,""),if($E2781="Minors",0,if($E2781="FA Contract",if(and(K$1&lt;=$I2781,K$1&gt;=$H2781),$F2781,""),if($E2781="YP Contract",if(K$1=$H2781,500000,if(K$1=($H2781+1),1000000,if(K$1=($H2781+2),1500000,""))))))))</f>
        <v/>
      </c>
      <c r="L2781" s="13" t="str">
        <f t="shared" si="2781"/>
        <v/>
      </c>
      <c r="M2781" s="13" t="str">
        <f t="shared" si="2781"/>
        <v/>
      </c>
      <c r="N2781" s="13" t="str">
        <f t="shared" si="2781"/>
        <v/>
      </c>
      <c r="O2781" s="13" t="str">
        <f t="shared" si="2781"/>
        <v/>
      </c>
      <c r="P2781" s="13" t="str">
        <f t="shared" si="2781"/>
        <v/>
      </c>
    </row>
    <row r="2782">
      <c r="B2782" s="23"/>
      <c r="C2782" s="9"/>
      <c r="D2782" s="9"/>
      <c r="E2782" s="9"/>
      <c r="F2782" s="2"/>
      <c r="G2782" s="3"/>
      <c r="I2782" s="12" t="str">
        <f t="shared" si="754"/>
        <v/>
      </c>
      <c r="J2782" s="13">
        <v>3.31E7</v>
      </c>
      <c r="K2782" s="13" t="str">
        <f t="shared" ref="K2782:P2782" si="2782">if($E2782="","",if($E2782="Dropped",if(and(K$1&lt;=$I2782,K$1&gt;=$H2782),if(Year($D2782)=K$1,$F2782*0.8,if((year($D2782)+1)=K$1,$F2782*0.6,$F2782*0.4)) ,""),if($E2782="Minors",0,if($E2782="FA Contract",if(and(K$1&lt;=$I2782,K$1&gt;=$H2782),$F2782,""),if($E2782="YP Contract",if(K$1=$H2782,500000,if(K$1=($H2782+1),1000000,if(K$1=($H2782+2),1500000,""))))))))</f>
        <v/>
      </c>
      <c r="L2782" s="13" t="str">
        <f t="shared" si="2782"/>
        <v/>
      </c>
      <c r="M2782" s="13" t="str">
        <f t="shared" si="2782"/>
        <v/>
      </c>
      <c r="N2782" s="13" t="str">
        <f t="shared" si="2782"/>
        <v/>
      </c>
      <c r="O2782" s="13" t="str">
        <f t="shared" si="2782"/>
        <v/>
      </c>
      <c r="P2782" s="13" t="str">
        <f t="shared" si="2782"/>
        <v/>
      </c>
    </row>
    <row r="2783">
      <c r="B2783" s="23"/>
      <c r="C2783" s="9"/>
      <c r="D2783" s="9"/>
      <c r="E2783" s="9"/>
      <c r="F2783" s="2"/>
      <c r="G2783" s="3"/>
      <c r="I2783" s="12" t="str">
        <f t="shared" si="754"/>
        <v/>
      </c>
      <c r="J2783" s="13">
        <v>3.31E7</v>
      </c>
      <c r="K2783" s="13" t="str">
        <f t="shared" ref="K2783:P2783" si="2783">if($E2783="","",if($E2783="Dropped",if(and(K$1&lt;=$I2783,K$1&gt;=$H2783),if(Year($D2783)=K$1,$F2783*0.8,if((year($D2783)+1)=K$1,$F2783*0.6,$F2783*0.4)) ,""),if($E2783="Minors",0,if($E2783="FA Contract",if(and(K$1&lt;=$I2783,K$1&gt;=$H2783),$F2783,""),if($E2783="YP Contract",if(K$1=$H2783,500000,if(K$1=($H2783+1),1000000,if(K$1=($H2783+2),1500000,""))))))))</f>
        <v/>
      </c>
      <c r="L2783" s="13" t="str">
        <f t="shared" si="2783"/>
        <v/>
      </c>
      <c r="M2783" s="13" t="str">
        <f t="shared" si="2783"/>
        <v/>
      </c>
      <c r="N2783" s="13" t="str">
        <f t="shared" si="2783"/>
        <v/>
      </c>
      <c r="O2783" s="13" t="str">
        <f t="shared" si="2783"/>
        <v/>
      </c>
      <c r="P2783" s="13" t="str">
        <f t="shared" si="2783"/>
        <v/>
      </c>
    </row>
    <row r="2784">
      <c r="B2784" s="23"/>
      <c r="C2784" s="9"/>
      <c r="D2784" s="9"/>
      <c r="E2784" s="9"/>
      <c r="F2784" s="2"/>
      <c r="G2784" s="3"/>
      <c r="I2784" s="12" t="str">
        <f t="shared" si="754"/>
        <v/>
      </c>
      <c r="J2784" s="13">
        <v>3.31E7</v>
      </c>
      <c r="K2784" s="13" t="str">
        <f t="shared" ref="K2784:P2784" si="2784">if($E2784="","",if($E2784="Dropped",if(and(K$1&lt;=$I2784,K$1&gt;=$H2784),if(Year($D2784)=K$1,$F2784*0.8,if((year($D2784)+1)=K$1,$F2784*0.6,$F2784*0.4)) ,""),if($E2784="Minors",0,if($E2784="FA Contract",if(and(K$1&lt;=$I2784,K$1&gt;=$H2784),$F2784,""),if($E2784="YP Contract",if(K$1=$H2784,500000,if(K$1=($H2784+1),1000000,if(K$1=($H2784+2),1500000,""))))))))</f>
        <v/>
      </c>
      <c r="L2784" s="13" t="str">
        <f t="shared" si="2784"/>
        <v/>
      </c>
      <c r="M2784" s="13" t="str">
        <f t="shared" si="2784"/>
        <v/>
      </c>
      <c r="N2784" s="13" t="str">
        <f t="shared" si="2784"/>
        <v/>
      </c>
      <c r="O2784" s="13" t="str">
        <f t="shared" si="2784"/>
        <v/>
      </c>
      <c r="P2784" s="13" t="str">
        <f t="shared" si="2784"/>
        <v/>
      </c>
    </row>
    <row r="2785">
      <c r="B2785" s="23"/>
      <c r="C2785" s="9"/>
      <c r="D2785" s="9"/>
      <c r="E2785" s="9"/>
      <c r="F2785" s="2"/>
      <c r="G2785" s="3"/>
      <c r="I2785" s="12" t="str">
        <f t="shared" si="754"/>
        <v/>
      </c>
      <c r="J2785" s="13">
        <v>3.31E7</v>
      </c>
      <c r="K2785" s="13" t="str">
        <f t="shared" ref="K2785:P2785" si="2785">if($E2785="","",if($E2785="Dropped",if(and(K$1&lt;=$I2785,K$1&gt;=$H2785),if(Year($D2785)=K$1,$F2785*0.8,if((year($D2785)+1)=K$1,$F2785*0.6,$F2785*0.4)) ,""),if($E2785="Minors",0,if($E2785="FA Contract",if(and(K$1&lt;=$I2785,K$1&gt;=$H2785),$F2785,""),if($E2785="YP Contract",if(K$1=$H2785,500000,if(K$1=($H2785+1),1000000,if(K$1=($H2785+2),1500000,""))))))))</f>
        <v/>
      </c>
      <c r="L2785" s="13" t="str">
        <f t="shared" si="2785"/>
        <v/>
      </c>
      <c r="M2785" s="13" t="str">
        <f t="shared" si="2785"/>
        <v/>
      </c>
      <c r="N2785" s="13" t="str">
        <f t="shared" si="2785"/>
        <v/>
      </c>
      <c r="O2785" s="13" t="str">
        <f t="shared" si="2785"/>
        <v/>
      </c>
      <c r="P2785" s="13" t="str">
        <f t="shared" si="2785"/>
        <v/>
      </c>
    </row>
    <row r="2786">
      <c r="B2786" s="23"/>
      <c r="C2786" s="9"/>
      <c r="D2786" s="9"/>
      <c r="E2786" s="9"/>
      <c r="F2786" s="2"/>
      <c r="G2786" s="3"/>
      <c r="I2786" s="12" t="str">
        <f t="shared" si="754"/>
        <v/>
      </c>
      <c r="J2786" s="13">
        <v>3.31E7</v>
      </c>
      <c r="K2786" s="13" t="str">
        <f t="shared" ref="K2786:P2786" si="2786">if($E2786="","",if($E2786="Dropped",if(and(K$1&lt;=$I2786,K$1&gt;=$H2786),if(Year($D2786)=K$1,$F2786*0.8,if((year($D2786)+1)=K$1,$F2786*0.6,$F2786*0.4)) ,""),if($E2786="Minors",0,if($E2786="FA Contract",if(and(K$1&lt;=$I2786,K$1&gt;=$H2786),$F2786,""),if($E2786="YP Contract",if(K$1=$H2786,500000,if(K$1=($H2786+1),1000000,if(K$1=($H2786+2),1500000,""))))))))</f>
        <v/>
      </c>
      <c r="L2786" s="13" t="str">
        <f t="shared" si="2786"/>
        <v/>
      </c>
      <c r="M2786" s="13" t="str">
        <f t="shared" si="2786"/>
        <v/>
      </c>
      <c r="N2786" s="13" t="str">
        <f t="shared" si="2786"/>
        <v/>
      </c>
      <c r="O2786" s="13" t="str">
        <f t="shared" si="2786"/>
        <v/>
      </c>
      <c r="P2786" s="13" t="str">
        <f t="shared" si="2786"/>
        <v/>
      </c>
    </row>
    <row r="2787">
      <c r="B2787" s="23"/>
      <c r="C2787" s="9"/>
      <c r="D2787" s="9"/>
      <c r="E2787" s="9"/>
      <c r="F2787" s="2"/>
      <c r="G2787" s="3"/>
      <c r="I2787" s="12" t="str">
        <f t="shared" si="754"/>
        <v/>
      </c>
      <c r="J2787" s="13">
        <v>3.31E7</v>
      </c>
      <c r="K2787" s="13" t="str">
        <f t="shared" ref="K2787:P2787" si="2787">if($E2787="","",if($E2787="Dropped",if(and(K$1&lt;=$I2787,K$1&gt;=$H2787),if(Year($D2787)=K$1,$F2787*0.8,if((year($D2787)+1)=K$1,$F2787*0.6,$F2787*0.4)) ,""),if($E2787="Minors",0,if($E2787="FA Contract",if(and(K$1&lt;=$I2787,K$1&gt;=$H2787),$F2787,""),if($E2787="YP Contract",if(K$1=$H2787,500000,if(K$1=($H2787+1),1000000,if(K$1=($H2787+2),1500000,""))))))))</f>
        <v/>
      </c>
      <c r="L2787" s="13" t="str">
        <f t="shared" si="2787"/>
        <v/>
      </c>
      <c r="M2787" s="13" t="str">
        <f t="shared" si="2787"/>
        <v/>
      </c>
      <c r="N2787" s="13" t="str">
        <f t="shared" si="2787"/>
        <v/>
      </c>
      <c r="O2787" s="13" t="str">
        <f t="shared" si="2787"/>
        <v/>
      </c>
      <c r="P2787" s="13" t="str">
        <f t="shared" si="2787"/>
        <v/>
      </c>
    </row>
    <row r="2788">
      <c r="B2788" s="23"/>
      <c r="C2788" s="9"/>
      <c r="D2788" s="9"/>
      <c r="E2788" s="9"/>
      <c r="F2788" s="2"/>
      <c r="G2788" s="3"/>
      <c r="I2788" s="12" t="str">
        <f t="shared" si="754"/>
        <v/>
      </c>
      <c r="J2788" s="13">
        <v>3.31E7</v>
      </c>
      <c r="K2788" s="13" t="str">
        <f t="shared" ref="K2788:P2788" si="2788">if($E2788="","",if($E2788="Dropped",if(and(K$1&lt;=$I2788,K$1&gt;=$H2788),if(Year($D2788)=K$1,$F2788*0.8,if((year($D2788)+1)=K$1,$F2788*0.6,$F2788*0.4)) ,""),if($E2788="Minors",0,if($E2788="FA Contract",if(and(K$1&lt;=$I2788,K$1&gt;=$H2788),$F2788,""),if($E2788="YP Contract",if(K$1=$H2788,500000,if(K$1=($H2788+1),1000000,if(K$1=($H2788+2),1500000,""))))))))</f>
        <v/>
      </c>
      <c r="L2788" s="13" t="str">
        <f t="shared" si="2788"/>
        <v/>
      </c>
      <c r="M2788" s="13" t="str">
        <f t="shared" si="2788"/>
        <v/>
      </c>
      <c r="N2788" s="13" t="str">
        <f t="shared" si="2788"/>
        <v/>
      </c>
      <c r="O2788" s="13" t="str">
        <f t="shared" si="2788"/>
        <v/>
      </c>
      <c r="P2788" s="13" t="str">
        <f t="shared" si="2788"/>
        <v/>
      </c>
    </row>
    <row r="2789">
      <c r="B2789" s="23"/>
      <c r="C2789" s="9"/>
      <c r="D2789" s="9"/>
      <c r="E2789" s="9"/>
      <c r="F2789" s="2"/>
      <c r="G2789" s="3"/>
      <c r="I2789" s="12" t="str">
        <f t="shared" si="754"/>
        <v/>
      </c>
      <c r="J2789" s="13">
        <v>3.31E7</v>
      </c>
      <c r="K2789" s="13" t="str">
        <f t="shared" ref="K2789:P2789" si="2789">if($E2789="","",if($E2789="Dropped",if(and(K$1&lt;=$I2789,K$1&gt;=$H2789),if(Year($D2789)=K$1,$F2789*0.8,if((year($D2789)+1)=K$1,$F2789*0.6,$F2789*0.4)) ,""),if($E2789="Minors",0,if($E2789="FA Contract",if(and(K$1&lt;=$I2789,K$1&gt;=$H2789),$F2789,""),if($E2789="YP Contract",if(K$1=$H2789,500000,if(K$1=($H2789+1),1000000,if(K$1=($H2789+2),1500000,""))))))))</f>
        <v/>
      </c>
      <c r="L2789" s="13" t="str">
        <f t="shared" si="2789"/>
        <v/>
      </c>
      <c r="M2789" s="13" t="str">
        <f t="shared" si="2789"/>
        <v/>
      </c>
      <c r="N2789" s="13" t="str">
        <f t="shared" si="2789"/>
        <v/>
      </c>
      <c r="O2789" s="13" t="str">
        <f t="shared" si="2789"/>
        <v/>
      </c>
      <c r="P2789" s="13" t="str">
        <f t="shared" si="2789"/>
        <v/>
      </c>
    </row>
    <row r="2790">
      <c r="B2790" s="23"/>
      <c r="C2790" s="9"/>
      <c r="D2790" s="9"/>
      <c r="E2790" s="9"/>
      <c r="F2790" s="2"/>
      <c r="G2790" s="3"/>
      <c r="I2790" s="12" t="str">
        <f t="shared" si="754"/>
        <v/>
      </c>
      <c r="J2790" s="13">
        <v>3.31E7</v>
      </c>
      <c r="K2790" s="13" t="str">
        <f t="shared" ref="K2790:P2790" si="2790">if($E2790="","",if($E2790="Dropped",if(and(K$1&lt;=$I2790,K$1&gt;=$H2790),if(Year($D2790)=K$1,$F2790*0.8,if((year($D2790)+1)=K$1,$F2790*0.6,$F2790*0.4)) ,""),if($E2790="Minors",0,if($E2790="FA Contract",if(and(K$1&lt;=$I2790,K$1&gt;=$H2790),$F2790,""),if($E2790="YP Contract",if(K$1=$H2790,500000,if(K$1=($H2790+1),1000000,if(K$1=($H2790+2),1500000,""))))))))</f>
        <v/>
      </c>
      <c r="L2790" s="13" t="str">
        <f t="shared" si="2790"/>
        <v/>
      </c>
      <c r="M2790" s="13" t="str">
        <f t="shared" si="2790"/>
        <v/>
      </c>
      <c r="N2790" s="13" t="str">
        <f t="shared" si="2790"/>
        <v/>
      </c>
      <c r="O2790" s="13" t="str">
        <f t="shared" si="2790"/>
        <v/>
      </c>
      <c r="P2790" s="13" t="str">
        <f t="shared" si="2790"/>
        <v/>
      </c>
    </row>
    <row r="2791">
      <c r="B2791" s="23"/>
      <c r="C2791" s="9"/>
      <c r="D2791" s="9"/>
      <c r="E2791" s="9"/>
      <c r="F2791" s="2"/>
      <c r="G2791" s="3"/>
      <c r="I2791" s="12" t="str">
        <f t="shared" si="754"/>
        <v/>
      </c>
      <c r="J2791" s="13">
        <v>3.31E7</v>
      </c>
      <c r="K2791" s="13" t="str">
        <f t="shared" ref="K2791:P2791" si="2791">if($E2791="","",if($E2791="Dropped",if(and(K$1&lt;=$I2791,K$1&gt;=$H2791),if(Year($D2791)=K$1,$F2791*0.8,if((year($D2791)+1)=K$1,$F2791*0.6,$F2791*0.4)) ,""),if($E2791="Minors",0,if($E2791="FA Contract",if(and(K$1&lt;=$I2791,K$1&gt;=$H2791),$F2791,""),if($E2791="YP Contract",if(K$1=$H2791,500000,if(K$1=($H2791+1),1000000,if(K$1=($H2791+2),1500000,""))))))))</f>
        <v/>
      </c>
      <c r="L2791" s="13" t="str">
        <f t="shared" si="2791"/>
        <v/>
      </c>
      <c r="M2791" s="13" t="str">
        <f t="shared" si="2791"/>
        <v/>
      </c>
      <c r="N2791" s="13" t="str">
        <f t="shared" si="2791"/>
        <v/>
      </c>
      <c r="O2791" s="13" t="str">
        <f t="shared" si="2791"/>
        <v/>
      </c>
      <c r="P2791" s="13" t="str">
        <f t="shared" si="2791"/>
        <v/>
      </c>
    </row>
    <row r="2792">
      <c r="B2792" s="23"/>
      <c r="C2792" s="9"/>
      <c r="D2792" s="9"/>
      <c r="E2792" s="9"/>
      <c r="F2792" s="2"/>
      <c r="G2792" s="3"/>
      <c r="I2792" s="12" t="str">
        <f t="shared" si="754"/>
        <v/>
      </c>
      <c r="J2792" s="13">
        <v>3.31E7</v>
      </c>
      <c r="K2792" s="13" t="str">
        <f t="shared" ref="K2792:P2792" si="2792">if($E2792="","",if($E2792="Dropped",if(and(K$1&lt;=$I2792,K$1&gt;=$H2792),if(Year($D2792)=K$1,$F2792*0.8,if((year($D2792)+1)=K$1,$F2792*0.6,$F2792*0.4)) ,""),if($E2792="Minors",0,if($E2792="FA Contract",if(and(K$1&lt;=$I2792,K$1&gt;=$H2792),$F2792,""),if($E2792="YP Contract",if(K$1=$H2792,500000,if(K$1=($H2792+1),1000000,if(K$1=($H2792+2),1500000,""))))))))</f>
        <v/>
      </c>
      <c r="L2792" s="13" t="str">
        <f t="shared" si="2792"/>
        <v/>
      </c>
      <c r="M2792" s="13" t="str">
        <f t="shared" si="2792"/>
        <v/>
      </c>
      <c r="N2792" s="13" t="str">
        <f t="shared" si="2792"/>
        <v/>
      </c>
      <c r="O2792" s="13" t="str">
        <f t="shared" si="2792"/>
        <v/>
      </c>
      <c r="P2792" s="13" t="str">
        <f t="shared" si="2792"/>
        <v/>
      </c>
    </row>
    <row r="2793">
      <c r="B2793" s="23"/>
      <c r="C2793" s="9"/>
      <c r="D2793" s="9"/>
      <c r="E2793" s="9"/>
      <c r="F2793" s="2"/>
      <c r="G2793" s="3"/>
      <c r="I2793" s="12" t="str">
        <f t="shared" si="754"/>
        <v/>
      </c>
      <c r="J2793" s="13">
        <v>3.31E7</v>
      </c>
      <c r="K2793" s="13" t="str">
        <f t="shared" ref="K2793:P2793" si="2793">if($E2793="","",if($E2793="Dropped",if(and(K$1&lt;=$I2793,K$1&gt;=$H2793),if(Year($D2793)=K$1,$F2793*0.8,if((year($D2793)+1)=K$1,$F2793*0.6,$F2793*0.4)) ,""),if($E2793="Minors",0,if($E2793="FA Contract",if(and(K$1&lt;=$I2793,K$1&gt;=$H2793),$F2793,""),if($E2793="YP Contract",if(K$1=$H2793,500000,if(K$1=($H2793+1),1000000,if(K$1=($H2793+2),1500000,""))))))))</f>
        <v/>
      </c>
      <c r="L2793" s="13" t="str">
        <f t="shared" si="2793"/>
        <v/>
      </c>
      <c r="M2793" s="13" t="str">
        <f t="shared" si="2793"/>
        <v/>
      </c>
      <c r="N2793" s="13" t="str">
        <f t="shared" si="2793"/>
        <v/>
      </c>
      <c r="O2793" s="13" t="str">
        <f t="shared" si="2793"/>
        <v/>
      </c>
      <c r="P2793" s="13" t="str">
        <f t="shared" si="2793"/>
        <v/>
      </c>
    </row>
    <row r="2794">
      <c r="B2794" s="23"/>
      <c r="C2794" s="9"/>
      <c r="D2794" s="9"/>
      <c r="E2794" s="9"/>
      <c r="F2794" s="2"/>
      <c r="G2794" s="3"/>
      <c r="I2794" s="12" t="str">
        <f t="shared" si="754"/>
        <v/>
      </c>
      <c r="J2794" s="13">
        <v>3.31E7</v>
      </c>
      <c r="K2794" s="13" t="str">
        <f t="shared" ref="K2794:P2794" si="2794">if($E2794="","",if($E2794="Dropped",if(and(K$1&lt;=$I2794,K$1&gt;=$H2794),if(Year($D2794)=K$1,$F2794*0.8,if((year($D2794)+1)=K$1,$F2794*0.6,$F2794*0.4)) ,""),if($E2794="Minors",0,if($E2794="FA Contract",if(and(K$1&lt;=$I2794,K$1&gt;=$H2794),$F2794,""),if($E2794="YP Contract",if(K$1=$H2794,500000,if(K$1=($H2794+1),1000000,if(K$1=($H2794+2),1500000,""))))))))</f>
        <v/>
      </c>
      <c r="L2794" s="13" t="str">
        <f t="shared" si="2794"/>
        <v/>
      </c>
      <c r="M2794" s="13" t="str">
        <f t="shared" si="2794"/>
        <v/>
      </c>
      <c r="N2794" s="13" t="str">
        <f t="shared" si="2794"/>
        <v/>
      </c>
      <c r="O2794" s="13" t="str">
        <f t="shared" si="2794"/>
        <v/>
      </c>
      <c r="P2794" s="13" t="str">
        <f t="shared" si="2794"/>
        <v/>
      </c>
    </row>
    <row r="2795">
      <c r="B2795" s="23"/>
      <c r="C2795" s="9"/>
      <c r="D2795" s="9"/>
      <c r="E2795" s="9"/>
      <c r="F2795" s="2"/>
      <c r="G2795" s="3"/>
      <c r="I2795" s="12" t="str">
        <f t="shared" si="754"/>
        <v/>
      </c>
      <c r="J2795" s="13">
        <v>3.31E7</v>
      </c>
      <c r="K2795" s="13" t="str">
        <f t="shared" ref="K2795:P2795" si="2795">if($E2795="","",if($E2795="Dropped",if(and(K$1&lt;=$I2795,K$1&gt;=$H2795),if(Year($D2795)=K$1,$F2795*0.8,if((year($D2795)+1)=K$1,$F2795*0.6,$F2795*0.4)) ,""),if($E2795="Minors",0,if($E2795="FA Contract",if(and(K$1&lt;=$I2795,K$1&gt;=$H2795),$F2795,""),if($E2795="YP Contract",if(K$1=$H2795,500000,if(K$1=($H2795+1),1000000,if(K$1=($H2795+2),1500000,""))))))))</f>
        <v/>
      </c>
      <c r="L2795" s="13" t="str">
        <f t="shared" si="2795"/>
        <v/>
      </c>
      <c r="M2795" s="13" t="str">
        <f t="shared" si="2795"/>
        <v/>
      </c>
      <c r="N2795" s="13" t="str">
        <f t="shared" si="2795"/>
        <v/>
      </c>
      <c r="O2795" s="13" t="str">
        <f t="shared" si="2795"/>
        <v/>
      </c>
      <c r="P2795" s="13" t="str">
        <f t="shared" si="2795"/>
        <v/>
      </c>
    </row>
    <row r="2796">
      <c r="B2796" s="23"/>
      <c r="C2796" s="9"/>
      <c r="D2796" s="9"/>
      <c r="E2796" s="9"/>
      <c r="F2796" s="2"/>
      <c r="G2796" s="3"/>
      <c r="I2796" s="12" t="str">
        <f t="shared" si="754"/>
        <v/>
      </c>
      <c r="J2796" s="13">
        <v>3.31E7</v>
      </c>
      <c r="K2796" s="13" t="str">
        <f t="shared" ref="K2796:P2796" si="2796">if($E2796="","",if($E2796="Dropped",if(and(K$1&lt;=$I2796,K$1&gt;=$H2796),if(Year($D2796)=K$1,$F2796*0.8,if((year($D2796)+1)=K$1,$F2796*0.6,$F2796*0.4)) ,""),if($E2796="Minors",0,if($E2796="FA Contract",if(and(K$1&lt;=$I2796,K$1&gt;=$H2796),$F2796,""),if($E2796="YP Contract",if(K$1=$H2796,500000,if(K$1=($H2796+1),1000000,if(K$1=($H2796+2),1500000,""))))))))</f>
        <v/>
      </c>
      <c r="L2796" s="13" t="str">
        <f t="shared" si="2796"/>
        <v/>
      </c>
      <c r="M2796" s="13" t="str">
        <f t="shared" si="2796"/>
        <v/>
      </c>
      <c r="N2796" s="13" t="str">
        <f t="shared" si="2796"/>
        <v/>
      </c>
      <c r="O2796" s="13" t="str">
        <f t="shared" si="2796"/>
        <v/>
      </c>
      <c r="P2796" s="13" t="str">
        <f t="shared" si="2796"/>
        <v/>
      </c>
    </row>
    <row r="2797">
      <c r="B2797" s="23"/>
      <c r="C2797" s="9"/>
      <c r="D2797" s="9"/>
      <c r="E2797" s="9"/>
      <c r="F2797" s="2"/>
      <c r="G2797" s="3"/>
      <c r="I2797" s="12" t="str">
        <f t="shared" si="754"/>
        <v/>
      </c>
      <c r="J2797" s="13">
        <v>3.31E7</v>
      </c>
      <c r="K2797" s="13" t="str">
        <f t="shared" ref="K2797:P2797" si="2797">if($E2797="","",if($E2797="Dropped",if(and(K$1&lt;=$I2797,K$1&gt;=$H2797),if(Year($D2797)=K$1,$F2797*0.8,if((year($D2797)+1)=K$1,$F2797*0.6,$F2797*0.4)) ,""),if($E2797="Minors",0,if($E2797="FA Contract",if(and(K$1&lt;=$I2797,K$1&gt;=$H2797),$F2797,""),if($E2797="YP Contract",if(K$1=$H2797,500000,if(K$1=($H2797+1),1000000,if(K$1=($H2797+2),1500000,""))))))))</f>
        <v/>
      </c>
      <c r="L2797" s="13" t="str">
        <f t="shared" si="2797"/>
        <v/>
      </c>
      <c r="M2797" s="13" t="str">
        <f t="shared" si="2797"/>
        <v/>
      </c>
      <c r="N2797" s="13" t="str">
        <f t="shared" si="2797"/>
        <v/>
      </c>
      <c r="O2797" s="13" t="str">
        <f t="shared" si="2797"/>
        <v/>
      </c>
      <c r="P2797" s="13" t="str">
        <f t="shared" si="2797"/>
        <v/>
      </c>
    </row>
    <row r="2798">
      <c r="B2798" s="23"/>
      <c r="C2798" s="9"/>
      <c r="D2798" s="9"/>
      <c r="E2798" s="9"/>
      <c r="F2798" s="2"/>
      <c r="G2798" s="3"/>
      <c r="I2798" s="12" t="str">
        <f t="shared" si="754"/>
        <v/>
      </c>
      <c r="J2798" s="13">
        <v>3.31E7</v>
      </c>
      <c r="K2798" s="13" t="str">
        <f t="shared" ref="K2798:P2798" si="2798">if($E2798="","",if($E2798="Dropped",if(and(K$1&lt;=$I2798,K$1&gt;=$H2798),if(Year($D2798)=K$1,$F2798*0.8,if((year($D2798)+1)=K$1,$F2798*0.6,$F2798*0.4)) ,""),if($E2798="Minors",0,if($E2798="FA Contract",if(and(K$1&lt;=$I2798,K$1&gt;=$H2798),$F2798,""),if($E2798="YP Contract",if(K$1=$H2798,500000,if(K$1=($H2798+1),1000000,if(K$1=($H2798+2),1500000,""))))))))</f>
        <v/>
      </c>
      <c r="L2798" s="13" t="str">
        <f t="shared" si="2798"/>
        <v/>
      </c>
      <c r="M2798" s="13" t="str">
        <f t="shared" si="2798"/>
        <v/>
      </c>
      <c r="N2798" s="13" t="str">
        <f t="shared" si="2798"/>
        <v/>
      </c>
      <c r="O2798" s="13" t="str">
        <f t="shared" si="2798"/>
        <v/>
      </c>
      <c r="P2798" s="13" t="str">
        <f t="shared" si="2798"/>
        <v/>
      </c>
    </row>
    <row r="2799">
      <c r="B2799" s="23"/>
      <c r="C2799" s="9"/>
      <c r="D2799" s="9"/>
      <c r="E2799" s="9"/>
      <c r="F2799" s="2"/>
      <c r="G2799" s="3"/>
      <c r="I2799" s="12" t="str">
        <f t="shared" si="754"/>
        <v/>
      </c>
      <c r="J2799" s="13">
        <v>3.31E7</v>
      </c>
      <c r="K2799" s="13" t="str">
        <f t="shared" ref="K2799:P2799" si="2799">if($E2799="","",if($E2799="Dropped",if(and(K$1&lt;=$I2799,K$1&gt;=$H2799),if(Year($D2799)=K$1,$F2799*0.8,if((year($D2799)+1)=K$1,$F2799*0.6,$F2799*0.4)) ,""),if($E2799="Minors",0,if($E2799="FA Contract",if(and(K$1&lt;=$I2799,K$1&gt;=$H2799),$F2799,""),if($E2799="YP Contract",if(K$1=$H2799,500000,if(K$1=($H2799+1),1000000,if(K$1=($H2799+2),1500000,""))))))))</f>
        <v/>
      </c>
      <c r="L2799" s="13" t="str">
        <f t="shared" si="2799"/>
        <v/>
      </c>
      <c r="M2799" s="13" t="str">
        <f t="shared" si="2799"/>
        <v/>
      </c>
      <c r="N2799" s="13" t="str">
        <f t="shared" si="2799"/>
        <v/>
      </c>
      <c r="O2799" s="13" t="str">
        <f t="shared" si="2799"/>
        <v/>
      </c>
      <c r="P2799" s="13" t="str">
        <f t="shared" si="2799"/>
        <v/>
      </c>
    </row>
    <row r="2800">
      <c r="B2800" s="23"/>
      <c r="C2800" s="9"/>
      <c r="D2800" s="9"/>
      <c r="E2800" s="9"/>
      <c r="F2800" s="2"/>
      <c r="G2800" s="3"/>
      <c r="I2800" s="12" t="str">
        <f t="shared" si="754"/>
        <v/>
      </c>
      <c r="J2800" s="13">
        <v>3.31E7</v>
      </c>
      <c r="K2800" s="13" t="str">
        <f t="shared" ref="K2800:P2800" si="2800">if($E2800="","",if($E2800="Dropped",if(and(K$1&lt;=$I2800,K$1&gt;=$H2800),if(Year($D2800)=K$1,$F2800*0.8,if((year($D2800)+1)=K$1,$F2800*0.6,$F2800*0.4)) ,""),if($E2800="Minors",0,if($E2800="FA Contract",if(and(K$1&lt;=$I2800,K$1&gt;=$H2800),$F2800,""),if($E2800="YP Contract",if(K$1=$H2800,500000,if(K$1=($H2800+1),1000000,if(K$1=($H2800+2),1500000,""))))))))</f>
        <v/>
      </c>
      <c r="L2800" s="13" t="str">
        <f t="shared" si="2800"/>
        <v/>
      </c>
      <c r="M2800" s="13" t="str">
        <f t="shared" si="2800"/>
        <v/>
      </c>
      <c r="N2800" s="13" t="str">
        <f t="shared" si="2800"/>
        <v/>
      </c>
      <c r="O2800" s="13" t="str">
        <f t="shared" si="2800"/>
        <v/>
      </c>
      <c r="P2800" s="13" t="str">
        <f t="shared" si="2800"/>
        <v/>
      </c>
    </row>
    <row r="2801">
      <c r="B2801" s="23"/>
      <c r="C2801" s="9"/>
      <c r="D2801" s="9"/>
      <c r="E2801" s="9"/>
      <c r="F2801" s="2"/>
      <c r="G2801" s="3"/>
      <c r="I2801" s="12" t="str">
        <f t="shared" si="754"/>
        <v/>
      </c>
      <c r="J2801" s="13">
        <v>3.31E7</v>
      </c>
      <c r="K2801" s="13" t="str">
        <f t="shared" ref="K2801:P2801" si="2801">if($E2801="","",if($E2801="Dropped",if(and(K$1&lt;=$I2801,K$1&gt;=$H2801),if(Year($D2801)=K$1,$F2801*0.8,if((year($D2801)+1)=K$1,$F2801*0.6,$F2801*0.4)) ,""),if($E2801="Minors",0,if($E2801="FA Contract",if(and(K$1&lt;=$I2801,K$1&gt;=$H2801),$F2801,""),if($E2801="YP Contract",if(K$1=$H2801,500000,if(K$1=($H2801+1),1000000,if(K$1=($H2801+2),1500000,""))))))))</f>
        <v/>
      </c>
      <c r="L2801" s="13" t="str">
        <f t="shared" si="2801"/>
        <v/>
      </c>
      <c r="M2801" s="13" t="str">
        <f t="shared" si="2801"/>
        <v/>
      </c>
      <c r="N2801" s="13" t="str">
        <f t="shared" si="2801"/>
        <v/>
      </c>
      <c r="O2801" s="13" t="str">
        <f t="shared" si="2801"/>
        <v/>
      </c>
      <c r="P2801" s="13" t="str">
        <f t="shared" si="2801"/>
        <v/>
      </c>
    </row>
    <row r="2802">
      <c r="B2802" s="23"/>
      <c r="C2802" s="9"/>
      <c r="D2802" s="9"/>
      <c r="E2802" s="9"/>
      <c r="F2802" s="2"/>
      <c r="G2802" s="3"/>
      <c r="I2802" s="12" t="str">
        <f t="shared" si="754"/>
        <v/>
      </c>
      <c r="J2802" s="13">
        <v>3.31E7</v>
      </c>
      <c r="K2802" s="13" t="str">
        <f t="shared" ref="K2802:P2802" si="2802">if($E2802="","",if($E2802="Dropped",if(and(K$1&lt;=$I2802,K$1&gt;=$H2802),if(Year($D2802)=K$1,$F2802*0.8,if((year($D2802)+1)=K$1,$F2802*0.6,$F2802*0.4)) ,""),if($E2802="Minors",0,if($E2802="FA Contract",if(and(K$1&lt;=$I2802,K$1&gt;=$H2802),$F2802,""),if($E2802="YP Contract",if(K$1=$H2802,500000,if(K$1=($H2802+1),1000000,if(K$1=($H2802+2),1500000,""))))))))</f>
        <v/>
      </c>
      <c r="L2802" s="13" t="str">
        <f t="shared" si="2802"/>
        <v/>
      </c>
      <c r="M2802" s="13" t="str">
        <f t="shared" si="2802"/>
        <v/>
      </c>
      <c r="N2802" s="13" t="str">
        <f t="shared" si="2802"/>
        <v/>
      </c>
      <c r="O2802" s="13" t="str">
        <f t="shared" si="2802"/>
        <v/>
      </c>
      <c r="P2802" s="13" t="str">
        <f t="shared" si="2802"/>
        <v/>
      </c>
    </row>
    <row r="2803">
      <c r="B2803" s="23"/>
      <c r="C2803" s="9"/>
      <c r="D2803" s="9"/>
      <c r="E2803" s="9"/>
      <c r="F2803" s="2"/>
      <c r="G2803" s="3"/>
      <c r="I2803" s="12" t="str">
        <f t="shared" si="754"/>
        <v/>
      </c>
      <c r="J2803" s="13">
        <v>3.31E7</v>
      </c>
      <c r="K2803" s="13" t="str">
        <f t="shared" ref="K2803:P2803" si="2803">if($E2803="","",if($E2803="Dropped",if(and(K$1&lt;=$I2803,K$1&gt;=$H2803),if(Year($D2803)=K$1,$F2803*0.8,if((year($D2803)+1)=K$1,$F2803*0.6,$F2803*0.4)) ,""),if($E2803="Minors",0,if($E2803="FA Contract",if(and(K$1&lt;=$I2803,K$1&gt;=$H2803),$F2803,""),if($E2803="YP Contract",if(K$1=$H2803,500000,if(K$1=($H2803+1),1000000,if(K$1=($H2803+2),1500000,""))))))))</f>
        <v/>
      </c>
      <c r="L2803" s="13" t="str">
        <f t="shared" si="2803"/>
        <v/>
      </c>
      <c r="M2803" s="13" t="str">
        <f t="shared" si="2803"/>
        <v/>
      </c>
      <c r="N2803" s="13" t="str">
        <f t="shared" si="2803"/>
        <v/>
      </c>
      <c r="O2803" s="13" t="str">
        <f t="shared" si="2803"/>
        <v/>
      </c>
      <c r="P2803" s="13" t="str">
        <f t="shared" si="2803"/>
        <v/>
      </c>
    </row>
    <row r="2804">
      <c r="B2804" s="23"/>
      <c r="C2804" s="9"/>
      <c r="D2804" s="9"/>
      <c r="E2804" s="9"/>
      <c r="F2804" s="2"/>
      <c r="G2804" s="3"/>
      <c r="I2804" s="12" t="str">
        <f t="shared" si="754"/>
        <v/>
      </c>
      <c r="J2804" s="13">
        <v>3.31E7</v>
      </c>
      <c r="K2804" s="13" t="str">
        <f t="shared" ref="K2804:P2804" si="2804">if($E2804="","",if($E2804="Dropped",if(and(K$1&lt;=$I2804,K$1&gt;=$H2804),if(Year($D2804)=K$1,$F2804*0.8,if((year($D2804)+1)=K$1,$F2804*0.6,$F2804*0.4)) ,""),if($E2804="Minors",0,if($E2804="FA Contract",if(and(K$1&lt;=$I2804,K$1&gt;=$H2804),$F2804,""),if($E2804="YP Contract",if(K$1=$H2804,500000,if(K$1=($H2804+1),1000000,if(K$1=($H2804+2),1500000,""))))))))</f>
        <v/>
      </c>
      <c r="L2804" s="13" t="str">
        <f t="shared" si="2804"/>
        <v/>
      </c>
      <c r="M2804" s="13" t="str">
        <f t="shared" si="2804"/>
        <v/>
      </c>
      <c r="N2804" s="13" t="str">
        <f t="shared" si="2804"/>
        <v/>
      </c>
      <c r="O2804" s="13" t="str">
        <f t="shared" si="2804"/>
        <v/>
      </c>
      <c r="P2804" s="13" t="str">
        <f t="shared" si="2804"/>
        <v/>
      </c>
    </row>
    <row r="2805">
      <c r="B2805" s="23"/>
      <c r="C2805" s="9"/>
      <c r="D2805" s="9"/>
      <c r="E2805" s="9"/>
      <c r="F2805" s="2"/>
      <c r="G2805" s="3"/>
      <c r="I2805" s="12" t="str">
        <f t="shared" si="754"/>
        <v/>
      </c>
      <c r="J2805" s="13">
        <v>3.31E7</v>
      </c>
      <c r="K2805" s="13" t="str">
        <f t="shared" ref="K2805:P2805" si="2805">if($E2805="","",if($E2805="Dropped",if(and(K$1&lt;=$I2805,K$1&gt;=$H2805),if(Year($D2805)=K$1,$F2805*0.8,if((year($D2805)+1)=K$1,$F2805*0.6,$F2805*0.4)) ,""),if($E2805="Minors",0,if($E2805="FA Contract",if(and(K$1&lt;=$I2805,K$1&gt;=$H2805),$F2805,""),if($E2805="YP Contract",if(K$1=$H2805,500000,if(K$1=($H2805+1),1000000,if(K$1=($H2805+2),1500000,""))))))))</f>
        <v/>
      </c>
      <c r="L2805" s="13" t="str">
        <f t="shared" si="2805"/>
        <v/>
      </c>
      <c r="M2805" s="13" t="str">
        <f t="shared" si="2805"/>
        <v/>
      </c>
      <c r="N2805" s="13" t="str">
        <f t="shared" si="2805"/>
        <v/>
      </c>
      <c r="O2805" s="13" t="str">
        <f t="shared" si="2805"/>
        <v/>
      </c>
      <c r="P2805" s="13" t="str">
        <f t="shared" si="2805"/>
        <v/>
      </c>
    </row>
    <row r="2806">
      <c r="B2806" s="23"/>
      <c r="C2806" s="9"/>
      <c r="D2806" s="9"/>
      <c r="E2806" s="9"/>
      <c r="F2806" s="2"/>
      <c r="G2806" s="3"/>
      <c r="I2806" s="12" t="str">
        <f t="shared" si="754"/>
        <v/>
      </c>
      <c r="J2806" s="13">
        <v>3.31E7</v>
      </c>
      <c r="K2806" s="13" t="str">
        <f t="shared" ref="K2806:P2806" si="2806">if($E2806="","",if($E2806="Dropped",if(and(K$1&lt;=$I2806,K$1&gt;=$H2806),if(Year($D2806)=K$1,$F2806*0.8,if((year($D2806)+1)=K$1,$F2806*0.6,$F2806*0.4)) ,""),if($E2806="Minors",0,if($E2806="FA Contract",if(and(K$1&lt;=$I2806,K$1&gt;=$H2806),$F2806,""),if($E2806="YP Contract",if(K$1=$H2806,500000,if(K$1=($H2806+1),1000000,if(K$1=($H2806+2),1500000,""))))))))</f>
        <v/>
      </c>
      <c r="L2806" s="13" t="str">
        <f t="shared" si="2806"/>
        <v/>
      </c>
      <c r="M2806" s="13" t="str">
        <f t="shared" si="2806"/>
        <v/>
      </c>
      <c r="N2806" s="13" t="str">
        <f t="shared" si="2806"/>
        <v/>
      </c>
      <c r="O2806" s="13" t="str">
        <f t="shared" si="2806"/>
        <v/>
      </c>
      <c r="P2806" s="13" t="str">
        <f t="shared" si="2806"/>
        <v/>
      </c>
    </row>
    <row r="2807">
      <c r="B2807" s="23"/>
      <c r="C2807" s="9"/>
      <c r="D2807" s="9"/>
      <c r="E2807" s="9"/>
      <c r="F2807" s="2"/>
      <c r="G2807" s="3"/>
      <c r="I2807" s="12" t="str">
        <f t="shared" si="754"/>
        <v/>
      </c>
      <c r="J2807" s="13">
        <v>3.31E7</v>
      </c>
      <c r="K2807" s="13" t="str">
        <f t="shared" ref="K2807:P2807" si="2807">if($E2807="","",if($E2807="Dropped",if(and(K$1&lt;=$I2807,K$1&gt;=$H2807),if(Year($D2807)=K$1,$F2807*0.8,if((year($D2807)+1)=K$1,$F2807*0.6,$F2807*0.4)) ,""),if($E2807="Minors",0,if($E2807="FA Contract",if(and(K$1&lt;=$I2807,K$1&gt;=$H2807),$F2807,""),if($E2807="YP Contract",if(K$1=$H2807,500000,if(K$1=($H2807+1),1000000,if(K$1=($H2807+2),1500000,""))))))))</f>
        <v/>
      </c>
      <c r="L2807" s="13" t="str">
        <f t="shared" si="2807"/>
        <v/>
      </c>
      <c r="M2807" s="13" t="str">
        <f t="shared" si="2807"/>
        <v/>
      </c>
      <c r="N2807" s="13" t="str">
        <f t="shared" si="2807"/>
        <v/>
      </c>
      <c r="O2807" s="13" t="str">
        <f t="shared" si="2807"/>
        <v/>
      </c>
      <c r="P2807" s="13" t="str">
        <f t="shared" si="2807"/>
        <v/>
      </c>
    </row>
    <row r="2808">
      <c r="B2808" s="23"/>
      <c r="C2808" s="9"/>
      <c r="D2808" s="9"/>
      <c r="E2808" s="9"/>
      <c r="F2808" s="2"/>
      <c r="G2808" s="3"/>
      <c r="I2808" s="12" t="str">
        <f t="shared" si="754"/>
        <v/>
      </c>
      <c r="J2808" s="13">
        <v>3.31E7</v>
      </c>
      <c r="K2808" s="13" t="str">
        <f t="shared" ref="K2808:P2808" si="2808">if($E2808="","",if($E2808="Dropped",if(and(K$1&lt;=$I2808,K$1&gt;=$H2808),if(Year($D2808)=K$1,$F2808*0.8,if((year($D2808)+1)=K$1,$F2808*0.6,$F2808*0.4)) ,""),if($E2808="Minors",0,if($E2808="FA Contract",if(and(K$1&lt;=$I2808,K$1&gt;=$H2808),$F2808,""),if($E2808="YP Contract",if(K$1=$H2808,500000,if(K$1=($H2808+1),1000000,if(K$1=($H2808+2),1500000,""))))))))</f>
        <v/>
      </c>
      <c r="L2808" s="13" t="str">
        <f t="shared" si="2808"/>
        <v/>
      </c>
      <c r="M2808" s="13" t="str">
        <f t="shared" si="2808"/>
        <v/>
      </c>
      <c r="N2808" s="13" t="str">
        <f t="shared" si="2808"/>
        <v/>
      </c>
      <c r="O2808" s="13" t="str">
        <f t="shared" si="2808"/>
        <v/>
      </c>
      <c r="P2808" s="13" t="str">
        <f t="shared" si="2808"/>
        <v/>
      </c>
    </row>
    <row r="2809">
      <c r="B2809" s="23"/>
      <c r="C2809" s="9"/>
      <c r="D2809" s="9"/>
      <c r="E2809" s="9"/>
      <c r="F2809" s="2"/>
      <c r="G2809" s="3"/>
      <c r="I2809" s="12" t="str">
        <f t="shared" si="754"/>
        <v/>
      </c>
      <c r="J2809" s="13">
        <v>3.31E7</v>
      </c>
      <c r="K2809" s="13" t="str">
        <f t="shared" ref="K2809:P2809" si="2809">if($E2809="","",if($E2809="Dropped",if(and(K$1&lt;=$I2809,K$1&gt;=$H2809),if(Year($D2809)=K$1,$F2809*0.8,if((year($D2809)+1)=K$1,$F2809*0.6,$F2809*0.4)) ,""),if($E2809="Minors",0,if($E2809="FA Contract",if(and(K$1&lt;=$I2809,K$1&gt;=$H2809),$F2809,""),if($E2809="YP Contract",if(K$1=$H2809,500000,if(K$1=($H2809+1),1000000,if(K$1=($H2809+2),1500000,""))))))))</f>
        <v/>
      </c>
      <c r="L2809" s="13" t="str">
        <f t="shared" si="2809"/>
        <v/>
      </c>
      <c r="M2809" s="13" t="str">
        <f t="shared" si="2809"/>
        <v/>
      </c>
      <c r="N2809" s="13" t="str">
        <f t="shared" si="2809"/>
        <v/>
      </c>
      <c r="O2809" s="13" t="str">
        <f t="shared" si="2809"/>
        <v/>
      </c>
      <c r="P2809" s="13" t="str">
        <f t="shared" si="2809"/>
        <v/>
      </c>
    </row>
    <row r="2810">
      <c r="B2810" s="23"/>
      <c r="C2810" s="9"/>
      <c r="D2810" s="9"/>
      <c r="E2810" s="9"/>
      <c r="F2810" s="2"/>
      <c r="G2810" s="3"/>
      <c r="I2810" s="12" t="str">
        <f t="shared" si="754"/>
        <v/>
      </c>
      <c r="J2810" s="13">
        <v>3.31E7</v>
      </c>
      <c r="K2810" s="13" t="str">
        <f t="shared" ref="K2810:P2810" si="2810">if($E2810="","",if($E2810="Dropped",if(and(K$1&lt;=$I2810,K$1&gt;=$H2810),if(Year($D2810)=K$1,$F2810*0.8,if((year($D2810)+1)=K$1,$F2810*0.6,$F2810*0.4)) ,""),if($E2810="Minors",0,if($E2810="FA Contract",if(and(K$1&lt;=$I2810,K$1&gt;=$H2810),$F2810,""),if($E2810="YP Contract",if(K$1=$H2810,500000,if(K$1=($H2810+1),1000000,if(K$1=($H2810+2),1500000,""))))))))</f>
        <v/>
      </c>
      <c r="L2810" s="13" t="str">
        <f t="shared" si="2810"/>
        <v/>
      </c>
      <c r="M2810" s="13" t="str">
        <f t="shared" si="2810"/>
        <v/>
      </c>
      <c r="N2810" s="13" t="str">
        <f t="shared" si="2810"/>
        <v/>
      </c>
      <c r="O2810" s="13" t="str">
        <f t="shared" si="2810"/>
        <v/>
      </c>
      <c r="P2810" s="13" t="str">
        <f t="shared" si="2810"/>
        <v/>
      </c>
    </row>
    <row r="2811">
      <c r="B2811" s="23"/>
      <c r="C2811" s="9"/>
      <c r="D2811" s="9"/>
      <c r="E2811" s="9"/>
      <c r="F2811" s="2"/>
      <c r="G2811" s="3"/>
      <c r="I2811" s="12" t="str">
        <f t="shared" si="754"/>
        <v/>
      </c>
      <c r="J2811" s="13">
        <v>3.31E7</v>
      </c>
      <c r="K2811" s="13" t="str">
        <f t="shared" ref="K2811:P2811" si="2811">if($E2811="","",if($E2811="Dropped",if(and(K$1&lt;=$I2811,K$1&gt;=$H2811),if(Year($D2811)=K$1,$F2811*0.8,if((year($D2811)+1)=K$1,$F2811*0.6,$F2811*0.4)) ,""),if($E2811="Minors",0,if($E2811="FA Contract",if(and(K$1&lt;=$I2811,K$1&gt;=$H2811),$F2811,""),if($E2811="YP Contract",if(K$1=$H2811,500000,if(K$1=($H2811+1),1000000,if(K$1=($H2811+2),1500000,""))))))))</f>
        <v/>
      </c>
      <c r="L2811" s="13" t="str">
        <f t="shared" si="2811"/>
        <v/>
      </c>
      <c r="M2811" s="13" t="str">
        <f t="shared" si="2811"/>
        <v/>
      </c>
      <c r="N2811" s="13" t="str">
        <f t="shared" si="2811"/>
        <v/>
      </c>
      <c r="O2811" s="13" t="str">
        <f t="shared" si="2811"/>
        <v/>
      </c>
      <c r="P2811" s="13" t="str">
        <f t="shared" si="2811"/>
        <v/>
      </c>
    </row>
    <row r="2812">
      <c r="B2812" s="23"/>
      <c r="C2812" s="9"/>
      <c r="D2812" s="9"/>
      <c r="E2812" s="9"/>
      <c r="F2812" s="2"/>
      <c r="G2812" s="3"/>
      <c r="I2812" s="12" t="str">
        <f t="shared" si="754"/>
        <v/>
      </c>
      <c r="J2812" s="13">
        <v>3.31E7</v>
      </c>
      <c r="K2812" s="13" t="str">
        <f t="shared" ref="K2812:P2812" si="2812">if($E2812="","",if($E2812="Dropped",if(and(K$1&lt;=$I2812,K$1&gt;=$H2812),if(Year($D2812)=K$1,$F2812*0.8,if((year($D2812)+1)=K$1,$F2812*0.6,$F2812*0.4)) ,""),if($E2812="Minors",0,if($E2812="FA Contract",if(and(K$1&lt;=$I2812,K$1&gt;=$H2812),$F2812,""),if($E2812="YP Contract",if(K$1=$H2812,500000,if(K$1=($H2812+1),1000000,if(K$1=($H2812+2),1500000,""))))))))</f>
        <v/>
      </c>
      <c r="L2812" s="13" t="str">
        <f t="shared" si="2812"/>
        <v/>
      </c>
      <c r="M2812" s="13" t="str">
        <f t="shared" si="2812"/>
        <v/>
      </c>
      <c r="N2812" s="13" t="str">
        <f t="shared" si="2812"/>
        <v/>
      </c>
      <c r="O2812" s="13" t="str">
        <f t="shared" si="2812"/>
        <v/>
      </c>
      <c r="P2812" s="13" t="str">
        <f t="shared" si="2812"/>
        <v/>
      </c>
    </row>
    <row r="2813">
      <c r="B2813" s="23"/>
      <c r="C2813" s="9"/>
      <c r="D2813" s="9"/>
      <c r="E2813" s="9"/>
      <c r="F2813" s="2"/>
      <c r="G2813" s="3"/>
      <c r="I2813" s="12" t="str">
        <f t="shared" si="754"/>
        <v/>
      </c>
      <c r="J2813" s="13">
        <v>3.31E7</v>
      </c>
      <c r="K2813" s="13" t="str">
        <f t="shared" ref="K2813:P2813" si="2813">if($E2813="","",if($E2813="Dropped",if(and(K$1&lt;=$I2813,K$1&gt;=$H2813),if(Year($D2813)=K$1,$F2813*0.8,if((year($D2813)+1)=K$1,$F2813*0.6,$F2813*0.4)) ,""),if($E2813="Minors",0,if($E2813="FA Contract",if(and(K$1&lt;=$I2813,K$1&gt;=$H2813),$F2813,""),if($E2813="YP Contract",if(K$1=$H2813,500000,if(K$1=($H2813+1),1000000,if(K$1=($H2813+2),1500000,""))))))))</f>
        <v/>
      </c>
      <c r="L2813" s="13" t="str">
        <f t="shared" si="2813"/>
        <v/>
      </c>
      <c r="M2813" s="13" t="str">
        <f t="shared" si="2813"/>
        <v/>
      </c>
      <c r="N2813" s="13" t="str">
        <f t="shared" si="2813"/>
        <v/>
      </c>
      <c r="O2813" s="13" t="str">
        <f t="shared" si="2813"/>
        <v/>
      </c>
      <c r="P2813" s="13" t="str">
        <f t="shared" si="2813"/>
        <v/>
      </c>
    </row>
    <row r="2814">
      <c r="B2814" s="23"/>
      <c r="C2814" s="9"/>
      <c r="D2814" s="9"/>
      <c r="E2814" s="9"/>
      <c r="F2814" s="2"/>
      <c r="G2814" s="3"/>
      <c r="I2814" s="12" t="str">
        <f t="shared" si="754"/>
        <v/>
      </c>
      <c r="J2814" s="13">
        <v>3.31E7</v>
      </c>
      <c r="K2814" s="13" t="str">
        <f t="shared" ref="K2814:P2814" si="2814">if($E2814="","",if($E2814="Dropped",if(and(K$1&lt;=$I2814,K$1&gt;=$H2814),if(Year($D2814)=K$1,$F2814*0.8,if((year($D2814)+1)=K$1,$F2814*0.6,$F2814*0.4)) ,""),if($E2814="Minors",0,if($E2814="FA Contract",if(and(K$1&lt;=$I2814,K$1&gt;=$H2814),$F2814,""),if($E2814="YP Contract",if(K$1=$H2814,500000,if(K$1=($H2814+1),1000000,if(K$1=($H2814+2),1500000,""))))))))</f>
        <v/>
      </c>
      <c r="L2814" s="13" t="str">
        <f t="shared" si="2814"/>
        <v/>
      </c>
      <c r="M2814" s="13" t="str">
        <f t="shared" si="2814"/>
        <v/>
      </c>
      <c r="N2814" s="13" t="str">
        <f t="shared" si="2814"/>
        <v/>
      </c>
      <c r="O2814" s="13" t="str">
        <f t="shared" si="2814"/>
        <v/>
      </c>
      <c r="P2814" s="13" t="str">
        <f t="shared" si="2814"/>
        <v/>
      </c>
    </row>
    <row r="2815">
      <c r="B2815" s="23"/>
      <c r="C2815" s="9"/>
      <c r="D2815" s="9"/>
      <c r="E2815" s="9"/>
      <c r="F2815" s="2"/>
      <c r="G2815" s="3"/>
      <c r="I2815" s="12" t="str">
        <f t="shared" si="754"/>
        <v/>
      </c>
      <c r="J2815" s="13">
        <v>3.31E7</v>
      </c>
      <c r="K2815" s="13" t="str">
        <f t="shared" ref="K2815:P2815" si="2815">if($E2815="","",if($E2815="Dropped",if(and(K$1&lt;=$I2815,K$1&gt;=$H2815),if(Year($D2815)=K$1,$F2815*0.8,if((year($D2815)+1)=K$1,$F2815*0.6,$F2815*0.4)) ,""),if($E2815="Minors",0,if($E2815="FA Contract",if(and(K$1&lt;=$I2815,K$1&gt;=$H2815),$F2815,""),if($E2815="YP Contract",if(K$1=$H2815,500000,if(K$1=($H2815+1),1000000,if(K$1=($H2815+2),1500000,""))))))))</f>
        <v/>
      </c>
      <c r="L2815" s="13" t="str">
        <f t="shared" si="2815"/>
        <v/>
      </c>
      <c r="M2815" s="13" t="str">
        <f t="shared" si="2815"/>
        <v/>
      </c>
      <c r="N2815" s="13" t="str">
        <f t="shared" si="2815"/>
        <v/>
      </c>
      <c r="O2815" s="13" t="str">
        <f t="shared" si="2815"/>
        <v/>
      </c>
      <c r="P2815" s="13" t="str">
        <f t="shared" si="2815"/>
        <v/>
      </c>
    </row>
    <row r="2816">
      <c r="B2816" s="23"/>
      <c r="C2816" s="9"/>
      <c r="D2816" s="9"/>
      <c r="E2816" s="9"/>
      <c r="F2816" s="2"/>
      <c r="G2816" s="3"/>
      <c r="I2816" s="12" t="str">
        <f t="shared" si="754"/>
        <v/>
      </c>
      <c r="J2816" s="13">
        <v>3.31E7</v>
      </c>
      <c r="K2816" s="13" t="str">
        <f t="shared" ref="K2816:P2816" si="2816">if($E2816="","",if($E2816="Dropped",if(and(K$1&lt;=$I2816,K$1&gt;=$H2816),if(Year($D2816)=K$1,$F2816*0.8,if((year($D2816)+1)=K$1,$F2816*0.6,$F2816*0.4)) ,""),if($E2816="Minors",0,if($E2816="FA Contract",if(and(K$1&lt;=$I2816,K$1&gt;=$H2816),$F2816,""),if($E2816="YP Contract",if(K$1=$H2816,500000,if(K$1=($H2816+1),1000000,if(K$1=($H2816+2),1500000,""))))))))</f>
        <v/>
      </c>
      <c r="L2816" s="13" t="str">
        <f t="shared" si="2816"/>
        <v/>
      </c>
      <c r="M2816" s="13" t="str">
        <f t="shared" si="2816"/>
        <v/>
      </c>
      <c r="N2816" s="13" t="str">
        <f t="shared" si="2816"/>
        <v/>
      </c>
      <c r="O2816" s="13" t="str">
        <f t="shared" si="2816"/>
        <v/>
      </c>
      <c r="P2816" s="13" t="str">
        <f t="shared" si="2816"/>
        <v/>
      </c>
    </row>
    <row r="2817">
      <c r="B2817" s="23"/>
      <c r="C2817" s="9"/>
      <c r="D2817" s="9"/>
      <c r="E2817" s="9"/>
      <c r="F2817" s="2"/>
      <c r="G2817" s="3"/>
      <c r="I2817" s="12" t="str">
        <f t="shared" si="754"/>
        <v/>
      </c>
      <c r="J2817" s="13">
        <v>3.31E7</v>
      </c>
      <c r="K2817" s="13" t="str">
        <f t="shared" ref="K2817:P2817" si="2817">if($E2817="","",if($E2817="Dropped",if(and(K$1&lt;=$I2817,K$1&gt;=$H2817),if(Year($D2817)=K$1,$F2817*0.8,if((year($D2817)+1)=K$1,$F2817*0.6,$F2817*0.4)) ,""),if($E2817="Minors",0,if($E2817="FA Contract",if(and(K$1&lt;=$I2817,K$1&gt;=$H2817),$F2817,""),if($E2817="YP Contract",if(K$1=$H2817,500000,if(K$1=($H2817+1),1000000,if(K$1=($H2817+2),1500000,""))))))))</f>
        <v/>
      </c>
      <c r="L2817" s="13" t="str">
        <f t="shared" si="2817"/>
        <v/>
      </c>
      <c r="M2817" s="13" t="str">
        <f t="shared" si="2817"/>
        <v/>
      </c>
      <c r="N2817" s="13" t="str">
        <f t="shared" si="2817"/>
        <v/>
      </c>
      <c r="O2817" s="13" t="str">
        <f t="shared" si="2817"/>
        <v/>
      </c>
      <c r="P2817" s="13" t="str">
        <f t="shared" si="2817"/>
        <v/>
      </c>
    </row>
    <row r="2818">
      <c r="B2818" s="23"/>
      <c r="C2818" s="9"/>
      <c r="D2818" s="9"/>
      <c r="E2818" s="9"/>
      <c r="F2818" s="2"/>
      <c r="G2818" s="3"/>
      <c r="I2818" s="12" t="str">
        <f t="shared" si="754"/>
        <v/>
      </c>
      <c r="J2818" s="13">
        <v>3.31E7</v>
      </c>
      <c r="K2818" s="13" t="str">
        <f t="shared" ref="K2818:P2818" si="2818">if($E2818="","",if($E2818="Dropped",if(and(K$1&lt;=$I2818,K$1&gt;=$H2818),if(Year($D2818)=K$1,$F2818*0.8,if((year($D2818)+1)=K$1,$F2818*0.6,$F2818*0.4)) ,""),if($E2818="Minors",0,if($E2818="FA Contract",if(and(K$1&lt;=$I2818,K$1&gt;=$H2818),$F2818,""),if($E2818="YP Contract",if(K$1=$H2818,500000,if(K$1=($H2818+1),1000000,if(K$1=($H2818+2),1500000,""))))))))</f>
        <v/>
      </c>
      <c r="L2818" s="13" t="str">
        <f t="shared" si="2818"/>
        <v/>
      </c>
      <c r="M2818" s="13" t="str">
        <f t="shared" si="2818"/>
        <v/>
      </c>
      <c r="N2818" s="13" t="str">
        <f t="shared" si="2818"/>
        <v/>
      </c>
      <c r="O2818" s="13" t="str">
        <f t="shared" si="2818"/>
        <v/>
      </c>
      <c r="P2818" s="13" t="str">
        <f t="shared" si="2818"/>
        <v/>
      </c>
    </row>
    <row r="2819">
      <c r="B2819" s="23"/>
      <c r="C2819" s="9"/>
      <c r="D2819" s="9"/>
      <c r="E2819" s="9"/>
      <c r="F2819" s="2"/>
      <c r="G2819" s="3"/>
      <c r="I2819" s="12" t="str">
        <f t="shared" si="754"/>
        <v/>
      </c>
      <c r="J2819" s="13">
        <v>3.31E7</v>
      </c>
      <c r="K2819" s="13" t="str">
        <f t="shared" ref="K2819:P2819" si="2819">if($E2819="","",if($E2819="Dropped",if(and(K$1&lt;=$I2819,K$1&gt;=$H2819),if(Year($D2819)=K$1,$F2819*0.8,if((year($D2819)+1)=K$1,$F2819*0.6,$F2819*0.4)) ,""),if($E2819="Minors",0,if($E2819="FA Contract",if(and(K$1&lt;=$I2819,K$1&gt;=$H2819),$F2819,""),if($E2819="YP Contract",if(K$1=$H2819,500000,if(K$1=($H2819+1),1000000,if(K$1=($H2819+2),1500000,""))))))))</f>
        <v/>
      </c>
      <c r="L2819" s="13" t="str">
        <f t="shared" si="2819"/>
        <v/>
      </c>
      <c r="M2819" s="13" t="str">
        <f t="shared" si="2819"/>
        <v/>
      </c>
      <c r="N2819" s="13" t="str">
        <f t="shared" si="2819"/>
        <v/>
      </c>
      <c r="O2819" s="13" t="str">
        <f t="shared" si="2819"/>
        <v/>
      </c>
      <c r="P2819" s="13" t="str">
        <f t="shared" si="2819"/>
        <v/>
      </c>
    </row>
    <row r="2820">
      <c r="B2820" s="23"/>
      <c r="C2820" s="9"/>
      <c r="D2820" s="9"/>
      <c r="E2820" s="9"/>
      <c r="F2820" s="2"/>
      <c r="G2820" s="3"/>
      <c r="I2820" s="12" t="str">
        <f t="shared" si="754"/>
        <v/>
      </c>
      <c r="J2820" s="13">
        <v>3.31E7</v>
      </c>
      <c r="K2820" s="13" t="str">
        <f t="shared" ref="K2820:P2820" si="2820">if($E2820="","",if($E2820="Dropped",if(and(K$1&lt;=$I2820,K$1&gt;=$H2820),if(Year($D2820)=K$1,$F2820*0.8,if((year($D2820)+1)=K$1,$F2820*0.6,$F2820*0.4)) ,""),if($E2820="Minors",0,if($E2820="FA Contract",if(and(K$1&lt;=$I2820,K$1&gt;=$H2820),$F2820,""),if($E2820="YP Contract",if(K$1=$H2820,500000,if(K$1=($H2820+1),1000000,if(K$1=($H2820+2),1500000,""))))))))</f>
        <v/>
      </c>
      <c r="L2820" s="13" t="str">
        <f t="shared" si="2820"/>
        <v/>
      </c>
      <c r="M2820" s="13" t="str">
        <f t="shared" si="2820"/>
        <v/>
      </c>
      <c r="N2820" s="13" t="str">
        <f t="shared" si="2820"/>
        <v/>
      </c>
      <c r="O2820" s="13" t="str">
        <f t="shared" si="2820"/>
        <v/>
      </c>
      <c r="P2820" s="13" t="str">
        <f t="shared" si="2820"/>
        <v/>
      </c>
    </row>
    <row r="2821">
      <c r="B2821" s="23"/>
      <c r="C2821" s="9"/>
      <c r="D2821" s="9"/>
      <c r="E2821" s="9"/>
      <c r="F2821" s="2"/>
      <c r="G2821" s="3"/>
      <c r="I2821" s="12" t="str">
        <f t="shared" si="754"/>
        <v/>
      </c>
      <c r="J2821" s="13">
        <v>3.31E7</v>
      </c>
      <c r="K2821" s="13" t="str">
        <f t="shared" ref="K2821:P2821" si="2821">if($E2821="","",if($E2821="Dropped",if(and(K$1&lt;=$I2821,K$1&gt;=$H2821),if(Year($D2821)=K$1,$F2821*0.8,if((year($D2821)+1)=K$1,$F2821*0.6,$F2821*0.4)) ,""),if($E2821="Minors",0,if($E2821="FA Contract",if(and(K$1&lt;=$I2821,K$1&gt;=$H2821),$F2821,""),if($E2821="YP Contract",if(K$1=$H2821,500000,if(K$1=($H2821+1),1000000,if(K$1=($H2821+2),1500000,""))))))))</f>
        <v/>
      </c>
      <c r="L2821" s="13" t="str">
        <f t="shared" si="2821"/>
        <v/>
      </c>
      <c r="M2821" s="13" t="str">
        <f t="shared" si="2821"/>
        <v/>
      </c>
      <c r="N2821" s="13" t="str">
        <f t="shared" si="2821"/>
        <v/>
      </c>
      <c r="O2821" s="13" t="str">
        <f t="shared" si="2821"/>
        <v/>
      </c>
      <c r="P2821" s="13" t="str">
        <f t="shared" si="2821"/>
        <v/>
      </c>
    </row>
    <row r="2822">
      <c r="B2822" s="23"/>
      <c r="C2822" s="9"/>
      <c r="D2822" s="9"/>
      <c r="E2822" s="9"/>
      <c r="F2822" s="2"/>
      <c r="G2822" s="3"/>
      <c r="I2822" s="12" t="str">
        <f t="shared" si="754"/>
        <v/>
      </c>
      <c r="J2822" s="13">
        <v>3.31E7</v>
      </c>
      <c r="K2822" s="13" t="str">
        <f t="shared" ref="K2822:P2822" si="2822">if($E2822="","",if($E2822="Dropped",if(and(K$1&lt;=$I2822,K$1&gt;=$H2822),if(Year($D2822)=K$1,$F2822*0.8,if((year($D2822)+1)=K$1,$F2822*0.6,$F2822*0.4)) ,""),if($E2822="Minors",0,if($E2822="FA Contract",if(and(K$1&lt;=$I2822,K$1&gt;=$H2822),$F2822,""),if($E2822="YP Contract",if(K$1=$H2822,500000,if(K$1=($H2822+1),1000000,if(K$1=($H2822+2),1500000,""))))))))</f>
        <v/>
      </c>
      <c r="L2822" s="13" t="str">
        <f t="shared" si="2822"/>
        <v/>
      </c>
      <c r="M2822" s="13" t="str">
        <f t="shared" si="2822"/>
        <v/>
      </c>
      <c r="N2822" s="13" t="str">
        <f t="shared" si="2822"/>
        <v/>
      </c>
      <c r="O2822" s="13" t="str">
        <f t="shared" si="2822"/>
        <v/>
      </c>
      <c r="P2822" s="13" t="str">
        <f t="shared" si="2822"/>
        <v/>
      </c>
    </row>
    <row r="2823">
      <c r="B2823" s="23"/>
      <c r="C2823" s="9"/>
      <c r="D2823" s="9"/>
      <c r="E2823" s="9"/>
      <c r="F2823" s="2"/>
      <c r="G2823" s="3"/>
      <c r="I2823" s="12" t="str">
        <f t="shared" si="754"/>
        <v/>
      </c>
      <c r="J2823" s="13">
        <v>3.31E7</v>
      </c>
      <c r="K2823" s="13" t="str">
        <f t="shared" ref="K2823:P2823" si="2823">if($E2823="","",if($E2823="Dropped",if(and(K$1&lt;=$I2823,K$1&gt;=$H2823),if(Year($D2823)=K$1,$F2823*0.8,if((year($D2823)+1)=K$1,$F2823*0.6,$F2823*0.4)) ,""),if($E2823="Minors",0,if($E2823="FA Contract",if(and(K$1&lt;=$I2823,K$1&gt;=$H2823),$F2823,""),if($E2823="YP Contract",if(K$1=$H2823,500000,if(K$1=($H2823+1),1000000,if(K$1=($H2823+2),1500000,""))))))))</f>
        <v/>
      </c>
      <c r="L2823" s="13" t="str">
        <f t="shared" si="2823"/>
        <v/>
      </c>
      <c r="M2823" s="13" t="str">
        <f t="shared" si="2823"/>
        <v/>
      </c>
      <c r="N2823" s="13" t="str">
        <f t="shared" si="2823"/>
        <v/>
      </c>
      <c r="O2823" s="13" t="str">
        <f t="shared" si="2823"/>
        <v/>
      </c>
      <c r="P2823" s="13" t="str">
        <f t="shared" si="2823"/>
        <v/>
      </c>
    </row>
    <row r="2824">
      <c r="B2824" s="23"/>
      <c r="C2824" s="9"/>
      <c r="D2824" s="9"/>
      <c r="E2824" s="9"/>
      <c r="F2824" s="2"/>
      <c r="G2824" s="3"/>
      <c r="I2824" s="12" t="str">
        <f t="shared" si="754"/>
        <v/>
      </c>
      <c r="J2824" s="13">
        <v>3.31E7</v>
      </c>
      <c r="K2824" s="13" t="str">
        <f t="shared" ref="K2824:P2824" si="2824">if($E2824="","",if($E2824="Dropped",if(and(K$1&lt;=$I2824,K$1&gt;=$H2824),if(Year($D2824)=K$1,$F2824*0.8,if((year($D2824)+1)=K$1,$F2824*0.6,$F2824*0.4)) ,""),if($E2824="Minors",0,if($E2824="FA Contract",if(and(K$1&lt;=$I2824,K$1&gt;=$H2824),$F2824,""),if($E2824="YP Contract",if(K$1=$H2824,500000,if(K$1=($H2824+1),1000000,if(K$1=($H2824+2),1500000,""))))))))</f>
        <v/>
      </c>
      <c r="L2824" s="13" t="str">
        <f t="shared" si="2824"/>
        <v/>
      </c>
      <c r="M2824" s="13" t="str">
        <f t="shared" si="2824"/>
        <v/>
      </c>
      <c r="N2824" s="13" t="str">
        <f t="shared" si="2824"/>
        <v/>
      </c>
      <c r="O2824" s="13" t="str">
        <f t="shared" si="2824"/>
        <v/>
      </c>
      <c r="P2824" s="13" t="str">
        <f t="shared" si="2824"/>
        <v/>
      </c>
    </row>
    <row r="2825">
      <c r="B2825" s="23"/>
      <c r="C2825" s="9"/>
      <c r="D2825" s="9"/>
      <c r="E2825" s="9"/>
      <c r="F2825" s="2"/>
      <c r="G2825" s="3"/>
      <c r="I2825" s="12" t="str">
        <f t="shared" si="754"/>
        <v/>
      </c>
      <c r="J2825" s="13">
        <v>3.31E7</v>
      </c>
      <c r="K2825" s="13" t="str">
        <f t="shared" ref="K2825:P2825" si="2825">if($E2825="","",if($E2825="Dropped",if(and(K$1&lt;=$I2825,K$1&gt;=$H2825),if(Year($D2825)=K$1,$F2825*0.8,if((year($D2825)+1)=K$1,$F2825*0.6,$F2825*0.4)) ,""),if($E2825="Minors",0,if($E2825="FA Contract",if(and(K$1&lt;=$I2825,K$1&gt;=$H2825),$F2825,""),if($E2825="YP Contract",if(K$1=$H2825,500000,if(K$1=($H2825+1),1000000,if(K$1=($H2825+2),1500000,""))))))))</f>
        <v/>
      </c>
      <c r="L2825" s="13" t="str">
        <f t="shared" si="2825"/>
        <v/>
      </c>
      <c r="M2825" s="13" t="str">
        <f t="shared" si="2825"/>
        <v/>
      </c>
      <c r="N2825" s="13" t="str">
        <f t="shared" si="2825"/>
        <v/>
      </c>
      <c r="O2825" s="13" t="str">
        <f t="shared" si="2825"/>
        <v/>
      </c>
      <c r="P2825" s="13" t="str">
        <f t="shared" si="2825"/>
        <v/>
      </c>
    </row>
    <row r="2826">
      <c r="B2826" s="23"/>
      <c r="C2826" s="9"/>
      <c r="D2826" s="9"/>
      <c r="E2826" s="9"/>
      <c r="F2826" s="2"/>
      <c r="G2826" s="3"/>
      <c r="I2826" s="12" t="str">
        <f t="shared" si="754"/>
        <v/>
      </c>
      <c r="J2826" s="13">
        <v>3.31E7</v>
      </c>
      <c r="K2826" s="13" t="str">
        <f t="shared" ref="K2826:P2826" si="2826">if($E2826="","",if($E2826="Dropped",if(and(K$1&lt;=$I2826,K$1&gt;=$H2826),if(Year($D2826)=K$1,$F2826*0.8,if((year($D2826)+1)=K$1,$F2826*0.6,$F2826*0.4)) ,""),if($E2826="Minors",0,if($E2826="FA Contract",if(and(K$1&lt;=$I2826,K$1&gt;=$H2826),$F2826,""),if($E2826="YP Contract",if(K$1=$H2826,500000,if(K$1=($H2826+1),1000000,if(K$1=($H2826+2),1500000,""))))))))</f>
        <v/>
      </c>
      <c r="L2826" s="13" t="str">
        <f t="shared" si="2826"/>
        <v/>
      </c>
      <c r="M2826" s="13" t="str">
        <f t="shared" si="2826"/>
        <v/>
      </c>
      <c r="N2826" s="13" t="str">
        <f t="shared" si="2826"/>
        <v/>
      </c>
      <c r="O2826" s="13" t="str">
        <f t="shared" si="2826"/>
        <v/>
      </c>
      <c r="P2826" s="13" t="str">
        <f t="shared" si="2826"/>
        <v/>
      </c>
    </row>
    <row r="2827">
      <c r="B2827" s="23"/>
      <c r="C2827" s="9"/>
      <c r="D2827" s="9"/>
      <c r="E2827" s="9"/>
      <c r="F2827" s="2"/>
      <c r="G2827" s="3"/>
      <c r="I2827" s="12" t="str">
        <f t="shared" si="754"/>
        <v/>
      </c>
      <c r="J2827" s="13">
        <v>3.31E7</v>
      </c>
      <c r="K2827" s="13" t="str">
        <f t="shared" ref="K2827:P2827" si="2827">if($E2827="","",if($E2827="Dropped",if(and(K$1&lt;=$I2827,K$1&gt;=$H2827),if(Year($D2827)=K$1,$F2827*0.8,if((year($D2827)+1)=K$1,$F2827*0.6,$F2827*0.4)) ,""),if($E2827="Minors",0,if($E2827="FA Contract",if(and(K$1&lt;=$I2827,K$1&gt;=$H2827),$F2827,""),if($E2827="YP Contract",if(K$1=$H2827,500000,if(K$1=($H2827+1),1000000,if(K$1=($H2827+2),1500000,""))))))))</f>
        <v/>
      </c>
      <c r="L2827" s="13" t="str">
        <f t="shared" si="2827"/>
        <v/>
      </c>
      <c r="M2827" s="13" t="str">
        <f t="shared" si="2827"/>
        <v/>
      </c>
      <c r="N2827" s="13" t="str">
        <f t="shared" si="2827"/>
        <v/>
      </c>
      <c r="O2827" s="13" t="str">
        <f t="shared" si="2827"/>
        <v/>
      </c>
      <c r="P2827" s="13" t="str">
        <f t="shared" si="2827"/>
        <v/>
      </c>
    </row>
    <row r="2828">
      <c r="B2828" s="23"/>
      <c r="C2828" s="9"/>
      <c r="D2828" s="9"/>
      <c r="E2828" s="9"/>
      <c r="F2828" s="2"/>
      <c r="G2828" s="3"/>
      <c r="I2828" s="12" t="str">
        <f t="shared" si="754"/>
        <v/>
      </c>
      <c r="J2828" s="13">
        <v>3.31E7</v>
      </c>
      <c r="K2828" s="13" t="str">
        <f t="shared" ref="K2828:P2828" si="2828">if($E2828="","",if($E2828="Dropped",if(and(K$1&lt;=$I2828,K$1&gt;=$H2828),if(Year($D2828)=K$1,$F2828*0.8,if((year($D2828)+1)=K$1,$F2828*0.6,$F2828*0.4)) ,""),if($E2828="Minors",0,if($E2828="FA Contract",if(and(K$1&lt;=$I2828,K$1&gt;=$H2828),$F2828,""),if($E2828="YP Contract",if(K$1=$H2828,500000,if(K$1=($H2828+1),1000000,if(K$1=($H2828+2),1500000,""))))))))</f>
        <v/>
      </c>
      <c r="L2828" s="13" t="str">
        <f t="shared" si="2828"/>
        <v/>
      </c>
      <c r="M2828" s="13" t="str">
        <f t="shared" si="2828"/>
        <v/>
      </c>
      <c r="N2828" s="13" t="str">
        <f t="shared" si="2828"/>
        <v/>
      </c>
      <c r="O2828" s="13" t="str">
        <f t="shared" si="2828"/>
        <v/>
      </c>
      <c r="P2828" s="13" t="str">
        <f t="shared" si="2828"/>
        <v/>
      </c>
    </row>
    <row r="2829">
      <c r="B2829" s="23"/>
      <c r="C2829" s="9"/>
      <c r="D2829" s="9"/>
      <c r="E2829" s="9"/>
      <c r="F2829" s="2"/>
      <c r="G2829" s="3"/>
      <c r="I2829" s="12" t="str">
        <f t="shared" si="754"/>
        <v/>
      </c>
      <c r="J2829" s="13">
        <v>3.31E7</v>
      </c>
      <c r="K2829" s="13" t="str">
        <f t="shared" ref="K2829:P2829" si="2829">if($E2829="","",if($E2829="Dropped",if(and(K$1&lt;=$I2829,K$1&gt;=$H2829),if(Year($D2829)=K$1,$F2829*0.8,if((year($D2829)+1)=K$1,$F2829*0.6,$F2829*0.4)) ,""),if($E2829="Minors",0,if($E2829="FA Contract",if(and(K$1&lt;=$I2829,K$1&gt;=$H2829),$F2829,""),if($E2829="YP Contract",if(K$1=$H2829,500000,if(K$1=($H2829+1),1000000,if(K$1=($H2829+2),1500000,""))))))))</f>
        <v/>
      </c>
      <c r="L2829" s="13" t="str">
        <f t="shared" si="2829"/>
        <v/>
      </c>
      <c r="M2829" s="13" t="str">
        <f t="shared" si="2829"/>
        <v/>
      </c>
      <c r="N2829" s="13" t="str">
        <f t="shared" si="2829"/>
        <v/>
      </c>
      <c r="O2829" s="13" t="str">
        <f t="shared" si="2829"/>
        <v/>
      </c>
      <c r="P2829" s="13" t="str">
        <f t="shared" si="2829"/>
        <v/>
      </c>
    </row>
    <row r="2830">
      <c r="B2830" s="23"/>
      <c r="C2830" s="9"/>
      <c r="D2830" s="9"/>
      <c r="E2830" s="9"/>
      <c r="F2830" s="2"/>
      <c r="G2830" s="3"/>
      <c r="I2830" s="12" t="str">
        <f t="shared" si="754"/>
        <v/>
      </c>
      <c r="J2830" s="13">
        <v>3.31E7</v>
      </c>
      <c r="K2830" s="13" t="str">
        <f t="shared" ref="K2830:P2830" si="2830">if($E2830="","",if($E2830="Dropped",if(and(K$1&lt;=$I2830,K$1&gt;=$H2830),if(Year($D2830)=K$1,$F2830*0.8,if((year($D2830)+1)=K$1,$F2830*0.6,$F2830*0.4)) ,""),if($E2830="Minors",0,if($E2830="FA Contract",if(and(K$1&lt;=$I2830,K$1&gt;=$H2830),$F2830,""),if($E2830="YP Contract",if(K$1=$H2830,500000,if(K$1=($H2830+1),1000000,if(K$1=($H2830+2),1500000,""))))))))</f>
        <v/>
      </c>
      <c r="L2830" s="13" t="str">
        <f t="shared" si="2830"/>
        <v/>
      </c>
      <c r="M2830" s="13" t="str">
        <f t="shared" si="2830"/>
        <v/>
      </c>
      <c r="N2830" s="13" t="str">
        <f t="shared" si="2830"/>
        <v/>
      </c>
      <c r="O2830" s="13" t="str">
        <f t="shared" si="2830"/>
        <v/>
      </c>
      <c r="P2830" s="13" t="str">
        <f t="shared" si="2830"/>
        <v/>
      </c>
    </row>
    <row r="2831">
      <c r="B2831" s="23"/>
      <c r="C2831" s="9"/>
      <c r="D2831" s="9"/>
      <c r="E2831" s="9"/>
      <c r="F2831" s="2"/>
      <c r="G2831" s="3"/>
      <c r="I2831" s="12" t="str">
        <f t="shared" si="754"/>
        <v/>
      </c>
      <c r="J2831" s="13">
        <v>3.31E7</v>
      </c>
      <c r="K2831" s="13" t="str">
        <f t="shared" ref="K2831:P2831" si="2831">if($E2831="","",if($E2831="Dropped",if(and(K$1&lt;=$I2831,K$1&gt;=$H2831),if(Year($D2831)=K$1,$F2831*0.8,if((year($D2831)+1)=K$1,$F2831*0.6,$F2831*0.4)) ,""),if($E2831="Minors",0,if($E2831="FA Contract",if(and(K$1&lt;=$I2831,K$1&gt;=$H2831),$F2831,""),if($E2831="YP Contract",if(K$1=$H2831,500000,if(K$1=($H2831+1),1000000,if(K$1=($H2831+2),1500000,""))))))))</f>
        <v/>
      </c>
      <c r="L2831" s="13" t="str">
        <f t="shared" si="2831"/>
        <v/>
      </c>
      <c r="M2831" s="13" t="str">
        <f t="shared" si="2831"/>
        <v/>
      </c>
      <c r="N2831" s="13" t="str">
        <f t="shared" si="2831"/>
        <v/>
      </c>
      <c r="O2831" s="13" t="str">
        <f t="shared" si="2831"/>
        <v/>
      </c>
      <c r="P2831" s="13" t="str">
        <f t="shared" si="2831"/>
        <v/>
      </c>
    </row>
    <row r="2832">
      <c r="B2832" s="23"/>
      <c r="C2832" s="9"/>
      <c r="D2832" s="9"/>
      <c r="E2832" s="9"/>
      <c r="F2832" s="2"/>
      <c r="G2832" s="3"/>
      <c r="I2832" s="12" t="str">
        <f t="shared" si="754"/>
        <v/>
      </c>
      <c r="J2832" s="13">
        <v>3.31E7</v>
      </c>
      <c r="K2832" s="13" t="str">
        <f t="shared" ref="K2832:P2832" si="2832">if($E2832="","",if($E2832="Dropped",if(and(K$1&lt;=$I2832,K$1&gt;=$H2832),if(Year($D2832)=K$1,$F2832*0.8,if((year($D2832)+1)=K$1,$F2832*0.6,$F2832*0.4)) ,""),if($E2832="Minors",0,if($E2832="FA Contract",if(and(K$1&lt;=$I2832,K$1&gt;=$H2832),$F2832,""),if($E2832="YP Contract",if(K$1=$H2832,500000,if(K$1=($H2832+1),1000000,if(K$1=($H2832+2),1500000,""))))))))</f>
        <v/>
      </c>
      <c r="L2832" s="13" t="str">
        <f t="shared" si="2832"/>
        <v/>
      </c>
      <c r="M2832" s="13" t="str">
        <f t="shared" si="2832"/>
        <v/>
      </c>
      <c r="N2832" s="13" t="str">
        <f t="shared" si="2832"/>
        <v/>
      </c>
      <c r="O2832" s="13" t="str">
        <f t="shared" si="2832"/>
        <v/>
      </c>
      <c r="P2832" s="13" t="str">
        <f t="shared" si="2832"/>
        <v/>
      </c>
    </row>
    <row r="2833">
      <c r="B2833" s="23"/>
      <c r="C2833" s="9"/>
      <c r="D2833" s="9"/>
      <c r="E2833" s="9"/>
      <c r="F2833" s="2"/>
      <c r="G2833" s="3"/>
      <c r="I2833" s="12" t="str">
        <f t="shared" si="754"/>
        <v/>
      </c>
      <c r="J2833" s="13">
        <v>3.31E7</v>
      </c>
      <c r="K2833" s="13" t="str">
        <f t="shared" ref="K2833:P2833" si="2833">if($E2833="","",if($E2833="Dropped",if(and(K$1&lt;=$I2833,K$1&gt;=$H2833),if(Year($D2833)=K$1,$F2833*0.8,if((year($D2833)+1)=K$1,$F2833*0.6,$F2833*0.4)) ,""),if($E2833="Minors",0,if($E2833="FA Contract",if(and(K$1&lt;=$I2833,K$1&gt;=$H2833),$F2833,""),if($E2833="YP Contract",if(K$1=$H2833,500000,if(K$1=($H2833+1),1000000,if(K$1=($H2833+2),1500000,""))))))))</f>
        <v/>
      </c>
      <c r="L2833" s="13" t="str">
        <f t="shared" si="2833"/>
        <v/>
      </c>
      <c r="M2833" s="13" t="str">
        <f t="shared" si="2833"/>
        <v/>
      </c>
      <c r="N2833" s="13" t="str">
        <f t="shared" si="2833"/>
        <v/>
      </c>
      <c r="O2833" s="13" t="str">
        <f t="shared" si="2833"/>
        <v/>
      </c>
      <c r="P2833" s="13" t="str">
        <f t="shared" si="2833"/>
        <v/>
      </c>
    </row>
    <row r="2834">
      <c r="B2834" s="23"/>
      <c r="C2834" s="9"/>
      <c r="D2834" s="9"/>
      <c r="E2834" s="9"/>
      <c r="F2834" s="2"/>
      <c r="G2834" s="3"/>
      <c r="I2834" s="12" t="str">
        <f t="shared" si="754"/>
        <v/>
      </c>
      <c r="J2834" s="13">
        <v>3.31E7</v>
      </c>
      <c r="K2834" s="13" t="str">
        <f t="shared" ref="K2834:P2834" si="2834">if($E2834="","",if($E2834="Dropped",if(and(K$1&lt;=$I2834,K$1&gt;=$H2834),if(Year($D2834)=K$1,$F2834*0.8,if((year($D2834)+1)=K$1,$F2834*0.6,$F2834*0.4)) ,""),if($E2834="Minors",0,if($E2834="FA Contract",if(and(K$1&lt;=$I2834,K$1&gt;=$H2834),$F2834,""),if($E2834="YP Contract",if(K$1=$H2834,500000,if(K$1=($H2834+1),1000000,if(K$1=($H2834+2),1500000,""))))))))</f>
        <v/>
      </c>
      <c r="L2834" s="13" t="str">
        <f t="shared" si="2834"/>
        <v/>
      </c>
      <c r="M2834" s="13" t="str">
        <f t="shared" si="2834"/>
        <v/>
      </c>
      <c r="N2834" s="13" t="str">
        <f t="shared" si="2834"/>
        <v/>
      </c>
      <c r="O2834" s="13" t="str">
        <f t="shared" si="2834"/>
        <v/>
      </c>
      <c r="P2834" s="13" t="str">
        <f t="shared" si="2834"/>
        <v/>
      </c>
    </row>
    <row r="2835">
      <c r="B2835" s="23"/>
      <c r="C2835" s="9"/>
      <c r="D2835" s="9"/>
      <c r="E2835" s="9"/>
      <c r="F2835" s="2"/>
      <c r="G2835" s="3"/>
      <c r="I2835" s="12" t="str">
        <f t="shared" si="754"/>
        <v/>
      </c>
      <c r="J2835" s="13">
        <v>3.31E7</v>
      </c>
      <c r="K2835" s="13" t="str">
        <f t="shared" ref="K2835:P2835" si="2835">if($E2835="","",if($E2835="Dropped",if(and(K$1&lt;=$I2835,K$1&gt;=$H2835),if(Year($D2835)=K$1,$F2835*0.8,if((year($D2835)+1)=K$1,$F2835*0.6,$F2835*0.4)) ,""),if($E2835="Minors",0,if($E2835="FA Contract",if(and(K$1&lt;=$I2835,K$1&gt;=$H2835),$F2835,""),if($E2835="YP Contract",if(K$1=$H2835,500000,if(K$1=($H2835+1),1000000,if(K$1=($H2835+2),1500000,""))))))))</f>
        <v/>
      </c>
      <c r="L2835" s="13" t="str">
        <f t="shared" si="2835"/>
        <v/>
      </c>
      <c r="M2835" s="13" t="str">
        <f t="shared" si="2835"/>
        <v/>
      </c>
      <c r="N2835" s="13" t="str">
        <f t="shared" si="2835"/>
        <v/>
      </c>
      <c r="O2835" s="13" t="str">
        <f t="shared" si="2835"/>
        <v/>
      </c>
      <c r="P2835" s="13" t="str">
        <f t="shared" si="2835"/>
        <v/>
      </c>
    </row>
    <row r="2836">
      <c r="B2836" s="23"/>
      <c r="C2836" s="9"/>
      <c r="D2836" s="9"/>
      <c r="E2836" s="9"/>
      <c r="F2836" s="2"/>
      <c r="G2836" s="3"/>
      <c r="I2836" s="12" t="str">
        <f t="shared" si="754"/>
        <v/>
      </c>
      <c r="J2836" s="13">
        <v>3.31E7</v>
      </c>
      <c r="K2836" s="13" t="str">
        <f t="shared" ref="K2836:P2836" si="2836">if($E2836="","",if($E2836="Dropped",if(and(K$1&lt;=$I2836,K$1&gt;=$H2836),if(Year($D2836)=K$1,$F2836*0.8,if((year($D2836)+1)=K$1,$F2836*0.6,$F2836*0.4)) ,""),if($E2836="Minors",0,if($E2836="FA Contract",if(and(K$1&lt;=$I2836,K$1&gt;=$H2836),$F2836,""),if($E2836="YP Contract",if(K$1=$H2836,500000,if(K$1=($H2836+1),1000000,if(K$1=($H2836+2),1500000,""))))))))</f>
        <v/>
      </c>
      <c r="L2836" s="13" t="str">
        <f t="shared" si="2836"/>
        <v/>
      </c>
      <c r="M2836" s="13" t="str">
        <f t="shared" si="2836"/>
        <v/>
      </c>
      <c r="N2836" s="13" t="str">
        <f t="shared" si="2836"/>
        <v/>
      </c>
      <c r="O2836" s="13" t="str">
        <f t="shared" si="2836"/>
        <v/>
      </c>
      <c r="P2836" s="13" t="str">
        <f t="shared" si="2836"/>
        <v/>
      </c>
    </row>
    <row r="2837">
      <c r="B2837" s="23"/>
      <c r="C2837" s="9"/>
      <c r="D2837" s="9"/>
      <c r="E2837" s="9"/>
      <c r="F2837" s="2"/>
      <c r="G2837" s="3"/>
      <c r="I2837" s="12" t="str">
        <f t="shared" si="754"/>
        <v/>
      </c>
      <c r="J2837" s="13">
        <v>3.31E7</v>
      </c>
      <c r="K2837" s="13" t="str">
        <f t="shared" ref="K2837:P2837" si="2837">if($E2837="","",if($E2837="Dropped",if(and(K$1&lt;=$I2837,K$1&gt;=$H2837),if(Year($D2837)=K$1,$F2837*0.8,if((year($D2837)+1)=K$1,$F2837*0.6,$F2837*0.4)) ,""),if($E2837="Minors",0,if($E2837="FA Contract",if(and(K$1&lt;=$I2837,K$1&gt;=$H2837),$F2837,""),if($E2837="YP Contract",if(K$1=$H2837,500000,if(K$1=($H2837+1),1000000,if(K$1=($H2837+2),1500000,""))))))))</f>
        <v/>
      </c>
      <c r="L2837" s="13" t="str">
        <f t="shared" si="2837"/>
        <v/>
      </c>
      <c r="M2837" s="13" t="str">
        <f t="shared" si="2837"/>
        <v/>
      </c>
      <c r="N2837" s="13" t="str">
        <f t="shared" si="2837"/>
        <v/>
      </c>
      <c r="O2837" s="13" t="str">
        <f t="shared" si="2837"/>
        <v/>
      </c>
      <c r="P2837" s="13" t="str">
        <f t="shared" si="2837"/>
        <v/>
      </c>
    </row>
    <row r="2838">
      <c r="B2838" s="23"/>
      <c r="C2838" s="9"/>
      <c r="D2838" s="9"/>
      <c r="E2838" s="9"/>
      <c r="F2838" s="2"/>
      <c r="G2838" s="3"/>
      <c r="I2838" s="12" t="str">
        <f t="shared" si="754"/>
        <v/>
      </c>
      <c r="J2838" s="13">
        <v>3.31E7</v>
      </c>
      <c r="K2838" s="13" t="str">
        <f t="shared" ref="K2838:P2838" si="2838">if($E2838="","",if($E2838="Dropped",if(and(K$1&lt;=$I2838,K$1&gt;=$H2838),if(Year($D2838)=K$1,$F2838*0.8,if((year($D2838)+1)=K$1,$F2838*0.6,$F2838*0.4)) ,""),if($E2838="Minors",0,if($E2838="FA Contract",if(and(K$1&lt;=$I2838,K$1&gt;=$H2838),$F2838,""),if($E2838="YP Contract",if(K$1=$H2838,500000,if(K$1=($H2838+1),1000000,if(K$1=($H2838+2),1500000,""))))))))</f>
        <v/>
      </c>
      <c r="L2838" s="13" t="str">
        <f t="shared" si="2838"/>
        <v/>
      </c>
      <c r="M2838" s="13" t="str">
        <f t="shared" si="2838"/>
        <v/>
      </c>
      <c r="N2838" s="13" t="str">
        <f t="shared" si="2838"/>
        <v/>
      </c>
      <c r="O2838" s="13" t="str">
        <f t="shared" si="2838"/>
        <v/>
      </c>
      <c r="P2838" s="13" t="str">
        <f t="shared" si="2838"/>
        <v/>
      </c>
    </row>
    <row r="2839">
      <c r="B2839" s="23"/>
      <c r="C2839" s="9"/>
      <c r="D2839" s="9"/>
      <c r="E2839" s="9"/>
      <c r="F2839" s="2"/>
      <c r="G2839" s="3"/>
      <c r="I2839" s="12" t="str">
        <f t="shared" si="754"/>
        <v/>
      </c>
      <c r="J2839" s="13">
        <v>3.31E7</v>
      </c>
      <c r="K2839" s="13" t="str">
        <f t="shared" ref="K2839:P2839" si="2839">if($E2839="","",if($E2839="Dropped",if(and(K$1&lt;=$I2839,K$1&gt;=$H2839),if(Year($D2839)=K$1,$F2839*0.8,if((year($D2839)+1)=K$1,$F2839*0.6,$F2839*0.4)) ,""),if($E2839="Minors",0,if($E2839="FA Contract",if(and(K$1&lt;=$I2839,K$1&gt;=$H2839),$F2839,""),if($E2839="YP Contract",if(K$1=$H2839,500000,if(K$1=($H2839+1),1000000,if(K$1=($H2839+2),1500000,""))))))))</f>
        <v/>
      </c>
      <c r="L2839" s="13" t="str">
        <f t="shared" si="2839"/>
        <v/>
      </c>
      <c r="M2839" s="13" t="str">
        <f t="shared" si="2839"/>
        <v/>
      </c>
      <c r="N2839" s="13" t="str">
        <f t="shared" si="2839"/>
        <v/>
      </c>
      <c r="O2839" s="13" t="str">
        <f t="shared" si="2839"/>
        <v/>
      </c>
      <c r="P2839" s="13" t="str">
        <f t="shared" si="2839"/>
        <v/>
      </c>
    </row>
    <row r="2840">
      <c r="B2840" s="23"/>
      <c r="C2840" s="9"/>
      <c r="D2840" s="9"/>
      <c r="E2840" s="9"/>
      <c r="F2840" s="2"/>
      <c r="G2840" s="3"/>
      <c r="I2840" s="12" t="str">
        <f t="shared" si="754"/>
        <v/>
      </c>
      <c r="J2840" s="13">
        <v>3.31E7</v>
      </c>
      <c r="K2840" s="13" t="str">
        <f t="shared" ref="K2840:P2840" si="2840">if($E2840="","",if($E2840="Dropped",if(and(K$1&lt;=$I2840,K$1&gt;=$H2840),if(Year($D2840)=K$1,$F2840*0.8,if((year($D2840)+1)=K$1,$F2840*0.6,$F2840*0.4)) ,""),if($E2840="Minors",0,if($E2840="FA Contract",if(and(K$1&lt;=$I2840,K$1&gt;=$H2840),$F2840,""),if($E2840="YP Contract",if(K$1=$H2840,500000,if(K$1=($H2840+1),1000000,if(K$1=($H2840+2),1500000,""))))))))</f>
        <v/>
      </c>
      <c r="L2840" s="13" t="str">
        <f t="shared" si="2840"/>
        <v/>
      </c>
      <c r="M2840" s="13" t="str">
        <f t="shared" si="2840"/>
        <v/>
      </c>
      <c r="N2840" s="13" t="str">
        <f t="shared" si="2840"/>
        <v/>
      </c>
      <c r="O2840" s="13" t="str">
        <f t="shared" si="2840"/>
        <v/>
      </c>
      <c r="P2840" s="13" t="str">
        <f t="shared" si="2840"/>
        <v/>
      </c>
    </row>
    <row r="2841">
      <c r="B2841" s="23"/>
      <c r="C2841" s="9"/>
      <c r="D2841" s="9"/>
      <c r="E2841" s="9"/>
      <c r="F2841" s="2"/>
      <c r="G2841" s="3"/>
      <c r="I2841" s="12" t="str">
        <f t="shared" si="754"/>
        <v/>
      </c>
      <c r="J2841" s="13">
        <v>3.31E7</v>
      </c>
      <c r="K2841" s="13" t="str">
        <f t="shared" ref="K2841:P2841" si="2841">if($E2841="","",if($E2841="Dropped",if(and(K$1&lt;=$I2841,K$1&gt;=$H2841),if(Year($D2841)=K$1,$F2841*0.8,if((year($D2841)+1)=K$1,$F2841*0.6,$F2841*0.4)) ,""),if($E2841="Minors",0,if($E2841="FA Contract",if(and(K$1&lt;=$I2841,K$1&gt;=$H2841),$F2841,""),if($E2841="YP Contract",if(K$1=$H2841,500000,if(K$1=($H2841+1),1000000,if(K$1=($H2841+2),1500000,""))))))))</f>
        <v/>
      </c>
      <c r="L2841" s="13" t="str">
        <f t="shared" si="2841"/>
        <v/>
      </c>
      <c r="M2841" s="13" t="str">
        <f t="shared" si="2841"/>
        <v/>
      </c>
      <c r="N2841" s="13" t="str">
        <f t="shared" si="2841"/>
        <v/>
      </c>
      <c r="O2841" s="13" t="str">
        <f t="shared" si="2841"/>
        <v/>
      </c>
      <c r="P2841" s="13" t="str">
        <f t="shared" si="2841"/>
        <v/>
      </c>
    </row>
    <row r="2842">
      <c r="B2842" s="23"/>
      <c r="C2842" s="9"/>
      <c r="D2842" s="9"/>
      <c r="E2842" s="9"/>
      <c r="F2842" s="2"/>
      <c r="G2842" s="3"/>
      <c r="I2842" s="12" t="str">
        <f t="shared" si="754"/>
        <v/>
      </c>
      <c r="J2842" s="13">
        <v>3.31E7</v>
      </c>
      <c r="K2842" s="13" t="str">
        <f t="shared" ref="K2842:P2842" si="2842">if($E2842="","",if($E2842="Dropped",if(and(K$1&lt;=$I2842,K$1&gt;=$H2842),if(Year($D2842)=K$1,$F2842*0.8,if((year($D2842)+1)=K$1,$F2842*0.6,$F2842*0.4)) ,""),if($E2842="Minors",0,if($E2842="FA Contract",if(and(K$1&lt;=$I2842,K$1&gt;=$H2842),$F2842,""),if($E2842="YP Contract",if(K$1=$H2842,500000,if(K$1=($H2842+1),1000000,if(K$1=($H2842+2),1500000,""))))))))</f>
        <v/>
      </c>
      <c r="L2842" s="13" t="str">
        <f t="shared" si="2842"/>
        <v/>
      </c>
      <c r="M2842" s="13" t="str">
        <f t="shared" si="2842"/>
        <v/>
      </c>
      <c r="N2842" s="13" t="str">
        <f t="shared" si="2842"/>
        <v/>
      </c>
      <c r="O2842" s="13" t="str">
        <f t="shared" si="2842"/>
        <v/>
      </c>
      <c r="P2842" s="13" t="str">
        <f t="shared" si="2842"/>
        <v/>
      </c>
    </row>
    <row r="2843">
      <c r="B2843" s="23"/>
      <c r="C2843" s="9"/>
      <c r="D2843" s="9"/>
      <c r="E2843" s="9"/>
      <c r="F2843" s="2"/>
      <c r="G2843" s="3"/>
      <c r="I2843" s="12" t="str">
        <f t="shared" si="754"/>
        <v/>
      </c>
      <c r="J2843" s="13">
        <v>3.31E7</v>
      </c>
      <c r="K2843" s="13" t="str">
        <f t="shared" ref="K2843:P2843" si="2843">if($E2843="","",if($E2843="Dropped",if(and(K$1&lt;=$I2843,K$1&gt;=$H2843),if(Year($D2843)=K$1,$F2843*0.8,if((year($D2843)+1)=K$1,$F2843*0.6,$F2843*0.4)) ,""),if($E2843="Minors",0,if($E2843="FA Contract",if(and(K$1&lt;=$I2843,K$1&gt;=$H2843),$F2843,""),if($E2843="YP Contract",if(K$1=$H2843,500000,if(K$1=($H2843+1),1000000,if(K$1=($H2843+2),1500000,""))))))))</f>
        <v/>
      </c>
      <c r="L2843" s="13" t="str">
        <f t="shared" si="2843"/>
        <v/>
      </c>
      <c r="M2843" s="13" t="str">
        <f t="shared" si="2843"/>
        <v/>
      </c>
      <c r="N2843" s="13" t="str">
        <f t="shared" si="2843"/>
        <v/>
      </c>
      <c r="O2843" s="13" t="str">
        <f t="shared" si="2843"/>
        <v/>
      </c>
      <c r="P2843" s="13" t="str">
        <f t="shared" si="2843"/>
        <v/>
      </c>
    </row>
    <row r="2844">
      <c r="B2844" s="23"/>
      <c r="C2844" s="9"/>
      <c r="D2844" s="9"/>
      <c r="E2844" s="9"/>
      <c r="F2844" s="2"/>
      <c r="G2844" s="3"/>
      <c r="I2844" s="12" t="str">
        <f t="shared" si="754"/>
        <v/>
      </c>
      <c r="J2844" s="13">
        <v>3.31E7</v>
      </c>
      <c r="K2844" s="13" t="str">
        <f t="shared" ref="K2844:P2844" si="2844">if($E2844="","",if($E2844="Dropped",if(and(K$1&lt;=$I2844,K$1&gt;=$H2844),if(Year($D2844)=K$1,$F2844*0.8,if((year($D2844)+1)=K$1,$F2844*0.6,$F2844*0.4)) ,""),if($E2844="Minors",0,if($E2844="FA Contract",if(and(K$1&lt;=$I2844,K$1&gt;=$H2844),$F2844,""),if($E2844="YP Contract",if(K$1=$H2844,500000,if(K$1=($H2844+1),1000000,if(K$1=($H2844+2),1500000,""))))))))</f>
        <v/>
      </c>
      <c r="L2844" s="13" t="str">
        <f t="shared" si="2844"/>
        <v/>
      </c>
      <c r="M2844" s="13" t="str">
        <f t="shared" si="2844"/>
        <v/>
      </c>
      <c r="N2844" s="13" t="str">
        <f t="shared" si="2844"/>
        <v/>
      </c>
      <c r="O2844" s="13" t="str">
        <f t="shared" si="2844"/>
        <v/>
      </c>
      <c r="P2844" s="13" t="str">
        <f t="shared" si="2844"/>
        <v/>
      </c>
    </row>
    <row r="2845">
      <c r="B2845" s="23"/>
      <c r="C2845" s="9"/>
      <c r="D2845" s="9"/>
      <c r="E2845" s="9"/>
      <c r="F2845" s="2"/>
      <c r="G2845" s="3"/>
      <c r="I2845" s="12" t="str">
        <f t="shared" si="754"/>
        <v/>
      </c>
      <c r="J2845" s="13">
        <v>3.31E7</v>
      </c>
      <c r="K2845" s="13" t="str">
        <f t="shared" ref="K2845:P2845" si="2845">if($E2845="","",if($E2845="Dropped",if(and(K$1&lt;=$I2845,K$1&gt;=$H2845),if(Year($D2845)=K$1,$F2845*0.8,if((year($D2845)+1)=K$1,$F2845*0.6,$F2845*0.4)) ,""),if($E2845="Minors",0,if($E2845="FA Contract",if(and(K$1&lt;=$I2845,K$1&gt;=$H2845),$F2845,""),if($E2845="YP Contract",if(K$1=$H2845,500000,if(K$1=($H2845+1),1000000,if(K$1=($H2845+2),1500000,""))))))))</f>
        <v/>
      </c>
      <c r="L2845" s="13" t="str">
        <f t="shared" si="2845"/>
        <v/>
      </c>
      <c r="M2845" s="13" t="str">
        <f t="shared" si="2845"/>
        <v/>
      </c>
      <c r="N2845" s="13" t="str">
        <f t="shared" si="2845"/>
        <v/>
      </c>
      <c r="O2845" s="13" t="str">
        <f t="shared" si="2845"/>
        <v/>
      </c>
      <c r="P2845" s="13" t="str">
        <f t="shared" si="2845"/>
        <v/>
      </c>
    </row>
    <row r="2846">
      <c r="B2846" s="23"/>
      <c r="C2846" s="9"/>
      <c r="D2846" s="9"/>
      <c r="E2846" s="9"/>
      <c r="F2846" s="2"/>
      <c r="G2846" s="3"/>
      <c r="I2846" s="12" t="str">
        <f t="shared" si="754"/>
        <v/>
      </c>
      <c r="J2846" s="13">
        <v>3.31E7</v>
      </c>
      <c r="K2846" s="13" t="str">
        <f t="shared" ref="K2846:P2846" si="2846">if($E2846="","",if($E2846="Dropped",if(and(K$1&lt;=$I2846,K$1&gt;=$H2846),if(Year($D2846)=K$1,$F2846*0.8,if((year($D2846)+1)=K$1,$F2846*0.6,$F2846*0.4)) ,""),if($E2846="Minors",0,if($E2846="FA Contract",if(and(K$1&lt;=$I2846,K$1&gt;=$H2846),$F2846,""),if($E2846="YP Contract",if(K$1=$H2846,500000,if(K$1=($H2846+1),1000000,if(K$1=($H2846+2),1500000,""))))))))</f>
        <v/>
      </c>
      <c r="L2846" s="13" t="str">
        <f t="shared" si="2846"/>
        <v/>
      </c>
      <c r="M2846" s="13" t="str">
        <f t="shared" si="2846"/>
        <v/>
      </c>
      <c r="N2846" s="13" t="str">
        <f t="shared" si="2846"/>
        <v/>
      </c>
      <c r="O2846" s="13" t="str">
        <f t="shared" si="2846"/>
        <v/>
      </c>
      <c r="P2846" s="13" t="str">
        <f t="shared" si="2846"/>
        <v/>
      </c>
    </row>
    <row r="2847">
      <c r="B2847" s="23"/>
      <c r="C2847" s="9"/>
      <c r="D2847" s="9"/>
      <c r="E2847" s="9"/>
      <c r="F2847" s="2"/>
      <c r="G2847" s="3"/>
      <c r="I2847" s="12" t="str">
        <f t="shared" si="754"/>
        <v/>
      </c>
      <c r="J2847" s="13">
        <v>3.31E7</v>
      </c>
      <c r="K2847" s="13" t="str">
        <f t="shared" ref="K2847:P2847" si="2847">if($E2847="","",if($E2847="Dropped",if(and(K$1&lt;=$I2847,K$1&gt;=$H2847),if(Year($D2847)=K$1,$F2847*0.8,if((year($D2847)+1)=K$1,$F2847*0.6,$F2847*0.4)) ,""),if($E2847="Minors",0,if($E2847="FA Contract",if(and(K$1&lt;=$I2847,K$1&gt;=$H2847),$F2847,""),if($E2847="YP Contract",if(K$1=$H2847,500000,if(K$1=($H2847+1),1000000,if(K$1=($H2847+2),1500000,""))))))))</f>
        <v/>
      </c>
      <c r="L2847" s="13" t="str">
        <f t="shared" si="2847"/>
        <v/>
      </c>
      <c r="M2847" s="13" t="str">
        <f t="shared" si="2847"/>
        <v/>
      </c>
      <c r="N2847" s="13" t="str">
        <f t="shared" si="2847"/>
        <v/>
      </c>
      <c r="O2847" s="13" t="str">
        <f t="shared" si="2847"/>
        <v/>
      </c>
      <c r="P2847" s="13" t="str">
        <f t="shared" si="2847"/>
        <v/>
      </c>
    </row>
    <row r="2848">
      <c r="B2848" s="23"/>
      <c r="C2848" s="9"/>
      <c r="D2848" s="9"/>
      <c r="E2848" s="9"/>
      <c r="F2848" s="2"/>
      <c r="G2848" s="3"/>
      <c r="I2848" s="12" t="str">
        <f t="shared" si="754"/>
        <v/>
      </c>
      <c r="J2848" s="13">
        <v>3.31E7</v>
      </c>
      <c r="K2848" s="13" t="str">
        <f t="shared" ref="K2848:P2848" si="2848">if($E2848="","",if($E2848="Dropped",if(and(K$1&lt;=$I2848,K$1&gt;=$H2848),if(Year($D2848)=K$1,$F2848*0.8,if((year($D2848)+1)=K$1,$F2848*0.6,$F2848*0.4)) ,""),if($E2848="Minors",0,if($E2848="FA Contract",if(and(K$1&lt;=$I2848,K$1&gt;=$H2848),$F2848,""),if($E2848="YP Contract",if(K$1=$H2848,500000,if(K$1=($H2848+1),1000000,if(K$1=($H2848+2),1500000,""))))))))</f>
        <v/>
      </c>
      <c r="L2848" s="13" t="str">
        <f t="shared" si="2848"/>
        <v/>
      </c>
      <c r="M2848" s="13" t="str">
        <f t="shared" si="2848"/>
        <v/>
      </c>
      <c r="N2848" s="13" t="str">
        <f t="shared" si="2848"/>
        <v/>
      </c>
      <c r="O2848" s="13" t="str">
        <f t="shared" si="2848"/>
        <v/>
      </c>
      <c r="P2848" s="13" t="str">
        <f t="shared" si="2848"/>
        <v/>
      </c>
    </row>
    <row r="2849">
      <c r="B2849" s="23"/>
      <c r="C2849" s="9"/>
      <c r="D2849" s="9"/>
      <c r="E2849" s="9"/>
      <c r="F2849" s="2"/>
      <c r="G2849" s="3"/>
      <c r="I2849" s="12" t="str">
        <f t="shared" si="754"/>
        <v/>
      </c>
      <c r="J2849" s="13">
        <v>3.31E7</v>
      </c>
      <c r="K2849" s="13" t="str">
        <f t="shared" ref="K2849:P2849" si="2849">if($E2849="","",if($E2849="Dropped",if(and(K$1&lt;=$I2849,K$1&gt;=$H2849),if(Year($D2849)=K$1,$F2849*0.8,if((year($D2849)+1)=K$1,$F2849*0.6,$F2849*0.4)) ,""),if($E2849="Minors",0,if($E2849="FA Contract",if(and(K$1&lt;=$I2849,K$1&gt;=$H2849),$F2849,""),if($E2849="YP Contract",if(K$1=$H2849,500000,if(K$1=($H2849+1),1000000,if(K$1=($H2849+2),1500000,""))))))))</f>
        <v/>
      </c>
      <c r="L2849" s="13" t="str">
        <f t="shared" si="2849"/>
        <v/>
      </c>
      <c r="M2849" s="13" t="str">
        <f t="shared" si="2849"/>
        <v/>
      </c>
      <c r="N2849" s="13" t="str">
        <f t="shared" si="2849"/>
        <v/>
      </c>
      <c r="O2849" s="13" t="str">
        <f t="shared" si="2849"/>
        <v/>
      </c>
      <c r="P2849" s="13" t="str">
        <f t="shared" si="2849"/>
        <v/>
      </c>
    </row>
    <row r="2850">
      <c r="B2850" s="23"/>
      <c r="C2850" s="9"/>
      <c r="D2850" s="9"/>
      <c r="E2850" s="9"/>
      <c r="F2850" s="2"/>
      <c r="G2850" s="3"/>
      <c r="I2850" s="12" t="str">
        <f t="shared" si="754"/>
        <v/>
      </c>
      <c r="J2850" s="13">
        <v>3.31E7</v>
      </c>
      <c r="K2850" s="13" t="str">
        <f t="shared" ref="K2850:P2850" si="2850">if($E2850="","",if($E2850="Dropped",if(and(K$1&lt;=$I2850,K$1&gt;=$H2850),if(Year($D2850)=K$1,$F2850*0.8,if((year($D2850)+1)=K$1,$F2850*0.6,$F2850*0.4)) ,""),if($E2850="Minors",0,if($E2850="FA Contract",if(and(K$1&lt;=$I2850,K$1&gt;=$H2850),$F2850,""),if($E2850="YP Contract",if(K$1=$H2850,500000,if(K$1=($H2850+1),1000000,if(K$1=($H2850+2),1500000,""))))))))</f>
        <v/>
      </c>
      <c r="L2850" s="13" t="str">
        <f t="shared" si="2850"/>
        <v/>
      </c>
      <c r="M2850" s="13" t="str">
        <f t="shared" si="2850"/>
        <v/>
      </c>
      <c r="N2850" s="13" t="str">
        <f t="shared" si="2850"/>
        <v/>
      </c>
      <c r="O2850" s="13" t="str">
        <f t="shared" si="2850"/>
        <v/>
      </c>
      <c r="P2850" s="13" t="str">
        <f t="shared" si="2850"/>
        <v/>
      </c>
    </row>
    <row r="2851">
      <c r="B2851" s="23"/>
      <c r="C2851" s="9"/>
      <c r="D2851" s="9"/>
      <c r="E2851" s="9"/>
      <c r="F2851" s="2"/>
      <c r="G2851" s="3"/>
      <c r="I2851" s="12" t="str">
        <f t="shared" si="754"/>
        <v/>
      </c>
      <c r="J2851" s="13">
        <v>3.31E7</v>
      </c>
      <c r="K2851" s="13" t="str">
        <f t="shared" ref="K2851:P2851" si="2851">if($E2851="","",if($E2851="Dropped",if(and(K$1&lt;=$I2851,K$1&gt;=$H2851),if(Year($D2851)=K$1,$F2851*0.8,if((year($D2851)+1)=K$1,$F2851*0.6,$F2851*0.4)) ,""),if($E2851="Minors",0,if($E2851="FA Contract",if(and(K$1&lt;=$I2851,K$1&gt;=$H2851),$F2851,""),if($E2851="YP Contract",if(K$1=$H2851,500000,if(K$1=($H2851+1),1000000,if(K$1=($H2851+2),1500000,""))))))))</f>
        <v/>
      </c>
      <c r="L2851" s="13" t="str">
        <f t="shared" si="2851"/>
        <v/>
      </c>
      <c r="M2851" s="13" t="str">
        <f t="shared" si="2851"/>
        <v/>
      </c>
      <c r="N2851" s="13" t="str">
        <f t="shared" si="2851"/>
        <v/>
      </c>
      <c r="O2851" s="13" t="str">
        <f t="shared" si="2851"/>
        <v/>
      </c>
      <c r="P2851" s="13" t="str">
        <f t="shared" si="2851"/>
        <v/>
      </c>
    </row>
    <row r="2852">
      <c r="B2852" s="23"/>
      <c r="C2852" s="9"/>
      <c r="D2852" s="9"/>
      <c r="E2852" s="9"/>
      <c r="F2852" s="2"/>
      <c r="G2852" s="3"/>
      <c r="I2852" s="12" t="str">
        <f t="shared" si="754"/>
        <v/>
      </c>
      <c r="J2852" s="13">
        <v>3.31E7</v>
      </c>
      <c r="K2852" s="13" t="str">
        <f t="shared" ref="K2852:P2852" si="2852">if($E2852="","",if($E2852="Dropped",if(and(K$1&lt;=$I2852,K$1&gt;=$H2852),if(Year($D2852)=K$1,$F2852*0.8,if((year($D2852)+1)=K$1,$F2852*0.6,$F2852*0.4)) ,""),if($E2852="Minors",0,if($E2852="FA Contract",if(and(K$1&lt;=$I2852,K$1&gt;=$H2852),$F2852,""),if($E2852="YP Contract",if(K$1=$H2852,500000,if(K$1=($H2852+1),1000000,if(K$1=($H2852+2),1500000,""))))))))</f>
        <v/>
      </c>
      <c r="L2852" s="13" t="str">
        <f t="shared" si="2852"/>
        <v/>
      </c>
      <c r="M2852" s="13" t="str">
        <f t="shared" si="2852"/>
        <v/>
      </c>
      <c r="N2852" s="13" t="str">
        <f t="shared" si="2852"/>
        <v/>
      </c>
      <c r="O2852" s="13" t="str">
        <f t="shared" si="2852"/>
        <v/>
      </c>
      <c r="P2852" s="13" t="str">
        <f t="shared" si="2852"/>
        <v/>
      </c>
    </row>
    <row r="2853">
      <c r="B2853" s="23"/>
      <c r="C2853" s="9"/>
      <c r="D2853" s="9"/>
      <c r="E2853" s="9"/>
      <c r="F2853" s="2"/>
      <c r="G2853" s="3"/>
      <c r="I2853" s="12" t="str">
        <f t="shared" si="754"/>
        <v/>
      </c>
      <c r="J2853" s="13">
        <v>3.31E7</v>
      </c>
      <c r="K2853" s="13" t="str">
        <f t="shared" ref="K2853:P2853" si="2853">if($E2853="","",if($E2853="Dropped",if(and(K$1&lt;=$I2853,K$1&gt;=$H2853),if(Year($D2853)=K$1,$F2853*0.8,if((year($D2853)+1)=K$1,$F2853*0.6,$F2853*0.4)) ,""),if($E2853="Minors",0,if($E2853="FA Contract",if(and(K$1&lt;=$I2853,K$1&gt;=$H2853),$F2853,""),if($E2853="YP Contract",if(K$1=$H2853,500000,if(K$1=($H2853+1),1000000,if(K$1=($H2853+2),1500000,""))))))))</f>
        <v/>
      </c>
      <c r="L2853" s="13" t="str">
        <f t="shared" si="2853"/>
        <v/>
      </c>
      <c r="M2853" s="13" t="str">
        <f t="shared" si="2853"/>
        <v/>
      </c>
      <c r="N2853" s="13" t="str">
        <f t="shared" si="2853"/>
        <v/>
      </c>
      <c r="O2853" s="13" t="str">
        <f t="shared" si="2853"/>
        <v/>
      </c>
      <c r="P2853" s="13" t="str">
        <f t="shared" si="2853"/>
        <v/>
      </c>
    </row>
    <row r="2854">
      <c r="B2854" s="23"/>
      <c r="C2854" s="9"/>
      <c r="D2854" s="9"/>
      <c r="E2854" s="9"/>
      <c r="F2854" s="2"/>
      <c r="G2854" s="3"/>
      <c r="I2854" s="12" t="str">
        <f t="shared" si="754"/>
        <v/>
      </c>
      <c r="J2854" s="13">
        <v>3.31E7</v>
      </c>
      <c r="K2854" s="13" t="str">
        <f t="shared" ref="K2854:P2854" si="2854">if($E2854="","",if($E2854="Dropped",if(and(K$1&lt;=$I2854,K$1&gt;=$H2854),if(Year($D2854)=K$1,$F2854*0.8,if((year($D2854)+1)=K$1,$F2854*0.6,$F2854*0.4)) ,""),if($E2854="Minors",0,if($E2854="FA Contract",if(and(K$1&lt;=$I2854,K$1&gt;=$H2854),$F2854,""),if($E2854="YP Contract",if(K$1=$H2854,500000,if(K$1=($H2854+1),1000000,if(K$1=($H2854+2),1500000,""))))))))</f>
        <v/>
      </c>
      <c r="L2854" s="13" t="str">
        <f t="shared" si="2854"/>
        <v/>
      </c>
      <c r="M2854" s="13" t="str">
        <f t="shared" si="2854"/>
        <v/>
      </c>
      <c r="N2854" s="13" t="str">
        <f t="shared" si="2854"/>
        <v/>
      </c>
      <c r="O2854" s="13" t="str">
        <f t="shared" si="2854"/>
        <v/>
      </c>
      <c r="P2854" s="13" t="str">
        <f t="shared" si="2854"/>
        <v/>
      </c>
    </row>
    <row r="2855">
      <c r="B2855" s="23"/>
      <c r="C2855" s="9"/>
      <c r="D2855" s="9"/>
      <c r="E2855" s="9"/>
      <c r="F2855" s="2"/>
      <c r="G2855" s="3"/>
      <c r="I2855" s="12" t="str">
        <f t="shared" si="754"/>
        <v/>
      </c>
      <c r="J2855" s="13">
        <v>3.31E7</v>
      </c>
      <c r="K2855" s="13" t="str">
        <f t="shared" ref="K2855:P2855" si="2855">if($E2855="","",if($E2855="Dropped",if(and(K$1&lt;=$I2855,K$1&gt;=$H2855),if(Year($D2855)=K$1,$F2855*0.8,if((year($D2855)+1)=K$1,$F2855*0.6,$F2855*0.4)) ,""),if($E2855="Minors",0,if($E2855="FA Contract",if(and(K$1&lt;=$I2855,K$1&gt;=$H2855),$F2855,""),if($E2855="YP Contract",if(K$1=$H2855,500000,if(K$1=($H2855+1),1000000,if(K$1=($H2855+2),1500000,""))))))))</f>
        <v/>
      </c>
      <c r="L2855" s="13" t="str">
        <f t="shared" si="2855"/>
        <v/>
      </c>
      <c r="M2855" s="13" t="str">
        <f t="shared" si="2855"/>
        <v/>
      </c>
      <c r="N2855" s="13" t="str">
        <f t="shared" si="2855"/>
        <v/>
      </c>
      <c r="O2855" s="13" t="str">
        <f t="shared" si="2855"/>
        <v/>
      </c>
      <c r="P2855" s="13" t="str">
        <f t="shared" si="2855"/>
        <v/>
      </c>
    </row>
    <row r="2856">
      <c r="B2856" s="23"/>
      <c r="C2856" s="9"/>
      <c r="D2856" s="9"/>
      <c r="E2856" s="9"/>
      <c r="F2856" s="2"/>
      <c r="G2856" s="3"/>
      <c r="I2856" s="12" t="str">
        <f t="shared" si="754"/>
        <v/>
      </c>
      <c r="J2856" s="13">
        <v>3.31E7</v>
      </c>
      <c r="K2856" s="13" t="str">
        <f t="shared" ref="K2856:P2856" si="2856">if($E2856="","",if($E2856="Dropped",if(and(K$1&lt;=$I2856,K$1&gt;=$H2856),if(Year($D2856)=K$1,$F2856*0.8,if((year($D2856)+1)=K$1,$F2856*0.6,$F2856*0.4)) ,""),if($E2856="Minors",0,if($E2856="FA Contract",if(and(K$1&lt;=$I2856,K$1&gt;=$H2856),$F2856,""),if($E2856="YP Contract",if(K$1=$H2856,500000,if(K$1=($H2856+1),1000000,if(K$1=($H2856+2),1500000,""))))))))</f>
        <v/>
      </c>
      <c r="L2856" s="13" t="str">
        <f t="shared" si="2856"/>
        <v/>
      </c>
      <c r="M2856" s="13" t="str">
        <f t="shared" si="2856"/>
        <v/>
      </c>
      <c r="N2856" s="13" t="str">
        <f t="shared" si="2856"/>
        <v/>
      </c>
      <c r="O2856" s="13" t="str">
        <f t="shared" si="2856"/>
        <v/>
      </c>
      <c r="P2856" s="13" t="str">
        <f t="shared" si="2856"/>
        <v/>
      </c>
    </row>
    <row r="2857">
      <c r="B2857" s="23"/>
      <c r="C2857" s="9"/>
      <c r="D2857" s="9"/>
      <c r="E2857" s="9"/>
      <c r="F2857" s="2"/>
      <c r="G2857" s="3"/>
      <c r="I2857" s="12" t="str">
        <f t="shared" si="754"/>
        <v/>
      </c>
      <c r="J2857" s="13">
        <v>3.31E7</v>
      </c>
      <c r="K2857" s="13" t="str">
        <f t="shared" ref="K2857:P2857" si="2857">if($E2857="","",if($E2857="Dropped",if(and(K$1&lt;=$I2857,K$1&gt;=$H2857),if(Year($D2857)=K$1,$F2857*0.8,if((year($D2857)+1)=K$1,$F2857*0.6,$F2857*0.4)) ,""),if($E2857="Minors",0,if($E2857="FA Contract",if(and(K$1&lt;=$I2857,K$1&gt;=$H2857),$F2857,""),if($E2857="YP Contract",if(K$1=$H2857,500000,if(K$1=($H2857+1),1000000,if(K$1=($H2857+2),1500000,""))))))))</f>
        <v/>
      </c>
      <c r="L2857" s="13" t="str">
        <f t="shared" si="2857"/>
        <v/>
      </c>
      <c r="M2857" s="13" t="str">
        <f t="shared" si="2857"/>
        <v/>
      </c>
      <c r="N2857" s="13" t="str">
        <f t="shared" si="2857"/>
        <v/>
      </c>
      <c r="O2857" s="13" t="str">
        <f t="shared" si="2857"/>
        <v/>
      </c>
      <c r="P2857" s="13" t="str">
        <f t="shared" si="2857"/>
        <v/>
      </c>
    </row>
    <row r="2858">
      <c r="B2858" s="23"/>
      <c r="C2858" s="9"/>
      <c r="D2858" s="9"/>
      <c r="E2858" s="9"/>
      <c r="F2858" s="2"/>
      <c r="G2858" s="3"/>
      <c r="I2858" s="12" t="str">
        <f t="shared" si="754"/>
        <v/>
      </c>
      <c r="J2858" s="13">
        <v>3.31E7</v>
      </c>
      <c r="K2858" s="13" t="str">
        <f t="shared" ref="K2858:P2858" si="2858">if($E2858="","",if($E2858="Dropped",if(and(K$1&lt;=$I2858,K$1&gt;=$H2858),if(Year($D2858)=K$1,$F2858*0.8,if((year($D2858)+1)=K$1,$F2858*0.6,$F2858*0.4)) ,""),if($E2858="Minors",0,if($E2858="FA Contract",if(and(K$1&lt;=$I2858,K$1&gt;=$H2858),$F2858,""),if($E2858="YP Contract",if(K$1=$H2858,500000,if(K$1=($H2858+1),1000000,if(K$1=($H2858+2),1500000,""))))))))</f>
        <v/>
      </c>
      <c r="L2858" s="13" t="str">
        <f t="shared" si="2858"/>
        <v/>
      </c>
      <c r="M2858" s="13" t="str">
        <f t="shared" si="2858"/>
        <v/>
      </c>
      <c r="N2858" s="13" t="str">
        <f t="shared" si="2858"/>
        <v/>
      </c>
      <c r="O2858" s="13" t="str">
        <f t="shared" si="2858"/>
        <v/>
      </c>
      <c r="P2858" s="13" t="str">
        <f t="shared" si="2858"/>
        <v/>
      </c>
    </row>
    <row r="2859">
      <c r="B2859" s="23"/>
      <c r="C2859" s="9"/>
      <c r="D2859" s="9"/>
      <c r="E2859" s="9"/>
      <c r="F2859" s="2"/>
      <c r="G2859" s="3"/>
      <c r="I2859" s="12" t="str">
        <f t="shared" si="754"/>
        <v/>
      </c>
      <c r="J2859" s="13">
        <v>3.31E7</v>
      </c>
      <c r="K2859" s="13" t="str">
        <f t="shared" ref="K2859:P2859" si="2859">if($E2859="","",if($E2859="Dropped",if(and(K$1&lt;=$I2859,K$1&gt;=$H2859),if(Year($D2859)=K$1,$F2859*0.8,if((year($D2859)+1)=K$1,$F2859*0.6,$F2859*0.4)) ,""),if($E2859="Minors",0,if($E2859="FA Contract",if(and(K$1&lt;=$I2859,K$1&gt;=$H2859),$F2859,""),if($E2859="YP Contract",if(K$1=$H2859,500000,if(K$1=($H2859+1),1000000,if(K$1=($H2859+2),1500000,""))))))))</f>
        <v/>
      </c>
      <c r="L2859" s="13" t="str">
        <f t="shared" si="2859"/>
        <v/>
      </c>
      <c r="M2859" s="13" t="str">
        <f t="shared" si="2859"/>
        <v/>
      </c>
      <c r="N2859" s="13" t="str">
        <f t="shared" si="2859"/>
        <v/>
      </c>
      <c r="O2859" s="13" t="str">
        <f t="shared" si="2859"/>
        <v/>
      </c>
      <c r="P2859" s="13" t="str">
        <f t="shared" si="2859"/>
        <v/>
      </c>
    </row>
    <row r="2860">
      <c r="B2860" s="23"/>
      <c r="C2860" s="9"/>
      <c r="D2860" s="9"/>
      <c r="E2860" s="9"/>
      <c r="F2860" s="2"/>
      <c r="G2860" s="3"/>
      <c r="I2860" s="12" t="str">
        <f t="shared" si="754"/>
        <v/>
      </c>
      <c r="J2860" s="13">
        <v>3.31E7</v>
      </c>
      <c r="K2860" s="13" t="str">
        <f t="shared" ref="K2860:P2860" si="2860">if($E2860="","",if($E2860="Dropped",if(and(K$1&lt;=$I2860,K$1&gt;=$H2860),if(Year($D2860)=K$1,$F2860*0.8,if((year($D2860)+1)=K$1,$F2860*0.6,$F2860*0.4)) ,""),if($E2860="Minors",0,if($E2860="FA Contract",if(and(K$1&lt;=$I2860,K$1&gt;=$H2860),$F2860,""),if($E2860="YP Contract",if(K$1=$H2860,500000,if(K$1=($H2860+1),1000000,if(K$1=($H2860+2),1500000,""))))))))</f>
        <v/>
      </c>
      <c r="L2860" s="13" t="str">
        <f t="shared" si="2860"/>
        <v/>
      </c>
      <c r="M2860" s="13" t="str">
        <f t="shared" si="2860"/>
        <v/>
      </c>
      <c r="N2860" s="13" t="str">
        <f t="shared" si="2860"/>
        <v/>
      </c>
      <c r="O2860" s="13" t="str">
        <f t="shared" si="2860"/>
        <v/>
      </c>
      <c r="P2860" s="13" t="str">
        <f t="shared" si="2860"/>
        <v/>
      </c>
    </row>
    <row r="2861">
      <c r="B2861" s="23"/>
      <c r="C2861" s="9"/>
      <c r="D2861" s="9"/>
      <c r="E2861" s="9"/>
      <c r="F2861" s="2"/>
      <c r="G2861" s="3"/>
      <c r="I2861" s="12" t="str">
        <f t="shared" si="754"/>
        <v/>
      </c>
      <c r="J2861" s="13">
        <v>3.31E7</v>
      </c>
      <c r="K2861" s="13" t="str">
        <f t="shared" ref="K2861:P2861" si="2861">if($E2861="","",if($E2861="Dropped",if(and(K$1&lt;=$I2861,K$1&gt;=$H2861),if(Year($D2861)=K$1,$F2861*0.8,if((year($D2861)+1)=K$1,$F2861*0.6,$F2861*0.4)) ,""),if($E2861="Minors",0,if($E2861="FA Contract",if(and(K$1&lt;=$I2861,K$1&gt;=$H2861),$F2861,""),if($E2861="YP Contract",if(K$1=$H2861,500000,if(K$1=($H2861+1),1000000,if(K$1=($H2861+2),1500000,""))))))))</f>
        <v/>
      </c>
      <c r="L2861" s="13" t="str">
        <f t="shared" si="2861"/>
        <v/>
      </c>
      <c r="M2861" s="13" t="str">
        <f t="shared" si="2861"/>
        <v/>
      </c>
      <c r="N2861" s="13" t="str">
        <f t="shared" si="2861"/>
        <v/>
      </c>
      <c r="O2861" s="13" t="str">
        <f t="shared" si="2861"/>
        <v/>
      </c>
      <c r="P2861" s="13" t="str">
        <f t="shared" si="2861"/>
        <v/>
      </c>
    </row>
    <row r="2862">
      <c r="B2862" s="23"/>
      <c r="C2862" s="9"/>
      <c r="D2862" s="9"/>
      <c r="E2862" s="9"/>
      <c r="F2862" s="2"/>
      <c r="G2862" s="3"/>
      <c r="I2862" s="12" t="str">
        <f t="shared" si="754"/>
        <v/>
      </c>
      <c r="J2862" s="13">
        <v>3.31E7</v>
      </c>
      <c r="K2862" s="13" t="str">
        <f t="shared" ref="K2862:P2862" si="2862">if($E2862="","",if($E2862="Dropped",if(and(K$1&lt;=$I2862,K$1&gt;=$H2862),if(Year($D2862)=K$1,$F2862*0.8,if((year($D2862)+1)=K$1,$F2862*0.6,$F2862*0.4)) ,""),if($E2862="Minors",0,if($E2862="FA Contract",if(and(K$1&lt;=$I2862,K$1&gt;=$H2862),$F2862,""),if($E2862="YP Contract",if(K$1=$H2862,500000,if(K$1=($H2862+1),1000000,if(K$1=($H2862+2),1500000,""))))))))</f>
        <v/>
      </c>
      <c r="L2862" s="13" t="str">
        <f t="shared" si="2862"/>
        <v/>
      </c>
      <c r="M2862" s="13" t="str">
        <f t="shared" si="2862"/>
        <v/>
      </c>
      <c r="N2862" s="13" t="str">
        <f t="shared" si="2862"/>
        <v/>
      </c>
      <c r="O2862" s="13" t="str">
        <f t="shared" si="2862"/>
        <v/>
      </c>
      <c r="P2862" s="13" t="str">
        <f t="shared" si="2862"/>
        <v/>
      </c>
    </row>
    <row r="2863">
      <c r="B2863" s="23"/>
      <c r="C2863" s="9"/>
      <c r="D2863" s="9"/>
      <c r="E2863" s="9"/>
      <c r="F2863" s="2"/>
      <c r="G2863" s="3"/>
      <c r="I2863" s="12" t="str">
        <f t="shared" si="754"/>
        <v/>
      </c>
      <c r="J2863" s="13">
        <v>3.31E7</v>
      </c>
      <c r="K2863" s="13" t="str">
        <f t="shared" ref="K2863:P2863" si="2863">if($E2863="","",if($E2863="Dropped",if(and(K$1&lt;=$I2863,K$1&gt;=$H2863),if(Year($D2863)=K$1,$F2863*0.8,if((year($D2863)+1)=K$1,$F2863*0.6,$F2863*0.4)) ,""),if($E2863="Minors",0,if($E2863="FA Contract",if(and(K$1&lt;=$I2863,K$1&gt;=$H2863),$F2863,""),if($E2863="YP Contract",if(K$1=$H2863,500000,if(K$1=($H2863+1),1000000,if(K$1=($H2863+2),1500000,""))))))))</f>
        <v/>
      </c>
      <c r="L2863" s="13" t="str">
        <f t="shared" si="2863"/>
        <v/>
      </c>
      <c r="M2863" s="13" t="str">
        <f t="shared" si="2863"/>
        <v/>
      </c>
      <c r="N2863" s="13" t="str">
        <f t="shared" si="2863"/>
        <v/>
      </c>
      <c r="O2863" s="13" t="str">
        <f t="shared" si="2863"/>
        <v/>
      </c>
      <c r="P2863" s="13" t="str">
        <f t="shared" si="2863"/>
        <v/>
      </c>
    </row>
    <row r="2864">
      <c r="B2864" s="23"/>
      <c r="C2864" s="9"/>
      <c r="D2864" s="9"/>
      <c r="E2864" s="9"/>
      <c r="F2864" s="2"/>
      <c r="G2864" s="3"/>
      <c r="I2864" s="12" t="str">
        <f t="shared" si="754"/>
        <v/>
      </c>
      <c r="J2864" s="13">
        <v>3.31E7</v>
      </c>
      <c r="K2864" s="13" t="str">
        <f t="shared" ref="K2864:P2864" si="2864">if($E2864="","",if($E2864="Dropped",if(and(K$1&lt;=$I2864,K$1&gt;=$H2864),if(Year($D2864)=K$1,$F2864*0.8,if((year($D2864)+1)=K$1,$F2864*0.6,$F2864*0.4)) ,""),if($E2864="Minors",0,if($E2864="FA Contract",if(and(K$1&lt;=$I2864,K$1&gt;=$H2864),$F2864,""),if($E2864="YP Contract",if(K$1=$H2864,500000,if(K$1=($H2864+1),1000000,if(K$1=($H2864+2),1500000,""))))))))</f>
        <v/>
      </c>
      <c r="L2864" s="13" t="str">
        <f t="shared" si="2864"/>
        <v/>
      </c>
      <c r="M2864" s="13" t="str">
        <f t="shared" si="2864"/>
        <v/>
      </c>
      <c r="N2864" s="13" t="str">
        <f t="shared" si="2864"/>
        <v/>
      </c>
      <c r="O2864" s="13" t="str">
        <f t="shared" si="2864"/>
        <v/>
      </c>
      <c r="P2864" s="13" t="str">
        <f t="shared" si="2864"/>
        <v/>
      </c>
    </row>
    <row r="2865">
      <c r="B2865" s="23"/>
      <c r="C2865" s="9"/>
      <c r="D2865" s="9"/>
      <c r="E2865" s="9"/>
      <c r="F2865" s="2"/>
      <c r="G2865" s="3"/>
      <c r="I2865" s="12" t="str">
        <f t="shared" si="754"/>
        <v/>
      </c>
      <c r="J2865" s="13">
        <v>3.31E7</v>
      </c>
      <c r="K2865" s="13" t="str">
        <f t="shared" ref="K2865:P2865" si="2865">if($E2865="","",if($E2865="Dropped",if(and(K$1&lt;=$I2865,K$1&gt;=$H2865),if(Year($D2865)=K$1,$F2865*0.8,if((year($D2865)+1)=K$1,$F2865*0.6,$F2865*0.4)) ,""),if($E2865="Minors",0,if($E2865="FA Contract",if(and(K$1&lt;=$I2865,K$1&gt;=$H2865),$F2865,""),if($E2865="YP Contract",if(K$1=$H2865,500000,if(K$1=($H2865+1),1000000,if(K$1=($H2865+2),1500000,""))))))))</f>
        <v/>
      </c>
      <c r="L2865" s="13" t="str">
        <f t="shared" si="2865"/>
        <v/>
      </c>
      <c r="M2865" s="13" t="str">
        <f t="shared" si="2865"/>
        <v/>
      </c>
      <c r="N2865" s="13" t="str">
        <f t="shared" si="2865"/>
        <v/>
      </c>
      <c r="O2865" s="13" t="str">
        <f t="shared" si="2865"/>
        <v/>
      </c>
      <c r="P2865" s="13" t="str">
        <f t="shared" si="2865"/>
        <v/>
      </c>
    </row>
    <row r="2866">
      <c r="B2866" s="23"/>
      <c r="C2866" s="9"/>
      <c r="D2866" s="9"/>
      <c r="E2866" s="9"/>
      <c r="F2866" s="2"/>
      <c r="G2866" s="3"/>
      <c r="I2866" s="12" t="str">
        <f t="shared" si="754"/>
        <v/>
      </c>
      <c r="J2866" s="13">
        <v>3.31E7</v>
      </c>
      <c r="K2866" s="13" t="str">
        <f t="shared" ref="K2866:P2866" si="2866">if($E2866="","",if($E2866="Dropped",if(and(K$1&lt;=$I2866,K$1&gt;=$H2866),if(Year($D2866)=K$1,$F2866*0.8,if((year($D2866)+1)=K$1,$F2866*0.6,$F2866*0.4)) ,""),if($E2866="Minors",0,if($E2866="FA Contract",if(and(K$1&lt;=$I2866,K$1&gt;=$H2866),$F2866,""),if($E2866="YP Contract",if(K$1=$H2866,500000,if(K$1=($H2866+1),1000000,if(K$1=($H2866+2),1500000,""))))))))</f>
        <v/>
      </c>
      <c r="L2866" s="13" t="str">
        <f t="shared" si="2866"/>
        <v/>
      </c>
      <c r="M2866" s="13" t="str">
        <f t="shared" si="2866"/>
        <v/>
      </c>
      <c r="N2866" s="13" t="str">
        <f t="shared" si="2866"/>
        <v/>
      </c>
      <c r="O2866" s="13" t="str">
        <f t="shared" si="2866"/>
        <v/>
      </c>
      <c r="P2866" s="13" t="str">
        <f t="shared" si="2866"/>
        <v/>
      </c>
    </row>
    <row r="2867">
      <c r="B2867" s="23"/>
      <c r="C2867" s="9"/>
      <c r="D2867" s="9"/>
      <c r="E2867" s="9"/>
      <c r="F2867" s="2"/>
      <c r="G2867" s="3"/>
      <c r="I2867" s="12" t="str">
        <f t="shared" si="754"/>
        <v/>
      </c>
      <c r="J2867" s="13">
        <v>3.31E7</v>
      </c>
      <c r="K2867" s="13" t="str">
        <f t="shared" ref="K2867:P2867" si="2867">if($E2867="","",if($E2867="Dropped",if(and(K$1&lt;=$I2867,K$1&gt;=$H2867),if(Year($D2867)=K$1,$F2867*0.8,if((year($D2867)+1)=K$1,$F2867*0.6,$F2867*0.4)) ,""),if($E2867="Minors",0,if($E2867="FA Contract",if(and(K$1&lt;=$I2867,K$1&gt;=$H2867),$F2867,""),if($E2867="YP Contract",if(K$1=$H2867,500000,if(K$1=($H2867+1),1000000,if(K$1=($H2867+2),1500000,""))))))))</f>
        <v/>
      </c>
      <c r="L2867" s="13" t="str">
        <f t="shared" si="2867"/>
        <v/>
      </c>
      <c r="M2867" s="13" t="str">
        <f t="shared" si="2867"/>
        <v/>
      </c>
      <c r="N2867" s="13" t="str">
        <f t="shared" si="2867"/>
        <v/>
      </c>
      <c r="O2867" s="13" t="str">
        <f t="shared" si="2867"/>
        <v/>
      </c>
      <c r="P2867" s="13" t="str">
        <f t="shared" si="2867"/>
        <v/>
      </c>
    </row>
    <row r="2868">
      <c r="B2868" s="23"/>
      <c r="C2868" s="9"/>
      <c r="D2868" s="9"/>
      <c r="E2868" s="9"/>
      <c r="F2868" s="2"/>
      <c r="G2868" s="3"/>
      <c r="I2868" s="12" t="str">
        <f t="shared" si="754"/>
        <v/>
      </c>
      <c r="J2868" s="13">
        <v>3.31E7</v>
      </c>
      <c r="K2868" s="13" t="str">
        <f t="shared" ref="K2868:P2868" si="2868">if($E2868="","",if($E2868="Dropped",if(and(K$1&lt;=$I2868,K$1&gt;=$H2868),if(Year($D2868)=K$1,$F2868*0.8,if((year($D2868)+1)=K$1,$F2868*0.6,$F2868*0.4)) ,""),if($E2868="Minors",0,if($E2868="FA Contract",if(and(K$1&lt;=$I2868,K$1&gt;=$H2868),$F2868,""),if($E2868="YP Contract",if(K$1=$H2868,500000,if(K$1=($H2868+1),1000000,if(K$1=($H2868+2),1500000,""))))))))</f>
        <v/>
      </c>
      <c r="L2868" s="13" t="str">
        <f t="shared" si="2868"/>
        <v/>
      </c>
      <c r="M2868" s="13" t="str">
        <f t="shared" si="2868"/>
        <v/>
      </c>
      <c r="N2868" s="13" t="str">
        <f t="shared" si="2868"/>
        <v/>
      </c>
      <c r="O2868" s="13" t="str">
        <f t="shared" si="2868"/>
        <v/>
      </c>
      <c r="P2868" s="13" t="str">
        <f t="shared" si="2868"/>
        <v/>
      </c>
    </row>
    <row r="2869">
      <c r="B2869" s="23"/>
      <c r="C2869" s="9"/>
      <c r="D2869" s="9"/>
      <c r="E2869" s="9"/>
      <c r="F2869" s="2"/>
      <c r="G2869" s="3"/>
      <c r="I2869" s="12" t="str">
        <f t="shared" si="754"/>
        <v/>
      </c>
      <c r="J2869" s="13">
        <v>3.31E7</v>
      </c>
      <c r="K2869" s="13" t="str">
        <f t="shared" ref="K2869:P2869" si="2869">if($E2869="","",if($E2869="Dropped",if(and(K$1&lt;=$I2869,K$1&gt;=$H2869),if(Year($D2869)=K$1,$F2869*0.8,if((year($D2869)+1)=K$1,$F2869*0.6,$F2869*0.4)) ,""),if($E2869="Minors",0,if($E2869="FA Contract",if(and(K$1&lt;=$I2869,K$1&gt;=$H2869),$F2869,""),if($E2869="YP Contract",if(K$1=$H2869,500000,if(K$1=($H2869+1),1000000,if(K$1=($H2869+2),1500000,""))))))))</f>
        <v/>
      </c>
      <c r="L2869" s="13" t="str">
        <f t="shared" si="2869"/>
        <v/>
      </c>
      <c r="M2869" s="13" t="str">
        <f t="shared" si="2869"/>
        <v/>
      </c>
      <c r="N2869" s="13" t="str">
        <f t="shared" si="2869"/>
        <v/>
      </c>
      <c r="O2869" s="13" t="str">
        <f t="shared" si="2869"/>
        <v/>
      </c>
      <c r="P2869" s="13" t="str">
        <f t="shared" si="2869"/>
        <v/>
      </c>
    </row>
    <row r="2870">
      <c r="B2870" s="23"/>
      <c r="C2870" s="9"/>
      <c r="D2870" s="9"/>
      <c r="E2870" s="9"/>
      <c r="F2870" s="2"/>
      <c r="G2870" s="3"/>
      <c r="I2870" s="12" t="str">
        <f t="shared" si="754"/>
        <v/>
      </c>
      <c r="J2870" s="13">
        <v>3.31E7</v>
      </c>
      <c r="K2870" s="13" t="str">
        <f t="shared" ref="K2870:P2870" si="2870">if($E2870="","",if($E2870="Dropped",if(and(K$1&lt;=$I2870,K$1&gt;=$H2870),if(Year($D2870)=K$1,$F2870*0.8,if((year($D2870)+1)=K$1,$F2870*0.6,$F2870*0.4)) ,""),if($E2870="Minors",0,if($E2870="FA Contract",if(and(K$1&lt;=$I2870,K$1&gt;=$H2870),$F2870,""),if($E2870="YP Contract",if(K$1=$H2870,500000,if(K$1=($H2870+1),1000000,if(K$1=($H2870+2),1500000,""))))))))</f>
        <v/>
      </c>
      <c r="L2870" s="13" t="str">
        <f t="shared" si="2870"/>
        <v/>
      </c>
      <c r="M2870" s="13" t="str">
        <f t="shared" si="2870"/>
        <v/>
      </c>
      <c r="N2870" s="13" t="str">
        <f t="shared" si="2870"/>
        <v/>
      </c>
      <c r="O2870" s="13" t="str">
        <f t="shared" si="2870"/>
        <v/>
      </c>
      <c r="P2870" s="13" t="str">
        <f t="shared" si="2870"/>
        <v/>
      </c>
    </row>
    <row r="2871">
      <c r="B2871" s="23"/>
      <c r="C2871" s="9"/>
      <c r="D2871" s="9"/>
      <c r="E2871" s="9"/>
      <c r="F2871" s="2"/>
      <c r="G2871" s="3"/>
      <c r="I2871" s="12" t="str">
        <f t="shared" si="754"/>
        <v/>
      </c>
      <c r="J2871" s="13">
        <v>3.31E7</v>
      </c>
      <c r="K2871" s="13" t="str">
        <f t="shared" ref="K2871:P2871" si="2871">if($E2871="","",if($E2871="Dropped",if(and(K$1&lt;=$I2871,K$1&gt;=$H2871),if(Year($D2871)=K$1,$F2871*0.8,if((year($D2871)+1)=K$1,$F2871*0.6,$F2871*0.4)) ,""),if($E2871="Minors",0,if($E2871="FA Contract",if(and(K$1&lt;=$I2871,K$1&gt;=$H2871),$F2871,""),if($E2871="YP Contract",if(K$1=$H2871,500000,if(K$1=($H2871+1),1000000,if(K$1=($H2871+2),1500000,""))))))))</f>
        <v/>
      </c>
      <c r="L2871" s="13" t="str">
        <f t="shared" si="2871"/>
        <v/>
      </c>
      <c r="M2871" s="13" t="str">
        <f t="shared" si="2871"/>
        <v/>
      </c>
      <c r="N2871" s="13" t="str">
        <f t="shared" si="2871"/>
        <v/>
      </c>
      <c r="O2871" s="13" t="str">
        <f t="shared" si="2871"/>
        <v/>
      </c>
      <c r="P2871" s="13" t="str">
        <f t="shared" si="2871"/>
        <v/>
      </c>
    </row>
    <row r="2872">
      <c r="B2872" s="23"/>
      <c r="C2872" s="9"/>
      <c r="D2872" s="9"/>
      <c r="E2872" s="9"/>
      <c r="F2872" s="2"/>
      <c r="G2872" s="3"/>
      <c r="I2872" s="12" t="str">
        <f t="shared" si="754"/>
        <v/>
      </c>
      <c r="J2872" s="13">
        <v>3.31E7</v>
      </c>
      <c r="K2872" s="13" t="str">
        <f t="shared" ref="K2872:P2872" si="2872">if($E2872="","",if($E2872="Dropped",if(and(K$1&lt;=$I2872,K$1&gt;=$H2872),if(Year($D2872)=K$1,$F2872*0.8,if((year($D2872)+1)=K$1,$F2872*0.6,$F2872*0.4)) ,""),if($E2872="Minors",0,if($E2872="FA Contract",if(and(K$1&lt;=$I2872,K$1&gt;=$H2872),$F2872,""),if($E2872="YP Contract",if(K$1=$H2872,500000,if(K$1=($H2872+1),1000000,if(K$1=($H2872+2),1500000,""))))))))</f>
        <v/>
      </c>
      <c r="L2872" s="13" t="str">
        <f t="shared" si="2872"/>
        <v/>
      </c>
      <c r="M2872" s="13" t="str">
        <f t="shared" si="2872"/>
        <v/>
      </c>
      <c r="N2872" s="13" t="str">
        <f t="shared" si="2872"/>
        <v/>
      </c>
      <c r="O2872" s="13" t="str">
        <f t="shared" si="2872"/>
        <v/>
      </c>
      <c r="P2872" s="13" t="str">
        <f t="shared" si="2872"/>
        <v/>
      </c>
    </row>
    <row r="2873">
      <c r="B2873" s="23"/>
      <c r="C2873" s="9"/>
      <c r="D2873" s="9"/>
      <c r="E2873" s="9"/>
      <c r="F2873" s="2"/>
      <c r="G2873" s="3"/>
      <c r="I2873" s="12" t="str">
        <f t="shared" si="754"/>
        <v/>
      </c>
      <c r="J2873" s="13">
        <v>3.31E7</v>
      </c>
      <c r="K2873" s="13" t="str">
        <f t="shared" ref="K2873:P2873" si="2873">if($E2873="","",if($E2873="Dropped",if(and(K$1&lt;=$I2873,K$1&gt;=$H2873),if(Year($D2873)=K$1,$F2873*0.8,if((year($D2873)+1)=K$1,$F2873*0.6,$F2873*0.4)) ,""),if($E2873="Minors",0,if($E2873="FA Contract",if(and(K$1&lt;=$I2873,K$1&gt;=$H2873),$F2873,""),if($E2873="YP Contract",if(K$1=$H2873,500000,if(K$1=($H2873+1),1000000,if(K$1=($H2873+2),1500000,""))))))))</f>
        <v/>
      </c>
      <c r="L2873" s="13" t="str">
        <f t="shared" si="2873"/>
        <v/>
      </c>
      <c r="M2873" s="13" t="str">
        <f t="shared" si="2873"/>
        <v/>
      </c>
      <c r="N2873" s="13" t="str">
        <f t="shared" si="2873"/>
        <v/>
      </c>
      <c r="O2873" s="13" t="str">
        <f t="shared" si="2873"/>
        <v/>
      </c>
      <c r="P2873" s="13" t="str">
        <f t="shared" si="2873"/>
        <v/>
      </c>
    </row>
    <row r="2874">
      <c r="B2874" s="23"/>
      <c r="C2874" s="9"/>
      <c r="D2874" s="9"/>
      <c r="E2874" s="9"/>
      <c r="F2874" s="2"/>
      <c r="G2874" s="3"/>
      <c r="I2874" s="12" t="str">
        <f t="shared" si="754"/>
        <v/>
      </c>
      <c r="J2874" s="13">
        <v>3.31E7</v>
      </c>
      <c r="K2874" s="13" t="str">
        <f t="shared" ref="K2874:P2874" si="2874">if($E2874="","",if($E2874="Dropped",if(and(K$1&lt;=$I2874,K$1&gt;=$H2874),if(Year($D2874)=K$1,$F2874*0.8,if((year($D2874)+1)=K$1,$F2874*0.6,$F2874*0.4)) ,""),if($E2874="Minors",0,if($E2874="FA Contract",if(and(K$1&lt;=$I2874,K$1&gt;=$H2874),$F2874,""),if($E2874="YP Contract",if(K$1=$H2874,500000,if(K$1=($H2874+1),1000000,if(K$1=($H2874+2),1500000,""))))))))</f>
        <v/>
      </c>
      <c r="L2874" s="13" t="str">
        <f t="shared" si="2874"/>
        <v/>
      </c>
      <c r="M2874" s="13" t="str">
        <f t="shared" si="2874"/>
        <v/>
      </c>
      <c r="N2874" s="13" t="str">
        <f t="shared" si="2874"/>
        <v/>
      </c>
      <c r="O2874" s="13" t="str">
        <f t="shared" si="2874"/>
        <v/>
      </c>
      <c r="P2874" s="13" t="str">
        <f t="shared" si="2874"/>
        <v/>
      </c>
    </row>
    <row r="2875">
      <c r="B2875" s="23"/>
      <c r="C2875" s="9"/>
      <c r="D2875" s="9"/>
      <c r="E2875" s="9"/>
      <c r="F2875" s="2"/>
      <c r="G2875" s="3"/>
      <c r="I2875" s="12" t="str">
        <f t="shared" si="754"/>
        <v/>
      </c>
      <c r="J2875" s="13">
        <v>3.31E7</v>
      </c>
      <c r="K2875" s="13" t="str">
        <f t="shared" ref="K2875:P2875" si="2875">if($E2875="","",if($E2875="Dropped",if(and(K$1&lt;=$I2875,K$1&gt;=$H2875),if(Year($D2875)=K$1,$F2875*0.8,if((year($D2875)+1)=K$1,$F2875*0.6,$F2875*0.4)) ,""),if($E2875="Minors",0,if($E2875="FA Contract",if(and(K$1&lt;=$I2875,K$1&gt;=$H2875),$F2875,""),if($E2875="YP Contract",if(K$1=$H2875,500000,if(K$1=($H2875+1),1000000,if(K$1=($H2875+2),1500000,""))))))))</f>
        <v/>
      </c>
      <c r="L2875" s="13" t="str">
        <f t="shared" si="2875"/>
        <v/>
      </c>
      <c r="M2875" s="13" t="str">
        <f t="shared" si="2875"/>
        <v/>
      </c>
      <c r="N2875" s="13" t="str">
        <f t="shared" si="2875"/>
        <v/>
      </c>
      <c r="O2875" s="13" t="str">
        <f t="shared" si="2875"/>
        <v/>
      </c>
      <c r="P2875" s="13" t="str">
        <f t="shared" si="2875"/>
        <v/>
      </c>
    </row>
    <row r="2876">
      <c r="B2876" s="23"/>
      <c r="C2876" s="9"/>
      <c r="D2876" s="9"/>
      <c r="E2876" s="9"/>
      <c r="F2876" s="2"/>
      <c r="G2876" s="3"/>
      <c r="I2876" s="12" t="str">
        <f t="shared" si="754"/>
        <v/>
      </c>
      <c r="J2876" s="13">
        <v>3.31E7</v>
      </c>
      <c r="K2876" s="13" t="str">
        <f t="shared" ref="K2876:P2876" si="2876">if($E2876="","",if($E2876="Dropped",if(and(K$1&lt;=$I2876,K$1&gt;=$H2876),if(Year($D2876)=K$1,$F2876*0.8,if((year($D2876)+1)=K$1,$F2876*0.6,$F2876*0.4)) ,""),if($E2876="Minors",0,if($E2876="FA Contract",if(and(K$1&lt;=$I2876,K$1&gt;=$H2876),$F2876,""),if($E2876="YP Contract",if(K$1=$H2876,500000,if(K$1=($H2876+1),1000000,if(K$1=($H2876+2),1500000,""))))))))</f>
        <v/>
      </c>
      <c r="L2876" s="13" t="str">
        <f t="shared" si="2876"/>
        <v/>
      </c>
      <c r="M2876" s="13" t="str">
        <f t="shared" si="2876"/>
        <v/>
      </c>
      <c r="N2876" s="13" t="str">
        <f t="shared" si="2876"/>
        <v/>
      </c>
      <c r="O2876" s="13" t="str">
        <f t="shared" si="2876"/>
        <v/>
      </c>
      <c r="P2876" s="13" t="str">
        <f t="shared" si="2876"/>
        <v/>
      </c>
    </row>
    <row r="2877">
      <c r="B2877" s="23"/>
      <c r="C2877" s="9"/>
      <c r="D2877" s="9"/>
      <c r="E2877" s="9"/>
      <c r="F2877" s="2"/>
      <c r="G2877" s="3"/>
      <c r="I2877" s="12" t="str">
        <f t="shared" si="754"/>
        <v/>
      </c>
      <c r="J2877" s="13">
        <v>3.31E7</v>
      </c>
      <c r="K2877" s="13" t="str">
        <f t="shared" ref="K2877:P2877" si="2877">if($E2877="","",if($E2877="Dropped",if(and(K$1&lt;=$I2877,K$1&gt;=$H2877),if(Year($D2877)=K$1,$F2877*0.8,if((year($D2877)+1)=K$1,$F2877*0.6,$F2877*0.4)) ,""),if($E2877="Minors",0,if($E2877="FA Contract",if(and(K$1&lt;=$I2877,K$1&gt;=$H2877),$F2877,""),if($E2877="YP Contract",if(K$1=$H2877,500000,if(K$1=($H2877+1),1000000,if(K$1=($H2877+2),1500000,""))))))))</f>
        <v/>
      </c>
      <c r="L2877" s="13" t="str">
        <f t="shared" si="2877"/>
        <v/>
      </c>
      <c r="M2877" s="13" t="str">
        <f t="shared" si="2877"/>
        <v/>
      </c>
      <c r="N2877" s="13" t="str">
        <f t="shared" si="2877"/>
        <v/>
      </c>
      <c r="O2877" s="13" t="str">
        <f t="shared" si="2877"/>
        <v/>
      </c>
      <c r="P2877" s="13" t="str">
        <f t="shared" si="2877"/>
        <v/>
      </c>
    </row>
    <row r="2878">
      <c r="B2878" s="23"/>
      <c r="C2878" s="9"/>
      <c r="D2878" s="9"/>
      <c r="E2878" s="9"/>
      <c r="F2878" s="2"/>
      <c r="G2878" s="3"/>
      <c r="I2878" s="12" t="str">
        <f t="shared" si="754"/>
        <v/>
      </c>
      <c r="J2878" s="13">
        <v>3.31E7</v>
      </c>
      <c r="K2878" s="13" t="str">
        <f t="shared" ref="K2878:P2878" si="2878">if($E2878="","",if($E2878="Dropped",if(and(K$1&lt;=$I2878,K$1&gt;=$H2878),if(Year($D2878)=K$1,$F2878*0.8,if((year($D2878)+1)=K$1,$F2878*0.6,$F2878*0.4)) ,""),if($E2878="Minors",0,if($E2878="FA Contract",if(and(K$1&lt;=$I2878,K$1&gt;=$H2878),$F2878,""),if($E2878="YP Contract",if(K$1=$H2878,500000,if(K$1=($H2878+1),1000000,if(K$1=($H2878+2),1500000,""))))))))</f>
        <v/>
      </c>
      <c r="L2878" s="13" t="str">
        <f t="shared" si="2878"/>
        <v/>
      </c>
      <c r="M2878" s="13" t="str">
        <f t="shared" si="2878"/>
        <v/>
      </c>
      <c r="N2878" s="13" t="str">
        <f t="shared" si="2878"/>
        <v/>
      </c>
      <c r="O2878" s="13" t="str">
        <f t="shared" si="2878"/>
        <v/>
      </c>
      <c r="P2878" s="13" t="str">
        <f t="shared" si="2878"/>
        <v/>
      </c>
    </row>
    <row r="2879">
      <c r="B2879" s="23"/>
      <c r="C2879" s="9"/>
      <c r="D2879" s="9"/>
      <c r="E2879" s="9"/>
      <c r="F2879" s="2"/>
      <c r="G2879" s="3"/>
      <c r="I2879" s="12" t="str">
        <f t="shared" si="754"/>
        <v/>
      </c>
      <c r="J2879" s="13">
        <v>3.31E7</v>
      </c>
      <c r="K2879" s="13" t="str">
        <f t="shared" ref="K2879:P2879" si="2879">if($E2879="","",if($E2879="Dropped",if(and(K$1&lt;=$I2879,K$1&gt;=$H2879),if(Year($D2879)=K$1,$F2879*0.8,if((year($D2879)+1)=K$1,$F2879*0.6,$F2879*0.4)) ,""),if($E2879="Minors",0,if($E2879="FA Contract",if(and(K$1&lt;=$I2879,K$1&gt;=$H2879),$F2879,""),if($E2879="YP Contract",if(K$1=$H2879,500000,if(K$1=($H2879+1),1000000,if(K$1=($H2879+2),1500000,""))))))))</f>
        <v/>
      </c>
      <c r="L2879" s="13" t="str">
        <f t="shared" si="2879"/>
        <v/>
      </c>
      <c r="M2879" s="13" t="str">
        <f t="shared" si="2879"/>
        <v/>
      </c>
      <c r="N2879" s="13" t="str">
        <f t="shared" si="2879"/>
        <v/>
      </c>
      <c r="O2879" s="13" t="str">
        <f t="shared" si="2879"/>
        <v/>
      </c>
      <c r="P2879" s="13" t="str">
        <f t="shared" si="2879"/>
        <v/>
      </c>
    </row>
    <row r="2880">
      <c r="B2880" s="23"/>
      <c r="C2880" s="9"/>
      <c r="D2880" s="9"/>
      <c r="E2880" s="9"/>
      <c r="F2880" s="2"/>
      <c r="G2880" s="3"/>
      <c r="I2880" s="12" t="str">
        <f t="shared" si="754"/>
        <v/>
      </c>
      <c r="J2880" s="13">
        <v>3.31E7</v>
      </c>
      <c r="K2880" s="13" t="str">
        <f t="shared" ref="K2880:P2880" si="2880">if($E2880="","",if($E2880="Dropped",if(and(K$1&lt;=$I2880,K$1&gt;=$H2880),if(Year($D2880)=K$1,$F2880*0.8,if((year($D2880)+1)=K$1,$F2880*0.6,$F2880*0.4)) ,""),if($E2880="Minors",0,if($E2880="FA Contract",if(and(K$1&lt;=$I2880,K$1&gt;=$H2880),$F2880,""),if($E2880="YP Contract",if(K$1=$H2880,500000,if(K$1=($H2880+1),1000000,if(K$1=($H2880+2),1500000,""))))))))</f>
        <v/>
      </c>
      <c r="L2880" s="13" t="str">
        <f t="shared" si="2880"/>
        <v/>
      </c>
      <c r="M2880" s="13" t="str">
        <f t="shared" si="2880"/>
        <v/>
      </c>
      <c r="N2880" s="13" t="str">
        <f t="shared" si="2880"/>
        <v/>
      </c>
      <c r="O2880" s="13" t="str">
        <f t="shared" si="2880"/>
        <v/>
      </c>
      <c r="P2880" s="13" t="str">
        <f t="shared" si="2880"/>
        <v/>
      </c>
    </row>
    <row r="2881">
      <c r="B2881" s="23"/>
      <c r="C2881" s="9"/>
      <c r="D2881" s="9"/>
      <c r="E2881" s="9"/>
      <c r="F2881" s="2"/>
      <c r="G2881" s="3"/>
      <c r="I2881" s="12" t="str">
        <f t="shared" si="754"/>
        <v/>
      </c>
      <c r="J2881" s="13">
        <v>3.31E7</v>
      </c>
      <c r="K2881" s="13" t="str">
        <f t="shared" ref="K2881:P2881" si="2881">if($E2881="","",if($E2881="Dropped",if(and(K$1&lt;=$I2881,K$1&gt;=$H2881),if(Year($D2881)=K$1,$F2881*0.8,if((year($D2881)+1)=K$1,$F2881*0.6,$F2881*0.4)) ,""),if($E2881="Minors",0,if($E2881="FA Contract",if(and(K$1&lt;=$I2881,K$1&gt;=$H2881),$F2881,""),if($E2881="YP Contract",if(K$1=$H2881,500000,if(K$1=($H2881+1),1000000,if(K$1=($H2881+2),1500000,""))))))))</f>
        <v/>
      </c>
      <c r="L2881" s="13" t="str">
        <f t="shared" si="2881"/>
        <v/>
      </c>
      <c r="M2881" s="13" t="str">
        <f t="shared" si="2881"/>
        <v/>
      </c>
      <c r="N2881" s="13" t="str">
        <f t="shared" si="2881"/>
        <v/>
      </c>
      <c r="O2881" s="13" t="str">
        <f t="shared" si="2881"/>
        <v/>
      </c>
      <c r="P2881" s="13" t="str">
        <f t="shared" si="2881"/>
        <v/>
      </c>
    </row>
    <row r="2882">
      <c r="B2882" s="23"/>
      <c r="C2882" s="9"/>
      <c r="D2882" s="9"/>
      <c r="E2882" s="9"/>
      <c r="F2882" s="2"/>
      <c r="G2882" s="3"/>
      <c r="I2882" s="12" t="str">
        <f t="shared" si="754"/>
        <v/>
      </c>
      <c r="J2882" s="13">
        <v>3.31E7</v>
      </c>
      <c r="K2882" s="13" t="str">
        <f t="shared" ref="K2882:P2882" si="2882">if($E2882="","",if($E2882="Dropped",if(and(K$1&lt;=$I2882,K$1&gt;=$H2882),if(Year($D2882)=K$1,$F2882*0.8,if((year($D2882)+1)=K$1,$F2882*0.6,$F2882*0.4)) ,""),if($E2882="Minors",0,if($E2882="FA Contract",if(and(K$1&lt;=$I2882,K$1&gt;=$H2882),$F2882,""),if($E2882="YP Contract",if(K$1=$H2882,500000,if(K$1=($H2882+1),1000000,if(K$1=($H2882+2),1500000,""))))))))</f>
        <v/>
      </c>
      <c r="L2882" s="13" t="str">
        <f t="shared" si="2882"/>
        <v/>
      </c>
      <c r="M2882" s="13" t="str">
        <f t="shared" si="2882"/>
        <v/>
      </c>
      <c r="N2882" s="13" t="str">
        <f t="shared" si="2882"/>
        <v/>
      </c>
      <c r="O2882" s="13" t="str">
        <f t="shared" si="2882"/>
        <v/>
      </c>
      <c r="P2882" s="13" t="str">
        <f t="shared" si="2882"/>
        <v/>
      </c>
    </row>
    <row r="2883">
      <c r="B2883" s="23"/>
      <c r="C2883" s="9"/>
      <c r="D2883" s="9"/>
      <c r="E2883" s="9"/>
      <c r="F2883" s="2"/>
      <c r="G2883" s="3"/>
      <c r="I2883" s="12" t="str">
        <f t="shared" si="754"/>
        <v/>
      </c>
      <c r="J2883" s="13">
        <v>3.31E7</v>
      </c>
      <c r="K2883" s="13" t="str">
        <f t="shared" ref="K2883:P2883" si="2883">if($E2883="","",if($E2883="Dropped",if(and(K$1&lt;=$I2883,K$1&gt;=$H2883),if(Year($D2883)=K$1,$F2883*0.8,if((year($D2883)+1)=K$1,$F2883*0.6,$F2883*0.4)) ,""),if($E2883="Minors",0,if($E2883="FA Contract",if(and(K$1&lt;=$I2883,K$1&gt;=$H2883),$F2883,""),if($E2883="YP Contract",if(K$1=$H2883,500000,if(K$1=($H2883+1),1000000,if(K$1=($H2883+2),1500000,""))))))))</f>
        <v/>
      </c>
      <c r="L2883" s="13" t="str">
        <f t="shared" si="2883"/>
        <v/>
      </c>
      <c r="M2883" s="13" t="str">
        <f t="shared" si="2883"/>
        <v/>
      </c>
      <c r="N2883" s="13" t="str">
        <f t="shared" si="2883"/>
        <v/>
      </c>
      <c r="O2883" s="13" t="str">
        <f t="shared" si="2883"/>
        <v/>
      </c>
      <c r="P2883" s="13" t="str">
        <f t="shared" si="2883"/>
        <v/>
      </c>
    </row>
    <row r="2884">
      <c r="B2884" s="23"/>
      <c r="C2884" s="9"/>
      <c r="D2884" s="9"/>
      <c r="E2884" s="9"/>
      <c r="F2884" s="2"/>
      <c r="G2884" s="3"/>
      <c r="I2884" s="12" t="str">
        <f t="shared" si="754"/>
        <v/>
      </c>
      <c r="J2884" s="13">
        <v>3.31E7</v>
      </c>
      <c r="K2884" s="13" t="str">
        <f t="shared" ref="K2884:P2884" si="2884">if($E2884="","",if($E2884="Dropped",if(and(K$1&lt;=$I2884,K$1&gt;=$H2884),if(Year($D2884)=K$1,$F2884*0.8,if((year($D2884)+1)=K$1,$F2884*0.6,$F2884*0.4)) ,""),if($E2884="Minors",0,if($E2884="FA Contract",if(and(K$1&lt;=$I2884,K$1&gt;=$H2884),$F2884,""),if($E2884="YP Contract",if(K$1=$H2884,500000,if(K$1=($H2884+1),1000000,if(K$1=($H2884+2),1500000,""))))))))</f>
        <v/>
      </c>
      <c r="L2884" s="13" t="str">
        <f t="shared" si="2884"/>
        <v/>
      </c>
      <c r="M2884" s="13" t="str">
        <f t="shared" si="2884"/>
        <v/>
      </c>
      <c r="N2884" s="13" t="str">
        <f t="shared" si="2884"/>
        <v/>
      </c>
      <c r="O2884" s="13" t="str">
        <f t="shared" si="2884"/>
        <v/>
      </c>
      <c r="P2884" s="13" t="str">
        <f t="shared" si="2884"/>
        <v/>
      </c>
    </row>
    <row r="2885">
      <c r="B2885" s="23"/>
      <c r="C2885" s="9"/>
      <c r="D2885" s="9"/>
      <c r="E2885" s="9"/>
      <c r="F2885" s="2"/>
      <c r="G2885" s="3"/>
      <c r="I2885" s="12" t="str">
        <f t="shared" si="754"/>
        <v/>
      </c>
      <c r="J2885" s="13">
        <v>3.31E7</v>
      </c>
      <c r="K2885" s="13" t="str">
        <f t="shared" ref="K2885:P2885" si="2885">if($E2885="","",if($E2885="Dropped",if(and(K$1&lt;=$I2885,K$1&gt;=$H2885),if(Year($D2885)=K$1,$F2885*0.8,if((year($D2885)+1)=K$1,$F2885*0.6,$F2885*0.4)) ,""),if($E2885="Minors",0,if($E2885="FA Contract",if(and(K$1&lt;=$I2885,K$1&gt;=$H2885),$F2885,""),if($E2885="YP Contract",if(K$1=$H2885,500000,if(K$1=($H2885+1),1000000,if(K$1=($H2885+2),1500000,""))))))))</f>
        <v/>
      </c>
      <c r="L2885" s="13" t="str">
        <f t="shared" si="2885"/>
        <v/>
      </c>
      <c r="M2885" s="13" t="str">
        <f t="shared" si="2885"/>
        <v/>
      </c>
      <c r="N2885" s="13" t="str">
        <f t="shared" si="2885"/>
        <v/>
      </c>
      <c r="O2885" s="13" t="str">
        <f t="shared" si="2885"/>
        <v/>
      </c>
      <c r="P2885" s="13" t="str">
        <f t="shared" si="2885"/>
        <v/>
      </c>
    </row>
    <row r="2886">
      <c r="B2886" s="23"/>
      <c r="C2886" s="9"/>
      <c r="D2886" s="9"/>
      <c r="E2886" s="9"/>
      <c r="F2886" s="2"/>
      <c r="G2886" s="3"/>
      <c r="I2886" s="12" t="str">
        <f t="shared" si="754"/>
        <v/>
      </c>
      <c r="J2886" s="13">
        <v>3.31E7</v>
      </c>
      <c r="K2886" s="13" t="str">
        <f t="shared" ref="K2886:P2886" si="2886">if($E2886="","",if($E2886="Dropped",if(and(K$1&lt;=$I2886,K$1&gt;=$H2886),if(Year($D2886)=K$1,$F2886*0.8,if((year($D2886)+1)=K$1,$F2886*0.6,$F2886*0.4)) ,""),if($E2886="Minors",0,if($E2886="FA Contract",if(and(K$1&lt;=$I2886,K$1&gt;=$H2886),$F2886,""),if($E2886="YP Contract",if(K$1=$H2886,500000,if(K$1=($H2886+1),1000000,if(K$1=($H2886+2),1500000,""))))))))</f>
        <v/>
      </c>
      <c r="L2886" s="13" t="str">
        <f t="shared" si="2886"/>
        <v/>
      </c>
      <c r="M2886" s="13" t="str">
        <f t="shared" si="2886"/>
        <v/>
      </c>
      <c r="N2886" s="13" t="str">
        <f t="shared" si="2886"/>
        <v/>
      </c>
      <c r="O2886" s="13" t="str">
        <f t="shared" si="2886"/>
        <v/>
      </c>
      <c r="P2886" s="13" t="str">
        <f t="shared" si="2886"/>
        <v/>
      </c>
    </row>
    <row r="2887">
      <c r="B2887" s="23"/>
      <c r="C2887" s="9"/>
      <c r="D2887" s="9"/>
      <c r="E2887" s="9"/>
      <c r="F2887" s="2"/>
      <c r="G2887" s="3"/>
      <c r="I2887" s="12" t="str">
        <f t="shared" si="754"/>
        <v/>
      </c>
      <c r="J2887" s="13">
        <v>3.31E7</v>
      </c>
      <c r="K2887" s="13" t="str">
        <f t="shared" ref="K2887:P2887" si="2887">if($E2887="","",if($E2887="Dropped",if(and(K$1&lt;=$I2887,K$1&gt;=$H2887),if(Year($D2887)=K$1,$F2887*0.8,if((year($D2887)+1)=K$1,$F2887*0.6,$F2887*0.4)) ,""),if($E2887="Minors",0,if($E2887="FA Contract",if(and(K$1&lt;=$I2887,K$1&gt;=$H2887),$F2887,""),if($E2887="YP Contract",if(K$1=$H2887,500000,if(K$1=($H2887+1),1000000,if(K$1=($H2887+2),1500000,""))))))))</f>
        <v/>
      </c>
      <c r="L2887" s="13" t="str">
        <f t="shared" si="2887"/>
        <v/>
      </c>
      <c r="M2887" s="13" t="str">
        <f t="shared" si="2887"/>
        <v/>
      </c>
      <c r="N2887" s="13" t="str">
        <f t="shared" si="2887"/>
        <v/>
      </c>
      <c r="O2887" s="13" t="str">
        <f t="shared" si="2887"/>
        <v/>
      </c>
      <c r="P2887" s="13" t="str">
        <f t="shared" si="2887"/>
        <v/>
      </c>
    </row>
    <row r="2888">
      <c r="B2888" s="23"/>
      <c r="C2888" s="9"/>
      <c r="D2888" s="9"/>
      <c r="E2888" s="9"/>
      <c r="F2888" s="2"/>
      <c r="G2888" s="3"/>
      <c r="I2888" s="12" t="str">
        <f t="shared" si="754"/>
        <v/>
      </c>
      <c r="J2888" s="13">
        <v>3.31E7</v>
      </c>
      <c r="K2888" s="13" t="str">
        <f t="shared" ref="K2888:P2888" si="2888">if($E2888="","",if($E2888="Dropped",if(and(K$1&lt;=$I2888,K$1&gt;=$H2888),if(Year($D2888)=K$1,$F2888*0.8,if((year($D2888)+1)=K$1,$F2888*0.6,$F2888*0.4)) ,""),if($E2888="Minors",0,if($E2888="FA Contract",if(and(K$1&lt;=$I2888,K$1&gt;=$H2888),$F2888,""),if($E2888="YP Contract",if(K$1=$H2888,500000,if(K$1=($H2888+1),1000000,if(K$1=($H2888+2),1500000,""))))))))</f>
        <v/>
      </c>
      <c r="L2888" s="13" t="str">
        <f t="shared" si="2888"/>
        <v/>
      </c>
      <c r="M2888" s="13" t="str">
        <f t="shared" si="2888"/>
        <v/>
      </c>
      <c r="N2888" s="13" t="str">
        <f t="shared" si="2888"/>
        <v/>
      </c>
      <c r="O2888" s="13" t="str">
        <f t="shared" si="2888"/>
        <v/>
      </c>
      <c r="P2888" s="13" t="str">
        <f t="shared" si="2888"/>
        <v/>
      </c>
    </row>
    <row r="2889">
      <c r="B2889" s="23"/>
      <c r="C2889" s="9"/>
      <c r="D2889" s="9"/>
      <c r="E2889" s="9"/>
      <c r="F2889" s="2"/>
      <c r="G2889" s="3"/>
      <c r="I2889" s="12" t="str">
        <f t="shared" si="754"/>
        <v/>
      </c>
      <c r="J2889" s="13">
        <v>3.31E7</v>
      </c>
      <c r="K2889" s="13" t="str">
        <f t="shared" ref="K2889:P2889" si="2889">if($E2889="","",if($E2889="Dropped",if(and(K$1&lt;=$I2889,K$1&gt;=$H2889),if(Year($D2889)=K$1,$F2889*0.8,if((year($D2889)+1)=K$1,$F2889*0.6,$F2889*0.4)) ,""),if($E2889="Minors",0,if($E2889="FA Contract",if(and(K$1&lt;=$I2889,K$1&gt;=$H2889),$F2889,""),if($E2889="YP Contract",if(K$1=$H2889,500000,if(K$1=($H2889+1),1000000,if(K$1=($H2889+2),1500000,""))))))))</f>
        <v/>
      </c>
      <c r="L2889" s="13" t="str">
        <f t="shared" si="2889"/>
        <v/>
      </c>
      <c r="M2889" s="13" t="str">
        <f t="shared" si="2889"/>
        <v/>
      </c>
      <c r="N2889" s="13" t="str">
        <f t="shared" si="2889"/>
        <v/>
      </c>
      <c r="O2889" s="13" t="str">
        <f t="shared" si="2889"/>
        <v/>
      </c>
      <c r="P2889" s="13" t="str">
        <f t="shared" si="2889"/>
        <v/>
      </c>
    </row>
    <row r="2890">
      <c r="B2890" s="23"/>
      <c r="C2890" s="9"/>
      <c r="D2890" s="9"/>
      <c r="E2890" s="9"/>
      <c r="F2890" s="2"/>
      <c r="G2890" s="3"/>
      <c r="I2890" s="12" t="str">
        <f t="shared" si="754"/>
        <v/>
      </c>
      <c r="J2890" s="13">
        <v>3.31E7</v>
      </c>
      <c r="K2890" s="13" t="str">
        <f t="shared" ref="K2890:P2890" si="2890">if($E2890="","",if($E2890="Dropped",if(and(K$1&lt;=$I2890,K$1&gt;=$H2890),if(Year($D2890)=K$1,$F2890*0.8,if((year($D2890)+1)=K$1,$F2890*0.6,$F2890*0.4)) ,""),if($E2890="Minors",0,if($E2890="FA Contract",if(and(K$1&lt;=$I2890,K$1&gt;=$H2890),$F2890,""),if($E2890="YP Contract",if(K$1=$H2890,500000,if(K$1=($H2890+1),1000000,if(K$1=($H2890+2),1500000,""))))))))</f>
        <v/>
      </c>
      <c r="L2890" s="13" t="str">
        <f t="shared" si="2890"/>
        <v/>
      </c>
      <c r="M2890" s="13" t="str">
        <f t="shared" si="2890"/>
        <v/>
      </c>
      <c r="N2890" s="13" t="str">
        <f t="shared" si="2890"/>
        <v/>
      </c>
      <c r="O2890" s="13" t="str">
        <f t="shared" si="2890"/>
        <v/>
      </c>
      <c r="P2890" s="13" t="str">
        <f t="shared" si="2890"/>
        <v/>
      </c>
    </row>
    <row r="2891">
      <c r="B2891" s="23"/>
      <c r="C2891" s="9"/>
      <c r="D2891" s="9"/>
      <c r="E2891" s="9"/>
      <c r="F2891" s="2"/>
      <c r="G2891" s="3"/>
      <c r="I2891" s="12" t="str">
        <f t="shared" si="754"/>
        <v/>
      </c>
      <c r="J2891" s="13">
        <v>3.31E7</v>
      </c>
      <c r="K2891" s="13" t="str">
        <f t="shared" ref="K2891:P2891" si="2891">if($E2891="","",if($E2891="Dropped",if(and(K$1&lt;=$I2891,K$1&gt;=$H2891),if(Year($D2891)=K$1,$F2891*0.8,if((year($D2891)+1)=K$1,$F2891*0.6,$F2891*0.4)) ,""),if($E2891="Minors",0,if($E2891="FA Contract",if(and(K$1&lt;=$I2891,K$1&gt;=$H2891),$F2891,""),if($E2891="YP Contract",if(K$1=$H2891,500000,if(K$1=($H2891+1),1000000,if(K$1=($H2891+2),1500000,""))))))))</f>
        <v/>
      </c>
      <c r="L2891" s="13" t="str">
        <f t="shared" si="2891"/>
        <v/>
      </c>
      <c r="M2891" s="13" t="str">
        <f t="shared" si="2891"/>
        <v/>
      </c>
      <c r="N2891" s="13" t="str">
        <f t="shared" si="2891"/>
        <v/>
      </c>
      <c r="O2891" s="13" t="str">
        <f t="shared" si="2891"/>
        <v/>
      </c>
      <c r="P2891" s="13" t="str">
        <f t="shared" si="2891"/>
        <v/>
      </c>
    </row>
    <row r="2892">
      <c r="B2892" s="23"/>
      <c r="C2892" s="9"/>
      <c r="D2892" s="9"/>
      <c r="E2892" s="9"/>
      <c r="F2892" s="2"/>
      <c r="G2892" s="3"/>
      <c r="I2892" s="12" t="str">
        <f t="shared" si="754"/>
        <v/>
      </c>
      <c r="J2892" s="13">
        <v>3.31E7</v>
      </c>
      <c r="K2892" s="13" t="str">
        <f t="shared" ref="K2892:P2892" si="2892">if($E2892="","",if($E2892="Dropped",if(and(K$1&lt;=$I2892,K$1&gt;=$H2892),if(Year($D2892)=K$1,$F2892*0.8,if((year($D2892)+1)=K$1,$F2892*0.6,$F2892*0.4)) ,""),if($E2892="Minors",0,if($E2892="FA Contract",if(and(K$1&lt;=$I2892,K$1&gt;=$H2892),$F2892,""),if($E2892="YP Contract",if(K$1=$H2892,500000,if(K$1=($H2892+1),1000000,if(K$1=($H2892+2),1500000,""))))))))</f>
        <v/>
      </c>
      <c r="L2892" s="13" t="str">
        <f t="shared" si="2892"/>
        <v/>
      </c>
      <c r="M2892" s="13" t="str">
        <f t="shared" si="2892"/>
        <v/>
      </c>
      <c r="N2892" s="13" t="str">
        <f t="shared" si="2892"/>
        <v/>
      </c>
      <c r="O2892" s="13" t="str">
        <f t="shared" si="2892"/>
        <v/>
      </c>
      <c r="P2892" s="13" t="str">
        <f t="shared" si="2892"/>
        <v/>
      </c>
    </row>
    <row r="2893">
      <c r="B2893" s="23"/>
      <c r="C2893" s="9"/>
      <c r="D2893" s="9"/>
      <c r="E2893" s="9"/>
      <c r="F2893" s="2"/>
      <c r="G2893" s="3"/>
      <c r="I2893" s="12" t="str">
        <f t="shared" si="754"/>
        <v/>
      </c>
      <c r="J2893" s="13">
        <v>3.31E7</v>
      </c>
      <c r="K2893" s="13" t="str">
        <f t="shared" ref="K2893:P2893" si="2893">if($E2893="","",if($E2893="Dropped",if(and(K$1&lt;=$I2893,K$1&gt;=$H2893),if(Year($D2893)=K$1,$F2893*0.8,if((year($D2893)+1)=K$1,$F2893*0.6,$F2893*0.4)) ,""),if($E2893="Minors",0,if($E2893="FA Contract",if(and(K$1&lt;=$I2893,K$1&gt;=$H2893),$F2893,""),if($E2893="YP Contract",if(K$1=$H2893,500000,if(K$1=($H2893+1),1000000,if(K$1=($H2893+2),1500000,""))))))))</f>
        <v/>
      </c>
      <c r="L2893" s="13" t="str">
        <f t="shared" si="2893"/>
        <v/>
      </c>
      <c r="M2893" s="13" t="str">
        <f t="shared" si="2893"/>
        <v/>
      </c>
      <c r="N2893" s="13" t="str">
        <f t="shared" si="2893"/>
        <v/>
      </c>
      <c r="O2893" s="13" t="str">
        <f t="shared" si="2893"/>
        <v/>
      </c>
      <c r="P2893" s="13" t="str">
        <f t="shared" si="2893"/>
        <v/>
      </c>
    </row>
    <row r="2894">
      <c r="B2894" s="23"/>
      <c r="C2894" s="9"/>
      <c r="D2894" s="9"/>
      <c r="E2894" s="9"/>
      <c r="F2894" s="2"/>
      <c r="G2894" s="3"/>
      <c r="I2894" s="12" t="str">
        <f t="shared" si="754"/>
        <v/>
      </c>
      <c r="J2894" s="13">
        <v>3.31E7</v>
      </c>
      <c r="K2894" s="13" t="str">
        <f t="shared" ref="K2894:P2894" si="2894">if($E2894="","",if($E2894="Dropped",if(and(K$1&lt;=$I2894,K$1&gt;=$H2894),if(Year($D2894)=K$1,$F2894*0.8,if((year($D2894)+1)=K$1,$F2894*0.6,$F2894*0.4)) ,""),if($E2894="Minors",0,if($E2894="FA Contract",if(and(K$1&lt;=$I2894,K$1&gt;=$H2894),$F2894,""),if($E2894="YP Contract",if(K$1=$H2894,500000,if(K$1=($H2894+1),1000000,if(K$1=($H2894+2),1500000,""))))))))</f>
        <v/>
      </c>
      <c r="L2894" s="13" t="str">
        <f t="shared" si="2894"/>
        <v/>
      </c>
      <c r="M2894" s="13" t="str">
        <f t="shared" si="2894"/>
        <v/>
      </c>
      <c r="N2894" s="13" t="str">
        <f t="shared" si="2894"/>
        <v/>
      </c>
      <c r="O2894" s="13" t="str">
        <f t="shared" si="2894"/>
        <v/>
      </c>
      <c r="P2894" s="13" t="str">
        <f t="shared" si="2894"/>
        <v/>
      </c>
    </row>
    <row r="2895">
      <c r="B2895" s="23"/>
      <c r="C2895" s="9"/>
      <c r="D2895" s="9"/>
      <c r="E2895" s="9"/>
      <c r="F2895" s="2"/>
      <c r="G2895" s="3"/>
      <c r="I2895" s="12" t="str">
        <f t="shared" si="754"/>
        <v/>
      </c>
      <c r="J2895" s="13">
        <v>3.31E7</v>
      </c>
      <c r="K2895" s="13" t="str">
        <f t="shared" ref="K2895:P2895" si="2895">if($E2895="","",if($E2895="Dropped",if(and(K$1&lt;=$I2895,K$1&gt;=$H2895),if(Year($D2895)=K$1,$F2895*0.8,if((year($D2895)+1)=K$1,$F2895*0.6,$F2895*0.4)) ,""),if($E2895="Minors",0,if($E2895="FA Contract",if(and(K$1&lt;=$I2895,K$1&gt;=$H2895),$F2895,""),if($E2895="YP Contract",if(K$1=$H2895,500000,if(K$1=($H2895+1),1000000,if(K$1=($H2895+2),1500000,""))))))))</f>
        <v/>
      </c>
      <c r="L2895" s="13" t="str">
        <f t="shared" si="2895"/>
        <v/>
      </c>
      <c r="M2895" s="13" t="str">
        <f t="shared" si="2895"/>
        <v/>
      </c>
      <c r="N2895" s="13" t="str">
        <f t="shared" si="2895"/>
        <v/>
      </c>
      <c r="O2895" s="13" t="str">
        <f t="shared" si="2895"/>
        <v/>
      </c>
      <c r="P2895" s="13" t="str">
        <f t="shared" si="2895"/>
        <v/>
      </c>
    </row>
    <row r="2896">
      <c r="B2896" s="23"/>
      <c r="C2896" s="9"/>
      <c r="D2896" s="9"/>
      <c r="E2896" s="9"/>
      <c r="F2896" s="2"/>
      <c r="G2896" s="3"/>
      <c r="I2896" s="12" t="str">
        <f t="shared" si="754"/>
        <v/>
      </c>
      <c r="J2896" s="13">
        <v>3.31E7</v>
      </c>
      <c r="K2896" s="13" t="str">
        <f t="shared" ref="K2896:P2896" si="2896">if($E2896="","",if($E2896="Dropped",if(and(K$1&lt;=$I2896,K$1&gt;=$H2896),if(Year($D2896)=K$1,$F2896*0.8,if((year($D2896)+1)=K$1,$F2896*0.6,$F2896*0.4)) ,""),if($E2896="Minors",0,if($E2896="FA Contract",if(and(K$1&lt;=$I2896,K$1&gt;=$H2896),$F2896,""),if($E2896="YP Contract",if(K$1=$H2896,500000,if(K$1=($H2896+1),1000000,if(K$1=($H2896+2),1500000,""))))))))</f>
        <v/>
      </c>
      <c r="L2896" s="13" t="str">
        <f t="shared" si="2896"/>
        <v/>
      </c>
      <c r="M2896" s="13" t="str">
        <f t="shared" si="2896"/>
        <v/>
      </c>
      <c r="N2896" s="13" t="str">
        <f t="shared" si="2896"/>
        <v/>
      </c>
      <c r="O2896" s="13" t="str">
        <f t="shared" si="2896"/>
        <v/>
      </c>
      <c r="P2896" s="13" t="str">
        <f t="shared" si="2896"/>
        <v/>
      </c>
    </row>
    <row r="2897">
      <c r="B2897" s="23"/>
      <c r="C2897" s="9"/>
      <c r="D2897" s="9"/>
      <c r="E2897" s="9"/>
      <c r="F2897" s="2"/>
      <c r="G2897" s="3"/>
      <c r="I2897" s="12" t="str">
        <f t="shared" si="754"/>
        <v/>
      </c>
      <c r="J2897" s="13">
        <v>3.31E7</v>
      </c>
      <c r="K2897" s="13" t="str">
        <f t="shared" ref="K2897:P2897" si="2897">if($E2897="","",if($E2897="Dropped",if(and(K$1&lt;=$I2897,K$1&gt;=$H2897),if(Year($D2897)=K$1,$F2897*0.8,if((year($D2897)+1)=K$1,$F2897*0.6,$F2897*0.4)) ,""),if($E2897="Minors",0,if($E2897="FA Contract",if(and(K$1&lt;=$I2897,K$1&gt;=$H2897),$F2897,""),if($E2897="YP Contract",if(K$1=$H2897,500000,if(K$1=($H2897+1),1000000,if(K$1=($H2897+2),1500000,""))))))))</f>
        <v/>
      </c>
      <c r="L2897" s="13" t="str">
        <f t="shared" si="2897"/>
        <v/>
      </c>
      <c r="M2897" s="13" t="str">
        <f t="shared" si="2897"/>
        <v/>
      </c>
      <c r="N2897" s="13" t="str">
        <f t="shared" si="2897"/>
        <v/>
      </c>
      <c r="O2897" s="13" t="str">
        <f t="shared" si="2897"/>
        <v/>
      </c>
      <c r="P2897" s="13" t="str">
        <f t="shared" si="2897"/>
        <v/>
      </c>
    </row>
    <row r="2898">
      <c r="B2898" s="23"/>
      <c r="C2898" s="9"/>
      <c r="D2898" s="9"/>
      <c r="E2898" s="9"/>
      <c r="F2898" s="2"/>
      <c r="G2898" s="3"/>
      <c r="I2898" s="12" t="str">
        <f t="shared" si="754"/>
        <v/>
      </c>
      <c r="J2898" s="13">
        <v>3.31E7</v>
      </c>
      <c r="K2898" s="13" t="str">
        <f t="shared" ref="K2898:P2898" si="2898">if($E2898="","",if($E2898="Dropped",if(and(K$1&lt;=$I2898,K$1&gt;=$H2898),if(Year($D2898)=K$1,$F2898*0.8,if((year($D2898)+1)=K$1,$F2898*0.6,$F2898*0.4)) ,""),if($E2898="Minors",0,if($E2898="FA Contract",if(and(K$1&lt;=$I2898,K$1&gt;=$H2898),$F2898,""),if($E2898="YP Contract",if(K$1=$H2898,500000,if(K$1=($H2898+1),1000000,if(K$1=($H2898+2),1500000,""))))))))</f>
        <v/>
      </c>
      <c r="L2898" s="13" t="str">
        <f t="shared" si="2898"/>
        <v/>
      </c>
      <c r="M2898" s="13" t="str">
        <f t="shared" si="2898"/>
        <v/>
      </c>
      <c r="N2898" s="13" t="str">
        <f t="shared" si="2898"/>
        <v/>
      </c>
      <c r="O2898" s="13" t="str">
        <f t="shared" si="2898"/>
        <v/>
      </c>
      <c r="P2898" s="13" t="str">
        <f t="shared" si="2898"/>
        <v/>
      </c>
    </row>
    <row r="2899">
      <c r="B2899" s="23"/>
      <c r="C2899" s="9"/>
      <c r="D2899" s="9"/>
      <c r="E2899" s="9"/>
      <c r="F2899" s="2"/>
      <c r="G2899" s="3"/>
      <c r="I2899" s="12" t="str">
        <f t="shared" si="754"/>
        <v/>
      </c>
      <c r="J2899" s="13">
        <v>3.31E7</v>
      </c>
      <c r="K2899" s="13" t="str">
        <f t="shared" ref="K2899:P2899" si="2899">if($E2899="","",if($E2899="Dropped",if(and(K$1&lt;=$I2899,K$1&gt;=$H2899),if(Year($D2899)=K$1,$F2899*0.8,if((year($D2899)+1)=K$1,$F2899*0.6,$F2899*0.4)) ,""),if($E2899="Minors",0,if($E2899="FA Contract",if(and(K$1&lt;=$I2899,K$1&gt;=$H2899),$F2899,""),if($E2899="YP Contract",if(K$1=$H2899,500000,if(K$1=($H2899+1),1000000,if(K$1=($H2899+2),1500000,""))))))))</f>
        <v/>
      </c>
      <c r="L2899" s="13" t="str">
        <f t="shared" si="2899"/>
        <v/>
      </c>
      <c r="M2899" s="13" t="str">
        <f t="shared" si="2899"/>
        <v/>
      </c>
      <c r="N2899" s="13" t="str">
        <f t="shared" si="2899"/>
        <v/>
      </c>
      <c r="O2899" s="13" t="str">
        <f t="shared" si="2899"/>
        <v/>
      </c>
      <c r="P2899" s="13" t="str">
        <f t="shared" si="2899"/>
        <v/>
      </c>
    </row>
    <row r="2900">
      <c r="B2900" s="23"/>
      <c r="C2900" s="9"/>
      <c r="D2900" s="9"/>
      <c r="E2900" s="9"/>
      <c r="F2900" s="2"/>
      <c r="G2900" s="3"/>
      <c r="I2900" s="12" t="str">
        <f t="shared" si="754"/>
        <v/>
      </c>
      <c r="J2900" s="13">
        <v>3.31E7</v>
      </c>
      <c r="K2900" s="13" t="str">
        <f t="shared" ref="K2900:P2900" si="2900">if($E2900="","",if($E2900="Dropped",if(and(K$1&lt;=$I2900,K$1&gt;=$H2900),if(Year($D2900)=K$1,$F2900*0.8,if((year($D2900)+1)=K$1,$F2900*0.6,$F2900*0.4)) ,""),if($E2900="Minors",0,if($E2900="FA Contract",if(and(K$1&lt;=$I2900,K$1&gt;=$H2900),$F2900,""),if($E2900="YP Contract",if(K$1=$H2900,500000,if(K$1=($H2900+1),1000000,if(K$1=($H2900+2),1500000,""))))))))</f>
        <v/>
      </c>
      <c r="L2900" s="13" t="str">
        <f t="shared" si="2900"/>
        <v/>
      </c>
      <c r="M2900" s="13" t="str">
        <f t="shared" si="2900"/>
        <v/>
      </c>
      <c r="N2900" s="13" t="str">
        <f t="shared" si="2900"/>
        <v/>
      </c>
      <c r="O2900" s="13" t="str">
        <f t="shared" si="2900"/>
        <v/>
      </c>
      <c r="P2900" s="13" t="str">
        <f t="shared" si="2900"/>
        <v/>
      </c>
    </row>
    <row r="2901">
      <c r="B2901" s="23"/>
      <c r="C2901" s="9"/>
      <c r="D2901" s="9"/>
      <c r="E2901" s="9"/>
      <c r="F2901" s="2"/>
      <c r="G2901" s="3"/>
      <c r="I2901" s="12" t="str">
        <f t="shared" si="754"/>
        <v/>
      </c>
      <c r="J2901" s="13">
        <v>3.31E7</v>
      </c>
      <c r="K2901" s="13" t="str">
        <f t="shared" ref="K2901:P2901" si="2901">if($E2901="","",if($E2901="Dropped",if(and(K$1&lt;=$I2901,K$1&gt;=$H2901),if(Year($D2901)=K$1,$F2901*0.8,if((year($D2901)+1)=K$1,$F2901*0.6,$F2901*0.4)) ,""),if($E2901="Minors",0,if($E2901="FA Contract",if(and(K$1&lt;=$I2901,K$1&gt;=$H2901),$F2901,""),if($E2901="YP Contract",if(K$1=$H2901,500000,if(K$1=($H2901+1),1000000,if(K$1=($H2901+2),1500000,""))))))))</f>
        <v/>
      </c>
      <c r="L2901" s="13" t="str">
        <f t="shared" si="2901"/>
        <v/>
      </c>
      <c r="M2901" s="13" t="str">
        <f t="shared" si="2901"/>
        <v/>
      </c>
      <c r="N2901" s="13" t="str">
        <f t="shared" si="2901"/>
        <v/>
      </c>
      <c r="O2901" s="13" t="str">
        <f t="shared" si="2901"/>
        <v/>
      </c>
      <c r="P2901" s="13" t="str">
        <f t="shared" si="2901"/>
        <v/>
      </c>
    </row>
    <row r="2902">
      <c r="B2902" s="23"/>
      <c r="C2902" s="9"/>
      <c r="D2902" s="9"/>
      <c r="E2902" s="9"/>
      <c r="F2902" s="2"/>
      <c r="G2902" s="3"/>
      <c r="I2902" s="12" t="str">
        <f t="shared" si="754"/>
        <v/>
      </c>
      <c r="J2902" s="13">
        <v>3.31E7</v>
      </c>
      <c r="K2902" s="13" t="str">
        <f t="shared" ref="K2902:P2902" si="2902">if($E2902="","",if($E2902="Dropped",if(and(K$1&lt;=$I2902,K$1&gt;=$H2902),if(Year($D2902)=K$1,$F2902*0.8,if((year($D2902)+1)=K$1,$F2902*0.6,$F2902*0.4)) ,""),if($E2902="Minors",0,if($E2902="FA Contract",if(and(K$1&lt;=$I2902,K$1&gt;=$H2902),$F2902,""),if($E2902="YP Contract",if(K$1=$H2902,500000,if(K$1=($H2902+1),1000000,if(K$1=($H2902+2),1500000,""))))))))</f>
        <v/>
      </c>
      <c r="L2902" s="13" t="str">
        <f t="shared" si="2902"/>
        <v/>
      </c>
      <c r="M2902" s="13" t="str">
        <f t="shared" si="2902"/>
        <v/>
      </c>
      <c r="N2902" s="13" t="str">
        <f t="shared" si="2902"/>
        <v/>
      </c>
      <c r="O2902" s="13" t="str">
        <f t="shared" si="2902"/>
        <v/>
      </c>
      <c r="P2902" s="13" t="str">
        <f t="shared" si="2902"/>
        <v/>
      </c>
    </row>
    <row r="2903">
      <c r="B2903" s="23"/>
      <c r="C2903" s="9"/>
      <c r="D2903" s="9"/>
      <c r="E2903" s="9"/>
      <c r="F2903" s="2"/>
      <c r="G2903" s="3"/>
      <c r="I2903" s="12" t="str">
        <f t="shared" si="754"/>
        <v/>
      </c>
      <c r="J2903" s="13">
        <v>3.31E7</v>
      </c>
      <c r="K2903" s="13" t="str">
        <f t="shared" ref="K2903:P2903" si="2903">if($E2903="","",if($E2903="Dropped",if(and(K$1&lt;=$I2903,K$1&gt;=$H2903),if(Year($D2903)=K$1,$F2903*0.8,if((year($D2903)+1)=K$1,$F2903*0.6,$F2903*0.4)) ,""),if($E2903="Minors",0,if($E2903="FA Contract",if(and(K$1&lt;=$I2903,K$1&gt;=$H2903),$F2903,""),if($E2903="YP Contract",if(K$1=$H2903,500000,if(K$1=($H2903+1),1000000,if(K$1=($H2903+2),1500000,""))))))))</f>
        <v/>
      </c>
      <c r="L2903" s="13" t="str">
        <f t="shared" si="2903"/>
        <v/>
      </c>
      <c r="M2903" s="13" t="str">
        <f t="shared" si="2903"/>
        <v/>
      </c>
      <c r="N2903" s="13" t="str">
        <f t="shared" si="2903"/>
        <v/>
      </c>
      <c r="O2903" s="13" t="str">
        <f t="shared" si="2903"/>
        <v/>
      </c>
      <c r="P2903" s="13" t="str">
        <f t="shared" si="2903"/>
        <v/>
      </c>
    </row>
    <row r="2904">
      <c r="B2904" s="23"/>
      <c r="C2904" s="9"/>
      <c r="D2904" s="9"/>
      <c r="E2904" s="9"/>
      <c r="F2904" s="2"/>
      <c r="G2904" s="3"/>
      <c r="I2904" s="12" t="str">
        <f t="shared" si="754"/>
        <v/>
      </c>
      <c r="J2904" s="13">
        <v>3.31E7</v>
      </c>
      <c r="K2904" s="13" t="str">
        <f t="shared" ref="K2904:P2904" si="2904">if($E2904="","",if($E2904="Dropped",if(and(K$1&lt;=$I2904,K$1&gt;=$H2904),if(Year($D2904)=K$1,$F2904*0.8,if((year($D2904)+1)=K$1,$F2904*0.6,$F2904*0.4)) ,""),if($E2904="Minors",0,if($E2904="FA Contract",if(and(K$1&lt;=$I2904,K$1&gt;=$H2904),$F2904,""),if($E2904="YP Contract",if(K$1=$H2904,500000,if(K$1=($H2904+1),1000000,if(K$1=($H2904+2),1500000,""))))))))</f>
        <v/>
      </c>
      <c r="L2904" s="13" t="str">
        <f t="shared" si="2904"/>
        <v/>
      </c>
      <c r="M2904" s="13" t="str">
        <f t="shared" si="2904"/>
        <v/>
      </c>
      <c r="N2904" s="13" t="str">
        <f t="shared" si="2904"/>
        <v/>
      </c>
      <c r="O2904" s="13" t="str">
        <f t="shared" si="2904"/>
        <v/>
      </c>
      <c r="P2904" s="13" t="str">
        <f t="shared" si="2904"/>
        <v/>
      </c>
    </row>
    <row r="2905">
      <c r="B2905" s="23"/>
      <c r="C2905" s="9"/>
      <c r="D2905" s="9"/>
      <c r="E2905" s="9"/>
      <c r="F2905" s="2"/>
      <c r="G2905" s="3"/>
      <c r="I2905" s="12" t="str">
        <f t="shared" si="754"/>
        <v/>
      </c>
      <c r="J2905" s="13">
        <v>3.31E7</v>
      </c>
      <c r="K2905" s="13" t="str">
        <f t="shared" ref="K2905:P2905" si="2905">if($E2905="","",if($E2905="Dropped",if(and(K$1&lt;=$I2905,K$1&gt;=$H2905),if(Year($D2905)=K$1,$F2905*0.8,if((year($D2905)+1)=K$1,$F2905*0.6,$F2905*0.4)) ,""),if($E2905="Minors",0,if($E2905="FA Contract",if(and(K$1&lt;=$I2905,K$1&gt;=$H2905),$F2905,""),if($E2905="YP Contract",if(K$1=$H2905,500000,if(K$1=($H2905+1),1000000,if(K$1=($H2905+2),1500000,""))))))))</f>
        <v/>
      </c>
      <c r="L2905" s="13" t="str">
        <f t="shared" si="2905"/>
        <v/>
      </c>
      <c r="M2905" s="13" t="str">
        <f t="shared" si="2905"/>
        <v/>
      </c>
      <c r="N2905" s="13" t="str">
        <f t="shared" si="2905"/>
        <v/>
      </c>
      <c r="O2905" s="13" t="str">
        <f t="shared" si="2905"/>
        <v/>
      </c>
      <c r="P2905" s="13" t="str">
        <f t="shared" si="2905"/>
        <v/>
      </c>
    </row>
    <row r="2906">
      <c r="B2906" s="23"/>
      <c r="C2906" s="9"/>
      <c r="D2906" s="9"/>
      <c r="E2906" s="9"/>
      <c r="F2906" s="2"/>
      <c r="G2906" s="3"/>
      <c r="I2906" s="12" t="str">
        <f t="shared" si="754"/>
        <v/>
      </c>
      <c r="J2906" s="13">
        <v>3.31E7</v>
      </c>
      <c r="K2906" s="13" t="str">
        <f t="shared" ref="K2906:P2906" si="2906">if($E2906="","",if($E2906="Dropped",if(and(K$1&lt;=$I2906,K$1&gt;=$H2906),if(Year($D2906)=K$1,$F2906*0.8,if((year($D2906)+1)=K$1,$F2906*0.6,$F2906*0.4)) ,""),if($E2906="Minors",0,if($E2906="FA Contract",if(and(K$1&lt;=$I2906,K$1&gt;=$H2906),$F2906,""),if($E2906="YP Contract",if(K$1=$H2906,500000,if(K$1=($H2906+1),1000000,if(K$1=($H2906+2),1500000,""))))))))</f>
        <v/>
      </c>
      <c r="L2906" s="13" t="str">
        <f t="shared" si="2906"/>
        <v/>
      </c>
      <c r="M2906" s="13" t="str">
        <f t="shared" si="2906"/>
        <v/>
      </c>
      <c r="N2906" s="13" t="str">
        <f t="shared" si="2906"/>
        <v/>
      </c>
      <c r="O2906" s="13" t="str">
        <f t="shared" si="2906"/>
        <v/>
      </c>
      <c r="P2906" s="13" t="str">
        <f t="shared" si="2906"/>
        <v/>
      </c>
    </row>
    <row r="2907">
      <c r="B2907" s="23"/>
      <c r="C2907" s="9"/>
      <c r="D2907" s="9"/>
      <c r="E2907" s="9"/>
      <c r="F2907" s="2"/>
      <c r="G2907" s="3"/>
      <c r="I2907" s="12" t="str">
        <f t="shared" si="754"/>
        <v/>
      </c>
      <c r="J2907" s="13">
        <v>3.31E7</v>
      </c>
      <c r="K2907" s="13" t="str">
        <f t="shared" ref="K2907:P2907" si="2907">if($E2907="","",if($E2907="Dropped",if(and(K$1&lt;=$I2907,K$1&gt;=$H2907),if(Year($D2907)=K$1,$F2907*0.8,if((year($D2907)+1)=K$1,$F2907*0.6,$F2907*0.4)) ,""),if($E2907="Minors",0,if($E2907="FA Contract",if(and(K$1&lt;=$I2907,K$1&gt;=$H2907),$F2907,""),if($E2907="YP Contract",if(K$1=$H2907,500000,if(K$1=($H2907+1),1000000,if(K$1=($H2907+2),1500000,""))))))))</f>
        <v/>
      </c>
      <c r="L2907" s="13" t="str">
        <f t="shared" si="2907"/>
        <v/>
      </c>
      <c r="M2907" s="13" t="str">
        <f t="shared" si="2907"/>
        <v/>
      </c>
      <c r="N2907" s="13" t="str">
        <f t="shared" si="2907"/>
        <v/>
      </c>
      <c r="O2907" s="13" t="str">
        <f t="shared" si="2907"/>
        <v/>
      </c>
      <c r="P2907" s="13" t="str">
        <f t="shared" si="2907"/>
        <v/>
      </c>
    </row>
    <row r="2908">
      <c r="B2908" s="23"/>
      <c r="C2908" s="9"/>
      <c r="D2908" s="9"/>
      <c r="E2908" s="9"/>
      <c r="F2908" s="2"/>
      <c r="G2908" s="3"/>
      <c r="I2908" s="12" t="str">
        <f t="shared" si="754"/>
        <v/>
      </c>
      <c r="J2908" s="13">
        <v>3.31E7</v>
      </c>
      <c r="K2908" s="13" t="str">
        <f t="shared" ref="K2908:P2908" si="2908">if($E2908="","",if($E2908="Dropped",if(and(K$1&lt;=$I2908,K$1&gt;=$H2908),if(Year($D2908)=K$1,$F2908*0.8,if((year($D2908)+1)=K$1,$F2908*0.6,$F2908*0.4)) ,""),if($E2908="Minors",0,if($E2908="FA Contract",if(and(K$1&lt;=$I2908,K$1&gt;=$H2908),$F2908,""),if($E2908="YP Contract",if(K$1=$H2908,500000,if(K$1=($H2908+1),1000000,if(K$1=($H2908+2),1500000,""))))))))</f>
        <v/>
      </c>
      <c r="L2908" s="13" t="str">
        <f t="shared" si="2908"/>
        <v/>
      </c>
      <c r="M2908" s="13" t="str">
        <f t="shared" si="2908"/>
        <v/>
      </c>
      <c r="N2908" s="13" t="str">
        <f t="shared" si="2908"/>
        <v/>
      </c>
      <c r="O2908" s="13" t="str">
        <f t="shared" si="2908"/>
        <v/>
      </c>
      <c r="P2908" s="13" t="str">
        <f t="shared" si="2908"/>
        <v/>
      </c>
    </row>
    <row r="2909">
      <c r="B2909" s="23"/>
      <c r="C2909" s="9"/>
      <c r="D2909" s="9"/>
      <c r="E2909" s="9"/>
      <c r="F2909" s="2"/>
      <c r="G2909" s="3"/>
      <c r="I2909" s="12" t="str">
        <f t="shared" si="754"/>
        <v/>
      </c>
      <c r="J2909" s="13">
        <v>3.31E7</v>
      </c>
      <c r="K2909" s="13" t="str">
        <f t="shared" ref="K2909:P2909" si="2909">if($E2909="","",if($E2909="Dropped",if(and(K$1&lt;=$I2909,K$1&gt;=$H2909),if(Year($D2909)=K$1,$F2909*0.8,if((year($D2909)+1)=K$1,$F2909*0.6,$F2909*0.4)) ,""),if($E2909="Minors",0,if($E2909="FA Contract",if(and(K$1&lt;=$I2909,K$1&gt;=$H2909),$F2909,""),if($E2909="YP Contract",if(K$1=$H2909,500000,if(K$1=($H2909+1),1000000,if(K$1=($H2909+2),1500000,""))))))))</f>
        <v/>
      </c>
      <c r="L2909" s="13" t="str">
        <f t="shared" si="2909"/>
        <v/>
      </c>
      <c r="M2909" s="13" t="str">
        <f t="shared" si="2909"/>
        <v/>
      </c>
      <c r="N2909" s="13" t="str">
        <f t="shared" si="2909"/>
        <v/>
      </c>
      <c r="O2909" s="13" t="str">
        <f t="shared" si="2909"/>
        <v/>
      </c>
      <c r="P2909" s="13" t="str">
        <f t="shared" si="2909"/>
        <v/>
      </c>
    </row>
    <row r="2910">
      <c r="B2910" s="23"/>
      <c r="C2910" s="9"/>
      <c r="D2910" s="9"/>
      <c r="E2910" s="9"/>
      <c r="F2910" s="2"/>
      <c r="G2910" s="3"/>
      <c r="I2910" s="12" t="str">
        <f t="shared" si="754"/>
        <v/>
      </c>
      <c r="J2910" s="13">
        <v>3.31E7</v>
      </c>
      <c r="K2910" s="13" t="str">
        <f t="shared" ref="K2910:P2910" si="2910">if($E2910="","",if($E2910="Dropped",if(and(K$1&lt;=$I2910,K$1&gt;=$H2910),if(Year($D2910)=K$1,$F2910*0.8,if((year($D2910)+1)=K$1,$F2910*0.6,$F2910*0.4)) ,""),if($E2910="Minors",0,if($E2910="FA Contract",if(and(K$1&lt;=$I2910,K$1&gt;=$H2910),$F2910,""),if($E2910="YP Contract",if(K$1=$H2910,500000,if(K$1=($H2910+1),1000000,if(K$1=($H2910+2),1500000,""))))))))</f>
        <v/>
      </c>
      <c r="L2910" s="13" t="str">
        <f t="shared" si="2910"/>
        <v/>
      </c>
      <c r="M2910" s="13" t="str">
        <f t="shared" si="2910"/>
        <v/>
      </c>
      <c r="N2910" s="13" t="str">
        <f t="shared" si="2910"/>
        <v/>
      </c>
      <c r="O2910" s="13" t="str">
        <f t="shared" si="2910"/>
        <v/>
      </c>
      <c r="P2910" s="13" t="str">
        <f t="shared" si="2910"/>
        <v/>
      </c>
    </row>
    <row r="2911">
      <c r="B2911" s="23"/>
      <c r="C2911" s="9"/>
      <c r="D2911" s="9"/>
      <c r="E2911" s="9"/>
      <c r="F2911" s="2"/>
      <c r="G2911" s="3"/>
      <c r="I2911" s="12" t="str">
        <f t="shared" si="754"/>
        <v/>
      </c>
      <c r="J2911" s="13">
        <v>3.31E7</v>
      </c>
      <c r="K2911" s="13" t="str">
        <f t="shared" ref="K2911:P2911" si="2911">if($E2911="","",if($E2911="Dropped",if(and(K$1&lt;=$I2911,K$1&gt;=$H2911),if(Year($D2911)=K$1,$F2911*0.8,if((year($D2911)+1)=K$1,$F2911*0.6,$F2911*0.4)) ,""),if($E2911="Minors",0,if($E2911="FA Contract",if(and(K$1&lt;=$I2911,K$1&gt;=$H2911),$F2911,""),if($E2911="YP Contract",if(K$1=$H2911,500000,if(K$1=($H2911+1),1000000,if(K$1=($H2911+2),1500000,""))))))))</f>
        <v/>
      </c>
      <c r="L2911" s="13" t="str">
        <f t="shared" si="2911"/>
        <v/>
      </c>
      <c r="M2911" s="13" t="str">
        <f t="shared" si="2911"/>
        <v/>
      </c>
      <c r="N2911" s="13" t="str">
        <f t="shared" si="2911"/>
        <v/>
      </c>
      <c r="O2911" s="13" t="str">
        <f t="shared" si="2911"/>
        <v/>
      </c>
      <c r="P2911" s="13" t="str">
        <f t="shared" si="2911"/>
        <v/>
      </c>
    </row>
    <row r="2912">
      <c r="B2912" s="23"/>
      <c r="C2912" s="9"/>
      <c r="D2912" s="9"/>
      <c r="E2912" s="9"/>
      <c r="F2912" s="2"/>
      <c r="G2912" s="3"/>
      <c r="I2912" s="12" t="str">
        <f t="shared" si="754"/>
        <v/>
      </c>
      <c r="J2912" s="13">
        <v>3.31E7</v>
      </c>
      <c r="K2912" s="13" t="str">
        <f t="shared" ref="K2912:P2912" si="2912">if($E2912="","",if($E2912="Dropped",if(and(K$1&lt;=$I2912,K$1&gt;=$H2912),if(Year($D2912)=K$1,$F2912*0.8,if((year($D2912)+1)=K$1,$F2912*0.6,$F2912*0.4)) ,""),if($E2912="Minors",0,if($E2912="FA Contract",if(and(K$1&lt;=$I2912,K$1&gt;=$H2912),$F2912,""),if($E2912="YP Contract",if(K$1=$H2912,500000,if(K$1=($H2912+1),1000000,if(K$1=($H2912+2),1500000,""))))))))</f>
        <v/>
      </c>
      <c r="L2912" s="13" t="str">
        <f t="shared" si="2912"/>
        <v/>
      </c>
      <c r="M2912" s="13" t="str">
        <f t="shared" si="2912"/>
        <v/>
      </c>
      <c r="N2912" s="13" t="str">
        <f t="shared" si="2912"/>
        <v/>
      </c>
      <c r="O2912" s="13" t="str">
        <f t="shared" si="2912"/>
        <v/>
      </c>
      <c r="P2912" s="13" t="str">
        <f t="shared" si="2912"/>
        <v/>
      </c>
    </row>
    <row r="2913">
      <c r="B2913" s="23"/>
      <c r="C2913" s="9"/>
      <c r="D2913" s="9"/>
      <c r="E2913" s="9"/>
      <c r="F2913" s="2"/>
      <c r="G2913" s="3"/>
      <c r="I2913" s="12" t="str">
        <f t="shared" si="754"/>
        <v/>
      </c>
      <c r="J2913" s="13">
        <v>3.31E7</v>
      </c>
      <c r="K2913" s="13" t="str">
        <f t="shared" ref="K2913:P2913" si="2913">if($E2913="","",if($E2913="Dropped",if(and(K$1&lt;=$I2913,K$1&gt;=$H2913),if(Year($D2913)=K$1,$F2913*0.8,if((year($D2913)+1)=K$1,$F2913*0.6,$F2913*0.4)) ,""),if($E2913="Minors",0,if($E2913="FA Contract",if(and(K$1&lt;=$I2913,K$1&gt;=$H2913),$F2913,""),if($E2913="YP Contract",if(K$1=$H2913,500000,if(K$1=($H2913+1),1000000,if(K$1=($H2913+2),1500000,""))))))))</f>
        <v/>
      </c>
      <c r="L2913" s="13" t="str">
        <f t="shared" si="2913"/>
        <v/>
      </c>
      <c r="M2913" s="13" t="str">
        <f t="shared" si="2913"/>
        <v/>
      </c>
      <c r="N2913" s="13" t="str">
        <f t="shared" si="2913"/>
        <v/>
      </c>
      <c r="O2913" s="13" t="str">
        <f t="shared" si="2913"/>
        <v/>
      </c>
      <c r="P2913" s="13" t="str">
        <f t="shared" si="2913"/>
        <v/>
      </c>
    </row>
    <row r="2914">
      <c r="B2914" s="23"/>
      <c r="C2914" s="9"/>
      <c r="D2914" s="9"/>
      <c r="E2914" s="9"/>
      <c r="F2914" s="2"/>
      <c r="G2914" s="3"/>
      <c r="I2914" s="12" t="str">
        <f t="shared" si="754"/>
        <v/>
      </c>
      <c r="J2914" s="13">
        <v>3.31E7</v>
      </c>
      <c r="K2914" s="13" t="str">
        <f t="shared" ref="K2914:P2914" si="2914">if($E2914="","",if($E2914="Dropped",if(and(K$1&lt;=$I2914,K$1&gt;=$H2914),if(Year($D2914)=K$1,$F2914*0.8,if((year($D2914)+1)=K$1,$F2914*0.6,$F2914*0.4)) ,""),if($E2914="Minors",0,if($E2914="FA Contract",if(and(K$1&lt;=$I2914,K$1&gt;=$H2914),$F2914,""),if($E2914="YP Contract",if(K$1=$H2914,500000,if(K$1=($H2914+1),1000000,if(K$1=($H2914+2),1500000,""))))))))</f>
        <v/>
      </c>
      <c r="L2914" s="13" t="str">
        <f t="shared" si="2914"/>
        <v/>
      </c>
      <c r="M2914" s="13" t="str">
        <f t="shared" si="2914"/>
        <v/>
      </c>
      <c r="N2914" s="13" t="str">
        <f t="shared" si="2914"/>
        <v/>
      </c>
      <c r="O2914" s="13" t="str">
        <f t="shared" si="2914"/>
        <v/>
      </c>
      <c r="P2914" s="13" t="str">
        <f t="shared" si="2914"/>
        <v/>
      </c>
    </row>
    <row r="2915">
      <c r="B2915" s="23"/>
      <c r="C2915" s="9"/>
      <c r="D2915" s="9"/>
      <c r="E2915" s="9"/>
      <c r="F2915" s="2"/>
      <c r="G2915" s="3"/>
      <c r="I2915" s="12" t="str">
        <f t="shared" si="754"/>
        <v/>
      </c>
      <c r="J2915" s="13">
        <v>3.31E7</v>
      </c>
      <c r="K2915" s="13" t="str">
        <f t="shared" ref="K2915:P2915" si="2915">if($E2915="","",if($E2915="Dropped",if(and(K$1&lt;=$I2915,K$1&gt;=$H2915),if(Year($D2915)=K$1,$F2915*0.8,if((year($D2915)+1)=K$1,$F2915*0.6,$F2915*0.4)) ,""),if($E2915="Minors",0,if($E2915="FA Contract",if(and(K$1&lt;=$I2915,K$1&gt;=$H2915),$F2915,""),if($E2915="YP Contract",if(K$1=$H2915,500000,if(K$1=($H2915+1),1000000,if(K$1=($H2915+2),1500000,""))))))))</f>
        <v/>
      </c>
      <c r="L2915" s="13" t="str">
        <f t="shared" si="2915"/>
        <v/>
      </c>
      <c r="M2915" s="13" t="str">
        <f t="shared" si="2915"/>
        <v/>
      </c>
      <c r="N2915" s="13" t="str">
        <f t="shared" si="2915"/>
        <v/>
      </c>
      <c r="O2915" s="13" t="str">
        <f t="shared" si="2915"/>
        <v/>
      </c>
      <c r="P2915" s="13" t="str">
        <f t="shared" si="2915"/>
        <v/>
      </c>
    </row>
    <row r="2916">
      <c r="B2916" s="23"/>
      <c r="C2916" s="9"/>
      <c r="D2916" s="9"/>
      <c r="E2916" s="9"/>
      <c r="F2916" s="2"/>
      <c r="G2916" s="3"/>
      <c r="I2916" s="12" t="str">
        <f t="shared" si="754"/>
        <v/>
      </c>
      <c r="J2916" s="13">
        <v>3.31E7</v>
      </c>
      <c r="K2916" s="13" t="str">
        <f t="shared" ref="K2916:P2916" si="2916">if($E2916="","",if($E2916="Dropped",if(and(K$1&lt;=$I2916,K$1&gt;=$H2916),if(Year($D2916)=K$1,$F2916*0.8,if((year($D2916)+1)=K$1,$F2916*0.6,$F2916*0.4)) ,""),if($E2916="Minors",0,if($E2916="FA Contract",if(and(K$1&lt;=$I2916,K$1&gt;=$H2916),$F2916,""),if($E2916="YP Contract",if(K$1=$H2916,500000,if(K$1=($H2916+1),1000000,if(K$1=($H2916+2),1500000,""))))))))</f>
        <v/>
      </c>
      <c r="L2916" s="13" t="str">
        <f t="shared" si="2916"/>
        <v/>
      </c>
      <c r="M2916" s="13" t="str">
        <f t="shared" si="2916"/>
        <v/>
      </c>
      <c r="N2916" s="13" t="str">
        <f t="shared" si="2916"/>
        <v/>
      </c>
      <c r="O2916" s="13" t="str">
        <f t="shared" si="2916"/>
        <v/>
      </c>
      <c r="P2916" s="13" t="str">
        <f t="shared" si="2916"/>
        <v/>
      </c>
    </row>
    <row r="2917">
      <c r="B2917" s="23"/>
      <c r="C2917" s="9"/>
      <c r="D2917" s="9"/>
      <c r="E2917" s="9"/>
      <c r="F2917" s="2"/>
      <c r="G2917" s="3"/>
      <c r="I2917" s="12" t="str">
        <f t="shared" si="754"/>
        <v/>
      </c>
      <c r="J2917" s="13">
        <v>3.31E7</v>
      </c>
      <c r="K2917" s="13" t="str">
        <f t="shared" ref="K2917:P2917" si="2917">if($E2917="","",if($E2917="Dropped",if(and(K$1&lt;=$I2917,K$1&gt;=$H2917),if(Year($D2917)=K$1,$F2917*0.8,if((year($D2917)+1)=K$1,$F2917*0.6,$F2917*0.4)) ,""),if($E2917="Minors",0,if($E2917="FA Contract",if(and(K$1&lt;=$I2917,K$1&gt;=$H2917),$F2917,""),if($E2917="YP Contract",if(K$1=$H2917,500000,if(K$1=($H2917+1),1000000,if(K$1=($H2917+2),1500000,""))))))))</f>
        <v/>
      </c>
      <c r="L2917" s="13" t="str">
        <f t="shared" si="2917"/>
        <v/>
      </c>
      <c r="M2917" s="13" t="str">
        <f t="shared" si="2917"/>
        <v/>
      </c>
      <c r="N2917" s="13" t="str">
        <f t="shared" si="2917"/>
        <v/>
      </c>
      <c r="O2917" s="13" t="str">
        <f t="shared" si="2917"/>
        <v/>
      </c>
      <c r="P2917" s="13" t="str">
        <f t="shared" si="2917"/>
        <v/>
      </c>
    </row>
    <row r="2918">
      <c r="B2918" s="23"/>
      <c r="C2918" s="9"/>
      <c r="D2918" s="9"/>
      <c r="E2918" s="9"/>
      <c r="F2918" s="2"/>
      <c r="G2918" s="3"/>
      <c r="I2918" s="12" t="str">
        <f t="shared" si="754"/>
        <v/>
      </c>
      <c r="J2918" s="13">
        <v>3.31E7</v>
      </c>
      <c r="K2918" s="13" t="str">
        <f t="shared" ref="K2918:P2918" si="2918">if($E2918="","",if($E2918="Dropped",if(and(K$1&lt;=$I2918,K$1&gt;=$H2918),if(Year($D2918)=K$1,$F2918*0.8,if((year($D2918)+1)=K$1,$F2918*0.6,$F2918*0.4)) ,""),if($E2918="Minors",0,if($E2918="FA Contract",if(and(K$1&lt;=$I2918,K$1&gt;=$H2918),$F2918,""),if($E2918="YP Contract",if(K$1=$H2918,500000,if(K$1=($H2918+1),1000000,if(K$1=($H2918+2),1500000,""))))))))</f>
        <v/>
      </c>
      <c r="L2918" s="13" t="str">
        <f t="shared" si="2918"/>
        <v/>
      </c>
      <c r="M2918" s="13" t="str">
        <f t="shared" si="2918"/>
        <v/>
      </c>
      <c r="N2918" s="13" t="str">
        <f t="shared" si="2918"/>
        <v/>
      </c>
      <c r="O2918" s="13" t="str">
        <f t="shared" si="2918"/>
        <v/>
      </c>
      <c r="P2918" s="13" t="str">
        <f t="shared" si="2918"/>
        <v/>
      </c>
    </row>
    <row r="2919">
      <c r="B2919" s="23"/>
      <c r="C2919" s="9"/>
      <c r="D2919" s="9"/>
      <c r="E2919" s="9"/>
      <c r="F2919" s="2"/>
      <c r="G2919" s="3"/>
      <c r="I2919" s="12" t="str">
        <f t="shared" si="754"/>
        <v/>
      </c>
      <c r="J2919" s="13">
        <v>3.31E7</v>
      </c>
      <c r="K2919" s="13" t="str">
        <f t="shared" ref="K2919:P2919" si="2919">if($E2919="","",if($E2919="Dropped",if(and(K$1&lt;=$I2919,K$1&gt;=$H2919),if(Year($D2919)=K$1,$F2919*0.8,if((year($D2919)+1)=K$1,$F2919*0.6,$F2919*0.4)) ,""),if($E2919="Minors",0,if($E2919="FA Contract",if(and(K$1&lt;=$I2919,K$1&gt;=$H2919),$F2919,""),if($E2919="YP Contract",if(K$1=$H2919,500000,if(K$1=($H2919+1),1000000,if(K$1=($H2919+2),1500000,""))))))))</f>
        <v/>
      </c>
      <c r="L2919" s="13" t="str">
        <f t="shared" si="2919"/>
        <v/>
      </c>
      <c r="M2919" s="13" t="str">
        <f t="shared" si="2919"/>
        <v/>
      </c>
      <c r="N2919" s="13" t="str">
        <f t="shared" si="2919"/>
        <v/>
      </c>
      <c r="O2919" s="13" t="str">
        <f t="shared" si="2919"/>
        <v/>
      </c>
      <c r="P2919" s="13" t="str">
        <f t="shared" si="2919"/>
        <v/>
      </c>
    </row>
    <row r="2920">
      <c r="B2920" s="23"/>
      <c r="C2920" s="9"/>
      <c r="D2920" s="9"/>
      <c r="E2920" s="9"/>
      <c r="F2920" s="2"/>
      <c r="G2920" s="3"/>
      <c r="I2920" s="12" t="str">
        <f t="shared" si="754"/>
        <v/>
      </c>
      <c r="J2920" s="13">
        <v>3.31E7</v>
      </c>
      <c r="K2920" s="13" t="str">
        <f t="shared" ref="K2920:P2920" si="2920">if($E2920="","",if($E2920="Dropped",if(and(K$1&lt;=$I2920,K$1&gt;=$H2920),if(Year($D2920)=K$1,$F2920*0.8,if((year($D2920)+1)=K$1,$F2920*0.6,$F2920*0.4)) ,""),if($E2920="Minors",0,if($E2920="FA Contract",if(and(K$1&lt;=$I2920,K$1&gt;=$H2920),$F2920,""),if($E2920="YP Contract",if(K$1=$H2920,500000,if(K$1=($H2920+1),1000000,if(K$1=($H2920+2),1500000,""))))))))</f>
        <v/>
      </c>
      <c r="L2920" s="13" t="str">
        <f t="shared" si="2920"/>
        <v/>
      </c>
      <c r="M2920" s="13" t="str">
        <f t="shared" si="2920"/>
        <v/>
      </c>
      <c r="N2920" s="13" t="str">
        <f t="shared" si="2920"/>
        <v/>
      </c>
      <c r="O2920" s="13" t="str">
        <f t="shared" si="2920"/>
        <v/>
      </c>
      <c r="P2920" s="13" t="str">
        <f t="shared" si="2920"/>
        <v/>
      </c>
    </row>
    <row r="2921">
      <c r="B2921" s="23"/>
      <c r="C2921" s="9"/>
      <c r="D2921" s="9"/>
      <c r="E2921" s="9"/>
      <c r="F2921" s="2"/>
      <c r="G2921" s="3"/>
      <c r="I2921" s="12" t="str">
        <f t="shared" si="754"/>
        <v/>
      </c>
      <c r="J2921" s="13">
        <v>3.31E7</v>
      </c>
      <c r="K2921" s="13" t="str">
        <f t="shared" ref="K2921:P2921" si="2921">if($E2921="","",if($E2921="Dropped",if(and(K$1&lt;=$I2921,K$1&gt;=$H2921),if(Year($D2921)=K$1,$F2921*0.8,if((year($D2921)+1)=K$1,$F2921*0.6,$F2921*0.4)) ,""),if($E2921="Minors",0,if($E2921="FA Contract",if(and(K$1&lt;=$I2921,K$1&gt;=$H2921),$F2921,""),if($E2921="YP Contract",if(K$1=$H2921,500000,if(K$1=($H2921+1),1000000,if(K$1=($H2921+2),1500000,""))))))))</f>
        <v/>
      </c>
      <c r="L2921" s="13" t="str">
        <f t="shared" si="2921"/>
        <v/>
      </c>
      <c r="M2921" s="13" t="str">
        <f t="shared" si="2921"/>
        <v/>
      </c>
      <c r="N2921" s="13" t="str">
        <f t="shared" si="2921"/>
        <v/>
      </c>
      <c r="O2921" s="13" t="str">
        <f t="shared" si="2921"/>
        <v/>
      </c>
      <c r="P2921" s="13" t="str">
        <f t="shared" si="2921"/>
        <v/>
      </c>
    </row>
    <row r="2922">
      <c r="B2922" s="23"/>
      <c r="C2922" s="9"/>
      <c r="D2922" s="9"/>
      <c r="E2922" s="9"/>
      <c r="F2922" s="2"/>
      <c r="G2922" s="3"/>
      <c r="I2922" s="12" t="str">
        <f t="shared" si="754"/>
        <v/>
      </c>
      <c r="J2922" s="13">
        <v>3.31E7</v>
      </c>
      <c r="K2922" s="13" t="str">
        <f t="shared" ref="K2922:P2922" si="2922">if($E2922="","",if($E2922="Dropped",if(and(K$1&lt;=$I2922,K$1&gt;=$H2922),if(Year($D2922)=K$1,$F2922*0.8,if((year($D2922)+1)=K$1,$F2922*0.6,$F2922*0.4)) ,""),if($E2922="Minors",0,if($E2922="FA Contract",if(and(K$1&lt;=$I2922,K$1&gt;=$H2922),$F2922,""),if($E2922="YP Contract",if(K$1=$H2922,500000,if(K$1=($H2922+1),1000000,if(K$1=($H2922+2),1500000,""))))))))</f>
        <v/>
      </c>
      <c r="L2922" s="13" t="str">
        <f t="shared" si="2922"/>
        <v/>
      </c>
      <c r="M2922" s="13" t="str">
        <f t="shared" si="2922"/>
        <v/>
      </c>
      <c r="N2922" s="13" t="str">
        <f t="shared" si="2922"/>
        <v/>
      </c>
      <c r="O2922" s="13" t="str">
        <f t="shared" si="2922"/>
        <v/>
      </c>
      <c r="P2922" s="13" t="str">
        <f t="shared" si="2922"/>
        <v/>
      </c>
    </row>
    <row r="2923">
      <c r="B2923" s="23"/>
      <c r="C2923" s="9"/>
      <c r="D2923" s="9"/>
      <c r="E2923" s="9"/>
      <c r="F2923" s="2"/>
      <c r="G2923" s="3"/>
      <c r="I2923" s="12" t="str">
        <f t="shared" si="754"/>
        <v/>
      </c>
      <c r="J2923" s="13">
        <v>3.31E7</v>
      </c>
      <c r="K2923" s="13" t="str">
        <f t="shared" ref="K2923:P2923" si="2923">if($E2923="","",if($E2923="Dropped",if(and(K$1&lt;=$I2923,K$1&gt;=$H2923),if(Year($D2923)=K$1,$F2923*0.8,if((year($D2923)+1)=K$1,$F2923*0.6,$F2923*0.4)) ,""),if($E2923="Minors",0,if($E2923="FA Contract",if(and(K$1&lt;=$I2923,K$1&gt;=$H2923),$F2923,""),if($E2923="YP Contract",if(K$1=$H2923,500000,if(K$1=($H2923+1),1000000,if(K$1=($H2923+2),1500000,""))))))))</f>
        <v/>
      </c>
      <c r="L2923" s="13" t="str">
        <f t="shared" si="2923"/>
        <v/>
      </c>
      <c r="M2923" s="13" t="str">
        <f t="shared" si="2923"/>
        <v/>
      </c>
      <c r="N2923" s="13" t="str">
        <f t="shared" si="2923"/>
        <v/>
      </c>
      <c r="O2923" s="13" t="str">
        <f t="shared" si="2923"/>
        <v/>
      </c>
      <c r="P2923" s="13" t="str">
        <f t="shared" si="2923"/>
        <v/>
      </c>
    </row>
    <row r="2924">
      <c r="B2924" s="23"/>
      <c r="C2924" s="9"/>
      <c r="D2924" s="9"/>
      <c r="E2924" s="9"/>
      <c r="F2924" s="2"/>
      <c r="G2924" s="3"/>
      <c r="I2924" s="12" t="str">
        <f t="shared" si="754"/>
        <v/>
      </c>
      <c r="J2924" s="13">
        <v>3.31E7</v>
      </c>
      <c r="K2924" s="13" t="str">
        <f t="shared" ref="K2924:P2924" si="2924">if($E2924="","",if($E2924="Dropped",if(and(K$1&lt;=$I2924,K$1&gt;=$H2924),if(Year($D2924)=K$1,$F2924*0.8,if((year($D2924)+1)=K$1,$F2924*0.6,$F2924*0.4)) ,""),if($E2924="Minors",0,if($E2924="FA Contract",if(and(K$1&lt;=$I2924,K$1&gt;=$H2924),$F2924,""),if($E2924="YP Contract",if(K$1=$H2924,500000,if(K$1=($H2924+1),1000000,if(K$1=($H2924+2),1500000,""))))))))</f>
        <v/>
      </c>
      <c r="L2924" s="13" t="str">
        <f t="shared" si="2924"/>
        <v/>
      </c>
      <c r="M2924" s="13" t="str">
        <f t="shared" si="2924"/>
        <v/>
      </c>
      <c r="N2924" s="13" t="str">
        <f t="shared" si="2924"/>
        <v/>
      </c>
      <c r="O2924" s="13" t="str">
        <f t="shared" si="2924"/>
        <v/>
      </c>
      <c r="P2924" s="13" t="str">
        <f t="shared" si="2924"/>
        <v/>
      </c>
    </row>
    <row r="2925">
      <c r="B2925" s="23"/>
      <c r="C2925" s="9"/>
      <c r="D2925" s="9"/>
      <c r="E2925" s="9"/>
      <c r="F2925" s="2"/>
      <c r="G2925" s="3"/>
      <c r="I2925" s="12" t="str">
        <f t="shared" si="754"/>
        <v/>
      </c>
      <c r="J2925" s="13">
        <v>3.31E7</v>
      </c>
      <c r="K2925" s="13" t="str">
        <f t="shared" ref="K2925:P2925" si="2925">if($E2925="","",if($E2925="Dropped",if(and(K$1&lt;=$I2925,K$1&gt;=$H2925),if(Year($D2925)=K$1,$F2925*0.8,if((year($D2925)+1)=K$1,$F2925*0.6,$F2925*0.4)) ,""),if($E2925="Minors",0,if($E2925="FA Contract",if(and(K$1&lt;=$I2925,K$1&gt;=$H2925),$F2925,""),if($E2925="YP Contract",if(K$1=$H2925,500000,if(K$1=($H2925+1),1000000,if(K$1=($H2925+2),1500000,""))))))))</f>
        <v/>
      </c>
      <c r="L2925" s="13" t="str">
        <f t="shared" si="2925"/>
        <v/>
      </c>
      <c r="M2925" s="13" t="str">
        <f t="shared" si="2925"/>
        <v/>
      </c>
      <c r="N2925" s="13" t="str">
        <f t="shared" si="2925"/>
        <v/>
      </c>
      <c r="O2925" s="13" t="str">
        <f t="shared" si="2925"/>
        <v/>
      </c>
      <c r="P2925" s="13" t="str">
        <f t="shared" si="2925"/>
        <v/>
      </c>
    </row>
    <row r="2926">
      <c r="B2926" s="23"/>
      <c r="C2926" s="9"/>
      <c r="D2926" s="9"/>
      <c r="E2926" s="9"/>
      <c r="F2926" s="2"/>
      <c r="G2926" s="3"/>
      <c r="I2926" s="12" t="str">
        <f t="shared" si="754"/>
        <v/>
      </c>
      <c r="J2926" s="13">
        <v>3.31E7</v>
      </c>
      <c r="K2926" s="13" t="str">
        <f t="shared" ref="K2926:P2926" si="2926">if($E2926="","",if($E2926="Dropped",if(and(K$1&lt;=$I2926,K$1&gt;=$H2926),if(Year($D2926)=K$1,$F2926*0.8,if((year($D2926)+1)=K$1,$F2926*0.6,$F2926*0.4)) ,""),if($E2926="Minors",0,if($E2926="FA Contract",if(and(K$1&lt;=$I2926,K$1&gt;=$H2926),$F2926,""),if($E2926="YP Contract",if(K$1=$H2926,500000,if(K$1=($H2926+1),1000000,if(K$1=($H2926+2),1500000,""))))))))</f>
        <v/>
      </c>
      <c r="L2926" s="13" t="str">
        <f t="shared" si="2926"/>
        <v/>
      </c>
      <c r="M2926" s="13" t="str">
        <f t="shared" si="2926"/>
        <v/>
      </c>
      <c r="N2926" s="13" t="str">
        <f t="shared" si="2926"/>
        <v/>
      </c>
      <c r="O2926" s="13" t="str">
        <f t="shared" si="2926"/>
        <v/>
      </c>
      <c r="P2926" s="13" t="str">
        <f t="shared" si="2926"/>
        <v/>
      </c>
    </row>
    <row r="2927">
      <c r="B2927" s="23"/>
      <c r="C2927" s="9"/>
      <c r="D2927" s="9"/>
      <c r="E2927" s="9"/>
      <c r="F2927" s="2"/>
      <c r="G2927" s="3"/>
      <c r="I2927" s="12" t="str">
        <f t="shared" si="754"/>
        <v/>
      </c>
      <c r="J2927" s="13">
        <v>3.31E7</v>
      </c>
      <c r="K2927" s="13" t="str">
        <f t="shared" ref="K2927:P2927" si="2927">if($E2927="","",if($E2927="Dropped",if(and(K$1&lt;=$I2927,K$1&gt;=$H2927),if(Year($D2927)=K$1,$F2927*0.8,if((year($D2927)+1)=K$1,$F2927*0.6,$F2927*0.4)) ,""),if($E2927="Minors",0,if($E2927="FA Contract",if(and(K$1&lt;=$I2927,K$1&gt;=$H2927),$F2927,""),if($E2927="YP Contract",if(K$1=$H2927,500000,if(K$1=($H2927+1),1000000,if(K$1=($H2927+2),1500000,""))))))))</f>
        <v/>
      </c>
      <c r="L2927" s="13" t="str">
        <f t="shared" si="2927"/>
        <v/>
      </c>
      <c r="M2927" s="13" t="str">
        <f t="shared" si="2927"/>
        <v/>
      </c>
      <c r="N2927" s="13" t="str">
        <f t="shared" si="2927"/>
        <v/>
      </c>
      <c r="O2927" s="13" t="str">
        <f t="shared" si="2927"/>
        <v/>
      </c>
      <c r="P2927" s="13" t="str">
        <f t="shared" si="2927"/>
        <v/>
      </c>
    </row>
    <row r="2928">
      <c r="B2928" s="23"/>
      <c r="C2928" s="9"/>
      <c r="D2928" s="9"/>
      <c r="E2928" s="9"/>
      <c r="F2928" s="2"/>
      <c r="G2928" s="3"/>
      <c r="I2928" s="12" t="str">
        <f t="shared" si="754"/>
        <v/>
      </c>
      <c r="J2928" s="13">
        <v>3.31E7</v>
      </c>
      <c r="K2928" s="13" t="str">
        <f t="shared" ref="K2928:P2928" si="2928">if($E2928="","",if($E2928="Dropped",if(and(K$1&lt;=$I2928,K$1&gt;=$H2928),if(Year($D2928)=K$1,$F2928*0.8,if((year($D2928)+1)=K$1,$F2928*0.6,$F2928*0.4)) ,""),if($E2928="Minors",0,if($E2928="FA Contract",if(and(K$1&lt;=$I2928,K$1&gt;=$H2928),$F2928,""),if($E2928="YP Contract",if(K$1=$H2928,500000,if(K$1=($H2928+1),1000000,if(K$1=($H2928+2),1500000,""))))))))</f>
        <v/>
      </c>
      <c r="L2928" s="13" t="str">
        <f t="shared" si="2928"/>
        <v/>
      </c>
      <c r="M2928" s="13" t="str">
        <f t="shared" si="2928"/>
        <v/>
      </c>
      <c r="N2928" s="13" t="str">
        <f t="shared" si="2928"/>
        <v/>
      </c>
      <c r="O2928" s="13" t="str">
        <f t="shared" si="2928"/>
        <v/>
      </c>
      <c r="P2928" s="13" t="str">
        <f t="shared" si="2928"/>
        <v/>
      </c>
    </row>
    <row r="2929">
      <c r="B2929" s="23"/>
      <c r="C2929" s="9"/>
      <c r="D2929" s="9"/>
      <c r="E2929" s="9"/>
      <c r="F2929" s="2"/>
      <c r="G2929" s="3"/>
      <c r="I2929" s="12" t="str">
        <f t="shared" si="754"/>
        <v/>
      </c>
      <c r="J2929" s="13">
        <v>3.31E7</v>
      </c>
      <c r="K2929" s="13" t="str">
        <f t="shared" ref="K2929:P2929" si="2929">if($E2929="","",if($E2929="Dropped",if(and(K$1&lt;=$I2929,K$1&gt;=$H2929),if(Year($D2929)=K$1,$F2929*0.8,if((year($D2929)+1)=K$1,$F2929*0.6,$F2929*0.4)) ,""),if($E2929="Minors",0,if($E2929="FA Contract",if(and(K$1&lt;=$I2929,K$1&gt;=$H2929),$F2929,""),if($E2929="YP Contract",if(K$1=$H2929,500000,if(K$1=($H2929+1),1000000,if(K$1=($H2929+2),1500000,""))))))))</f>
        <v/>
      </c>
      <c r="L2929" s="13" t="str">
        <f t="shared" si="2929"/>
        <v/>
      </c>
      <c r="M2929" s="13" t="str">
        <f t="shared" si="2929"/>
        <v/>
      </c>
      <c r="N2929" s="13" t="str">
        <f t="shared" si="2929"/>
        <v/>
      </c>
      <c r="O2929" s="13" t="str">
        <f t="shared" si="2929"/>
        <v/>
      </c>
      <c r="P2929" s="13" t="str">
        <f t="shared" si="2929"/>
        <v/>
      </c>
    </row>
    <row r="2930">
      <c r="B2930" s="23"/>
      <c r="C2930" s="9"/>
      <c r="D2930" s="9"/>
      <c r="E2930" s="9"/>
      <c r="F2930" s="2"/>
      <c r="G2930" s="3"/>
      <c r="I2930" s="12" t="str">
        <f t="shared" si="754"/>
        <v/>
      </c>
      <c r="J2930" s="13">
        <v>3.31E7</v>
      </c>
      <c r="K2930" s="13" t="str">
        <f t="shared" ref="K2930:P2930" si="2930">if($E2930="","",if($E2930="Dropped",if(and(K$1&lt;=$I2930,K$1&gt;=$H2930),if(Year($D2930)=K$1,$F2930*0.8,if((year($D2930)+1)=K$1,$F2930*0.6,$F2930*0.4)) ,""),if($E2930="Minors",0,if($E2930="FA Contract",if(and(K$1&lt;=$I2930,K$1&gt;=$H2930),$F2930,""),if($E2930="YP Contract",if(K$1=$H2930,500000,if(K$1=($H2930+1),1000000,if(K$1=($H2930+2),1500000,""))))))))</f>
        <v/>
      </c>
      <c r="L2930" s="13" t="str">
        <f t="shared" si="2930"/>
        <v/>
      </c>
      <c r="M2930" s="13" t="str">
        <f t="shared" si="2930"/>
        <v/>
      </c>
      <c r="N2930" s="13" t="str">
        <f t="shared" si="2930"/>
        <v/>
      </c>
      <c r="O2930" s="13" t="str">
        <f t="shared" si="2930"/>
        <v/>
      </c>
      <c r="P2930" s="13" t="str">
        <f t="shared" si="2930"/>
        <v/>
      </c>
    </row>
    <row r="2931">
      <c r="B2931" s="23"/>
      <c r="C2931" s="9"/>
      <c r="D2931" s="9"/>
      <c r="E2931" s="9"/>
      <c r="F2931" s="2"/>
      <c r="G2931" s="3"/>
      <c r="I2931" s="12" t="str">
        <f t="shared" si="754"/>
        <v/>
      </c>
      <c r="J2931" s="13">
        <v>3.31E7</v>
      </c>
      <c r="K2931" s="13" t="str">
        <f t="shared" ref="K2931:P2931" si="2931">if($E2931="","",if($E2931="Dropped",if(and(K$1&lt;=$I2931,K$1&gt;=$H2931),if(Year($D2931)=K$1,$F2931*0.8,if((year($D2931)+1)=K$1,$F2931*0.6,$F2931*0.4)) ,""),if($E2931="Minors",0,if($E2931="FA Contract",if(and(K$1&lt;=$I2931,K$1&gt;=$H2931),$F2931,""),if($E2931="YP Contract",if(K$1=$H2931,500000,if(K$1=($H2931+1),1000000,if(K$1=($H2931+2),1500000,""))))))))</f>
        <v/>
      </c>
      <c r="L2931" s="13" t="str">
        <f t="shared" si="2931"/>
        <v/>
      </c>
      <c r="M2931" s="13" t="str">
        <f t="shared" si="2931"/>
        <v/>
      </c>
      <c r="N2931" s="13" t="str">
        <f t="shared" si="2931"/>
        <v/>
      </c>
      <c r="O2931" s="13" t="str">
        <f t="shared" si="2931"/>
        <v/>
      </c>
      <c r="P2931" s="13" t="str">
        <f t="shared" si="2931"/>
        <v/>
      </c>
    </row>
    <row r="2932">
      <c r="B2932" s="23"/>
      <c r="C2932" s="9"/>
      <c r="D2932" s="9"/>
      <c r="E2932" s="9"/>
      <c r="F2932" s="2"/>
      <c r="G2932" s="3"/>
      <c r="I2932" s="12" t="str">
        <f t="shared" si="754"/>
        <v/>
      </c>
      <c r="J2932" s="13">
        <v>3.31E7</v>
      </c>
      <c r="K2932" s="13" t="str">
        <f t="shared" ref="K2932:P2932" si="2932">if($E2932="","",if($E2932="Dropped",if(and(K$1&lt;=$I2932,K$1&gt;=$H2932),if(Year($D2932)=K$1,$F2932*0.8,if((year($D2932)+1)=K$1,$F2932*0.6,$F2932*0.4)) ,""),if($E2932="Minors",0,if($E2932="FA Contract",if(and(K$1&lt;=$I2932,K$1&gt;=$H2932),$F2932,""),if($E2932="YP Contract",if(K$1=$H2932,500000,if(K$1=($H2932+1),1000000,if(K$1=($H2932+2),1500000,""))))))))</f>
        <v/>
      </c>
      <c r="L2932" s="13" t="str">
        <f t="shared" si="2932"/>
        <v/>
      </c>
      <c r="M2932" s="13" t="str">
        <f t="shared" si="2932"/>
        <v/>
      </c>
      <c r="N2932" s="13" t="str">
        <f t="shared" si="2932"/>
        <v/>
      </c>
      <c r="O2932" s="13" t="str">
        <f t="shared" si="2932"/>
        <v/>
      </c>
      <c r="P2932" s="13" t="str">
        <f t="shared" si="2932"/>
        <v/>
      </c>
    </row>
    <row r="2933">
      <c r="B2933" s="23"/>
      <c r="C2933" s="9"/>
      <c r="D2933" s="9"/>
      <c r="E2933" s="9"/>
      <c r="F2933" s="2"/>
      <c r="G2933" s="3"/>
      <c r="I2933" s="12" t="str">
        <f t="shared" si="754"/>
        <v/>
      </c>
      <c r="J2933" s="13">
        <v>3.31E7</v>
      </c>
      <c r="K2933" s="13" t="str">
        <f t="shared" ref="K2933:P2933" si="2933">if($E2933="","",if($E2933="Dropped",if(and(K$1&lt;=$I2933,K$1&gt;=$H2933),if(Year($D2933)=K$1,$F2933*0.8,if((year($D2933)+1)=K$1,$F2933*0.6,$F2933*0.4)) ,""),if($E2933="Minors",0,if($E2933="FA Contract",if(and(K$1&lt;=$I2933,K$1&gt;=$H2933),$F2933,""),if($E2933="YP Contract",if(K$1=$H2933,500000,if(K$1=($H2933+1),1000000,if(K$1=($H2933+2),1500000,""))))))))</f>
        <v/>
      </c>
      <c r="L2933" s="13" t="str">
        <f t="shared" si="2933"/>
        <v/>
      </c>
      <c r="M2933" s="13" t="str">
        <f t="shared" si="2933"/>
        <v/>
      </c>
      <c r="N2933" s="13" t="str">
        <f t="shared" si="2933"/>
        <v/>
      </c>
      <c r="O2933" s="13" t="str">
        <f t="shared" si="2933"/>
        <v/>
      </c>
      <c r="P2933" s="13" t="str">
        <f t="shared" si="2933"/>
        <v/>
      </c>
    </row>
    <row r="2934">
      <c r="B2934" s="23"/>
      <c r="C2934" s="9"/>
      <c r="D2934" s="9"/>
      <c r="E2934" s="9"/>
      <c r="F2934" s="2"/>
      <c r="G2934" s="3"/>
      <c r="I2934" s="12" t="str">
        <f t="shared" si="754"/>
        <v/>
      </c>
      <c r="J2934" s="13">
        <v>3.31E7</v>
      </c>
      <c r="K2934" s="13" t="str">
        <f t="shared" ref="K2934:P2934" si="2934">if($E2934="","",if($E2934="Dropped",if(and(K$1&lt;=$I2934,K$1&gt;=$H2934),if(Year($D2934)=K$1,$F2934*0.8,if((year($D2934)+1)=K$1,$F2934*0.6,$F2934*0.4)) ,""),if($E2934="Minors",0,if($E2934="FA Contract",if(and(K$1&lt;=$I2934,K$1&gt;=$H2934),$F2934,""),if($E2934="YP Contract",if(K$1=$H2934,500000,if(K$1=($H2934+1),1000000,if(K$1=($H2934+2),1500000,""))))))))</f>
        <v/>
      </c>
      <c r="L2934" s="13" t="str">
        <f t="shared" si="2934"/>
        <v/>
      </c>
      <c r="M2934" s="13" t="str">
        <f t="shared" si="2934"/>
        <v/>
      </c>
      <c r="N2934" s="13" t="str">
        <f t="shared" si="2934"/>
        <v/>
      </c>
      <c r="O2934" s="13" t="str">
        <f t="shared" si="2934"/>
        <v/>
      </c>
      <c r="P2934" s="13" t="str">
        <f t="shared" si="2934"/>
        <v/>
      </c>
    </row>
    <row r="2935">
      <c r="B2935" s="23"/>
      <c r="C2935" s="9"/>
      <c r="D2935" s="9"/>
      <c r="E2935" s="9"/>
      <c r="F2935" s="2"/>
      <c r="G2935" s="3"/>
      <c r="I2935" s="12" t="str">
        <f t="shared" si="754"/>
        <v/>
      </c>
      <c r="J2935" s="13">
        <v>3.31E7</v>
      </c>
      <c r="K2935" s="13" t="str">
        <f t="shared" ref="K2935:P2935" si="2935">if($E2935="","",if($E2935="Dropped",if(and(K$1&lt;=$I2935,K$1&gt;=$H2935),if(Year($D2935)=K$1,$F2935*0.8,if((year($D2935)+1)=K$1,$F2935*0.6,$F2935*0.4)) ,""),if($E2935="Minors",0,if($E2935="FA Contract",if(and(K$1&lt;=$I2935,K$1&gt;=$H2935),$F2935,""),if($E2935="YP Contract",if(K$1=$H2935,500000,if(K$1=($H2935+1),1000000,if(K$1=($H2935+2),1500000,""))))))))</f>
        <v/>
      </c>
      <c r="L2935" s="13" t="str">
        <f t="shared" si="2935"/>
        <v/>
      </c>
      <c r="M2935" s="13" t="str">
        <f t="shared" si="2935"/>
        <v/>
      </c>
      <c r="N2935" s="13" t="str">
        <f t="shared" si="2935"/>
        <v/>
      </c>
      <c r="O2935" s="13" t="str">
        <f t="shared" si="2935"/>
        <v/>
      </c>
      <c r="P2935" s="13" t="str">
        <f t="shared" si="2935"/>
        <v/>
      </c>
    </row>
    <row r="2936">
      <c r="B2936" s="23"/>
      <c r="C2936" s="9"/>
      <c r="D2936" s="9"/>
      <c r="E2936" s="9"/>
      <c r="F2936" s="2"/>
      <c r="G2936" s="3"/>
      <c r="I2936" s="12" t="str">
        <f t="shared" si="754"/>
        <v/>
      </c>
      <c r="J2936" s="13">
        <v>3.31E7</v>
      </c>
      <c r="K2936" s="13" t="str">
        <f t="shared" ref="K2936:P2936" si="2936">if($E2936="","",if($E2936="Dropped",if(and(K$1&lt;=$I2936,K$1&gt;=$H2936),if(Year($D2936)=K$1,$F2936*0.8,if((year($D2936)+1)=K$1,$F2936*0.6,$F2936*0.4)) ,""),if($E2936="Minors",0,if($E2936="FA Contract",if(and(K$1&lt;=$I2936,K$1&gt;=$H2936),$F2936,""),if($E2936="YP Contract",if(K$1=$H2936,500000,if(K$1=($H2936+1),1000000,if(K$1=($H2936+2),1500000,""))))))))</f>
        <v/>
      </c>
      <c r="L2936" s="13" t="str">
        <f t="shared" si="2936"/>
        <v/>
      </c>
      <c r="M2936" s="13" t="str">
        <f t="shared" si="2936"/>
        <v/>
      </c>
      <c r="N2936" s="13" t="str">
        <f t="shared" si="2936"/>
        <v/>
      </c>
      <c r="O2936" s="13" t="str">
        <f t="shared" si="2936"/>
        <v/>
      </c>
      <c r="P2936" s="13" t="str">
        <f t="shared" si="2936"/>
        <v/>
      </c>
    </row>
    <row r="2937">
      <c r="B2937" s="23"/>
      <c r="C2937" s="9"/>
      <c r="D2937" s="9"/>
      <c r="E2937" s="9"/>
      <c r="F2937" s="2"/>
      <c r="G2937" s="3"/>
      <c r="I2937" s="12" t="str">
        <f t="shared" si="754"/>
        <v/>
      </c>
      <c r="J2937" s="13">
        <v>3.31E7</v>
      </c>
      <c r="K2937" s="13" t="str">
        <f t="shared" ref="K2937:P2937" si="2937">if($E2937="","",if($E2937="Dropped",if(and(K$1&lt;=$I2937,K$1&gt;=$H2937),if(Year($D2937)=K$1,$F2937*0.8,if((year($D2937)+1)=K$1,$F2937*0.6,$F2937*0.4)) ,""),if($E2937="Minors",0,if($E2937="FA Contract",if(and(K$1&lt;=$I2937,K$1&gt;=$H2937),$F2937,""),if($E2937="YP Contract",if(K$1=$H2937,500000,if(K$1=($H2937+1),1000000,if(K$1=($H2937+2),1500000,""))))))))</f>
        <v/>
      </c>
      <c r="L2937" s="13" t="str">
        <f t="shared" si="2937"/>
        <v/>
      </c>
      <c r="M2937" s="13" t="str">
        <f t="shared" si="2937"/>
        <v/>
      </c>
      <c r="N2937" s="13" t="str">
        <f t="shared" si="2937"/>
        <v/>
      </c>
      <c r="O2937" s="13" t="str">
        <f t="shared" si="2937"/>
        <v/>
      </c>
      <c r="P2937" s="13" t="str">
        <f t="shared" si="2937"/>
        <v/>
      </c>
    </row>
    <row r="2938">
      <c r="B2938" s="23"/>
      <c r="C2938" s="9"/>
      <c r="D2938" s="9"/>
      <c r="E2938" s="9"/>
      <c r="F2938" s="2"/>
      <c r="G2938" s="3"/>
      <c r="I2938" s="12" t="str">
        <f t="shared" si="754"/>
        <v/>
      </c>
      <c r="J2938" s="13">
        <v>3.31E7</v>
      </c>
      <c r="K2938" s="13" t="str">
        <f t="shared" ref="K2938:P2938" si="2938">if($E2938="","",if($E2938="Dropped",if(and(K$1&lt;=$I2938,K$1&gt;=$H2938),if(Year($D2938)=K$1,$F2938*0.8,if((year($D2938)+1)=K$1,$F2938*0.6,$F2938*0.4)) ,""),if($E2938="Minors",0,if($E2938="FA Contract",if(and(K$1&lt;=$I2938,K$1&gt;=$H2938),$F2938,""),if($E2938="YP Contract",if(K$1=$H2938,500000,if(K$1=($H2938+1),1000000,if(K$1=($H2938+2),1500000,""))))))))</f>
        <v/>
      </c>
      <c r="L2938" s="13" t="str">
        <f t="shared" si="2938"/>
        <v/>
      </c>
      <c r="M2938" s="13" t="str">
        <f t="shared" si="2938"/>
        <v/>
      </c>
      <c r="N2938" s="13" t="str">
        <f t="shared" si="2938"/>
        <v/>
      </c>
      <c r="O2938" s="13" t="str">
        <f t="shared" si="2938"/>
        <v/>
      </c>
      <c r="P2938" s="13" t="str">
        <f t="shared" si="2938"/>
        <v/>
      </c>
    </row>
    <row r="2939">
      <c r="B2939" s="23"/>
      <c r="C2939" s="9"/>
      <c r="D2939" s="9"/>
      <c r="E2939" s="9"/>
      <c r="F2939" s="2"/>
      <c r="G2939" s="3"/>
      <c r="I2939" s="12" t="str">
        <f t="shared" si="754"/>
        <v/>
      </c>
      <c r="J2939" s="13">
        <v>3.31E7</v>
      </c>
      <c r="K2939" s="13" t="str">
        <f t="shared" ref="K2939:P2939" si="2939">if($E2939="","",if($E2939="Dropped",if(and(K$1&lt;=$I2939,K$1&gt;=$H2939),if(Year($D2939)=K$1,$F2939*0.8,if((year($D2939)+1)=K$1,$F2939*0.6,$F2939*0.4)) ,""),if($E2939="Minors",0,if($E2939="FA Contract",if(and(K$1&lt;=$I2939,K$1&gt;=$H2939),$F2939,""),if($E2939="YP Contract",if(K$1=$H2939,500000,if(K$1=($H2939+1),1000000,if(K$1=($H2939+2),1500000,""))))))))</f>
        <v/>
      </c>
      <c r="L2939" s="13" t="str">
        <f t="shared" si="2939"/>
        <v/>
      </c>
      <c r="M2939" s="13" t="str">
        <f t="shared" si="2939"/>
        <v/>
      </c>
      <c r="N2939" s="13" t="str">
        <f t="shared" si="2939"/>
        <v/>
      </c>
      <c r="O2939" s="13" t="str">
        <f t="shared" si="2939"/>
        <v/>
      </c>
      <c r="P2939" s="13" t="str">
        <f t="shared" si="2939"/>
        <v/>
      </c>
    </row>
    <row r="2940">
      <c r="B2940" s="23"/>
      <c r="C2940" s="9"/>
      <c r="D2940" s="9"/>
      <c r="E2940" s="9"/>
      <c r="F2940" s="2"/>
      <c r="G2940" s="3"/>
      <c r="I2940" s="12" t="str">
        <f t="shared" si="754"/>
        <v/>
      </c>
      <c r="J2940" s="13">
        <v>3.31E7</v>
      </c>
      <c r="K2940" s="13" t="str">
        <f t="shared" ref="K2940:P2940" si="2940">if($E2940="","",if($E2940="Dropped",if(and(K$1&lt;=$I2940,K$1&gt;=$H2940),if(Year($D2940)=K$1,$F2940*0.8,if((year($D2940)+1)=K$1,$F2940*0.6,$F2940*0.4)) ,""),if($E2940="Minors",0,if($E2940="FA Contract",if(and(K$1&lt;=$I2940,K$1&gt;=$H2940),$F2940,""),if($E2940="YP Contract",if(K$1=$H2940,500000,if(K$1=($H2940+1),1000000,if(K$1=($H2940+2),1500000,""))))))))</f>
        <v/>
      </c>
      <c r="L2940" s="13" t="str">
        <f t="shared" si="2940"/>
        <v/>
      </c>
      <c r="M2940" s="13" t="str">
        <f t="shared" si="2940"/>
        <v/>
      </c>
      <c r="N2940" s="13" t="str">
        <f t="shared" si="2940"/>
        <v/>
      </c>
      <c r="O2940" s="13" t="str">
        <f t="shared" si="2940"/>
        <v/>
      </c>
      <c r="P2940" s="13" t="str">
        <f t="shared" si="2940"/>
        <v/>
      </c>
    </row>
    <row r="2941">
      <c r="B2941" s="23"/>
      <c r="C2941" s="9"/>
      <c r="D2941" s="9"/>
      <c r="E2941" s="9"/>
      <c r="F2941" s="2"/>
      <c r="G2941" s="3"/>
      <c r="I2941" s="12" t="str">
        <f t="shared" si="754"/>
        <v/>
      </c>
      <c r="J2941" s="13">
        <v>3.31E7</v>
      </c>
      <c r="K2941" s="13" t="str">
        <f t="shared" ref="K2941:P2941" si="2941">if($E2941="","",if($E2941="Dropped",if(and(K$1&lt;=$I2941,K$1&gt;=$H2941),if(Year($D2941)=K$1,$F2941*0.8,if((year($D2941)+1)=K$1,$F2941*0.6,$F2941*0.4)) ,""),if($E2941="Minors",0,if($E2941="FA Contract",if(and(K$1&lt;=$I2941,K$1&gt;=$H2941),$F2941,""),if($E2941="YP Contract",if(K$1=$H2941,500000,if(K$1=($H2941+1),1000000,if(K$1=($H2941+2),1500000,""))))))))</f>
        <v/>
      </c>
      <c r="L2941" s="13" t="str">
        <f t="shared" si="2941"/>
        <v/>
      </c>
      <c r="M2941" s="13" t="str">
        <f t="shared" si="2941"/>
        <v/>
      </c>
      <c r="N2941" s="13" t="str">
        <f t="shared" si="2941"/>
        <v/>
      </c>
      <c r="O2941" s="13" t="str">
        <f t="shared" si="2941"/>
        <v/>
      </c>
      <c r="P2941" s="13" t="str">
        <f t="shared" si="2941"/>
        <v/>
      </c>
    </row>
    <row r="2942">
      <c r="B2942" s="23"/>
      <c r="C2942" s="9"/>
      <c r="D2942" s="9"/>
      <c r="E2942" s="9"/>
      <c r="F2942" s="2"/>
      <c r="G2942" s="3"/>
      <c r="I2942" s="12" t="str">
        <f t="shared" si="754"/>
        <v/>
      </c>
      <c r="J2942" s="13">
        <v>3.31E7</v>
      </c>
      <c r="K2942" s="13" t="str">
        <f t="shared" ref="K2942:P2942" si="2942">if($E2942="","",if($E2942="Dropped",if(and(K$1&lt;=$I2942,K$1&gt;=$H2942),if(Year($D2942)=K$1,$F2942*0.8,if((year($D2942)+1)=K$1,$F2942*0.6,$F2942*0.4)) ,""),if($E2942="Minors",0,if($E2942="FA Contract",if(and(K$1&lt;=$I2942,K$1&gt;=$H2942),$F2942,""),if($E2942="YP Contract",if(K$1=$H2942,500000,if(K$1=($H2942+1),1000000,if(K$1=($H2942+2),1500000,""))))))))</f>
        <v/>
      </c>
      <c r="L2942" s="13" t="str">
        <f t="shared" si="2942"/>
        <v/>
      </c>
      <c r="M2942" s="13" t="str">
        <f t="shared" si="2942"/>
        <v/>
      </c>
      <c r="N2942" s="13" t="str">
        <f t="shared" si="2942"/>
        <v/>
      </c>
      <c r="O2942" s="13" t="str">
        <f t="shared" si="2942"/>
        <v/>
      </c>
      <c r="P2942" s="13" t="str">
        <f t="shared" si="2942"/>
        <v/>
      </c>
    </row>
    <row r="2943">
      <c r="B2943" s="23"/>
      <c r="C2943" s="9"/>
      <c r="D2943" s="9"/>
      <c r="E2943" s="9"/>
      <c r="F2943" s="2"/>
      <c r="G2943" s="3"/>
      <c r="I2943" s="12" t="str">
        <f t="shared" si="754"/>
        <v/>
      </c>
      <c r="J2943" s="13">
        <v>3.31E7</v>
      </c>
      <c r="K2943" s="13" t="str">
        <f t="shared" ref="K2943:P2943" si="2943">if($E2943="","",if($E2943="Dropped",if(and(K$1&lt;=$I2943,K$1&gt;=$H2943),if(Year($D2943)=K$1,$F2943*0.8,if((year($D2943)+1)=K$1,$F2943*0.6,$F2943*0.4)) ,""),if($E2943="Minors",0,if($E2943="FA Contract",if(and(K$1&lt;=$I2943,K$1&gt;=$H2943),$F2943,""),if($E2943="YP Contract",if(K$1=$H2943,500000,if(K$1=($H2943+1),1000000,if(K$1=($H2943+2),1500000,""))))))))</f>
        <v/>
      </c>
      <c r="L2943" s="13" t="str">
        <f t="shared" si="2943"/>
        <v/>
      </c>
      <c r="M2943" s="13" t="str">
        <f t="shared" si="2943"/>
        <v/>
      </c>
      <c r="N2943" s="13" t="str">
        <f t="shared" si="2943"/>
        <v/>
      </c>
      <c r="O2943" s="13" t="str">
        <f t="shared" si="2943"/>
        <v/>
      </c>
      <c r="P2943" s="13" t="str">
        <f t="shared" si="2943"/>
        <v/>
      </c>
    </row>
    <row r="2944">
      <c r="B2944" s="23"/>
      <c r="C2944" s="9"/>
      <c r="D2944" s="9"/>
      <c r="E2944" s="9"/>
      <c r="F2944" s="2"/>
      <c r="G2944" s="3"/>
      <c r="I2944" s="12" t="str">
        <f t="shared" si="754"/>
        <v/>
      </c>
      <c r="J2944" s="13">
        <v>3.31E7</v>
      </c>
      <c r="K2944" s="13" t="str">
        <f t="shared" ref="K2944:P2944" si="2944">if($E2944="","",if($E2944="Dropped",if(and(K$1&lt;=$I2944,K$1&gt;=$H2944),if(Year($D2944)=K$1,$F2944*0.8,if((year($D2944)+1)=K$1,$F2944*0.6,$F2944*0.4)) ,""),if($E2944="Minors",0,if($E2944="FA Contract",if(and(K$1&lt;=$I2944,K$1&gt;=$H2944),$F2944,""),if($E2944="YP Contract",if(K$1=$H2944,500000,if(K$1=($H2944+1),1000000,if(K$1=($H2944+2),1500000,""))))))))</f>
        <v/>
      </c>
      <c r="L2944" s="13" t="str">
        <f t="shared" si="2944"/>
        <v/>
      </c>
      <c r="M2944" s="13" t="str">
        <f t="shared" si="2944"/>
        <v/>
      </c>
      <c r="N2944" s="13" t="str">
        <f t="shared" si="2944"/>
        <v/>
      </c>
      <c r="O2944" s="13" t="str">
        <f t="shared" si="2944"/>
        <v/>
      </c>
      <c r="P2944" s="13" t="str">
        <f t="shared" si="2944"/>
        <v/>
      </c>
    </row>
    <row r="2945">
      <c r="B2945" s="23"/>
      <c r="C2945" s="9"/>
      <c r="D2945" s="9"/>
      <c r="E2945" s="9"/>
      <c r="F2945" s="2"/>
      <c r="G2945" s="3"/>
      <c r="I2945" s="12" t="str">
        <f t="shared" si="754"/>
        <v/>
      </c>
      <c r="J2945" s="13">
        <v>3.31E7</v>
      </c>
      <c r="K2945" s="13" t="str">
        <f t="shared" ref="K2945:P2945" si="2945">if($E2945="","",if($E2945="Dropped",if(and(K$1&lt;=$I2945,K$1&gt;=$H2945),if(Year($D2945)=K$1,$F2945*0.8,if((year($D2945)+1)=K$1,$F2945*0.6,$F2945*0.4)) ,""),if($E2945="Minors",0,if($E2945="FA Contract",if(and(K$1&lt;=$I2945,K$1&gt;=$H2945),$F2945,""),if($E2945="YP Contract",if(K$1=$H2945,500000,if(K$1=($H2945+1),1000000,if(K$1=($H2945+2),1500000,""))))))))</f>
        <v/>
      </c>
      <c r="L2945" s="13" t="str">
        <f t="shared" si="2945"/>
        <v/>
      </c>
      <c r="M2945" s="13" t="str">
        <f t="shared" si="2945"/>
        <v/>
      </c>
      <c r="N2945" s="13" t="str">
        <f t="shared" si="2945"/>
        <v/>
      </c>
      <c r="O2945" s="13" t="str">
        <f t="shared" si="2945"/>
        <v/>
      </c>
      <c r="P2945" s="13" t="str">
        <f t="shared" si="2945"/>
        <v/>
      </c>
    </row>
    <row r="2946">
      <c r="B2946" s="23"/>
      <c r="C2946" s="9"/>
      <c r="D2946" s="9"/>
      <c r="E2946" s="9"/>
      <c r="F2946" s="2"/>
      <c r="G2946" s="3"/>
      <c r="I2946" s="12" t="str">
        <f t="shared" si="754"/>
        <v/>
      </c>
      <c r="J2946" s="13">
        <v>3.31E7</v>
      </c>
      <c r="K2946" s="13" t="str">
        <f t="shared" ref="K2946:P2946" si="2946">if($E2946="","",if($E2946="Dropped",if(and(K$1&lt;=$I2946,K$1&gt;=$H2946),if(Year($D2946)=K$1,$F2946*0.8,if((year($D2946)+1)=K$1,$F2946*0.6,$F2946*0.4)) ,""),if($E2946="Minors",0,if($E2946="FA Contract",if(and(K$1&lt;=$I2946,K$1&gt;=$H2946),$F2946,""),if($E2946="YP Contract",if(K$1=$H2946,500000,if(K$1=($H2946+1),1000000,if(K$1=($H2946+2),1500000,""))))))))</f>
        <v/>
      </c>
      <c r="L2946" s="13" t="str">
        <f t="shared" si="2946"/>
        <v/>
      </c>
      <c r="M2946" s="13" t="str">
        <f t="shared" si="2946"/>
        <v/>
      </c>
      <c r="N2946" s="13" t="str">
        <f t="shared" si="2946"/>
        <v/>
      </c>
      <c r="O2946" s="13" t="str">
        <f t="shared" si="2946"/>
        <v/>
      </c>
      <c r="P2946" s="13" t="str">
        <f t="shared" si="2946"/>
        <v/>
      </c>
    </row>
    <row r="2947">
      <c r="B2947" s="23"/>
      <c r="C2947" s="9"/>
      <c r="D2947" s="9"/>
      <c r="E2947" s="9"/>
      <c r="F2947" s="2"/>
      <c r="G2947" s="3"/>
      <c r="I2947" s="12" t="str">
        <f t="shared" si="754"/>
        <v/>
      </c>
      <c r="J2947" s="13">
        <v>3.31E7</v>
      </c>
      <c r="K2947" s="13" t="str">
        <f t="shared" ref="K2947:P2947" si="2947">if($E2947="","",if($E2947="Dropped",if(and(K$1&lt;=$I2947,K$1&gt;=$H2947),if(Year($D2947)=K$1,$F2947*0.8,if((year($D2947)+1)=K$1,$F2947*0.6,$F2947*0.4)) ,""),if($E2947="Minors",0,if($E2947="FA Contract",if(and(K$1&lt;=$I2947,K$1&gt;=$H2947),$F2947,""),if($E2947="YP Contract",if(K$1=$H2947,500000,if(K$1=($H2947+1),1000000,if(K$1=($H2947+2),1500000,""))))))))</f>
        <v/>
      </c>
      <c r="L2947" s="13" t="str">
        <f t="shared" si="2947"/>
        <v/>
      </c>
      <c r="M2947" s="13" t="str">
        <f t="shared" si="2947"/>
        <v/>
      </c>
      <c r="N2947" s="13" t="str">
        <f t="shared" si="2947"/>
        <v/>
      </c>
      <c r="O2947" s="13" t="str">
        <f t="shared" si="2947"/>
        <v/>
      </c>
      <c r="P2947" s="13" t="str">
        <f t="shared" si="2947"/>
        <v/>
      </c>
    </row>
    <row r="2948">
      <c r="B2948" s="23"/>
      <c r="C2948" s="9"/>
      <c r="D2948" s="9"/>
      <c r="E2948" s="9"/>
      <c r="F2948" s="2"/>
      <c r="G2948" s="3"/>
      <c r="I2948" s="12" t="str">
        <f t="shared" si="754"/>
        <v/>
      </c>
      <c r="J2948" s="13">
        <v>3.31E7</v>
      </c>
      <c r="K2948" s="13" t="str">
        <f t="shared" ref="K2948:P2948" si="2948">if($E2948="","",if($E2948="Dropped",if(and(K$1&lt;=$I2948,K$1&gt;=$H2948),if(Year($D2948)=K$1,$F2948*0.8,if((year($D2948)+1)=K$1,$F2948*0.6,$F2948*0.4)) ,""),if($E2948="Minors",0,if($E2948="FA Contract",if(and(K$1&lt;=$I2948,K$1&gt;=$H2948),$F2948,""),if($E2948="YP Contract",if(K$1=$H2948,500000,if(K$1=($H2948+1),1000000,if(K$1=($H2948+2),1500000,""))))))))</f>
        <v/>
      </c>
      <c r="L2948" s="13" t="str">
        <f t="shared" si="2948"/>
        <v/>
      </c>
      <c r="M2948" s="13" t="str">
        <f t="shared" si="2948"/>
        <v/>
      </c>
      <c r="N2948" s="13" t="str">
        <f t="shared" si="2948"/>
        <v/>
      </c>
      <c r="O2948" s="13" t="str">
        <f t="shared" si="2948"/>
        <v/>
      </c>
      <c r="P2948" s="13" t="str">
        <f t="shared" si="2948"/>
        <v/>
      </c>
    </row>
    <row r="2949">
      <c r="B2949" s="23"/>
      <c r="C2949" s="9"/>
      <c r="D2949" s="9"/>
      <c r="E2949" s="9"/>
      <c r="F2949" s="2"/>
      <c r="G2949" s="3"/>
      <c r="I2949" s="12" t="str">
        <f t="shared" si="754"/>
        <v/>
      </c>
      <c r="J2949" s="13">
        <v>3.31E7</v>
      </c>
      <c r="K2949" s="13" t="str">
        <f t="shared" ref="K2949:P2949" si="2949">if($E2949="","",if($E2949="Dropped",if(and(K$1&lt;=$I2949,K$1&gt;=$H2949),if(Year($D2949)=K$1,$F2949*0.8,if((year($D2949)+1)=K$1,$F2949*0.6,$F2949*0.4)) ,""),if($E2949="Minors",0,if($E2949="FA Contract",if(and(K$1&lt;=$I2949,K$1&gt;=$H2949),$F2949,""),if($E2949="YP Contract",if(K$1=$H2949,500000,if(K$1=($H2949+1),1000000,if(K$1=($H2949+2),1500000,""))))))))</f>
        <v/>
      </c>
      <c r="L2949" s="13" t="str">
        <f t="shared" si="2949"/>
        <v/>
      </c>
      <c r="M2949" s="13" t="str">
        <f t="shared" si="2949"/>
        <v/>
      </c>
      <c r="N2949" s="13" t="str">
        <f t="shared" si="2949"/>
        <v/>
      </c>
      <c r="O2949" s="13" t="str">
        <f t="shared" si="2949"/>
        <v/>
      </c>
      <c r="P2949" s="13" t="str">
        <f t="shared" si="2949"/>
        <v/>
      </c>
    </row>
    <row r="2950">
      <c r="B2950" s="23"/>
      <c r="C2950" s="9"/>
      <c r="D2950" s="9"/>
      <c r="E2950" s="9"/>
      <c r="F2950" s="2"/>
      <c r="G2950" s="3"/>
      <c r="I2950" s="12" t="str">
        <f t="shared" si="754"/>
        <v/>
      </c>
      <c r="J2950" s="13">
        <v>3.31E7</v>
      </c>
      <c r="K2950" s="13" t="str">
        <f t="shared" ref="K2950:P2950" si="2950">if($E2950="","",if($E2950="Dropped",if(and(K$1&lt;=$I2950,K$1&gt;=$H2950),if(Year($D2950)=K$1,$F2950*0.8,if((year($D2950)+1)=K$1,$F2950*0.6,$F2950*0.4)) ,""),if($E2950="Minors",0,if($E2950="FA Contract",if(and(K$1&lt;=$I2950,K$1&gt;=$H2950),$F2950,""),if($E2950="YP Contract",if(K$1=$H2950,500000,if(K$1=($H2950+1),1000000,if(K$1=($H2950+2),1500000,""))))))))</f>
        <v/>
      </c>
      <c r="L2950" s="13" t="str">
        <f t="shared" si="2950"/>
        <v/>
      </c>
      <c r="M2950" s="13" t="str">
        <f t="shared" si="2950"/>
        <v/>
      </c>
      <c r="N2950" s="13" t="str">
        <f t="shared" si="2950"/>
        <v/>
      </c>
      <c r="O2950" s="13" t="str">
        <f t="shared" si="2950"/>
        <v/>
      </c>
      <c r="P2950" s="13" t="str">
        <f t="shared" si="2950"/>
        <v/>
      </c>
    </row>
    <row r="2951">
      <c r="B2951" s="23"/>
      <c r="C2951" s="9"/>
      <c r="D2951" s="9"/>
      <c r="E2951" s="9"/>
      <c r="F2951" s="2"/>
      <c r="G2951" s="3"/>
      <c r="I2951" s="12" t="str">
        <f t="shared" si="754"/>
        <v/>
      </c>
      <c r="J2951" s="13">
        <v>3.31E7</v>
      </c>
      <c r="K2951" s="13" t="str">
        <f t="shared" ref="K2951:P2951" si="2951">if($E2951="","",if($E2951="Dropped",if(and(K$1&lt;=$I2951,K$1&gt;=$H2951),if(Year($D2951)=K$1,$F2951*0.8,if((year($D2951)+1)=K$1,$F2951*0.6,$F2951*0.4)) ,""),if($E2951="Minors",0,if($E2951="FA Contract",if(and(K$1&lt;=$I2951,K$1&gt;=$H2951),$F2951,""),if($E2951="YP Contract",if(K$1=$H2951,500000,if(K$1=($H2951+1),1000000,if(K$1=($H2951+2),1500000,""))))))))</f>
        <v/>
      </c>
      <c r="L2951" s="13" t="str">
        <f t="shared" si="2951"/>
        <v/>
      </c>
      <c r="M2951" s="13" t="str">
        <f t="shared" si="2951"/>
        <v/>
      </c>
      <c r="N2951" s="13" t="str">
        <f t="shared" si="2951"/>
        <v/>
      </c>
      <c r="O2951" s="13" t="str">
        <f t="shared" si="2951"/>
        <v/>
      </c>
      <c r="P2951" s="13" t="str">
        <f t="shared" si="2951"/>
        <v/>
      </c>
    </row>
    <row r="2952">
      <c r="B2952" s="23"/>
      <c r="C2952" s="9"/>
      <c r="D2952" s="9"/>
      <c r="E2952" s="9"/>
      <c r="F2952" s="2"/>
      <c r="G2952" s="3"/>
      <c r="I2952" s="12" t="str">
        <f t="shared" si="754"/>
        <v/>
      </c>
      <c r="J2952" s="13">
        <v>3.31E7</v>
      </c>
      <c r="K2952" s="13" t="str">
        <f t="shared" ref="K2952:P2952" si="2952">if($E2952="","",if($E2952="Dropped",if(and(K$1&lt;=$I2952,K$1&gt;=$H2952),if(Year($D2952)=K$1,$F2952*0.8,if((year($D2952)+1)=K$1,$F2952*0.6,$F2952*0.4)) ,""),if($E2952="Minors",0,if($E2952="FA Contract",if(and(K$1&lt;=$I2952,K$1&gt;=$H2952),$F2952,""),if($E2952="YP Contract",if(K$1=$H2952,500000,if(K$1=($H2952+1),1000000,if(K$1=($H2952+2),1500000,""))))))))</f>
        <v/>
      </c>
      <c r="L2952" s="13" t="str">
        <f t="shared" si="2952"/>
        <v/>
      </c>
      <c r="M2952" s="13" t="str">
        <f t="shared" si="2952"/>
        <v/>
      </c>
      <c r="N2952" s="13" t="str">
        <f t="shared" si="2952"/>
        <v/>
      </c>
      <c r="O2952" s="13" t="str">
        <f t="shared" si="2952"/>
        <v/>
      </c>
      <c r="P2952" s="13" t="str">
        <f t="shared" si="2952"/>
        <v/>
      </c>
    </row>
    <row r="2953">
      <c r="B2953" s="23"/>
      <c r="C2953" s="9"/>
      <c r="D2953" s="9"/>
      <c r="E2953" s="9"/>
      <c r="F2953" s="2"/>
      <c r="G2953" s="3"/>
      <c r="I2953" s="12" t="str">
        <f t="shared" si="754"/>
        <v/>
      </c>
      <c r="J2953" s="13">
        <v>3.31E7</v>
      </c>
      <c r="K2953" s="13" t="str">
        <f t="shared" ref="K2953:P2953" si="2953">if($E2953="","",if($E2953="Dropped",if(and(K$1&lt;=$I2953,K$1&gt;=$H2953),if(Year($D2953)=K$1,$F2953*0.8,if((year($D2953)+1)=K$1,$F2953*0.6,$F2953*0.4)) ,""),if($E2953="Minors",0,if($E2953="FA Contract",if(and(K$1&lt;=$I2953,K$1&gt;=$H2953),$F2953,""),if($E2953="YP Contract",if(K$1=$H2953,500000,if(K$1=($H2953+1),1000000,if(K$1=($H2953+2),1500000,""))))))))</f>
        <v/>
      </c>
      <c r="L2953" s="13" t="str">
        <f t="shared" si="2953"/>
        <v/>
      </c>
      <c r="M2953" s="13" t="str">
        <f t="shared" si="2953"/>
        <v/>
      </c>
      <c r="N2953" s="13" t="str">
        <f t="shared" si="2953"/>
        <v/>
      </c>
      <c r="O2953" s="13" t="str">
        <f t="shared" si="2953"/>
        <v/>
      </c>
      <c r="P2953" s="13" t="str">
        <f t="shared" si="2953"/>
        <v/>
      </c>
    </row>
    <row r="2954">
      <c r="B2954" s="23"/>
      <c r="C2954" s="9"/>
      <c r="D2954" s="9"/>
      <c r="E2954" s="9"/>
      <c r="F2954" s="2"/>
      <c r="G2954" s="3"/>
      <c r="I2954" s="12" t="str">
        <f t="shared" si="754"/>
        <v/>
      </c>
      <c r="J2954" s="13">
        <v>3.31E7</v>
      </c>
      <c r="K2954" s="13" t="str">
        <f t="shared" ref="K2954:P2954" si="2954">if($E2954="","",if($E2954="Dropped",if(and(K$1&lt;=$I2954,K$1&gt;=$H2954),if(Year($D2954)=K$1,$F2954*0.8,if((year($D2954)+1)=K$1,$F2954*0.6,$F2954*0.4)) ,""),if($E2954="Minors",0,if($E2954="FA Contract",if(and(K$1&lt;=$I2954,K$1&gt;=$H2954),$F2954,""),if($E2954="YP Contract",if(K$1=$H2954,500000,if(K$1=($H2954+1),1000000,if(K$1=($H2954+2),1500000,""))))))))</f>
        <v/>
      </c>
      <c r="L2954" s="13" t="str">
        <f t="shared" si="2954"/>
        <v/>
      </c>
      <c r="M2954" s="13" t="str">
        <f t="shared" si="2954"/>
        <v/>
      </c>
      <c r="N2954" s="13" t="str">
        <f t="shared" si="2954"/>
        <v/>
      </c>
      <c r="O2954" s="13" t="str">
        <f t="shared" si="2954"/>
        <v/>
      </c>
      <c r="P2954" s="13" t="str">
        <f t="shared" si="2954"/>
        <v/>
      </c>
    </row>
    <row r="2955">
      <c r="B2955" s="23"/>
      <c r="C2955" s="9"/>
      <c r="D2955" s="9"/>
      <c r="E2955" s="9"/>
      <c r="F2955" s="2"/>
      <c r="G2955" s="3"/>
      <c r="I2955" s="12" t="str">
        <f t="shared" si="754"/>
        <v/>
      </c>
      <c r="J2955" s="13">
        <v>3.31E7</v>
      </c>
      <c r="K2955" s="13" t="str">
        <f t="shared" ref="K2955:P2955" si="2955">if($E2955="","",if($E2955="Dropped",if(and(K$1&lt;=$I2955,K$1&gt;=$H2955),if(Year($D2955)=K$1,$F2955*0.8,if((year($D2955)+1)=K$1,$F2955*0.6,$F2955*0.4)) ,""),if($E2955="Minors",0,if($E2955="FA Contract",if(and(K$1&lt;=$I2955,K$1&gt;=$H2955),$F2955,""),if($E2955="YP Contract",if(K$1=$H2955,500000,if(K$1=($H2955+1),1000000,if(K$1=($H2955+2),1500000,""))))))))</f>
        <v/>
      </c>
      <c r="L2955" s="13" t="str">
        <f t="shared" si="2955"/>
        <v/>
      </c>
      <c r="M2955" s="13" t="str">
        <f t="shared" si="2955"/>
        <v/>
      </c>
      <c r="N2955" s="13" t="str">
        <f t="shared" si="2955"/>
        <v/>
      </c>
      <c r="O2955" s="13" t="str">
        <f t="shared" si="2955"/>
        <v/>
      </c>
      <c r="P2955" s="13" t="str">
        <f t="shared" si="2955"/>
        <v/>
      </c>
    </row>
    <row r="2956">
      <c r="B2956" s="23"/>
      <c r="C2956" s="9"/>
      <c r="D2956" s="9"/>
      <c r="E2956" s="9"/>
      <c r="F2956" s="2"/>
      <c r="G2956" s="3"/>
      <c r="I2956" s="12" t="str">
        <f t="shared" si="754"/>
        <v/>
      </c>
      <c r="J2956" s="13">
        <v>3.31E7</v>
      </c>
      <c r="K2956" s="13" t="str">
        <f t="shared" ref="K2956:P2956" si="2956">if($E2956="","",if($E2956="Dropped",if(and(K$1&lt;=$I2956,K$1&gt;=$H2956),if(Year($D2956)=K$1,$F2956*0.8,if((year($D2956)+1)=K$1,$F2956*0.6,$F2956*0.4)) ,""),if($E2956="Minors",0,if($E2956="FA Contract",if(and(K$1&lt;=$I2956,K$1&gt;=$H2956),$F2956,""),if($E2956="YP Contract",if(K$1=$H2956,500000,if(K$1=($H2956+1),1000000,if(K$1=($H2956+2),1500000,""))))))))</f>
        <v/>
      </c>
      <c r="L2956" s="13" t="str">
        <f t="shared" si="2956"/>
        <v/>
      </c>
      <c r="M2956" s="13" t="str">
        <f t="shared" si="2956"/>
        <v/>
      </c>
      <c r="N2956" s="13" t="str">
        <f t="shared" si="2956"/>
        <v/>
      </c>
      <c r="O2956" s="13" t="str">
        <f t="shared" si="2956"/>
        <v/>
      </c>
      <c r="P2956" s="13" t="str">
        <f t="shared" si="2956"/>
        <v/>
      </c>
    </row>
    <row r="2957">
      <c r="B2957" s="23"/>
      <c r="C2957" s="9"/>
      <c r="D2957" s="9"/>
      <c r="E2957" s="9"/>
      <c r="F2957" s="2"/>
      <c r="G2957" s="3"/>
      <c r="I2957" s="12" t="str">
        <f t="shared" si="754"/>
        <v/>
      </c>
      <c r="J2957" s="13">
        <v>3.31E7</v>
      </c>
      <c r="K2957" s="13" t="str">
        <f t="shared" ref="K2957:P2957" si="2957">if($E2957="","",if($E2957="Dropped",if(and(K$1&lt;=$I2957,K$1&gt;=$H2957),if(Year($D2957)=K$1,$F2957*0.8,if((year($D2957)+1)=K$1,$F2957*0.6,$F2957*0.4)) ,""),if($E2957="Minors",0,if($E2957="FA Contract",if(and(K$1&lt;=$I2957,K$1&gt;=$H2957),$F2957,""),if($E2957="YP Contract",if(K$1=$H2957,500000,if(K$1=($H2957+1),1000000,if(K$1=($H2957+2),1500000,""))))))))</f>
        <v/>
      </c>
      <c r="L2957" s="13" t="str">
        <f t="shared" si="2957"/>
        <v/>
      </c>
      <c r="M2957" s="13" t="str">
        <f t="shared" si="2957"/>
        <v/>
      </c>
      <c r="N2957" s="13" t="str">
        <f t="shared" si="2957"/>
        <v/>
      </c>
      <c r="O2957" s="13" t="str">
        <f t="shared" si="2957"/>
        <v/>
      </c>
      <c r="P2957" s="13" t="str">
        <f t="shared" si="2957"/>
        <v/>
      </c>
    </row>
    <row r="2958">
      <c r="B2958" s="23"/>
      <c r="C2958" s="9"/>
      <c r="D2958" s="9"/>
      <c r="E2958" s="9"/>
      <c r="F2958" s="2"/>
      <c r="G2958" s="3"/>
      <c r="I2958" s="12" t="str">
        <f t="shared" si="754"/>
        <v/>
      </c>
      <c r="J2958" s="13">
        <v>3.31E7</v>
      </c>
      <c r="K2958" s="13" t="str">
        <f t="shared" ref="K2958:P2958" si="2958">if($E2958="","",if($E2958="Dropped",if(and(K$1&lt;=$I2958,K$1&gt;=$H2958),if(Year($D2958)=K$1,$F2958*0.8,if((year($D2958)+1)=K$1,$F2958*0.6,$F2958*0.4)) ,""),if($E2958="Minors",0,if($E2958="FA Contract",if(and(K$1&lt;=$I2958,K$1&gt;=$H2958),$F2958,""),if($E2958="YP Contract",if(K$1=$H2958,500000,if(K$1=($H2958+1),1000000,if(K$1=($H2958+2),1500000,""))))))))</f>
        <v/>
      </c>
      <c r="L2958" s="13" t="str">
        <f t="shared" si="2958"/>
        <v/>
      </c>
      <c r="M2958" s="13" t="str">
        <f t="shared" si="2958"/>
        <v/>
      </c>
      <c r="N2958" s="13" t="str">
        <f t="shared" si="2958"/>
        <v/>
      </c>
      <c r="O2958" s="13" t="str">
        <f t="shared" si="2958"/>
        <v/>
      </c>
      <c r="P2958" s="13" t="str">
        <f t="shared" si="2958"/>
        <v/>
      </c>
    </row>
    <row r="2959">
      <c r="B2959" s="23"/>
      <c r="C2959" s="9"/>
      <c r="D2959" s="9"/>
      <c r="E2959" s="9"/>
      <c r="F2959" s="2"/>
      <c r="G2959" s="3"/>
      <c r="I2959" s="12" t="str">
        <f t="shared" si="754"/>
        <v/>
      </c>
      <c r="J2959" s="13">
        <v>3.31E7</v>
      </c>
      <c r="K2959" s="13" t="str">
        <f t="shared" ref="K2959:P2959" si="2959">if($E2959="","",if($E2959="Dropped",if(and(K$1&lt;=$I2959,K$1&gt;=$H2959),if(Year($D2959)=K$1,$F2959*0.8,if((year($D2959)+1)=K$1,$F2959*0.6,$F2959*0.4)) ,""),if($E2959="Minors",0,if($E2959="FA Contract",if(and(K$1&lt;=$I2959,K$1&gt;=$H2959),$F2959,""),if($E2959="YP Contract",if(K$1=$H2959,500000,if(K$1=($H2959+1),1000000,if(K$1=($H2959+2),1500000,""))))))))</f>
        <v/>
      </c>
      <c r="L2959" s="13" t="str">
        <f t="shared" si="2959"/>
        <v/>
      </c>
      <c r="M2959" s="13" t="str">
        <f t="shared" si="2959"/>
        <v/>
      </c>
      <c r="N2959" s="13" t="str">
        <f t="shared" si="2959"/>
        <v/>
      </c>
      <c r="O2959" s="13" t="str">
        <f t="shared" si="2959"/>
        <v/>
      </c>
      <c r="P2959" s="13" t="str">
        <f t="shared" si="2959"/>
        <v/>
      </c>
    </row>
    <row r="2960">
      <c r="B2960" s="23"/>
      <c r="C2960" s="9"/>
      <c r="D2960" s="9"/>
      <c r="E2960" s="9"/>
      <c r="F2960" s="2"/>
      <c r="G2960" s="3"/>
      <c r="I2960" s="12" t="str">
        <f t="shared" si="754"/>
        <v/>
      </c>
      <c r="J2960" s="13">
        <v>3.31E7</v>
      </c>
      <c r="K2960" s="13" t="str">
        <f t="shared" ref="K2960:P2960" si="2960">if($E2960="","",if($E2960="Dropped",if(and(K$1&lt;=$I2960,K$1&gt;=$H2960),if(Year($D2960)=K$1,$F2960*0.8,if((year($D2960)+1)=K$1,$F2960*0.6,$F2960*0.4)) ,""),if($E2960="Minors",0,if($E2960="FA Contract",if(and(K$1&lt;=$I2960,K$1&gt;=$H2960),$F2960,""),if($E2960="YP Contract",if(K$1=$H2960,500000,if(K$1=($H2960+1),1000000,if(K$1=($H2960+2),1500000,""))))))))</f>
        <v/>
      </c>
      <c r="L2960" s="13" t="str">
        <f t="shared" si="2960"/>
        <v/>
      </c>
      <c r="M2960" s="13" t="str">
        <f t="shared" si="2960"/>
        <v/>
      </c>
      <c r="N2960" s="13" t="str">
        <f t="shared" si="2960"/>
        <v/>
      </c>
      <c r="O2960" s="13" t="str">
        <f t="shared" si="2960"/>
        <v/>
      </c>
      <c r="P2960" s="13" t="str">
        <f t="shared" si="2960"/>
        <v/>
      </c>
    </row>
    <row r="2961">
      <c r="B2961" s="23"/>
      <c r="C2961" s="9"/>
      <c r="D2961" s="9"/>
      <c r="E2961" s="9"/>
      <c r="F2961" s="2"/>
      <c r="G2961" s="3"/>
      <c r="I2961" s="12" t="str">
        <f t="shared" si="754"/>
        <v/>
      </c>
      <c r="J2961" s="13">
        <v>3.31E7</v>
      </c>
      <c r="K2961" s="13" t="str">
        <f t="shared" ref="K2961:P2961" si="2961">if($E2961="","",if($E2961="Dropped",if(and(K$1&lt;=$I2961,K$1&gt;=$H2961),if(Year($D2961)=K$1,$F2961*0.8,if((year($D2961)+1)=K$1,$F2961*0.6,$F2961*0.4)) ,""),if($E2961="Minors",0,if($E2961="FA Contract",if(and(K$1&lt;=$I2961,K$1&gt;=$H2961),$F2961,""),if($E2961="YP Contract",if(K$1=$H2961,500000,if(K$1=($H2961+1),1000000,if(K$1=($H2961+2),1500000,""))))))))</f>
        <v/>
      </c>
      <c r="L2961" s="13" t="str">
        <f t="shared" si="2961"/>
        <v/>
      </c>
      <c r="M2961" s="13" t="str">
        <f t="shared" si="2961"/>
        <v/>
      </c>
      <c r="N2961" s="13" t="str">
        <f t="shared" si="2961"/>
        <v/>
      </c>
      <c r="O2961" s="13" t="str">
        <f t="shared" si="2961"/>
        <v/>
      </c>
      <c r="P2961" s="13" t="str">
        <f t="shared" si="2961"/>
        <v/>
      </c>
    </row>
    <row r="2962">
      <c r="B2962" s="23"/>
      <c r="C2962" s="9"/>
      <c r="D2962" s="9"/>
      <c r="E2962" s="9"/>
      <c r="F2962" s="2"/>
      <c r="G2962" s="3"/>
      <c r="I2962" s="12" t="str">
        <f t="shared" si="754"/>
        <v/>
      </c>
      <c r="J2962" s="13">
        <v>3.31E7</v>
      </c>
      <c r="K2962" s="13" t="str">
        <f t="shared" ref="K2962:P2962" si="2962">if($E2962="","",if($E2962="Dropped",if(and(K$1&lt;=$I2962,K$1&gt;=$H2962),if(Year($D2962)=K$1,$F2962*0.8,if((year($D2962)+1)=K$1,$F2962*0.6,$F2962*0.4)) ,""),if($E2962="Minors",0,if($E2962="FA Contract",if(and(K$1&lt;=$I2962,K$1&gt;=$H2962),$F2962,""),if($E2962="YP Contract",if(K$1=$H2962,500000,if(K$1=($H2962+1),1000000,if(K$1=($H2962+2),1500000,""))))))))</f>
        <v/>
      </c>
      <c r="L2962" s="13" t="str">
        <f t="shared" si="2962"/>
        <v/>
      </c>
      <c r="M2962" s="13" t="str">
        <f t="shared" si="2962"/>
        <v/>
      </c>
      <c r="N2962" s="13" t="str">
        <f t="shared" si="2962"/>
        <v/>
      </c>
      <c r="O2962" s="13" t="str">
        <f t="shared" si="2962"/>
        <v/>
      </c>
      <c r="P2962" s="13" t="str">
        <f t="shared" si="2962"/>
        <v/>
      </c>
    </row>
    <row r="2963">
      <c r="B2963" s="23"/>
      <c r="C2963" s="9"/>
      <c r="D2963" s="9"/>
      <c r="E2963" s="9"/>
      <c r="F2963" s="2"/>
      <c r="G2963" s="3"/>
      <c r="I2963" s="12" t="str">
        <f t="shared" si="754"/>
        <v/>
      </c>
      <c r="J2963" s="13">
        <v>3.31E7</v>
      </c>
      <c r="K2963" s="13" t="str">
        <f t="shared" ref="K2963:P2963" si="2963">if($E2963="","",if($E2963="Dropped",if(and(K$1&lt;=$I2963,K$1&gt;=$H2963),if(Year($D2963)=K$1,$F2963*0.8,if((year($D2963)+1)=K$1,$F2963*0.6,$F2963*0.4)) ,""),if($E2963="Minors",0,if($E2963="FA Contract",if(and(K$1&lt;=$I2963,K$1&gt;=$H2963),$F2963,""),if($E2963="YP Contract",if(K$1=$H2963,500000,if(K$1=($H2963+1),1000000,if(K$1=($H2963+2),1500000,""))))))))</f>
        <v/>
      </c>
      <c r="L2963" s="13" t="str">
        <f t="shared" si="2963"/>
        <v/>
      </c>
      <c r="M2963" s="13" t="str">
        <f t="shared" si="2963"/>
        <v/>
      </c>
      <c r="N2963" s="13" t="str">
        <f t="shared" si="2963"/>
        <v/>
      </c>
      <c r="O2963" s="13" t="str">
        <f t="shared" si="2963"/>
        <v/>
      </c>
      <c r="P2963" s="13" t="str">
        <f t="shared" si="2963"/>
        <v/>
      </c>
    </row>
    <row r="2964">
      <c r="B2964" s="23"/>
      <c r="C2964" s="9"/>
      <c r="D2964" s="9"/>
      <c r="E2964" s="9"/>
      <c r="F2964" s="2"/>
      <c r="G2964" s="3"/>
      <c r="I2964" s="12" t="str">
        <f t="shared" si="754"/>
        <v/>
      </c>
      <c r="J2964" s="13">
        <v>3.31E7</v>
      </c>
      <c r="K2964" s="13" t="str">
        <f t="shared" ref="K2964:P2964" si="2964">if($E2964="","",if($E2964="Dropped",if(and(K$1&lt;=$I2964,K$1&gt;=$H2964),if(Year($D2964)=K$1,$F2964*0.8,if((year($D2964)+1)=K$1,$F2964*0.6,$F2964*0.4)) ,""),if($E2964="Minors",0,if($E2964="FA Contract",if(and(K$1&lt;=$I2964,K$1&gt;=$H2964),$F2964,""),if($E2964="YP Contract",if(K$1=$H2964,500000,if(K$1=($H2964+1),1000000,if(K$1=($H2964+2),1500000,""))))))))</f>
        <v/>
      </c>
      <c r="L2964" s="13" t="str">
        <f t="shared" si="2964"/>
        <v/>
      </c>
      <c r="M2964" s="13" t="str">
        <f t="shared" si="2964"/>
        <v/>
      </c>
      <c r="N2964" s="13" t="str">
        <f t="shared" si="2964"/>
        <v/>
      </c>
      <c r="O2964" s="13" t="str">
        <f t="shared" si="2964"/>
        <v/>
      </c>
      <c r="P2964" s="13" t="str">
        <f t="shared" si="2964"/>
        <v/>
      </c>
    </row>
    <row r="2965">
      <c r="B2965" s="23"/>
      <c r="C2965" s="9"/>
      <c r="D2965" s="9"/>
      <c r="E2965" s="9"/>
      <c r="F2965" s="2"/>
      <c r="G2965" s="3"/>
      <c r="I2965" s="12" t="str">
        <f t="shared" si="754"/>
        <v/>
      </c>
      <c r="J2965" s="13">
        <v>3.31E7</v>
      </c>
      <c r="K2965" s="13" t="str">
        <f t="shared" ref="K2965:P2965" si="2965">if($E2965="","",if($E2965="Dropped",if(and(K$1&lt;=$I2965,K$1&gt;=$H2965),if(Year($D2965)=K$1,$F2965*0.8,if((year($D2965)+1)=K$1,$F2965*0.6,$F2965*0.4)) ,""),if($E2965="Minors",0,if($E2965="FA Contract",if(and(K$1&lt;=$I2965,K$1&gt;=$H2965),$F2965,""),if($E2965="YP Contract",if(K$1=$H2965,500000,if(K$1=($H2965+1),1000000,if(K$1=($H2965+2),1500000,""))))))))</f>
        <v/>
      </c>
      <c r="L2965" s="13" t="str">
        <f t="shared" si="2965"/>
        <v/>
      </c>
      <c r="M2965" s="13" t="str">
        <f t="shared" si="2965"/>
        <v/>
      </c>
      <c r="N2965" s="13" t="str">
        <f t="shared" si="2965"/>
        <v/>
      </c>
      <c r="O2965" s="13" t="str">
        <f t="shared" si="2965"/>
        <v/>
      </c>
      <c r="P2965" s="13" t="str">
        <f t="shared" si="2965"/>
        <v/>
      </c>
    </row>
    <row r="2966">
      <c r="B2966" s="23"/>
      <c r="C2966" s="9"/>
      <c r="D2966" s="9"/>
      <c r="E2966" s="9"/>
      <c r="F2966" s="2"/>
      <c r="G2966" s="3"/>
      <c r="I2966" s="12" t="str">
        <f t="shared" si="754"/>
        <v/>
      </c>
      <c r="J2966" s="13">
        <v>3.31E7</v>
      </c>
      <c r="K2966" s="13" t="str">
        <f t="shared" ref="K2966:P2966" si="2966">if($E2966="","",if($E2966="Dropped",if(and(K$1&lt;=$I2966,K$1&gt;=$H2966),if(Year($D2966)=K$1,$F2966*0.8,if((year($D2966)+1)=K$1,$F2966*0.6,$F2966*0.4)) ,""),if($E2966="Minors",0,if($E2966="FA Contract",if(and(K$1&lt;=$I2966,K$1&gt;=$H2966),$F2966,""),if($E2966="YP Contract",if(K$1=$H2966,500000,if(K$1=($H2966+1),1000000,if(K$1=($H2966+2),1500000,""))))))))</f>
        <v/>
      </c>
      <c r="L2966" s="13" t="str">
        <f t="shared" si="2966"/>
        <v/>
      </c>
      <c r="M2966" s="13" t="str">
        <f t="shared" si="2966"/>
        <v/>
      </c>
      <c r="N2966" s="13" t="str">
        <f t="shared" si="2966"/>
        <v/>
      </c>
      <c r="O2966" s="13" t="str">
        <f t="shared" si="2966"/>
        <v/>
      </c>
      <c r="P2966" s="13" t="str">
        <f t="shared" si="2966"/>
        <v/>
      </c>
    </row>
    <row r="2967">
      <c r="B2967" s="23"/>
      <c r="C2967" s="9"/>
      <c r="D2967" s="9"/>
      <c r="E2967" s="9"/>
      <c r="F2967" s="2"/>
      <c r="G2967" s="3"/>
      <c r="I2967" s="12" t="str">
        <f t="shared" si="754"/>
        <v/>
      </c>
      <c r="J2967" s="13">
        <v>3.31E7</v>
      </c>
      <c r="K2967" s="13" t="str">
        <f t="shared" ref="K2967:P2967" si="2967">if($E2967="","",if($E2967="Dropped",if(and(K$1&lt;=$I2967,K$1&gt;=$H2967),if(Year($D2967)=K$1,$F2967*0.8,if((year($D2967)+1)=K$1,$F2967*0.6,$F2967*0.4)) ,""),if($E2967="Minors",0,if($E2967="FA Contract",if(and(K$1&lt;=$I2967,K$1&gt;=$H2967),$F2967,""),if($E2967="YP Contract",if(K$1=$H2967,500000,if(K$1=($H2967+1),1000000,if(K$1=($H2967+2),1500000,""))))))))</f>
        <v/>
      </c>
      <c r="L2967" s="13" t="str">
        <f t="shared" si="2967"/>
        <v/>
      </c>
      <c r="M2967" s="13" t="str">
        <f t="shared" si="2967"/>
        <v/>
      </c>
      <c r="N2967" s="13" t="str">
        <f t="shared" si="2967"/>
        <v/>
      </c>
      <c r="O2967" s="13" t="str">
        <f t="shared" si="2967"/>
        <v/>
      </c>
      <c r="P2967" s="13" t="str">
        <f t="shared" si="2967"/>
        <v/>
      </c>
    </row>
    <row r="2968">
      <c r="B2968" s="23"/>
      <c r="C2968" s="9"/>
      <c r="D2968" s="9"/>
      <c r="E2968" s="9"/>
      <c r="F2968" s="2"/>
      <c r="G2968" s="3"/>
      <c r="I2968" s="12" t="str">
        <f t="shared" si="754"/>
        <v/>
      </c>
      <c r="J2968" s="13">
        <v>3.31E7</v>
      </c>
      <c r="K2968" s="13" t="str">
        <f t="shared" ref="K2968:P2968" si="2968">if($E2968="","",if($E2968="Dropped",if(and(K$1&lt;=$I2968,K$1&gt;=$H2968),if(Year($D2968)=K$1,$F2968*0.8,if((year($D2968)+1)=K$1,$F2968*0.6,$F2968*0.4)) ,""),if($E2968="Minors",0,if($E2968="FA Contract",if(and(K$1&lt;=$I2968,K$1&gt;=$H2968),$F2968,""),if($E2968="YP Contract",if(K$1=$H2968,500000,if(K$1=($H2968+1),1000000,if(K$1=($H2968+2),1500000,""))))))))</f>
        <v/>
      </c>
      <c r="L2968" s="13" t="str">
        <f t="shared" si="2968"/>
        <v/>
      </c>
      <c r="M2968" s="13" t="str">
        <f t="shared" si="2968"/>
        <v/>
      </c>
      <c r="N2968" s="13" t="str">
        <f t="shared" si="2968"/>
        <v/>
      </c>
      <c r="O2968" s="13" t="str">
        <f t="shared" si="2968"/>
        <v/>
      </c>
      <c r="P2968" s="13" t="str">
        <f t="shared" si="2968"/>
        <v/>
      </c>
    </row>
    <row r="2969">
      <c r="B2969" s="23"/>
      <c r="C2969" s="9"/>
      <c r="D2969" s="9"/>
      <c r="E2969" s="9"/>
      <c r="F2969" s="2"/>
      <c r="G2969" s="3"/>
      <c r="I2969" s="12" t="str">
        <f t="shared" si="754"/>
        <v/>
      </c>
      <c r="J2969" s="13">
        <v>3.31E7</v>
      </c>
      <c r="K2969" s="13" t="str">
        <f t="shared" ref="K2969:P2969" si="2969">if($E2969="","",if($E2969="Dropped",if(and(K$1&lt;=$I2969,K$1&gt;=$H2969),if(Year($D2969)=K$1,$F2969*0.8,if((year($D2969)+1)=K$1,$F2969*0.6,$F2969*0.4)) ,""),if($E2969="Minors",0,if($E2969="FA Contract",if(and(K$1&lt;=$I2969,K$1&gt;=$H2969),$F2969,""),if($E2969="YP Contract",if(K$1=$H2969,500000,if(K$1=($H2969+1),1000000,if(K$1=($H2969+2),1500000,""))))))))</f>
        <v/>
      </c>
      <c r="L2969" s="13" t="str">
        <f t="shared" si="2969"/>
        <v/>
      </c>
      <c r="M2969" s="13" t="str">
        <f t="shared" si="2969"/>
        <v/>
      </c>
      <c r="N2969" s="13" t="str">
        <f t="shared" si="2969"/>
        <v/>
      </c>
      <c r="O2969" s="13" t="str">
        <f t="shared" si="2969"/>
        <v/>
      </c>
      <c r="P2969" s="13" t="str">
        <f t="shared" si="2969"/>
        <v/>
      </c>
    </row>
    <row r="2970">
      <c r="B2970" s="23"/>
      <c r="C2970" s="9"/>
      <c r="D2970" s="9"/>
      <c r="E2970" s="9"/>
      <c r="F2970" s="2"/>
      <c r="G2970" s="3"/>
      <c r="I2970" s="12" t="str">
        <f t="shared" si="754"/>
        <v/>
      </c>
      <c r="J2970" s="13">
        <v>3.31E7</v>
      </c>
      <c r="K2970" s="13" t="str">
        <f t="shared" ref="K2970:P2970" si="2970">if($E2970="","",if($E2970="Dropped",if(and(K$1&lt;=$I2970,K$1&gt;=$H2970),if(Year($D2970)=K$1,$F2970*0.8,if((year($D2970)+1)=K$1,$F2970*0.6,$F2970*0.4)) ,""),if($E2970="Minors",0,if($E2970="FA Contract",if(and(K$1&lt;=$I2970,K$1&gt;=$H2970),$F2970,""),if($E2970="YP Contract",if(K$1=$H2970,500000,if(K$1=($H2970+1),1000000,if(K$1=($H2970+2),1500000,""))))))))</f>
        <v/>
      </c>
      <c r="L2970" s="13" t="str">
        <f t="shared" si="2970"/>
        <v/>
      </c>
      <c r="M2970" s="13" t="str">
        <f t="shared" si="2970"/>
        <v/>
      </c>
      <c r="N2970" s="13" t="str">
        <f t="shared" si="2970"/>
        <v/>
      </c>
      <c r="O2970" s="13" t="str">
        <f t="shared" si="2970"/>
        <v/>
      </c>
      <c r="P2970" s="13" t="str">
        <f t="shared" si="2970"/>
        <v/>
      </c>
    </row>
    <row r="2971">
      <c r="B2971" s="23"/>
      <c r="C2971" s="9"/>
      <c r="D2971" s="9"/>
      <c r="E2971" s="9"/>
      <c r="F2971" s="2"/>
      <c r="G2971" s="3"/>
      <c r="I2971" s="12" t="str">
        <f t="shared" si="754"/>
        <v/>
      </c>
      <c r="J2971" s="13">
        <v>3.31E7</v>
      </c>
      <c r="K2971" s="13" t="str">
        <f t="shared" ref="K2971:P2971" si="2971">if($E2971="","",if($E2971="Dropped",if(and(K$1&lt;=$I2971,K$1&gt;=$H2971),if(Year($D2971)=K$1,$F2971*0.8,if((year($D2971)+1)=K$1,$F2971*0.6,$F2971*0.4)) ,""),if($E2971="Minors",0,if($E2971="FA Contract",if(and(K$1&lt;=$I2971,K$1&gt;=$H2971),$F2971,""),if($E2971="YP Contract",if(K$1=$H2971,500000,if(K$1=($H2971+1),1000000,if(K$1=($H2971+2),1500000,""))))))))</f>
        <v/>
      </c>
      <c r="L2971" s="13" t="str">
        <f t="shared" si="2971"/>
        <v/>
      </c>
      <c r="M2971" s="13" t="str">
        <f t="shared" si="2971"/>
        <v/>
      </c>
      <c r="N2971" s="13" t="str">
        <f t="shared" si="2971"/>
        <v/>
      </c>
      <c r="O2971" s="13" t="str">
        <f t="shared" si="2971"/>
        <v/>
      </c>
      <c r="P2971" s="13" t="str">
        <f t="shared" si="2971"/>
        <v/>
      </c>
    </row>
    <row r="2972">
      <c r="B2972" s="23"/>
      <c r="C2972" s="9"/>
      <c r="D2972" s="9"/>
      <c r="E2972" s="9"/>
      <c r="F2972" s="2"/>
      <c r="G2972" s="3"/>
      <c r="I2972" s="12" t="str">
        <f t="shared" si="754"/>
        <v/>
      </c>
      <c r="J2972" s="13">
        <v>3.31E7</v>
      </c>
      <c r="K2972" s="13" t="str">
        <f t="shared" ref="K2972:P2972" si="2972">if($E2972="","",if($E2972="Dropped",if(and(K$1&lt;=$I2972,K$1&gt;=$H2972),if(Year($D2972)=K$1,$F2972*0.8,if((year($D2972)+1)=K$1,$F2972*0.6,$F2972*0.4)) ,""),if($E2972="Minors",0,if($E2972="FA Contract",if(and(K$1&lt;=$I2972,K$1&gt;=$H2972),$F2972,""),if($E2972="YP Contract",if(K$1=$H2972,500000,if(K$1=($H2972+1),1000000,if(K$1=($H2972+2),1500000,""))))))))</f>
        <v/>
      </c>
      <c r="L2972" s="13" t="str">
        <f t="shared" si="2972"/>
        <v/>
      </c>
      <c r="M2972" s="13" t="str">
        <f t="shared" si="2972"/>
        <v/>
      </c>
      <c r="N2972" s="13" t="str">
        <f t="shared" si="2972"/>
        <v/>
      </c>
      <c r="O2972" s="13" t="str">
        <f t="shared" si="2972"/>
        <v/>
      </c>
      <c r="P2972" s="13" t="str">
        <f t="shared" si="2972"/>
        <v/>
      </c>
    </row>
    <row r="2973">
      <c r="B2973" s="23"/>
      <c r="C2973" s="9"/>
      <c r="D2973" s="9"/>
      <c r="E2973" s="9"/>
      <c r="F2973" s="2"/>
      <c r="G2973" s="3"/>
      <c r="I2973" s="12" t="str">
        <f t="shared" si="754"/>
        <v/>
      </c>
      <c r="J2973" s="13">
        <v>3.31E7</v>
      </c>
      <c r="K2973" s="13" t="str">
        <f t="shared" ref="K2973:P2973" si="2973">if($E2973="","",if($E2973="Dropped",if(and(K$1&lt;=$I2973,K$1&gt;=$H2973),if(Year($D2973)=K$1,$F2973*0.8,if((year($D2973)+1)=K$1,$F2973*0.6,$F2973*0.4)) ,""),if($E2973="Minors",0,if($E2973="FA Contract",if(and(K$1&lt;=$I2973,K$1&gt;=$H2973),$F2973,""),if($E2973="YP Contract",if(K$1=$H2973,500000,if(K$1=($H2973+1),1000000,if(K$1=($H2973+2),1500000,""))))))))</f>
        <v/>
      </c>
      <c r="L2973" s="13" t="str">
        <f t="shared" si="2973"/>
        <v/>
      </c>
      <c r="M2973" s="13" t="str">
        <f t="shared" si="2973"/>
        <v/>
      </c>
      <c r="N2973" s="13" t="str">
        <f t="shared" si="2973"/>
        <v/>
      </c>
      <c r="O2973" s="13" t="str">
        <f t="shared" si="2973"/>
        <v/>
      </c>
      <c r="P2973" s="13" t="str">
        <f t="shared" si="2973"/>
        <v/>
      </c>
    </row>
    <row r="2974">
      <c r="B2974" s="23"/>
      <c r="C2974" s="9"/>
      <c r="D2974" s="9"/>
      <c r="E2974" s="9"/>
      <c r="F2974" s="2"/>
      <c r="G2974" s="3"/>
      <c r="I2974" s="12" t="str">
        <f t="shared" si="754"/>
        <v/>
      </c>
      <c r="J2974" s="13">
        <v>3.31E7</v>
      </c>
      <c r="K2974" s="13" t="str">
        <f t="shared" ref="K2974:P2974" si="2974">if($E2974="","",if($E2974="Dropped",if(and(K$1&lt;=$I2974,K$1&gt;=$H2974),if(Year($D2974)=K$1,$F2974*0.8,if((year($D2974)+1)=K$1,$F2974*0.6,$F2974*0.4)) ,""),if($E2974="Minors",0,if($E2974="FA Contract",if(and(K$1&lt;=$I2974,K$1&gt;=$H2974),$F2974,""),if($E2974="YP Contract",if(K$1=$H2974,500000,if(K$1=($H2974+1),1000000,if(K$1=($H2974+2),1500000,""))))))))</f>
        <v/>
      </c>
      <c r="L2974" s="13" t="str">
        <f t="shared" si="2974"/>
        <v/>
      </c>
      <c r="M2974" s="13" t="str">
        <f t="shared" si="2974"/>
        <v/>
      </c>
      <c r="N2974" s="13" t="str">
        <f t="shared" si="2974"/>
        <v/>
      </c>
      <c r="O2974" s="13" t="str">
        <f t="shared" si="2974"/>
        <v/>
      </c>
      <c r="P2974" s="13" t="str">
        <f t="shared" si="2974"/>
        <v/>
      </c>
    </row>
    <row r="2975">
      <c r="B2975" s="23"/>
      <c r="C2975" s="9"/>
      <c r="D2975" s="9"/>
      <c r="E2975" s="9"/>
      <c r="F2975" s="2"/>
      <c r="G2975" s="3"/>
      <c r="I2975" s="12" t="str">
        <f t="shared" si="754"/>
        <v/>
      </c>
      <c r="J2975" s="13">
        <v>3.31E7</v>
      </c>
      <c r="K2975" s="13" t="str">
        <f t="shared" ref="K2975:P2975" si="2975">if($E2975="","",if($E2975="Dropped",if(and(K$1&lt;=$I2975,K$1&gt;=$H2975),if(Year($D2975)=K$1,$F2975*0.8,if((year($D2975)+1)=K$1,$F2975*0.6,$F2975*0.4)) ,""),if($E2975="Minors",0,if($E2975="FA Contract",if(and(K$1&lt;=$I2975,K$1&gt;=$H2975),$F2975,""),if($E2975="YP Contract",if(K$1=$H2975,500000,if(K$1=($H2975+1),1000000,if(K$1=($H2975+2),1500000,""))))))))</f>
        <v/>
      </c>
      <c r="L2975" s="13" t="str">
        <f t="shared" si="2975"/>
        <v/>
      </c>
      <c r="M2975" s="13" t="str">
        <f t="shared" si="2975"/>
        <v/>
      </c>
      <c r="N2975" s="13" t="str">
        <f t="shared" si="2975"/>
        <v/>
      </c>
      <c r="O2975" s="13" t="str">
        <f t="shared" si="2975"/>
        <v/>
      </c>
      <c r="P2975" s="13" t="str">
        <f t="shared" si="2975"/>
        <v/>
      </c>
    </row>
    <row r="2976">
      <c r="B2976" s="23"/>
      <c r="C2976" s="9"/>
      <c r="D2976" s="9"/>
      <c r="E2976" s="9"/>
      <c r="F2976" s="2"/>
      <c r="G2976" s="3"/>
      <c r="I2976" s="12" t="str">
        <f t="shared" si="754"/>
        <v/>
      </c>
      <c r="J2976" s="13">
        <v>3.31E7</v>
      </c>
      <c r="K2976" s="13" t="str">
        <f t="shared" ref="K2976:P2976" si="2976">if($E2976="","",if($E2976="Dropped",if(and(K$1&lt;=$I2976,K$1&gt;=$H2976),if(Year($D2976)=K$1,$F2976*0.8,if((year($D2976)+1)=K$1,$F2976*0.6,$F2976*0.4)) ,""),if($E2976="Minors",0,if($E2976="FA Contract",if(and(K$1&lt;=$I2976,K$1&gt;=$H2976),$F2976,""),if($E2976="YP Contract",if(K$1=$H2976,500000,if(K$1=($H2976+1),1000000,if(K$1=($H2976+2),1500000,""))))))))</f>
        <v/>
      </c>
      <c r="L2976" s="13" t="str">
        <f t="shared" si="2976"/>
        <v/>
      </c>
      <c r="M2976" s="13" t="str">
        <f t="shared" si="2976"/>
        <v/>
      </c>
      <c r="N2976" s="13" t="str">
        <f t="shared" si="2976"/>
        <v/>
      </c>
      <c r="O2976" s="13" t="str">
        <f t="shared" si="2976"/>
        <v/>
      </c>
      <c r="P2976" s="13" t="str">
        <f t="shared" si="2976"/>
        <v/>
      </c>
    </row>
    <row r="2977">
      <c r="B2977" s="23"/>
      <c r="C2977" s="9"/>
      <c r="D2977" s="9"/>
      <c r="E2977" s="9"/>
      <c r="F2977" s="2"/>
      <c r="G2977" s="3"/>
      <c r="I2977" s="12" t="str">
        <f t="shared" si="754"/>
        <v/>
      </c>
      <c r="J2977" s="13">
        <v>3.31E7</v>
      </c>
      <c r="K2977" s="13" t="str">
        <f t="shared" ref="K2977:P2977" si="2977">if($E2977="","",if($E2977="Dropped",if(and(K$1&lt;=$I2977,K$1&gt;=$H2977),if(Year($D2977)=K$1,$F2977*0.8,if((year($D2977)+1)=K$1,$F2977*0.6,$F2977*0.4)) ,""),if($E2977="Minors",0,if($E2977="FA Contract",if(and(K$1&lt;=$I2977,K$1&gt;=$H2977),$F2977,""),if($E2977="YP Contract",if(K$1=$H2977,500000,if(K$1=($H2977+1),1000000,if(K$1=($H2977+2),1500000,""))))))))</f>
        <v/>
      </c>
      <c r="L2977" s="13" t="str">
        <f t="shared" si="2977"/>
        <v/>
      </c>
      <c r="M2977" s="13" t="str">
        <f t="shared" si="2977"/>
        <v/>
      </c>
      <c r="N2977" s="13" t="str">
        <f t="shared" si="2977"/>
        <v/>
      </c>
      <c r="O2977" s="13" t="str">
        <f t="shared" si="2977"/>
        <v/>
      </c>
      <c r="P2977" s="13" t="str">
        <f t="shared" si="2977"/>
        <v/>
      </c>
    </row>
    <row r="2978">
      <c r="B2978" s="23"/>
      <c r="C2978" s="9"/>
      <c r="D2978" s="9"/>
      <c r="E2978" s="9"/>
      <c r="F2978" s="2"/>
      <c r="G2978" s="3"/>
      <c r="I2978" s="12" t="str">
        <f t="shared" si="754"/>
        <v/>
      </c>
      <c r="J2978" s="13">
        <v>3.31E7</v>
      </c>
      <c r="K2978" s="13" t="str">
        <f t="shared" ref="K2978:P2978" si="2978">if($E2978="","",if($E2978="Dropped",if(and(K$1&lt;=$I2978,K$1&gt;=$H2978),if(Year($D2978)=K$1,$F2978*0.8,if((year($D2978)+1)=K$1,$F2978*0.6,$F2978*0.4)) ,""),if($E2978="Minors",0,if($E2978="FA Contract",if(and(K$1&lt;=$I2978,K$1&gt;=$H2978),$F2978,""),if($E2978="YP Contract",if(K$1=$H2978,500000,if(K$1=($H2978+1),1000000,if(K$1=($H2978+2),1500000,""))))))))</f>
        <v/>
      </c>
      <c r="L2978" s="13" t="str">
        <f t="shared" si="2978"/>
        <v/>
      </c>
      <c r="M2978" s="13" t="str">
        <f t="shared" si="2978"/>
        <v/>
      </c>
      <c r="N2978" s="13" t="str">
        <f t="shared" si="2978"/>
        <v/>
      </c>
      <c r="O2978" s="13" t="str">
        <f t="shared" si="2978"/>
        <v/>
      </c>
      <c r="P2978" s="13" t="str">
        <f t="shared" si="2978"/>
        <v/>
      </c>
    </row>
    <row r="2979">
      <c r="B2979" s="23"/>
      <c r="C2979" s="9"/>
      <c r="D2979" s="9"/>
      <c r="E2979" s="9"/>
      <c r="F2979" s="2"/>
      <c r="G2979" s="3"/>
      <c r="I2979" s="12" t="str">
        <f t="shared" si="754"/>
        <v/>
      </c>
      <c r="J2979" s="13">
        <v>3.31E7</v>
      </c>
      <c r="K2979" s="13" t="str">
        <f t="shared" ref="K2979:P2979" si="2979">if($E2979="","",if($E2979="Dropped",if(and(K$1&lt;=$I2979,K$1&gt;=$H2979),if(Year($D2979)=K$1,$F2979*0.8,if((year($D2979)+1)=K$1,$F2979*0.6,$F2979*0.4)) ,""),if($E2979="Minors",0,if($E2979="FA Contract",if(and(K$1&lt;=$I2979,K$1&gt;=$H2979),$F2979,""),if($E2979="YP Contract",if(K$1=$H2979,500000,if(K$1=($H2979+1),1000000,if(K$1=($H2979+2),1500000,""))))))))</f>
        <v/>
      </c>
      <c r="L2979" s="13" t="str">
        <f t="shared" si="2979"/>
        <v/>
      </c>
      <c r="M2979" s="13" t="str">
        <f t="shared" si="2979"/>
        <v/>
      </c>
      <c r="N2979" s="13" t="str">
        <f t="shared" si="2979"/>
        <v/>
      </c>
      <c r="O2979" s="13" t="str">
        <f t="shared" si="2979"/>
        <v/>
      </c>
      <c r="P2979" s="13" t="str">
        <f t="shared" si="2979"/>
        <v/>
      </c>
    </row>
    <row r="2980">
      <c r="B2980" s="23"/>
      <c r="C2980" s="9"/>
      <c r="D2980" s="9"/>
      <c r="E2980" s="9"/>
      <c r="F2980" s="2"/>
      <c r="G2980" s="3"/>
      <c r="I2980" s="12" t="str">
        <f t="shared" si="754"/>
        <v/>
      </c>
      <c r="J2980" s="13">
        <v>3.31E7</v>
      </c>
      <c r="K2980" s="13" t="str">
        <f t="shared" ref="K2980:P2980" si="2980">if($E2980="","",if($E2980="Dropped",if(and(K$1&lt;=$I2980,K$1&gt;=$H2980),if(Year($D2980)=K$1,$F2980*0.8,if((year($D2980)+1)=K$1,$F2980*0.6,$F2980*0.4)) ,""),if($E2980="Minors",0,if($E2980="FA Contract",if(and(K$1&lt;=$I2980,K$1&gt;=$H2980),$F2980,""),if($E2980="YP Contract",if(K$1=$H2980,500000,if(K$1=($H2980+1),1000000,if(K$1=($H2980+2),1500000,""))))))))</f>
        <v/>
      </c>
      <c r="L2980" s="13" t="str">
        <f t="shared" si="2980"/>
        <v/>
      </c>
      <c r="M2980" s="13" t="str">
        <f t="shared" si="2980"/>
        <v/>
      </c>
      <c r="N2980" s="13" t="str">
        <f t="shared" si="2980"/>
        <v/>
      </c>
      <c r="O2980" s="13" t="str">
        <f t="shared" si="2980"/>
        <v/>
      </c>
      <c r="P2980" s="13" t="str">
        <f t="shared" si="2980"/>
        <v/>
      </c>
    </row>
    <row r="2981">
      <c r="B2981" s="23"/>
      <c r="C2981" s="9"/>
      <c r="D2981" s="9"/>
      <c r="E2981" s="9"/>
      <c r="F2981" s="2"/>
      <c r="G2981" s="3"/>
      <c r="I2981" s="12" t="str">
        <f t="shared" si="754"/>
        <v/>
      </c>
      <c r="J2981" s="13">
        <v>3.31E7</v>
      </c>
      <c r="K2981" s="13" t="str">
        <f t="shared" ref="K2981:P2981" si="2981">if($E2981="","",if($E2981="Dropped",if(and(K$1&lt;=$I2981,K$1&gt;=$H2981),if(Year($D2981)=K$1,$F2981*0.8,if((year($D2981)+1)=K$1,$F2981*0.6,$F2981*0.4)) ,""),if($E2981="Minors",0,if($E2981="FA Contract",if(and(K$1&lt;=$I2981,K$1&gt;=$H2981),$F2981,""),if($E2981="YP Contract",if(K$1=$H2981,500000,if(K$1=($H2981+1),1000000,if(K$1=($H2981+2),1500000,""))))))))</f>
        <v/>
      </c>
      <c r="L2981" s="13" t="str">
        <f t="shared" si="2981"/>
        <v/>
      </c>
      <c r="M2981" s="13" t="str">
        <f t="shared" si="2981"/>
        <v/>
      </c>
      <c r="N2981" s="13" t="str">
        <f t="shared" si="2981"/>
        <v/>
      </c>
      <c r="O2981" s="13" t="str">
        <f t="shared" si="2981"/>
        <v/>
      </c>
      <c r="P2981" s="13" t="str">
        <f t="shared" si="2981"/>
        <v/>
      </c>
    </row>
    <row r="2982">
      <c r="B2982" s="23"/>
      <c r="C2982" s="9"/>
      <c r="D2982" s="9"/>
      <c r="E2982" s="9"/>
      <c r="F2982" s="2"/>
      <c r="G2982" s="3"/>
      <c r="I2982" s="12" t="str">
        <f t="shared" si="754"/>
        <v/>
      </c>
      <c r="J2982" s="13">
        <v>3.31E7</v>
      </c>
      <c r="K2982" s="13" t="str">
        <f t="shared" ref="K2982:P2982" si="2982">if($E2982="","",if($E2982="Dropped",if(and(K$1&lt;=$I2982,K$1&gt;=$H2982),if(Year($D2982)=K$1,$F2982*0.8,if((year($D2982)+1)=K$1,$F2982*0.6,$F2982*0.4)) ,""),if($E2982="Minors",0,if($E2982="FA Contract",if(and(K$1&lt;=$I2982,K$1&gt;=$H2982),$F2982,""),if($E2982="YP Contract",if(K$1=$H2982,500000,if(K$1=($H2982+1),1000000,if(K$1=($H2982+2),1500000,""))))))))</f>
        <v/>
      </c>
      <c r="L2982" s="13" t="str">
        <f t="shared" si="2982"/>
        <v/>
      </c>
      <c r="M2982" s="13" t="str">
        <f t="shared" si="2982"/>
        <v/>
      </c>
      <c r="N2982" s="13" t="str">
        <f t="shared" si="2982"/>
        <v/>
      </c>
      <c r="O2982" s="13" t="str">
        <f t="shared" si="2982"/>
        <v/>
      </c>
      <c r="P2982" s="13" t="str">
        <f t="shared" si="2982"/>
        <v/>
      </c>
    </row>
    <row r="2983">
      <c r="B2983" s="23"/>
      <c r="C2983" s="9"/>
      <c r="D2983" s="9"/>
      <c r="E2983" s="9"/>
      <c r="F2983" s="2"/>
      <c r="G2983" s="3"/>
      <c r="I2983" s="12" t="str">
        <f t="shared" si="754"/>
        <v/>
      </c>
      <c r="J2983" s="13">
        <v>3.31E7</v>
      </c>
      <c r="K2983" s="13" t="str">
        <f t="shared" ref="K2983:P2983" si="2983">if($E2983="","",if($E2983="Dropped",if(and(K$1&lt;=$I2983,K$1&gt;=$H2983),if(Year($D2983)=K$1,$F2983*0.8,if((year($D2983)+1)=K$1,$F2983*0.6,$F2983*0.4)) ,""),if($E2983="Minors",0,if($E2983="FA Contract",if(and(K$1&lt;=$I2983,K$1&gt;=$H2983),$F2983,""),if($E2983="YP Contract",if(K$1=$H2983,500000,if(K$1=($H2983+1),1000000,if(K$1=($H2983+2),1500000,""))))))))</f>
        <v/>
      </c>
      <c r="L2983" s="13" t="str">
        <f t="shared" si="2983"/>
        <v/>
      </c>
      <c r="M2983" s="13" t="str">
        <f t="shared" si="2983"/>
        <v/>
      </c>
      <c r="N2983" s="13" t="str">
        <f t="shared" si="2983"/>
        <v/>
      </c>
      <c r="O2983" s="13" t="str">
        <f t="shared" si="2983"/>
        <v/>
      </c>
      <c r="P2983" s="13" t="str">
        <f t="shared" si="2983"/>
        <v/>
      </c>
    </row>
    <row r="2984">
      <c r="B2984" s="23"/>
      <c r="C2984" s="9"/>
      <c r="D2984" s="9"/>
      <c r="E2984" s="9"/>
      <c r="F2984" s="2"/>
      <c r="G2984" s="3"/>
      <c r="I2984" s="12" t="str">
        <f t="shared" si="754"/>
        <v/>
      </c>
      <c r="J2984" s="13">
        <v>3.31E7</v>
      </c>
      <c r="K2984" s="13" t="str">
        <f t="shared" ref="K2984:P2984" si="2984">if($E2984="","",if($E2984="Dropped",if(and(K$1&lt;=$I2984,K$1&gt;=$H2984),if(Year($D2984)=K$1,$F2984*0.8,if((year($D2984)+1)=K$1,$F2984*0.6,$F2984*0.4)) ,""),if($E2984="Minors",0,if($E2984="FA Contract",if(and(K$1&lt;=$I2984,K$1&gt;=$H2984),$F2984,""),if($E2984="YP Contract",if(K$1=$H2984,500000,if(K$1=($H2984+1),1000000,if(K$1=($H2984+2),1500000,""))))))))</f>
        <v/>
      </c>
      <c r="L2984" s="13" t="str">
        <f t="shared" si="2984"/>
        <v/>
      </c>
      <c r="M2984" s="13" t="str">
        <f t="shared" si="2984"/>
        <v/>
      </c>
      <c r="N2984" s="13" t="str">
        <f t="shared" si="2984"/>
        <v/>
      </c>
      <c r="O2984" s="13" t="str">
        <f t="shared" si="2984"/>
        <v/>
      </c>
      <c r="P2984" s="13" t="str">
        <f t="shared" si="2984"/>
        <v/>
      </c>
    </row>
    <row r="2985">
      <c r="B2985" s="23"/>
      <c r="C2985" s="9"/>
      <c r="D2985" s="9"/>
      <c r="E2985" s="9"/>
      <c r="F2985" s="2"/>
      <c r="G2985" s="3"/>
      <c r="I2985" s="12" t="str">
        <f t="shared" si="754"/>
        <v/>
      </c>
      <c r="J2985" s="13">
        <v>3.31E7</v>
      </c>
      <c r="K2985" s="13" t="str">
        <f t="shared" ref="K2985:P2985" si="2985">if($E2985="","",if($E2985="Dropped",if(and(K$1&lt;=$I2985,K$1&gt;=$H2985),if(Year($D2985)=K$1,$F2985*0.8,if((year($D2985)+1)=K$1,$F2985*0.6,$F2985*0.4)) ,""),if($E2985="Minors",0,if($E2985="FA Contract",if(and(K$1&lt;=$I2985,K$1&gt;=$H2985),$F2985,""),if($E2985="YP Contract",if(K$1=$H2985,500000,if(K$1=($H2985+1),1000000,if(K$1=($H2985+2),1500000,""))))))))</f>
        <v/>
      </c>
      <c r="L2985" s="13" t="str">
        <f t="shared" si="2985"/>
        <v/>
      </c>
      <c r="M2985" s="13" t="str">
        <f t="shared" si="2985"/>
        <v/>
      </c>
      <c r="N2985" s="13" t="str">
        <f t="shared" si="2985"/>
        <v/>
      </c>
      <c r="O2985" s="13" t="str">
        <f t="shared" si="2985"/>
        <v/>
      </c>
      <c r="P2985" s="13" t="str">
        <f t="shared" si="2985"/>
        <v/>
      </c>
    </row>
    <row r="2986">
      <c r="B2986" s="23"/>
      <c r="C2986" s="9"/>
      <c r="D2986" s="9"/>
      <c r="E2986" s="9"/>
      <c r="F2986" s="2"/>
      <c r="G2986" s="3"/>
      <c r="I2986" s="12" t="str">
        <f t="shared" si="754"/>
        <v/>
      </c>
      <c r="J2986" s="13">
        <v>3.31E7</v>
      </c>
      <c r="K2986" s="13" t="str">
        <f t="shared" ref="K2986:P2986" si="2986">if($E2986="","",if($E2986="Dropped",if(and(K$1&lt;=$I2986,K$1&gt;=$H2986),if(Year($D2986)=K$1,$F2986*0.8,if((year($D2986)+1)=K$1,$F2986*0.6,$F2986*0.4)) ,""),if($E2986="Minors",0,if($E2986="FA Contract",if(and(K$1&lt;=$I2986,K$1&gt;=$H2986),$F2986,""),if($E2986="YP Contract",if(K$1=$H2986,500000,if(K$1=($H2986+1),1000000,if(K$1=($H2986+2),1500000,""))))))))</f>
        <v/>
      </c>
      <c r="L2986" s="13" t="str">
        <f t="shared" si="2986"/>
        <v/>
      </c>
      <c r="M2986" s="13" t="str">
        <f t="shared" si="2986"/>
        <v/>
      </c>
      <c r="N2986" s="13" t="str">
        <f t="shared" si="2986"/>
        <v/>
      </c>
      <c r="O2986" s="13" t="str">
        <f t="shared" si="2986"/>
        <v/>
      </c>
      <c r="P2986" s="13" t="str">
        <f t="shared" si="2986"/>
        <v/>
      </c>
    </row>
    <row r="2987">
      <c r="B2987" s="23"/>
      <c r="C2987" s="9"/>
      <c r="D2987" s="9"/>
      <c r="E2987" s="9"/>
      <c r="F2987" s="2"/>
      <c r="G2987" s="3"/>
      <c r="I2987" s="12" t="str">
        <f t="shared" si="754"/>
        <v/>
      </c>
      <c r="J2987" s="13">
        <v>3.31E7</v>
      </c>
      <c r="K2987" s="13" t="str">
        <f t="shared" ref="K2987:P2987" si="2987">if($E2987="","",if($E2987="Dropped",if(and(K$1&lt;=$I2987,K$1&gt;=$H2987),if(Year($D2987)=K$1,$F2987*0.8,if((year($D2987)+1)=K$1,$F2987*0.6,$F2987*0.4)) ,""),if($E2987="Minors",0,if($E2987="FA Contract",if(and(K$1&lt;=$I2987,K$1&gt;=$H2987),$F2987,""),if($E2987="YP Contract",if(K$1=$H2987,500000,if(K$1=($H2987+1),1000000,if(K$1=($H2987+2),1500000,""))))))))</f>
        <v/>
      </c>
      <c r="L2987" s="13" t="str">
        <f t="shared" si="2987"/>
        <v/>
      </c>
      <c r="M2987" s="13" t="str">
        <f t="shared" si="2987"/>
        <v/>
      </c>
      <c r="N2987" s="13" t="str">
        <f t="shared" si="2987"/>
        <v/>
      </c>
      <c r="O2987" s="13" t="str">
        <f t="shared" si="2987"/>
        <v/>
      </c>
      <c r="P2987" s="13" t="str">
        <f t="shared" si="2987"/>
        <v/>
      </c>
    </row>
    <row r="2988">
      <c r="B2988" s="23"/>
      <c r="C2988" s="9"/>
      <c r="D2988" s="9"/>
      <c r="E2988" s="9"/>
      <c r="F2988" s="2"/>
      <c r="G2988" s="3"/>
      <c r="I2988" s="12" t="str">
        <f t="shared" si="754"/>
        <v/>
      </c>
      <c r="J2988" s="13">
        <v>3.31E7</v>
      </c>
      <c r="K2988" s="13" t="str">
        <f t="shared" ref="K2988:P2988" si="2988">if($E2988="","",if($E2988="Dropped",if(and(K$1&lt;=$I2988,K$1&gt;=$H2988),if(Year($D2988)=K$1,$F2988*0.8,if((year($D2988)+1)=K$1,$F2988*0.6,$F2988*0.4)) ,""),if($E2988="Minors",0,if($E2988="FA Contract",if(and(K$1&lt;=$I2988,K$1&gt;=$H2988),$F2988,""),if($E2988="YP Contract",if(K$1=$H2988,500000,if(K$1=($H2988+1),1000000,if(K$1=($H2988+2),1500000,""))))))))</f>
        <v/>
      </c>
      <c r="L2988" s="13" t="str">
        <f t="shared" si="2988"/>
        <v/>
      </c>
      <c r="M2988" s="13" t="str">
        <f t="shared" si="2988"/>
        <v/>
      </c>
      <c r="N2988" s="13" t="str">
        <f t="shared" si="2988"/>
        <v/>
      </c>
      <c r="O2988" s="13" t="str">
        <f t="shared" si="2988"/>
        <v/>
      </c>
      <c r="P2988" s="13" t="str">
        <f t="shared" si="2988"/>
        <v/>
      </c>
    </row>
    <row r="2989">
      <c r="B2989" s="23"/>
      <c r="C2989" s="9"/>
      <c r="D2989" s="9"/>
      <c r="E2989" s="9"/>
      <c r="F2989" s="2"/>
      <c r="G2989" s="3"/>
      <c r="I2989" s="12" t="str">
        <f t="shared" si="754"/>
        <v/>
      </c>
      <c r="J2989" s="13">
        <v>3.31E7</v>
      </c>
      <c r="K2989" s="13" t="str">
        <f t="shared" ref="K2989:P2989" si="2989">if($E2989="","",if($E2989="Dropped",if(and(K$1&lt;=$I2989,K$1&gt;=$H2989),if(Year($D2989)=K$1,$F2989*0.8,if((year($D2989)+1)=K$1,$F2989*0.6,$F2989*0.4)) ,""),if($E2989="Minors",0,if($E2989="FA Contract",if(and(K$1&lt;=$I2989,K$1&gt;=$H2989),$F2989,""),if($E2989="YP Contract",if(K$1=$H2989,500000,if(K$1=($H2989+1),1000000,if(K$1=($H2989+2),1500000,""))))))))</f>
        <v/>
      </c>
      <c r="L2989" s="13" t="str">
        <f t="shared" si="2989"/>
        <v/>
      </c>
      <c r="M2989" s="13" t="str">
        <f t="shared" si="2989"/>
        <v/>
      </c>
      <c r="N2989" s="13" t="str">
        <f t="shared" si="2989"/>
        <v/>
      </c>
      <c r="O2989" s="13" t="str">
        <f t="shared" si="2989"/>
        <v/>
      </c>
      <c r="P2989" s="13" t="str">
        <f t="shared" si="2989"/>
        <v/>
      </c>
    </row>
    <row r="2990">
      <c r="B2990" s="23"/>
      <c r="C2990" s="9"/>
      <c r="D2990" s="9"/>
      <c r="E2990" s="9"/>
      <c r="F2990" s="2"/>
      <c r="G2990" s="3"/>
      <c r="I2990" s="12" t="str">
        <f t="shared" si="754"/>
        <v/>
      </c>
      <c r="J2990" s="13">
        <v>3.31E7</v>
      </c>
      <c r="K2990" s="13" t="str">
        <f t="shared" ref="K2990:P2990" si="2990">if($E2990="","",if($E2990="Dropped",if(and(K$1&lt;=$I2990,K$1&gt;=$H2990),if(Year($D2990)=K$1,$F2990*0.8,if((year($D2990)+1)=K$1,$F2990*0.6,$F2990*0.4)) ,""),if($E2990="Minors",0,if($E2990="FA Contract",if(and(K$1&lt;=$I2990,K$1&gt;=$H2990),$F2990,""),if($E2990="YP Contract",if(K$1=$H2990,500000,if(K$1=($H2990+1),1000000,if(K$1=($H2990+2),1500000,""))))))))</f>
        <v/>
      </c>
      <c r="L2990" s="13" t="str">
        <f t="shared" si="2990"/>
        <v/>
      </c>
      <c r="M2990" s="13" t="str">
        <f t="shared" si="2990"/>
        <v/>
      </c>
      <c r="N2990" s="13" t="str">
        <f t="shared" si="2990"/>
        <v/>
      </c>
      <c r="O2990" s="13" t="str">
        <f t="shared" si="2990"/>
        <v/>
      </c>
      <c r="P2990" s="13" t="str">
        <f t="shared" si="2990"/>
        <v/>
      </c>
    </row>
    <row r="2991">
      <c r="B2991" s="23"/>
      <c r="C2991" s="9"/>
      <c r="D2991" s="9"/>
      <c r="E2991" s="9"/>
      <c r="F2991" s="2"/>
      <c r="G2991" s="3"/>
      <c r="I2991" s="12" t="str">
        <f t="shared" si="754"/>
        <v/>
      </c>
      <c r="J2991" s="13">
        <v>3.31E7</v>
      </c>
      <c r="K2991" s="13" t="str">
        <f t="shared" ref="K2991:P2991" si="2991">if($E2991="","",if($E2991="Dropped",if(and(K$1&lt;=$I2991,K$1&gt;=$H2991),if(Year($D2991)=K$1,$F2991*0.8,if((year($D2991)+1)=K$1,$F2991*0.6,$F2991*0.4)) ,""),if($E2991="Minors",0,if($E2991="FA Contract",if(and(K$1&lt;=$I2991,K$1&gt;=$H2991),$F2991,""),if($E2991="YP Contract",if(K$1=$H2991,500000,if(K$1=($H2991+1),1000000,if(K$1=($H2991+2),1500000,""))))))))</f>
        <v/>
      </c>
      <c r="L2991" s="13" t="str">
        <f t="shared" si="2991"/>
        <v/>
      </c>
      <c r="M2991" s="13" t="str">
        <f t="shared" si="2991"/>
        <v/>
      </c>
      <c r="N2991" s="13" t="str">
        <f t="shared" si="2991"/>
        <v/>
      </c>
      <c r="O2991" s="13" t="str">
        <f t="shared" si="2991"/>
        <v/>
      </c>
      <c r="P2991" s="13" t="str">
        <f t="shared" si="2991"/>
        <v/>
      </c>
    </row>
    <row r="2992">
      <c r="B2992" s="23"/>
      <c r="C2992" s="9"/>
      <c r="D2992" s="9"/>
      <c r="E2992" s="9"/>
      <c r="F2992" s="2"/>
      <c r="G2992" s="3"/>
      <c r="I2992" s="12" t="str">
        <f t="shared" si="754"/>
        <v/>
      </c>
      <c r="J2992" s="13">
        <v>3.31E7</v>
      </c>
      <c r="K2992" s="13" t="str">
        <f t="shared" ref="K2992:P2992" si="2992">if($E2992="","",if($E2992="Dropped",if(and(K$1&lt;=$I2992,K$1&gt;=$H2992),if(Year($D2992)=K$1,$F2992*0.8,if((year($D2992)+1)=K$1,$F2992*0.6,$F2992*0.4)) ,""),if($E2992="Minors",0,if($E2992="FA Contract",if(and(K$1&lt;=$I2992,K$1&gt;=$H2992),$F2992,""),if($E2992="YP Contract",if(K$1=$H2992,500000,if(K$1=($H2992+1),1000000,if(K$1=($H2992+2),1500000,""))))))))</f>
        <v/>
      </c>
      <c r="L2992" s="13" t="str">
        <f t="shared" si="2992"/>
        <v/>
      </c>
      <c r="M2992" s="13" t="str">
        <f t="shared" si="2992"/>
        <v/>
      </c>
      <c r="N2992" s="13" t="str">
        <f t="shared" si="2992"/>
        <v/>
      </c>
      <c r="O2992" s="13" t="str">
        <f t="shared" si="2992"/>
        <v/>
      </c>
      <c r="P2992" s="13" t="str">
        <f t="shared" si="2992"/>
        <v/>
      </c>
    </row>
    <row r="2993">
      <c r="B2993" s="23"/>
      <c r="C2993" s="9"/>
      <c r="D2993" s="9"/>
      <c r="E2993" s="9"/>
      <c r="F2993" s="2"/>
      <c r="G2993" s="3"/>
      <c r="I2993" s="12" t="str">
        <f t="shared" si="754"/>
        <v/>
      </c>
      <c r="J2993" s="13">
        <v>3.31E7</v>
      </c>
      <c r="K2993" s="13" t="str">
        <f t="shared" ref="K2993:P2993" si="2993">if($E2993="","",if($E2993="Dropped",if(and(K$1&lt;=$I2993,K$1&gt;=$H2993),if(Year($D2993)=K$1,$F2993*0.8,if((year($D2993)+1)=K$1,$F2993*0.6,$F2993*0.4)) ,""),if($E2993="Minors",0,if($E2993="FA Contract",if(and(K$1&lt;=$I2993,K$1&gt;=$H2993),$F2993,""),if($E2993="YP Contract",if(K$1=$H2993,500000,if(K$1=($H2993+1),1000000,if(K$1=($H2993+2),1500000,""))))))))</f>
        <v/>
      </c>
      <c r="L2993" s="13" t="str">
        <f t="shared" si="2993"/>
        <v/>
      </c>
      <c r="M2993" s="13" t="str">
        <f t="shared" si="2993"/>
        <v/>
      </c>
      <c r="N2993" s="13" t="str">
        <f t="shared" si="2993"/>
        <v/>
      </c>
      <c r="O2993" s="13" t="str">
        <f t="shared" si="2993"/>
        <v/>
      </c>
      <c r="P2993" s="13" t="str">
        <f t="shared" si="2993"/>
        <v/>
      </c>
    </row>
    <row r="2994">
      <c r="B2994" s="23"/>
      <c r="C2994" s="9"/>
      <c r="D2994" s="9"/>
      <c r="E2994" s="9"/>
      <c r="F2994" s="2"/>
      <c r="G2994" s="3"/>
      <c r="I2994" s="12" t="str">
        <f t="shared" si="754"/>
        <v/>
      </c>
      <c r="J2994" s="13">
        <v>3.31E7</v>
      </c>
      <c r="K2994" s="13" t="str">
        <f t="shared" ref="K2994:P2994" si="2994">if($E2994="","",if($E2994="Dropped",if(and(K$1&lt;=$I2994,K$1&gt;=$H2994),if(Year($D2994)=K$1,$F2994*0.8,if((year($D2994)+1)=K$1,$F2994*0.6,$F2994*0.4)) ,""),if($E2994="Minors",0,if($E2994="FA Contract",if(and(K$1&lt;=$I2994,K$1&gt;=$H2994),$F2994,""),if($E2994="YP Contract",if(K$1=$H2994,500000,if(K$1=($H2994+1),1000000,if(K$1=($H2994+2),1500000,""))))))))</f>
        <v/>
      </c>
      <c r="L2994" s="13" t="str">
        <f t="shared" si="2994"/>
        <v/>
      </c>
      <c r="M2994" s="13" t="str">
        <f t="shared" si="2994"/>
        <v/>
      </c>
      <c r="N2994" s="13" t="str">
        <f t="shared" si="2994"/>
        <v/>
      </c>
      <c r="O2994" s="13" t="str">
        <f t="shared" si="2994"/>
        <v/>
      </c>
      <c r="P2994" s="13" t="str">
        <f t="shared" si="2994"/>
        <v/>
      </c>
    </row>
    <row r="2995">
      <c r="B2995" s="23"/>
      <c r="C2995" s="9"/>
      <c r="D2995" s="9"/>
      <c r="E2995" s="9"/>
      <c r="F2995" s="2"/>
      <c r="G2995" s="3"/>
      <c r="I2995" s="12" t="str">
        <f t="shared" si="754"/>
        <v/>
      </c>
      <c r="J2995" s="13">
        <v>3.31E7</v>
      </c>
      <c r="K2995" s="13" t="str">
        <f t="shared" ref="K2995:P2995" si="2995">if($E2995="","",if($E2995="Dropped",if(and(K$1&lt;=$I2995,K$1&gt;=$H2995),if(Year($D2995)=K$1,$F2995*0.8,if((year($D2995)+1)=K$1,$F2995*0.6,$F2995*0.4)) ,""),if($E2995="Minors",0,if($E2995="FA Contract",if(and(K$1&lt;=$I2995,K$1&gt;=$H2995),$F2995,""),if($E2995="YP Contract",if(K$1=$H2995,500000,if(K$1=($H2995+1),1000000,if(K$1=($H2995+2),1500000,""))))))))</f>
        <v/>
      </c>
      <c r="L2995" s="13" t="str">
        <f t="shared" si="2995"/>
        <v/>
      </c>
      <c r="M2995" s="13" t="str">
        <f t="shared" si="2995"/>
        <v/>
      </c>
      <c r="N2995" s="13" t="str">
        <f t="shared" si="2995"/>
        <v/>
      </c>
      <c r="O2995" s="13" t="str">
        <f t="shared" si="2995"/>
        <v/>
      </c>
      <c r="P2995" s="13" t="str">
        <f t="shared" si="2995"/>
        <v/>
      </c>
    </row>
    <row r="2996">
      <c r="B2996" s="23"/>
      <c r="C2996" s="9"/>
      <c r="D2996" s="9"/>
      <c r="E2996" s="9"/>
      <c r="F2996" s="2"/>
      <c r="G2996" s="3"/>
      <c r="I2996" s="12" t="str">
        <f t="shared" si="754"/>
        <v/>
      </c>
      <c r="J2996" s="13">
        <v>3.31E7</v>
      </c>
      <c r="K2996" s="13" t="str">
        <f t="shared" ref="K2996:P2996" si="2996">if($E2996="","",if($E2996="Dropped",if(and(K$1&lt;=$I2996,K$1&gt;=$H2996),if(Year($D2996)=K$1,$F2996*0.8,if((year($D2996)+1)=K$1,$F2996*0.6,$F2996*0.4)) ,""),if($E2996="Minors",0,if($E2996="FA Contract",if(and(K$1&lt;=$I2996,K$1&gt;=$H2996),$F2996,""),if($E2996="YP Contract",if(K$1=$H2996,500000,if(K$1=($H2996+1),1000000,if(K$1=($H2996+2),1500000,""))))))))</f>
        <v/>
      </c>
      <c r="L2996" s="13" t="str">
        <f t="shared" si="2996"/>
        <v/>
      </c>
      <c r="M2996" s="13" t="str">
        <f t="shared" si="2996"/>
        <v/>
      </c>
      <c r="N2996" s="13" t="str">
        <f t="shared" si="2996"/>
        <v/>
      </c>
      <c r="O2996" s="13" t="str">
        <f t="shared" si="2996"/>
        <v/>
      </c>
      <c r="P2996" s="13" t="str">
        <f t="shared" si="2996"/>
        <v/>
      </c>
    </row>
    <row r="2997">
      <c r="B2997" s="23"/>
      <c r="C2997" s="9"/>
      <c r="D2997" s="9"/>
      <c r="E2997" s="9"/>
      <c r="F2997" s="2"/>
      <c r="G2997" s="3"/>
      <c r="I2997" s="12" t="str">
        <f t="shared" si="754"/>
        <v/>
      </c>
      <c r="J2997" s="13">
        <v>3.31E7</v>
      </c>
      <c r="K2997" s="13" t="str">
        <f t="shared" ref="K2997:P2997" si="2997">if($E2997="","",if($E2997="Dropped",if(and(K$1&lt;=$I2997,K$1&gt;=$H2997),if(Year($D2997)=K$1,$F2997*0.8,if((year($D2997)+1)=K$1,$F2997*0.6,$F2997*0.4)) ,""),if($E2997="Minors",0,if($E2997="FA Contract",if(and(K$1&lt;=$I2997,K$1&gt;=$H2997),$F2997,""),if($E2997="YP Contract",if(K$1=$H2997,500000,if(K$1=($H2997+1),1000000,if(K$1=($H2997+2),1500000,""))))))))</f>
        <v/>
      </c>
      <c r="L2997" s="13" t="str">
        <f t="shared" si="2997"/>
        <v/>
      </c>
      <c r="M2997" s="13" t="str">
        <f t="shared" si="2997"/>
        <v/>
      </c>
      <c r="N2997" s="13" t="str">
        <f t="shared" si="2997"/>
        <v/>
      </c>
      <c r="O2997" s="13" t="str">
        <f t="shared" si="2997"/>
        <v/>
      </c>
      <c r="P2997" s="13" t="str">
        <f t="shared" si="2997"/>
        <v/>
      </c>
    </row>
    <row r="2998">
      <c r="B2998" s="23"/>
      <c r="C2998" s="9"/>
      <c r="D2998" s="9"/>
      <c r="E2998" s="9"/>
      <c r="F2998" s="2"/>
      <c r="G2998" s="3"/>
      <c r="I2998" s="12" t="str">
        <f t="shared" si="754"/>
        <v/>
      </c>
      <c r="J2998" s="13">
        <v>3.31E7</v>
      </c>
      <c r="K2998" s="13" t="str">
        <f t="shared" ref="K2998:P2998" si="2998">if($E2998="","",if($E2998="Dropped",if(and(K$1&lt;=$I2998,K$1&gt;=$H2998),if(Year($D2998)=K$1,$F2998*0.8,if((year($D2998)+1)=K$1,$F2998*0.6,$F2998*0.4)) ,""),if($E2998="Minors",0,if($E2998="FA Contract",if(and(K$1&lt;=$I2998,K$1&gt;=$H2998),$F2998,""),if($E2998="YP Contract",if(K$1=$H2998,500000,if(K$1=($H2998+1),1000000,if(K$1=($H2998+2),1500000,""))))))))</f>
        <v/>
      </c>
      <c r="L2998" s="13" t="str">
        <f t="shared" si="2998"/>
        <v/>
      </c>
      <c r="M2998" s="13" t="str">
        <f t="shared" si="2998"/>
        <v/>
      </c>
      <c r="N2998" s="13" t="str">
        <f t="shared" si="2998"/>
        <v/>
      </c>
      <c r="O2998" s="13" t="str">
        <f t="shared" si="2998"/>
        <v/>
      </c>
      <c r="P2998" s="13" t="str">
        <f t="shared" si="2998"/>
        <v/>
      </c>
    </row>
    <row r="2999">
      <c r="B2999" s="23"/>
      <c r="C2999" s="9"/>
      <c r="D2999" s="9"/>
      <c r="E2999" s="9"/>
      <c r="F2999" s="2"/>
      <c r="G2999" s="3"/>
      <c r="I2999" s="12" t="str">
        <f t="shared" si="754"/>
        <v/>
      </c>
      <c r="J2999" s="13">
        <v>3.31E7</v>
      </c>
      <c r="K2999" s="13" t="str">
        <f t="shared" ref="K2999:P2999" si="2999">if($E2999="","",if($E2999="Dropped",if(and(K$1&lt;=$I2999,K$1&gt;=$H2999),if(Year($D2999)=K$1,$F2999*0.8,if((year($D2999)+1)=K$1,$F2999*0.6,$F2999*0.4)) ,""),if($E2999="Minors",0,if($E2999="FA Contract",if(and(K$1&lt;=$I2999,K$1&gt;=$H2999),$F2999,""),if($E2999="YP Contract",if(K$1=$H2999,500000,if(K$1=($H2999+1),1000000,if(K$1=($H2999+2),1500000,""))))))))</f>
        <v/>
      </c>
      <c r="L2999" s="13" t="str">
        <f t="shared" si="2999"/>
        <v/>
      </c>
      <c r="M2999" s="13" t="str">
        <f t="shared" si="2999"/>
        <v/>
      </c>
      <c r="N2999" s="13" t="str">
        <f t="shared" si="2999"/>
        <v/>
      </c>
      <c r="O2999" s="13" t="str">
        <f t="shared" si="2999"/>
        <v/>
      </c>
      <c r="P2999" s="13" t="str">
        <f t="shared" si="2999"/>
        <v/>
      </c>
    </row>
    <row r="3000">
      <c r="B3000" s="23"/>
      <c r="C3000" s="9"/>
      <c r="D3000" s="9"/>
      <c r="E3000" s="9"/>
      <c r="F3000" s="2"/>
      <c r="G3000" s="3"/>
      <c r="I3000" s="12" t="str">
        <f t="shared" si="754"/>
        <v/>
      </c>
      <c r="J3000" s="13">
        <v>3.31E7</v>
      </c>
      <c r="K3000" s="13" t="str">
        <f t="shared" ref="K3000:P3000" si="3000">if($E3000="","",if($E3000="Dropped",if(and(K$1&lt;=$I3000,K$1&gt;=$H3000),if(Year($D3000)=K$1,$F3000*0.8,if((year($D3000)+1)=K$1,$F3000*0.6,$F3000*0.4)) ,""),if($E3000="Minors",0,if($E3000="FA Contract",if(and(K$1&lt;=$I3000,K$1&gt;=$H3000),$F3000,""),if($E3000="YP Contract",if(K$1=$H3000,500000,if(K$1=($H3000+1),1000000,if(K$1=($H3000+2),1500000,""))))))))</f>
        <v/>
      </c>
      <c r="L3000" s="13" t="str">
        <f t="shared" si="3000"/>
        <v/>
      </c>
      <c r="M3000" s="13" t="str">
        <f t="shared" si="3000"/>
        <v/>
      </c>
      <c r="N3000" s="13" t="str">
        <f t="shared" si="3000"/>
        <v/>
      </c>
      <c r="O3000" s="13" t="str">
        <f t="shared" si="3000"/>
        <v/>
      </c>
      <c r="P3000" s="13" t="str">
        <f t="shared" si="3000"/>
        <v/>
      </c>
    </row>
    <row r="3001">
      <c r="B3001" s="23"/>
      <c r="C3001" s="9"/>
      <c r="D3001" s="9"/>
      <c r="E3001" s="9"/>
      <c r="F3001" s="2"/>
      <c r="G3001" s="3"/>
      <c r="I3001" s="12" t="str">
        <f t="shared" si="754"/>
        <v/>
      </c>
      <c r="J3001" s="13">
        <v>3.31E7</v>
      </c>
      <c r="K3001" s="13" t="str">
        <f t="shared" ref="K3001:P3001" si="3001">if($E3001="","",if($E3001="Dropped",if(and(K$1&lt;=$I3001,K$1&gt;=$H3001),if(Year($D3001)=K$1,$F3001*0.8,if((year($D3001)+1)=K$1,$F3001*0.6,$F3001*0.4)) ,""),if($E3001="Minors",0,if($E3001="FA Contract",if(and(K$1&lt;=$I3001,K$1&gt;=$H3001),$F3001,""),if($E3001="YP Contract",if(K$1=$H3001,500000,if(K$1=($H3001+1),1000000,if(K$1=($H3001+2),1500000,""))))))))</f>
        <v/>
      </c>
      <c r="L3001" s="13" t="str">
        <f t="shared" si="3001"/>
        <v/>
      </c>
      <c r="M3001" s="13" t="str">
        <f t="shared" si="3001"/>
        <v/>
      </c>
      <c r="N3001" s="13" t="str">
        <f t="shared" si="3001"/>
        <v/>
      </c>
      <c r="O3001" s="13" t="str">
        <f t="shared" si="3001"/>
        <v/>
      </c>
      <c r="P3001" s="13" t="str">
        <f t="shared" si="3001"/>
        <v/>
      </c>
    </row>
    <row r="3002">
      <c r="B3002" s="23"/>
      <c r="C3002" s="9"/>
      <c r="D3002" s="9"/>
      <c r="E3002" s="9"/>
      <c r="F3002" s="2"/>
      <c r="G3002" s="3"/>
      <c r="I3002" s="12" t="str">
        <f t="shared" si="754"/>
        <v/>
      </c>
      <c r="J3002" s="13">
        <v>3.31E7</v>
      </c>
      <c r="K3002" s="13" t="str">
        <f t="shared" ref="K3002:P3002" si="3002">if($E3002="","",if($E3002="Dropped",if(and(K$1&lt;=$I3002,K$1&gt;=$H3002),if(Year($D3002)=K$1,$F3002*0.8,if((year($D3002)+1)=K$1,$F3002*0.6,$F3002*0.4)) ,""),if($E3002="Minors",0,if($E3002="FA Contract",if(and(K$1&lt;=$I3002,K$1&gt;=$H3002),$F3002,""),if($E3002="YP Contract",if(K$1=$H3002,500000,if(K$1=($H3002+1),1000000,if(K$1=($H3002+2),1500000,""))))))))</f>
        <v/>
      </c>
      <c r="L3002" s="13" t="str">
        <f t="shared" si="3002"/>
        <v/>
      </c>
      <c r="M3002" s="13" t="str">
        <f t="shared" si="3002"/>
        <v/>
      </c>
      <c r="N3002" s="13" t="str">
        <f t="shared" si="3002"/>
        <v/>
      </c>
      <c r="O3002" s="13" t="str">
        <f t="shared" si="3002"/>
        <v/>
      </c>
      <c r="P3002" s="13" t="str">
        <f t="shared" si="3002"/>
        <v/>
      </c>
    </row>
    <row r="3003">
      <c r="B3003" s="23"/>
      <c r="C3003" s="9"/>
      <c r="D3003" s="9"/>
      <c r="E3003" s="9"/>
      <c r="F3003" s="2"/>
      <c r="G3003" s="3"/>
      <c r="I3003" s="12" t="str">
        <f t="shared" si="754"/>
        <v/>
      </c>
      <c r="J3003" s="13">
        <v>3.31E7</v>
      </c>
      <c r="K3003" s="13" t="str">
        <f t="shared" ref="K3003:P3003" si="3003">if($E3003="","",if($E3003="Dropped",if(and(K$1&lt;=$I3003,K$1&gt;=$H3003),if(Year($D3003)=K$1,$F3003*0.8,if((year($D3003)+1)=K$1,$F3003*0.6,$F3003*0.4)) ,""),if($E3003="Minors",0,if($E3003="FA Contract",if(and(K$1&lt;=$I3003,K$1&gt;=$H3003),$F3003,""),if($E3003="YP Contract",if(K$1=$H3003,500000,if(K$1=($H3003+1),1000000,if(K$1=($H3003+2),1500000,""))))))))</f>
        <v/>
      </c>
      <c r="L3003" s="13" t="str">
        <f t="shared" si="3003"/>
        <v/>
      </c>
      <c r="M3003" s="13" t="str">
        <f t="shared" si="3003"/>
        <v/>
      </c>
      <c r="N3003" s="13" t="str">
        <f t="shared" si="3003"/>
        <v/>
      </c>
      <c r="O3003" s="13" t="str">
        <f t="shared" si="3003"/>
        <v/>
      </c>
      <c r="P3003" s="13" t="str">
        <f t="shared" si="3003"/>
        <v/>
      </c>
    </row>
    <row r="3004">
      <c r="B3004" s="23"/>
      <c r="C3004" s="9"/>
      <c r="D3004" s="9"/>
      <c r="E3004" s="9"/>
      <c r="F3004" s="2"/>
      <c r="G3004" s="3"/>
      <c r="I3004" s="12" t="str">
        <f t="shared" si="754"/>
        <v/>
      </c>
      <c r="J3004" s="13">
        <v>3.31E7</v>
      </c>
      <c r="K3004" s="13" t="str">
        <f t="shared" ref="K3004:P3004" si="3004">if($E3004="","",if($E3004="Dropped",if(and(K$1&lt;=$I3004,K$1&gt;=$H3004),if(Year($D3004)=K$1,$F3004*0.8,if((year($D3004)+1)=K$1,$F3004*0.6,$F3004*0.4)) ,""),if($E3004="Minors",0,if($E3004="FA Contract",if(and(K$1&lt;=$I3004,K$1&gt;=$H3004),$F3004,""),if($E3004="YP Contract",if(K$1=$H3004,500000,if(K$1=($H3004+1),1000000,if(K$1=($H3004+2),1500000,""))))))))</f>
        <v/>
      </c>
      <c r="L3004" s="13" t="str">
        <f t="shared" si="3004"/>
        <v/>
      </c>
      <c r="M3004" s="13" t="str">
        <f t="shared" si="3004"/>
        <v/>
      </c>
      <c r="N3004" s="13" t="str">
        <f t="shared" si="3004"/>
        <v/>
      </c>
      <c r="O3004" s="13" t="str">
        <f t="shared" si="3004"/>
        <v/>
      </c>
      <c r="P3004" s="13" t="str">
        <f t="shared" si="3004"/>
        <v/>
      </c>
    </row>
  </sheetData>
  <autoFilter ref="$A$3:$P$3004">
    <sortState ref="A3:P3004">
      <sortCondition descending="1" ref="F3:F3004"/>
      <sortCondition ref="B3:B3004"/>
      <sortCondition ref="C3:C3004"/>
      <sortCondition ref="J3:J3004"/>
    </sortState>
  </autoFilter>
  <dataValidations>
    <dataValidation type="list" allowBlank="1" showErrorMessage="1" sqref="B4:B3004">
      <formula1>Summary!$A$3:$A$20</formula1>
    </dataValidation>
    <dataValidation type="list" allowBlank="1" showErrorMessage="1" sqref="E4:E763 E765:E3004">
      <formula1>"FA Contract,YP Contract,Minors,Dropped"</formula1>
    </dataValidation>
  </dataValidation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25"/>
    <col hidden="1" min="2" max="3" width="12.63"/>
    <col customWidth="1" min="8" max="8" width="20.25"/>
    <col customWidth="1" hidden="1" min="9" max="9" width="39.13"/>
    <col customWidth="1" hidden="1" min="10" max="10" width="47.25"/>
    <col customWidth="1" hidden="1" min="11" max="11" width="28.0"/>
    <col customWidth="1" hidden="1" min="12" max="12" width="25.63"/>
    <col customWidth="1" min="13" max="13" width="29.25"/>
    <col customWidth="1" min="14" max="14" width="14.38"/>
    <col customWidth="1" min="15" max="15" width="16.0"/>
    <col customWidth="1" min="16" max="19" width="14.38"/>
    <col customWidth="1" min="20" max="20" width="15.5"/>
    <col customWidth="1" min="21" max="21" width="13.25"/>
  </cols>
  <sheetData>
    <row r="1">
      <c r="B1" s="26" t="s">
        <v>948</v>
      </c>
    </row>
    <row r="2">
      <c r="B2" s="27">
        <v>2024.0</v>
      </c>
      <c r="C2" s="27">
        <v>2025.0</v>
      </c>
      <c r="D2" s="27">
        <v>2026.0</v>
      </c>
      <c r="E2" s="27">
        <v>2027.0</v>
      </c>
      <c r="F2" s="27">
        <v>2028.0</v>
      </c>
      <c r="G2" s="27">
        <v>2029.0</v>
      </c>
      <c r="H2" s="27">
        <v>2030.0</v>
      </c>
      <c r="I2" s="27" t="s">
        <v>949</v>
      </c>
      <c r="J2" s="27" t="s">
        <v>950</v>
      </c>
      <c r="K2" s="27" t="s">
        <v>951</v>
      </c>
      <c r="L2" s="27" t="s">
        <v>952</v>
      </c>
      <c r="N2" s="27" t="s">
        <v>12</v>
      </c>
      <c r="O2" s="27" t="s">
        <v>34</v>
      </c>
      <c r="P2" s="27" t="s">
        <v>52</v>
      </c>
      <c r="Q2" s="27" t="s">
        <v>953</v>
      </c>
      <c r="R2" s="27" t="s">
        <v>954</v>
      </c>
      <c r="S2" s="27" t="s">
        <v>955</v>
      </c>
      <c r="T2" s="27" t="s">
        <v>956</v>
      </c>
    </row>
    <row r="3">
      <c r="A3" s="28" t="s">
        <v>957</v>
      </c>
      <c r="B3" s="29">
        <v>1.505E8</v>
      </c>
      <c r="C3" s="30">
        <f>160000000-1250000-500000+300000+2500000</f>
        <v>161050000</v>
      </c>
      <c r="D3" s="30">
        <v>1.7E8</v>
      </c>
      <c r="E3" s="30">
        <f>180000000+1000000+12000000</f>
        <v>193000000</v>
      </c>
      <c r="F3" s="30">
        <v>1.9E8</v>
      </c>
      <c r="G3" s="30">
        <v>2.0E8</v>
      </c>
      <c r="H3" s="31">
        <v>2.1E8</v>
      </c>
      <c r="I3" s="32" t="s">
        <v>958</v>
      </c>
      <c r="J3" s="33" t="s">
        <v>959</v>
      </c>
      <c r="K3" s="34"/>
      <c r="L3" s="34"/>
      <c r="M3" s="28" t="s">
        <v>957</v>
      </c>
      <c r="N3" s="35">
        <f>countifs('Player Details'!$B$4:$B1021,$A3,'Player Details'!$E$4:$E1021,N$2)</f>
        <v>24</v>
      </c>
      <c r="O3" s="35">
        <f>countifs('Player Details'!$B$4:$B1021,$A3,'Player Details'!$E$4:$E1021,O$2)</f>
        <v>8</v>
      </c>
      <c r="P3" s="35">
        <f>countifs('Player Details'!$B$4:$B1021,$A3,'Player Details'!$E$4:$E1021,P$2)</f>
        <v>15</v>
      </c>
      <c r="Q3" s="36">
        <f t="shared" ref="Q3:Q16" si="1">sum(N3:O3)</f>
        <v>32</v>
      </c>
      <c r="R3" s="35">
        <f>countifs('Player Details'!$B$4:$B1021,$A3,'Player Details'!$E$4:$E1021,R$2)</f>
        <v>0</v>
      </c>
      <c r="S3" s="36">
        <f>sum(P3:R3)</f>
        <v>47</v>
      </c>
      <c r="T3" s="37">
        <f>sumifs('Player Details'!$L$4:$L1021,'Player Details'!$B$4:$B1021,$M3,'Player Details'!$E$4:$E1021,"Dropped")</f>
        <v>0</v>
      </c>
    </row>
    <row r="4">
      <c r="A4" s="28" t="s">
        <v>417</v>
      </c>
      <c r="B4" s="29">
        <v>1.5E8</v>
      </c>
      <c r="C4" s="30">
        <v>1.6E8</v>
      </c>
      <c r="D4" s="30">
        <v>1.7E8</v>
      </c>
      <c r="E4" s="30">
        <f>180000000-2000000</f>
        <v>178000000</v>
      </c>
      <c r="F4" s="30">
        <v>1.9E8</v>
      </c>
      <c r="G4" s="30">
        <v>2.0E8</v>
      </c>
      <c r="H4" s="31">
        <v>2.1E8</v>
      </c>
      <c r="I4" s="32" t="s">
        <v>958</v>
      </c>
      <c r="J4" s="33" t="s">
        <v>960</v>
      </c>
      <c r="K4" s="34"/>
      <c r="L4" s="34"/>
      <c r="M4" s="28" t="s">
        <v>417</v>
      </c>
      <c r="N4" s="35">
        <f>countifs('Player Details'!$B$4:$B1021,$A4,'Player Details'!$E$4:$E1021,N$2)</f>
        <v>17</v>
      </c>
      <c r="O4" s="35">
        <f>countifs('Player Details'!$B$4:$B1021,$A4,'Player Details'!$E$4:$E1021,O$2)</f>
        <v>13</v>
      </c>
      <c r="P4" s="35">
        <f>countifs('Player Details'!$B$4:$B1021,$A4,'Player Details'!$E$4:$E1021,P$2)</f>
        <v>15</v>
      </c>
      <c r="Q4" s="36">
        <f t="shared" si="1"/>
        <v>30</v>
      </c>
      <c r="R4" s="35">
        <f>countifs('Player Details'!$B$4:$B1021,$A4,'Player Details'!$E$4:$E1021,R$2)</f>
        <v>0</v>
      </c>
      <c r="S4" s="36">
        <f t="shared" ref="S4:S16" si="2">sum(N4:P4)</f>
        <v>45</v>
      </c>
      <c r="T4" s="37">
        <f>sumifs('Player Details'!$L$4:$L1021,'Player Details'!$B$4:$B1021,$M4,'Player Details'!$E$4:$E1021,"Dropped")</f>
        <v>3000000</v>
      </c>
    </row>
    <row r="5">
      <c r="A5" s="28" t="s">
        <v>11</v>
      </c>
      <c r="B5" s="29">
        <v>1.495E8</v>
      </c>
      <c r="C5" s="30">
        <f>160000000+2000000+1250000</f>
        <v>163250000</v>
      </c>
      <c r="D5" s="30">
        <f>170000000+3000000</f>
        <v>173000000</v>
      </c>
      <c r="E5" s="30">
        <v>1.8E8</v>
      </c>
      <c r="F5" s="30">
        <v>1.9E8</v>
      </c>
      <c r="G5" s="30">
        <v>2.0E8</v>
      </c>
      <c r="H5" s="31">
        <v>2.1E8</v>
      </c>
      <c r="I5" s="38"/>
      <c r="J5" s="33" t="s">
        <v>961</v>
      </c>
      <c r="K5" s="34"/>
      <c r="L5" s="34"/>
      <c r="M5" s="28" t="s">
        <v>11</v>
      </c>
      <c r="N5" s="35">
        <f>countifs('Player Details'!$B$4:$B1021,$A5,'Player Details'!$E$4:$E1021,N$2)</f>
        <v>15</v>
      </c>
      <c r="O5" s="35">
        <f>countifs('Player Details'!$B$4:$B1021,$A5,'Player Details'!$E$4:$E1021,O$2)</f>
        <v>9</v>
      </c>
      <c r="P5" s="35">
        <f>countifs('Player Details'!$B$4:$B1021,$A5,'Player Details'!$E$4:$E1021,P$2)</f>
        <v>15</v>
      </c>
      <c r="Q5" s="36">
        <f t="shared" si="1"/>
        <v>24</v>
      </c>
      <c r="R5" s="35">
        <f>countifs('Player Details'!$B$4:$B1021,$A5,'Player Details'!$E$4:$E1021,R$2)</f>
        <v>0</v>
      </c>
      <c r="S5" s="36">
        <f t="shared" si="2"/>
        <v>39</v>
      </c>
      <c r="T5" s="37">
        <f>sumifs('Player Details'!$L$4:$L1021,'Player Details'!$B$4:$B1021,$M5,'Player Details'!$E$4:$E1021,"Dropped")</f>
        <v>0</v>
      </c>
    </row>
    <row r="6">
      <c r="A6" s="28" t="s">
        <v>264</v>
      </c>
      <c r="B6" s="29">
        <v>1.5E8</v>
      </c>
      <c r="C6" s="30">
        <f>160000000-2000000-300000</f>
        <v>157700000</v>
      </c>
      <c r="D6" s="30">
        <f>170000000-3000000-200000</f>
        <v>166800000</v>
      </c>
      <c r="E6" s="30">
        <f>180000000-200000</f>
        <v>179800000</v>
      </c>
      <c r="F6" s="30">
        <v>1.9E8</v>
      </c>
      <c r="G6" s="30">
        <v>2.0E8</v>
      </c>
      <c r="H6" s="31">
        <v>2.1E8</v>
      </c>
      <c r="I6" s="39" t="s">
        <v>962</v>
      </c>
      <c r="J6" s="33" t="s">
        <v>963</v>
      </c>
      <c r="K6" s="34" t="s">
        <v>964</v>
      </c>
      <c r="L6" s="34"/>
      <c r="M6" s="28" t="s">
        <v>264</v>
      </c>
      <c r="N6" s="35">
        <f>countifs('Player Details'!$B$4:$B1021,$A6,'Player Details'!$E$4:$E1021,N$2)</f>
        <v>26</v>
      </c>
      <c r="O6" s="35">
        <f>countifs('Player Details'!$B$4:$B1021,$A6,'Player Details'!$E$4:$E1021,O$2)</f>
        <v>3</v>
      </c>
      <c r="P6" s="35">
        <f>countifs('Player Details'!$B$4:$B1021,$A6,'Player Details'!$E$4:$E1021,P$2)</f>
        <v>12</v>
      </c>
      <c r="Q6" s="36">
        <f t="shared" si="1"/>
        <v>29</v>
      </c>
      <c r="R6" s="35">
        <f>countifs('Player Details'!$B$4:$B1021,$A6,'Player Details'!$E$4:$E1021,R$2)</f>
        <v>0</v>
      </c>
      <c r="S6" s="36">
        <f t="shared" si="2"/>
        <v>41</v>
      </c>
      <c r="T6" s="37">
        <f>sumifs('Player Details'!$L$4:$L1021,'Player Details'!$B$4:$B1021,$M6,'Player Details'!$E$4:$E1021,"Dropped")</f>
        <v>0</v>
      </c>
    </row>
    <row r="7">
      <c r="A7" s="28" t="s">
        <v>204</v>
      </c>
      <c r="B7" s="29">
        <v>1.5E8</v>
      </c>
      <c r="C7" s="30">
        <v>1.6E8</v>
      </c>
      <c r="D7" s="30">
        <f>170000000+200000</f>
        <v>170200000</v>
      </c>
      <c r="E7" s="30">
        <f>180000000+200000</f>
        <v>180200000</v>
      </c>
      <c r="F7" s="30">
        <v>1.9E8</v>
      </c>
      <c r="G7" s="30">
        <v>2.0E8</v>
      </c>
      <c r="H7" s="31">
        <v>2.1E8</v>
      </c>
      <c r="I7" s="39" t="s">
        <v>962</v>
      </c>
      <c r="J7" s="33" t="s">
        <v>965</v>
      </c>
      <c r="K7" s="34"/>
      <c r="L7" s="34"/>
      <c r="M7" s="28" t="s">
        <v>204</v>
      </c>
      <c r="N7" s="35">
        <f>countifs('Player Details'!$B$4:$B1021,$A7,'Player Details'!$E$4:$E1021,N$2)</f>
        <v>17</v>
      </c>
      <c r="O7" s="35">
        <f>countifs('Player Details'!$B$4:$B1021,$A7,'Player Details'!$E$4:$E1021,O$2)</f>
        <v>4</v>
      </c>
      <c r="P7" s="35">
        <f>countifs('Player Details'!$B$4:$B1021,$A7,'Player Details'!$E$4:$E1021,P$2)</f>
        <v>15</v>
      </c>
      <c r="Q7" s="36">
        <f t="shared" si="1"/>
        <v>21</v>
      </c>
      <c r="R7" s="35">
        <f>countifs('Player Details'!$B$4:$B1021,$A7,'Player Details'!$E$4:$E1021,R$2)</f>
        <v>0</v>
      </c>
      <c r="S7" s="36">
        <f t="shared" si="2"/>
        <v>36</v>
      </c>
      <c r="T7" s="37">
        <f>sumifs('Player Details'!$L$4:$L1021,'Player Details'!$B$4:$B1021,$M7,'Player Details'!$E$4:$E1021,"Dropped")</f>
        <v>2400000</v>
      </c>
    </row>
    <row r="8">
      <c r="A8" s="28" t="s">
        <v>966</v>
      </c>
      <c r="B8" s="29">
        <v>1.5E8</v>
      </c>
      <c r="C8" s="30">
        <v>1.6E8</v>
      </c>
      <c r="D8" s="30">
        <v>1.7E8</v>
      </c>
      <c r="E8" s="30">
        <v>1.8E8</v>
      </c>
      <c r="F8" s="30">
        <v>1.9E8</v>
      </c>
      <c r="G8" s="30">
        <v>2.0E8</v>
      </c>
      <c r="H8" s="31">
        <v>2.1E8</v>
      </c>
      <c r="I8" s="39" t="s">
        <v>967</v>
      </c>
      <c r="J8" s="40"/>
      <c r="K8" s="41"/>
      <c r="L8" s="41"/>
      <c r="M8" s="28" t="s">
        <v>966</v>
      </c>
      <c r="N8" s="35">
        <f>countifs('Player Details'!$B$4:$B1021,$A8,'Player Details'!$E$4:$E1021,N$2)</f>
        <v>18</v>
      </c>
      <c r="O8" s="35">
        <f>countifs('Player Details'!$B$4:$B1021,$A8,'Player Details'!$E$4:$E1021,O$2)</f>
        <v>3</v>
      </c>
      <c r="P8" s="35">
        <f>countifs('Player Details'!$B$4:$B1021,$A8,'Player Details'!$E$4:$E1021,P$2)</f>
        <v>10</v>
      </c>
      <c r="Q8" s="36">
        <f t="shared" si="1"/>
        <v>21</v>
      </c>
      <c r="R8" s="35">
        <f>countifs('Player Details'!$B$4:$B1021,$A8,'Player Details'!$E$4:$E1021,R$2)</f>
        <v>0</v>
      </c>
      <c r="S8" s="36">
        <f t="shared" si="2"/>
        <v>31</v>
      </c>
      <c r="T8" s="37">
        <f>sumifs('Player Details'!$L$4:$L1021,'Player Details'!$B$4:$B1021,$M8,'Player Details'!$E$4:$E1021,"Dropped")</f>
        <v>0</v>
      </c>
    </row>
    <row r="9">
      <c r="A9" s="28" t="s">
        <v>114</v>
      </c>
      <c r="B9" s="29">
        <v>1.5E8</v>
      </c>
      <c r="C9" s="30">
        <f>160000000+500000</f>
        <v>160500000</v>
      </c>
      <c r="D9" s="30">
        <f>170000000+6000000</f>
        <v>176000000</v>
      </c>
      <c r="E9" s="30">
        <v>1.8E8</v>
      </c>
      <c r="F9" s="30">
        <v>1.9E8</v>
      </c>
      <c r="G9" s="30">
        <v>2.0E8</v>
      </c>
      <c r="H9" s="31">
        <v>2.1E8</v>
      </c>
      <c r="I9" s="38"/>
      <c r="J9" s="33" t="s">
        <v>968</v>
      </c>
      <c r="K9" s="34"/>
      <c r="L9" s="34"/>
      <c r="M9" s="28" t="s">
        <v>114</v>
      </c>
      <c r="N9" s="35">
        <f>countifs('Player Details'!$B$4:$B1021,$A9,'Player Details'!$E$4:$E1021,N$2)</f>
        <v>12</v>
      </c>
      <c r="O9" s="35">
        <f>countifs('Player Details'!$B$4:$B1021,$A9,'Player Details'!$E$4:$E1021,O$2)</f>
        <v>8</v>
      </c>
      <c r="P9" s="35">
        <f>countifs('Player Details'!$B$4:$B1021,$A9,'Player Details'!$E$4:$E1021,P$2)</f>
        <v>13</v>
      </c>
      <c r="Q9" s="36">
        <f t="shared" si="1"/>
        <v>20</v>
      </c>
      <c r="R9" s="35">
        <f>countifs('Player Details'!$B$4:$B1021,$A9,'Player Details'!$E$4:$E1021,R$2)</f>
        <v>0</v>
      </c>
      <c r="S9" s="36">
        <f t="shared" si="2"/>
        <v>33</v>
      </c>
      <c r="T9" s="37">
        <f>sumifs('Player Details'!$L$4:$L1021,'Player Details'!$B$4:$B1021,$M9,'Player Details'!$E$4:$E1021,"Dropped")</f>
        <v>0</v>
      </c>
    </row>
    <row r="10">
      <c r="A10" s="28" t="s">
        <v>68</v>
      </c>
      <c r="B10" s="29">
        <v>1.5E8</v>
      </c>
      <c r="C10" s="30">
        <v>1.6E8</v>
      </c>
      <c r="D10" s="30">
        <v>1.7E8</v>
      </c>
      <c r="E10" s="30">
        <v>1.8E8</v>
      </c>
      <c r="F10" s="30">
        <v>1.9E8</v>
      </c>
      <c r="G10" s="30">
        <v>2.0E8</v>
      </c>
      <c r="H10" s="31">
        <v>2.1E8</v>
      </c>
      <c r="I10" s="38"/>
      <c r="J10" s="40"/>
      <c r="K10" s="41"/>
      <c r="L10" s="41"/>
      <c r="M10" s="28" t="s">
        <v>68</v>
      </c>
      <c r="N10" s="35">
        <f>countifs('Player Details'!$B$4:$B1021,$A10,'Player Details'!$E$4:$E1021,N$2)</f>
        <v>12</v>
      </c>
      <c r="O10" s="35">
        <f>countifs('Player Details'!$B$4:$B1021,$A10,'Player Details'!$E$4:$E1021,O$2)</f>
        <v>7</v>
      </c>
      <c r="P10" s="35">
        <f>countifs('Player Details'!$B$4:$B1021,$A10,'Player Details'!$E$4:$E1021,P$2)</f>
        <v>11</v>
      </c>
      <c r="Q10" s="36">
        <f t="shared" si="1"/>
        <v>19</v>
      </c>
      <c r="R10" s="35">
        <f>countifs('Player Details'!$B$4:$B1021,$A10,'Player Details'!$E$4:$E1021,R$2)</f>
        <v>0</v>
      </c>
      <c r="S10" s="36">
        <f t="shared" si="2"/>
        <v>30</v>
      </c>
      <c r="T10" s="37">
        <f>sumifs('Player Details'!$L$4:$L1021,'Player Details'!$B$4:$B1021,$M10,'Player Details'!$E$4:$E1021,"Dropped")</f>
        <v>0</v>
      </c>
    </row>
    <row r="11">
      <c r="A11" s="28" t="s">
        <v>590</v>
      </c>
      <c r="B11" s="29">
        <v>1.5E8</v>
      </c>
      <c r="C11" s="30">
        <v>1.6E8</v>
      </c>
      <c r="D11" s="30">
        <f>170000000-7500000-6000000-2000000-2500000</f>
        <v>152000000</v>
      </c>
      <c r="E11" s="30">
        <f>180000000-5000000</f>
        <v>175000000</v>
      </c>
      <c r="F11" s="30">
        <v>1.9E8</v>
      </c>
      <c r="G11" s="30">
        <v>2.0E8</v>
      </c>
      <c r="H11" s="31">
        <v>2.1E8</v>
      </c>
      <c r="I11" s="39" t="s">
        <v>969</v>
      </c>
      <c r="J11" s="33" t="s">
        <v>970</v>
      </c>
      <c r="K11" s="34" t="s">
        <v>971</v>
      </c>
      <c r="L11" s="41"/>
      <c r="M11" s="28" t="s">
        <v>590</v>
      </c>
      <c r="N11" s="35">
        <f>countifs('Player Details'!$B$4:$B1021,$A11,'Player Details'!$E$4:$E1021,N$2)</f>
        <v>15</v>
      </c>
      <c r="O11" s="35">
        <f>countifs('Player Details'!$B$4:$B1021,$A11,'Player Details'!$E$4:$E1021,O$2)</f>
        <v>10</v>
      </c>
      <c r="P11" s="35">
        <f>countifs('Player Details'!$B$4:$B1021,$A11,'Player Details'!$E$4:$E1021,P$2)</f>
        <v>15</v>
      </c>
      <c r="Q11" s="36">
        <f t="shared" si="1"/>
        <v>25</v>
      </c>
      <c r="R11" s="35">
        <f>countifs('Player Details'!$B$4:$B1021,$A11,'Player Details'!$E$4:$E1021,R$2)</f>
        <v>0</v>
      </c>
      <c r="S11" s="36">
        <f t="shared" si="2"/>
        <v>40</v>
      </c>
      <c r="T11" s="37">
        <f>sumifs('Player Details'!$L$4:$L1021,'Player Details'!$B$4:$B1021,$M11,'Player Details'!$E$4:$E1021,"Dropped")</f>
        <v>0</v>
      </c>
    </row>
    <row r="12">
      <c r="A12" s="28" t="s">
        <v>481</v>
      </c>
      <c r="B12" s="29">
        <v>1.5E8</v>
      </c>
      <c r="C12" s="30">
        <v>1.6E8</v>
      </c>
      <c r="D12" s="30">
        <f>170000000+7500000</f>
        <v>177500000</v>
      </c>
      <c r="E12" s="30">
        <f>180000000+5000000</f>
        <v>185000000</v>
      </c>
      <c r="F12" s="30">
        <v>1.9E8</v>
      </c>
      <c r="G12" s="30">
        <v>2.0E8</v>
      </c>
      <c r="H12" s="31">
        <v>2.1E8</v>
      </c>
      <c r="I12" s="32" t="s">
        <v>958</v>
      </c>
      <c r="J12" s="33" t="s">
        <v>972</v>
      </c>
      <c r="K12" s="41"/>
      <c r="L12" s="34" t="s">
        <v>973</v>
      </c>
      <c r="M12" s="28" t="s">
        <v>481</v>
      </c>
      <c r="N12" s="35">
        <f>countifs('Player Details'!$B$4:$B1021,$A12,'Player Details'!$E$4:$E1021,N$2)</f>
        <v>22</v>
      </c>
      <c r="O12" s="35">
        <f>countifs('Player Details'!$B$4:$B1021,$A12,'Player Details'!$E$4:$E1021,O$2)</f>
        <v>9</v>
      </c>
      <c r="P12" s="35">
        <f>countifs('Player Details'!$B$4:$B1021,$A12,'Player Details'!$E$4:$E1021,P$2)</f>
        <v>18</v>
      </c>
      <c r="Q12" s="36">
        <f t="shared" si="1"/>
        <v>31</v>
      </c>
      <c r="R12" s="35">
        <f>countifs('Player Details'!$B$4:$B1021,$A12,'Player Details'!$E$4:$E1021,R$2)</f>
        <v>1</v>
      </c>
      <c r="S12" s="36">
        <f t="shared" si="2"/>
        <v>49</v>
      </c>
      <c r="T12" s="37">
        <f>sumifs('Player Details'!$L$4:$L1021,'Player Details'!$B$4:$B1021,$M12,'Player Details'!$E$4:$E1021,"Dropped")</f>
        <v>0</v>
      </c>
    </row>
    <row r="13">
      <c r="A13" s="28" t="s">
        <v>974</v>
      </c>
      <c r="B13" s="29">
        <v>1.5E8</v>
      </c>
      <c r="C13" s="30">
        <v>1.6E8</v>
      </c>
      <c r="D13" s="30">
        <f>170000000+2500000</f>
        <v>172500000</v>
      </c>
      <c r="E13" s="30">
        <v>1.8E8</v>
      </c>
      <c r="F13" s="30">
        <v>1.9E8</v>
      </c>
      <c r="G13" s="30">
        <v>2.0E8</v>
      </c>
      <c r="H13" s="31">
        <v>2.1E8</v>
      </c>
      <c r="I13" s="39"/>
      <c r="J13" s="33" t="s">
        <v>975</v>
      </c>
      <c r="K13" s="41"/>
      <c r="L13" s="34" t="s">
        <v>976</v>
      </c>
      <c r="M13" s="28" t="s">
        <v>974</v>
      </c>
      <c r="N13" s="35">
        <f>countifs('Player Details'!$B$4:$B1021,$A13,'Player Details'!$E$4:$E1021,N$2)</f>
        <v>14</v>
      </c>
      <c r="O13" s="35">
        <f>countifs('Player Details'!$B$4:$B1021,$A13,'Player Details'!$E$4:$E1021,O$2)</f>
        <v>4</v>
      </c>
      <c r="P13" s="35">
        <f>countifs('Player Details'!$B$4:$B1021,$A13,'Player Details'!$E$4:$E1021,P$2)</f>
        <v>17</v>
      </c>
      <c r="Q13" s="36">
        <f t="shared" si="1"/>
        <v>18</v>
      </c>
      <c r="R13" s="35">
        <f>countifs('Player Details'!$B$4:$B1021,$A13,'Player Details'!$E$4:$E1021,R$2)</f>
        <v>1</v>
      </c>
      <c r="S13" s="36">
        <f t="shared" si="2"/>
        <v>35</v>
      </c>
      <c r="T13" s="37">
        <f>sumifs('Player Details'!$L$4:$L1021,'Player Details'!$B$4:$B1021,$M13,'Player Details'!$E$4:$E1021,"Dropped")</f>
        <v>0</v>
      </c>
    </row>
    <row r="14">
      <c r="A14" s="28" t="s">
        <v>977</v>
      </c>
      <c r="B14" s="29">
        <v>1.5E8</v>
      </c>
      <c r="C14" s="30">
        <v>1.6E8</v>
      </c>
      <c r="D14" s="30">
        <f>170000000+2000000</f>
        <v>172000000</v>
      </c>
      <c r="E14" s="30">
        <v>1.8E8</v>
      </c>
      <c r="F14" s="30">
        <v>1.9E8</v>
      </c>
      <c r="G14" s="30">
        <v>2.0E8</v>
      </c>
      <c r="H14" s="31">
        <v>2.1E8</v>
      </c>
      <c r="I14" s="39"/>
      <c r="J14" s="33" t="s">
        <v>978</v>
      </c>
      <c r="K14" s="41"/>
      <c r="L14" s="41"/>
      <c r="M14" s="28" t="s">
        <v>977</v>
      </c>
      <c r="N14" s="35">
        <f>countifs('Player Details'!$B$4:$B1021,$A14,'Player Details'!$E$4:$E1021,N$2)</f>
        <v>10</v>
      </c>
      <c r="O14" s="35">
        <f>countifs('Player Details'!$B$4:$B1021,$A14,'Player Details'!$E$4:$E1021,O$2)</f>
        <v>3</v>
      </c>
      <c r="P14" s="35">
        <f>countifs('Player Details'!$B$4:$B1021,$A14,'Player Details'!$E$4:$E1021,P$2)</f>
        <v>13</v>
      </c>
      <c r="Q14" s="36">
        <f t="shared" si="1"/>
        <v>13</v>
      </c>
      <c r="R14" s="35">
        <f>countifs('Player Details'!$B$4:$B1021,$A14,'Player Details'!$E$4:$E1021,R$2)</f>
        <v>0</v>
      </c>
      <c r="S14" s="36">
        <f t="shared" si="2"/>
        <v>26</v>
      </c>
      <c r="T14" s="37">
        <f>sumifs('Player Details'!$L$4:$L1021,'Player Details'!$B$4:$B1021,$M14,'Player Details'!$E$4:$E1021,"Dropped")</f>
        <v>0</v>
      </c>
    </row>
    <row r="15">
      <c r="A15" s="42" t="s">
        <v>979</v>
      </c>
      <c r="D15" s="30">
        <v>1.7E8</v>
      </c>
      <c r="E15" s="30">
        <f>180000000+2000000-12000000</f>
        <v>170000000</v>
      </c>
      <c r="F15" s="30">
        <v>1.9E8</v>
      </c>
      <c r="G15" s="30">
        <v>2.0E8</v>
      </c>
      <c r="H15" s="31">
        <v>2.1E8</v>
      </c>
      <c r="I15" s="39" t="s">
        <v>962</v>
      </c>
      <c r="J15" s="43" t="s">
        <v>980</v>
      </c>
      <c r="M15" s="42" t="s">
        <v>979</v>
      </c>
      <c r="N15" s="35">
        <f>countifs('Player Details'!$B$4:$B1021,$A15,'Player Details'!$E$4:$E1021,N$2)</f>
        <v>20</v>
      </c>
      <c r="O15" s="35">
        <f>countifs('Player Details'!$B$4:$B1021,$A15,'Player Details'!$E$4:$E1021,O$2)</f>
        <v>6</v>
      </c>
      <c r="P15" s="35">
        <f>countifs('Player Details'!$B$4:$B1021,$A15,'Player Details'!$E$4:$E1021,P$2)</f>
        <v>16</v>
      </c>
      <c r="Q15" s="36">
        <f t="shared" si="1"/>
        <v>26</v>
      </c>
      <c r="R15" s="35">
        <f>countifs('Player Details'!$B$4:$B1021,$A15,'Player Details'!$E$4:$E1021,R$2)</f>
        <v>0</v>
      </c>
      <c r="S15" s="36">
        <f t="shared" si="2"/>
        <v>42</v>
      </c>
      <c r="T15" s="37">
        <f>sumifs('Player Details'!$L$4:$L1021,'Player Details'!$B$4:$B1021,$M15,'Player Details'!$E$4:$E1021,"Dropped")</f>
        <v>0</v>
      </c>
    </row>
    <row r="16">
      <c r="A16" s="28" t="s">
        <v>981</v>
      </c>
      <c r="D16" s="30">
        <v>1.7E8</v>
      </c>
      <c r="E16" s="30">
        <v>1.8E8</v>
      </c>
      <c r="F16" s="30">
        <v>1.9E8</v>
      </c>
      <c r="G16" s="30">
        <v>2.0E8</v>
      </c>
      <c r="H16" s="31">
        <v>2.1E8</v>
      </c>
      <c r="I16" s="32" t="s">
        <v>958</v>
      </c>
      <c r="J16" s="44"/>
      <c r="K16" s="7" t="s">
        <v>982</v>
      </c>
      <c r="M16" s="28" t="s">
        <v>981</v>
      </c>
      <c r="N16" s="35">
        <f>countifs('Player Details'!$B$4:$B1021,$A16,'Player Details'!$E$4:$E1021,N$2)</f>
        <v>18</v>
      </c>
      <c r="O16" s="35">
        <f>countifs('Player Details'!$B$4:$B1021,$A16,'Player Details'!$E$4:$E1021,O$2)</f>
        <v>13</v>
      </c>
      <c r="P16" s="35">
        <f>countifs('Player Details'!$B$4:$B1021,$A16,'Player Details'!$E$4:$E1021,P$2)</f>
        <v>16</v>
      </c>
      <c r="Q16" s="36">
        <f t="shared" si="1"/>
        <v>31</v>
      </c>
      <c r="R16" s="35">
        <f>countifs('Player Details'!$B$4:$B1021,$A16,'Player Details'!$E$4:$E1021,R$2)</f>
        <v>0</v>
      </c>
      <c r="S16" s="36">
        <f t="shared" si="2"/>
        <v>47</v>
      </c>
      <c r="T16" s="37">
        <f>sumifs('Player Details'!$L$4:$L1021,'Player Details'!$B$4:$B1021,$M16,'Player Details'!$E$4:$E1021,"Dropped")</f>
        <v>0</v>
      </c>
    </row>
    <row r="17" hidden="1">
      <c r="A17" s="45"/>
    </row>
    <row r="18" hidden="1">
      <c r="A18" s="45"/>
    </row>
    <row r="19" hidden="1">
      <c r="A19" s="45"/>
    </row>
    <row r="20" hidden="1">
      <c r="A20" s="45"/>
    </row>
    <row r="22">
      <c r="B22" s="26" t="s">
        <v>983</v>
      </c>
      <c r="M22" s="26"/>
      <c r="N22" s="26" t="s">
        <v>984</v>
      </c>
    </row>
    <row r="23">
      <c r="B23" s="27">
        <v>2024.0</v>
      </c>
      <c r="C23" s="27">
        <v>2025.0</v>
      </c>
      <c r="D23" s="27">
        <v>2026.0</v>
      </c>
      <c r="E23" s="27">
        <v>2027.0</v>
      </c>
      <c r="F23" s="27">
        <v>2028.0</v>
      </c>
      <c r="G23" s="27">
        <v>2029.0</v>
      </c>
      <c r="H23" s="27">
        <v>2029.0</v>
      </c>
      <c r="N23" s="46">
        <f t="shared" ref="N23:R23" si="3">D2</f>
        <v>2026</v>
      </c>
      <c r="O23" s="46">
        <f t="shared" si="3"/>
        <v>2027</v>
      </c>
      <c r="P23" s="46">
        <f t="shared" si="3"/>
        <v>2028</v>
      </c>
      <c r="Q23" s="46">
        <f t="shared" si="3"/>
        <v>2029</v>
      </c>
      <c r="R23" s="46">
        <f t="shared" si="3"/>
        <v>2030</v>
      </c>
      <c r="U23" s="3"/>
    </row>
    <row r="24">
      <c r="A24" s="28" t="s">
        <v>957</v>
      </c>
      <c r="B24" s="47">
        <v>1.751E8</v>
      </c>
      <c r="C24" s="37">
        <f>sumif('Player Details'!$B$4:$B1021,$A24,'Player Details'!K$4:K1021)</f>
        <v>194400000</v>
      </c>
      <c r="D24" s="37">
        <f>sumif('Player Details'!$B$4:$B1021,$A24,'Player Details'!L$4:L1021)</f>
        <v>306900000</v>
      </c>
      <c r="E24" s="37">
        <f>sumif('Player Details'!$B$4:$B1021,$A24,'Player Details'!M$4:M1021)</f>
        <v>264300000</v>
      </c>
      <c r="F24" s="37">
        <f>sumif('Player Details'!$B$4:$B1021,$A24,'Player Details'!N$4:N1021)</f>
        <v>160900000</v>
      </c>
      <c r="G24" s="37">
        <f>sumif('Player Details'!$B$4:$B1021,$A24,'Player Details'!O$4:O1021)</f>
        <v>105400000</v>
      </c>
      <c r="H24" s="37">
        <f>sumif('Player Details'!$B$4:$B1021,$A24,'Player Details'!P$4:P1021)</f>
        <v>105400000</v>
      </c>
      <c r="M24" s="48">
        <v>1.0</v>
      </c>
      <c r="N24" s="49">
        <v>1.7E8</v>
      </c>
      <c r="O24" s="49">
        <v>1.8E8</v>
      </c>
      <c r="P24" s="49">
        <v>1.9E8</v>
      </c>
      <c r="Q24" s="49">
        <v>2.0E8</v>
      </c>
      <c r="R24" s="49">
        <v>2.1E8</v>
      </c>
    </row>
    <row r="25">
      <c r="A25" s="28" t="s">
        <v>417</v>
      </c>
      <c r="B25" s="47">
        <v>1.458E8</v>
      </c>
      <c r="C25" s="37">
        <f>sumif('Player Details'!$B$4:$B1021,$A25,'Player Details'!K$4:K1021)</f>
        <v>123000000</v>
      </c>
      <c r="D25" s="37">
        <f>sumif('Player Details'!$B$4:$B1021,$A25,'Player Details'!L$4:L1021)</f>
        <v>188800000</v>
      </c>
      <c r="E25" s="37">
        <f>sumif('Player Details'!$B$4:$B1021,$A25,'Player Details'!M$4:M1021)</f>
        <v>154400000</v>
      </c>
      <c r="F25" s="37">
        <f>sumif('Player Details'!$B$4:$B1021,$A25,'Player Details'!N$4:N1021)</f>
        <v>85900000</v>
      </c>
      <c r="G25" s="37">
        <f>sumif('Player Details'!$B$4:$B1021,$A25,'Player Details'!O$4:O1021)</f>
        <v>31800000</v>
      </c>
      <c r="H25" s="37">
        <f>sumif('Player Details'!$B$4:$B1021,$A25,'Player Details'!P$4:P1021)</f>
        <v>20000000</v>
      </c>
      <c r="M25" s="48">
        <v>1.1</v>
      </c>
      <c r="N25" s="37">
        <f t="shared" ref="N25:R25" si="4">$M25*N$24</f>
        <v>187000000</v>
      </c>
      <c r="O25" s="37">
        <f t="shared" si="4"/>
        <v>198000000</v>
      </c>
      <c r="P25" s="37">
        <f t="shared" si="4"/>
        <v>209000000</v>
      </c>
      <c r="Q25" s="37">
        <f t="shared" si="4"/>
        <v>220000000</v>
      </c>
      <c r="R25" s="37">
        <f t="shared" si="4"/>
        <v>231000000</v>
      </c>
    </row>
    <row r="26">
      <c r="A26" s="28" t="s">
        <v>11</v>
      </c>
      <c r="B26" s="47">
        <v>1.568E8</v>
      </c>
      <c r="C26" s="37">
        <f>sumif('Player Details'!$B$4:$B1021,$A26,'Player Details'!K$4:K1021)</f>
        <v>69000000</v>
      </c>
      <c r="D26" s="37">
        <f>sumif('Player Details'!$B$4:$B1021,$A26,'Player Details'!L$4:L1021)</f>
        <v>152500000</v>
      </c>
      <c r="E26" s="37">
        <f>sumif('Player Details'!$B$4:$B1021,$A26,'Player Details'!M$4:M1021)</f>
        <v>135300000</v>
      </c>
      <c r="F26" s="37">
        <f>sumif('Player Details'!$B$4:$B1021,$A26,'Player Details'!N$4:N1021)</f>
        <v>79000000</v>
      </c>
      <c r="G26" s="37">
        <f>sumif('Player Details'!$B$4:$B1021,$A26,'Player Details'!O$4:O1021)</f>
        <v>58000000</v>
      </c>
      <c r="H26" s="37">
        <f>sumif('Player Details'!$B$4:$B1021,$A26,'Player Details'!P$4:P1021)</f>
        <v>0</v>
      </c>
      <c r="M26" s="48">
        <v>1.2</v>
      </c>
      <c r="N26" s="37">
        <f t="shared" ref="N26:R26" si="5">$M26*N$24</f>
        <v>204000000</v>
      </c>
      <c r="O26" s="37">
        <f t="shared" si="5"/>
        <v>216000000</v>
      </c>
      <c r="P26" s="37">
        <f t="shared" si="5"/>
        <v>228000000</v>
      </c>
      <c r="Q26" s="37">
        <f t="shared" si="5"/>
        <v>240000000</v>
      </c>
      <c r="R26" s="37">
        <f t="shared" si="5"/>
        <v>252000000</v>
      </c>
    </row>
    <row r="27">
      <c r="A27" s="28" t="s">
        <v>264</v>
      </c>
      <c r="B27" s="47">
        <v>1.563E8</v>
      </c>
      <c r="C27" s="37">
        <f>sumif('Player Details'!$B$4:$B1021,$A27,'Player Details'!K$4:K1021)</f>
        <v>105300000</v>
      </c>
      <c r="D27" s="37">
        <f>sumif('Player Details'!$B$4:$B1021,$A27,'Player Details'!L$4:L1021)</f>
        <v>307100000</v>
      </c>
      <c r="E27" s="37">
        <f>sumif('Player Details'!$B$4:$B1021,$A27,'Player Details'!M$4:M1021)</f>
        <v>282100000</v>
      </c>
      <c r="F27" s="37">
        <f>sumif('Player Details'!$B$4:$B1021,$A27,'Player Details'!N$4:N1021)</f>
        <v>236100000</v>
      </c>
      <c r="G27" s="37">
        <f>sumif('Player Details'!$B$4:$B1021,$A27,'Player Details'!O$4:O1021)</f>
        <v>100800000</v>
      </c>
      <c r="H27" s="37">
        <f>sumif('Player Details'!$B$4:$B1021,$A27,'Player Details'!P$4:P1021)</f>
        <v>77700000</v>
      </c>
      <c r="M27" s="48">
        <v>1.3</v>
      </c>
      <c r="N27" s="37">
        <f t="shared" ref="N27:R27" si="6">$M27*N$24</f>
        <v>221000000</v>
      </c>
      <c r="O27" s="37">
        <f t="shared" si="6"/>
        <v>234000000</v>
      </c>
      <c r="P27" s="37">
        <f t="shared" si="6"/>
        <v>247000000</v>
      </c>
      <c r="Q27" s="37">
        <f t="shared" si="6"/>
        <v>260000000</v>
      </c>
      <c r="R27" s="37">
        <f t="shared" si="6"/>
        <v>273000000</v>
      </c>
    </row>
    <row r="28">
      <c r="A28" s="28" t="s">
        <v>204</v>
      </c>
      <c r="B28" s="47">
        <v>1.531E8</v>
      </c>
      <c r="C28" s="37">
        <f>sumif('Player Details'!$B$4:$B1021,$A28,'Player Details'!K$4:K1021)</f>
        <v>103100000</v>
      </c>
      <c r="D28" s="37">
        <f>sumif('Player Details'!$B$4:$B1021,$A28,'Player Details'!L$4:L1021)</f>
        <v>160300000</v>
      </c>
      <c r="E28" s="37">
        <f>sumif('Player Details'!$B$4:$B1021,$A28,'Player Details'!M$4:M1021)</f>
        <v>124900000</v>
      </c>
      <c r="F28" s="37">
        <f>sumif('Player Details'!$B$4:$B1021,$A28,'Player Details'!N$4:N1021)</f>
        <v>83600000</v>
      </c>
      <c r="G28" s="37">
        <f>sumif('Player Details'!$B$4:$B1021,$A28,'Player Details'!O$4:O1021)</f>
        <v>69100000</v>
      </c>
      <c r="H28" s="37">
        <f>sumif('Player Details'!$B$4:$B1021,$A28,'Player Details'!P$4:P1021)</f>
        <v>50600000</v>
      </c>
      <c r="M28" s="48">
        <v>1.5</v>
      </c>
      <c r="N28" s="37">
        <f t="shared" ref="N28:R28" si="7">$M28*N$24</f>
        <v>255000000</v>
      </c>
      <c r="O28" s="37">
        <f t="shared" si="7"/>
        <v>270000000</v>
      </c>
      <c r="P28" s="37">
        <f t="shared" si="7"/>
        <v>285000000</v>
      </c>
      <c r="Q28" s="37">
        <f t="shared" si="7"/>
        <v>300000000</v>
      </c>
      <c r="R28" s="37">
        <f t="shared" si="7"/>
        <v>315000000</v>
      </c>
    </row>
    <row r="29">
      <c r="A29" s="28" t="s">
        <v>966</v>
      </c>
      <c r="B29" s="47">
        <v>1.617E8</v>
      </c>
      <c r="C29" s="37">
        <f>sumif('Player Details'!$B$4:$B1021,$A29,'Player Details'!K$4:K1021)</f>
        <v>79800000</v>
      </c>
      <c r="D29" s="37">
        <f>sumif('Player Details'!$B$4:$B1021,$A29,'Player Details'!L$4:L1021)</f>
        <v>213860000</v>
      </c>
      <c r="E29" s="37">
        <f>sumif('Player Details'!$B$4:$B1021,$A29,'Player Details'!M$4:M1021)</f>
        <v>184900000</v>
      </c>
      <c r="F29" s="37">
        <f>sumif('Player Details'!$B$4:$B1021,$A29,'Player Details'!N$4:N1021)</f>
        <v>155160000</v>
      </c>
      <c r="G29" s="37">
        <f>sumif('Player Details'!$B$4:$B1021,$A29,'Player Details'!O$4:O1021)</f>
        <v>113360000</v>
      </c>
      <c r="H29" s="37">
        <f>sumif('Player Details'!$B$4:$B1021,$A29,'Player Details'!P$4:P1021)</f>
        <v>92060000</v>
      </c>
      <c r="M29" s="48">
        <v>2.0</v>
      </c>
      <c r="N29" s="37">
        <f t="shared" ref="N29:R29" si="8">$M29*N$24</f>
        <v>340000000</v>
      </c>
      <c r="O29" s="37">
        <f t="shared" si="8"/>
        <v>360000000</v>
      </c>
      <c r="P29" s="37">
        <f t="shared" si="8"/>
        <v>380000000</v>
      </c>
      <c r="Q29" s="37">
        <f t="shared" si="8"/>
        <v>400000000</v>
      </c>
      <c r="R29" s="37">
        <f t="shared" si="8"/>
        <v>420000000</v>
      </c>
    </row>
    <row r="30">
      <c r="A30" s="28" t="s">
        <v>114</v>
      </c>
      <c r="B30" s="47">
        <v>1.567E8</v>
      </c>
      <c r="C30" s="37">
        <f>sumif('Player Details'!$B$4:$B1021,$A30,'Player Details'!K$4:K1021)</f>
        <v>49300000</v>
      </c>
      <c r="D30" s="37">
        <f>sumif('Player Details'!$B$4:$B1021,$A30,'Player Details'!L$4:L1021)</f>
        <v>141600000</v>
      </c>
      <c r="E30" s="37">
        <f>sumif('Player Details'!$B$4:$B1021,$A30,'Player Details'!M$4:M1021)</f>
        <v>110600000</v>
      </c>
      <c r="F30" s="37">
        <f>sumif('Player Details'!$B$4:$B1021,$A30,'Player Details'!N$4:N1021)</f>
        <v>78300000</v>
      </c>
      <c r="G30" s="37">
        <f>sumif('Player Details'!$B$4:$B1021,$A30,'Player Details'!O$4:O1021)</f>
        <v>78300000</v>
      </c>
      <c r="H30" s="37">
        <f>sumif('Player Details'!$B$4:$B1021,$A30,'Player Details'!P$4:P1021)</f>
        <v>57400000</v>
      </c>
    </row>
    <row r="31">
      <c r="A31" s="28" t="s">
        <v>68</v>
      </c>
      <c r="B31" s="47">
        <v>1.529E8</v>
      </c>
      <c r="C31" s="37">
        <f>sumif('Player Details'!$B$4:$B1021,$A31,'Player Details'!K$4:K1021)</f>
        <v>89900000</v>
      </c>
      <c r="D31" s="37">
        <f>sumif('Player Details'!$B$4:$B1021,$A31,'Player Details'!L$4:L1021)</f>
        <v>163600000</v>
      </c>
      <c r="E31" s="37">
        <f>sumif('Player Details'!$B$4:$B1021,$A31,'Player Details'!M$4:M1021)</f>
        <v>115900000</v>
      </c>
      <c r="F31" s="37">
        <f>sumif('Player Details'!$B$4:$B1021,$A31,'Player Details'!N$4:N1021)</f>
        <v>115400000</v>
      </c>
      <c r="G31" s="37">
        <f>sumif('Player Details'!$B$4:$B1021,$A31,'Player Details'!O$4:O1021)</f>
        <v>14000000</v>
      </c>
      <c r="H31" s="37">
        <f>sumif('Player Details'!$B$4:$B1021,$A31,'Player Details'!P$4:P1021)</f>
        <v>0</v>
      </c>
    </row>
    <row r="32">
      <c r="A32" s="28" t="s">
        <v>590</v>
      </c>
      <c r="B32" s="47">
        <v>1.447E8</v>
      </c>
      <c r="C32" s="37">
        <f>sumif('Player Details'!$B$4:$B1021,$A32,'Player Details'!K$4:K1021)</f>
        <v>72800000</v>
      </c>
      <c r="D32" s="37">
        <f>sumif('Player Details'!$B$4:$B1021,$A32,'Player Details'!L$4:L1021)</f>
        <v>246100000</v>
      </c>
      <c r="E32" s="37">
        <f>sumif('Player Details'!$B$4:$B1021,$A32,'Player Details'!M$4:M1021)</f>
        <v>229500000</v>
      </c>
      <c r="F32" s="37">
        <f>sumif('Player Details'!$B$4:$B1021,$A32,'Player Details'!N$4:N1021)</f>
        <v>191700000</v>
      </c>
      <c r="G32" s="37">
        <f>sumif('Player Details'!$B$4:$B1021,$A32,'Player Details'!O$4:O1021)</f>
        <v>163300000</v>
      </c>
      <c r="H32" s="37">
        <f>sumif('Player Details'!$B$4:$B1021,$A32,'Player Details'!P$4:P1021)</f>
        <v>163300000</v>
      </c>
    </row>
    <row r="33">
      <c r="A33" s="28" t="s">
        <v>481</v>
      </c>
      <c r="B33" s="47">
        <v>1.738E8</v>
      </c>
      <c r="C33" s="37">
        <f>sumif('Player Details'!$B$4:$B1021,$A33,'Player Details'!K$4:K1021)</f>
        <v>83000000</v>
      </c>
      <c r="D33" s="37">
        <f>sumif('Player Details'!$B$4:$B1021,$A33,'Player Details'!L$4:L1021)</f>
        <v>246300000</v>
      </c>
      <c r="E33" s="37">
        <f>sumif('Player Details'!$B$4:$B1021,$A33,'Player Details'!M$4:M1021)</f>
        <v>244100000</v>
      </c>
      <c r="F33" s="37">
        <f>sumif('Player Details'!$B$4:$B1021,$A33,'Player Details'!N$4:N1021)</f>
        <v>179300000</v>
      </c>
      <c r="G33" s="37">
        <f>sumif('Player Details'!$B$4:$B1021,$A33,'Player Details'!O$4:O1021)</f>
        <v>76100000</v>
      </c>
      <c r="H33" s="37">
        <f>sumif('Player Details'!$B$4:$B1021,$A33,'Player Details'!P$4:P1021)</f>
        <v>65000000</v>
      </c>
    </row>
    <row r="34">
      <c r="A34" s="28" t="s">
        <v>974</v>
      </c>
      <c r="B34" s="47">
        <v>1.499E8</v>
      </c>
      <c r="C34" s="37">
        <f>sumif('Player Details'!$B$4:$B1021,$A34,'Player Details'!K$4:K1021)</f>
        <v>51660000</v>
      </c>
      <c r="D34" s="37">
        <f>sumif('Player Details'!$B$4:$B1021,$A34,'Player Details'!L$4:L1021)</f>
        <v>213160000</v>
      </c>
      <c r="E34" s="37">
        <f>sumif('Player Details'!$B$4:$B1021,$A34,'Player Details'!M$4:M1021)</f>
        <v>197460000</v>
      </c>
      <c r="F34" s="37">
        <f>sumif('Player Details'!$B$4:$B1021,$A34,'Player Details'!N$4:N1021)</f>
        <v>182600000</v>
      </c>
      <c r="G34" s="37">
        <f>sumif('Player Details'!$B$4:$B1021,$A34,'Player Details'!O$4:O1021)</f>
        <v>150000000</v>
      </c>
      <c r="H34" s="37">
        <f>sumif('Player Details'!$B$4:$B1021,$A34,'Player Details'!P$4:P1021)</f>
        <v>130000000</v>
      </c>
    </row>
    <row r="35">
      <c r="A35" s="28" t="s">
        <v>977</v>
      </c>
      <c r="B35" s="47">
        <v>1.7E8</v>
      </c>
      <c r="C35" s="37">
        <f>sumif('Player Details'!$B$4:$B1021,$A35,'Player Details'!K$4:K1021)</f>
        <v>191480000</v>
      </c>
      <c r="D35" s="37">
        <f>sumif('Player Details'!$B$4:$B1021,$A35,'Player Details'!L$4:L1021)</f>
        <v>193180000</v>
      </c>
      <c r="E35" s="37">
        <f>sumif('Player Details'!$B$4:$B1021,$A35,'Player Details'!M$4:M1021)</f>
        <v>176160000</v>
      </c>
      <c r="F35" s="37">
        <f>sumif('Player Details'!$B$4:$B1021,$A35,'Player Details'!N$4:N1021)</f>
        <v>156660000</v>
      </c>
      <c r="G35" s="37">
        <f>sumif('Player Details'!$B$4:$B1021,$A35,'Player Details'!O$4:O1021)</f>
        <v>17520000</v>
      </c>
      <c r="H35" s="37">
        <f>sumif('Player Details'!$B$4:$B1021,$A35,'Player Details'!P$4:P1021)</f>
        <v>0</v>
      </c>
    </row>
    <row r="36">
      <c r="A36" s="42" t="s">
        <v>979</v>
      </c>
      <c r="D36" s="37">
        <f>sumif('Player Details'!$B$4:$B1021,$A36,'Player Details'!L$4:L1021)</f>
        <v>244460000</v>
      </c>
      <c r="E36" s="37">
        <f>sumif('Player Details'!$B$4:$B1021,$A36,'Player Details'!M$4:M1021)</f>
        <v>184240000</v>
      </c>
      <c r="F36" s="37">
        <f>sumif('Player Details'!$B$4:$B1021,$A36,'Player Details'!N$4:N1021)</f>
        <v>174040000</v>
      </c>
      <c r="G36" s="37">
        <f>sumif('Player Details'!$B$4:$B1021,$A36,'Player Details'!O$4:O1021)</f>
        <v>79000000</v>
      </c>
      <c r="H36" s="37">
        <f>sumif('Player Details'!$B$4:$B1021,$A36,'Player Details'!P$4:P1021)</f>
        <v>21200000</v>
      </c>
    </row>
    <row r="37">
      <c r="A37" s="28" t="s">
        <v>981</v>
      </c>
      <c r="D37" s="37">
        <f>sumif('Player Details'!$B$4:$B1021,$A37,'Player Details'!L$4:L1021)</f>
        <v>229400000</v>
      </c>
      <c r="E37" s="37">
        <f>sumif('Player Details'!$B$4:$B1021,$A37,'Player Details'!M$4:M1021)</f>
        <v>216200000</v>
      </c>
      <c r="F37" s="37">
        <f>sumif('Player Details'!$B$4:$B1021,$A37,'Player Details'!N$4:N1021)</f>
        <v>203100000</v>
      </c>
      <c r="G37" s="37">
        <f>sumif('Player Details'!$B$4:$B1021,$A37,'Player Details'!O$4:O1021)</f>
        <v>130000000</v>
      </c>
      <c r="H37" s="37">
        <f>sumif('Player Details'!$B$4:$B1021,$A37,'Player Details'!P$4:P1021)</f>
        <v>74200000</v>
      </c>
    </row>
    <row r="38" hidden="1">
      <c r="A38" s="45"/>
    </row>
    <row r="39" hidden="1">
      <c r="A39" s="45"/>
    </row>
    <row r="40" hidden="1">
      <c r="A40" s="45"/>
    </row>
    <row r="41" hidden="1">
      <c r="A41" s="45"/>
    </row>
    <row r="43">
      <c r="B43" s="26" t="s">
        <v>985</v>
      </c>
    </row>
    <row r="44">
      <c r="B44" s="27">
        <v>2024.0</v>
      </c>
      <c r="C44" s="27">
        <v>2025.0</v>
      </c>
      <c r="D44" s="27">
        <v>2026.0</v>
      </c>
      <c r="E44" s="27">
        <v>2027.0</v>
      </c>
      <c r="F44" s="27">
        <v>2028.0</v>
      </c>
      <c r="G44" s="27">
        <v>2029.0</v>
      </c>
      <c r="H44" s="27">
        <v>2030.0</v>
      </c>
    </row>
    <row r="45">
      <c r="A45" s="28" t="s">
        <v>957</v>
      </c>
      <c r="B45" s="50">
        <v>1.1634551495016612</v>
      </c>
      <c r="C45" s="51">
        <f t="shared" ref="C45:H45" si="9">C24/C3</f>
        <v>1.207078547</v>
      </c>
      <c r="D45" s="51">
        <f t="shared" si="9"/>
        <v>1.805294118</v>
      </c>
      <c r="E45" s="51">
        <f t="shared" si="9"/>
        <v>1.369430052</v>
      </c>
      <c r="F45" s="51">
        <f t="shared" si="9"/>
        <v>0.8468421053</v>
      </c>
      <c r="G45" s="51">
        <f t="shared" si="9"/>
        <v>0.527</v>
      </c>
      <c r="H45" s="51">
        <f t="shared" si="9"/>
        <v>0.5019047619</v>
      </c>
    </row>
    <row r="46">
      <c r="A46" s="28" t="s">
        <v>417</v>
      </c>
      <c r="B46" s="50">
        <v>0.972</v>
      </c>
      <c r="C46" s="51">
        <f t="shared" ref="C46:H46" si="10">C25/C4</f>
        <v>0.76875</v>
      </c>
      <c r="D46" s="51">
        <f t="shared" si="10"/>
        <v>1.110588235</v>
      </c>
      <c r="E46" s="51">
        <f t="shared" si="10"/>
        <v>0.8674157303</v>
      </c>
      <c r="F46" s="51">
        <f t="shared" si="10"/>
        <v>0.4521052632</v>
      </c>
      <c r="G46" s="51">
        <f t="shared" si="10"/>
        <v>0.159</v>
      </c>
      <c r="H46" s="51">
        <f t="shared" si="10"/>
        <v>0.09523809524</v>
      </c>
    </row>
    <row r="47">
      <c r="A47" s="28" t="s">
        <v>11</v>
      </c>
      <c r="B47" s="50">
        <v>1.048829431438127</v>
      </c>
      <c r="C47" s="51">
        <f t="shared" ref="C47:H47" si="11">C26/C5</f>
        <v>0.4226646248</v>
      </c>
      <c r="D47" s="51">
        <f t="shared" si="11"/>
        <v>0.8815028902</v>
      </c>
      <c r="E47" s="51">
        <f t="shared" si="11"/>
        <v>0.7516666667</v>
      </c>
      <c r="F47" s="51">
        <f t="shared" si="11"/>
        <v>0.4157894737</v>
      </c>
      <c r="G47" s="51">
        <f t="shared" si="11"/>
        <v>0.29</v>
      </c>
      <c r="H47" s="51">
        <f t="shared" si="11"/>
        <v>0</v>
      </c>
    </row>
    <row r="48">
      <c r="A48" s="28" t="s">
        <v>264</v>
      </c>
      <c r="B48" s="50">
        <v>1.042</v>
      </c>
      <c r="C48" s="51">
        <f t="shared" ref="C48:H48" si="12">C27/C6</f>
        <v>0.6677235257</v>
      </c>
      <c r="D48" s="51">
        <f t="shared" si="12"/>
        <v>1.841127098</v>
      </c>
      <c r="E48" s="51">
        <f t="shared" si="12"/>
        <v>1.568965517</v>
      </c>
      <c r="F48" s="51">
        <f t="shared" si="12"/>
        <v>1.242631579</v>
      </c>
      <c r="G48" s="51">
        <f t="shared" si="12"/>
        <v>0.504</v>
      </c>
      <c r="H48" s="51">
        <f t="shared" si="12"/>
        <v>0.37</v>
      </c>
    </row>
    <row r="49">
      <c r="A49" s="28" t="s">
        <v>204</v>
      </c>
      <c r="B49" s="50">
        <v>1.0206666666666666</v>
      </c>
      <c r="C49" s="51">
        <f t="shared" ref="C49:H49" si="13">C28/C7</f>
        <v>0.644375</v>
      </c>
      <c r="D49" s="51">
        <f t="shared" si="13"/>
        <v>0.9418331375</v>
      </c>
      <c r="E49" s="51">
        <f t="shared" si="13"/>
        <v>0.6931187569</v>
      </c>
      <c r="F49" s="51">
        <f t="shared" si="13"/>
        <v>0.44</v>
      </c>
      <c r="G49" s="51">
        <f t="shared" si="13"/>
        <v>0.3455</v>
      </c>
      <c r="H49" s="51">
        <f t="shared" si="13"/>
        <v>0.240952381</v>
      </c>
    </row>
    <row r="50">
      <c r="A50" s="28" t="s">
        <v>966</v>
      </c>
      <c r="B50" s="50">
        <v>1.078</v>
      </c>
      <c r="C50" s="51">
        <f t="shared" ref="C50:H50" si="14">C29/C8</f>
        <v>0.49875</v>
      </c>
      <c r="D50" s="51">
        <f t="shared" si="14"/>
        <v>1.258</v>
      </c>
      <c r="E50" s="51">
        <f t="shared" si="14"/>
        <v>1.027222222</v>
      </c>
      <c r="F50" s="51">
        <f t="shared" si="14"/>
        <v>0.8166315789</v>
      </c>
      <c r="G50" s="51">
        <f t="shared" si="14"/>
        <v>0.5668</v>
      </c>
      <c r="H50" s="51">
        <f t="shared" si="14"/>
        <v>0.4383809524</v>
      </c>
    </row>
    <row r="51">
      <c r="A51" s="28" t="s">
        <v>114</v>
      </c>
      <c r="B51" s="50">
        <v>1.0446666666666666</v>
      </c>
      <c r="C51" s="51">
        <f t="shared" ref="C51:H51" si="15">C30/C9</f>
        <v>0.307165109</v>
      </c>
      <c r="D51" s="51">
        <f t="shared" si="15"/>
        <v>0.8045454545</v>
      </c>
      <c r="E51" s="51">
        <f t="shared" si="15"/>
        <v>0.6144444444</v>
      </c>
      <c r="F51" s="51">
        <f t="shared" si="15"/>
        <v>0.4121052632</v>
      </c>
      <c r="G51" s="51">
        <f t="shared" si="15"/>
        <v>0.3915</v>
      </c>
      <c r="H51" s="51">
        <f t="shared" si="15"/>
        <v>0.2733333333</v>
      </c>
    </row>
    <row r="52">
      <c r="A52" s="28" t="s">
        <v>68</v>
      </c>
      <c r="B52" s="50">
        <v>1.0193333333333334</v>
      </c>
      <c r="C52" s="51">
        <f t="shared" ref="C52:H52" si="16">C31/C10</f>
        <v>0.561875</v>
      </c>
      <c r="D52" s="51">
        <f t="shared" si="16"/>
        <v>0.9623529412</v>
      </c>
      <c r="E52" s="51">
        <f t="shared" si="16"/>
        <v>0.6438888889</v>
      </c>
      <c r="F52" s="51">
        <f t="shared" si="16"/>
        <v>0.6073684211</v>
      </c>
      <c r="G52" s="51">
        <f t="shared" si="16"/>
        <v>0.07</v>
      </c>
      <c r="H52" s="51">
        <f t="shared" si="16"/>
        <v>0</v>
      </c>
    </row>
    <row r="53">
      <c r="A53" s="28" t="s">
        <v>590</v>
      </c>
      <c r="B53" s="50">
        <v>0.9646666666666667</v>
      </c>
      <c r="C53" s="51">
        <f t="shared" ref="C53:H53" si="17">C32/C11</f>
        <v>0.455</v>
      </c>
      <c r="D53" s="51">
        <f t="shared" si="17"/>
        <v>1.619078947</v>
      </c>
      <c r="E53" s="51">
        <f t="shared" si="17"/>
        <v>1.311428571</v>
      </c>
      <c r="F53" s="51">
        <f t="shared" si="17"/>
        <v>1.008947368</v>
      </c>
      <c r="G53" s="51">
        <f t="shared" si="17"/>
        <v>0.8165</v>
      </c>
      <c r="H53" s="51">
        <f t="shared" si="17"/>
        <v>0.7776190476</v>
      </c>
    </row>
    <row r="54">
      <c r="A54" s="28" t="s">
        <v>481</v>
      </c>
      <c r="B54" s="50">
        <v>1.1586666666666667</v>
      </c>
      <c r="C54" s="51">
        <f t="shared" ref="C54:H54" si="18">C33/C12</f>
        <v>0.51875</v>
      </c>
      <c r="D54" s="51">
        <f t="shared" si="18"/>
        <v>1.387605634</v>
      </c>
      <c r="E54" s="51">
        <f t="shared" si="18"/>
        <v>1.319459459</v>
      </c>
      <c r="F54" s="51">
        <f t="shared" si="18"/>
        <v>0.9436842105</v>
      </c>
      <c r="G54" s="51">
        <f t="shared" si="18"/>
        <v>0.3805</v>
      </c>
      <c r="H54" s="51">
        <f t="shared" si="18"/>
        <v>0.3095238095</v>
      </c>
    </row>
    <row r="55">
      <c r="A55" s="28" t="s">
        <v>974</v>
      </c>
      <c r="B55" s="50">
        <v>0.9993333333333333</v>
      </c>
      <c r="C55" s="51">
        <f t="shared" ref="C55:H55" si="19">C34/C13</f>
        <v>0.322875</v>
      </c>
      <c r="D55" s="51">
        <f t="shared" si="19"/>
        <v>1.235710145</v>
      </c>
      <c r="E55" s="51">
        <f t="shared" si="19"/>
        <v>1.097</v>
      </c>
      <c r="F55" s="51">
        <f t="shared" si="19"/>
        <v>0.9610526316</v>
      </c>
      <c r="G55" s="51">
        <f t="shared" si="19"/>
        <v>0.75</v>
      </c>
      <c r="H55" s="51">
        <f t="shared" si="19"/>
        <v>0.619047619</v>
      </c>
    </row>
    <row r="56">
      <c r="A56" s="28" t="s">
        <v>977</v>
      </c>
      <c r="B56" s="50">
        <v>1.1333333333333333</v>
      </c>
      <c r="C56" s="51">
        <f t="shared" ref="C56:H56" si="20">C35/C14</f>
        <v>1.19675</v>
      </c>
      <c r="D56" s="51">
        <f t="shared" si="20"/>
        <v>1.123139535</v>
      </c>
      <c r="E56" s="51">
        <f t="shared" si="20"/>
        <v>0.9786666667</v>
      </c>
      <c r="F56" s="51">
        <f t="shared" si="20"/>
        <v>0.8245263158</v>
      </c>
      <c r="G56" s="51">
        <f t="shared" si="20"/>
        <v>0.0876</v>
      </c>
      <c r="H56" s="51">
        <f t="shared" si="20"/>
        <v>0</v>
      </c>
    </row>
    <row r="57">
      <c r="A57" s="42" t="s">
        <v>979</v>
      </c>
      <c r="D57" s="51">
        <f t="shared" ref="D57:H57" si="21">D36/D15</f>
        <v>1.438</v>
      </c>
      <c r="E57" s="51">
        <f t="shared" si="21"/>
        <v>1.083764706</v>
      </c>
      <c r="F57" s="51">
        <f t="shared" si="21"/>
        <v>0.916</v>
      </c>
      <c r="G57" s="51">
        <f t="shared" si="21"/>
        <v>0.395</v>
      </c>
      <c r="H57" s="51">
        <f t="shared" si="21"/>
        <v>0.100952381</v>
      </c>
    </row>
    <row r="58">
      <c r="A58" s="28" t="s">
        <v>981</v>
      </c>
      <c r="D58" s="51">
        <f t="shared" ref="D58:H58" si="22">D37/D16</f>
        <v>1.349411765</v>
      </c>
      <c r="E58" s="51">
        <f t="shared" si="22"/>
        <v>1.201111111</v>
      </c>
      <c r="F58" s="51">
        <f t="shared" si="22"/>
        <v>1.068947368</v>
      </c>
      <c r="G58" s="51">
        <f t="shared" si="22"/>
        <v>0.65</v>
      </c>
      <c r="H58" s="51">
        <f t="shared" si="22"/>
        <v>0.3533333333</v>
      </c>
    </row>
  </sheetData>
  <mergeCells count="4">
    <mergeCell ref="B1:G1"/>
    <mergeCell ref="B22:G22"/>
    <mergeCell ref="N22:T22"/>
    <mergeCell ref="B43:G43"/>
  </mergeCells>
  <conditionalFormatting sqref="P3:P16">
    <cfRule type="cellIs" dxfId="0" priority="1" operator="greaterThan">
      <formula>15</formula>
    </cfRule>
  </conditionalFormatting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4.88"/>
    <col customWidth="1" min="2" max="2" width="32.88"/>
    <col customWidth="1" min="3" max="3" width="13.0"/>
    <col customWidth="1" min="4" max="4" width="13.25"/>
    <col customWidth="1" min="5" max="5" width="16.88"/>
    <col customWidth="1" min="6" max="6" width="11.25"/>
    <col customWidth="1" min="7" max="7" width="17.63"/>
    <col customWidth="1" min="8" max="8" width="16.75"/>
    <col customWidth="1" min="9" max="9" width="16.0"/>
    <col customWidth="1" hidden="1" min="10" max="11" width="18.38"/>
    <col customWidth="1" min="12" max="26" width="17.5"/>
  </cols>
  <sheetData>
    <row r="1" hidden="1">
      <c r="C1" s="1"/>
      <c r="D1" s="1"/>
      <c r="E1" s="1"/>
      <c r="F1" s="2"/>
      <c r="G1" s="3"/>
      <c r="J1" s="4">
        <v>2024.0</v>
      </c>
      <c r="K1" s="4">
        <v>2025.0</v>
      </c>
      <c r="L1" s="4">
        <v>2026.0</v>
      </c>
      <c r="M1" s="4">
        <v>2027.0</v>
      </c>
      <c r="N1" s="4">
        <v>2028.0</v>
      </c>
      <c r="O1" s="4">
        <v>2029.0</v>
      </c>
      <c r="P1" s="4">
        <v>2030.0</v>
      </c>
      <c r="Q1" s="16">
        <v>2031.0</v>
      </c>
      <c r="R1" s="16">
        <v>2032.0</v>
      </c>
      <c r="S1" s="16">
        <v>2033.0</v>
      </c>
      <c r="T1" s="16">
        <v>2034.0</v>
      </c>
      <c r="U1" s="16">
        <v>2035.0</v>
      </c>
      <c r="V1" s="16">
        <v>2036.0</v>
      </c>
      <c r="W1" s="16">
        <v>2037.0</v>
      </c>
      <c r="X1" s="16">
        <v>2038.0</v>
      </c>
      <c r="Y1" s="16">
        <v>2039.0</v>
      </c>
      <c r="Z1" s="16">
        <v>2040.0</v>
      </c>
    </row>
    <row r="2" ht="48.75" customHeight="1">
      <c r="B2" s="5"/>
      <c r="C2" s="6"/>
      <c r="D2" s="6"/>
      <c r="E2" s="6"/>
      <c r="F2" s="6"/>
      <c r="G2" s="5"/>
      <c r="H2" s="5"/>
      <c r="I2" s="5"/>
      <c r="J2" s="6"/>
      <c r="K2" s="6"/>
      <c r="L2" s="6"/>
      <c r="M2" s="6"/>
      <c r="N2" s="6"/>
      <c r="O2" s="6"/>
      <c r="P2" s="6"/>
    </row>
    <row r="3">
      <c r="A3" s="52" t="s">
        <v>0</v>
      </c>
      <c r="B3" s="52" t="s">
        <v>1</v>
      </c>
      <c r="C3" s="53" t="s">
        <v>2</v>
      </c>
      <c r="D3" s="53" t="s">
        <v>3</v>
      </c>
      <c r="E3" s="53" t="s">
        <v>4</v>
      </c>
      <c r="F3" s="53" t="s">
        <v>5</v>
      </c>
      <c r="G3" s="52" t="s">
        <v>6</v>
      </c>
      <c r="H3" s="52" t="s">
        <v>7</v>
      </c>
      <c r="I3" s="52" t="s">
        <v>8</v>
      </c>
      <c r="J3" s="53" t="s">
        <v>9</v>
      </c>
      <c r="K3" s="53" t="str">
        <f t="shared" ref="K3:Z3" si="1">concatenate(K1, " Salary Hit")</f>
        <v>2025 Salary Hit</v>
      </c>
      <c r="L3" s="53" t="str">
        <f t="shared" si="1"/>
        <v>2026 Salary Hit</v>
      </c>
      <c r="M3" s="53" t="str">
        <f t="shared" si="1"/>
        <v>2027 Salary Hit</v>
      </c>
      <c r="N3" s="53" t="str">
        <f t="shared" si="1"/>
        <v>2028 Salary Hit</v>
      </c>
      <c r="O3" s="53" t="str">
        <f t="shared" si="1"/>
        <v>2029 Salary Hit</v>
      </c>
      <c r="P3" s="53" t="str">
        <f t="shared" si="1"/>
        <v>2030 Salary Hit</v>
      </c>
      <c r="Q3" s="53" t="str">
        <f t="shared" si="1"/>
        <v>2031 Salary Hit</v>
      </c>
      <c r="R3" s="53" t="str">
        <f t="shared" si="1"/>
        <v>2032 Salary Hit</v>
      </c>
      <c r="S3" s="53" t="str">
        <f t="shared" si="1"/>
        <v>2033 Salary Hit</v>
      </c>
      <c r="T3" s="53" t="str">
        <f t="shared" si="1"/>
        <v>2034 Salary Hit</v>
      </c>
      <c r="U3" s="53" t="str">
        <f t="shared" si="1"/>
        <v>2035 Salary Hit</v>
      </c>
      <c r="V3" s="53" t="str">
        <f t="shared" si="1"/>
        <v>2036 Salary Hit</v>
      </c>
      <c r="W3" s="53" t="str">
        <f t="shared" si="1"/>
        <v>2037 Salary Hit</v>
      </c>
      <c r="X3" s="53" t="str">
        <f t="shared" si="1"/>
        <v>2038 Salary Hit</v>
      </c>
      <c r="Y3" s="53" t="str">
        <f t="shared" si="1"/>
        <v>2039 Salary Hit</v>
      </c>
      <c r="Z3" s="53" t="str">
        <f t="shared" si="1"/>
        <v>2040 Salary Hit</v>
      </c>
    </row>
    <row r="4">
      <c r="A4" s="16" t="s">
        <v>319</v>
      </c>
      <c r="B4" s="16" t="s">
        <v>981</v>
      </c>
      <c r="C4" s="54">
        <v>45318.0</v>
      </c>
      <c r="D4" s="54"/>
      <c r="E4" s="55" t="s">
        <v>12</v>
      </c>
      <c r="F4" s="56">
        <v>3.57E7</v>
      </c>
      <c r="G4" s="57">
        <v>5.0</v>
      </c>
      <c r="H4" s="16">
        <v>2024.0</v>
      </c>
      <c r="I4" s="58">
        <f t="shared" ref="I4:I3003" si="4">if(H4="","",if(or($E4="FA Contract",$E4="Dropped",$E4="Injured"),$H4+$G4-1,if($E4="YP Contract",$H4+2,if(and($E4="Minors",$G4&lt;&gt;"YP"),$H4+$G4-1,if(and($E4="Minors",$G4="YP"),$H4+2,"")))))</f>
        <v>2028</v>
      </c>
      <c r="J4" s="59">
        <f t="shared" ref="J4:K4" si="2">if($E4="","",if($E4="Dropped",if(and(J$1&lt;=$I4,J$1&gt;=$H4),if(Year($D4)=J$1,$F4*0.8,if((year($D4)+1)=J$1,$F4*0.6,$F4*0.4)) ,""),if($E4="Minors",0,if($E4="FA Contract",if(and(J$1&lt;=$I4,J$1&gt;=$H4),$F4,""),if($E4="YP Contract",if(J$1=$H4,500000,if(J$1=($H4+1),1000000,if(J$1=($H4+2),1500000,""))))))))</f>
        <v>35700000</v>
      </c>
      <c r="K4" s="59">
        <f t="shared" si="2"/>
        <v>35700000</v>
      </c>
      <c r="L4" s="59">
        <f t="shared" ref="L4:Z4" si="3">if($E4="","",if($E4="Injured",if(and(L$1=year(today()),L$1&lt;=$I4,L$1&gt;=$H4),0,if(and(L$1&lt;=$I4,L$1&gt;=$H4),$F4,"")),if($E4="Dropped",if(and(L$1&lt;=$I4,L$1&gt;=$H4),if(Year($D4)=L$1,$F4*0.8,if((year($D4)+1)=L$1,$F4*0.6,$F4*0.4)) ,""),if($E4="Minors",0,if($E4="FA Contract",if(and(L$1&lt;=$I4,L$1&gt;=$H4),$F4,""),if($E4="YP Contract",if(L$1=$H4,500000,if(L$1=($H4+1),1000000,if(L$1=($H4+2),1500000,"")))))))))</f>
        <v>35700000</v>
      </c>
      <c r="M4" s="59">
        <f t="shared" si="3"/>
        <v>35700000</v>
      </c>
      <c r="N4" s="59">
        <f t="shared" si="3"/>
        <v>35700000</v>
      </c>
      <c r="O4" s="59" t="str">
        <f t="shared" si="3"/>
        <v/>
      </c>
      <c r="P4" s="59" t="str">
        <f t="shared" si="3"/>
        <v/>
      </c>
      <c r="Q4" s="59" t="str">
        <f t="shared" si="3"/>
        <v/>
      </c>
      <c r="R4" s="59" t="str">
        <f t="shared" si="3"/>
        <v/>
      </c>
      <c r="S4" s="59" t="str">
        <f t="shared" si="3"/>
        <v/>
      </c>
      <c r="T4" s="59" t="str">
        <f t="shared" si="3"/>
        <v/>
      </c>
      <c r="U4" s="59" t="str">
        <f t="shared" si="3"/>
        <v/>
      </c>
      <c r="V4" s="59" t="str">
        <f t="shared" si="3"/>
        <v/>
      </c>
      <c r="W4" s="59" t="str">
        <f t="shared" si="3"/>
        <v/>
      </c>
      <c r="X4" s="59" t="str">
        <f t="shared" si="3"/>
        <v/>
      </c>
      <c r="Y4" s="59" t="str">
        <f t="shared" si="3"/>
        <v/>
      </c>
      <c r="Z4" s="59" t="str">
        <f t="shared" si="3"/>
        <v/>
      </c>
    </row>
    <row r="5">
      <c r="A5" s="16" t="s">
        <v>181</v>
      </c>
      <c r="B5" s="16" t="s">
        <v>981</v>
      </c>
      <c r="C5" s="54">
        <v>46066.0</v>
      </c>
      <c r="D5" s="54"/>
      <c r="E5" s="55" t="s">
        <v>12</v>
      </c>
      <c r="F5" s="60">
        <v>2.61E7</v>
      </c>
      <c r="G5" s="57">
        <v>8.0</v>
      </c>
      <c r="H5" s="16">
        <v>2026.0</v>
      </c>
      <c r="I5" s="58">
        <f t="shared" si="4"/>
        <v>2033</v>
      </c>
      <c r="J5" s="59" t="str">
        <f t="shared" ref="J5:K5" si="5">if($E5="","",if($E5="Dropped",if(and(J$1&lt;=$I5,J$1&gt;=$H5),if(Year($D5)=J$1,$F5*0.8,if((year($D5)+1)=J$1,$F5*0.6,$F5*0.4)) ,""),if($E5="Minors",0,if($E5="FA Contract",if(and(J$1&lt;=$I5,J$1&gt;=$H5),$F5,""),if($E5="YP Contract",if(J$1=$H5,500000,if(J$1=($H5+1),1000000,if(J$1=($H5+2),1500000,""))))))))</f>
        <v/>
      </c>
      <c r="K5" s="59" t="str">
        <f t="shared" si="5"/>
        <v/>
      </c>
      <c r="L5" s="59">
        <f t="shared" ref="L5:Z5" si="6">if($E5="","",if($E5="Injured",if(and(L$1=year(today()),L$1&lt;=$I5,L$1&gt;=$H5),0,if(and(L$1&lt;=$I5,L$1&gt;=$H5),$F5,"")),if($E5="Dropped",if(and(L$1&lt;=$I5,L$1&gt;=$H5),if(Year($D5)=L$1,$F5*0.8,if((year($D5)+1)=L$1,$F5*0.6,$F5*0.4)) ,""),if($E5="Minors",0,if($E5="FA Contract",if(and(L$1&lt;=$I5,L$1&gt;=$H5),$F5,""),if($E5="YP Contract",if(L$1=$H5,500000,if(L$1=($H5+1),1000000,if(L$1=($H5+2),1500000,"")))))))))</f>
        <v>26100000</v>
      </c>
      <c r="M5" s="59">
        <f t="shared" si="6"/>
        <v>26100000</v>
      </c>
      <c r="N5" s="59">
        <f t="shared" si="6"/>
        <v>26100000</v>
      </c>
      <c r="O5" s="59">
        <f t="shared" si="6"/>
        <v>26100000</v>
      </c>
      <c r="P5" s="59">
        <f t="shared" si="6"/>
        <v>26100000</v>
      </c>
      <c r="Q5" s="59">
        <f t="shared" si="6"/>
        <v>26100000</v>
      </c>
      <c r="R5" s="59">
        <f t="shared" si="6"/>
        <v>26100000</v>
      </c>
      <c r="S5" s="59">
        <f t="shared" si="6"/>
        <v>26100000</v>
      </c>
      <c r="T5" s="59" t="str">
        <f t="shared" si="6"/>
        <v/>
      </c>
      <c r="U5" s="59" t="str">
        <f t="shared" si="6"/>
        <v/>
      </c>
      <c r="V5" s="59" t="str">
        <f t="shared" si="6"/>
        <v/>
      </c>
      <c r="W5" s="59" t="str">
        <f t="shared" si="6"/>
        <v/>
      </c>
      <c r="X5" s="59" t="str">
        <f t="shared" si="6"/>
        <v/>
      </c>
      <c r="Y5" s="59" t="str">
        <f t="shared" si="6"/>
        <v/>
      </c>
      <c r="Z5" s="59" t="str">
        <f t="shared" si="6"/>
        <v/>
      </c>
    </row>
    <row r="6">
      <c r="A6" s="16" t="s">
        <v>556</v>
      </c>
      <c r="B6" s="16" t="s">
        <v>981</v>
      </c>
      <c r="C6" s="54">
        <v>46055.0</v>
      </c>
      <c r="D6" s="54"/>
      <c r="E6" s="55" t="s">
        <v>12</v>
      </c>
      <c r="F6" s="60">
        <v>1.75E7</v>
      </c>
      <c r="G6" s="57">
        <v>5.0</v>
      </c>
      <c r="H6" s="16">
        <v>2026.0</v>
      </c>
      <c r="I6" s="58">
        <f t="shared" si="4"/>
        <v>2030</v>
      </c>
      <c r="J6" s="59" t="str">
        <f t="shared" ref="J6:K6" si="7">if($E6="","",if($E6="Dropped",if(and(J$1&lt;=$I6,J$1&gt;=$H6),if(Year($D6)=J$1,$F6*0.8,if((year($D6)+1)=J$1,$F6*0.6,$F6*0.4)) ,""),if($E6="Minors",0,if($E6="FA Contract",if(and(J$1&lt;=$I6,J$1&gt;=$H6),$F6,""),if($E6="YP Contract",if(J$1=$H6,500000,if(J$1=($H6+1),1000000,if(J$1=($H6+2),1500000,""))))))))</f>
        <v/>
      </c>
      <c r="K6" s="59" t="str">
        <f t="shared" si="7"/>
        <v/>
      </c>
      <c r="L6" s="59">
        <f t="shared" ref="L6:Z6" si="8">if($E6="","",if($E6="Injured",if(and(L$1=year(today()),L$1&lt;=$I6,L$1&gt;=$H6),0,if(and(L$1&lt;=$I6,L$1&gt;=$H6),$F6,"")),if($E6="Dropped",if(and(L$1&lt;=$I6,L$1&gt;=$H6),if(Year($D6)=L$1,$F6*0.8,if((year($D6)+1)=L$1,$F6*0.6,$F6*0.4)) ,""),if($E6="Minors",0,if($E6="FA Contract",if(and(L$1&lt;=$I6,L$1&gt;=$H6),$F6,""),if($E6="YP Contract",if(L$1=$H6,500000,if(L$1=($H6+1),1000000,if(L$1=($H6+2),1500000,"")))))))))</f>
        <v>17500000</v>
      </c>
      <c r="M6" s="59">
        <f t="shared" si="8"/>
        <v>17500000</v>
      </c>
      <c r="N6" s="59">
        <f t="shared" si="8"/>
        <v>17500000</v>
      </c>
      <c r="O6" s="59">
        <f t="shared" si="8"/>
        <v>17500000</v>
      </c>
      <c r="P6" s="59">
        <f t="shared" si="8"/>
        <v>17500000</v>
      </c>
      <c r="Q6" s="59" t="str">
        <f t="shared" si="8"/>
        <v/>
      </c>
      <c r="R6" s="59" t="str">
        <f t="shared" si="8"/>
        <v/>
      </c>
      <c r="S6" s="59" t="str">
        <f t="shared" si="8"/>
        <v/>
      </c>
      <c r="T6" s="59" t="str">
        <f t="shared" si="8"/>
        <v/>
      </c>
      <c r="U6" s="59" t="str">
        <f t="shared" si="8"/>
        <v/>
      </c>
      <c r="V6" s="59" t="str">
        <f t="shared" si="8"/>
        <v/>
      </c>
      <c r="W6" s="59" t="str">
        <f t="shared" si="8"/>
        <v/>
      </c>
      <c r="X6" s="59" t="str">
        <f t="shared" si="8"/>
        <v/>
      </c>
      <c r="Y6" s="59" t="str">
        <f t="shared" si="8"/>
        <v/>
      </c>
      <c r="Z6" s="59" t="str">
        <f t="shared" si="8"/>
        <v/>
      </c>
    </row>
    <row r="7">
      <c r="A7" s="16" t="s">
        <v>129</v>
      </c>
      <c r="B7" s="16" t="s">
        <v>981</v>
      </c>
      <c r="C7" s="54">
        <v>46057.0</v>
      </c>
      <c r="D7" s="54"/>
      <c r="E7" s="55" t="s">
        <v>12</v>
      </c>
      <c r="F7" s="60">
        <v>1.66E7</v>
      </c>
      <c r="G7" s="57">
        <v>5.0</v>
      </c>
      <c r="H7" s="16">
        <v>2026.0</v>
      </c>
      <c r="I7" s="58">
        <f t="shared" si="4"/>
        <v>2030</v>
      </c>
      <c r="J7" s="59" t="str">
        <f t="shared" ref="J7:K7" si="9">if($E7="","",if($E7="Dropped",if(and(J$1&lt;=$I7,J$1&gt;=$H7),if(Year($D7)=J$1,$F7*0.8,if((year($D7)+1)=J$1,$F7*0.6,$F7*0.4)) ,""),if($E7="Minors",0,if($E7="FA Contract",if(and(J$1&lt;=$I7,J$1&gt;=$H7),$F7,""),if($E7="YP Contract",if(J$1=$H7,500000,if(J$1=($H7+1),1000000,if(J$1=($H7+2),1500000,""))))))))</f>
        <v/>
      </c>
      <c r="K7" s="59" t="str">
        <f t="shared" si="9"/>
        <v/>
      </c>
      <c r="L7" s="59">
        <f t="shared" ref="L7:Z7" si="10">if($E7="","",if($E7="Injured",if(and(L$1=year(today()),L$1&lt;=$I7,L$1&gt;=$H7),0,if(and(L$1&lt;=$I7,L$1&gt;=$H7),$F7,"")),if($E7="Dropped",if(and(L$1&lt;=$I7,L$1&gt;=$H7),if(Year($D7)=L$1,$F7*0.8,if((year($D7)+1)=L$1,$F7*0.6,$F7*0.4)) ,""),if($E7="Minors",0,if($E7="FA Contract",if(and(L$1&lt;=$I7,L$1&gt;=$H7),$F7,""),if($E7="YP Contract",if(L$1=$H7,500000,if(L$1=($H7+1),1000000,if(L$1=($H7+2),1500000,"")))))))))</f>
        <v>16600000</v>
      </c>
      <c r="M7" s="59">
        <f t="shared" si="10"/>
        <v>16600000</v>
      </c>
      <c r="N7" s="59">
        <f t="shared" si="10"/>
        <v>16600000</v>
      </c>
      <c r="O7" s="59">
        <f t="shared" si="10"/>
        <v>16600000</v>
      </c>
      <c r="P7" s="59">
        <f t="shared" si="10"/>
        <v>16600000</v>
      </c>
      <c r="Q7" s="59" t="str">
        <f t="shared" si="10"/>
        <v/>
      </c>
      <c r="R7" s="59" t="str">
        <f t="shared" si="10"/>
        <v/>
      </c>
      <c r="S7" s="59" t="str">
        <f t="shared" si="10"/>
        <v/>
      </c>
      <c r="T7" s="59" t="str">
        <f t="shared" si="10"/>
        <v/>
      </c>
      <c r="U7" s="59" t="str">
        <f t="shared" si="10"/>
        <v/>
      </c>
      <c r="V7" s="59" t="str">
        <f t="shared" si="10"/>
        <v/>
      </c>
      <c r="W7" s="59" t="str">
        <f t="shared" si="10"/>
        <v/>
      </c>
      <c r="X7" s="59" t="str">
        <f t="shared" si="10"/>
        <v/>
      </c>
      <c r="Y7" s="59" t="str">
        <f t="shared" si="10"/>
        <v/>
      </c>
      <c r="Z7" s="59" t="str">
        <f t="shared" si="10"/>
        <v/>
      </c>
    </row>
    <row r="8">
      <c r="A8" s="16" t="s">
        <v>173</v>
      </c>
      <c r="B8" s="16" t="s">
        <v>981</v>
      </c>
      <c r="C8" s="54">
        <v>46050.0</v>
      </c>
      <c r="D8" s="54"/>
      <c r="E8" s="55" t="s">
        <v>12</v>
      </c>
      <c r="F8" s="60">
        <v>1.6E7</v>
      </c>
      <c r="G8" s="57">
        <v>4.0</v>
      </c>
      <c r="H8" s="16">
        <v>2026.0</v>
      </c>
      <c r="I8" s="58">
        <f t="shared" si="4"/>
        <v>2029</v>
      </c>
      <c r="J8" s="59" t="str">
        <f t="shared" ref="J8:K8" si="11">if($E8="","",if($E8="Dropped",if(and(J$1&lt;=$I8,J$1&gt;=$H8),if(Year($D8)=J$1,$F8*0.8,if((year($D8)+1)=J$1,$F8*0.6,$F8*0.4)) ,""),if($E8="Minors",0,if($E8="FA Contract",if(and(J$1&lt;=$I8,J$1&gt;=$H8),$F8,""),if($E8="YP Contract",if(J$1=$H8,500000,if(J$1=($H8+1),1000000,if(J$1=($H8+2),1500000,""))))))))</f>
        <v/>
      </c>
      <c r="K8" s="59" t="str">
        <f t="shared" si="11"/>
        <v/>
      </c>
      <c r="L8" s="59">
        <f t="shared" ref="L8:Z8" si="12">if($E8="","",if($E8="Injured",if(and(L$1=year(today()),L$1&lt;=$I8,L$1&gt;=$H8),0,if(and(L$1&lt;=$I8,L$1&gt;=$H8),$F8,"")),if($E8="Dropped",if(and(L$1&lt;=$I8,L$1&gt;=$H8),if(Year($D8)=L$1,$F8*0.8,if((year($D8)+1)=L$1,$F8*0.6,$F8*0.4)) ,""),if($E8="Minors",0,if($E8="FA Contract",if(and(L$1&lt;=$I8,L$1&gt;=$H8),$F8,""),if($E8="YP Contract",if(L$1=$H8,500000,if(L$1=($H8+1),1000000,if(L$1=($H8+2),1500000,"")))))))))</f>
        <v>16000000</v>
      </c>
      <c r="M8" s="59">
        <f t="shared" si="12"/>
        <v>16000000</v>
      </c>
      <c r="N8" s="59">
        <f t="shared" si="12"/>
        <v>16000000</v>
      </c>
      <c r="O8" s="59">
        <f t="shared" si="12"/>
        <v>16000000</v>
      </c>
      <c r="P8" s="59" t="str">
        <f t="shared" si="12"/>
        <v/>
      </c>
      <c r="Q8" s="59" t="str">
        <f t="shared" si="12"/>
        <v/>
      </c>
      <c r="R8" s="59" t="str">
        <f t="shared" si="12"/>
        <v/>
      </c>
      <c r="S8" s="59" t="str">
        <f t="shared" si="12"/>
        <v/>
      </c>
      <c r="T8" s="59" t="str">
        <f t="shared" si="12"/>
        <v/>
      </c>
      <c r="U8" s="59" t="str">
        <f t="shared" si="12"/>
        <v/>
      </c>
      <c r="V8" s="59" t="str">
        <f t="shared" si="12"/>
        <v/>
      </c>
      <c r="W8" s="59" t="str">
        <f t="shared" si="12"/>
        <v/>
      </c>
      <c r="X8" s="59" t="str">
        <f t="shared" si="12"/>
        <v/>
      </c>
      <c r="Y8" s="59" t="str">
        <f t="shared" si="12"/>
        <v/>
      </c>
      <c r="Z8" s="59" t="str">
        <f t="shared" si="12"/>
        <v/>
      </c>
    </row>
    <row r="9">
      <c r="A9" s="16" t="s">
        <v>572</v>
      </c>
      <c r="B9" s="16" t="s">
        <v>981</v>
      </c>
      <c r="C9" s="54">
        <v>46065.0</v>
      </c>
      <c r="D9" s="54"/>
      <c r="E9" s="55" t="s">
        <v>12</v>
      </c>
      <c r="F9" s="56">
        <v>1.4E7</v>
      </c>
      <c r="G9" s="57">
        <v>5.0</v>
      </c>
      <c r="H9" s="16">
        <v>2026.0</v>
      </c>
      <c r="I9" s="58">
        <f t="shared" si="4"/>
        <v>2030</v>
      </c>
      <c r="J9" s="59" t="str">
        <f t="shared" ref="J9:K9" si="13">if($E9="","",if($E9="Dropped",if(and(J$1&lt;=$I9,J$1&gt;=$H9),if(Year($D9)=J$1,$F9*0.8,if((year($D9)+1)=J$1,$F9*0.6,$F9*0.4)) ,""),if($E9="Minors",0,if($E9="FA Contract",if(and(J$1&lt;=$I9,J$1&gt;=$H9),$F9,""),if($E9="YP Contract",if(J$1=$H9,500000,if(J$1=($H9+1),1000000,if(J$1=($H9+2),1500000,""))))))))</f>
        <v/>
      </c>
      <c r="K9" s="59" t="str">
        <f t="shared" si="13"/>
        <v/>
      </c>
      <c r="L9" s="59">
        <f t="shared" ref="L9:Z9" si="14">if($E9="","",if($E9="Injured",if(and(L$1=year(today()),L$1&lt;=$I9,L$1&gt;=$H9),0,if(and(L$1&lt;=$I9,L$1&gt;=$H9),$F9,"")),if($E9="Dropped",if(and(L$1&lt;=$I9,L$1&gt;=$H9),if(Year($D9)=L$1,$F9*0.8,if((year($D9)+1)=L$1,$F9*0.6,$F9*0.4)) ,""),if($E9="Minors",0,if($E9="FA Contract",if(and(L$1&lt;=$I9,L$1&gt;=$H9),$F9,""),if($E9="YP Contract",if(L$1=$H9,500000,if(L$1=($H9+1),1000000,if(L$1=($H9+2),1500000,"")))))))))</f>
        <v>14000000</v>
      </c>
      <c r="M9" s="59">
        <f t="shared" si="14"/>
        <v>14000000</v>
      </c>
      <c r="N9" s="59">
        <f t="shared" si="14"/>
        <v>14000000</v>
      </c>
      <c r="O9" s="59">
        <f t="shared" si="14"/>
        <v>14000000</v>
      </c>
      <c r="P9" s="59">
        <f t="shared" si="14"/>
        <v>14000000</v>
      </c>
      <c r="Q9" s="59" t="str">
        <f t="shared" si="14"/>
        <v/>
      </c>
      <c r="R9" s="59" t="str">
        <f t="shared" si="14"/>
        <v/>
      </c>
      <c r="S9" s="59" t="str">
        <f t="shared" si="14"/>
        <v/>
      </c>
      <c r="T9" s="59" t="str">
        <f t="shared" si="14"/>
        <v/>
      </c>
      <c r="U9" s="59" t="str">
        <f t="shared" si="14"/>
        <v/>
      </c>
      <c r="V9" s="59" t="str">
        <f t="shared" si="14"/>
        <v/>
      </c>
      <c r="W9" s="59" t="str">
        <f t="shared" si="14"/>
        <v/>
      </c>
      <c r="X9" s="59" t="str">
        <f t="shared" si="14"/>
        <v/>
      </c>
      <c r="Y9" s="59" t="str">
        <f t="shared" si="14"/>
        <v/>
      </c>
      <c r="Z9" s="59" t="str">
        <f t="shared" si="14"/>
        <v/>
      </c>
    </row>
    <row r="10">
      <c r="A10" s="16" t="s">
        <v>176</v>
      </c>
      <c r="B10" s="16" t="s">
        <v>981</v>
      </c>
      <c r="C10" s="54">
        <v>46058.0</v>
      </c>
      <c r="D10" s="54"/>
      <c r="E10" s="55" t="s">
        <v>12</v>
      </c>
      <c r="F10" s="60">
        <v>1.15E7</v>
      </c>
      <c r="G10" s="57">
        <v>4.0</v>
      </c>
      <c r="H10" s="16">
        <v>2026.0</v>
      </c>
      <c r="I10" s="58">
        <f t="shared" si="4"/>
        <v>2029</v>
      </c>
      <c r="J10" s="59" t="str">
        <f t="shared" ref="J10:K10" si="15">if($E10="","",if($E10="Dropped",if(and(J$1&lt;=$I10,J$1&gt;=$H10),if(Year($D10)=J$1,$F10*0.8,if((year($D10)+1)=J$1,$F10*0.6,$F10*0.4)) ,""),if($E10="Minors",0,if($E10="FA Contract",if(and(J$1&lt;=$I10,J$1&gt;=$H10),$F10,""),if($E10="YP Contract",if(J$1=$H10,500000,if(J$1=($H10+1),1000000,if(J$1=($H10+2),1500000,""))))))))</f>
        <v/>
      </c>
      <c r="K10" s="59" t="str">
        <f t="shared" si="15"/>
        <v/>
      </c>
      <c r="L10" s="59">
        <f t="shared" ref="L10:Z10" si="16">if($E10="","",if($E10="Injured",if(and(L$1=year(today()),L$1&lt;=$I10,L$1&gt;=$H10),0,if(and(L$1&lt;=$I10,L$1&gt;=$H10),$F10,"")),if($E10="Dropped",if(and(L$1&lt;=$I10,L$1&gt;=$H10),if(Year($D10)=L$1,$F10*0.8,if((year($D10)+1)=L$1,$F10*0.6,$F10*0.4)) ,""),if($E10="Minors",0,if($E10="FA Contract",if(and(L$1&lt;=$I10,L$1&gt;=$H10),$F10,""),if($E10="YP Contract",if(L$1=$H10,500000,if(L$1=($H10+1),1000000,if(L$1=($H10+2),1500000,"")))))))))</f>
        <v>11500000</v>
      </c>
      <c r="M10" s="59">
        <f t="shared" si="16"/>
        <v>11500000</v>
      </c>
      <c r="N10" s="59">
        <f t="shared" si="16"/>
        <v>11500000</v>
      </c>
      <c r="O10" s="59">
        <f t="shared" si="16"/>
        <v>11500000</v>
      </c>
      <c r="P10" s="59" t="str">
        <f t="shared" si="16"/>
        <v/>
      </c>
      <c r="Q10" s="59" t="str">
        <f t="shared" si="16"/>
        <v/>
      </c>
      <c r="R10" s="59" t="str">
        <f t="shared" si="16"/>
        <v/>
      </c>
      <c r="S10" s="59" t="str">
        <f t="shared" si="16"/>
        <v/>
      </c>
      <c r="T10" s="59" t="str">
        <f t="shared" si="16"/>
        <v/>
      </c>
      <c r="U10" s="59" t="str">
        <f t="shared" si="16"/>
        <v/>
      </c>
      <c r="V10" s="59" t="str">
        <f t="shared" si="16"/>
        <v/>
      </c>
      <c r="W10" s="59" t="str">
        <f t="shared" si="16"/>
        <v/>
      </c>
      <c r="X10" s="59" t="str">
        <f t="shared" si="16"/>
        <v/>
      </c>
      <c r="Y10" s="59" t="str">
        <f t="shared" si="16"/>
        <v/>
      </c>
      <c r="Z10" s="59" t="str">
        <f t="shared" si="16"/>
        <v/>
      </c>
    </row>
    <row r="11">
      <c r="A11" s="16" t="s">
        <v>296</v>
      </c>
      <c r="B11" s="16" t="s">
        <v>981</v>
      </c>
      <c r="C11" s="54">
        <v>46059.0</v>
      </c>
      <c r="D11" s="54"/>
      <c r="E11" s="55" t="s">
        <v>12</v>
      </c>
      <c r="F11" s="56">
        <v>1.03E7</v>
      </c>
      <c r="G11" s="57">
        <v>4.0</v>
      </c>
      <c r="H11" s="16">
        <v>2026.0</v>
      </c>
      <c r="I11" s="58">
        <f t="shared" si="4"/>
        <v>2029</v>
      </c>
      <c r="J11" s="59" t="str">
        <f t="shared" ref="J11:K11" si="17">if($E11="","",if($E11="Dropped",if(and(J$1&lt;=$I11,J$1&gt;=$H11),if(Year($D11)=J$1,$F11*0.8,if((year($D11)+1)=J$1,$F11*0.6,$F11*0.4)) ,""),if($E11="Minors",0,if($E11="FA Contract",if(and(J$1&lt;=$I11,J$1&gt;=$H11),$F11,""),if($E11="YP Contract",if(J$1=$H11,500000,if(J$1=($H11+1),1000000,if(J$1=($H11+2),1500000,""))))))))</f>
        <v/>
      </c>
      <c r="K11" s="59" t="str">
        <f t="shared" si="17"/>
        <v/>
      </c>
      <c r="L11" s="59">
        <f t="shared" ref="L11:Z11" si="18">if($E11="","",if($E11="Injured",if(and(L$1=year(today()),L$1&lt;=$I11,L$1&gt;=$H11),0,if(and(L$1&lt;=$I11,L$1&gt;=$H11),$F11,"")),if($E11="Dropped",if(and(L$1&lt;=$I11,L$1&gt;=$H11),if(Year($D11)=L$1,$F11*0.8,if((year($D11)+1)=L$1,$F11*0.6,$F11*0.4)) ,""),if($E11="Minors",0,if($E11="FA Contract",if(and(L$1&lt;=$I11,L$1&gt;=$H11),$F11,""),if($E11="YP Contract",if(L$1=$H11,500000,if(L$1=($H11+1),1000000,if(L$1=($H11+2),1500000,"")))))))))</f>
        <v>10300000</v>
      </c>
      <c r="M11" s="59">
        <f t="shared" si="18"/>
        <v>10300000</v>
      </c>
      <c r="N11" s="59">
        <f t="shared" si="18"/>
        <v>10300000</v>
      </c>
      <c r="O11" s="59">
        <f t="shared" si="18"/>
        <v>10300000</v>
      </c>
      <c r="P11" s="59" t="str">
        <f t="shared" si="18"/>
        <v/>
      </c>
      <c r="Q11" s="59" t="str">
        <f t="shared" si="18"/>
        <v/>
      </c>
      <c r="R11" s="59" t="str">
        <f t="shared" si="18"/>
        <v/>
      </c>
      <c r="S11" s="59" t="str">
        <f t="shared" si="18"/>
        <v/>
      </c>
      <c r="T11" s="59" t="str">
        <f t="shared" si="18"/>
        <v/>
      </c>
      <c r="U11" s="59" t="str">
        <f t="shared" si="18"/>
        <v/>
      </c>
      <c r="V11" s="59" t="str">
        <f t="shared" si="18"/>
        <v/>
      </c>
      <c r="W11" s="59" t="str">
        <f t="shared" si="18"/>
        <v/>
      </c>
      <c r="X11" s="59" t="str">
        <f t="shared" si="18"/>
        <v/>
      </c>
      <c r="Y11" s="59" t="str">
        <f t="shared" si="18"/>
        <v/>
      </c>
      <c r="Z11" s="59" t="str">
        <f t="shared" si="18"/>
        <v/>
      </c>
    </row>
    <row r="12">
      <c r="A12" s="16" t="s">
        <v>333</v>
      </c>
      <c r="B12" s="16" t="s">
        <v>981</v>
      </c>
      <c r="C12" s="54">
        <v>46051.0</v>
      </c>
      <c r="D12" s="54"/>
      <c r="E12" s="55" t="s">
        <v>12</v>
      </c>
      <c r="F12" s="60">
        <v>1.0E7</v>
      </c>
      <c r="G12" s="57">
        <v>4.0</v>
      </c>
      <c r="H12" s="16">
        <v>2026.0</v>
      </c>
      <c r="I12" s="58">
        <f t="shared" si="4"/>
        <v>2029</v>
      </c>
      <c r="J12" s="59" t="str">
        <f t="shared" ref="J12:K12" si="19">if($E12="","",if($E12="Dropped",if(and(J$1&lt;=$I12,J$1&gt;=$H12),if(Year($D12)=J$1,$F12*0.8,if((year($D12)+1)=J$1,$F12*0.6,$F12*0.4)) ,""),if($E12="Minors",0,if($E12="FA Contract",if(and(J$1&lt;=$I12,J$1&gt;=$H12),$F12,""),if($E12="YP Contract",if(J$1=$H12,500000,if(J$1=($H12+1),1000000,if(J$1=($H12+2),1500000,""))))))))</f>
        <v/>
      </c>
      <c r="K12" s="59" t="str">
        <f t="shared" si="19"/>
        <v/>
      </c>
      <c r="L12" s="59">
        <f t="shared" ref="L12:Z12" si="20">if($E12="","",if($E12="Injured",if(and(L$1=year(today()),L$1&lt;=$I12,L$1&gt;=$H12),0,if(and(L$1&lt;=$I12,L$1&gt;=$H12),$F12,"")),if($E12="Dropped",if(and(L$1&lt;=$I12,L$1&gt;=$H12),if(Year($D12)=L$1,$F12*0.8,if((year($D12)+1)=L$1,$F12*0.6,$F12*0.4)) ,""),if($E12="Minors",0,if($E12="FA Contract",if(and(L$1&lt;=$I12,L$1&gt;=$H12),$F12,""),if($E12="YP Contract",if(L$1=$H12,500000,if(L$1=($H12+1),1000000,if(L$1=($H12+2),1500000,"")))))))))</f>
        <v>10000000</v>
      </c>
      <c r="M12" s="59">
        <f t="shared" si="20"/>
        <v>10000000</v>
      </c>
      <c r="N12" s="59">
        <f t="shared" si="20"/>
        <v>10000000</v>
      </c>
      <c r="O12" s="59">
        <f t="shared" si="20"/>
        <v>10000000</v>
      </c>
      <c r="P12" s="59" t="str">
        <f t="shared" si="20"/>
        <v/>
      </c>
      <c r="Q12" s="59" t="str">
        <f t="shared" si="20"/>
        <v/>
      </c>
      <c r="R12" s="59" t="str">
        <f t="shared" si="20"/>
        <v/>
      </c>
      <c r="S12" s="59" t="str">
        <f t="shared" si="20"/>
        <v/>
      </c>
      <c r="T12" s="59" t="str">
        <f t="shared" si="20"/>
        <v/>
      </c>
      <c r="U12" s="59" t="str">
        <f t="shared" si="20"/>
        <v/>
      </c>
      <c r="V12" s="59" t="str">
        <f t="shared" si="20"/>
        <v/>
      </c>
      <c r="W12" s="59" t="str">
        <f t="shared" si="20"/>
        <v/>
      </c>
      <c r="X12" s="59" t="str">
        <f t="shared" si="20"/>
        <v/>
      </c>
      <c r="Y12" s="59" t="str">
        <f t="shared" si="20"/>
        <v/>
      </c>
      <c r="Z12" s="59" t="str">
        <f t="shared" si="20"/>
        <v/>
      </c>
    </row>
    <row r="13">
      <c r="A13" s="16" t="s">
        <v>327</v>
      </c>
      <c r="B13" s="16" t="s">
        <v>981</v>
      </c>
      <c r="C13" s="54">
        <v>46058.0</v>
      </c>
      <c r="D13" s="54"/>
      <c r="E13" s="55" t="s">
        <v>12</v>
      </c>
      <c r="F13" s="60">
        <v>8800000.0</v>
      </c>
      <c r="G13" s="57">
        <v>3.0</v>
      </c>
      <c r="H13" s="16">
        <v>2026.0</v>
      </c>
      <c r="I13" s="58">
        <f t="shared" si="4"/>
        <v>2028</v>
      </c>
      <c r="J13" s="59" t="str">
        <f t="shared" ref="J13:K13" si="21">if($E13="","",if($E13="Dropped",if(and(J$1&lt;=$I13,J$1&gt;=$H13),if(Year($D13)=J$1,$F13*0.8,if((year($D13)+1)=J$1,$F13*0.6,$F13*0.4)) ,""),if($E13="Minors",0,if($E13="FA Contract",if(and(J$1&lt;=$I13,J$1&gt;=$H13),$F13,""),if($E13="YP Contract",if(J$1=$H13,500000,if(J$1=($H13+1),1000000,if(J$1=($H13+2),1500000,""))))))))</f>
        <v/>
      </c>
      <c r="K13" s="59" t="str">
        <f t="shared" si="21"/>
        <v/>
      </c>
      <c r="L13" s="59">
        <f t="shared" ref="L13:Z13" si="22">if($E13="","",if($E13="Injured",if(and(L$1=year(today()),L$1&lt;=$I13,L$1&gt;=$H13),0,if(and(L$1&lt;=$I13,L$1&gt;=$H13),$F13,"")),if($E13="Dropped",if(and(L$1&lt;=$I13,L$1&gt;=$H13),if(Year($D13)=L$1,$F13*0.8,if((year($D13)+1)=L$1,$F13*0.6,$F13*0.4)) ,""),if($E13="Minors",0,if($E13="FA Contract",if(and(L$1&lt;=$I13,L$1&gt;=$H13),$F13,""),if($E13="YP Contract",if(L$1=$H13,500000,if(L$1=($H13+1),1000000,if(L$1=($H13+2),1500000,"")))))))))</f>
        <v>8800000</v>
      </c>
      <c r="M13" s="59">
        <f t="shared" si="22"/>
        <v>8800000</v>
      </c>
      <c r="N13" s="59">
        <f t="shared" si="22"/>
        <v>8800000</v>
      </c>
      <c r="O13" s="59" t="str">
        <f t="shared" si="22"/>
        <v/>
      </c>
      <c r="P13" s="59" t="str">
        <f t="shared" si="22"/>
        <v/>
      </c>
      <c r="Q13" s="59" t="str">
        <f t="shared" si="22"/>
        <v/>
      </c>
      <c r="R13" s="59" t="str">
        <f t="shared" si="22"/>
        <v/>
      </c>
      <c r="S13" s="59" t="str">
        <f t="shared" si="22"/>
        <v/>
      </c>
      <c r="T13" s="59" t="str">
        <f t="shared" si="22"/>
        <v/>
      </c>
      <c r="U13" s="59" t="str">
        <f t="shared" si="22"/>
        <v/>
      </c>
      <c r="V13" s="59" t="str">
        <f t="shared" si="22"/>
        <v/>
      </c>
      <c r="W13" s="59" t="str">
        <f t="shared" si="22"/>
        <v/>
      </c>
      <c r="X13" s="59" t="str">
        <f t="shared" si="22"/>
        <v/>
      </c>
      <c r="Y13" s="59" t="str">
        <f t="shared" si="22"/>
        <v/>
      </c>
      <c r="Z13" s="59" t="str">
        <f t="shared" si="22"/>
        <v/>
      </c>
    </row>
    <row r="14">
      <c r="A14" s="16" t="s">
        <v>242</v>
      </c>
      <c r="B14" s="16" t="s">
        <v>981</v>
      </c>
      <c r="C14" s="54">
        <v>46059.0</v>
      </c>
      <c r="D14" s="54"/>
      <c r="E14" s="55" t="s">
        <v>12</v>
      </c>
      <c r="F14" s="56">
        <v>8500000.0</v>
      </c>
      <c r="G14" s="57">
        <v>3.0</v>
      </c>
      <c r="H14" s="16">
        <v>2026.0</v>
      </c>
      <c r="I14" s="58">
        <f t="shared" si="4"/>
        <v>2028</v>
      </c>
      <c r="J14" s="59" t="str">
        <f t="shared" ref="J14:K14" si="23">if($E14="","",if($E14="Dropped",if(and(J$1&lt;=$I14,J$1&gt;=$H14),if(Year($D14)=J$1,$F14*0.8,if((year($D14)+1)=J$1,$F14*0.6,$F14*0.4)) ,""),if($E14="Minors",0,if($E14="FA Contract",if(and(J$1&lt;=$I14,J$1&gt;=$H14),$F14,""),if($E14="YP Contract",if(J$1=$H14,500000,if(J$1=($H14+1),1000000,if(J$1=($H14+2),1500000,""))))))))</f>
        <v/>
      </c>
      <c r="K14" s="59" t="str">
        <f t="shared" si="23"/>
        <v/>
      </c>
      <c r="L14" s="59">
        <f t="shared" ref="L14:Z14" si="24">if($E14="","",if($E14="Injured",if(and(L$1=year(today()),L$1&lt;=$I14,L$1&gt;=$H14),0,if(and(L$1&lt;=$I14,L$1&gt;=$H14),$F14,"")),if($E14="Dropped",if(and(L$1&lt;=$I14,L$1&gt;=$H14),if(Year($D14)=L$1,$F14*0.8,if((year($D14)+1)=L$1,$F14*0.6,$F14*0.4)) ,""),if($E14="Minors",0,if($E14="FA Contract",if(and(L$1&lt;=$I14,L$1&gt;=$H14),$F14,""),if($E14="YP Contract",if(L$1=$H14,500000,if(L$1=($H14+1),1000000,if(L$1=($H14+2),1500000,"")))))))))</f>
        <v>8500000</v>
      </c>
      <c r="M14" s="59">
        <f t="shared" si="24"/>
        <v>8500000</v>
      </c>
      <c r="N14" s="59">
        <f t="shared" si="24"/>
        <v>8500000</v>
      </c>
      <c r="O14" s="59" t="str">
        <f t="shared" si="24"/>
        <v/>
      </c>
      <c r="P14" s="59" t="str">
        <f t="shared" si="24"/>
        <v/>
      </c>
      <c r="Q14" s="59" t="str">
        <f t="shared" si="24"/>
        <v/>
      </c>
      <c r="R14" s="59" t="str">
        <f t="shared" si="24"/>
        <v/>
      </c>
      <c r="S14" s="59" t="str">
        <f t="shared" si="24"/>
        <v/>
      </c>
      <c r="T14" s="59" t="str">
        <f t="shared" si="24"/>
        <v/>
      </c>
      <c r="U14" s="59" t="str">
        <f t="shared" si="24"/>
        <v/>
      </c>
      <c r="V14" s="59" t="str">
        <f t="shared" si="24"/>
        <v/>
      </c>
      <c r="W14" s="59" t="str">
        <f t="shared" si="24"/>
        <v/>
      </c>
      <c r="X14" s="59" t="str">
        <f t="shared" si="24"/>
        <v/>
      </c>
      <c r="Y14" s="59" t="str">
        <f t="shared" si="24"/>
        <v/>
      </c>
      <c r="Z14" s="59" t="str">
        <f t="shared" si="24"/>
        <v/>
      </c>
    </row>
    <row r="15">
      <c r="A15" s="16" t="s">
        <v>125</v>
      </c>
      <c r="B15" s="16" t="s">
        <v>981</v>
      </c>
      <c r="C15" s="54">
        <v>46068.0</v>
      </c>
      <c r="D15" s="54"/>
      <c r="E15" s="55" t="s">
        <v>12</v>
      </c>
      <c r="F15" s="60">
        <v>8000000.0</v>
      </c>
      <c r="G15" s="57">
        <v>4.0</v>
      </c>
      <c r="H15" s="16">
        <v>2026.0</v>
      </c>
      <c r="I15" s="58">
        <f t="shared" si="4"/>
        <v>2029</v>
      </c>
      <c r="J15" s="59" t="str">
        <f t="shared" ref="J15:K15" si="25">if($E15="","",if($E15="Dropped",if(and(J$1&lt;=$I15,J$1&gt;=$H15),if(Year($D15)=J$1,$F15*0.8,if((year($D15)+1)=J$1,$F15*0.6,$F15*0.4)) ,""),if($E15="Minors",0,if($E15="FA Contract",if(and(J$1&lt;=$I15,J$1&gt;=$H15),$F15,""),if($E15="YP Contract",if(J$1=$H15,500000,if(J$1=($H15+1),1000000,if(J$1=($H15+2),1500000,""))))))))</f>
        <v/>
      </c>
      <c r="K15" s="59" t="str">
        <f t="shared" si="25"/>
        <v/>
      </c>
      <c r="L15" s="59">
        <f t="shared" ref="L15:Z15" si="26">if($E15="","",if($E15="Injured",if(and(L$1=year(today()),L$1&lt;=$I15,L$1&gt;=$H15),0,if(and(L$1&lt;=$I15,L$1&gt;=$H15),$F15,"")),if($E15="Dropped",if(and(L$1&lt;=$I15,L$1&gt;=$H15),if(Year($D15)=L$1,$F15*0.8,if((year($D15)+1)=L$1,$F15*0.6,$F15*0.4)) ,""),if($E15="Minors",0,if($E15="FA Contract",if(and(L$1&lt;=$I15,L$1&gt;=$H15),$F15,""),if($E15="YP Contract",if(L$1=$H15,500000,if(L$1=($H15+1),1000000,if(L$1=($H15+2),1500000,"")))))))))</f>
        <v>8000000</v>
      </c>
      <c r="M15" s="59">
        <f t="shared" si="26"/>
        <v>8000000</v>
      </c>
      <c r="N15" s="59">
        <f t="shared" si="26"/>
        <v>8000000</v>
      </c>
      <c r="O15" s="59">
        <f t="shared" si="26"/>
        <v>8000000</v>
      </c>
      <c r="P15" s="59" t="str">
        <f t="shared" si="26"/>
        <v/>
      </c>
      <c r="Q15" s="59" t="str">
        <f t="shared" si="26"/>
        <v/>
      </c>
      <c r="R15" s="59" t="str">
        <f t="shared" si="26"/>
        <v/>
      </c>
      <c r="S15" s="59" t="str">
        <f t="shared" si="26"/>
        <v/>
      </c>
      <c r="T15" s="59" t="str">
        <f t="shared" si="26"/>
        <v/>
      </c>
      <c r="U15" s="59" t="str">
        <f t="shared" si="26"/>
        <v/>
      </c>
      <c r="V15" s="59" t="str">
        <f t="shared" si="26"/>
        <v/>
      </c>
      <c r="W15" s="59" t="str">
        <f t="shared" si="26"/>
        <v/>
      </c>
      <c r="X15" s="59" t="str">
        <f t="shared" si="26"/>
        <v/>
      </c>
      <c r="Y15" s="59" t="str">
        <f t="shared" si="26"/>
        <v/>
      </c>
      <c r="Z15" s="59" t="str">
        <f t="shared" si="26"/>
        <v/>
      </c>
    </row>
    <row r="16">
      <c r="A16" s="16" t="s">
        <v>325</v>
      </c>
      <c r="B16" s="16" t="s">
        <v>981</v>
      </c>
      <c r="C16" s="54">
        <v>45318.0</v>
      </c>
      <c r="D16" s="54"/>
      <c r="E16" s="55" t="s">
        <v>12</v>
      </c>
      <c r="F16" s="60">
        <v>7800000.0</v>
      </c>
      <c r="G16" s="57">
        <v>5.0</v>
      </c>
      <c r="H16" s="16">
        <v>2024.0</v>
      </c>
      <c r="I16" s="58">
        <f t="shared" si="4"/>
        <v>2028</v>
      </c>
      <c r="J16" s="59">
        <f t="shared" ref="J16:K16" si="27">if($E16="","",if($E16="Dropped",if(and(J$1&lt;=$I16,J$1&gt;=$H16),if(Year($D16)=J$1,$F16*0.8,if((year($D16)+1)=J$1,$F16*0.6,$F16*0.4)) ,""),if($E16="Minors",0,if($E16="FA Contract",if(and(J$1&lt;=$I16,J$1&gt;=$H16),$F16,""),if($E16="YP Contract",if(J$1=$H16,500000,if(J$1=($H16+1),1000000,if(J$1=($H16+2),1500000,""))))))))</f>
        <v>7800000</v>
      </c>
      <c r="K16" s="59">
        <f t="shared" si="27"/>
        <v>7800000</v>
      </c>
      <c r="L16" s="59">
        <f t="shared" ref="L16:Z16" si="28">if($E16="","",if($E16="Injured",if(and(L$1=year(today()),L$1&lt;=$I16,L$1&gt;=$H16),0,if(and(L$1&lt;=$I16,L$1&gt;=$H16),$F16,"")),if($E16="Dropped",if(and(L$1&lt;=$I16,L$1&gt;=$H16),if(Year($D16)=L$1,$F16*0.8,if((year($D16)+1)=L$1,$F16*0.6,$F16*0.4)) ,""),if($E16="Minors",0,if($E16="FA Contract",if(and(L$1&lt;=$I16,L$1&gt;=$H16),$F16,""),if($E16="YP Contract",if(L$1=$H16,500000,if(L$1=($H16+1),1000000,if(L$1=($H16+2),1500000,"")))))))))</f>
        <v>7800000</v>
      </c>
      <c r="M16" s="59">
        <f t="shared" si="28"/>
        <v>7800000</v>
      </c>
      <c r="N16" s="59">
        <f t="shared" si="28"/>
        <v>7800000</v>
      </c>
      <c r="O16" s="59" t="str">
        <f t="shared" si="28"/>
        <v/>
      </c>
      <c r="P16" s="59" t="str">
        <f t="shared" si="28"/>
        <v/>
      </c>
      <c r="Q16" s="59" t="str">
        <f t="shared" si="28"/>
        <v/>
      </c>
      <c r="R16" s="59" t="str">
        <f t="shared" si="28"/>
        <v/>
      </c>
      <c r="S16" s="59" t="str">
        <f t="shared" si="28"/>
        <v/>
      </c>
      <c r="T16" s="59" t="str">
        <f t="shared" si="28"/>
        <v/>
      </c>
      <c r="U16" s="59" t="str">
        <f t="shared" si="28"/>
        <v/>
      </c>
      <c r="V16" s="59" t="str">
        <f t="shared" si="28"/>
        <v/>
      </c>
      <c r="W16" s="59" t="str">
        <f t="shared" si="28"/>
        <v/>
      </c>
      <c r="X16" s="59" t="str">
        <f t="shared" si="28"/>
        <v/>
      </c>
      <c r="Y16" s="59" t="str">
        <f t="shared" si="28"/>
        <v/>
      </c>
      <c r="Z16" s="59" t="str">
        <f t="shared" si="28"/>
        <v/>
      </c>
    </row>
    <row r="17">
      <c r="A17" s="16" t="s">
        <v>516</v>
      </c>
      <c r="B17" s="16" t="s">
        <v>981</v>
      </c>
      <c r="C17" s="54">
        <v>46057.0</v>
      </c>
      <c r="D17" s="54"/>
      <c r="E17" s="55" t="s">
        <v>12</v>
      </c>
      <c r="F17" s="56">
        <v>6300000.0</v>
      </c>
      <c r="G17" s="57">
        <v>3.0</v>
      </c>
      <c r="H17" s="16">
        <v>2026.0</v>
      </c>
      <c r="I17" s="58">
        <f t="shared" si="4"/>
        <v>2028</v>
      </c>
      <c r="J17" s="59" t="str">
        <f t="shared" ref="J17:K17" si="29">if($E17="","",if($E17="Dropped",if(and(J$1&lt;=$I17,J$1&gt;=$H17),if(Year($D17)=J$1,$F17*0.8,if((year($D17)+1)=J$1,$F17*0.6,$F17*0.4)) ,""),if($E17="Minors",0,if($E17="FA Contract",if(and(J$1&lt;=$I17,J$1&gt;=$H17),$F17,""),if($E17="YP Contract",if(J$1=$H17,500000,if(J$1=($H17+1),1000000,if(J$1=($H17+2),1500000,""))))))))</f>
        <v/>
      </c>
      <c r="K17" s="59" t="str">
        <f t="shared" si="29"/>
        <v/>
      </c>
      <c r="L17" s="59">
        <f t="shared" ref="L17:Z17" si="30">if($E17="","",if($E17="Injured",if(and(L$1=year(today()),L$1&lt;=$I17,L$1&gt;=$H17),0,if(and(L$1&lt;=$I17,L$1&gt;=$H17),$F17,"")),if($E17="Dropped",if(and(L$1&lt;=$I17,L$1&gt;=$H17),if(Year($D17)=L$1,$F17*0.8,if((year($D17)+1)=L$1,$F17*0.6,$F17*0.4)) ,""),if($E17="Minors",0,if($E17="FA Contract",if(and(L$1&lt;=$I17,L$1&gt;=$H17),$F17,""),if($E17="YP Contract",if(L$1=$H17,500000,if(L$1=($H17+1),1000000,if(L$1=($H17+2),1500000,"")))))))))</f>
        <v>6300000</v>
      </c>
      <c r="M17" s="59">
        <f t="shared" si="30"/>
        <v>6300000</v>
      </c>
      <c r="N17" s="59">
        <f t="shared" si="30"/>
        <v>6300000</v>
      </c>
      <c r="O17" s="59" t="str">
        <f t="shared" si="30"/>
        <v/>
      </c>
      <c r="P17" s="59" t="str">
        <f t="shared" si="30"/>
        <v/>
      </c>
      <c r="Q17" s="59" t="str">
        <f t="shared" si="30"/>
        <v/>
      </c>
      <c r="R17" s="59" t="str">
        <f t="shared" si="30"/>
        <v/>
      </c>
      <c r="S17" s="59" t="str">
        <f t="shared" si="30"/>
        <v/>
      </c>
      <c r="T17" s="59" t="str">
        <f t="shared" si="30"/>
        <v/>
      </c>
      <c r="U17" s="59" t="str">
        <f t="shared" si="30"/>
        <v/>
      </c>
      <c r="V17" s="59" t="str">
        <f t="shared" si="30"/>
        <v/>
      </c>
      <c r="W17" s="59" t="str">
        <f t="shared" si="30"/>
        <v/>
      </c>
      <c r="X17" s="59" t="str">
        <f t="shared" si="30"/>
        <v/>
      </c>
      <c r="Y17" s="59" t="str">
        <f t="shared" si="30"/>
        <v/>
      </c>
      <c r="Z17" s="59" t="str">
        <f t="shared" si="30"/>
        <v/>
      </c>
    </row>
    <row r="18">
      <c r="A18" s="16" t="s">
        <v>169</v>
      </c>
      <c r="B18" s="16" t="s">
        <v>981</v>
      </c>
      <c r="C18" s="54">
        <v>46059.0</v>
      </c>
      <c r="D18" s="54"/>
      <c r="E18" s="55" t="s">
        <v>12</v>
      </c>
      <c r="F18" s="56">
        <v>5600000.0</v>
      </c>
      <c r="G18" s="57">
        <v>2.0</v>
      </c>
      <c r="H18" s="16">
        <v>2026.0</v>
      </c>
      <c r="I18" s="58">
        <f t="shared" si="4"/>
        <v>2027</v>
      </c>
      <c r="J18" s="59" t="str">
        <f t="shared" ref="J18:K18" si="31">if($E18="","",if($E18="Dropped",if(and(J$1&lt;=$I18,J$1&gt;=$H18),if(Year($D18)=J$1,$F18*0.8,if((year($D18)+1)=J$1,$F18*0.6,$F18*0.4)) ,""),if($E18="Minors",0,if($E18="FA Contract",if(and(J$1&lt;=$I18,J$1&gt;=$H18),$F18,""),if($E18="YP Contract",if(J$1=$H18,500000,if(J$1=($H18+1),1000000,if(J$1=($H18+2),1500000,""))))))))</f>
        <v/>
      </c>
      <c r="K18" s="59" t="str">
        <f t="shared" si="31"/>
        <v/>
      </c>
      <c r="L18" s="59">
        <f t="shared" ref="L18:Z18" si="32">if($E18="","",if($E18="Injured",if(and(L$1=year(today()),L$1&lt;=$I18,L$1&gt;=$H18),0,if(and(L$1&lt;=$I18,L$1&gt;=$H18),$F18,"")),if($E18="Dropped",if(and(L$1&lt;=$I18,L$1&gt;=$H18),if(Year($D18)=L$1,$F18*0.8,if((year($D18)+1)=L$1,$F18*0.6,$F18*0.4)) ,""),if($E18="Minors",0,if($E18="FA Contract",if(and(L$1&lt;=$I18,L$1&gt;=$H18),$F18,""),if($E18="YP Contract",if(L$1=$H18,500000,if(L$1=($H18+1),1000000,if(L$1=($H18+2),1500000,"")))))))))</f>
        <v>5600000</v>
      </c>
      <c r="M18" s="59">
        <f t="shared" si="32"/>
        <v>5600000</v>
      </c>
      <c r="N18" s="59" t="str">
        <f t="shared" si="32"/>
        <v/>
      </c>
      <c r="O18" s="59" t="str">
        <f t="shared" si="32"/>
        <v/>
      </c>
      <c r="P18" s="59" t="str">
        <f t="shared" si="32"/>
        <v/>
      </c>
      <c r="Q18" s="59" t="str">
        <f t="shared" si="32"/>
        <v/>
      </c>
      <c r="R18" s="59" t="str">
        <f t="shared" si="32"/>
        <v/>
      </c>
      <c r="S18" s="59" t="str">
        <f t="shared" si="32"/>
        <v/>
      </c>
      <c r="T18" s="59" t="str">
        <f t="shared" si="32"/>
        <v/>
      </c>
      <c r="U18" s="59" t="str">
        <f t="shared" si="32"/>
        <v/>
      </c>
      <c r="V18" s="59" t="str">
        <f t="shared" si="32"/>
        <v/>
      </c>
      <c r="W18" s="59" t="str">
        <f t="shared" si="32"/>
        <v/>
      </c>
      <c r="X18" s="59" t="str">
        <f t="shared" si="32"/>
        <v/>
      </c>
      <c r="Y18" s="59" t="str">
        <f t="shared" si="32"/>
        <v/>
      </c>
      <c r="Z18" s="59" t="str">
        <f t="shared" si="32"/>
        <v/>
      </c>
    </row>
    <row r="19">
      <c r="A19" s="16" t="s">
        <v>484</v>
      </c>
      <c r="B19" s="16" t="s">
        <v>981</v>
      </c>
      <c r="C19" s="54">
        <v>46069.0</v>
      </c>
      <c r="D19" s="54"/>
      <c r="E19" s="55" t="s">
        <v>12</v>
      </c>
      <c r="F19" s="56">
        <v>5000000.0</v>
      </c>
      <c r="G19" s="57">
        <v>2.0</v>
      </c>
      <c r="H19" s="16">
        <v>2026.0</v>
      </c>
      <c r="I19" s="58">
        <f t="shared" si="4"/>
        <v>2027</v>
      </c>
      <c r="J19" s="59" t="str">
        <f t="shared" ref="J19:K19" si="33">if($E19="","",if($E19="Dropped",if(and(J$1&lt;=$I19,J$1&gt;=$H19),if(Year($D19)=J$1,$F19*0.8,if((year($D19)+1)=J$1,$F19*0.6,$F19*0.4)) ,""),if($E19="Minors",0,if($E19="FA Contract",if(and(J$1&lt;=$I19,J$1&gt;=$H19),$F19,""),if($E19="YP Contract",if(J$1=$H19,500000,if(J$1=($H19+1),1000000,if(J$1=($H19+2),1500000,""))))))))</f>
        <v/>
      </c>
      <c r="K19" s="59" t="str">
        <f t="shared" si="33"/>
        <v/>
      </c>
      <c r="L19" s="59">
        <f t="shared" ref="L19:Z19" si="34">if($E19="","",if($E19="Injured",if(and(L$1=year(today()),L$1&lt;=$I19,L$1&gt;=$H19),0,if(and(L$1&lt;=$I19,L$1&gt;=$H19),$F19,"")),if($E19="Dropped",if(and(L$1&lt;=$I19,L$1&gt;=$H19),if(Year($D19)=L$1,$F19*0.8,if((year($D19)+1)=L$1,$F19*0.6,$F19*0.4)) ,""),if($E19="Minors",0,if($E19="FA Contract",if(and(L$1&lt;=$I19,L$1&gt;=$H19),$F19,""),if($E19="YP Contract",if(L$1=$H19,500000,if(L$1=($H19+1),1000000,if(L$1=($H19+2),1500000,"")))))))))</f>
        <v>5000000</v>
      </c>
      <c r="M19" s="59">
        <f t="shared" si="34"/>
        <v>5000000</v>
      </c>
      <c r="N19" s="59" t="str">
        <f t="shared" si="34"/>
        <v/>
      </c>
      <c r="O19" s="59" t="str">
        <f t="shared" si="34"/>
        <v/>
      </c>
      <c r="P19" s="59" t="str">
        <f t="shared" si="34"/>
        <v/>
      </c>
      <c r="Q19" s="59" t="str">
        <f t="shared" si="34"/>
        <v/>
      </c>
      <c r="R19" s="59" t="str">
        <f t="shared" si="34"/>
        <v/>
      </c>
      <c r="S19" s="59" t="str">
        <f t="shared" si="34"/>
        <v/>
      </c>
      <c r="T19" s="59" t="str">
        <f t="shared" si="34"/>
        <v/>
      </c>
      <c r="U19" s="59" t="str">
        <f t="shared" si="34"/>
        <v/>
      </c>
      <c r="V19" s="59" t="str">
        <f t="shared" si="34"/>
        <v/>
      </c>
      <c r="W19" s="59" t="str">
        <f t="shared" si="34"/>
        <v/>
      </c>
      <c r="X19" s="59" t="str">
        <f t="shared" si="34"/>
        <v/>
      </c>
      <c r="Y19" s="59" t="str">
        <f t="shared" si="34"/>
        <v/>
      </c>
      <c r="Z19" s="59" t="str">
        <f t="shared" si="34"/>
        <v/>
      </c>
    </row>
    <row r="20">
      <c r="A20" s="16" t="s">
        <v>330</v>
      </c>
      <c r="B20" s="16" t="s">
        <v>981</v>
      </c>
      <c r="C20" s="54">
        <v>45721.0</v>
      </c>
      <c r="D20" s="54"/>
      <c r="E20" s="55" t="s">
        <v>12</v>
      </c>
      <c r="F20" s="61">
        <v>4000000.0</v>
      </c>
      <c r="G20" s="57">
        <v>2.0</v>
      </c>
      <c r="H20" s="16">
        <v>2025.0</v>
      </c>
      <c r="I20" s="58">
        <f t="shared" si="4"/>
        <v>2026</v>
      </c>
      <c r="J20" s="59" t="str">
        <f t="shared" ref="J20:K20" si="35">if($E20="","",if($E20="Dropped",if(and(J$1&lt;=$I20,J$1&gt;=$H20),if(Year($D20)=J$1,$F20*0.8,if((year($D20)+1)=J$1,$F20*0.6,$F20*0.4)) ,""),if($E20="Minors",0,if($E20="FA Contract",if(and(J$1&lt;=$I20,J$1&gt;=$H20),$F20,""),if($E20="YP Contract",if(J$1=$H20,500000,if(J$1=($H20+1),1000000,if(J$1=($H20+2),1500000,""))))))))</f>
        <v/>
      </c>
      <c r="K20" s="59">
        <f t="shared" si="35"/>
        <v>4000000</v>
      </c>
      <c r="L20" s="59">
        <f t="shared" ref="L20:Z20" si="36">if($E20="","",if($E20="Injured",if(and(L$1=year(today()),L$1&lt;=$I20,L$1&gt;=$H20),0,if(and(L$1&lt;=$I20,L$1&gt;=$H20),$F20,"")),if($E20="Dropped",if(and(L$1&lt;=$I20,L$1&gt;=$H20),if(Year($D20)=L$1,$F20*0.8,if((year($D20)+1)=L$1,$F20*0.6,$F20*0.4)) ,""),if($E20="Minors",0,if($E20="FA Contract",if(and(L$1&lt;=$I20,L$1&gt;=$H20),$F20,""),if($E20="YP Contract",if(L$1=$H20,500000,if(L$1=($H20+1),1000000,if(L$1=($H20+2),1500000,"")))))))))</f>
        <v>4000000</v>
      </c>
      <c r="M20" s="59" t="str">
        <f t="shared" si="36"/>
        <v/>
      </c>
      <c r="N20" s="59" t="str">
        <f t="shared" si="36"/>
        <v/>
      </c>
      <c r="O20" s="59" t="str">
        <f t="shared" si="36"/>
        <v/>
      </c>
      <c r="P20" s="59" t="str">
        <f t="shared" si="36"/>
        <v/>
      </c>
      <c r="Q20" s="59" t="str">
        <f t="shared" si="36"/>
        <v/>
      </c>
      <c r="R20" s="59" t="str">
        <f t="shared" si="36"/>
        <v/>
      </c>
      <c r="S20" s="59" t="str">
        <f t="shared" si="36"/>
        <v/>
      </c>
      <c r="T20" s="59" t="str">
        <f t="shared" si="36"/>
        <v/>
      </c>
      <c r="U20" s="59" t="str">
        <f t="shared" si="36"/>
        <v/>
      </c>
      <c r="V20" s="59" t="str">
        <f t="shared" si="36"/>
        <v/>
      </c>
      <c r="W20" s="59" t="str">
        <f t="shared" si="36"/>
        <v/>
      </c>
      <c r="X20" s="59" t="str">
        <f t="shared" si="36"/>
        <v/>
      </c>
      <c r="Y20" s="59" t="str">
        <f t="shared" si="36"/>
        <v/>
      </c>
      <c r="Z20" s="59" t="str">
        <f t="shared" si="36"/>
        <v/>
      </c>
    </row>
    <row r="21">
      <c r="A21" s="16" t="s">
        <v>331</v>
      </c>
      <c r="B21" s="16" t="s">
        <v>981</v>
      </c>
      <c r="C21" s="54">
        <v>45701.0</v>
      </c>
      <c r="D21" s="54"/>
      <c r="E21" s="55" t="s">
        <v>12</v>
      </c>
      <c r="F21" s="56">
        <v>3700000.0</v>
      </c>
      <c r="G21" s="57">
        <v>2.0</v>
      </c>
      <c r="H21" s="16">
        <v>2025.0</v>
      </c>
      <c r="I21" s="58">
        <f t="shared" si="4"/>
        <v>2026</v>
      </c>
      <c r="J21" s="59" t="str">
        <f t="shared" ref="J21:K21" si="37">if($E21="","",if($E21="Dropped",if(and(J$1&lt;=$I21,J$1&gt;=$H21),if(Year($D21)=J$1,$F21*0.8,if((year($D21)+1)=J$1,$F21*0.6,$F21*0.4)) ,""),if($E21="Minors",0,if($E21="FA Contract",if(and(J$1&lt;=$I21,J$1&gt;=$H21),$F21,""),if($E21="YP Contract",if(J$1=$H21,500000,if(J$1=($H21+1),1000000,if(J$1=($H21+2),1500000,""))))))))</f>
        <v/>
      </c>
      <c r="K21" s="59">
        <f t="shared" si="37"/>
        <v>3700000</v>
      </c>
      <c r="L21" s="59">
        <f t="shared" ref="L21:Z21" si="38">if($E21="","",if($E21="Injured",if(and(L$1=year(today()),L$1&lt;=$I21,L$1&gt;=$H21),0,if(and(L$1&lt;=$I21,L$1&gt;=$H21),$F21,"")),if($E21="Dropped",if(and(L$1&lt;=$I21,L$1&gt;=$H21),if(Year($D21)=L$1,$F21*0.8,if((year($D21)+1)=L$1,$F21*0.6,$F21*0.4)) ,""),if($E21="Minors",0,if($E21="FA Contract",if(and(L$1&lt;=$I21,L$1&gt;=$H21),$F21,""),if($E21="YP Contract",if(L$1=$H21,500000,if(L$1=($H21+1),1000000,if(L$1=($H21+2),1500000,"")))))))))</f>
        <v>3700000</v>
      </c>
      <c r="M21" s="59" t="str">
        <f t="shared" si="38"/>
        <v/>
      </c>
      <c r="N21" s="59" t="str">
        <f t="shared" si="38"/>
        <v/>
      </c>
      <c r="O21" s="59" t="str">
        <f t="shared" si="38"/>
        <v/>
      </c>
      <c r="P21" s="59" t="str">
        <f t="shared" si="38"/>
        <v/>
      </c>
      <c r="Q21" s="59" t="str">
        <f t="shared" si="38"/>
        <v/>
      </c>
      <c r="R21" s="59" t="str">
        <f t="shared" si="38"/>
        <v/>
      </c>
      <c r="S21" s="59" t="str">
        <f t="shared" si="38"/>
        <v/>
      </c>
      <c r="T21" s="59" t="str">
        <f t="shared" si="38"/>
        <v/>
      </c>
      <c r="U21" s="59" t="str">
        <f t="shared" si="38"/>
        <v/>
      </c>
      <c r="V21" s="59" t="str">
        <f t="shared" si="38"/>
        <v/>
      </c>
      <c r="W21" s="59" t="str">
        <f t="shared" si="38"/>
        <v/>
      </c>
      <c r="X21" s="59" t="str">
        <f t="shared" si="38"/>
        <v/>
      </c>
      <c r="Y21" s="59" t="str">
        <f t="shared" si="38"/>
        <v/>
      </c>
      <c r="Z21" s="59" t="str">
        <f t="shared" si="38"/>
        <v/>
      </c>
    </row>
    <row r="22">
      <c r="A22" s="16" t="s">
        <v>345</v>
      </c>
      <c r="B22" s="16" t="s">
        <v>981</v>
      </c>
      <c r="C22" s="54">
        <v>45345.0</v>
      </c>
      <c r="D22" s="54"/>
      <c r="E22" s="55" t="s">
        <v>34</v>
      </c>
      <c r="F22" s="60" t="s">
        <v>35</v>
      </c>
      <c r="G22" s="18" t="s">
        <v>35</v>
      </c>
      <c r="H22" s="16">
        <v>2024.0</v>
      </c>
      <c r="I22" s="58">
        <f t="shared" si="4"/>
        <v>2026</v>
      </c>
      <c r="J22" s="59">
        <f t="shared" ref="J22:K22" si="39">if($E22="","",if($E22="Dropped",if(and(J$1&lt;=$I22,J$1&gt;=$H22),if(Year($D22)=J$1,$F22*0.8,if((year($D22)+1)=J$1,$F22*0.6,$F22*0.4)) ,""),if($E22="Minors",0,if($E22="FA Contract",if(and(J$1&lt;=$I22,J$1&gt;=$H22),$F22,""),if($E22="YP Contract",if(J$1=$H22,500000,if(J$1=($H22+1),1000000,if(J$1=($H22+2),1500000,""))))))))</f>
        <v>500000</v>
      </c>
      <c r="K22" s="59">
        <f t="shared" si="39"/>
        <v>1000000</v>
      </c>
      <c r="L22" s="59">
        <f t="shared" ref="L22:Z22" si="40">if($E22="","",if($E22="Injured",if(and(L$1=year(today()),L$1&lt;=$I22,L$1&gt;=$H22),0,if(and(L$1&lt;=$I22,L$1&gt;=$H22),$F22,"")),if($E22="Dropped",if(and(L$1&lt;=$I22,L$1&gt;=$H22),if(Year($D22)=L$1,$F22*0.8,if((year($D22)+1)=L$1,$F22*0.6,$F22*0.4)) ,""),if($E22="Minors",0,if($E22="FA Contract",if(and(L$1&lt;=$I22,L$1&gt;=$H22),$F22,""),if($E22="YP Contract",if(L$1=$H22,500000,if(L$1=($H22+1),1000000,if(L$1=($H22+2),1500000,"")))))))))</f>
        <v>1500000</v>
      </c>
      <c r="M22" s="59" t="str">
        <f t="shared" si="40"/>
        <v/>
      </c>
      <c r="N22" s="59" t="str">
        <f t="shared" si="40"/>
        <v/>
      </c>
      <c r="O22" s="59" t="str">
        <f t="shared" si="40"/>
        <v/>
      </c>
      <c r="P22" s="59" t="str">
        <f t="shared" si="40"/>
        <v/>
      </c>
      <c r="Q22" s="59" t="str">
        <f t="shared" si="40"/>
        <v/>
      </c>
      <c r="R22" s="59" t="str">
        <f t="shared" si="40"/>
        <v/>
      </c>
      <c r="S22" s="59" t="str">
        <f t="shared" si="40"/>
        <v/>
      </c>
      <c r="T22" s="59" t="str">
        <f t="shared" si="40"/>
        <v/>
      </c>
      <c r="U22" s="59" t="str">
        <f t="shared" si="40"/>
        <v/>
      </c>
      <c r="V22" s="59" t="str">
        <f t="shared" si="40"/>
        <v/>
      </c>
      <c r="W22" s="59" t="str">
        <f t="shared" si="40"/>
        <v/>
      </c>
      <c r="X22" s="59" t="str">
        <f t="shared" si="40"/>
        <v/>
      </c>
      <c r="Y22" s="59" t="str">
        <f t="shared" si="40"/>
        <v/>
      </c>
      <c r="Z22" s="59" t="str">
        <f t="shared" si="40"/>
        <v/>
      </c>
    </row>
    <row r="23">
      <c r="A23" s="16" t="s">
        <v>346</v>
      </c>
      <c r="B23" s="16" t="s">
        <v>981</v>
      </c>
      <c r="C23" s="54">
        <v>45343.0</v>
      </c>
      <c r="D23" s="54"/>
      <c r="E23" s="55" t="s">
        <v>34</v>
      </c>
      <c r="F23" s="60" t="s">
        <v>35</v>
      </c>
      <c r="G23" s="18" t="s">
        <v>35</v>
      </c>
      <c r="H23" s="16">
        <v>2024.0</v>
      </c>
      <c r="I23" s="58">
        <f t="shared" si="4"/>
        <v>2026</v>
      </c>
      <c r="J23" s="59">
        <f t="shared" ref="J23:K23" si="41">if($E23="","",if($E23="Dropped",if(and(J$1&lt;=$I23,J$1&gt;=$H23),if(Year($D23)=J$1,$F23*0.8,if((year($D23)+1)=J$1,$F23*0.6,$F23*0.4)) ,""),if($E23="Minors",0,if($E23="FA Contract",if(and(J$1&lt;=$I23,J$1&gt;=$H23),$F23,""),if($E23="YP Contract",if(J$1=$H23,500000,if(J$1=($H23+1),1000000,if(J$1=($H23+2),1500000,""))))))))</f>
        <v>500000</v>
      </c>
      <c r="K23" s="59">
        <f t="shared" si="41"/>
        <v>1000000</v>
      </c>
      <c r="L23" s="59">
        <f t="shared" ref="L23:Z23" si="42">if($E23="","",if($E23="Injured",if(and(L$1=year(today()),L$1&lt;=$I23,L$1&gt;=$H23),0,if(and(L$1&lt;=$I23,L$1&gt;=$H23),$F23,"")),if($E23="Dropped",if(and(L$1&lt;=$I23,L$1&gt;=$H23),if(Year($D23)=L$1,$F23*0.8,if((year($D23)+1)=L$1,$F23*0.6,$F23*0.4)) ,""),if($E23="Minors",0,if($E23="FA Contract",if(and(L$1&lt;=$I23,L$1&gt;=$H23),$F23,""),if($E23="YP Contract",if(L$1=$H23,500000,if(L$1=($H23+1),1000000,if(L$1=($H23+2),1500000,"")))))))))</f>
        <v>1500000</v>
      </c>
      <c r="M23" s="59" t="str">
        <f t="shared" si="42"/>
        <v/>
      </c>
      <c r="N23" s="59" t="str">
        <f t="shared" si="42"/>
        <v/>
      </c>
      <c r="O23" s="59" t="str">
        <f t="shared" si="42"/>
        <v/>
      </c>
      <c r="P23" s="59" t="str">
        <f t="shared" si="42"/>
        <v/>
      </c>
      <c r="Q23" s="59" t="str">
        <f t="shared" si="42"/>
        <v/>
      </c>
      <c r="R23" s="59" t="str">
        <f t="shared" si="42"/>
        <v/>
      </c>
      <c r="S23" s="59" t="str">
        <f t="shared" si="42"/>
        <v/>
      </c>
      <c r="T23" s="59" t="str">
        <f t="shared" si="42"/>
        <v/>
      </c>
      <c r="U23" s="59" t="str">
        <f t="shared" si="42"/>
        <v/>
      </c>
      <c r="V23" s="59" t="str">
        <f t="shared" si="42"/>
        <v/>
      </c>
      <c r="W23" s="59" t="str">
        <f t="shared" si="42"/>
        <v/>
      </c>
      <c r="X23" s="59" t="str">
        <f t="shared" si="42"/>
        <v/>
      </c>
      <c r="Y23" s="59" t="str">
        <f t="shared" si="42"/>
        <v/>
      </c>
      <c r="Z23" s="59" t="str">
        <f t="shared" si="42"/>
        <v/>
      </c>
    </row>
    <row r="24">
      <c r="A24" s="16" t="s">
        <v>348</v>
      </c>
      <c r="B24" s="16" t="s">
        <v>981</v>
      </c>
      <c r="C24" s="54">
        <v>45343.0</v>
      </c>
      <c r="D24" s="54"/>
      <c r="E24" s="55" t="s">
        <v>34</v>
      </c>
      <c r="F24" s="60" t="s">
        <v>35</v>
      </c>
      <c r="G24" s="57" t="s">
        <v>35</v>
      </c>
      <c r="H24" s="16">
        <v>2024.0</v>
      </c>
      <c r="I24" s="58">
        <f t="shared" si="4"/>
        <v>2026</v>
      </c>
      <c r="J24" s="59">
        <f t="shared" ref="J24:K24" si="43">if($E24="","",if($E24="Dropped",if(and(J$1&lt;=$I24,J$1&gt;=$H24),if(Year($D24)=J$1,$F24*0.8,if((year($D24)+1)=J$1,$F24*0.6,$F24*0.4)) ,""),if($E24="Minors",0,if($E24="FA Contract",if(and(J$1&lt;=$I24,J$1&gt;=$H24),$F24,""),if($E24="YP Contract",if(J$1=$H24,500000,if(J$1=($H24+1),1000000,if(J$1=($H24+2),1500000,""))))))))</f>
        <v>500000</v>
      </c>
      <c r="K24" s="59">
        <f t="shared" si="43"/>
        <v>1000000</v>
      </c>
      <c r="L24" s="59">
        <f t="shared" ref="L24:Z24" si="44">if($E24="","",if($E24="Injured",if(and(L$1=year(today()),L$1&lt;=$I24,L$1&gt;=$H24),0,if(and(L$1&lt;=$I24,L$1&gt;=$H24),$F24,"")),if($E24="Dropped",if(and(L$1&lt;=$I24,L$1&gt;=$H24),if(Year($D24)=L$1,$F24*0.8,if((year($D24)+1)=L$1,$F24*0.6,$F24*0.4)) ,""),if($E24="Minors",0,if($E24="FA Contract",if(and(L$1&lt;=$I24,L$1&gt;=$H24),$F24,""),if($E24="YP Contract",if(L$1=$H24,500000,if(L$1=($H24+1),1000000,if(L$1=($H24+2),1500000,"")))))))))</f>
        <v>1500000</v>
      </c>
      <c r="M24" s="59" t="str">
        <f t="shared" si="44"/>
        <v/>
      </c>
      <c r="N24" s="59" t="str">
        <f t="shared" si="44"/>
        <v/>
      </c>
      <c r="O24" s="59" t="str">
        <f t="shared" si="44"/>
        <v/>
      </c>
      <c r="P24" s="59" t="str">
        <f t="shared" si="44"/>
        <v/>
      </c>
      <c r="Q24" s="59" t="str">
        <f t="shared" si="44"/>
        <v/>
      </c>
      <c r="R24" s="59" t="str">
        <f t="shared" si="44"/>
        <v/>
      </c>
      <c r="S24" s="59" t="str">
        <f t="shared" si="44"/>
        <v/>
      </c>
      <c r="T24" s="59" t="str">
        <f t="shared" si="44"/>
        <v/>
      </c>
      <c r="U24" s="59" t="str">
        <f t="shared" si="44"/>
        <v/>
      </c>
      <c r="V24" s="59" t="str">
        <f t="shared" si="44"/>
        <v/>
      </c>
      <c r="W24" s="59" t="str">
        <f t="shared" si="44"/>
        <v/>
      </c>
      <c r="X24" s="59" t="str">
        <f t="shared" si="44"/>
        <v/>
      </c>
      <c r="Y24" s="59" t="str">
        <f t="shared" si="44"/>
        <v/>
      </c>
      <c r="Z24" s="59" t="str">
        <f t="shared" si="44"/>
        <v/>
      </c>
    </row>
    <row r="25">
      <c r="A25" s="16" t="s">
        <v>366</v>
      </c>
      <c r="B25" s="16" t="s">
        <v>981</v>
      </c>
      <c r="C25" s="54">
        <v>45350.0</v>
      </c>
      <c r="D25" s="54"/>
      <c r="E25" s="55" t="s">
        <v>34</v>
      </c>
      <c r="F25" s="60" t="s">
        <v>35</v>
      </c>
      <c r="G25" s="18" t="s">
        <v>35</v>
      </c>
      <c r="H25" s="16">
        <v>2024.0</v>
      </c>
      <c r="I25" s="58">
        <f t="shared" si="4"/>
        <v>2026</v>
      </c>
      <c r="J25" s="59">
        <f t="shared" ref="J25:K25" si="45">if($E25="","",if($E25="Dropped",if(and(J$1&lt;=$I25,J$1&gt;=$H25),if(Year($D25)=J$1,$F25*0.8,if((year($D25)+1)=J$1,$F25*0.6,$F25*0.4)) ,""),if($E25="Minors",0,if($E25="FA Contract",if(and(J$1&lt;=$I25,J$1&gt;=$H25),$F25,""),if($E25="YP Contract",if(J$1=$H25,500000,if(J$1=($H25+1),1000000,if(J$1=($H25+2),1500000,""))))))))</f>
        <v>500000</v>
      </c>
      <c r="K25" s="59">
        <f t="shared" si="45"/>
        <v>1000000</v>
      </c>
      <c r="L25" s="59">
        <f t="shared" ref="L25:Z25" si="46">if($E25="","",if($E25="Injured",if(and(L$1=year(today()),L$1&lt;=$I25,L$1&gt;=$H25),0,if(and(L$1&lt;=$I25,L$1&gt;=$H25),$F25,"")),if($E25="Dropped",if(and(L$1&lt;=$I25,L$1&gt;=$H25),if(Year($D25)=L$1,$F25*0.8,if((year($D25)+1)=L$1,$F25*0.6,$F25*0.4)) ,""),if($E25="Minors",0,if($E25="FA Contract",if(and(L$1&lt;=$I25,L$1&gt;=$H25),$F25,""),if($E25="YP Contract",if(L$1=$H25,500000,if(L$1=($H25+1),1000000,if(L$1=($H25+2),1500000,"")))))))))</f>
        <v>1500000</v>
      </c>
      <c r="M25" s="59" t="str">
        <f t="shared" si="46"/>
        <v/>
      </c>
      <c r="N25" s="59" t="str">
        <f t="shared" si="46"/>
        <v/>
      </c>
      <c r="O25" s="59" t="str">
        <f t="shared" si="46"/>
        <v/>
      </c>
      <c r="P25" s="59" t="str">
        <f t="shared" si="46"/>
        <v/>
      </c>
      <c r="Q25" s="59" t="str">
        <f t="shared" si="46"/>
        <v/>
      </c>
      <c r="R25" s="59" t="str">
        <f t="shared" si="46"/>
        <v/>
      </c>
      <c r="S25" s="59" t="str">
        <f t="shared" si="46"/>
        <v/>
      </c>
      <c r="T25" s="59" t="str">
        <f t="shared" si="46"/>
        <v/>
      </c>
      <c r="U25" s="59" t="str">
        <f t="shared" si="46"/>
        <v/>
      </c>
      <c r="V25" s="59" t="str">
        <f t="shared" si="46"/>
        <v/>
      </c>
      <c r="W25" s="59" t="str">
        <f t="shared" si="46"/>
        <v/>
      </c>
      <c r="X25" s="59" t="str">
        <f t="shared" si="46"/>
        <v/>
      </c>
      <c r="Y25" s="59" t="str">
        <f t="shared" si="46"/>
        <v/>
      </c>
      <c r="Z25" s="59" t="str">
        <f t="shared" si="46"/>
        <v/>
      </c>
    </row>
    <row r="26">
      <c r="A26" s="16" t="s">
        <v>349</v>
      </c>
      <c r="B26" s="16" t="s">
        <v>981</v>
      </c>
      <c r="C26" s="54">
        <v>45343.0</v>
      </c>
      <c r="D26" s="54"/>
      <c r="E26" s="55" t="s">
        <v>34</v>
      </c>
      <c r="F26" s="60" t="s">
        <v>35</v>
      </c>
      <c r="G26" s="57" t="s">
        <v>35</v>
      </c>
      <c r="H26" s="16">
        <v>2024.0</v>
      </c>
      <c r="I26" s="58">
        <f t="shared" si="4"/>
        <v>2026</v>
      </c>
      <c r="J26" s="59">
        <f t="shared" ref="J26:K26" si="47">if($E26="","",if($E26="Dropped",if(and(J$1&lt;=$I26,J$1&gt;=$H26),if(Year($D26)=J$1,$F26*0.8,if((year($D26)+1)=J$1,$F26*0.6,$F26*0.4)) ,""),if($E26="Minors",0,if($E26="FA Contract",if(and(J$1&lt;=$I26,J$1&gt;=$H26),$F26,""),if($E26="YP Contract",if(J$1=$H26,500000,if(J$1=($H26+1),1000000,if(J$1=($H26+2),1500000,""))))))))</f>
        <v>500000</v>
      </c>
      <c r="K26" s="59">
        <f t="shared" si="47"/>
        <v>1000000</v>
      </c>
      <c r="L26" s="59">
        <f t="shared" ref="L26:Z26" si="48">if($E26="","",if($E26="Injured",if(and(L$1=year(today()),L$1&lt;=$I26,L$1&gt;=$H26),0,if(and(L$1&lt;=$I26,L$1&gt;=$H26),$F26,"")),if($E26="Dropped",if(and(L$1&lt;=$I26,L$1&gt;=$H26),if(Year($D26)=L$1,$F26*0.8,if((year($D26)+1)=L$1,$F26*0.6,$F26*0.4)) ,""),if($E26="Minors",0,if($E26="FA Contract",if(and(L$1&lt;=$I26,L$1&gt;=$H26),$F26,""),if($E26="YP Contract",if(L$1=$H26,500000,if(L$1=($H26+1),1000000,if(L$1=($H26+2),1500000,"")))))))))</f>
        <v>1500000</v>
      </c>
      <c r="M26" s="59" t="str">
        <f t="shared" si="48"/>
        <v/>
      </c>
      <c r="N26" s="59" t="str">
        <f t="shared" si="48"/>
        <v/>
      </c>
      <c r="O26" s="59" t="str">
        <f t="shared" si="48"/>
        <v/>
      </c>
      <c r="P26" s="59" t="str">
        <f t="shared" si="48"/>
        <v/>
      </c>
      <c r="Q26" s="59" t="str">
        <f t="shared" si="48"/>
        <v/>
      </c>
      <c r="R26" s="59" t="str">
        <f t="shared" si="48"/>
        <v/>
      </c>
      <c r="S26" s="59" t="str">
        <f t="shared" si="48"/>
        <v/>
      </c>
      <c r="T26" s="59" t="str">
        <f t="shared" si="48"/>
        <v/>
      </c>
      <c r="U26" s="59" t="str">
        <f t="shared" si="48"/>
        <v/>
      </c>
      <c r="V26" s="59" t="str">
        <f t="shared" si="48"/>
        <v/>
      </c>
      <c r="W26" s="59" t="str">
        <f t="shared" si="48"/>
        <v/>
      </c>
      <c r="X26" s="59" t="str">
        <f t="shared" si="48"/>
        <v/>
      </c>
      <c r="Y26" s="59" t="str">
        <f t="shared" si="48"/>
        <v/>
      </c>
      <c r="Z26" s="59" t="str">
        <f t="shared" si="48"/>
        <v/>
      </c>
    </row>
    <row r="27">
      <c r="A27" s="16" t="s">
        <v>350</v>
      </c>
      <c r="B27" s="16" t="s">
        <v>981</v>
      </c>
      <c r="C27" s="54">
        <v>45343.0</v>
      </c>
      <c r="D27" s="54"/>
      <c r="E27" s="55" t="s">
        <v>34</v>
      </c>
      <c r="F27" s="60" t="s">
        <v>35</v>
      </c>
      <c r="G27" s="57" t="s">
        <v>35</v>
      </c>
      <c r="H27" s="16">
        <v>2024.0</v>
      </c>
      <c r="I27" s="58">
        <f t="shared" si="4"/>
        <v>2026</v>
      </c>
      <c r="J27" s="59">
        <f t="shared" ref="J27:K27" si="49">if($E27="","",if($E27="Dropped",if(and(J$1&lt;=$I27,J$1&gt;=$H27),if(Year($D27)=J$1,$F27*0.8,if((year($D27)+1)=J$1,$F27*0.6,$F27*0.4)) ,""),if($E27="Minors",0,if($E27="FA Contract",if(and(J$1&lt;=$I27,J$1&gt;=$H27),$F27,""),if($E27="YP Contract",if(J$1=$H27,500000,if(J$1=($H27+1),1000000,if(J$1=($H27+2),1500000,""))))))))</f>
        <v>500000</v>
      </c>
      <c r="K27" s="59">
        <f t="shared" si="49"/>
        <v>1000000</v>
      </c>
      <c r="L27" s="59">
        <f t="shared" ref="L27:Z27" si="50">if($E27="","",if($E27="Injured",if(and(L$1=year(today()),L$1&lt;=$I27,L$1&gt;=$H27),0,if(and(L$1&lt;=$I27,L$1&gt;=$H27),$F27,"")),if($E27="Dropped",if(and(L$1&lt;=$I27,L$1&gt;=$H27),if(Year($D27)=L$1,$F27*0.8,if((year($D27)+1)=L$1,$F27*0.6,$F27*0.4)) ,""),if($E27="Minors",0,if($E27="FA Contract",if(and(L$1&lt;=$I27,L$1&gt;=$H27),$F27,""),if($E27="YP Contract",if(L$1=$H27,500000,if(L$1=($H27+1),1000000,if(L$1=($H27+2),1500000,"")))))))))</f>
        <v>1500000</v>
      </c>
      <c r="M27" s="59" t="str">
        <f t="shared" si="50"/>
        <v/>
      </c>
      <c r="N27" s="59" t="str">
        <f t="shared" si="50"/>
        <v/>
      </c>
      <c r="O27" s="59" t="str">
        <f t="shared" si="50"/>
        <v/>
      </c>
      <c r="P27" s="59" t="str">
        <f t="shared" si="50"/>
        <v/>
      </c>
      <c r="Q27" s="59" t="str">
        <f t="shared" si="50"/>
        <v/>
      </c>
      <c r="R27" s="59" t="str">
        <f t="shared" si="50"/>
        <v/>
      </c>
      <c r="S27" s="59" t="str">
        <f t="shared" si="50"/>
        <v/>
      </c>
      <c r="T27" s="59" t="str">
        <f t="shared" si="50"/>
        <v/>
      </c>
      <c r="U27" s="59" t="str">
        <f t="shared" si="50"/>
        <v/>
      </c>
      <c r="V27" s="59" t="str">
        <f t="shared" si="50"/>
        <v/>
      </c>
      <c r="W27" s="59" t="str">
        <f t="shared" si="50"/>
        <v/>
      </c>
      <c r="X27" s="59" t="str">
        <f t="shared" si="50"/>
        <v/>
      </c>
      <c r="Y27" s="59" t="str">
        <f t="shared" si="50"/>
        <v/>
      </c>
      <c r="Z27" s="59" t="str">
        <f t="shared" si="50"/>
        <v/>
      </c>
    </row>
    <row r="28">
      <c r="A28" s="16" t="s">
        <v>353</v>
      </c>
      <c r="B28" s="16" t="s">
        <v>981</v>
      </c>
      <c r="C28" s="54">
        <v>45687.0</v>
      </c>
      <c r="D28" s="54"/>
      <c r="E28" s="55" t="s">
        <v>34</v>
      </c>
      <c r="F28" s="60" t="s">
        <v>35</v>
      </c>
      <c r="G28" s="57" t="s">
        <v>35</v>
      </c>
      <c r="H28" s="16">
        <v>2025.0</v>
      </c>
      <c r="I28" s="58">
        <f t="shared" si="4"/>
        <v>2027</v>
      </c>
      <c r="J28" s="59" t="str">
        <f t="shared" ref="J28:K28" si="51">if($E28="","",if($E28="Dropped",if(and(J$1&lt;=$I28,J$1&gt;=$H28),if(Year($D28)=J$1,$F28*0.8,if((year($D28)+1)=J$1,$F28*0.6,$F28*0.4)) ,""),if($E28="Minors",0,if($E28="FA Contract",if(and(J$1&lt;=$I28,J$1&gt;=$H28),$F28,""),if($E28="YP Contract",if(J$1=$H28,500000,if(J$1=($H28+1),1000000,if(J$1=($H28+2),1500000,""))))))))</f>
        <v/>
      </c>
      <c r="K28" s="59">
        <f t="shared" si="51"/>
        <v>500000</v>
      </c>
      <c r="L28" s="59">
        <f t="shared" ref="L28:Z28" si="52">if($E28="","",if($E28="Injured",if(and(L$1=year(today()),L$1&lt;=$I28,L$1&gt;=$H28),0,if(and(L$1&lt;=$I28,L$1&gt;=$H28),$F28,"")),if($E28="Dropped",if(and(L$1&lt;=$I28,L$1&gt;=$H28),if(Year($D28)=L$1,$F28*0.8,if((year($D28)+1)=L$1,$F28*0.6,$F28*0.4)) ,""),if($E28="Minors",0,if($E28="FA Contract",if(and(L$1&lt;=$I28,L$1&gt;=$H28),$F28,""),if($E28="YP Contract",if(L$1=$H28,500000,if(L$1=($H28+1),1000000,if(L$1=($H28+2),1500000,"")))))))))</f>
        <v>1000000</v>
      </c>
      <c r="M28" s="59">
        <f t="shared" si="52"/>
        <v>1500000</v>
      </c>
      <c r="N28" s="59" t="str">
        <f t="shared" si="52"/>
        <v/>
      </c>
      <c r="O28" s="59" t="str">
        <f t="shared" si="52"/>
        <v/>
      </c>
      <c r="P28" s="59" t="str">
        <f t="shared" si="52"/>
        <v/>
      </c>
      <c r="Q28" s="59" t="str">
        <f t="shared" si="52"/>
        <v/>
      </c>
      <c r="R28" s="59" t="str">
        <f t="shared" si="52"/>
        <v/>
      </c>
      <c r="S28" s="59" t="str">
        <f t="shared" si="52"/>
        <v/>
      </c>
      <c r="T28" s="59" t="str">
        <f t="shared" si="52"/>
        <v/>
      </c>
      <c r="U28" s="59" t="str">
        <f t="shared" si="52"/>
        <v/>
      </c>
      <c r="V28" s="59" t="str">
        <f t="shared" si="52"/>
        <v/>
      </c>
      <c r="W28" s="59" t="str">
        <f t="shared" si="52"/>
        <v/>
      </c>
      <c r="X28" s="59" t="str">
        <f t="shared" si="52"/>
        <v/>
      </c>
      <c r="Y28" s="59" t="str">
        <f t="shared" si="52"/>
        <v/>
      </c>
      <c r="Z28" s="59" t="str">
        <f t="shared" si="52"/>
        <v/>
      </c>
    </row>
    <row r="29">
      <c r="A29" s="16" t="s">
        <v>355</v>
      </c>
      <c r="B29" s="16" t="s">
        <v>981</v>
      </c>
      <c r="C29" s="54">
        <v>45343.0</v>
      </c>
      <c r="D29" s="54"/>
      <c r="E29" s="55" t="s">
        <v>34</v>
      </c>
      <c r="F29" s="60" t="s">
        <v>35</v>
      </c>
      <c r="G29" s="57" t="s">
        <v>35</v>
      </c>
      <c r="H29" s="16">
        <v>2025.0</v>
      </c>
      <c r="I29" s="58">
        <f t="shared" si="4"/>
        <v>2027</v>
      </c>
      <c r="J29" s="59" t="str">
        <f t="shared" ref="J29:K29" si="53">if($E29="","",if($E29="Dropped",if(and(J$1&lt;=$I29,J$1&gt;=$H29),if(Year($D29)=J$1,$F29*0.8,if((year($D29)+1)=J$1,$F29*0.6,$F29*0.4)) ,""),if($E29="Minors",0,if($E29="FA Contract",if(and(J$1&lt;=$I29,J$1&gt;=$H29),$F29,""),if($E29="YP Contract",if(J$1=$H29,500000,if(J$1=($H29+1),1000000,if(J$1=($H29+2),1500000,""))))))))</f>
        <v/>
      </c>
      <c r="K29" s="59">
        <f t="shared" si="53"/>
        <v>500000</v>
      </c>
      <c r="L29" s="59">
        <f t="shared" ref="L29:Z29" si="54">if($E29="","",if($E29="Injured",if(and(L$1=year(today()),L$1&lt;=$I29,L$1&gt;=$H29),0,if(and(L$1&lt;=$I29,L$1&gt;=$H29),$F29,"")),if($E29="Dropped",if(and(L$1&lt;=$I29,L$1&gt;=$H29),if(Year($D29)=L$1,$F29*0.8,if((year($D29)+1)=L$1,$F29*0.6,$F29*0.4)) ,""),if($E29="Minors",0,if($E29="FA Contract",if(and(L$1&lt;=$I29,L$1&gt;=$H29),$F29,""),if($E29="YP Contract",if(L$1=$H29,500000,if(L$1=($H29+1),1000000,if(L$1=($H29+2),1500000,"")))))))))</f>
        <v>1000000</v>
      </c>
      <c r="M29" s="59">
        <f t="shared" si="54"/>
        <v>1500000</v>
      </c>
      <c r="N29" s="59" t="str">
        <f t="shared" si="54"/>
        <v/>
      </c>
      <c r="O29" s="59" t="str">
        <f t="shared" si="54"/>
        <v/>
      </c>
      <c r="P29" s="59" t="str">
        <f t="shared" si="54"/>
        <v/>
      </c>
      <c r="Q29" s="59" t="str">
        <f t="shared" si="54"/>
        <v/>
      </c>
      <c r="R29" s="59" t="str">
        <f t="shared" si="54"/>
        <v/>
      </c>
      <c r="S29" s="59" t="str">
        <f t="shared" si="54"/>
        <v/>
      </c>
      <c r="T29" s="59" t="str">
        <f t="shared" si="54"/>
        <v/>
      </c>
      <c r="U29" s="59" t="str">
        <f t="shared" si="54"/>
        <v/>
      </c>
      <c r="V29" s="59" t="str">
        <f t="shared" si="54"/>
        <v/>
      </c>
      <c r="W29" s="59" t="str">
        <f t="shared" si="54"/>
        <v/>
      </c>
      <c r="X29" s="59" t="str">
        <f t="shared" si="54"/>
        <v/>
      </c>
      <c r="Y29" s="59" t="str">
        <f t="shared" si="54"/>
        <v/>
      </c>
      <c r="Z29" s="59" t="str">
        <f t="shared" si="54"/>
        <v/>
      </c>
    </row>
    <row r="30">
      <c r="A30" s="16" t="s">
        <v>358</v>
      </c>
      <c r="B30" s="16" t="s">
        <v>981</v>
      </c>
      <c r="C30" s="54">
        <v>45346.0</v>
      </c>
      <c r="D30" s="54"/>
      <c r="E30" s="55" t="s">
        <v>34</v>
      </c>
      <c r="F30" s="60" t="s">
        <v>35</v>
      </c>
      <c r="G30" s="18" t="s">
        <v>35</v>
      </c>
      <c r="H30" s="16">
        <v>2025.0</v>
      </c>
      <c r="I30" s="58">
        <f t="shared" si="4"/>
        <v>2027</v>
      </c>
      <c r="J30" s="59" t="str">
        <f t="shared" ref="J30:K30" si="55">if($E30="","",if($E30="Dropped",if(and(J$1&lt;=$I30,J$1&gt;=$H30),if(Year($D30)=J$1,$F30*0.8,if((year($D30)+1)=J$1,$F30*0.6,$F30*0.4)) ,""),if($E30="Minors",0,if($E30="FA Contract",if(and(J$1&lt;=$I30,J$1&gt;=$H30),$F30,""),if($E30="YP Contract",if(J$1=$H30,500000,if(J$1=($H30+1),1000000,if(J$1=($H30+2),1500000,""))))))))</f>
        <v/>
      </c>
      <c r="K30" s="59">
        <f t="shared" si="55"/>
        <v>500000</v>
      </c>
      <c r="L30" s="59">
        <f t="shared" ref="L30:Z30" si="56">if($E30="","",if($E30="Injured",if(and(L$1=year(today()),L$1&lt;=$I30,L$1&gt;=$H30),0,if(and(L$1&lt;=$I30,L$1&gt;=$H30),$F30,"")),if($E30="Dropped",if(and(L$1&lt;=$I30,L$1&gt;=$H30),if(Year($D30)=L$1,$F30*0.8,if((year($D30)+1)=L$1,$F30*0.6,$F30*0.4)) ,""),if($E30="Minors",0,if($E30="FA Contract",if(and(L$1&lt;=$I30,L$1&gt;=$H30),$F30,""),if($E30="YP Contract",if(L$1=$H30,500000,if(L$1=($H30+1),1000000,if(L$1=($H30+2),1500000,"")))))))))</f>
        <v>1000000</v>
      </c>
      <c r="M30" s="59">
        <f t="shared" si="56"/>
        <v>1500000</v>
      </c>
      <c r="N30" s="59" t="str">
        <f t="shared" si="56"/>
        <v/>
      </c>
      <c r="O30" s="59" t="str">
        <f t="shared" si="56"/>
        <v/>
      </c>
      <c r="P30" s="59" t="str">
        <f t="shared" si="56"/>
        <v/>
      </c>
      <c r="Q30" s="59" t="str">
        <f t="shared" si="56"/>
        <v/>
      </c>
      <c r="R30" s="59" t="str">
        <f t="shared" si="56"/>
        <v/>
      </c>
      <c r="S30" s="59" t="str">
        <f t="shared" si="56"/>
        <v/>
      </c>
      <c r="T30" s="59" t="str">
        <f t="shared" si="56"/>
        <v/>
      </c>
      <c r="U30" s="59" t="str">
        <f t="shared" si="56"/>
        <v/>
      </c>
      <c r="V30" s="59" t="str">
        <f t="shared" si="56"/>
        <v/>
      </c>
      <c r="W30" s="59" t="str">
        <f t="shared" si="56"/>
        <v/>
      </c>
      <c r="X30" s="59" t="str">
        <f t="shared" si="56"/>
        <v/>
      </c>
      <c r="Y30" s="59" t="str">
        <f t="shared" si="56"/>
        <v/>
      </c>
      <c r="Z30" s="59" t="str">
        <f t="shared" si="56"/>
        <v/>
      </c>
    </row>
    <row r="31">
      <c r="A31" s="16" t="s">
        <v>354</v>
      </c>
      <c r="B31" s="16" t="s">
        <v>981</v>
      </c>
      <c r="C31" s="54">
        <v>45343.0</v>
      </c>
      <c r="D31" s="54"/>
      <c r="E31" s="55" t="s">
        <v>34</v>
      </c>
      <c r="F31" s="60" t="s">
        <v>35</v>
      </c>
      <c r="G31" s="57" t="s">
        <v>35</v>
      </c>
      <c r="H31" s="16">
        <v>2026.0</v>
      </c>
      <c r="I31" s="58">
        <f t="shared" si="4"/>
        <v>2028</v>
      </c>
      <c r="J31" s="59" t="str">
        <f t="shared" ref="J31:K31" si="57">if($E31="","",if($E31="Dropped",if(and(J$1&lt;=$I31,J$1&gt;=$H31),if(Year($D31)=J$1,$F31*0.8,if((year($D31)+1)=J$1,$F31*0.6,$F31*0.4)) ,""),if($E31="Minors",0,if($E31="FA Contract",if(and(J$1&lt;=$I31,J$1&gt;=$H31),$F31,""),if($E31="YP Contract",if(J$1=$H31,500000,if(J$1=($H31+1),1000000,if(J$1=($H31+2),1500000,""))))))))</f>
        <v/>
      </c>
      <c r="K31" s="59" t="str">
        <f t="shared" si="57"/>
        <v/>
      </c>
      <c r="L31" s="59">
        <f t="shared" ref="L31:Z31" si="58">if($E31="","",if($E31="Injured",if(and(L$1=year(today()),L$1&lt;=$I31,L$1&gt;=$H31),0,if(and(L$1&lt;=$I31,L$1&gt;=$H31),$F31,"")),if($E31="Dropped",if(and(L$1&lt;=$I31,L$1&gt;=$H31),if(Year($D31)=L$1,$F31*0.8,if((year($D31)+1)=L$1,$F31*0.6,$F31*0.4)) ,""),if($E31="Minors",0,if($E31="FA Contract",if(and(L$1&lt;=$I31,L$1&gt;=$H31),$F31,""),if($E31="YP Contract",if(L$1=$H31,500000,if(L$1=($H31+1),1000000,if(L$1=($H31+2),1500000,"")))))))))</f>
        <v>500000</v>
      </c>
      <c r="M31" s="59">
        <f t="shared" si="58"/>
        <v>1000000</v>
      </c>
      <c r="N31" s="59">
        <f t="shared" si="58"/>
        <v>1500000</v>
      </c>
      <c r="O31" s="59" t="str">
        <f t="shared" si="58"/>
        <v/>
      </c>
      <c r="P31" s="59" t="str">
        <f t="shared" si="58"/>
        <v/>
      </c>
      <c r="Q31" s="59" t="str">
        <f t="shared" si="58"/>
        <v/>
      </c>
      <c r="R31" s="59" t="str">
        <f t="shared" si="58"/>
        <v/>
      </c>
      <c r="S31" s="59" t="str">
        <f t="shared" si="58"/>
        <v/>
      </c>
      <c r="T31" s="59" t="str">
        <f t="shared" si="58"/>
        <v/>
      </c>
      <c r="U31" s="59" t="str">
        <f t="shared" si="58"/>
        <v/>
      </c>
      <c r="V31" s="59" t="str">
        <f t="shared" si="58"/>
        <v/>
      </c>
      <c r="W31" s="59" t="str">
        <f t="shared" si="58"/>
        <v/>
      </c>
      <c r="X31" s="59" t="str">
        <f t="shared" si="58"/>
        <v/>
      </c>
      <c r="Y31" s="59" t="str">
        <f t="shared" si="58"/>
        <v/>
      </c>
      <c r="Z31" s="59" t="str">
        <f t="shared" si="58"/>
        <v/>
      </c>
    </row>
    <row r="32">
      <c r="A32" s="16" t="s">
        <v>356</v>
      </c>
      <c r="B32" s="16" t="s">
        <v>981</v>
      </c>
      <c r="C32" s="54">
        <v>45417.0</v>
      </c>
      <c r="D32" s="54"/>
      <c r="E32" s="55" t="s">
        <v>34</v>
      </c>
      <c r="F32" s="60" t="s">
        <v>35</v>
      </c>
      <c r="G32" s="18" t="s">
        <v>35</v>
      </c>
      <c r="H32" s="16">
        <v>2026.0</v>
      </c>
      <c r="I32" s="58">
        <f t="shared" si="4"/>
        <v>2028</v>
      </c>
      <c r="J32" s="59" t="str">
        <f t="shared" ref="J32:K32" si="59">if($E32="","",if($E32="Dropped",if(and(J$1&lt;=$I32,J$1&gt;=$H32),if(Year($D32)=J$1,$F32*0.8,if((year($D32)+1)=J$1,$F32*0.6,$F32*0.4)) ,""),if($E32="Minors",0,if($E32="FA Contract",if(and(J$1&lt;=$I32,J$1&gt;=$H32),$F32,""),if($E32="YP Contract",if(J$1=$H32,500000,if(J$1=($H32+1),1000000,if(J$1=($H32+2),1500000,""))))))))</f>
        <v/>
      </c>
      <c r="K32" s="59" t="str">
        <f t="shared" si="59"/>
        <v/>
      </c>
      <c r="L32" s="59">
        <f t="shared" ref="L32:Z32" si="60">if($E32="","",if($E32="Injured",if(and(L$1=year(today()),L$1&lt;=$I32,L$1&gt;=$H32),0,if(and(L$1&lt;=$I32,L$1&gt;=$H32),$F32,"")),if($E32="Dropped",if(and(L$1&lt;=$I32,L$1&gt;=$H32),if(Year($D32)=L$1,$F32*0.8,if((year($D32)+1)=L$1,$F32*0.6,$F32*0.4)) ,""),if($E32="Minors",0,if($E32="FA Contract",if(and(L$1&lt;=$I32,L$1&gt;=$H32),$F32,""),if($E32="YP Contract",if(L$1=$H32,500000,if(L$1=($H32+1),1000000,if(L$1=($H32+2),1500000,"")))))))))</f>
        <v>500000</v>
      </c>
      <c r="M32" s="59">
        <f t="shared" si="60"/>
        <v>1000000</v>
      </c>
      <c r="N32" s="59">
        <f t="shared" si="60"/>
        <v>1500000</v>
      </c>
      <c r="O32" s="59" t="str">
        <f t="shared" si="60"/>
        <v/>
      </c>
      <c r="P32" s="59" t="str">
        <f t="shared" si="60"/>
        <v/>
      </c>
      <c r="Q32" s="59" t="str">
        <f t="shared" si="60"/>
        <v/>
      </c>
      <c r="R32" s="59" t="str">
        <f t="shared" si="60"/>
        <v/>
      </c>
      <c r="S32" s="59" t="str">
        <f t="shared" si="60"/>
        <v/>
      </c>
      <c r="T32" s="59" t="str">
        <f t="shared" si="60"/>
        <v/>
      </c>
      <c r="U32" s="59" t="str">
        <f t="shared" si="60"/>
        <v/>
      </c>
      <c r="V32" s="59" t="str">
        <f t="shared" si="60"/>
        <v/>
      </c>
      <c r="W32" s="59" t="str">
        <f t="shared" si="60"/>
        <v/>
      </c>
      <c r="X32" s="59" t="str">
        <f t="shared" si="60"/>
        <v/>
      </c>
      <c r="Y32" s="59" t="str">
        <f t="shared" si="60"/>
        <v/>
      </c>
      <c r="Z32" s="59" t="str">
        <f t="shared" si="60"/>
        <v/>
      </c>
    </row>
    <row r="33">
      <c r="A33" s="16" t="s">
        <v>367</v>
      </c>
      <c r="B33" s="16" t="s">
        <v>981</v>
      </c>
      <c r="C33" s="54">
        <v>45357.0</v>
      </c>
      <c r="D33" s="54"/>
      <c r="E33" s="55" t="s">
        <v>34</v>
      </c>
      <c r="F33" s="60" t="s">
        <v>35</v>
      </c>
      <c r="G33" s="57" t="s">
        <v>35</v>
      </c>
      <c r="H33" s="16">
        <v>2026.0</v>
      </c>
      <c r="I33" s="58">
        <f t="shared" si="4"/>
        <v>2028</v>
      </c>
      <c r="J33" s="59" t="str">
        <f t="shared" ref="J33:K33" si="61">if($E33="","",if($E33="Dropped",if(and(J$1&lt;=$I33,J$1&gt;=$H33),if(Year($D33)=J$1,$F33*0.8,if((year($D33)+1)=J$1,$F33*0.6,$F33*0.4)) ,""),if($E33="Minors",0,if($E33="FA Contract",if(and(J$1&lt;=$I33,J$1&gt;=$H33),$F33,""),if($E33="YP Contract",if(J$1=$H33,500000,if(J$1=($H33+1),1000000,if(J$1=($H33+2),1500000,""))))))))</f>
        <v/>
      </c>
      <c r="K33" s="59" t="str">
        <f t="shared" si="61"/>
        <v/>
      </c>
      <c r="L33" s="59">
        <f t="shared" ref="L33:Z33" si="62">if($E33="","",if($E33="Injured",if(and(L$1=year(today()),L$1&lt;=$I33,L$1&gt;=$H33),0,if(and(L$1&lt;=$I33,L$1&gt;=$H33),$F33,"")),if($E33="Dropped",if(and(L$1&lt;=$I33,L$1&gt;=$H33),if(Year($D33)=L$1,$F33*0.8,if((year($D33)+1)=L$1,$F33*0.6,$F33*0.4)) ,""),if($E33="Minors",0,if($E33="FA Contract",if(and(L$1&lt;=$I33,L$1&gt;=$H33),$F33,""),if($E33="YP Contract",if(L$1=$H33,500000,if(L$1=($H33+1),1000000,if(L$1=($H33+2),1500000,"")))))))))</f>
        <v>500000</v>
      </c>
      <c r="M33" s="59">
        <f t="shared" si="62"/>
        <v>1000000</v>
      </c>
      <c r="N33" s="59">
        <f t="shared" si="62"/>
        <v>1500000</v>
      </c>
      <c r="O33" s="59" t="str">
        <f t="shared" si="62"/>
        <v/>
      </c>
      <c r="P33" s="59" t="str">
        <f t="shared" si="62"/>
        <v/>
      </c>
      <c r="Q33" s="59" t="str">
        <f t="shared" si="62"/>
        <v/>
      </c>
      <c r="R33" s="59" t="str">
        <f t="shared" si="62"/>
        <v/>
      </c>
      <c r="S33" s="59" t="str">
        <f t="shared" si="62"/>
        <v/>
      </c>
      <c r="T33" s="59" t="str">
        <f t="shared" si="62"/>
        <v/>
      </c>
      <c r="U33" s="59" t="str">
        <f t="shared" si="62"/>
        <v/>
      </c>
      <c r="V33" s="59" t="str">
        <f t="shared" si="62"/>
        <v/>
      </c>
      <c r="W33" s="59" t="str">
        <f t="shared" si="62"/>
        <v/>
      </c>
      <c r="X33" s="59" t="str">
        <f t="shared" si="62"/>
        <v/>
      </c>
      <c r="Y33" s="59" t="str">
        <f t="shared" si="62"/>
        <v/>
      </c>
      <c r="Z33" s="59" t="str">
        <f t="shared" si="62"/>
        <v/>
      </c>
    </row>
    <row r="34">
      <c r="A34" s="16" t="s">
        <v>357</v>
      </c>
      <c r="B34" s="16" t="s">
        <v>981</v>
      </c>
      <c r="C34" s="54">
        <v>45343.0</v>
      </c>
      <c r="D34" s="54"/>
      <c r="E34" s="55" t="s">
        <v>34</v>
      </c>
      <c r="F34" s="60" t="s">
        <v>35</v>
      </c>
      <c r="G34" s="57" t="s">
        <v>35</v>
      </c>
      <c r="H34" s="16">
        <v>2026.0</v>
      </c>
      <c r="I34" s="58">
        <f t="shared" si="4"/>
        <v>2028</v>
      </c>
      <c r="J34" s="59" t="str">
        <f t="shared" ref="J34:K34" si="63">if($E34="","",if($E34="Dropped",if(and(J$1&lt;=$I34,J$1&gt;=$H34),if(Year($D34)=J$1,$F34*0.8,if((year($D34)+1)=J$1,$F34*0.6,$F34*0.4)) ,""),if($E34="Minors",0,if($E34="FA Contract",if(and(J$1&lt;=$I34,J$1&gt;=$H34),$F34,""),if($E34="YP Contract",if(J$1=$H34,500000,if(J$1=($H34+1),1000000,if(J$1=($H34+2),1500000,""))))))))</f>
        <v/>
      </c>
      <c r="K34" s="59" t="str">
        <f t="shared" si="63"/>
        <v/>
      </c>
      <c r="L34" s="59">
        <f t="shared" ref="L34:Z34" si="64">if($E34="","",if($E34="Injured",if(and(L$1=year(today()),L$1&lt;=$I34,L$1&gt;=$H34),0,if(and(L$1&lt;=$I34,L$1&gt;=$H34),$F34,"")),if($E34="Dropped",if(and(L$1&lt;=$I34,L$1&gt;=$H34),if(Year($D34)=L$1,$F34*0.8,if((year($D34)+1)=L$1,$F34*0.6,$F34*0.4)) ,""),if($E34="Minors",0,if($E34="FA Contract",if(and(L$1&lt;=$I34,L$1&gt;=$H34),$F34,""),if($E34="YP Contract",if(L$1=$H34,500000,if(L$1=($H34+1),1000000,if(L$1=($H34+2),1500000,"")))))))))</f>
        <v>500000</v>
      </c>
      <c r="M34" s="59">
        <f t="shared" si="64"/>
        <v>1000000</v>
      </c>
      <c r="N34" s="59">
        <f t="shared" si="64"/>
        <v>1500000</v>
      </c>
      <c r="O34" s="59" t="str">
        <f t="shared" si="64"/>
        <v/>
      </c>
      <c r="P34" s="59" t="str">
        <f t="shared" si="64"/>
        <v/>
      </c>
      <c r="Q34" s="59" t="str">
        <f t="shared" si="64"/>
        <v/>
      </c>
      <c r="R34" s="59" t="str">
        <f t="shared" si="64"/>
        <v/>
      </c>
      <c r="S34" s="59" t="str">
        <f t="shared" si="64"/>
        <v/>
      </c>
      <c r="T34" s="59" t="str">
        <f t="shared" si="64"/>
        <v/>
      </c>
      <c r="U34" s="59" t="str">
        <f t="shared" si="64"/>
        <v/>
      </c>
      <c r="V34" s="59" t="str">
        <f t="shared" si="64"/>
        <v/>
      </c>
      <c r="W34" s="59" t="str">
        <f t="shared" si="64"/>
        <v/>
      </c>
      <c r="X34" s="59" t="str">
        <f t="shared" si="64"/>
        <v/>
      </c>
      <c r="Y34" s="59" t="str">
        <f t="shared" si="64"/>
        <v/>
      </c>
      <c r="Z34" s="59" t="str">
        <f t="shared" si="64"/>
        <v/>
      </c>
    </row>
    <row r="35">
      <c r="A35" s="16" t="s">
        <v>986</v>
      </c>
      <c r="B35" s="16" t="s">
        <v>981</v>
      </c>
      <c r="C35" s="54">
        <v>46056.0</v>
      </c>
      <c r="D35" s="54"/>
      <c r="E35" s="55" t="s">
        <v>52</v>
      </c>
      <c r="F35" s="60" t="s">
        <v>35</v>
      </c>
      <c r="G35" s="57" t="s">
        <v>35</v>
      </c>
      <c r="H35" s="62"/>
      <c r="I35" s="58" t="str">
        <f t="shared" si="4"/>
        <v/>
      </c>
      <c r="J35" s="59">
        <f t="shared" ref="J35:K35" si="65">if($E35="","",if($E35="Dropped",if(and(J$1&lt;=$I35,J$1&gt;=$H35),if(Year($D35)=J$1,$F35*0.8,if((year($D35)+1)=J$1,$F35*0.6,$F35*0.4)) ,""),if($E35="Minors",0,if($E35="FA Contract",if(and(J$1&lt;=$I35,J$1&gt;=$H35),$F35,""),if($E35="YP Contract",if(J$1=$H35,500000,if(J$1=($H35+1),1000000,if(J$1=($H35+2),1500000,""))))))))</f>
        <v>0</v>
      </c>
      <c r="K35" s="59">
        <f t="shared" si="65"/>
        <v>0</v>
      </c>
      <c r="L35" s="59">
        <f t="shared" ref="L35:Z35" si="66">if($E35="","",if($E35="Injured",if(and(L$1=year(today()),L$1&lt;=$I35,L$1&gt;=$H35),0,if(and(L$1&lt;=$I35,L$1&gt;=$H35),$F35,"")),if($E35="Dropped",if(and(L$1&lt;=$I35,L$1&gt;=$H35),if(Year($D35)=L$1,$F35*0.8,if((year($D35)+1)=L$1,$F35*0.6,$F35*0.4)) ,""),if($E35="Minors",0,if($E35="FA Contract",if(and(L$1&lt;=$I35,L$1&gt;=$H35),$F35,""),if($E35="YP Contract",if(L$1=$H35,500000,if(L$1=($H35+1),1000000,if(L$1=($H35+2),1500000,"")))))))))</f>
        <v>0</v>
      </c>
      <c r="M35" s="59">
        <f t="shared" si="66"/>
        <v>0</v>
      </c>
      <c r="N35" s="59">
        <f t="shared" si="66"/>
        <v>0</v>
      </c>
      <c r="O35" s="59">
        <f t="shared" si="66"/>
        <v>0</v>
      </c>
      <c r="P35" s="59">
        <f t="shared" si="66"/>
        <v>0</v>
      </c>
      <c r="Q35" s="59">
        <f t="shared" si="66"/>
        <v>0</v>
      </c>
      <c r="R35" s="59">
        <f t="shared" si="66"/>
        <v>0</v>
      </c>
      <c r="S35" s="59">
        <f t="shared" si="66"/>
        <v>0</v>
      </c>
      <c r="T35" s="59">
        <f t="shared" si="66"/>
        <v>0</v>
      </c>
      <c r="U35" s="59">
        <f t="shared" si="66"/>
        <v>0</v>
      </c>
      <c r="V35" s="59">
        <f t="shared" si="66"/>
        <v>0</v>
      </c>
      <c r="W35" s="59">
        <f t="shared" si="66"/>
        <v>0</v>
      </c>
      <c r="X35" s="59">
        <f t="shared" si="66"/>
        <v>0</v>
      </c>
      <c r="Y35" s="59">
        <f t="shared" si="66"/>
        <v>0</v>
      </c>
      <c r="Z35" s="59">
        <f t="shared" si="66"/>
        <v>0</v>
      </c>
    </row>
    <row r="36">
      <c r="A36" s="7" t="s">
        <v>987</v>
      </c>
      <c r="B36" s="7" t="s">
        <v>981</v>
      </c>
      <c r="C36" s="8">
        <v>46074.0</v>
      </c>
      <c r="D36" s="8"/>
      <c r="E36" s="9" t="s">
        <v>52</v>
      </c>
      <c r="F36" s="63" t="s">
        <v>35</v>
      </c>
      <c r="G36" s="11" t="s">
        <v>35</v>
      </c>
      <c r="I36" s="64" t="str">
        <f t="shared" si="4"/>
        <v/>
      </c>
      <c r="J36" s="13">
        <f t="shared" ref="J36:K36" si="67">if($E36="","",if($E36="Dropped",if(and(J$1&lt;=$I36,J$1&gt;=$H36),if(Year($D36)=J$1,$F36*0.8,if((year($D36)+1)=J$1,$F36*0.6,$F36*0.4)) ,""),if($E36="Minors",0,if($E36="FA Contract",if(and(J$1&lt;=$I36,J$1&gt;=$H36),$F36,""),if($E36="YP Contract",if(J$1=$H36,500000,if(J$1=($H36+1),1000000,if(J$1=($H36+2),1500000,""))))))))</f>
        <v>0</v>
      </c>
      <c r="K36" s="13">
        <f t="shared" si="67"/>
        <v>0</v>
      </c>
      <c r="L36" s="65">
        <f t="shared" ref="L36:Z36" si="68">if($E36="","",if($E36="Injured",if(and(L$1=year(today()),L$1&lt;=$I36,L$1&gt;=$H36),0,if(and(L$1&lt;=$I36,L$1&gt;=$H36),$F36,"")),if($E36="Dropped",if(and(L$1&lt;=$I36,L$1&gt;=$H36),if(Year($D36)=L$1,$F36*0.8,if((year($D36)+1)=L$1,$F36*0.6,$F36*0.4)) ,""),if($E36="Minors",0,if($E36="FA Contract",if(and(L$1&lt;=$I36,L$1&gt;=$H36),$F36,""),if($E36="YP Contract",if(L$1=$H36,500000,if(L$1=($H36+1),1000000,if(L$1=($H36+2),1500000,"")))))))))</f>
        <v>0</v>
      </c>
      <c r="M36" s="65">
        <f t="shared" si="68"/>
        <v>0</v>
      </c>
      <c r="N36" s="65">
        <f t="shared" si="68"/>
        <v>0</v>
      </c>
      <c r="O36" s="65">
        <f t="shared" si="68"/>
        <v>0</v>
      </c>
      <c r="P36" s="65">
        <f t="shared" si="68"/>
        <v>0</v>
      </c>
      <c r="Q36" s="65">
        <f t="shared" si="68"/>
        <v>0</v>
      </c>
      <c r="R36" s="65">
        <f t="shared" si="68"/>
        <v>0</v>
      </c>
      <c r="S36" s="65">
        <f t="shared" si="68"/>
        <v>0</v>
      </c>
      <c r="T36" s="65">
        <f t="shared" si="68"/>
        <v>0</v>
      </c>
      <c r="U36" s="65">
        <f t="shared" si="68"/>
        <v>0</v>
      </c>
      <c r="V36" s="65">
        <f t="shared" si="68"/>
        <v>0</v>
      </c>
      <c r="W36" s="65">
        <f t="shared" si="68"/>
        <v>0</v>
      </c>
      <c r="X36" s="65">
        <f t="shared" si="68"/>
        <v>0</v>
      </c>
      <c r="Y36" s="65">
        <f t="shared" si="68"/>
        <v>0</v>
      </c>
      <c r="Z36" s="65">
        <f t="shared" si="68"/>
        <v>0</v>
      </c>
    </row>
    <row r="37">
      <c r="A37" s="16" t="s">
        <v>988</v>
      </c>
      <c r="B37" s="16" t="s">
        <v>981</v>
      </c>
      <c r="C37" s="54">
        <v>46056.0</v>
      </c>
      <c r="D37" s="54"/>
      <c r="E37" s="55" t="s">
        <v>52</v>
      </c>
      <c r="F37" s="60" t="s">
        <v>35</v>
      </c>
      <c r="G37" s="57" t="s">
        <v>35</v>
      </c>
      <c r="H37" s="62"/>
      <c r="I37" s="58" t="str">
        <f t="shared" si="4"/>
        <v/>
      </c>
      <c r="J37" s="59">
        <f t="shared" ref="J37:K37" si="69">if($E37="","",if($E37="Dropped",if(and(J$1&lt;=$I37,J$1&gt;=$H37),if(Year($D37)=J$1,$F37*0.8,if((year($D37)+1)=J$1,$F37*0.6,$F37*0.4)) ,""),if($E37="Minors",0,if($E37="FA Contract",if(and(J$1&lt;=$I37,J$1&gt;=$H37),$F37,""),if($E37="YP Contract",if(J$1=$H37,500000,if(J$1=($H37+1),1000000,if(J$1=($H37+2),1500000,""))))))))</f>
        <v>0</v>
      </c>
      <c r="K37" s="59">
        <f t="shared" si="69"/>
        <v>0</v>
      </c>
      <c r="L37" s="59">
        <f t="shared" ref="L37:Z37" si="70">if($E37="","",if($E37="Injured",if(and(L$1=year(today()),L$1&lt;=$I37,L$1&gt;=$H37),0,if(and(L$1&lt;=$I37,L$1&gt;=$H37),$F37,"")),if($E37="Dropped",if(and(L$1&lt;=$I37,L$1&gt;=$H37),if(Year($D37)=L$1,$F37*0.8,if((year($D37)+1)=L$1,$F37*0.6,$F37*0.4)) ,""),if($E37="Minors",0,if($E37="FA Contract",if(and(L$1&lt;=$I37,L$1&gt;=$H37),$F37,""),if($E37="YP Contract",if(L$1=$H37,500000,if(L$1=($H37+1),1000000,if(L$1=($H37+2),1500000,"")))))))))</f>
        <v>0</v>
      </c>
      <c r="M37" s="59">
        <f t="shared" si="70"/>
        <v>0</v>
      </c>
      <c r="N37" s="59">
        <f t="shared" si="70"/>
        <v>0</v>
      </c>
      <c r="O37" s="59">
        <f t="shared" si="70"/>
        <v>0</v>
      </c>
      <c r="P37" s="59">
        <f t="shared" si="70"/>
        <v>0</v>
      </c>
      <c r="Q37" s="59">
        <f t="shared" si="70"/>
        <v>0</v>
      </c>
      <c r="R37" s="59">
        <f t="shared" si="70"/>
        <v>0</v>
      </c>
      <c r="S37" s="59">
        <f t="shared" si="70"/>
        <v>0</v>
      </c>
      <c r="T37" s="59">
        <f t="shared" si="70"/>
        <v>0</v>
      </c>
      <c r="U37" s="59">
        <f t="shared" si="70"/>
        <v>0</v>
      </c>
      <c r="V37" s="59">
        <f t="shared" si="70"/>
        <v>0</v>
      </c>
      <c r="W37" s="59">
        <f t="shared" si="70"/>
        <v>0</v>
      </c>
      <c r="X37" s="59">
        <f t="shared" si="70"/>
        <v>0</v>
      </c>
      <c r="Y37" s="59">
        <f t="shared" si="70"/>
        <v>0</v>
      </c>
      <c r="Z37" s="59">
        <f t="shared" si="70"/>
        <v>0</v>
      </c>
    </row>
    <row r="38">
      <c r="A38" s="16" t="s">
        <v>989</v>
      </c>
      <c r="B38" s="16" t="s">
        <v>981</v>
      </c>
      <c r="C38" s="54">
        <v>46066.0</v>
      </c>
      <c r="D38" s="54"/>
      <c r="E38" s="55" t="s">
        <v>52</v>
      </c>
      <c r="F38" s="60" t="s">
        <v>35</v>
      </c>
      <c r="G38" s="57" t="s">
        <v>35</v>
      </c>
      <c r="H38" s="62"/>
      <c r="I38" s="58" t="str">
        <f t="shared" si="4"/>
        <v/>
      </c>
      <c r="J38" s="59">
        <f t="shared" ref="J38:K38" si="71">if($E38="","",if($E38="Dropped",if(and(J$1&lt;=$I38,J$1&gt;=$H38),if(Year($D38)=J$1,$F38*0.8,if((year($D38)+1)=J$1,$F38*0.6,$F38*0.4)) ,""),if($E38="Minors",0,if($E38="FA Contract",if(and(J$1&lt;=$I38,J$1&gt;=$H38),$F38,""),if($E38="YP Contract",if(J$1=$H38,500000,if(J$1=($H38+1),1000000,if(J$1=($H38+2),1500000,""))))))))</f>
        <v>0</v>
      </c>
      <c r="K38" s="59">
        <f t="shared" si="71"/>
        <v>0</v>
      </c>
      <c r="L38" s="59">
        <f t="shared" ref="L38:Z38" si="72">if($E38="","",if($E38="Injured",if(and(L$1=year(today()),L$1&lt;=$I38,L$1&gt;=$H38),0,if(and(L$1&lt;=$I38,L$1&gt;=$H38),$F38,"")),if($E38="Dropped",if(and(L$1&lt;=$I38,L$1&gt;=$H38),if(Year($D38)=L$1,$F38*0.8,if((year($D38)+1)=L$1,$F38*0.6,$F38*0.4)) ,""),if($E38="Minors",0,if($E38="FA Contract",if(and(L$1&lt;=$I38,L$1&gt;=$H38),$F38,""),if($E38="YP Contract",if(L$1=$H38,500000,if(L$1=($H38+1),1000000,if(L$1=($H38+2),1500000,"")))))))))</f>
        <v>0</v>
      </c>
      <c r="M38" s="59">
        <f t="shared" si="72"/>
        <v>0</v>
      </c>
      <c r="N38" s="59">
        <f t="shared" si="72"/>
        <v>0</v>
      </c>
      <c r="O38" s="59">
        <f t="shared" si="72"/>
        <v>0</v>
      </c>
      <c r="P38" s="59">
        <f t="shared" si="72"/>
        <v>0</v>
      </c>
      <c r="Q38" s="59">
        <f t="shared" si="72"/>
        <v>0</v>
      </c>
      <c r="R38" s="59">
        <f t="shared" si="72"/>
        <v>0</v>
      </c>
      <c r="S38" s="59">
        <f t="shared" si="72"/>
        <v>0</v>
      </c>
      <c r="T38" s="59">
        <f t="shared" si="72"/>
        <v>0</v>
      </c>
      <c r="U38" s="59">
        <f t="shared" si="72"/>
        <v>0</v>
      </c>
      <c r="V38" s="59">
        <f t="shared" si="72"/>
        <v>0</v>
      </c>
      <c r="W38" s="59">
        <f t="shared" si="72"/>
        <v>0</v>
      </c>
      <c r="X38" s="59">
        <f t="shared" si="72"/>
        <v>0</v>
      </c>
      <c r="Y38" s="59">
        <f t="shared" si="72"/>
        <v>0</v>
      </c>
      <c r="Z38" s="59">
        <f t="shared" si="72"/>
        <v>0</v>
      </c>
    </row>
    <row r="39">
      <c r="A39" s="16" t="s">
        <v>362</v>
      </c>
      <c r="B39" s="16" t="s">
        <v>981</v>
      </c>
      <c r="C39" s="54">
        <v>45695.0</v>
      </c>
      <c r="D39" s="54"/>
      <c r="E39" s="55" t="s">
        <v>52</v>
      </c>
      <c r="F39" s="60" t="s">
        <v>35</v>
      </c>
      <c r="G39" s="57" t="s">
        <v>35</v>
      </c>
      <c r="H39" s="62"/>
      <c r="I39" s="58" t="str">
        <f t="shared" si="4"/>
        <v/>
      </c>
      <c r="J39" s="59">
        <f t="shared" ref="J39:K39" si="73">if($E39="","",if($E39="Dropped",if(and(J$1&lt;=$I39,J$1&gt;=$H39),if(Year($D39)=J$1,$F39*0.8,if((year($D39)+1)=J$1,$F39*0.6,$F39*0.4)) ,""),if($E39="Minors",0,if($E39="FA Contract",if(and(J$1&lt;=$I39,J$1&gt;=$H39),$F39,""),if($E39="YP Contract",if(J$1=$H39,500000,if(J$1=($H39+1),1000000,if(J$1=($H39+2),1500000,""))))))))</f>
        <v>0</v>
      </c>
      <c r="K39" s="59">
        <f t="shared" si="73"/>
        <v>0</v>
      </c>
      <c r="L39" s="59">
        <f t="shared" ref="L39:Z39" si="74">if($E39="","",if($E39="Injured",if(and(L$1=year(today()),L$1&lt;=$I39,L$1&gt;=$H39),0,if(and(L$1&lt;=$I39,L$1&gt;=$H39),$F39,"")),if($E39="Dropped",if(and(L$1&lt;=$I39,L$1&gt;=$H39),if(Year($D39)=L$1,$F39*0.8,if((year($D39)+1)=L$1,$F39*0.6,$F39*0.4)) ,""),if($E39="Minors",0,if($E39="FA Contract",if(and(L$1&lt;=$I39,L$1&gt;=$H39),$F39,""),if($E39="YP Contract",if(L$1=$H39,500000,if(L$1=($H39+1),1000000,if(L$1=($H39+2),1500000,"")))))))))</f>
        <v>0</v>
      </c>
      <c r="M39" s="59">
        <f t="shared" si="74"/>
        <v>0</v>
      </c>
      <c r="N39" s="59">
        <f t="shared" si="74"/>
        <v>0</v>
      </c>
      <c r="O39" s="59">
        <f t="shared" si="74"/>
        <v>0</v>
      </c>
      <c r="P39" s="59">
        <f t="shared" si="74"/>
        <v>0</v>
      </c>
      <c r="Q39" s="59">
        <f t="shared" si="74"/>
        <v>0</v>
      </c>
      <c r="R39" s="59">
        <f t="shared" si="74"/>
        <v>0</v>
      </c>
      <c r="S39" s="59">
        <f t="shared" si="74"/>
        <v>0</v>
      </c>
      <c r="T39" s="59">
        <f t="shared" si="74"/>
        <v>0</v>
      </c>
      <c r="U39" s="59">
        <f t="shared" si="74"/>
        <v>0</v>
      </c>
      <c r="V39" s="59">
        <f t="shared" si="74"/>
        <v>0</v>
      </c>
      <c r="W39" s="59">
        <f t="shared" si="74"/>
        <v>0</v>
      </c>
      <c r="X39" s="59">
        <f t="shared" si="74"/>
        <v>0</v>
      </c>
      <c r="Y39" s="59">
        <f t="shared" si="74"/>
        <v>0</v>
      </c>
      <c r="Z39" s="59">
        <f t="shared" si="74"/>
        <v>0</v>
      </c>
    </row>
    <row r="40">
      <c r="A40" s="7" t="s">
        <v>990</v>
      </c>
      <c r="B40" s="7" t="s">
        <v>981</v>
      </c>
      <c r="C40" s="8">
        <v>46074.0</v>
      </c>
      <c r="D40" s="8"/>
      <c r="E40" s="9" t="s">
        <v>52</v>
      </c>
      <c r="F40" s="63" t="s">
        <v>35</v>
      </c>
      <c r="G40" s="11" t="s">
        <v>35</v>
      </c>
      <c r="I40" s="64" t="str">
        <f t="shared" si="4"/>
        <v/>
      </c>
      <c r="J40" s="13">
        <f t="shared" ref="J40:K40" si="75">if($E40="","",if($E40="Dropped",if(and(J$1&lt;=$I40,J$1&gt;=$H40),if(Year($D40)=J$1,$F40*0.8,if((year($D40)+1)=J$1,$F40*0.6,$F40*0.4)) ,""),if($E40="Minors",0,if($E40="FA Contract",if(and(J$1&lt;=$I40,J$1&gt;=$H40),$F40,""),if($E40="YP Contract",if(J$1=$H40,500000,if(J$1=($H40+1),1000000,if(J$1=($H40+2),1500000,""))))))))</f>
        <v>0</v>
      </c>
      <c r="K40" s="13">
        <f t="shared" si="75"/>
        <v>0</v>
      </c>
      <c r="L40" s="65">
        <f t="shared" ref="L40:Z40" si="76">if($E40="","",if($E40="Injured",if(and(L$1=year(today()),L$1&lt;=$I40,L$1&gt;=$H40),0,if(and(L$1&lt;=$I40,L$1&gt;=$H40),$F40,"")),if($E40="Dropped",if(and(L$1&lt;=$I40,L$1&gt;=$H40),if(Year($D40)=L$1,$F40*0.8,if((year($D40)+1)=L$1,$F40*0.6,$F40*0.4)) ,""),if($E40="Minors",0,if($E40="FA Contract",if(and(L$1&lt;=$I40,L$1&gt;=$H40),$F40,""),if($E40="YP Contract",if(L$1=$H40,500000,if(L$1=($H40+1),1000000,if(L$1=($H40+2),1500000,"")))))))))</f>
        <v>0</v>
      </c>
      <c r="M40" s="65">
        <f t="shared" si="76"/>
        <v>0</v>
      </c>
      <c r="N40" s="65">
        <f t="shared" si="76"/>
        <v>0</v>
      </c>
      <c r="O40" s="65">
        <f t="shared" si="76"/>
        <v>0</v>
      </c>
      <c r="P40" s="65">
        <f t="shared" si="76"/>
        <v>0</v>
      </c>
      <c r="Q40" s="65">
        <f t="shared" si="76"/>
        <v>0</v>
      </c>
      <c r="R40" s="65">
        <f t="shared" si="76"/>
        <v>0</v>
      </c>
      <c r="S40" s="65">
        <f t="shared" si="76"/>
        <v>0</v>
      </c>
      <c r="T40" s="65">
        <f t="shared" si="76"/>
        <v>0</v>
      </c>
      <c r="U40" s="65">
        <f t="shared" si="76"/>
        <v>0</v>
      </c>
      <c r="V40" s="65">
        <f t="shared" si="76"/>
        <v>0</v>
      </c>
      <c r="W40" s="65">
        <f t="shared" si="76"/>
        <v>0</v>
      </c>
      <c r="X40" s="65">
        <f t="shared" si="76"/>
        <v>0</v>
      </c>
      <c r="Y40" s="65">
        <f t="shared" si="76"/>
        <v>0</v>
      </c>
      <c r="Z40" s="65">
        <f t="shared" si="76"/>
        <v>0</v>
      </c>
    </row>
    <row r="41">
      <c r="A41" s="16" t="s">
        <v>991</v>
      </c>
      <c r="B41" s="16" t="s">
        <v>981</v>
      </c>
      <c r="C41" s="54">
        <v>46061.0</v>
      </c>
      <c r="D41" s="54"/>
      <c r="E41" s="55" t="s">
        <v>52</v>
      </c>
      <c r="F41" s="60" t="s">
        <v>35</v>
      </c>
      <c r="G41" s="57" t="s">
        <v>35</v>
      </c>
      <c r="H41" s="62"/>
      <c r="I41" s="58" t="str">
        <f t="shared" si="4"/>
        <v/>
      </c>
      <c r="J41" s="59">
        <f t="shared" ref="J41:K41" si="77">if($E41="","",if($E41="Dropped",if(and(J$1&lt;=$I41,J$1&gt;=$H41),if(Year($D41)=J$1,$F41*0.8,if((year($D41)+1)=J$1,$F41*0.6,$F41*0.4)) ,""),if($E41="Minors",0,if($E41="FA Contract",if(and(J$1&lt;=$I41,J$1&gt;=$H41),$F41,""),if($E41="YP Contract",if(J$1=$H41,500000,if(J$1=($H41+1),1000000,if(J$1=($H41+2),1500000,""))))))))</f>
        <v>0</v>
      </c>
      <c r="K41" s="59">
        <f t="shared" si="77"/>
        <v>0</v>
      </c>
      <c r="L41" s="59">
        <f t="shared" ref="L41:Z41" si="78">if($E41="","",if($E41="Injured",if(and(L$1=year(today()),L$1&lt;=$I41,L$1&gt;=$H41),0,if(and(L$1&lt;=$I41,L$1&gt;=$H41),$F41,"")),if($E41="Dropped",if(and(L$1&lt;=$I41,L$1&gt;=$H41),if(Year($D41)=L$1,$F41*0.8,if((year($D41)+1)=L$1,$F41*0.6,$F41*0.4)) ,""),if($E41="Minors",0,if($E41="FA Contract",if(and(L$1&lt;=$I41,L$1&gt;=$H41),$F41,""),if($E41="YP Contract",if(L$1=$H41,500000,if(L$1=($H41+1),1000000,if(L$1=($H41+2),1500000,"")))))))))</f>
        <v>0</v>
      </c>
      <c r="M41" s="59">
        <f t="shared" si="78"/>
        <v>0</v>
      </c>
      <c r="N41" s="59">
        <f t="shared" si="78"/>
        <v>0</v>
      </c>
      <c r="O41" s="59">
        <f t="shared" si="78"/>
        <v>0</v>
      </c>
      <c r="P41" s="59">
        <f t="shared" si="78"/>
        <v>0</v>
      </c>
      <c r="Q41" s="59">
        <f t="shared" si="78"/>
        <v>0</v>
      </c>
      <c r="R41" s="59">
        <f t="shared" si="78"/>
        <v>0</v>
      </c>
      <c r="S41" s="59">
        <f t="shared" si="78"/>
        <v>0</v>
      </c>
      <c r="T41" s="59">
        <f t="shared" si="78"/>
        <v>0</v>
      </c>
      <c r="U41" s="59">
        <f t="shared" si="78"/>
        <v>0</v>
      </c>
      <c r="V41" s="59">
        <f t="shared" si="78"/>
        <v>0</v>
      </c>
      <c r="W41" s="59">
        <f t="shared" si="78"/>
        <v>0</v>
      </c>
      <c r="X41" s="59">
        <f t="shared" si="78"/>
        <v>0</v>
      </c>
      <c r="Y41" s="59">
        <f t="shared" si="78"/>
        <v>0</v>
      </c>
      <c r="Z41" s="59">
        <f t="shared" si="78"/>
        <v>0</v>
      </c>
    </row>
    <row r="42">
      <c r="A42" s="16" t="s">
        <v>992</v>
      </c>
      <c r="B42" s="16" t="s">
        <v>981</v>
      </c>
      <c r="C42" s="54">
        <v>46065.0</v>
      </c>
      <c r="D42" s="54"/>
      <c r="E42" s="55" t="s">
        <v>52</v>
      </c>
      <c r="F42" s="60" t="s">
        <v>35</v>
      </c>
      <c r="G42" s="57" t="s">
        <v>35</v>
      </c>
      <c r="H42" s="62"/>
      <c r="I42" s="58" t="str">
        <f t="shared" si="4"/>
        <v/>
      </c>
      <c r="J42" s="59">
        <f t="shared" ref="J42:K42" si="79">if($E42="","",if($E42="Dropped",if(and(J$1&lt;=$I42,J$1&gt;=$H42),if(Year($D42)=J$1,$F42*0.8,if((year($D42)+1)=J$1,$F42*0.6,$F42*0.4)) ,""),if($E42="Minors",0,if($E42="FA Contract",if(and(J$1&lt;=$I42,J$1&gt;=$H42),$F42,""),if($E42="YP Contract",if(J$1=$H42,500000,if(J$1=($H42+1),1000000,if(J$1=($H42+2),1500000,""))))))))</f>
        <v>0</v>
      </c>
      <c r="K42" s="59">
        <f t="shared" si="79"/>
        <v>0</v>
      </c>
      <c r="L42" s="59">
        <f t="shared" ref="L42:Z42" si="80">if($E42="","",if($E42="Injured",if(and(L$1=year(today()),L$1&lt;=$I42,L$1&gt;=$H42),0,if(and(L$1&lt;=$I42,L$1&gt;=$H42),$F42,"")),if($E42="Dropped",if(and(L$1&lt;=$I42,L$1&gt;=$H42),if(Year($D42)=L$1,$F42*0.8,if((year($D42)+1)=L$1,$F42*0.6,$F42*0.4)) ,""),if($E42="Minors",0,if($E42="FA Contract",if(and(L$1&lt;=$I42,L$1&gt;=$H42),$F42,""),if($E42="YP Contract",if(L$1=$H42,500000,if(L$1=($H42+1),1000000,if(L$1=($H42+2),1500000,"")))))))))</f>
        <v>0</v>
      </c>
      <c r="M42" s="59">
        <f t="shared" si="80"/>
        <v>0</v>
      </c>
      <c r="N42" s="59">
        <f t="shared" si="80"/>
        <v>0</v>
      </c>
      <c r="O42" s="59">
        <f t="shared" si="80"/>
        <v>0</v>
      </c>
      <c r="P42" s="59">
        <f t="shared" si="80"/>
        <v>0</v>
      </c>
      <c r="Q42" s="59">
        <f t="shared" si="80"/>
        <v>0</v>
      </c>
      <c r="R42" s="59">
        <f t="shared" si="80"/>
        <v>0</v>
      </c>
      <c r="S42" s="59">
        <f t="shared" si="80"/>
        <v>0</v>
      </c>
      <c r="T42" s="59">
        <f t="shared" si="80"/>
        <v>0</v>
      </c>
      <c r="U42" s="59">
        <f t="shared" si="80"/>
        <v>0</v>
      </c>
      <c r="V42" s="59">
        <f t="shared" si="80"/>
        <v>0</v>
      </c>
      <c r="W42" s="59">
        <f t="shared" si="80"/>
        <v>0</v>
      </c>
      <c r="X42" s="59">
        <f t="shared" si="80"/>
        <v>0</v>
      </c>
      <c r="Y42" s="59">
        <f t="shared" si="80"/>
        <v>0</v>
      </c>
      <c r="Z42" s="59">
        <f t="shared" si="80"/>
        <v>0</v>
      </c>
    </row>
    <row r="43">
      <c r="A43" s="16" t="s">
        <v>993</v>
      </c>
      <c r="B43" s="16" t="s">
        <v>981</v>
      </c>
      <c r="C43" s="54">
        <v>46071.0</v>
      </c>
      <c r="D43" s="54"/>
      <c r="E43" s="55" t="s">
        <v>52</v>
      </c>
      <c r="F43" s="60" t="s">
        <v>35</v>
      </c>
      <c r="G43" s="57" t="s">
        <v>35</v>
      </c>
      <c r="H43" s="62"/>
      <c r="I43" s="58" t="str">
        <f t="shared" si="4"/>
        <v/>
      </c>
      <c r="J43" s="59">
        <f t="shared" ref="J43:K43" si="81">if($E43="","",if($E43="Dropped",if(and(J$1&lt;=$I43,J$1&gt;=$H43),if(Year($D43)=J$1,$F43*0.8,if((year($D43)+1)=J$1,$F43*0.6,$F43*0.4)) ,""),if($E43="Minors",0,if($E43="FA Contract",if(and(J$1&lt;=$I43,J$1&gt;=$H43),$F43,""),if($E43="YP Contract",if(J$1=$H43,500000,if(J$1=($H43+1),1000000,if(J$1=($H43+2),1500000,""))))))))</f>
        <v>0</v>
      </c>
      <c r="K43" s="59">
        <f t="shared" si="81"/>
        <v>0</v>
      </c>
      <c r="L43" s="59">
        <f t="shared" ref="L43:Z43" si="82">if($E43="","",if($E43="Injured",if(and(L$1=year(today()),L$1&lt;=$I43,L$1&gt;=$H43),0,if(and(L$1&lt;=$I43,L$1&gt;=$H43),$F43,"")),if($E43="Dropped",if(and(L$1&lt;=$I43,L$1&gt;=$H43),if(Year($D43)=L$1,$F43*0.8,if((year($D43)+1)=L$1,$F43*0.6,$F43*0.4)) ,""),if($E43="Minors",0,if($E43="FA Contract",if(and(L$1&lt;=$I43,L$1&gt;=$H43),$F43,""),if($E43="YP Contract",if(L$1=$H43,500000,if(L$1=($H43+1),1000000,if(L$1=($H43+2),1500000,"")))))))))</f>
        <v>0</v>
      </c>
      <c r="M43" s="59">
        <f t="shared" si="82"/>
        <v>0</v>
      </c>
      <c r="N43" s="59">
        <f t="shared" si="82"/>
        <v>0</v>
      </c>
      <c r="O43" s="59">
        <f t="shared" si="82"/>
        <v>0</v>
      </c>
      <c r="P43" s="59">
        <f t="shared" si="82"/>
        <v>0</v>
      </c>
      <c r="Q43" s="59">
        <f t="shared" si="82"/>
        <v>0</v>
      </c>
      <c r="R43" s="59">
        <f t="shared" si="82"/>
        <v>0</v>
      </c>
      <c r="S43" s="59">
        <f t="shared" si="82"/>
        <v>0</v>
      </c>
      <c r="T43" s="59">
        <f t="shared" si="82"/>
        <v>0</v>
      </c>
      <c r="U43" s="59">
        <f t="shared" si="82"/>
        <v>0</v>
      </c>
      <c r="V43" s="59">
        <f t="shared" si="82"/>
        <v>0</v>
      </c>
      <c r="W43" s="59">
        <f t="shared" si="82"/>
        <v>0</v>
      </c>
      <c r="X43" s="59">
        <f t="shared" si="82"/>
        <v>0</v>
      </c>
      <c r="Y43" s="59">
        <f t="shared" si="82"/>
        <v>0</v>
      </c>
      <c r="Z43" s="59">
        <f t="shared" si="82"/>
        <v>0</v>
      </c>
    </row>
    <row r="44">
      <c r="A44" s="16" t="s">
        <v>994</v>
      </c>
      <c r="B44" s="16" t="s">
        <v>981</v>
      </c>
      <c r="C44" s="54">
        <v>46069.0</v>
      </c>
      <c r="D44" s="54"/>
      <c r="E44" s="55" t="s">
        <v>52</v>
      </c>
      <c r="F44" s="60" t="s">
        <v>35</v>
      </c>
      <c r="G44" s="57" t="s">
        <v>35</v>
      </c>
      <c r="H44" s="62"/>
      <c r="I44" s="58" t="str">
        <f t="shared" si="4"/>
        <v/>
      </c>
      <c r="J44" s="59">
        <f t="shared" ref="J44:K44" si="83">if($E44="","",if($E44="Dropped",if(and(J$1&lt;=$I44,J$1&gt;=$H44),if(Year($D44)=J$1,$F44*0.8,if((year($D44)+1)=J$1,$F44*0.6,$F44*0.4)) ,""),if($E44="Minors",0,if($E44="FA Contract",if(and(J$1&lt;=$I44,J$1&gt;=$H44),$F44,""),if($E44="YP Contract",if(J$1=$H44,500000,if(J$1=($H44+1),1000000,if(J$1=($H44+2),1500000,""))))))))</f>
        <v>0</v>
      </c>
      <c r="K44" s="59">
        <f t="shared" si="83"/>
        <v>0</v>
      </c>
      <c r="L44" s="59">
        <f t="shared" ref="L44:Z44" si="84">if($E44="","",if($E44="Injured",if(and(L$1=year(today()),L$1&lt;=$I44,L$1&gt;=$H44),0,if(and(L$1&lt;=$I44,L$1&gt;=$H44),$F44,"")),if($E44="Dropped",if(and(L$1&lt;=$I44,L$1&gt;=$H44),if(Year($D44)=L$1,$F44*0.8,if((year($D44)+1)=L$1,$F44*0.6,$F44*0.4)) ,""),if($E44="Minors",0,if($E44="FA Contract",if(and(L$1&lt;=$I44,L$1&gt;=$H44),$F44,""),if($E44="YP Contract",if(L$1=$H44,500000,if(L$1=($H44+1),1000000,if(L$1=($H44+2),1500000,"")))))))))</f>
        <v>0</v>
      </c>
      <c r="M44" s="59">
        <f t="shared" si="84"/>
        <v>0</v>
      </c>
      <c r="N44" s="59">
        <f t="shared" si="84"/>
        <v>0</v>
      </c>
      <c r="O44" s="59">
        <f t="shared" si="84"/>
        <v>0</v>
      </c>
      <c r="P44" s="59">
        <f t="shared" si="84"/>
        <v>0</v>
      </c>
      <c r="Q44" s="59">
        <f t="shared" si="84"/>
        <v>0</v>
      </c>
      <c r="R44" s="59">
        <f t="shared" si="84"/>
        <v>0</v>
      </c>
      <c r="S44" s="59">
        <f t="shared" si="84"/>
        <v>0</v>
      </c>
      <c r="T44" s="59">
        <f t="shared" si="84"/>
        <v>0</v>
      </c>
      <c r="U44" s="59">
        <f t="shared" si="84"/>
        <v>0</v>
      </c>
      <c r="V44" s="59">
        <f t="shared" si="84"/>
        <v>0</v>
      </c>
      <c r="W44" s="59">
        <f t="shared" si="84"/>
        <v>0</v>
      </c>
      <c r="X44" s="59">
        <f t="shared" si="84"/>
        <v>0</v>
      </c>
      <c r="Y44" s="59">
        <f t="shared" si="84"/>
        <v>0</v>
      </c>
      <c r="Z44" s="59">
        <f t="shared" si="84"/>
        <v>0</v>
      </c>
    </row>
    <row r="45">
      <c r="A45" s="16" t="s">
        <v>995</v>
      </c>
      <c r="B45" s="16" t="s">
        <v>981</v>
      </c>
      <c r="C45" s="54">
        <v>46055.0</v>
      </c>
      <c r="D45" s="54"/>
      <c r="E45" s="55" t="s">
        <v>52</v>
      </c>
      <c r="F45" s="60" t="s">
        <v>35</v>
      </c>
      <c r="G45" s="57" t="s">
        <v>35</v>
      </c>
      <c r="H45" s="62"/>
      <c r="I45" s="58" t="str">
        <f t="shared" si="4"/>
        <v/>
      </c>
      <c r="J45" s="59">
        <f t="shared" ref="J45:K45" si="85">if($E45="","",if($E45="Dropped",if(and(J$1&lt;=$I45,J$1&gt;=$H45),if(Year($D45)=J$1,$F45*0.8,if((year($D45)+1)=J$1,$F45*0.6,$F45*0.4)) ,""),if($E45="Minors",0,if($E45="FA Contract",if(and(J$1&lt;=$I45,J$1&gt;=$H45),$F45,""),if($E45="YP Contract",if(J$1=$H45,500000,if(J$1=($H45+1),1000000,if(J$1=($H45+2),1500000,""))))))))</f>
        <v>0</v>
      </c>
      <c r="K45" s="59">
        <f t="shared" si="85"/>
        <v>0</v>
      </c>
      <c r="L45" s="59">
        <f t="shared" ref="L45:Z45" si="86">if($E45="","",if($E45="Injured",if(and(L$1=year(today()),L$1&lt;=$I45,L$1&gt;=$H45),0,if(and(L$1&lt;=$I45,L$1&gt;=$H45),$F45,"")),if($E45="Dropped",if(and(L$1&lt;=$I45,L$1&gt;=$H45),if(Year($D45)=L$1,$F45*0.8,if((year($D45)+1)=L$1,$F45*0.6,$F45*0.4)) ,""),if($E45="Minors",0,if($E45="FA Contract",if(and(L$1&lt;=$I45,L$1&gt;=$H45),$F45,""),if($E45="YP Contract",if(L$1=$H45,500000,if(L$1=($H45+1),1000000,if(L$1=($H45+2),1500000,"")))))))))</f>
        <v>0</v>
      </c>
      <c r="M45" s="59">
        <f t="shared" si="86"/>
        <v>0</v>
      </c>
      <c r="N45" s="59">
        <f t="shared" si="86"/>
        <v>0</v>
      </c>
      <c r="O45" s="59">
        <f t="shared" si="86"/>
        <v>0</v>
      </c>
      <c r="P45" s="59">
        <f t="shared" si="86"/>
        <v>0</v>
      </c>
      <c r="Q45" s="59">
        <f t="shared" si="86"/>
        <v>0</v>
      </c>
      <c r="R45" s="59">
        <f t="shared" si="86"/>
        <v>0</v>
      </c>
      <c r="S45" s="59">
        <f t="shared" si="86"/>
        <v>0</v>
      </c>
      <c r="T45" s="59">
        <f t="shared" si="86"/>
        <v>0</v>
      </c>
      <c r="U45" s="59">
        <f t="shared" si="86"/>
        <v>0</v>
      </c>
      <c r="V45" s="59">
        <f t="shared" si="86"/>
        <v>0</v>
      </c>
      <c r="W45" s="59">
        <f t="shared" si="86"/>
        <v>0</v>
      </c>
      <c r="X45" s="59">
        <f t="shared" si="86"/>
        <v>0</v>
      </c>
      <c r="Y45" s="59">
        <f t="shared" si="86"/>
        <v>0</v>
      </c>
      <c r="Z45" s="59">
        <f t="shared" si="86"/>
        <v>0</v>
      </c>
    </row>
    <row r="46">
      <c r="A46" s="16" t="s">
        <v>368</v>
      </c>
      <c r="B46" s="16" t="s">
        <v>981</v>
      </c>
      <c r="C46" s="54">
        <v>45343.0</v>
      </c>
      <c r="D46" s="54"/>
      <c r="E46" s="55" t="s">
        <v>52</v>
      </c>
      <c r="F46" s="60" t="s">
        <v>35</v>
      </c>
      <c r="G46" s="57" t="s">
        <v>35</v>
      </c>
      <c r="H46" s="62"/>
      <c r="I46" s="58" t="str">
        <f t="shared" si="4"/>
        <v/>
      </c>
      <c r="J46" s="59">
        <f t="shared" ref="J46:K46" si="87">if($E46="","",if($E46="Dropped",if(and(J$1&lt;=$I46,J$1&gt;=$H46),if(Year($D46)=J$1,$F46*0.8,if((year($D46)+1)=J$1,$F46*0.6,$F46*0.4)) ,""),if($E46="Minors",0,if($E46="FA Contract",if(and(J$1&lt;=$I46,J$1&gt;=$H46),$F46,""),if($E46="YP Contract",if(J$1=$H46,500000,if(J$1=($H46+1),1000000,if(J$1=($H46+2),1500000,""))))))))</f>
        <v>0</v>
      </c>
      <c r="K46" s="59">
        <f t="shared" si="87"/>
        <v>0</v>
      </c>
      <c r="L46" s="59">
        <f t="shared" ref="L46:Z46" si="88">if($E46="","",if($E46="Injured",if(and(L$1=year(today()),L$1&lt;=$I46,L$1&gt;=$H46),0,if(and(L$1&lt;=$I46,L$1&gt;=$H46),$F46,"")),if($E46="Dropped",if(and(L$1&lt;=$I46,L$1&gt;=$H46),if(Year($D46)=L$1,$F46*0.8,if((year($D46)+1)=L$1,$F46*0.6,$F46*0.4)) ,""),if($E46="Minors",0,if($E46="FA Contract",if(and(L$1&lt;=$I46,L$1&gt;=$H46),$F46,""),if($E46="YP Contract",if(L$1=$H46,500000,if(L$1=($H46+1),1000000,if(L$1=($H46+2),1500000,"")))))))))</f>
        <v>0</v>
      </c>
      <c r="M46" s="59">
        <f t="shared" si="88"/>
        <v>0</v>
      </c>
      <c r="N46" s="59">
        <f t="shared" si="88"/>
        <v>0</v>
      </c>
      <c r="O46" s="59">
        <f t="shared" si="88"/>
        <v>0</v>
      </c>
      <c r="P46" s="59">
        <f t="shared" si="88"/>
        <v>0</v>
      </c>
      <c r="Q46" s="59">
        <f t="shared" si="88"/>
        <v>0</v>
      </c>
      <c r="R46" s="59">
        <f t="shared" si="88"/>
        <v>0</v>
      </c>
      <c r="S46" s="59">
        <f t="shared" si="88"/>
        <v>0</v>
      </c>
      <c r="T46" s="59">
        <f t="shared" si="88"/>
        <v>0</v>
      </c>
      <c r="U46" s="59">
        <f t="shared" si="88"/>
        <v>0</v>
      </c>
      <c r="V46" s="59">
        <f t="shared" si="88"/>
        <v>0</v>
      </c>
      <c r="W46" s="59">
        <f t="shared" si="88"/>
        <v>0</v>
      </c>
      <c r="X46" s="59">
        <f t="shared" si="88"/>
        <v>0</v>
      </c>
      <c r="Y46" s="59">
        <f t="shared" si="88"/>
        <v>0</v>
      </c>
      <c r="Z46" s="59">
        <f t="shared" si="88"/>
        <v>0</v>
      </c>
    </row>
    <row r="47">
      <c r="A47" s="16" t="s">
        <v>111</v>
      </c>
      <c r="B47" s="16" t="s">
        <v>981</v>
      </c>
      <c r="C47" s="54">
        <v>46062.0</v>
      </c>
      <c r="D47" s="54"/>
      <c r="E47" s="55" t="s">
        <v>52</v>
      </c>
      <c r="F47" s="60" t="s">
        <v>35</v>
      </c>
      <c r="G47" s="57" t="s">
        <v>35</v>
      </c>
      <c r="H47" s="62"/>
      <c r="I47" s="58" t="str">
        <f t="shared" si="4"/>
        <v/>
      </c>
      <c r="J47" s="59">
        <f t="shared" ref="J47:K47" si="89">if($E47="","",if($E47="Dropped",if(and(J$1&lt;=$I47,J$1&gt;=$H47),if(Year($D47)=J$1,$F47*0.8,if((year($D47)+1)=J$1,$F47*0.6,$F47*0.4)) ,""),if($E47="Minors",0,if($E47="FA Contract",if(and(J$1&lt;=$I47,J$1&gt;=$H47),$F47,""),if($E47="YP Contract",if(J$1=$H47,500000,if(J$1=($H47+1),1000000,if(J$1=($H47+2),1500000,""))))))))</f>
        <v>0</v>
      </c>
      <c r="K47" s="59">
        <f t="shared" si="89"/>
        <v>0</v>
      </c>
      <c r="L47" s="59">
        <f t="shared" ref="L47:Z47" si="90">if($E47="","",if($E47="Injured",if(and(L$1=year(today()),L$1&lt;=$I47,L$1&gt;=$H47),0,if(and(L$1&lt;=$I47,L$1&gt;=$H47),$F47,"")),if($E47="Dropped",if(and(L$1&lt;=$I47,L$1&gt;=$H47),if(Year($D47)=L$1,$F47*0.8,if((year($D47)+1)=L$1,$F47*0.6,$F47*0.4)) ,""),if($E47="Minors",0,if($E47="FA Contract",if(and(L$1&lt;=$I47,L$1&gt;=$H47),$F47,""),if($E47="YP Contract",if(L$1=$H47,500000,if(L$1=($H47+1),1000000,if(L$1=($H47+2),1500000,"")))))))))</f>
        <v>0</v>
      </c>
      <c r="M47" s="59">
        <f t="shared" si="90"/>
        <v>0</v>
      </c>
      <c r="N47" s="59">
        <f t="shared" si="90"/>
        <v>0</v>
      </c>
      <c r="O47" s="59">
        <f t="shared" si="90"/>
        <v>0</v>
      </c>
      <c r="P47" s="59">
        <f t="shared" si="90"/>
        <v>0</v>
      </c>
      <c r="Q47" s="59">
        <f t="shared" si="90"/>
        <v>0</v>
      </c>
      <c r="R47" s="59">
        <f t="shared" si="90"/>
        <v>0</v>
      </c>
      <c r="S47" s="59">
        <f t="shared" si="90"/>
        <v>0</v>
      </c>
      <c r="T47" s="59">
        <f t="shared" si="90"/>
        <v>0</v>
      </c>
      <c r="U47" s="59">
        <f t="shared" si="90"/>
        <v>0</v>
      </c>
      <c r="V47" s="59">
        <f t="shared" si="90"/>
        <v>0</v>
      </c>
      <c r="W47" s="59">
        <f t="shared" si="90"/>
        <v>0</v>
      </c>
      <c r="X47" s="59">
        <f t="shared" si="90"/>
        <v>0</v>
      </c>
      <c r="Y47" s="59">
        <f t="shared" si="90"/>
        <v>0</v>
      </c>
      <c r="Z47" s="59">
        <f t="shared" si="90"/>
        <v>0</v>
      </c>
    </row>
    <row r="48">
      <c r="A48" s="16" t="s">
        <v>464</v>
      </c>
      <c r="B48" s="16" t="s">
        <v>981</v>
      </c>
      <c r="C48" s="54">
        <v>46049.0</v>
      </c>
      <c r="D48" s="54"/>
      <c r="E48" s="55" t="s">
        <v>52</v>
      </c>
      <c r="F48" s="60" t="s">
        <v>35</v>
      </c>
      <c r="G48" s="57" t="s">
        <v>35</v>
      </c>
      <c r="H48" s="62"/>
      <c r="I48" s="58" t="str">
        <f t="shared" si="4"/>
        <v/>
      </c>
      <c r="J48" s="59">
        <f t="shared" ref="J48:K48" si="91">if($E48="","",if($E48="Dropped",if(and(J$1&lt;=$I48,J$1&gt;=$H48),if(Year($D48)=J$1,$F48*0.8,if((year($D48)+1)=J$1,$F48*0.6,$F48*0.4)) ,""),if($E48="Minors",0,if($E48="FA Contract",if(and(J$1&lt;=$I48,J$1&gt;=$H48),$F48,""),if($E48="YP Contract",if(J$1=$H48,500000,if(J$1=($H48+1),1000000,if(J$1=($H48+2),1500000,""))))))))</f>
        <v>0</v>
      </c>
      <c r="K48" s="59">
        <f t="shared" si="91"/>
        <v>0</v>
      </c>
      <c r="L48" s="59">
        <f t="shared" ref="L48:Z48" si="92">if($E48="","",if($E48="Injured",if(and(L$1=year(today()),L$1&lt;=$I48,L$1&gt;=$H48),0,if(and(L$1&lt;=$I48,L$1&gt;=$H48),$F48,"")),if($E48="Dropped",if(and(L$1&lt;=$I48,L$1&gt;=$H48),if(Year($D48)=L$1,$F48*0.8,if((year($D48)+1)=L$1,$F48*0.6,$F48*0.4)) ,""),if($E48="Minors",0,if($E48="FA Contract",if(and(L$1&lt;=$I48,L$1&gt;=$H48),$F48,""),if($E48="YP Contract",if(L$1=$H48,500000,if(L$1=($H48+1),1000000,if(L$1=($H48+2),1500000,"")))))))))</f>
        <v>0</v>
      </c>
      <c r="M48" s="59">
        <f t="shared" si="92"/>
        <v>0</v>
      </c>
      <c r="N48" s="59">
        <f t="shared" si="92"/>
        <v>0</v>
      </c>
      <c r="O48" s="59">
        <f t="shared" si="92"/>
        <v>0</v>
      </c>
      <c r="P48" s="59">
        <f t="shared" si="92"/>
        <v>0</v>
      </c>
      <c r="Q48" s="59">
        <f t="shared" si="92"/>
        <v>0</v>
      </c>
      <c r="R48" s="59">
        <f t="shared" si="92"/>
        <v>0</v>
      </c>
      <c r="S48" s="59">
        <f t="shared" si="92"/>
        <v>0</v>
      </c>
      <c r="T48" s="59">
        <f t="shared" si="92"/>
        <v>0</v>
      </c>
      <c r="U48" s="59">
        <f t="shared" si="92"/>
        <v>0</v>
      </c>
      <c r="V48" s="59">
        <f t="shared" si="92"/>
        <v>0</v>
      </c>
      <c r="W48" s="59">
        <f t="shared" si="92"/>
        <v>0</v>
      </c>
      <c r="X48" s="59">
        <f t="shared" si="92"/>
        <v>0</v>
      </c>
      <c r="Y48" s="59">
        <f t="shared" si="92"/>
        <v>0</v>
      </c>
      <c r="Z48" s="59">
        <f t="shared" si="92"/>
        <v>0</v>
      </c>
    </row>
    <row r="49">
      <c r="A49" s="16" t="s">
        <v>996</v>
      </c>
      <c r="B49" s="16" t="s">
        <v>981</v>
      </c>
      <c r="C49" s="54">
        <v>46062.0</v>
      </c>
      <c r="D49" s="54"/>
      <c r="E49" s="55" t="s">
        <v>52</v>
      </c>
      <c r="F49" s="60" t="s">
        <v>35</v>
      </c>
      <c r="G49" s="57" t="s">
        <v>35</v>
      </c>
      <c r="H49" s="62"/>
      <c r="I49" s="58" t="str">
        <f t="shared" si="4"/>
        <v/>
      </c>
      <c r="J49" s="59">
        <f t="shared" ref="J49:K49" si="93">if($E49="","",if($E49="Dropped",if(and(J$1&lt;=$I49,J$1&gt;=$H49),if(Year($D49)=J$1,$F49*0.8,if((year($D49)+1)=J$1,$F49*0.6,$F49*0.4)) ,""),if($E49="Minors",0,if($E49="FA Contract",if(and(J$1&lt;=$I49,J$1&gt;=$H49),$F49,""),if($E49="YP Contract",if(J$1=$H49,500000,if(J$1=($H49+1),1000000,if(J$1=($H49+2),1500000,""))))))))</f>
        <v>0</v>
      </c>
      <c r="K49" s="59">
        <f t="shared" si="93"/>
        <v>0</v>
      </c>
      <c r="L49" s="59">
        <f t="shared" ref="L49:Z49" si="94">if($E49="","",if($E49="Injured",if(and(L$1=year(today()),L$1&lt;=$I49,L$1&gt;=$H49),0,if(and(L$1&lt;=$I49,L$1&gt;=$H49),$F49,"")),if($E49="Dropped",if(and(L$1&lt;=$I49,L$1&gt;=$H49),if(Year($D49)=L$1,$F49*0.8,if((year($D49)+1)=L$1,$F49*0.6,$F49*0.4)) ,""),if($E49="Minors",0,if($E49="FA Contract",if(and(L$1&lt;=$I49,L$1&gt;=$H49),$F49,""),if($E49="YP Contract",if(L$1=$H49,500000,if(L$1=($H49+1),1000000,if(L$1=($H49+2),1500000,"")))))))))</f>
        <v>0</v>
      </c>
      <c r="M49" s="59">
        <f t="shared" si="94"/>
        <v>0</v>
      </c>
      <c r="N49" s="59">
        <f t="shared" si="94"/>
        <v>0</v>
      </c>
      <c r="O49" s="59">
        <f t="shared" si="94"/>
        <v>0</v>
      </c>
      <c r="P49" s="59">
        <f t="shared" si="94"/>
        <v>0</v>
      </c>
      <c r="Q49" s="59">
        <f t="shared" si="94"/>
        <v>0</v>
      </c>
      <c r="R49" s="59">
        <f t="shared" si="94"/>
        <v>0</v>
      </c>
      <c r="S49" s="59">
        <f t="shared" si="94"/>
        <v>0</v>
      </c>
      <c r="T49" s="59">
        <f t="shared" si="94"/>
        <v>0</v>
      </c>
      <c r="U49" s="59">
        <f t="shared" si="94"/>
        <v>0</v>
      </c>
      <c r="V49" s="59">
        <f t="shared" si="94"/>
        <v>0</v>
      </c>
      <c r="W49" s="59">
        <f t="shared" si="94"/>
        <v>0</v>
      </c>
      <c r="X49" s="59">
        <f t="shared" si="94"/>
        <v>0</v>
      </c>
      <c r="Y49" s="59">
        <f t="shared" si="94"/>
        <v>0</v>
      </c>
      <c r="Z49" s="59">
        <f t="shared" si="94"/>
        <v>0</v>
      </c>
    </row>
    <row r="50">
      <c r="A50" s="16" t="s">
        <v>997</v>
      </c>
      <c r="B50" s="16" t="s">
        <v>981</v>
      </c>
      <c r="C50" s="54">
        <v>46059.0</v>
      </c>
      <c r="D50" s="54"/>
      <c r="E50" s="55" t="s">
        <v>52</v>
      </c>
      <c r="F50" s="60" t="s">
        <v>35</v>
      </c>
      <c r="G50" s="57" t="s">
        <v>35</v>
      </c>
      <c r="H50" s="62"/>
      <c r="I50" s="58" t="str">
        <f t="shared" si="4"/>
        <v/>
      </c>
      <c r="J50" s="59">
        <f t="shared" ref="J50:K50" si="95">if($E50="","",if($E50="Dropped",if(and(J$1&lt;=$I50,J$1&gt;=$H50),if(Year($D50)=J$1,$F50*0.8,if((year($D50)+1)=J$1,$F50*0.6,$F50*0.4)) ,""),if($E50="Minors",0,if($E50="FA Contract",if(and(J$1&lt;=$I50,J$1&gt;=$H50),$F50,""),if($E50="YP Contract",if(J$1=$H50,500000,if(J$1=($H50+1),1000000,if(J$1=($H50+2),1500000,""))))))))</f>
        <v>0</v>
      </c>
      <c r="K50" s="59">
        <f t="shared" si="95"/>
        <v>0</v>
      </c>
      <c r="L50" s="59">
        <f t="shared" ref="L50:Z50" si="96">if($E50="","",if($E50="Injured",if(and(L$1=year(today()),L$1&lt;=$I50,L$1&gt;=$H50),0,if(and(L$1&lt;=$I50,L$1&gt;=$H50),$F50,"")),if($E50="Dropped",if(and(L$1&lt;=$I50,L$1&gt;=$H50),if(Year($D50)=L$1,$F50*0.8,if((year($D50)+1)=L$1,$F50*0.6,$F50*0.4)) ,""),if($E50="Minors",0,if($E50="FA Contract",if(and(L$1&lt;=$I50,L$1&gt;=$H50),$F50,""),if($E50="YP Contract",if(L$1=$H50,500000,if(L$1=($H50+1),1000000,if(L$1=($H50+2),1500000,"")))))))))</f>
        <v>0</v>
      </c>
      <c r="M50" s="59">
        <f t="shared" si="96"/>
        <v>0</v>
      </c>
      <c r="N50" s="59">
        <f t="shared" si="96"/>
        <v>0</v>
      </c>
      <c r="O50" s="59">
        <f t="shared" si="96"/>
        <v>0</v>
      </c>
      <c r="P50" s="59">
        <f t="shared" si="96"/>
        <v>0</v>
      </c>
      <c r="Q50" s="59">
        <f t="shared" si="96"/>
        <v>0</v>
      </c>
      <c r="R50" s="59">
        <f t="shared" si="96"/>
        <v>0</v>
      </c>
      <c r="S50" s="59">
        <f t="shared" si="96"/>
        <v>0</v>
      </c>
      <c r="T50" s="59">
        <f t="shared" si="96"/>
        <v>0</v>
      </c>
      <c r="U50" s="59">
        <f t="shared" si="96"/>
        <v>0</v>
      </c>
      <c r="V50" s="59">
        <f t="shared" si="96"/>
        <v>0</v>
      </c>
      <c r="W50" s="59">
        <f t="shared" si="96"/>
        <v>0</v>
      </c>
      <c r="X50" s="59">
        <f t="shared" si="96"/>
        <v>0</v>
      </c>
      <c r="Y50" s="59">
        <f t="shared" si="96"/>
        <v>0</v>
      </c>
      <c r="Z50" s="59">
        <f t="shared" si="96"/>
        <v>0</v>
      </c>
    </row>
    <row r="51">
      <c r="A51" s="16" t="s">
        <v>13</v>
      </c>
      <c r="B51" s="16" t="s">
        <v>11</v>
      </c>
      <c r="C51" s="54">
        <v>45318.0</v>
      </c>
      <c r="D51" s="54"/>
      <c r="E51" s="55" t="s">
        <v>12</v>
      </c>
      <c r="F51" s="56">
        <v>2.38E7</v>
      </c>
      <c r="G51" s="57">
        <v>4.0</v>
      </c>
      <c r="H51" s="16">
        <v>2024.0</v>
      </c>
      <c r="I51" s="58">
        <f t="shared" si="4"/>
        <v>2027</v>
      </c>
      <c r="J51" s="59">
        <f t="shared" ref="J51:K51" si="97">if($E51="","",if($E51="Dropped",if(and(J$1&lt;=$I51,J$1&gt;=$H51),if(Year($D51)=J$1,$F51*0.8,if((year($D51)+1)=J$1,$F51*0.6,$F51*0.4)) ,""),if($E51="Minors",0,if($E51="FA Contract",if(and(J$1&lt;=$I51,J$1&gt;=$H51),$F51,""),if($E51="YP Contract",if(J$1=$H51,500000,if(J$1=($H51+1),1000000,if(J$1=($H51+2),1500000,""))))))))</f>
        <v>23800000</v>
      </c>
      <c r="K51" s="59">
        <f t="shared" si="97"/>
        <v>23800000</v>
      </c>
      <c r="L51" s="59">
        <f t="shared" ref="L51:Z51" si="98">if($E51="","",if($E51="Injured",if(and(L$1=year(today()),L$1&lt;=$I51,L$1&gt;=$H51),0,if(and(L$1&lt;=$I51,L$1&gt;=$H51),$F51,"")),if($E51="Dropped",if(and(L$1&lt;=$I51,L$1&gt;=$H51),if(Year($D51)=L$1,$F51*0.8,if((year($D51)+1)=L$1,$F51*0.6,$F51*0.4)) ,""),if($E51="Minors",0,if($E51="FA Contract",if(and(L$1&lt;=$I51,L$1&gt;=$H51),$F51,""),if($E51="YP Contract",if(L$1=$H51,500000,if(L$1=($H51+1),1000000,if(L$1=($H51+2),1500000,"")))))))))</f>
        <v>23800000</v>
      </c>
      <c r="M51" s="59">
        <f t="shared" si="98"/>
        <v>23800000</v>
      </c>
      <c r="N51" s="59" t="str">
        <f t="shared" si="98"/>
        <v/>
      </c>
      <c r="O51" s="59" t="str">
        <f t="shared" si="98"/>
        <v/>
      </c>
      <c r="P51" s="59" t="str">
        <f t="shared" si="98"/>
        <v/>
      </c>
      <c r="Q51" s="59" t="str">
        <f t="shared" si="98"/>
        <v/>
      </c>
      <c r="R51" s="59" t="str">
        <f t="shared" si="98"/>
        <v/>
      </c>
      <c r="S51" s="59" t="str">
        <f t="shared" si="98"/>
        <v/>
      </c>
      <c r="T51" s="59" t="str">
        <f t="shared" si="98"/>
        <v/>
      </c>
      <c r="U51" s="59" t="str">
        <f t="shared" si="98"/>
        <v/>
      </c>
      <c r="V51" s="59" t="str">
        <f t="shared" si="98"/>
        <v/>
      </c>
      <c r="W51" s="59" t="str">
        <f t="shared" si="98"/>
        <v/>
      </c>
      <c r="X51" s="59" t="str">
        <f t="shared" si="98"/>
        <v/>
      </c>
      <c r="Y51" s="59" t="str">
        <f t="shared" si="98"/>
        <v/>
      </c>
      <c r="Z51" s="59" t="str">
        <f t="shared" si="98"/>
        <v/>
      </c>
    </row>
    <row r="52">
      <c r="A52" s="16" t="s">
        <v>14</v>
      </c>
      <c r="B52" s="16" t="s">
        <v>11</v>
      </c>
      <c r="C52" s="54">
        <v>45318.0</v>
      </c>
      <c r="D52" s="54"/>
      <c r="E52" s="55" t="s">
        <v>12</v>
      </c>
      <c r="F52" s="56">
        <v>2.0E7</v>
      </c>
      <c r="G52" s="57">
        <v>4.0</v>
      </c>
      <c r="H52" s="16">
        <v>2024.0</v>
      </c>
      <c r="I52" s="58">
        <f t="shared" si="4"/>
        <v>2027</v>
      </c>
      <c r="J52" s="59">
        <f t="shared" ref="J52:K52" si="99">if($E52="","",if($E52="Dropped",if(and(J$1&lt;=$I52,J$1&gt;=$H52),if(Year($D52)=J$1,$F52*0.8,if((year($D52)+1)=J$1,$F52*0.6,$F52*0.4)) ,""),if($E52="Minors",0,if($E52="FA Contract",if(and(J$1&lt;=$I52,J$1&gt;=$H52),$F52,""),if($E52="YP Contract",if(J$1=$H52,500000,if(J$1=($H52+1),1000000,if(J$1=($H52+2),1500000,""))))))))</f>
        <v>20000000</v>
      </c>
      <c r="K52" s="59">
        <f t="shared" si="99"/>
        <v>20000000</v>
      </c>
      <c r="L52" s="59">
        <f t="shared" ref="L52:Z52" si="100">if($E52="","",if($E52="Injured",if(and(L$1=year(today()),L$1&lt;=$I52,L$1&gt;=$H52),0,if(and(L$1&lt;=$I52,L$1&gt;=$H52),$F52,"")),if($E52="Dropped",if(and(L$1&lt;=$I52,L$1&gt;=$H52),if(Year($D52)=L$1,$F52*0.8,if((year($D52)+1)=L$1,$F52*0.6,$F52*0.4)) ,""),if($E52="Minors",0,if($E52="FA Contract",if(and(L$1&lt;=$I52,L$1&gt;=$H52),$F52,""),if($E52="YP Contract",if(L$1=$H52,500000,if(L$1=($H52+1),1000000,if(L$1=($H52+2),1500000,"")))))))))</f>
        <v>20000000</v>
      </c>
      <c r="M52" s="59">
        <f t="shared" si="100"/>
        <v>20000000</v>
      </c>
      <c r="N52" s="59" t="str">
        <f t="shared" si="100"/>
        <v/>
      </c>
      <c r="O52" s="59" t="str">
        <f t="shared" si="100"/>
        <v/>
      </c>
      <c r="P52" s="59" t="str">
        <f t="shared" si="100"/>
        <v/>
      </c>
      <c r="Q52" s="59" t="str">
        <f t="shared" si="100"/>
        <v/>
      </c>
      <c r="R52" s="59" t="str">
        <f t="shared" si="100"/>
        <v/>
      </c>
      <c r="S52" s="59" t="str">
        <f t="shared" si="100"/>
        <v/>
      </c>
      <c r="T52" s="59" t="str">
        <f t="shared" si="100"/>
        <v/>
      </c>
      <c r="U52" s="59" t="str">
        <f t="shared" si="100"/>
        <v/>
      </c>
      <c r="V52" s="59" t="str">
        <f t="shared" si="100"/>
        <v/>
      </c>
      <c r="W52" s="59" t="str">
        <f t="shared" si="100"/>
        <v/>
      </c>
      <c r="X52" s="59" t="str">
        <f t="shared" si="100"/>
        <v/>
      </c>
      <c r="Y52" s="59" t="str">
        <f t="shared" si="100"/>
        <v/>
      </c>
      <c r="Z52" s="59" t="str">
        <f t="shared" si="100"/>
        <v/>
      </c>
    </row>
    <row r="53">
      <c r="A53" s="16" t="s">
        <v>440</v>
      </c>
      <c r="B53" s="16" t="s">
        <v>11</v>
      </c>
      <c r="C53" s="54">
        <v>46051.0</v>
      </c>
      <c r="D53" s="54"/>
      <c r="E53" s="55" t="s">
        <v>12</v>
      </c>
      <c r="F53" s="56">
        <v>1.4E7</v>
      </c>
      <c r="G53" s="57">
        <v>4.0</v>
      </c>
      <c r="H53" s="16">
        <v>2026.0</v>
      </c>
      <c r="I53" s="58">
        <f t="shared" si="4"/>
        <v>2029</v>
      </c>
      <c r="J53" s="59" t="str">
        <f t="shared" ref="J53:K53" si="101">if($E53="","",if($E53="Dropped",if(and(J$1&lt;=$I53,J$1&gt;=$H53),if(Year($D53)=J$1,$F53*0.8,if((year($D53)+1)=J$1,$F53*0.6,$F53*0.4)) ,""),if($E53="Minors",0,if($E53="FA Contract",if(and(J$1&lt;=$I53,J$1&gt;=$H53),$F53,""),if($E53="YP Contract",if(J$1=$H53,500000,if(J$1=($H53+1),1000000,if(J$1=($H53+2),1500000,""))))))))</f>
        <v/>
      </c>
      <c r="K53" s="59" t="str">
        <f t="shared" si="101"/>
        <v/>
      </c>
      <c r="L53" s="59">
        <f t="shared" ref="L53:Z53" si="102">if($E53="","",if($E53="Injured",if(and(L$1=year(today()),L$1&lt;=$I53,L$1&gt;=$H53),0,if(and(L$1&lt;=$I53,L$1&gt;=$H53),$F53,"")),if($E53="Dropped",if(and(L$1&lt;=$I53,L$1&gt;=$H53),if(Year($D53)=L$1,$F53*0.8,if((year($D53)+1)=L$1,$F53*0.6,$F53*0.4)) ,""),if($E53="Minors",0,if($E53="FA Contract",if(and(L$1&lt;=$I53,L$1&gt;=$H53),$F53,""),if($E53="YP Contract",if(L$1=$H53,500000,if(L$1=($H53+1),1000000,if(L$1=($H53+2),1500000,"")))))))))</f>
        <v>14000000</v>
      </c>
      <c r="M53" s="59">
        <f t="shared" si="102"/>
        <v>14000000</v>
      </c>
      <c r="N53" s="59">
        <f t="shared" si="102"/>
        <v>14000000</v>
      </c>
      <c r="O53" s="59">
        <f t="shared" si="102"/>
        <v>14000000</v>
      </c>
      <c r="P53" s="59" t="str">
        <f t="shared" si="102"/>
        <v/>
      </c>
      <c r="Q53" s="59" t="str">
        <f t="shared" si="102"/>
        <v/>
      </c>
      <c r="R53" s="59" t="str">
        <f t="shared" si="102"/>
        <v/>
      </c>
      <c r="S53" s="59" t="str">
        <f t="shared" si="102"/>
        <v/>
      </c>
      <c r="T53" s="59" t="str">
        <f t="shared" si="102"/>
        <v/>
      </c>
      <c r="U53" s="59" t="str">
        <f t="shared" si="102"/>
        <v/>
      </c>
      <c r="V53" s="59" t="str">
        <f t="shared" si="102"/>
        <v/>
      </c>
      <c r="W53" s="59" t="str">
        <f t="shared" si="102"/>
        <v/>
      </c>
      <c r="X53" s="59" t="str">
        <f t="shared" si="102"/>
        <v/>
      </c>
      <c r="Y53" s="59" t="str">
        <f t="shared" si="102"/>
        <v/>
      </c>
      <c r="Z53" s="59" t="str">
        <f t="shared" si="102"/>
        <v/>
      </c>
    </row>
    <row r="54">
      <c r="A54" s="16" t="s">
        <v>729</v>
      </c>
      <c r="B54" s="16" t="s">
        <v>11</v>
      </c>
      <c r="C54" s="54">
        <v>46057.0</v>
      </c>
      <c r="D54" s="54"/>
      <c r="E54" s="55" t="s">
        <v>12</v>
      </c>
      <c r="F54" s="60">
        <v>1.2E7</v>
      </c>
      <c r="G54" s="57">
        <v>4.0</v>
      </c>
      <c r="H54" s="16">
        <v>2026.0</v>
      </c>
      <c r="I54" s="58">
        <f t="shared" si="4"/>
        <v>2029</v>
      </c>
      <c r="J54" s="59" t="str">
        <f t="shared" ref="J54:K54" si="103">if($E54="","",if($E54="Dropped",if(and(J$1&lt;=$I54,J$1&gt;=$H54),if(Year($D54)=J$1,$F54*0.8,if((year($D54)+1)=J$1,$F54*0.6,$F54*0.4)) ,""),if($E54="Minors",0,if($E54="FA Contract",if(and(J$1&lt;=$I54,J$1&gt;=$H54),$F54,""),if($E54="YP Contract",if(J$1=$H54,500000,if(J$1=($H54+1),1000000,if(J$1=($H54+2),1500000,""))))))))</f>
        <v/>
      </c>
      <c r="K54" s="59" t="str">
        <f t="shared" si="103"/>
        <v/>
      </c>
      <c r="L54" s="59">
        <f t="shared" ref="L54:Z54" si="104">if($E54="","",if($E54="Injured",if(and(L$1=year(today()),L$1&lt;=$I54,L$1&gt;=$H54),0,if(and(L$1&lt;=$I54,L$1&gt;=$H54),$F54,"")),if($E54="Dropped",if(and(L$1&lt;=$I54,L$1&gt;=$H54),if(Year($D54)=L$1,$F54*0.8,if((year($D54)+1)=L$1,$F54*0.6,$F54*0.4)) ,""),if($E54="Minors",0,if($E54="FA Contract",if(and(L$1&lt;=$I54,L$1&gt;=$H54),$F54,""),if($E54="YP Contract",if(L$1=$H54,500000,if(L$1=($H54+1),1000000,if(L$1=($H54+2),1500000,"")))))))))</f>
        <v>12000000</v>
      </c>
      <c r="M54" s="59">
        <f t="shared" si="104"/>
        <v>12000000</v>
      </c>
      <c r="N54" s="59">
        <f t="shared" si="104"/>
        <v>12000000</v>
      </c>
      <c r="O54" s="59">
        <f t="shared" si="104"/>
        <v>12000000</v>
      </c>
      <c r="P54" s="59" t="str">
        <f t="shared" si="104"/>
        <v/>
      </c>
      <c r="Q54" s="59" t="str">
        <f t="shared" si="104"/>
        <v/>
      </c>
      <c r="R54" s="59" t="str">
        <f t="shared" si="104"/>
        <v/>
      </c>
      <c r="S54" s="59" t="str">
        <f t="shared" si="104"/>
        <v/>
      </c>
      <c r="T54" s="59" t="str">
        <f t="shared" si="104"/>
        <v/>
      </c>
      <c r="U54" s="59" t="str">
        <f t="shared" si="104"/>
        <v/>
      </c>
      <c r="V54" s="59" t="str">
        <f t="shared" si="104"/>
        <v/>
      </c>
      <c r="W54" s="59" t="str">
        <f t="shared" si="104"/>
        <v/>
      </c>
      <c r="X54" s="59" t="str">
        <f t="shared" si="104"/>
        <v/>
      </c>
      <c r="Y54" s="59" t="str">
        <f t="shared" si="104"/>
        <v/>
      </c>
      <c r="Z54" s="59" t="str">
        <f t="shared" si="104"/>
        <v/>
      </c>
    </row>
    <row r="55">
      <c r="A55" s="16" t="s">
        <v>634</v>
      </c>
      <c r="B55" s="66" t="s">
        <v>11</v>
      </c>
      <c r="C55" s="54">
        <v>46058.0</v>
      </c>
      <c r="D55" s="54"/>
      <c r="E55" s="55" t="s">
        <v>12</v>
      </c>
      <c r="F55" s="56">
        <v>1.2E7</v>
      </c>
      <c r="G55" s="57">
        <v>4.0</v>
      </c>
      <c r="H55" s="16">
        <v>2026.0</v>
      </c>
      <c r="I55" s="58">
        <f t="shared" si="4"/>
        <v>2029</v>
      </c>
      <c r="J55" s="59" t="str">
        <f t="shared" ref="J55:K55" si="105">if($E55="","",if($E55="Dropped",if(and(J$1&lt;=$I55,J$1&gt;=$H55),if(Year($D55)=J$1,$F55*0.8,if((year($D55)+1)=J$1,$F55*0.6,$F55*0.4)) ,""),if($E55="Minors",0,if($E55="FA Contract",if(and(J$1&lt;=$I55,J$1&gt;=$H55),$F55,""),if($E55="YP Contract",if(J$1=$H55,500000,if(J$1=($H55+1),1000000,if(J$1=($H55+2),1500000,""))))))))</f>
        <v/>
      </c>
      <c r="K55" s="59" t="str">
        <f t="shared" si="105"/>
        <v/>
      </c>
      <c r="L55" s="59">
        <f t="shared" ref="L55:Z55" si="106">if($E55="","",if($E55="Injured",if(and(L$1=year(today()),L$1&lt;=$I55,L$1&gt;=$H55),0,if(and(L$1&lt;=$I55,L$1&gt;=$H55),$F55,"")),if($E55="Dropped",if(and(L$1&lt;=$I55,L$1&gt;=$H55),if(Year($D55)=L$1,$F55*0.8,if((year($D55)+1)=L$1,$F55*0.6,$F55*0.4)) ,""),if($E55="Minors",0,if($E55="FA Contract",if(and(L$1&lt;=$I55,L$1&gt;=$H55),$F55,""),if($E55="YP Contract",if(L$1=$H55,500000,if(L$1=($H55+1),1000000,if(L$1=($H55+2),1500000,"")))))))))</f>
        <v>12000000</v>
      </c>
      <c r="M55" s="59">
        <f t="shared" si="106"/>
        <v>12000000</v>
      </c>
      <c r="N55" s="59">
        <f t="shared" si="106"/>
        <v>12000000</v>
      </c>
      <c r="O55" s="59">
        <f t="shared" si="106"/>
        <v>12000000</v>
      </c>
      <c r="P55" s="59" t="str">
        <f t="shared" si="106"/>
        <v/>
      </c>
      <c r="Q55" s="59" t="str">
        <f t="shared" si="106"/>
        <v/>
      </c>
      <c r="R55" s="59" t="str">
        <f t="shared" si="106"/>
        <v/>
      </c>
      <c r="S55" s="59" t="str">
        <f t="shared" si="106"/>
        <v/>
      </c>
      <c r="T55" s="59" t="str">
        <f t="shared" si="106"/>
        <v/>
      </c>
      <c r="U55" s="59" t="str">
        <f t="shared" si="106"/>
        <v/>
      </c>
      <c r="V55" s="59" t="str">
        <f t="shared" si="106"/>
        <v/>
      </c>
      <c r="W55" s="59" t="str">
        <f t="shared" si="106"/>
        <v/>
      </c>
      <c r="X55" s="59" t="str">
        <f t="shared" si="106"/>
        <v/>
      </c>
      <c r="Y55" s="59" t="str">
        <f t="shared" si="106"/>
        <v/>
      </c>
      <c r="Z55" s="59" t="str">
        <f t="shared" si="106"/>
        <v/>
      </c>
    </row>
    <row r="56">
      <c r="A56" s="16" t="s">
        <v>571</v>
      </c>
      <c r="B56" s="16" t="s">
        <v>11</v>
      </c>
      <c r="C56" s="54">
        <v>46051.0</v>
      </c>
      <c r="D56" s="54"/>
      <c r="E56" s="55" t="s">
        <v>12</v>
      </c>
      <c r="F56" s="60">
        <v>1.0E7</v>
      </c>
      <c r="G56" s="57">
        <v>4.0</v>
      </c>
      <c r="H56" s="16">
        <v>2026.0</v>
      </c>
      <c r="I56" s="58">
        <f t="shared" si="4"/>
        <v>2029</v>
      </c>
      <c r="J56" s="59" t="str">
        <f t="shared" ref="J56:K56" si="107">if($E56="","",if($E56="Dropped",if(and(J$1&lt;=$I56,J$1&gt;=$H56),if(Year($D56)=J$1,$F56*0.8,if((year($D56)+1)=J$1,$F56*0.6,$F56*0.4)) ,""),if($E56="Minors",0,if($E56="FA Contract",if(and(J$1&lt;=$I56,J$1&gt;=$H56),$F56,""),if($E56="YP Contract",if(J$1=$H56,500000,if(J$1=($H56+1),1000000,if(J$1=($H56+2),1500000,""))))))))</f>
        <v/>
      </c>
      <c r="K56" s="59" t="str">
        <f t="shared" si="107"/>
        <v/>
      </c>
      <c r="L56" s="59">
        <f t="shared" ref="L56:Z56" si="108">if($E56="","",if($E56="Injured",if(and(L$1=year(today()),L$1&lt;=$I56,L$1&gt;=$H56),0,if(and(L$1&lt;=$I56,L$1&gt;=$H56),$F56,"")),if($E56="Dropped",if(and(L$1&lt;=$I56,L$1&gt;=$H56),if(Year($D56)=L$1,$F56*0.8,if((year($D56)+1)=L$1,$F56*0.6,$F56*0.4)) ,""),if($E56="Minors",0,if($E56="FA Contract",if(and(L$1&lt;=$I56,L$1&gt;=$H56),$F56,""),if($E56="YP Contract",if(L$1=$H56,500000,if(L$1=($H56+1),1000000,if(L$1=($H56+2),1500000,"")))))))))</f>
        <v>10000000</v>
      </c>
      <c r="M56" s="59">
        <f t="shared" si="108"/>
        <v>10000000</v>
      </c>
      <c r="N56" s="59">
        <f t="shared" si="108"/>
        <v>10000000</v>
      </c>
      <c r="O56" s="59">
        <f t="shared" si="108"/>
        <v>10000000</v>
      </c>
      <c r="P56" s="59" t="str">
        <f t="shared" si="108"/>
        <v/>
      </c>
      <c r="Q56" s="59" t="str">
        <f t="shared" si="108"/>
        <v/>
      </c>
      <c r="R56" s="59" t="str">
        <f t="shared" si="108"/>
        <v/>
      </c>
      <c r="S56" s="59" t="str">
        <f t="shared" si="108"/>
        <v/>
      </c>
      <c r="T56" s="59" t="str">
        <f t="shared" si="108"/>
        <v/>
      </c>
      <c r="U56" s="59" t="str">
        <f t="shared" si="108"/>
        <v/>
      </c>
      <c r="V56" s="59" t="str">
        <f t="shared" si="108"/>
        <v/>
      </c>
      <c r="W56" s="59" t="str">
        <f t="shared" si="108"/>
        <v/>
      </c>
      <c r="X56" s="59" t="str">
        <f t="shared" si="108"/>
        <v/>
      </c>
      <c r="Y56" s="59" t="str">
        <f t="shared" si="108"/>
        <v/>
      </c>
      <c r="Z56" s="59" t="str">
        <f t="shared" si="108"/>
        <v/>
      </c>
    </row>
    <row r="57">
      <c r="A57" s="16" t="s">
        <v>998</v>
      </c>
      <c r="B57" s="16" t="s">
        <v>11</v>
      </c>
      <c r="C57" s="54">
        <v>46052.0</v>
      </c>
      <c r="D57" s="54"/>
      <c r="E57" s="55" t="s">
        <v>12</v>
      </c>
      <c r="F57" s="60">
        <v>1.0E7</v>
      </c>
      <c r="G57" s="57">
        <v>4.0</v>
      </c>
      <c r="H57" s="16">
        <v>2026.0</v>
      </c>
      <c r="I57" s="58">
        <f t="shared" si="4"/>
        <v>2029</v>
      </c>
      <c r="J57" s="59" t="str">
        <f t="shared" ref="J57:K57" si="109">if($E57="","",if($E57="Dropped",if(and(J$1&lt;=$I57,J$1&gt;=$H57),if(Year($D57)=J$1,$F57*0.8,if((year($D57)+1)=J$1,$F57*0.6,$F57*0.4)) ,""),if($E57="Minors",0,if($E57="FA Contract",if(and(J$1&lt;=$I57,J$1&gt;=$H57),$F57,""),if($E57="YP Contract",if(J$1=$H57,500000,if(J$1=($H57+1),1000000,if(J$1=($H57+2),1500000,""))))))))</f>
        <v/>
      </c>
      <c r="K57" s="59" t="str">
        <f t="shared" si="109"/>
        <v/>
      </c>
      <c r="L57" s="59">
        <f t="shared" ref="L57:Z57" si="110">if($E57="","",if($E57="Injured",if(and(L$1=year(today()),L$1&lt;=$I57,L$1&gt;=$H57),0,if(and(L$1&lt;=$I57,L$1&gt;=$H57),$F57,"")),if($E57="Dropped",if(and(L$1&lt;=$I57,L$1&gt;=$H57),if(Year($D57)=L$1,$F57*0.8,if((year($D57)+1)=L$1,$F57*0.6,$F57*0.4)) ,""),if($E57="Minors",0,if($E57="FA Contract",if(and(L$1&lt;=$I57,L$1&gt;=$H57),$F57,""),if($E57="YP Contract",if(L$1=$H57,500000,if(L$1=($H57+1),1000000,if(L$1=($H57+2),1500000,"")))))))))</f>
        <v>10000000</v>
      </c>
      <c r="M57" s="59">
        <f t="shared" si="110"/>
        <v>10000000</v>
      </c>
      <c r="N57" s="59">
        <f t="shared" si="110"/>
        <v>10000000</v>
      </c>
      <c r="O57" s="59">
        <f t="shared" si="110"/>
        <v>10000000</v>
      </c>
      <c r="P57" s="59" t="str">
        <f t="shared" si="110"/>
        <v/>
      </c>
      <c r="Q57" s="59" t="str">
        <f t="shared" si="110"/>
        <v/>
      </c>
      <c r="R57" s="59" t="str">
        <f t="shared" si="110"/>
        <v/>
      </c>
      <c r="S57" s="59" t="str">
        <f t="shared" si="110"/>
        <v/>
      </c>
      <c r="T57" s="59" t="str">
        <f t="shared" si="110"/>
        <v/>
      </c>
      <c r="U57" s="59" t="str">
        <f t="shared" si="110"/>
        <v/>
      </c>
      <c r="V57" s="59" t="str">
        <f t="shared" si="110"/>
        <v/>
      </c>
      <c r="W57" s="59" t="str">
        <f t="shared" si="110"/>
        <v/>
      </c>
      <c r="X57" s="59" t="str">
        <f t="shared" si="110"/>
        <v/>
      </c>
      <c r="Y57" s="59" t="str">
        <f t="shared" si="110"/>
        <v/>
      </c>
      <c r="Z57" s="59" t="str">
        <f t="shared" si="110"/>
        <v/>
      </c>
    </row>
    <row r="58">
      <c r="A58" s="16" t="s">
        <v>16</v>
      </c>
      <c r="B58" s="16" t="s">
        <v>11</v>
      </c>
      <c r="C58" s="54">
        <v>45691.0</v>
      </c>
      <c r="D58" s="54"/>
      <c r="E58" s="55" t="s">
        <v>12</v>
      </c>
      <c r="F58" s="56">
        <v>6000000.0</v>
      </c>
      <c r="G58" s="57">
        <v>3.0</v>
      </c>
      <c r="H58" s="16">
        <v>2025.0</v>
      </c>
      <c r="I58" s="58">
        <f t="shared" si="4"/>
        <v>2027</v>
      </c>
      <c r="J58" s="59" t="str">
        <f t="shared" ref="J58:K58" si="111">if($E58="","",if($E58="Dropped",if(and(J$1&lt;=$I58,J$1&gt;=$H58),if(Year($D58)=J$1,$F58*0.8,if((year($D58)+1)=J$1,$F58*0.6,$F58*0.4)) ,""),if($E58="Minors",0,if($E58="FA Contract",if(and(J$1&lt;=$I58,J$1&gt;=$H58),$F58,""),if($E58="YP Contract",if(J$1=$H58,500000,if(J$1=($H58+1),1000000,if(J$1=($H58+2),1500000,""))))))))</f>
        <v/>
      </c>
      <c r="K58" s="59">
        <f t="shared" si="111"/>
        <v>6000000</v>
      </c>
      <c r="L58" s="59">
        <f t="shared" ref="L58:Z58" si="112">if($E58="","",if($E58="Injured",if(and(L$1=year(today()),L$1&lt;=$I58,L$1&gt;=$H58),0,if(and(L$1&lt;=$I58,L$1&gt;=$H58),$F58,"")),if($E58="Dropped",if(and(L$1&lt;=$I58,L$1&gt;=$H58),if(Year($D58)=L$1,$F58*0.8,if((year($D58)+1)=L$1,$F58*0.6,$F58*0.4)) ,""),if($E58="Minors",0,if($E58="FA Contract",if(and(L$1&lt;=$I58,L$1&gt;=$H58),$F58,""),if($E58="YP Contract",if(L$1=$H58,500000,if(L$1=($H58+1),1000000,if(L$1=($H58+2),1500000,"")))))))))</f>
        <v>6000000</v>
      </c>
      <c r="M58" s="59">
        <f t="shared" si="112"/>
        <v>6000000</v>
      </c>
      <c r="N58" s="59" t="str">
        <f t="shared" si="112"/>
        <v/>
      </c>
      <c r="O58" s="59" t="str">
        <f t="shared" si="112"/>
        <v/>
      </c>
      <c r="P58" s="59" t="str">
        <f t="shared" si="112"/>
        <v/>
      </c>
      <c r="Q58" s="59" t="str">
        <f t="shared" si="112"/>
        <v/>
      </c>
      <c r="R58" s="59" t="str">
        <f t="shared" si="112"/>
        <v/>
      </c>
      <c r="S58" s="59" t="str">
        <f t="shared" si="112"/>
        <v/>
      </c>
      <c r="T58" s="59" t="str">
        <f t="shared" si="112"/>
        <v/>
      </c>
      <c r="U58" s="59" t="str">
        <f t="shared" si="112"/>
        <v/>
      </c>
      <c r="V58" s="59" t="str">
        <f t="shared" si="112"/>
        <v/>
      </c>
      <c r="W58" s="59" t="str">
        <f t="shared" si="112"/>
        <v/>
      </c>
      <c r="X58" s="59" t="str">
        <f t="shared" si="112"/>
        <v/>
      </c>
      <c r="Y58" s="59" t="str">
        <f t="shared" si="112"/>
        <v/>
      </c>
      <c r="Z58" s="59" t="str">
        <f t="shared" si="112"/>
        <v/>
      </c>
    </row>
    <row r="59">
      <c r="A59" s="16" t="s">
        <v>627</v>
      </c>
      <c r="B59" s="16" t="s">
        <v>11</v>
      </c>
      <c r="C59" s="54">
        <v>46064.0</v>
      </c>
      <c r="D59" s="54"/>
      <c r="E59" s="55" t="s">
        <v>12</v>
      </c>
      <c r="F59" s="60">
        <v>6000000.0</v>
      </c>
      <c r="G59" s="57">
        <v>3.0</v>
      </c>
      <c r="H59" s="16">
        <v>2026.0</v>
      </c>
      <c r="I59" s="58">
        <f t="shared" si="4"/>
        <v>2028</v>
      </c>
      <c r="J59" s="59" t="str">
        <f t="shared" ref="J59:K59" si="113">if($E59="","",if($E59="Dropped",if(and(J$1&lt;=$I59,J$1&gt;=$H59),if(Year($D59)=J$1,$F59*0.8,if((year($D59)+1)=J$1,$F59*0.6,$F59*0.4)) ,""),if($E59="Minors",0,if($E59="FA Contract",if(and(J$1&lt;=$I59,J$1&gt;=$H59),$F59,""),if($E59="YP Contract",if(J$1=$H59,500000,if(J$1=($H59+1),1000000,if(J$1=($H59+2),1500000,""))))))))</f>
        <v/>
      </c>
      <c r="K59" s="59" t="str">
        <f t="shared" si="113"/>
        <v/>
      </c>
      <c r="L59" s="59">
        <f t="shared" ref="L59:Z59" si="114">if($E59="","",if($E59="Injured",if(and(L$1=year(today()),L$1&lt;=$I59,L$1&gt;=$H59),0,if(and(L$1&lt;=$I59,L$1&gt;=$H59),$F59,"")),if($E59="Dropped",if(and(L$1&lt;=$I59,L$1&gt;=$H59),if(Year($D59)=L$1,$F59*0.8,if((year($D59)+1)=L$1,$F59*0.6,$F59*0.4)) ,""),if($E59="Minors",0,if($E59="FA Contract",if(and(L$1&lt;=$I59,L$1&gt;=$H59),$F59,""),if($E59="YP Contract",if(L$1=$H59,500000,if(L$1=($H59+1),1000000,if(L$1=($H59+2),1500000,"")))))))))</f>
        <v>6000000</v>
      </c>
      <c r="M59" s="59">
        <f t="shared" si="114"/>
        <v>6000000</v>
      </c>
      <c r="N59" s="59">
        <f t="shared" si="114"/>
        <v>6000000</v>
      </c>
      <c r="O59" s="59" t="str">
        <f t="shared" si="114"/>
        <v/>
      </c>
      <c r="P59" s="59" t="str">
        <f t="shared" si="114"/>
        <v/>
      </c>
      <c r="Q59" s="59" t="str">
        <f t="shared" si="114"/>
        <v/>
      </c>
      <c r="R59" s="59" t="str">
        <f t="shared" si="114"/>
        <v/>
      </c>
      <c r="S59" s="59" t="str">
        <f t="shared" si="114"/>
        <v/>
      </c>
      <c r="T59" s="59" t="str">
        <f t="shared" si="114"/>
        <v/>
      </c>
      <c r="U59" s="59" t="str">
        <f t="shared" si="114"/>
        <v/>
      </c>
      <c r="V59" s="59" t="str">
        <f t="shared" si="114"/>
        <v/>
      </c>
      <c r="W59" s="59" t="str">
        <f t="shared" si="114"/>
        <v/>
      </c>
      <c r="X59" s="59" t="str">
        <f t="shared" si="114"/>
        <v/>
      </c>
      <c r="Y59" s="59" t="str">
        <f t="shared" si="114"/>
        <v/>
      </c>
      <c r="Z59" s="59" t="str">
        <f t="shared" si="114"/>
        <v/>
      </c>
    </row>
    <row r="60">
      <c r="A60" s="16" t="s">
        <v>298</v>
      </c>
      <c r="B60" s="16" t="s">
        <v>11</v>
      </c>
      <c r="C60" s="54">
        <v>46051.0</v>
      </c>
      <c r="D60" s="54"/>
      <c r="E60" s="55" t="s">
        <v>12</v>
      </c>
      <c r="F60" s="60">
        <v>6000000.0</v>
      </c>
      <c r="G60" s="57">
        <v>3.0</v>
      </c>
      <c r="H60" s="16">
        <v>2026.0</v>
      </c>
      <c r="I60" s="58">
        <f t="shared" si="4"/>
        <v>2028</v>
      </c>
      <c r="J60" s="59" t="str">
        <f t="shared" ref="J60:K60" si="115">if($E60="","",if($E60="Dropped",if(and(J$1&lt;=$I60,J$1&gt;=$H60),if(Year($D60)=J$1,$F60*0.8,if((year($D60)+1)=J$1,$F60*0.6,$F60*0.4)) ,""),if($E60="Minors",0,if($E60="FA Contract",if(and(J$1&lt;=$I60,J$1&gt;=$H60),$F60,""),if($E60="YP Contract",if(J$1=$H60,500000,if(J$1=($H60+1),1000000,if(J$1=($H60+2),1500000,""))))))))</f>
        <v/>
      </c>
      <c r="K60" s="59" t="str">
        <f t="shared" si="115"/>
        <v/>
      </c>
      <c r="L60" s="59">
        <f t="shared" ref="L60:Z60" si="116">if($E60="","",if($E60="Injured",if(and(L$1=year(today()),L$1&lt;=$I60,L$1&gt;=$H60),0,if(and(L$1&lt;=$I60,L$1&gt;=$H60),$F60,"")),if($E60="Dropped",if(and(L$1&lt;=$I60,L$1&gt;=$H60),if(Year($D60)=L$1,$F60*0.8,if((year($D60)+1)=L$1,$F60*0.6,$F60*0.4)) ,""),if($E60="Minors",0,if($E60="FA Contract",if(and(L$1&lt;=$I60,L$1&gt;=$H60),$F60,""),if($E60="YP Contract",if(L$1=$H60,500000,if(L$1=($H60+1),1000000,if(L$1=($H60+2),1500000,"")))))))))</f>
        <v>6000000</v>
      </c>
      <c r="M60" s="59">
        <f t="shared" si="116"/>
        <v>6000000</v>
      </c>
      <c r="N60" s="59">
        <f t="shared" si="116"/>
        <v>6000000</v>
      </c>
      <c r="O60" s="59" t="str">
        <f t="shared" si="116"/>
        <v/>
      </c>
      <c r="P60" s="59" t="str">
        <f t="shared" si="116"/>
        <v/>
      </c>
      <c r="Q60" s="59" t="str">
        <f t="shared" si="116"/>
        <v/>
      </c>
      <c r="R60" s="59" t="str">
        <f t="shared" si="116"/>
        <v/>
      </c>
      <c r="S60" s="59" t="str">
        <f t="shared" si="116"/>
        <v/>
      </c>
      <c r="T60" s="59" t="str">
        <f t="shared" si="116"/>
        <v/>
      </c>
      <c r="U60" s="59" t="str">
        <f t="shared" si="116"/>
        <v/>
      </c>
      <c r="V60" s="59" t="str">
        <f t="shared" si="116"/>
        <v/>
      </c>
      <c r="W60" s="59" t="str">
        <f t="shared" si="116"/>
        <v/>
      </c>
      <c r="X60" s="59" t="str">
        <f t="shared" si="116"/>
        <v/>
      </c>
      <c r="Y60" s="59" t="str">
        <f t="shared" si="116"/>
        <v/>
      </c>
      <c r="Z60" s="59" t="str">
        <f t="shared" si="116"/>
        <v/>
      </c>
    </row>
    <row r="61">
      <c r="A61" s="16" t="s">
        <v>132</v>
      </c>
      <c r="B61" s="16" t="s">
        <v>11</v>
      </c>
      <c r="C61" s="54">
        <v>46064.0</v>
      </c>
      <c r="D61" s="54"/>
      <c r="E61" s="55" t="s">
        <v>12</v>
      </c>
      <c r="F61" s="56">
        <v>6000000.0</v>
      </c>
      <c r="G61" s="57">
        <v>3.0</v>
      </c>
      <c r="H61" s="16">
        <v>2026.0</v>
      </c>
      <c r="I61" s="58">
        <f t="shared" si="4"/>
        <v>2028</v>
      </c>
      <c r="J61" s="59" t="str">
        <f t="shared" ref="J61:K61" si="117">if($E61="","",if($E61="Dropped",if(and(J$1&lt;=$I61,J$1&gt;=$H61),if(Year($D61)=J$1,$F61*0.8,if((year($D61)+1)=J$1,$F61*0.6,$F61*0.4)) ,""),if($E61="Minors",0,if($E61="FA Contract",if(and(J$1&lt;=$I61,J$1&gt;=$H61),$F61,""),if($E61="YP Contract",if(J$1=$H61,500000,if(J$1=($H61+1),1000000,if(J$1=($H61+2),1500000,""))))))))</f>
        <v/>
      </c>
      <c r="K61" s="59" t="str">
        <f t="shared" si="117"/>
        <v/>
      </c>
      <c r="L61" s="59">
        <f t="shared" ref="L61:Z61" si="118">if($E61="","",if($E61="Injured",if(and(L$1=year(today()),L$1&lt;=$I61,L$1&gt;=$H61),0,if(and(L$1&lt;=$I61,L$1&gt;=$H61),$F61,"")),if($E61="Dropped",if(and(L$1&lt;=$I61,L$1&gt;=$H61),if(Year($D61)=L$1,$F61*0.8,if((year($D61)+1)=L$1,$F61*0.6,$F61*0.4)) ,""),if($E61="Minors",0,if($E61="FA Contract",if(and(L$1&lt;=$I61,L$1&gt;=$H61),$F61,""),if($E61="YP Contract",if(L$1=$H61,500000,if(L$1=($H61+1),1000000,if(L$1=($H61+2),1500000,"")))))))))</f>
        <v>6000000</v>
      </c>
      <c r="M61" s="59">
        <f t="shared" si="118"/>
        <v>6000000</v>
      </c>
      <c r="N61" s="59">
        <f t="shared" si="118"/>
        <v>6000000</v>
      </c>
      <c r="O61" s="59" t="str">
        <f t="shared" si="118"/>
        <v/>
      </c>
      <c r="P61" s="59" t="str">
        <f t="shared" si="118"/>
        <v/>
      </c>
      <c r="Q61" s="59" t="str">
        <f t="shared" si="118"/>
        <v/>
      </c>
      <c r="R61" s="59" t="str">
        <f t="shared" si="118"/>
        <v/>
      </c>
      <c r="S61" s="59" t="str">
        <f t="shared" si="118"/>
        <v/>
      </c>
      <c r="T61" s="59" t="str">
        <f t="shared" si="118"/>
        <v/>
      </c>
      <c r="U61" s="59" t="str">
        <f t="shared" si="118"/>
        <v/>
      </c>
      <c r="V61" s="59" t="str">
        <f t="shared" si="118"/>
        <v/>
      </c>
      <c r="W61" s="59" t="str">
        <f t="shared" si="118"/>
        <v/>
      </c>
      <c r="X61" s="59" t="str">
        <f t="shared" si="118"/>
        <v/>
      </c>
      <c r="Y61" s="59" t="str">
        <f t="shared" si="118"/>
        <v/>
      </c>
      <c r="Z61" s="59" t="str">
        <f t="shared" si="118"/>
        <v/>
      </c>
    </row>
    <row r="62">
      <c r="A62" s="16" t="s">
        <v>17</v>
      </c>
      <c r="B62" s="16" t="s">
        <v>11</v>
      </c>
      <c r="C62" s="54">
        <v>45318.0</v>
      </c>
      <c r="D62" s="54"/>
      <c r="E62" s="55" t="s">
        <v>12</v>
      </c>
      <c r="F62" s="60">
        <v>5100000.0</v>
      </c>
      <c r="G62" s="57">
        <v>3.0</v>
      </c>
      <c r="H62" s="16">
        <v>2024.0</v>
      </c>
      <c r="I62" s="58">
        <f t="shared" si="4"/>
        <v>2026</v>
      </c>
      <c r="J62" s="59">
        <f t="shared" ref="J62:K62" si="119">if($E62="","",if($E62="Dropped",if(and(J$1&lt;=$I62,J$1&gt;=$H62),if(Year($D62)=J$1,$F62*0.8,if((year($D62)+1)=J$1,$F62*0.6,$F62*0.4)) ,""),if($E62="Minors",0,if($E62="FA Contract",if(and(J$1&lt;=$I62,J$1&gt;=$H62),$F62,""),if($E62="YP Contract",if(J$1=$H62,500000,if(J$1=($H62+1),1000000,if(J$1=($H62+2),1500000,""))))))))</f>
        <v>5100000</v>
      </c>
      <c r="K62" s="59">
        <f t="shared" si="119"/>
        <v>5100000</v>
      </c>
      <c r="L62" s="59">
        <f t="shared" ref="L62:Z62" si="120">if($E62="","",if($E62="Injured",if(and(L$1=year(today()),L$1&lt;=$I62,L$1&gt;=$H62),0,if(and(L$1&lt;=$I62,L$1&gt;=$H62),$F62,"")),if($E62="Dropped",if(and(L$1&lt;=$I62,L$1&gt;=$H62),if(Year($D62)=L$1,$F62*0.8,if((year($D62)+1)=L$1,$F62*0.6,$F62*0.4)) ,""),if($E62="Minors",0,if($E62="FA Contract",if(and(L$1&lt;=$I62,L$1&gt;=$H62),$F62,""),if($E62="YP Contract",if(L$1=$H62,500000,if(L$1=($H62+1),1000000,if(L$1=($H62+2),1500000,"")))))))))</f>
        <v>5100000</v>
      </c>
      <c r="M62" s="59" t="str">
        <f t="shared" si="120"/>
        <v/>
      </c>
      <c r="N62" s="59" t="str">
        <f t="shared" si="120"/>
        <v/>
      </c>
      <c r="O62" s="59" t="str">
        <f t="shared" si="120"/>
        <v/>
      </c>
      <c r="P62" s="59" t="str">
        <f t="shared" si="120"/>
        <v/>
      </c>
      <c r="Q62" s="59" t="str">
        <f t="shared" si="120"/>
        <v/>
      </c>
      <c r="R62" s="59" t="str">
        <f t="shared" si="120"/>
        <v/>
      </c>
      <c r="S62" s="59" t="str">
        <f t="shared" si="120"/>
        <v/>
      </c>
      <c r="T62" s="59" t="str">
        <f t="shared" si="120"/>
        <v/>
      </c>
      <c r="U62" s="59" t="str">
        <f t="shared" si="120"/>
        <v/>
      </c>
      <c r="V62" s="59" t="str">
        <f t="shared" si="120"/>
        <v/>
      </c>
      <c r="W62" s="59" t="str">
        <f t="shared" si="120"/>
        <v/>
      </c>
      <c r="X62" s="59" t="str">
        <f t="shared" si="120"/>
        <v/>
      </c>
      <c r="Y62" s="59" t="str">
        <f t="shared" si="120"/>
        <v/>
      </c>
      <c r="Z62" s="59" t="str">
        <f t="shared" si="120"/>
        <v/>
      </c>
    </row>
    <row r="63">
      <c r="A63" s="16" t="s">
        <v>20</v>
      </c>
      <c r="B63" s="16" t="s">
        <v>11</v>
      </c>
      <c r="C63" s="54">
        <v>45721.0</v>
      </c>
      <c r="D63" s="54"/>
      <c r="E63" s="55" t="s">
        <v>12</v>
      </c>
      <c r="F63" s="56">
        <v>5000000.0</v>
      </c>
      <c r="G63" s="57">
        <v>2.0</v>
      </c>
      <c r="H63" s="16">
        <v>2025.0</v>
      </c>
      <c r="I63" s="58">
        <f t="shared" si="4"/>
        <v>2026</v>
      </c>
      <c r="J63" s="59" t="str">
        <f t="shared" ref="J63:K63" si="121">if($E63="","",if($E63="Dropped",if(and(J$1&lt;=$I63,J$1&gt;=$H63),if(Year($D63)=J$1,$F63*0.8,if((year($D63)+1)=J$1,$F63*0.6,$F63*0.4)) ,""),if($E63="Minors",0,if($E63="FA Contract",if(and(J$1&lt;=$I63,J$1&gt;=$H63),$F63,""),if($E63="YP Contract",if(J$1=$H63,500000,if(J$1=($H63+1),1000000,if(J$1=($H63+2),1500000,""))))))))</f>
        <v/>
      </c>
      <c r="K63" s="59">
        <f t="shared" si="121"/>
        <v>5000000</v>
      </c>
      <c r="L63" s="59">
        <f t="shared" ref="L63:Z63" si="122">if($E63="","",if($E63="Injured",if(and(L$1=year(today()),L$1&lt;=$I63,L$1&gt;=$H63),0,if(and(L$1&lt;=$I63,L$1&gt;=$H63),$F63,"")),if($E63="Dropped",if(and(L$1&lt;=$I63,L$1&gt;=$H63),if(Year($D63)=L$1,$F63*0.8,if((year($D63)+1)=L$1,$F63*0.6,$F63*0.4)) ,""),if($E63="Minors",0,if($E63="FA Contract",if(and(L$1&lt;=$I63,L$1&gt;=$H63),$F63,""),if($E63="YP Contract",if(L$1=$H63,500000,if(L$1=($H63+1),1000000,if(L$1=($H63+2),1500000,"")))))))))</f>
        <v>5000000</v>
      </c>
      <c r="M63" s="59" t="str">
        <f t="shared" si="122"/>
        <v/>
      </c>
      <c r="N63" s="59" t="str">
        <f t="shared" si="122"/>
        <v/>
      </c>
      <c r="O63" s="59" t="str">
        <f t="shared" si="122"/>
        <v/>
      </c>
      <c r="P63" s="59" t="str">
        <f t="shared" si="122"/>
        <v/>
      </c>
      <c r="Q63" s="59" t="str">
        <f t="shared" si="122"/>
        <v/>
      </c>
      <c r="R63" s="59" t="str">
        <f t="shared" si="122"/>
        <v/>
      </c>
      <c r="S63" s="59" t="str">
        <f t="shared" si="122"/>
        <v/>
      </c>
      <c r="T63" s="59" t="str">
        <f t="shared" si="122"/>
        <v/>
      </c>
      <c r="U63" s="59" t="str">
        <f t="shared" si="122"/>
        <v/>
      </c>
      <c r="V63" s="59" t="str">
        <f t="shared" si="122"/>
        <v/>
      </c>
      <c r="W63" s="59" t="str">
        <f t="shared" si="122"/>
        <v/>
      </c>
      <c r="X63" s="59" t="str">
        <f t="shared" si="122"/>
        <v/>
      </c>
      <c r="Y63" s="59" t="str">
        <f t="shared" si="122"/>
        <v/>
      </c>
      <c r="Z63" s="59" t="str">
        <f t="shared" si="122"/>
        <v/>
      </c>
    </row>
    <row r="64">
      <c r="A64" s="16" t="s">
        <v>21</v>
      </c>
      <c r="B64" s="16" t="s">
        <v>11</v>
      </c>
      <c r="C64" s="54">
        <v>45318.0</v>
      </c>
      <c r="D64" s="54"/>
      <c r="E64" s="55" t="s">
        <v>12</v>
      </c>
      <c r="F64" s="60">
        <v>4600000.0</v>
      </c>
      <c r="G64" s="57">
        <v>3.0</v>
      </c>
      <c r="H64" s="16">
        <v>2024.0</v>
      </c>
      <c r="I64" s="58">
        <f t="shared" si="4"/>
        <v>2026</v>
      </c>
      <c r="J64" s="59">
        <f t="shared" ref="J64:K64" si="123">if($E64="","",if($E64="Dropped",if(and(J$1&lt;=$I64,J$1&gt;=$H64),if(Year($D64)=J$1,$F64*0.8,if((year($D64)+1)=J$1,$F64*0.6,$F64*0.4)) ,""),if($E64="Minors",0,if($E64="FA Contract",if(and(J$1&lt;=$I64,J$1&gt;=$H64),$F64,""),if($E64="YP Contract",if(J$1=$H64,500000,if(J$1=($H64+1),1000000,if(J$1=($H64+2),1500000,""))))))))</f>
        <v>4600000</v>
      </c>
      <c r="K64" s="59">
        <f t="shared" si="123"/>
        <v>4600000</v>
      </c>
      <c r="L64" s="59">
        <f t="shared" ref="L64:Z64" si="124">if($E64="","",if($E64="Injured",if(and(L$1=year(today()),L$1&lt;=$I64,L$1&gt;=$H64),0,if(and(L$1&lt;=$I64,L$1&gt;=$H64),$F64,"")),if($E64="Dropped",if(and(L$1&lt;=$I64,L$1&gt;=$H64),if(Year($D64)=L$1,$F64*0.8,if((year($D64)+1)=L$1,$F64*0.6,$F64*0.4)) ,""),if($E64="Minors",0,if($E64="FA Contract",if(and(L$1&lt;=$I64,L$1&gt;=$H64),$F64,""),if($E64="YP Contract",if(L$1=$H64,500000,if(L$1=($H64+1),1000000,if(L$1=($H64+2),1500000,"")))))))))</f>
        <v>4600000</v>
      </c>
      <c r="M64" s="59" t="str">
        <f t="shared" si="124"/>
        <v/>
      </c>
      <c r="N64" s="59" t="str">
        <f t="shared" si="124"/>
        <v/>
      </c>
      <c r="O64" s="59" t="str">
        <f t="shared" si="124"/>
        <v/>
      </c>
      <c r="P64" s="59" t="str">
        <f t="shared" si="124"/>
        <v/>
      </c>
      <c r="Q64" s="59" t="str">
        <f t="shared" si="124"/>
        <v/>
      </c>
      <c r="R64" s="59" t="str">
        <f t="shared" si="124"/>
        <v/>
      </c>
      <c r="S64" s="59" t="str">
        <f t="shared" si="124"/>
        <v/>
      </c>
      <c r="T64" s="59" t="str">
        <f t="shared" si="124"/>
        <v/>
      </c>
      <c r="U64" s="59" t="str">
        <f t="shared" si="124"/>
        <v/>
      </c>
      <c r="V64" s="59" t="str">
        <f t="shared" si="124"/>
        <v/>
      </c>
      <c r="W64" s="59" t="str">
        <f t="shared" si="124"/>
        <v/>
      </c>
      <c r="X64" s="59" t="str">
        <f t="shared" si="124"/>
        <v/>
      </c>
      <c r="Y64" s="59" t="str">
        <f t="shared" si="124"/>
        <v/>
      </c>
      <c r="Z64" s="59" t="str">
        <f t="shared" si="124"/>
        <v/>
      </c>
    </row>
    <row r="65">
      <c r="A65" s="16" t="s">
        <v>37</v>
      </c>
      <c r="B65" s="16" t="s">
        <v>11</v>
      </c>
      <c r="C65" s="54">
        <v>46058.0</v>
      </c>
      <c r="D65" s="54"/>
      <c r="E65" s="55" t="s">
        <v>12</v>
      </c>
      <c r="F65" s="60">
        <v>3000000.0</v>
      </c>
      <c r="G65" s="57">
        <v>1.0</v>
      </c>
      <c r="H65" s="16">
        <v>2026.0</v>
      </c>
      <c r="I65" s="58">
        <f t="shared" si="4"/>
        <v>2026</v>
      </c>
      <c r="J65" s="59" t="str">
        <f t="shared" ref="J65:K65" si="125">if($E65="","",if($E65="Dropped",if(and(J$1&lt;=$I65,J$1&gt;=$H65),if(Year($D65)=J$1,$F65*0.8,if((year($D65)+1)=J$1,$F65*0.6,$F65*0.4)) ,""),if($E65="Minors",0,if($E65="FA Contract",if(and(J$1&lt;=$I65,J$1&gt;=$H65),$F65,""),if($E65="YP Contract",if(J$1=$H65,500000,if(J$1=($H65+1),1000000,if(J$1=($H65+2),1500000,""))))))))</f>
        <v/>
      </c>
      <c r="K65" s="59" t="str">
        <f t="shared" si="125"/>
        <v/>
      </c>
      <c r="L65" s="59">
        <f t="shared" ref="L65:Z65" si="126">if($E65="","",if($E65="Injured",if(and(L$1=year(today()),L$1&lt;=$I65,L$1&gt;=$H65),0,if(and(L$1&lt;=$I65,L$1&gt;=$H65),$F65,"")),if($E65="Dropped",if(and(L$1&lt;=$I65,L$1&gt;=$H65),if(Year($D65)=L$1,$F65*0.8,if((year($D65)+1)=L$1,$F65*0.6,$F65*0.4)) ,""),if($E65="Minors",0,if($E65="FA Contract",if(and(L$1&lt;=$I65,L$1&gt;=$H65),$F65,""),if($E65="YP Contract",if(L$1=$H65,500000,if(L$1=($H65+1),1000000,if(L$1=($H65+2),1500000,"")))))))))</f>
        <v>3000000</v>
      </c>
      <c r="M65" s="59" t="str">
        <f t="shared" si="126"/>
        <v/>
      </c>
      <c r="N65" s="59" t="str">
        <f t="shared" si="126"/>
        <v/>
      </c>
      <c r="O65" s="59" t="str">
        <f t="shared" si="126"/>
        <v/>
      </c>
      <c r="P65" s="59" t="str">
        <f t="shared" si="126"/>
        <v/>
      </c>
      <c r="Q65" s="59" t="str">
        <f t="shared" si="126"/>
        <v/>
      </c>
      <c r="R65" s="59" t="str">
        <f t="shared" si="126"/>
        <v/>
      </c>
      <c r="S65" s="59" t="str">
        <f t="shared" si="126"/>
        <v/>
      </c>
      <c r="T65" s="59" t="str">
        <f t="shared" si="126"/>
        <v/>
      </c>
      <c r="U65" s="59" t="str">
        <f t="shared" si="126"/>
        <v/>
      </c>
      <c r="V65" s="59" t="str">
        <f t="shared" si="126"/>
        <v/>
      </c>
      <c r="W65" s="59" t="str">
        <f t="shared" si="126"/>
        <v/>
      </c>
      <c r="X65" s="59" t="str">
        <f t="shared" si="126"/>
        <v/>
      </c>
      <c r="Y65" s="59" t="str">
        <f t="shared" si="126"/>
        <v/>
      </c>
      <c r="Z65" s="59" t="str">
        <f t="shared" si="126"/>
        <v/>
      </c>
    </row>
    <row r="66">
      <c r="A66" s="16" t="s">
        <v>38</v>
      </c>
      <c r="B66" s="16" t="s">
        <v>11</v>
      </c>
      <c r="C66" s="54">
        <v>45346.0</v>
      </c>
      <c r="D66" s="54"/>
      <c r="E66" s="55" t="s">
        <v>34</v>
      </c>
      <c r="F66" s="60" t="s">
        <v>35</v>
      </c>
      <c r="G66" s="18" t="s">
        <v>35</v>
      </c>
      <c r="H66" s="16">
        <v>2024.0</v>
      </c>
      <c r="I66" s="58">
        <f t="shared" si="4"/>
        <v>2026</v>
      </c>
      <c r="J66" s="59">
        <f t="shared" ref="J66:K66" si="127">if($E66="","",if($E66="Dropped",if(and(J$1&lt;=$I66,J$1&gt;=$H66),if(Year($D66)=J$1,$F66*0.8,if((year($D66)+1)=J$1,$F66*0.6,$F66*0.4)) ,""),if($E66="Minors",0,if($E66="FA Contract",if(and(J$1&lt;=$I66,J$1&gt;=$H66),$F66,""),if($E66="YP Contract",if(J$1=$H66,500000,if(J$1=($H66+1),1000000,if(J$1=($H66+2),1500000,""))))))))</f>
        <v>500000</v>
      </c>
      <c r="K66" s="59">
        <f t="shared" si="127"/>
        <v>1000000</v>
      </c>
      <c r="L66" s="59">
        <f t="shared" ref="L66:Z66" si="128">if($E66="","",if($E66="Injured",if(and(L$1=year(today()),L$1&lt;=$I66,L$1&gt;=$H66),0,if(and(L$1&lt;=$I66,L$1&gt;=$H66),$F66,"")),if($E66="Dropped",if(and(L$1&lt;=$I66,L$1&gt;=$H66),if(Year($D66)=L$1,$F66*0.8,if((year($D66)+1)=L$1,$F66*0.6,$F66*0.4)) ,""),if($E66="Minors",0,if($E66="FA Contract",if(and(L$1&lt;=$I66,L$1&gt;=$H66),$F66,""),if($E66="YP Contract",if(L$1=$H66,500000,if(L$1=($H66+1),1000000,if(L$1=($H66+2),1500000,"")))))))))</f>
        <v>1500000</v>
      </c>
      <c r="M66" s="59" t="str">
        <f t="shared" si="128"/>
        <v/>
      </c>
      <c r="N66" s="59" t="str">
        <f t="shared" si="128"/>
        <v/>
      </c>
      <c r="O66" s="59" t="str">
        <f t="shared" si="128"/>
        <v/>
      </c>
      <c r="P66" s="59" t="str">
        <f t="shared" si="128"/>
        <v/>
      </c>
      <c r="Q66" s="59" t="str">
        <f t="shared" si="128"/>
        <v/>
      </c>
      <c r="R66" s="59" t="str">
        <f t="shared" si="128"/>
        <v/>
      </c>
      <c r="S66" s="59" t="str">
        <f t="shared" si="128"/>
        <v/>
      </c>
      <c r="T66" s="59" t="str">
        <f t="shared" si="128"/>
        <v/>
      </c>
      <c r="U66" s="59" t="str">
        <f t="shared" si="128"/>
        <v/>
      </c>
      <c r="V66" s="59" t="str">
        <f t="shared" si="128"/>
        <v/>
      </c>
      <c r="W66" s="59" t="str">
        <f t="shared" si="128"/>
        <v/>
      </c>
      <c r="X66" s="59" t="str">
        <f t="shared" si="128"/>
        <v/>
      </c>
      <c r="Y66" s="59" t="str">
        <f t="shared" si="128"/>
        <v/>
      </c>
      <c r="Z66" s="59" t="str">
        <f t="shared" si="128"/>
        <v/>
      </c>
    </row>
    <row r="67">
      <c r="A67" s="16" t="s">
        <v>40</v>
      </c>
      <c r="B67" s="16" t="s">
        <v>11</v>
      </c>
      <c r="C67" s="54">
        <v>45343.0</v>
      </c>
      <c r="D67" s="54"/>
      <c r="E67" s="55" t="s">
        <v>34</v>
      </c>
      <c r="F67" s="60" t="s">
        <v>35</v>
      </c>
      <c r="G67" s="57" t="s">
        <v>35</v>
      </c>
      <c r="H67" s="16">
        <v>2024.0</v>
      </c>
      <c r="I67" s="58">
        <f t="shared" si="4"/>
        <v>2026</v>
      </c>
      <c r="J67" s="59">
        <f t="shared" ref="J67:K67" si="129">if($E67="","",if($E67="Dropped",if(and(J$1&lt;=$I67,J$1&gt;=$H67),if(Year($D67)=J$1,$F67*0.8,if((year($D67)+1)=J$1,$F67*0.6,$F67*0.4)) ,""),if($E67="Minors",0,if($E67="FA Contract",if(and(J$1&lt;=$I67,J$1&gt;=$H67),$F67,""),if($E67="YP Contract",if(J$1=$H67,500000,if(J$1=($H67+1),1000000,if(J$1=($H67+2),1500000,""))))))))</f>
        <v>500000</v>
      </c>
      <c r="K67" s="59">
        <f t="shared" si="129"/>
        <v>1000000</v>
      </c>
      <c r="L67" s="59">
        <f t="shared" ref="L67:Z67" si="130">if($E67="","",if($E67="Injured",if(and(L$1=year(today()),L$1&lt;=$I67,L$1&gt;=$H67),0,if(and(L$1&lt;=$I67,L$1&gt;=$H67),$F67,"")),if($E67="Dropped",if(and(L$1&lt;=$I67,L$1&gt;=$H67),if(Year($D67)=L$1,$F67*0.8,if((year($D67)+1)=L$1,$F67*0.6,$F67*0.4)) ,""),if($E67="Minors",0,if($E67="FA Contract",if(and(L$1&lt;=$I67,L$1&gt;=$H67),$F67,""),if($E67="YP Contract",if(L$1=$H67,500000,if(L$1=($H67+1),1000000,if(L$1=($H67+2),1500000,"")))))))))</f>
        <v>1500000</v>
      </c>
      <c r="M67" s="59" t="str">
        <f t="shared" si="130"/>
        <v/>
      </c>
      <c r="N67" s="59" t="str">
        <f t="shared" si="130"/>
        <v/>
      </c>
      <c r="O67" s="59" t="str">
        <f t="shared" si="130"/>
        <v/>
      </c>
      <c r="P67" s="59" t="str">
        <f t="shared" si="130"/>
        <v/>
      </c>
      <c r="Q67" s="59" t="str">
        <f t="shared" si="130"/>
        <v/>
      </c>
      <c r="R67" s="59" t="str">
        <f t="shared" si="130"/>
        <v/>
      </c>
      <c r="S67" s="59" t="str">
        <f t="shared" si="130"/>
        <v/>
      </c>
      <c r="T67" s="59" t="str">
        <f t="shared" si="130"/>
        <v/>
      </c>
      <c r="U67" s="59" t="str">
        <f t="shared" si="130"/>
        <v/>
      </c>
      <c r="V67" s="59" t="str">
        <f t="shared" si="130"/>
        <v/>
      </c>
      <c r="W67" s="59" t="str">
        <f t="shared" si="130"/>
        <v/>
      </c>
      <c r="X67" s="59" t="str">
        <f t="shared" si="130"/>
        <v/>
      </c>
      <c r="Y67" s="59" t="str">
        <f t="shared" si="130"/>
        <v/>
      </c>
      <c r="Z67" s="59" t="str">
        <f t="shared" si="130"/>
        <v/>
      </c>
    </row>
    <row r="68">
      <c r="A68" s="16" t="s">
        <v>43</v>
      </c>
      <c r="B68" s="16" t="s">
        <v>11</v>
      </c>
      <c r="C68" s="54">
        <v>45684.0</v>
      </c>
      <c r="D68" s="54"/>
      <c r="E68" s="55" t="s">
        <v>34</v>
      </c>
      <c r="F68" s="60" t="s">
        <v>35</v>
      </c>
      <c r="G68" s="18" t="s">
        <v>35</v>
      </c>
      <c r="H68" s="16">
        <v>2025.0</v>
      </c>
      <c r="I68" s="58">
        <f t="shared" si="4"/>
        <v>2027</v>
      </c>
      <c r="J68" s="59" t="str">
        <f t="shared" ref="J68:K68" si="131">if($E68="","",if($E68="Dropped",if(and(J$1&lt;=$I68,J$1&gt;=$H68),if(Year($D68)=J$1,$F68*0.8,if((year($D68)+1)=J$1,$F68*0.6,$F68*0.4)) ,""),if($E68="Minors",0,if($E68="FA Contract",if(and(J$1&lt;=$I68,J$1&gt;=$H68),$F68,""),if($E68="YP Contract",if(J$1=$H68,500000,if(J$1=($H68+1),1000000,if(J$1=($H68+2),1500000,""))))))))</f>
        <v/>
      </c>
      <c r="K68" s="59">
        <f t="shared" si="131"/>
        <v>500000</v>
      </c>
      <c r="L68" s="59">
        <f t="shared" ref="L68:Z68" si="132">if($E68="","",if($E68="Injured",if(and(L$1=year(today()),L$1&lt;=$I68,L$1&gt;=$H68),0,if(and(L$1&lt;=$I68,L$1&gt;=$H68),$F68,"")),if($E68="Dropped",if(and(L$1&lt;=$I68,L$1&gt;=$H68),if(Year($D68)=L$1,$F68*0.8,if((year($D68)+1)=L$1,$F68*0.6,$F68*0.4)) ,""),if($E68="Minors",0,if($E68="FA Contract",if(and(L$1&lt;=$I68,L$1&gt;=$H68),$F68,""),if($E68="YP Contract",if(L$1=$H68,500000,if(L$1=($H68+1),1000000,if(L$1=($H68+2),1500000,"")))))))))</f>
        <v>1000000</v>
      </c>
      <c r="M68" s="59">
        <f t="shared" si="132"/>
        <v>1500000</v>
      </c>
      <c r="N68" s="59" t="str">
        <f t="shared" si="132"/>
        <v/>
      </c>
      <c r="O68" s="59" t="str">
        <f t="shared" si="132"/>
        <v/>
      </c>
      <c r="P68" s="59" t="str">
        <f t="shared" si="132"/>
        <v/>
      </c>
      <c r="Q68" s="59" t="str">
        <f t="shared" si="132"/>
        <v/>
      </c>
      <c r="R68" s="59" t="str">
        <f t="shared" si="132"/>
        <v/>
      </c>
      <c r="S68" s="59" t="str">
        <f t="shared" si="132"/>
        <v/>
      </c>
      <c r="T68" s="59" t="str">
        <f t="shared" si="132"/>
        <v/>
      </c>
      <c r="U68" s="59" t="str">
        <f t="shared" si="132"/>
        <v/>
      </c>
      <c r="V68" s="59" t="str">
        <f t="shared" si="132"/>
        <v/>
      </c>
      <c r="W68" s="59" t="str">
        <f t="shared" si="132"/>
        <v/>
      </c>
      <c r="X68" s="59" t="str">
        <f t="shared" si="132"/>
        <v/>
      </c>
      <c r="Y68" s="59" t="str">
        <f t="shared" si="132"/>
        <v/>
      </c>
      <c r="Z68" s="59" t="str">
        <f t="shared" si="132"/>
        <v/>
      </c>
    </row>
    <row r="69">
      <c r="A69" s="16" t="s">
        <v>44</v>
      </c>
      <c r="B69" s="16" t="s">
        <v>11</v>
      </c>
      <c r="C69" s="54">
        <v>45698.0</v>
      </c>
      <c r="D69" s="54"/>
      <c r="E69" s="55" t="s">
        <v>34</v>
      </c>
      <c r="F69" s="60" t="s">
        <v>35</v>
      </c>
      <c r="G69" s="57" t="s">
        <v>35</v>
      </c>
      <c r="H69" s="16">
        <v>2025.0</v>
      </c>
      <c r="I69" s="58">
        <f t="shared" si="4"/>
        <v>2027</v>
      </c>
      <c r="J69" s="59" t="str">
        <f t="shared" ref="J69:K69" si="133">if($E69="","",if($E69="Dropped",if(and(J$1&lt;=$I69,J$1&gt;=$H69),if(Year($D69)=J$1,$F69*0.8,if((year($D69)+1)=J$1,$F69*0.6,$F69*0.4)) ,""),if($E69="Minors",0,if($E69="FA Contract",if(and(J$1&lt;=$I69,J$1&gt;=$H69),$F69,""),if($E69="YP Contract",if(J$1=$H69,500000,if(J$1=($H69+1),1000000,if(J$1=($H69+2),1500000,""))))))))</f>
        <v/>
      </c>
      <c r="K69" s="59">
        <f t="shared" si="133"/>
        <v>500000</v>
      </c>
      <c r="L69" s="59">
        <f t="shared" ref="L69:Z69" si="134">if($E69="","",if($E69="Injured",if(and(L$1=year(today()),L$1&lt;=$I69,L$1&gt;=$H69),0,if(and(L$1&lt;=$I69,L$1&gt;=$H69),$F69,"")),if($E69="Dropped",if(and(L$1&lt;=$I69,L$1&gt;=$H69),if(Year($D69)=L$1,$F69*0.8,if((year($D69)+1)=L$1,$F69*0.6,$F69*0.4)) ,""),if($E69="Minors",0,if($E69="FA Contract",if(and(L$1&lt;=$I69,L$1&gt;=$H69),$F69,""),if($E69="YP Contract",if(L$1=$H69,500000,if(L$1=($H69+1),1000000,if(L$1=($H69+2),1500000,"")))))))))</f>
        <v>1000000</v>
      </c>
      <c r="M69" s="59">
        <f t="shared" si="134"/>
        <v>1500000</v>
      </c>
      <c r="N69" s="59" t="str">
        <f t="shared" si="134"/>
        <v/>
      </c>
      <c r="O69" s="59" t="str">
        <f t="shared" si="134"/>
        <v/>
      </c>
      <c r="P69" s="59" t="str">
        <f t="shared" si="134"/>
        <v/>
      </c>
      <c r="Q69" s="59" t="str">
        <f t="shared" si="134"/>
        <v/>
      </c>
      <c r="R69" s="59" t="str">
        <f t="shared" si="134"/>
        <v/>
      </c>
      <c r="S69" s="59" t="str">
        <f t="shared" si="134"/>
        <v/>
      </c>
      <c r="T69" s="59" t="str">
        <f t="shared" si="134"/>
        <v/>
      </c>
      <c r="U69" s="59" t="str">
        <f t="shared" si="134"/>
        <v/>
      </c>
      <c r="V69" s="59" t="str">
        <f t="shared" si="134"/>
        <v/>
      </c>
      <c r="W69" s="59" t="str">
        <f t="shared" si="134"/>
        <v/>
      </c>
      <c r="X69" s="59" t="str">
        <f t="shared" si="134"/>
        <v/>
      </c>
      <c r="Y69" s="59" t="str">
        <f t="shared" si="134"/>
        <v/>
      </c>
      <c r="Z69" s="59" t="str">
        <f t="shared" si="134"/>
        <v/>
      </c>
    </row>
    <row r="70">
      <c r="A70" s="16" t="s">
        <v>45</v>
      </c>
      <c r="B70" s="16" t="s">
        <v>11</v>
      </c>
      <c r="C70" s="54">
        <v>45343.0</v>
      </c>
      <c r="D70" s="54"/>
      <c r="E70" s="55" t="s">
        <v>34</v>
      </c>
      <c r="F70" s="60" t="s">
        <v>35</v>
      </c>
      <c r="G70" s="57" t="s">
        <v>35</v>
      </c>
      <c r="H70" s="16">
        <v>2025.0</v>
      </c>
      <c r="I70" s="58">
        <f t="shared" si="4"/>
        <v>2027</v>
      </c>
      <c r="J70" s="59" t="str">
        <f t="shared" ref="J70:K70" si="135">if($E70="","",if($E70="Dropped",if(and(J$1&lt;=$I70,J$1&gt;=$H70),if(Year($D70)=J$1,$F70*0.8,if((year($D70)+1)=J$1,$F70*0.6,$F70*0.4)) ,""),if($E70="Minors",0,if($E70="FA Contract",if(and(J$1&lt;=$I70,J$1&gt;=$H70),$F70,""),if($E70="YP Contract",if(J$1=$H70,500000,if(J$1=($H70+1),1000000,if(J$1=($H70+2),1500000,""))))))))</f>
        <v/>
      </c>
      <c r="K70" s="59">
        <f t="shared" si="135"/>
        <v>500000</v>
      </c>
      <c r="L70" s="59">
        <f t="shared" ref="L70:Z70" si="136">if($E70="","",if($E70="Injured",if(and(L$1=year(today()),L$1&lt;=$I70,L$1&gt;=$H70),0,if(and(L$1&lt;=$I70,L$1&gt;=$H70),$F70,"")),if($E70="Dropped",if(and(L$1&lt;=$I70,L$1&gt;=$H70),if(Year($D70)=L$1,$F70*0.8,if((year($D70)+1)=L$1,$F70*0.6,$F70*0.4)) ,""),if($E70="Minors",0,if($E70="FA Contract",if(and(L$1&lt;=$I70,L$1&gt;=$H70),$F70,""),if($E70="YP Contract",if(L$1=$H70,500000,if(L$1=($H70+1),1000000,if(L$1=($H70+2),1500000,"")))))))))</f>
        <v>1000000</v>
      </c>
      <c r="M70" s="59">
        <f t="shared" si="136"/>
        <v>1500000</v>
      </c>
      <c r="N70" s="59" t="str">
        <f t="shared" si="136"/>
        <v/>
      </c>
      <c r="O70" s="59" t="str">
        <f t="shared" si="136"/>
        <v/>
      </c>
      <c r="P70" s="59" t="str">
        <f t="shared" si="136"/>
        <v/>
      </c>
      <c r="Q70" s="59" t="str">
        <f t="shared" si="136"/>
        <v/>
      </c>
      <c r="R70" s="59" t="str">
        <f t="shared" si="136"/>
        <v/>
      </c>
      <c r="S70" s="59" t="str">
        <f t="shared" si="136"/>
        <v/>
      </c>
      <c r="T70" s="59" t="str">
        <f t="shared" si="136"/>
        <v/>
      </c>
      <c r="U70" s="59" t="str">
        <f t="shared" si="136"/>
        <v/>
      </c>
      <c r="V70" s="59" t="str">
        <f t="shared" si="136"/>
        <v/>
      </c>
      <c r="W70" s="59" t="str">
        <f t="shared" si="136"/>
        <v/>
      </c>
      <c r="X70" s="59" t="str">
        <f t="shared" si="136"/>
        <v/>
      </c>
      <c r="Y70" s="59" t="str">
        <f t="shared" si="136"/>
        <v/>
      </c>
      <c r="Z70" s="59" t="str">
        <f t="shared" si="136"/>
        <v/>
      </c>
    </row>
    <row r="71">
      <c r="A71" s="16" t="s">
        <v>46</v>
      </c>
      <c r="B71" s="16" t="s">
        <v>11</v>
      </c>
      <c r="C71" s="54">
        <v>45343.0</v>
      </c>
      <c r="D71" s="54"/>
      <c r="E71" s="55" t="s">
        <v>34</v>
      </c>
      <c r="F71" s="60" t="s">
        <v>35</v>
      </c>
      <c r="G71" s="57" t="s">
        <v>35</v>
      </c>
      <c r="H71" s="16">
        <v>2025.0</v>
      </c>
      <c r="I71" s="58">
        <f t="shared" si="4"/>
        <v>2027</v>
      </c>
      <c r="J71" s="59" t="str">
        <f t="shared" ref="J71:K71" si="137">if($E71="","",if($E71="Dropped",if(and(J$1&lt;=$I71,J$1&gt;=$H71),if(Year($D71)=J$1,$F71*0.8,if((year($D71)+1)=J$1,$F71*0.6,$F71*0.4)) ,""),if($E71="Minors",0,if($E71="FA Contract",if(and(J$1&lt;=$I71,J$1&gt;=$H71),$F71,""),if($E71="YP Contract",if(J$1=$H71,500000,if(J$1=($H71+1),1000000,if(J$1=($H71+2),1500000,""))))))))</f>
        <v/>
      </c>
      <c r="K71" s="59">
        <f t="shared" si="137"/>
        <v>500000</v>
      </c>
      <c r="L71" s="59">
        <f t="shared" ref="L71:Z71" si="138">if($E71="","",if($E71="Injured",if(and(L$1=year(today()),L$1&lt;=$I71,L$1&gt;=$H71),0,if(and(L$1&lt;=$I71,L$1&gt;=$H71),$F71,"")),if($E71="Dropped",if(and(L$1&lt;=$I71,L$1&gt;=$H71),if(Year($D71)=L$1,$F71*0.8,if((year($D71)+1)=L$1,$F71*0.6,$F71*0.4)) ,""),if($E71="Minors",0,if($E71="FA Contract",if(and(L$1&lt;=$I71,L$1&gt;=$H71),$F71,""),if($E71="YP Contract",if(L$1=$H71,500000,if(L$1=($H71+1),1000000,if(L$1=($H71+2),1500000,"")))))))))</f>
        <v>1000000</v>
      </c>
      <c r="M71" s="59">
        <f t="shared" si="138"/>
        <v>1500000</v>
      </c>
      <c r="N71" s="59" t="str">
        <f t="shared" si="138"/>
        <v/>
      </c>
      <c r="O71" s="59" t="str">
        <f t="shared" si="138"/>
        <v/>
      </c>
      <c r="P71" s="59" t="str">
        <f t="shared" si="138"/>
        <v/>
      </c>
      <c r="Q71" s="59" t="str">
        <f t="shared" si="138"/>
        <v/>
      </c>
      <c r="R71" s="59" t="str">
        <f t="shared" si="138"/>
        <v/>
      </c>
      <c r="S71" s="59" t="str">
        <f t="shared" si="138"/>
        <v/>
      </c>
      <c r="T71" s="59" t="str">
        <f t="shared" si="138"/>
        <v/>
      </c>
      <c r="U71" s="59" t="str">
        <f t="shared" si="138"/>
        <v/>
      </c>
      <c r="V71" s="59" t="str">
        <f t="shared" si="138"/>
        <v/>
      </c>
      <c r="W71" s="59" t="str">
        <f t="shared" si="138"/>
        <v/>
      </c>
      <c r="X71" s="59" t="str">
        <f t="shared" si="138"/>
        <v/>
      </c>
      <c r="Y71" s="59" t="str">
        <f t="shared" si="138"/>
        <v/>
      </c>
      <c r="Z71" s="59" t="str">
        <f t="shared" si="138"/>
        <v/>
      </c>
    </row>
    <row r="72">
      <c r="A72" s="16" t="s">
        <v>47</v>
      </c>
      <c r="B72" s="16" t="s">
        <v>11</v>
      </c>
      <c r="C72" s="54">
        <v>45343.0</v>
      </c>
      <c r="D72" s="54"/>
      <c r="E72" s="55" t="s">
        <v>34</v>
      </c>
      <c r="F72" s="60" t="s">
        <v>35</v>
      </c>
      <c r="G72" s="57" t="s">
        <v>35</v>
      </c>
      <c r="H72" s="16">
        <v>2025.0</v>
      </c>
      <c r="I72" s="58">
        <f t="shared" si="4"/>
        <v>2027</v>
      </c>
      <c r="J72" s="59" t="str">
        <f t="shared" ref="J72:K72" si="139">if($E72="","",if($E72="Dropped",if(and(J$1&lt;=$I72,J$1&gt;=$H72),if(Year($D72)=J$1,$F72*0.8,if((year($D72)+1)=J$1,$F72*0.6,$F72*0.4)) ,""),if($E72="Minors",0,if($E72="FA Contract",if(and(J$1&lt;=$I72,J$1&gt;=$H72),$F72,""),if($E72="YP Contract",if(J$1=$H72,500000,if(J$1=($H72+1),1000000,if(J$1=($H72+2),1500000,""))))))))</f>
        <v/>
      </c>
      <c r="K72" s="59">
        <f t="shared" si="139"/>
        <v>500000</v>
      </c>
      <c r="L72" s="59">
        <f t="shared" ref="L72:Z72" si="140">if($E72="","",if($E72="Injured",if(and(L$1=year(today()),L$1&lt;=$I72,L$1&gt;=$H72),0,if(and(L$1&lt;=$I72,L$1&gt;=$H72),$F72,"")),if($E72="Dropped",if(and(L$1&lt;=$I72,L$1&gt;=$H72),if(Year($D72)=L$1,$F72*0.8,if((year($D72)+1)=L$1,$F72*0.6,$F72*0.4)) ,""),if($E72="Minors",0,if($E72="FA Contract",if(and(L$1&lt;=$I72,L$1&gt;=$H72),$F72,""),if($E72="YP Contract",if(L$1=$H72,500000,if(L$1=($H72+1),1000000,if(L$1=($H72+2),1500000,"")))))))))</f>
        <v>1000000</v>
      </c>
      <c r="M72" s="59">
        <f t="shared" si="140"/>
        <v>1500000</v>
      </c>
      <c r="N72" s="59" t="str">
        <f t="shared" si="140"/>
        <v/>
      </c>
      <c r="O72" s="59" t="str">
        <f t="shared" si="140"/>
        <v/>
      </c>
      <c r="P72" s="59" t="str">
        <f t="shared" si="140"/>
        <v/>
      </c>
      <c r="Q72" s="59" t="str">
        <f t="shared" si="140"/>
        <v/>
      </c>
      <c r="R72" s="59" t="str">
        <f t="shared" si="140"/>
        <v/>
      </c>
      <c r="S72" s="59" t="str">
        <f t="shared" si="140"/>
        <v/>
      </c>
      <c r="T72" s="59" t="str">
        <f t="shared" si="140"/>
        <v/>
      </c>
      <c r="U72" s="59" t="str">
        <f t="shared" si="140"/>
        <v/>
      </c>
      <c r="V72" s="59" t="str">
        <f t="shared" si="140"/>
        <v/>
      </c>
      <c r="W72" s="59" t="str">
        <f t="shared" si="140"/>
        <v/>
      </c>
      <c r="X72" s="59" t="str">
        <f t="shared" si="140"/>
        <v/>
      </c>
      <c r="Y72" s="59" t="str">
        <f t="shared" si="140"/>
        <v/>
      </c>
      <c r="Z72" s="59" t="str">
        <f t="shared" si="140"/>
        <v/>
      </c>
    </row>
    <row r="73">
      <c r="A73" s="16" t="s">
        <v>66</v>
      </c>
      <c r="B73" s="16" t="s">
        <v>11</v>
      </c>
      <c r="C73" s="54">
        <v>45689.0</v>
      </c>
      <c r="D73" s="54"/>
      <c r="E73" s="55" t="s">
        <v>34</v>
      </c>
      <c r="F73" s="60" t="s">
        <v>35</v>
      </c>
      <c r="G73" s="57" t="s">
        <v>35</v>
      </c>
      <c r="H73" s="16">
        <v>2026.0</v>
      </c>
      <c r="I73" s="58">
        <f t="shared" si="4"/>
        <v>2028</v>
      </c>
      <c r="J73" s="59" t="str">
        <f t="shared" ref="J73:K73" si="141">if($E73="","",if($E73="Dropped",if(and(J$1&lt;=$I73,J$1&gt;=$H73),if(Year($D73)=J$1,$F73*0.8,if((year($D73)+1)=J$1,$F73*0.6,$F73*0.4)) ,""),if($E73="Minors",0,if($E73="FA Contract",if(and(J$1&lt;=$I73,J$1&gt;=$H73),$F73,""),if($E73="YP Contract",if(J$1=$H73,500000,if(J$1=($H73+1),1000000,if(J$1=($H73+2),1500000,""))))))))</f>
        <v/>
      </c>
      <c r="K73" s="59" t="str">
        <f t="shared" si="141"/>
        <v/>
      </c>
      <c r="L73" s="59">
        <f t="shared" ref="L73:Z73" si="142">if($E73="","",if($E73="Injured",if(and(L$1=year(today()),L$1&lt;=$I73,L$1&gt;=$H73),0,if(and(L$1&lt;=$I73,L$1&gt;=$H73),$F73,"")),if($E73="Dropped",if(and(L$1&lt;=$I73,L$1&gt;=$H73),if(Year($D73)=L$1,$F73*0.8,if((year($D73)+1)=L$1,$F73*0.6,$F73*0.4)) ,""),if($E73="Minors",0,if($E73="FA Contract",if(and(L$1&lt;=$I73,L$1&gt;=$H73),$F73,""),if($E73="YP Contract",if(L$1=$H73,500000,if(L$1=($H73+1),1000000,if(L$1=($H73+2),1500000,"")))))))))</f>
        <v>500000</v>
      </c>
      <c r="M73" s="59">
        <f t="shared" si="142"/>
        <v>1000000</v>
      </c>
      <c r="N73" s="59">
        <f t="shared" si="142"/>
        <v>1500000</v>
      </c>
      <c r="O73" s="59" t="str">
        <f t="shared" si="142"/>
        <v/>
      </c>
      <c r="P73" s="59" t="str">
        <f t="shared" si="142"/>
        <v/>
      </c>
      <c r="Q73" s="59" t="str">
        <f t="shared" si="142"/>
        <v/>
      </c>
      <c r="R73" s="59" t="str">
        <f t="shared" si="142"/>
        <v/>
      </c>
      <c r="S73" s="59" t="str">
        <f t="shared" si="142"/>
        <v/>
      </c>
      <c r="T73" s="59" t="str">
        <f t="shared" si="142"/>
        <v/>
      </c>
      <c r="U73" s="59" t="str">
        <f t="shared" si="142"/>
        <v/>
      </c>
      <c r="V73" s="59" t="str">
        <f t="shared" si="142"/>
        <v/>
      </c>
      <c r="W73" s="59" t="str">
        <f t="shared" si="142"/>
        <v/>
      </c>
      <c r="X73" s="59" t="str">
        <f t="shared" si="142"/>
        <v/>
      </c>
      <c r="Y73" s="59" t="str">
        <f t="shared" si="142"/>
        <v/>
      </c>
      <c r="Z73" s="59" t="str">
        <f t="shared" si="142"/>
        <v/>
      </c>
    </row>
    <row r="74">
      <c r="A74" s="16" t="s">
        <v>318</v>
      </c>
      <c r="B74" s="16" t="s">
        <v>11</v>
      </c>
      <c r="C74" s="54">
        <v>46072.0</v>
      </c>
      <c r="D74" s="54"/>
      <c r="E74" s="55" t="s">
        <v>34</v>
      </c>
      <c r="F74" s="60" t="s">
        <v>35</v>
      </c>
      <c r="G74" s="18" t="s">
        <v>35</v>
      </c>
      <c r="H74" s="16">
        <v>2026.0</v>
      </c>
      <c r="I74" s="58">
        <f t="shared" si="4"/>
        <v>2028</v>
      </c>
      <c r="J74" s="59" t="str">
        <f t="shared" ref="J74:K74" si="143">if($E74="","",if($E74="Dropped",if(and(J$1&lt;=$I74,J$1&gt;=$H74),if(Year($D74)=J$1,$F74*0.8,if((year($D74)+1)=J$1,$F74*0.6,$F74*0.4)) ,""),if($E74="Minors",0,if($E74="FA Contract",if(and(J$1&lt;=$I74,J$1&gt;=$H74),$F74,""),if($E74="YP Contract",if(J$1=$H74,500000,if(J$1=($H74+1),1000000,if(J$1=($H74+2),1500000,""))))))))</f>
        <v/>
      </c>
      <c r="K74" s="59" t="str">
        <f t="shared" si="143"/>
        <v/>
      </c>
      <c r="L74" s="59">
        <f t="shared" ref="L74:Z74" si="144">if($E74="","",if($E74="Injured",if(and(L$1=year(today()),L$1&lt;=$I74,L$1&gt;=$H74),0,if(and(L$1&lt;=$I74,L$1&gt;=$H74),$F74,"")),if($E74="Dropped",if(and(L$1&lt;=$I74,L$1&gt;=$H74),if(Year($D74)=L$1,$F74*0.8,if((year($D74)+1)=L$1,$F74*0.6,$F74*0.4)) ,""),if($E74="Minors",0,if($E74="FA Contract",if(and(L$1&lt;=$I74,L$1&gt;=$H74),$F74,""),if($E74="YP Contract",if(L$1=$H74,500000,if(L$1=($H74+1),1000000,if(L$1=($H74+2),1500000,"")))))))))</f>
        <v>500000</v>
      </c>
      <c r="M74" s="59">
        <f t="shared" si="144"/>
        <v>1000000</v>
      </c>
      <c r="N74" s="59">
        <f t="shared" si="144"/>
        <v>1500000</v>
      </c>
      <c r="O74" s="59" t="str">
        <f t="shared" si="144"/>
        <v/>
      </c>
      <c r="P74" s="59" t="str">
        <f t="shared" si="144"/>
        <v/>
      </c>
      <c r="Q74" s="59" t="str">
        <f t="shared" si="144"/>
        <v/>
      </c>
      <c r="R74" s="59" t="str">
        <f t="shared" si="144"/>
        <v/>
      </c>
      <c r="S74" s="59" t="str">
        <f t="shared" si="144"/>
        <v/>
      </c>
      <c r="T74" s="59" t="str">
        <f t="shared" si="144"/>
        <v/>
      </c>
      <c r="U74" s="59" t="str">
        <f t="shared" si="144"/>
        <v/>
      </c>
      <c r="V74" s="59" t="str">
        <f t="shared" si="144"/>
        <v/>
      </c>
      <c r="W74" s="59" t="str">
        <f t="shared" si="144"/>
        <v/>
      </c>
      <c r="X74" s="59" t="str">
        <f t="shared" si="144"/>
        <v/>
      </c>
      <c r="Y74" s="59" t="str">
        <f t="shared" si="144"/>
        <v/>
      </c>
      <c r="Z74" s="59" t="str">
        <f t="shared" si="144"/>
        <v/>
      </c>
    </row>
    <row r="75">
      <c r="A75" s="16" t="s">
        <v>51</v>
      </c>
      <c r="B75" s="16" t="s">
        <v>11</v>
      </c>
      <c r="C75" s="54">
        <v>45343.0</v>
      </c>
      <c r="D75" s="54"/>
      <c r="E75" s="55" t="s">
        <v>52</v>
      </c>
      <c r="F75" s="60" t="s">
        <v>35</v>
      </c>
      <c r="G75" s="57" t="s">
        <v>35</v>
      </c>
      <c r="H75" s="62"/>
      <c r="I75" s="58" t="str">
        <f t="shared" si="4"/>
        <v/>
      </c>
      <c r="J75" s="59">
        <f t="shared" ref="J75:K75" si="145">if($E75="","",if($E75="Dropped",if(and(J$1&lt;=$I75,J$1&gt;=$H75),if(Year($D75)=J$1,$F75*0.8,if((year($D75)+1)=J$1,$F75*0.6,$F75*0.4)) ,""),if($E75="Minors",0,if($E75="FA Contract",if(and(J$1&lt;=$I75,J$1&gt;=$H75),$F75,""),if($E75="YP Contract",if(J$1=$H75,500000,if(J$1=($H75+1),1000000,if(J$1=($H75+2),1500000,""))))))))</f>
        <v>0</v>
      </c>
      <c r="K75" s="59">
        <f t="shared" si="145"/>
        <v>0</v>
      </c>
      <c r="L75" s="59">
        <f t="shared" ref="L75:Z75" si="146">if($E75="","",if($E75="Injured",if(and(L$1=year(today()),L$1&lt;=$I75,L$1&gt;=$H75),0,if(and(L$1&lt;=$I75,L$1&gt;=$H75),$F75,"")),if($E75="Dropped",if(and(L$1&lt;=$I75,L$1&gt;=$H75),if(Year($D75)=L$1,$F75*0.8,if((year($D75)+1)=L$1,$F75*0.6,$F75*0.4)) ,""),if($E75="Minors",0,if($E75="FA Contract",if(and(L$1&lt;=$I75,L$1&gt;=$H75),$F75,""),if($E75="YP Contract",if(L$1=$H75,500000,if(L$1=($H75+1),1000000,if(L$1=($H75+2),1500000,"")))))))))</f>
        <v>0</v>
      </c>
      <c r="M75" s="59">
        <f t="shared" si="146"/>
        <v>0</v>
      </c>
      <c r="N75" s="59">
        <f t="shared" si="146"/>
        <v>0</v>
      </c>
      <c r="O75" s="59">
        <f t="shared" si="146"/>
        <v>0</v>
      </c>
      <c r="P75" s="59">
        <f t="shared" si="146"/>
        <v>0</v>
      </c>
      <c r="Q75" s="59">
        <f t="shared" si="146"/>
        <v>0</v>
      </c>
      <c r="R75" s="59">
        <f t="shared" si="146"/>
        <v>0</v>
      </c>
      <c r="S75" s="59">
        <f t="shared" si="146"/>
        <v>0</v>
      </c>
      <c r="T75" s="59">
        <f t="shared" si="146"/>
        <v>0</v>
      </c>
      <c r="U75" s="59">
        <f t="shared" si="146"/>
        <v>0</v>
      </c>
      <c r="V75" s="59">
        <f t="shared" si="146"/>
        <v>0</v>
      </c>
      <c r="W75" s="59">
        <f t="shared" si="146"/>
        <v>0</v>
      </c>
      <c r="X75" s="59">
        <f t="shared" si="146"/>
        <v>0</v>
      </c>
      <c r="Y75" s="59">
        <f t="shared" si="146"/>
        <v>0</v>
      </c>
      <c r="Z75" s="59">
        <f t="shared" si="146"/>
        <v>0</v>
      </c>
    </row>
    <row r="76">
      <c r="A76" s="16" t="s">
        <v>53</v>
      </c>
      <c r="B76" s="16" t="s">
        <v>11</v>
      </c>
      <c r="C76" s="54">
        <v>45354.0</v>
      </c>
      <c r="D76" s="54"/>
      <c r="E76" s="55" t="s">
        <v>52</v>
      </c>
      <c r="F76" s="60" t="s">
        <v>35</v>
      </c>
      <c r="G76" s="18" t="s">
        <v>35</v>
      </c>
      <c r="H76" s="62"/>
      <c r="I76" s="58" t="str">
        <f t="shared" si="4"/>
        <v/>
      </c>
      <c r="J76" s="59">
        <f t="shared" ref="J76:K76" si="147">if($E76="","",if($E76="Dropped",if(and(J$1&lt;=$I76,J$1&gt;=$H76),if(Year($D76)=J$1,$F76*0.8,if((year($D76)+1)=J$1,$F76*0.6,$F76*0.4)) ,""),if($E76="Minors",0,if($E76="FA Contract",if(and(J$1&lt;=$I76,J$1&gt;=$H76),$F76,""),if($E76="YP Contract",if(J$1=$H76,500000,if(J$1=($H76+1),1000000,if(J$1=($H76+2),1500000,""))))))))</f>
        <v>0</v>
      </c>
      <c r="K76" s="59">
        <f t="shared" si="147"/>
        <v>0</v>
      </c>
      <c r="L76" s="59">
        <f t="shared" ref="L76:Z76" si="148">if($E76="","",if($E76="Injured",if(and(L$1=year(today()),L$1&lt;=$I76,L$1&gt;=$H76),0,if(and(L$1&lt;=$I76,L$1&gt;=$H76),$F76,"")),if($E76="Dropped",if(and(L$1&lt;=$I76,L$1&gt;=$H76),if(Year($D76)=L$1,$F76*0.8,if((year($D76)+1)=L$1,$F76*0.6,$F76*0.4)) ,""),if($E76="Minors",0,if($E76="FA Contract",if(and(L$1&lt;=$I76,L$1&gt;=$H76),$F76,""),if($E76="YP Contract",if(L$1=$H76,500000,if(L$1=($H76+1),1000000,if(L$1=($H76+2),1500000,"")))))))))</f>
        <v>0</v>
      </c>
      <c r="M76" s="59">
        <f t="shared" si="148"/>
        <v>0</v>
      </c>
      <c r="N76" s="59">
        <f t="shared" si="148"/>
        <v>0</v>
      </c>
      <c r="O76" s="59">
        <f t="shared" si="148"/>
        <v>0</v>
      </c>
      <c r="P76" s="59">
        <f t="shared" si="148"/>
        <v>0</v>
      </c>
      <c r="Q76" s="59">
        <f t="shared" si="148"/>
        <v>0</v>
      </c>
      <c r="R76" s="59">
        <f t="shared" si="148"/>
        <v>0</v>
      </c>
      <c r="S76" s="59">
        <f t="shared" si="148"/>
        <v>0</v>
      </c>
      <c r="T76" s="59">
        <f t="shared" si="148"/>
        <v>0</v>
      </c>
      <c r="U76" s="59">
        <f t="shared" si="148"/>
        <v>0</v>
      </c>
      <c r="V76" s="59">
        <f t="shared" si="148"/>
        <v>0</v>
      </c>
      <c r="W76" s="59">
        <f t="shared" si="148"/>
        <v>0</v>
      </c>
      <c r="X76" s="59">
        <f t="shared" si="148"/>
        <v>0</v>
      </c>
      <c r="Y76" s="59">
        <f t="shared" si="148"/>
        <v>0</v>
      </c>
      <c r="Z76" s="59">
        <f t="shared" si="148"/>
        <v>0</v>
      </c>
    </row>
    <row r="77">
      <c r="A77" s="16" t="s">
        <v>54</v>
      </c>
      <c r="B77" s="16" t="s">
        <v>11</v>
      </c>
      <c r="C77" s="54">
        <v>45346.0</v>
      </c>
      <c r="D77" s="54"/>
      <c r="E77" s="55" t="s">
        <v>52</v>
      </c>
      <c r="F77" s="60" t="s">
        <v>35</v>
      </c>
      <c r="G77" s="18" t="s">
        <v>35</v>
      </c>
      <c r="H77" s="62"/>
      <c r="I77" s="58" t="str">
        <f t="shared" si="4"/>
        <v/>
      </c>
      <c r="J77" s="59">
        <f t="shared" ref="J77:K77" si="149">if($E77="","",if($E77="Dropped",if(and(J$1&lt;=$I77,J$1&gt;=$H77),if(Year($D77)=J$1,$F77*0.8,if((year($D77)+1)=J$1,$F77*0.6,$F77*0.4)) ,""),if($E77="Minors",0,if($E77="FA Contract",if(and(J$1&lt;=$I77,J$1&gt;=$H77),$F77,""),if($E77="YP Contract",if(J$1=$H77,500000,if(J$1=($H77+1),1000000,if(J$1=($H77+2),1500000,""))))))))</f>
        <v>0</v>
      </c>
      <c r="K77" s="59">
        <f t="shared" si="149"/>
        <v>0</v>
      </c>
      <c r="L77" s="59">
        <f t="shared" ref="L77:Z77" si="150">if($E77="","",if($E77="Injured",if(and(L$1=year(today()),L$1&lt;=$I77,L$1&gt;=$H77),0,if(and(L$1&lt;=$I77,L$1&gt;=$H77),$F77,"")),if($E77="Dropped",if(and(L$1&lt;=$I77,L$1&gt;=$H77),if(Year($D77)=L$1,$F77*0.8,if((year($D77)+1)=L$1,$F77*0.6,$F77*0.4)) ,""),if($E77="Minors",0,if($E77="FA Contract",if(and(L$1&lt;=$I77,L$1&gt;=$H77),$F77,""),if($E77="YP Contract",if(L$1=$H77,500000,if(L$1=($H77+1),1000000,if(L$1=($H77+2),1500000,"")))))))))</f>
        <v>0</v>
      </c>
      <c r="M77" s="59">
        <f t="shared" si="150"/>
        <v>0</v>
      </c>
      <c r="N77" s="59">
        <f t="shared" si="150"/>
        <v>0</v>
      </c>
      <c r="O77" s="59">
        <f t="shared" si="150"/>
        <v>0</v>
      </c>
      <c r="P77" s="59">
        <f t="shared" si="150"/>
        <v>0</v>
      </c>
      <c r="Q77" s="59">
        <f t="shared" si="150"/>
        <v>0</v>
      </c>
      <c r="R77" s="59">
        <f t="shared" si="150"/>
        <v>0</v>
      </c>
      <c r="S77" s="59">
        <f t="shared" si="150"/>
        <v>0</v>
      </c>
      <c r="T77" s="59">
        <f t="shared" si="150"/>
        <v>0</v>
      </c>
      <c r="U77" s="59">
        <f t="shared" si="150"/>
        <v>0</v>
      </c>
      <c r="V77" s="59">
        <f t="shared" si="150"/>
        <v>0</v>
      </c>
      <c r="W77" s="59">
        <f t="shared" si="150"/>
        <v>0</v>
      </c>
      <c r="X77" s="59">
        <f t="shared" si="150"/>
        <v>0</v>
      </c>
      <c r="Y77" s="59">
        <f t="shared" si="150"/>
        <v>0</v>
      </c>
      <c r="Z77" s="59">
        <f t="shared" si="150"/>
        <v>0</v>
      </c>
    </row>
    <row r="78">
      <c r="A78" s="16" t="s">
        <v>55</v>
      </c>
      <c r="B78" s="16" t="s">
        <v>11</v>
      </c>
      <c r="C78" s="54">
        <v>45343.0</v>
      </c>
      <c r="D78" s="54"/>
      <c r="E78" s="55" t="s">
        <v>52</v>
      </c>
      <c r="F78" s="60" t="s">
        <v>35</v>
      </c>
      <c r="G78" s="57" t="s">
        <v>35</v>
      </c>
      <c r="H78" s="62"/>
      <c r="I78" s="58" t="str">
        <f t="shared" si="4"/>
        <v/>
      </c>
      <c r="J78" s="59">
        <f t="shared" ref="J78:K78" si="151">if($E78="","",if($E78="Dropped",if(and(J$1&lt;=$I78,J$1&gt;=$H78),if(Year($D78)=J$1,$F78*0.8,if((year($D78)+1)=J$1,$F78*0.6,$F78*0.4)) ,""),if($E78="Minors",0,if($E78="FA Contract",if(and(J$1&lt;=$I78,J$1&gt;=$H78),$F78,""),if($E78="YP Contract",if(J$1=$H78,500000,if(J$1=($H78+1),1000000,if(J$1=($H78+2),1500000,""))))))))</f>
        <v>0</v>
      </c>
      <c r="K78" s="59">
        <f t="shared" si="151"/>
        <v>0</v>
      </c>
      <c r="L78" s="59">
        <f t="shared" ref="L78:Z78" si="152">if($E78="","",if($E78="Injured",if(and(L$1=year(today()),L$1&lt;=$I78,L$1&gt;=$H78),0,if(and(L$1&lt;=$I78,L$1&gt;=$H78),$F78,"")),if($E78="Dropped",if(and(L$1&lt;=$I78,L$1&gt;=$H78),if(Year($D78)=L$1,$F78*0.8,if((year($D78)+1)=L$1,$F78*0.6,$F78*0.4)) ,""),if($E78="Minors",0,if($E78="FA Contract",if(and(L$1&lt;=$I78,L$1&gt;=$H78),$F78,""),if($E78="YP Contract",if(L$1=$H78,500000,if(L$1=($H78+1),1000000,if(L$1=($H78+2),1500000,"")))))))))</f>
        <v>0</v>
      </c>
      <c r="M78" s="59">
        <f t="shared" si="152"/>
        <v>0</v>
      </c>
      <c r="N78" s="59">
        <f t="shared" si="152"/>
        <v>0</v>
      </c>
      <c r="O78" s="59">
        <f t="shared" si="152"/>
        <v>0</v>
      </c>
      <c r="P78" s="59">
        <f t="shared" si="152"/>
        <v>0</v>
      </c>
      <c r="Q78" s="59">
        <f t="shared" si="152"/>
        <v>0</v>
      </c>
      <c r="R78" s="59">
        <f t="shared" si="152"/>
        <v>0</v>
      </c>
      <c r="S78" s="59">
        <f t="shared" si="152"/>
        <v>0</v>
      </c>
      <c r="T78" s="59">
        <f t="shared" si="152"/>
        <v>0</v>
      </c>
      <c r="U78" s="59">
        <f t="shared" si="152"/>
        <v>0</v>
      </c>
      <c r="V78" s="59">
        <f t="shared" si="152"/>
        <v>0</v>
      </c>
      <c r="W78" s="59">
        <f t="shared" si="152"/>
        <v>0</v>
      </c>
      <c r="X78" s="59">
        <f t="shared" si="152"/>
        <v>0</v>
      </c>
      <c r="Y78" s="59">
        <f t="shared" si="152"/>
        <v>0</v>
      </c>
      <c r="Z78" s="59">
        <f t="shared" si="152"/>
        <v>0</v>
      </c>
    </row>
    <row r="79">
      <c r="A79" s="16" t="s">
        <v>57</v>
      </c>
      <c r="B79" s="16" t="s">
        <v>11</v>
      </c>
      <c r="C79" s="54">
        <v>45495.0</v>
      </c>
      <c r="D79" s="54"/>
      <c r="E79" s="55" t="s">
        <v>52</v>
      </c>
      <c r="F79" s="60" t="s">
        <v>35</v>
      </c>
      <c r="G79" s="57" t="s">
        <v>35</v>
      </c>
      <c r="H79" s="62"/>
      <c r="I79" s="58" t="str">
        <f t="shared" si="4"/>
        <v/>
      </c>
      <c r="J79" s="59">
        <f t="shared" ref="J79:K79" si="153">if($E79="","",if($E79="Dropped",if(and(J$1&lt;=$I79,J$1&gt;=$H79),if(Year($D79)=J$1,$F79*0.8,if((year($D79)+1)=J$1,$F79*0.6,$F79*0.4)) ,""),if($E79="Minors",0,if($E79="FA Contract",if(and(J$1&lt;=$I79,J$1&gt;=$H79),$F79,""),if($E79="YP Contract",if(J$1=$H79,500000,if(J$1=($H79+1),1000000,if(J$1=($H79+2),1500000,""))))))))</f>
        <v>0</v>
      </c>
      <c r="K79" s="59">
        <f t="shared" si="153"/>
        <v>0</v>
      </c>
      <c r="L79" s="59">
        <f t="shared" ref="L79:Z79" si="154">if($E79="","",if($E79="Injured",if(and(L$1=year(today()),L$1&lt;=$I79,L$1&gt;=$H79),0,if(and(L$1&lt;=$I79,L$1&gt;=$H79),$F79,"")),if($E79="Dropped",if(and(L$1&lt;=$I79,L$1&gt;=$H79),if(Year($D79)=L$1,$F79*0.8,if((year($D79)+1)=L$1,$F79*0.6,$F79*0.4)) ,""),if($E79="Minors",0,if($E79="FA Contract",if(and(L$1&lt;=$I79,L$1&gt;=$H79),$F79,""),if($E79="YP Contract",if(L$1=$H79,500000,if(L$1=($H79+1),1000000,if(L$1=($H79+2),1500000,"")))))))))</f>
        <v>0</v>
      </c>
      <c r="M79" s="59">
        <f t="shared" si="154"/>
        <v>0</v>
      </c>
      <c r="N79" s="59">
        <f t="shared" si="154"/>
        <v>0</v>
      </c>
      <c r="O79" s="59">
        <f t="shared" si="154"/>
        <v>0</v>
      </c>
      <c r="P79" s="59">
        <f t="shared" si="154"/>
        <v>0</v>
      </c>
      <c r="Q79" s="59">
        <f t="shared" si="154"/>
        <v>0</v>
      </c>
      <c r="R79" s="59">
        <f t="shared" si="154"/>
        <v>0</v>
      </c>
      <c r="S79" s="59">
        <f t="shared" si="154"/>
        <v>0</v>
      </c>
      <c r="T79" s="59">
        <f t="shared" si="154"/>
        <v>0</v>
      </c>
      <c r="U79" s="59">
        <f t="shared" si="154"/>
        <v>0</v>
      </c>
      <c r="V79" s="59">
        <f t="shared" si="154"/>
        <v>0</v>
      </c>
      <c r="W79" s="59">
        <f t="shared" si="154"/>
        <v>0</v>
      </c>
      <c r="X79" s="59">
        <f t="shared" si="154"/>
        <v>0</v>
      </c>
      <c r="Y79" s="59">
        <f t="shared" si="154"/>
        <v>0</v>
      </c>
      <c r="Z79" s="59">
        <f t="shared" si="154"/>
        <v>0</v>
      </c>
    </row>
    <row r="80">
      <c r="A80" s="16" t="s">
        <v>999</v>
      </c>
      <c r="B80" s="16" t="s">
        <v>11</v>
      </c>
      <c r="C80" s="54">
        <v>46049.0</v>
      </c>
      <c r="D80" s="54"/>
      <c r="E80" s="55" t="s">
        <v>52</v>
      </c>
      <c r="F80" s="60" t="s">
        <v>35</v>
      </c>
      <c r="G80" s="57" t="s">
        <v>35</v>
      </c>
      <c r="H80" s="62"/>
      <c r="I80" s="58" t="str">
        <f t="shared" si="4"/>
        <v/>
      </c>
      <c r="J80" s="59">
        <f t="shared" ref="J80:K80" si="155">if($E80="","",if($E80="Dropped",if(and(J$1&lt;=$I80,J$1&gt;=$H80),if(Year($D80)=J$1,$F80*0.8,if((year($D80)+1)=J$1,$F80*0.6,$F80*0.4)) ,""),if($E80="Minors",0,if($E80="FA Contract",if(and(J$1&lt;=$I80,J$1&gt;=$H80),$F80,""),if($E80="YP Contract",if(J$1=$H80,500000,if(J$1=($H80+1),1000000,if(J$1=($H80+2),1500000,""))))))))</f>
        <v>0</v>
      </c>
      <c r="K80" s="59">
        <f t="shared" si="155"/>
        <v>0</v>
      </c>
      <c r="L80" s="59">
        <f t="shared" ref="L80:Z80" si="156">if($E80="","",if($E80="Injured",if(and(L$1=year(today()),L$1&lt;=$I80,L$1&gt;=$H80),0,if(and(L$1&lt;=$I80,L$1&gt;=$H80),$F80,"")),if($E80="Dropped",if(and(L$1&lt;=$I80,L$1&gt;=$H80),if(Year($D80)=L$1,$F80*0.8,if((year($D80)+1)=L$1,$F80*0.6,$F80*0.4)) ,""),if($E80="Minors",0,if($E80="FA Contract",if(and(L$1&lt;=$I80,L$1&gt;=$H80),$F80,""),if($E80="YP Contract",if(L$1=$H80,500000,if(L$1=($H80+1),1000000,if(L$1=($H80+2),1500000,"")))))))))</f>
        <v>0</v>
      </c>
      <c r="M80" s="59">
        <f t="shared" si="156"/>
        <v>0</v>
      </c>
      <c r="N80" s="59">
        <f t="shared" si="156"/>
        <v>0</v>
      </c>
      <c r="O80" s="59">
        <f t="shared" si="156"/>
        <v>0</v>
      </c>
      <c r="P80" s="59">
        <f t="shared" si="156"/>
        <v>0</v>
      </c>
      <c r="Q80" s="59">
        <f t="shared" si="156"/>
        <v>0</v>
      </c>
      <c r="R80" s="59">
        <f t="shared" si="156"/>
        <v>0</v>
      </c>
      <c r="S80" s="59">
        <f t="shared" si="156"/>
        <v>0</v>
      </c>
      <c r="T80" s="59">
        <f t="shared" si="156"/>
        <v>0</v>
      </c>
      <c r="U80" s="59">
        <f t="shared" si="156"/>
        <v>0</v>
      </c>
      <c r="V80" s="59">
        <f t="shared" si="156"/>
        <v>0</v>
      </c>
      <c r="W80" s="59">
        <f t="shared" si="156"/>
        <v>0</v>
      </c>
      <c r="X80" s="59">
        <f t="shared" si="156"/>
        <v>0</v>
      </c>
      <c r="Y80" s="59">
        <f t="shared" si="156"/>
        <v>0</v>
      </c>
      <c r="Z80" s="59">
        <f t="shared" si="156"/>
        <v>0</v>
      </c>
    </row>
    <row r="81">
      <c r="A81" s="16" t="s">
        <v>1000</v>
      </c>
      <c r="B81" s="16" t="s">
        <v>11</v>
      </c>
      <c r="C81" s="54">
        <v>46051.0</v>
      </c>
      <c r="D81" s="54"/>
      <c r="E81" s="55" t="s">
        <v>52</v>
      </c>
      <c r="F81" s="60" t="s">
        <v>35</v>
      </c>
      <c r="G81" s="57" t="s">
        <v>35</v>
      </c>
      <c r="H81" s="62"/>
      <c r="I81" s="58" t="str">
        <f t="shared" si="4"/>
        <v/>
      </c>
      <c r="J81" s="59">
        <f t="shared" ref="J81:K81" si="157">if($E81="","",if($E81="Dropped",if(and(J$1&lt;=$I81,J$1&gt;=$H81),if(Year($D81)=J$1,$F81*0.8,if((year($D81)+1)=J$1,$F81*0.6,$F81*0.4)) ,""),if($E81="Minors",0,if($E81="FA Contract",if(and(J$1&lt;=$I81,J$1&gt;=$H81),$F81,""),if($E81="YP Contract",if(J$1=$H81,500000,if(J$1=($H81+1),1000000,if(J$1=($H81+2),1500000,""))))))))</f>
        <v>0</v>
      </c>
      <c r="K81" s="59">
        <f t="shared" si="157"/>
        <v>0</v>
      </c>
      <c r="L81" s="59">
        <f t="shared" ref="L81:Z81" si="158">if($E81="","",if($E81="Injured",if(and(L$1=year(today()),L$1&lt;=$I81,L$1&gt;=$H81),0,if(and(L$1&lt;=$I81,L$1&gt;=$H81),$F81,"")),if($E81="Dropped",if(and(L$1&lt;=$I81,L$1&gt;=$H81),if(Year($D81)=L$1,$F81*0.8,if((year($D81)+1)=L$1,$F81*0.6,$F81*0.4)) ,""),if($E81="Minors",0,if($E81="FA Contract",if(and(L$1&lt;=$I81,L$1&gt;=$H81),$F81,""),if($E81="YP Contract",if(L$1=$H81,500000,if(L$1=($H81+1),1000000,if(L$1=($H81+2),1500000,"")))))))))</f>
        <v>0</v>
      </c>
      <c r="M81" s="59">
        <f t="shared" si="158"/>
        <v>0</v>
      </c>
      <c r="N81" s="59">
        <f t="shared" si="158"/>
        <v>0</v>
      </c>
      <c r="O81" s="59">
        <f t="shared" si="158"/>
        <v>0</v>
      </c>
      <c r="P81" s="59">
        <f t="shared" si="158"/>
        <v>0</v>
      </c>
      <c r="Q81" s="59">
        <f t="shared" si="158"/>
        <v>0</v>
      </c>
      <c r="R81" s="59">
        <f t="shared" si="158"/>
        <v>0</v>
      </c>
      <c r="S81" s="59">
        <f t="shared" si="158"/>
        <v>0</v>
      </c>
      <c r="T81" s="59">
        <f t="shared" si="158"/>
        <v>0</v>
      </c>
      <c r="U81" s="59">
        <f t="shared" si="158"/>
        <v>0</v>
      </c>
      <c r="V81" s="59">
        <f t="shared" si="158"/>
        <v>0</v>
      </c>
      <c r="W81" s="59">
        <f t="shared" si="158"/>
        <v>0</v>
      </c>
      <c r="X81" s="59">
        <f t="shared" si="158"/>
        <v>0</v>
      </c>
      <c r="Y81" s="59">
        <f t="shared" si="158"/>
        <v>0</v>
      </c>
      <c r="Z81" s="59">
        <f t="shared" si="158"/>
        <v>0</v>
      </c>
    </row>
    <row r="82">
      <c r="A82" s="16" t="s">
        <v>1001</v>
      </c>
      <c r="B82" s="16" t="s">
        <v>11</v>
      </c>
      <c r="C82" s="54">
        <v>46053.0</v>
      </c>
      <c r="D82" s="54"/>
      <c r="E82" s="55" t="s">
        <v>52</v>
      </c>
      <c r="F82" s="60" t="s">
        <v>35</v>
      </c>
      <c r="G82" s="57" t="s">
        <v>35</v>
      </c>
      <c r="H82" s="62"/>
      <c r="I82" s="58" t="str">
        <f t="shared" si="4"/>
        <v/>
      </c>
      <c r="J82" s="59">
        <f t="shared" ref="J82:K82" si="159">if($E82="","",if($E82="Dropped",if(and(J$1&lt;=$I82,J$1&gt;=$H82),if(Year($D82)=J$1,$F82*0.8,if((year($D82)+1)=J$1,$F82*0.6,$F82*0.4)) ,""),if($E82="Minors",0,if($E82="FA Contract",if(and(J$1&lt;=$I82,J$1&gt;=$H82),$F82,""),if($E82="YP Contract",if(J$1=$H82,500000,if(J$1=($H82+1),1000000,if(J$1=($H82+2),1500000,""))))))))</f>
        <v>0</v>
      </c>
      <c r="K82" s="59">
        <f t="shared" si="159"/>
        <v>0</v>
      </c>
      <c r="L82" s="59">
        <f t="shared" ref="L82:Z82" si="160">if($E82="","",if($E82="Injured",if(and(L$1=year(today()),L$1&lt;=$I82,L$1&gt;=$H82),0,if(and(L$1&lt;=$I82,L$1&gt;=$H82),$F82,"")),if($E82="Dropped",if(and(L$1&lt;=$I82,L$1&gt;=$H82),if(Year($D82)=L$1,$F82*0.8,if((year($D82)+1)=L$1,$F82*0.6,$F82*0.4)) ,""),if($E82="Minors",0,if($E82="FA Contract",if(and(L$1&lt;=$I82,L$1&gt;=$H82),$F82,""),if($E82="YP Contract",if(L$1=$H82,500000,if(L$1=($H82+1),1000000,if(L$1=($H82+2),1500000,"")))))))))</f>
        <v>0</v>
      </c>
      <c r="M82" s="59">
        <f t="shared" si="160"/>
        <v>0</v>
      </c>
      <c r="N82" s="59">
        <f t="shared" si="160"/>
        <v>0</v>
      </c>
      <c r="O82" s="59">
        <f t="shared" si="160"/>
        <v>0</v>
      </c>
      <c r="P82" s="59">
        <f t="shared" si="160"/>
        <v>0</v>
      </c>
      <c r="Q82" s="59">
        <f t="shared" si="160"/>
        <v>0</v>
      </c>
      <c r="R82" s="59">
        <f t="shared" si="160"/>
        <v>0</v>
      </c>
      <c r="S82" s="59">
        <f t="shared" si="160"/>
        <v>0</v>
      </c>
      <c r="T82" s="59">
        <f t="shared" si="160"/>
        <v>0</v>
      </c>
      <c r="U82" s="59">
        <f t="shared" si="160"/>
        <v>0</v>
      </c>
      <c r="V82" s="59">
        <f t="shared" si="160"/>
        <v>0</v>
      </c>
      <c r="W82" s="59">
        <f t="shared" si="160"/>
        <v>0</v>
      </c>
      <c r="X82" s="59">
        <f t="shared" si="160"/>
        <v>0</v>
      </c>
      <c r="Y82" s="59">
        <f t="shared" si="160"/>
        <v>0</v>
      </c>
      <c r="Z82" s="59">
        <f t="shared" si="160"/>
        <v>0</v>
      </c>
    </row>
    <row r="83">
      <c r="A83" s="16" t="s">
        <v>60</v>
      </c>
      <c r="B83" s="16" t="s">
        <v>11</v>
      </c>
      <c r="C83" s="54">
        <v>45350.0</v>
      </c>
      <c r="D83" s="54"/>
      <c r="E83" s="55" t="s">
        <v>52</v>
      </c>
      <c r="F83" s="60" t="s">
        <v>35</v>
      </c>
      <c r="G83" s="18" t="s">
        <v>35</v>
      </c>
      <c r="H83" s="62"/>
      <c r="I83" s="58" t="str">
        <f t="shared" si="4"/>
        <v/>
      </c>
      <c r="J83" s="59">
        <f t="shared" ref="J83:K83" si="161">if($E83="","",if($E83="Dropped",if(and(J$1&lt;=$I83,J$1&gt;=$H83),if(Year($D83)=J$1,$F83*0.8,if((year($D83)+1)=J$1,$F83*0.6,$F83*0.4)) ,""),if($E83="Minors",0,if($E83="FA Contract",if(and(J$1&lt;=$I83,J$1&gt;=$H83),$F83,""),if($E83="YP Contract",if(J$1=$H83,500000,if(J$1=($H83+1),1000000,if(J$1=($H83+2),1500000,""))))))))</f>
        <v>0</v>
      </c>
      <c r="K83" s="59">
        <f t="shared" si="161"/>
        <v>0</v>
      </c>
      <c r="L83" s="59">
        <f t="shared" ref="L83:Z83" si="162">if($E83="","",if($E83="Injured",if(and(L$1=year(today()),L$1&lt;=$I83,L$1&gt;=$H83),0,if(and(L$1&lt;=$I83,L$1&gt;=$H83),$F83,"")),if($E83="Dropped",if(and(L$1&lt;=$I83,L$1&gt;=$H83),if(Year($D83)=L$1,$F83*0.8,if((year($D83)+1)=L$1,$F83*0.6,$F83*0.4)) ,""),if($E83="Minors",0,if($E83="FA Contract",if(and(L$1&lt;=$I83,L$1&gt;=$H83),$F83,""),if($E83="YP Contract",if(L$1=$H83,500000,if(L$1=($H83+1),1000000,if(L$1=($H83+2),1500000,"")))))))))</f>
        <v>0</v>
      </c>
      <c r="M83" s="59">
        <f t="shared" si="162"/>
        <v>0</v>
      </c>
      <c r="N83" s="59">
        <f t="shared" si="162"/>
        <v>0</v>
      </c>
      <c r="O83" s="59">
        <f t="shared" si="162"/>
        <v>0</v>
      </c>
      <c r="P83" s="59">
        <f t="shared" si="162"/>
        <v>0</v>
      </c>
      <c r="Q83" s="59">
        <f t="shared" si="162"/>
        <v>0</v>
      </c>
      <c r="R83" s="59">
        <f t="shared" si="162"/>
        <v>0</v>
      </c>
      <c r="S83" s="59">
        <f t="shared" si="162"/>
        <v>0</v>
      </c>
      <c r="T83" s="59">
        <f t="shared" si="162"/>
        <v>0</v>
      </c>
      <c r="U83" s="59">
        <f t="shared" si="162"/>
        <v>0</v>
      </c>
      <c r="V83" s="59">
        <f t="shared" si="162"/>
        <v>0</v>
      </c>
      <c r="W83" s="59">
        <f t="shared" si="162"/>
        <v>0</v>
      </c>
      <c r="X83" s="59">
        <f t="shared" si="162"/>
        <v>0</v>
      </c>
      <c r="Y83" s="59">
        <f t="shared" si="162"/>
        <v>0</v>
      </c>
      <c r="Z83" s="59">
        <f t="shared" si="162"/>
        <v>0</v>
      </c>
    </row>
    <row r="84">
      <c r="A84" s="16" t="s">
        <v>1002</v>
      </c>
      <c r="B84" s="16" t="s">
        <v>11</v>
      </c>
      <c r="C84" s="54">
        <v>46056.0</v>
      </c>
      <c r="D84" s="54"/>
      <c r="E84" s="55" t="s">
        <v>52</v>
      </c>
      <c r="F84" s="60" t="s">
        <v>35</v>
      </c>
      <c r="G84" s="57" t="s">
        <v>35</v>
      </c>
      <c r="H84" s="62"/>
      <c r="I84" s="58" t="str">
        <f t="shared" si="4"/>
        <v/>
      </c>
      <c r="J84" s="59">
        <f t="shared" ref="J84:K84" si="163">if($E84="","",if($E84="Dropped",if(and(J$1&lt;=$I84,J$1&gt;=$H84),if(Year($D84)=J$1,$F84*0.8,if((year($D84)+1)=J$1,$F84*0.6,$F84*0.4)) ,""),if($E84="Minors",0,if($E84="FA Contract",if(and(J$1&lt;=$I84,J$1&gt;=$H84),$F84,""),if($E84="YP Contract",if(J$1=$H84,500000,if(J$1=($H84+1),1000000,if(J$1=($H84+2),1500000,""))))))))</f>
        <v>0</v>
      </c>
      <c r="K84" s="59">
        <f t="shared" si="163"/>
        <v>0</v>
      </c>
      <c r="L84" s="59">
        <f t="shared" ref="L84:Z84" si="164">if($E84="","",if($E84="Injured",if(and(L$1=year(today()),L$1&lt;=$I84,L$1&gt;=$H84),0,if(and(L$1&lt;=$I84,L$1&gt;=$H84),$F84,"")),if($E84="Dropped",if(and(L$1&lt;=$I84,L$1&gt;=$H84),if(Year($D84)=L$1,$F84*0.8,if((year($D84)+1)=L$1,$F84*0.6,$F84*0.4)) ,""),if($E84="Minors",0,if($E84="FA Contract",if(and(L$1&lt;=$I84,L$1&gt;=$H84),$F84,""),if($E84="YP Contract",if(L$1=$H84,500000,if(L$1=($H84+1),1000000,if(L$1=($H84+2),1500000,"")))))))))</f>
        <v>0</v>
      </c>
      <c r="M84" s="59">
        <f t="shared" si="164"/>
        <v>0</v>
      </c>
      <c r="N84" s="59">
        <f t="shared" si="164"/>
        <v>0</v>
      </c>
      <c r="O84" s="59">
        <f t="shared" si="164"/>
        <v>0</v>
      </c>
      <c r="P84" s="59">
        <f t="shared" si="164"/>
        <v>0</v>
      </c>
      <c r="Q84" s="59">
        <f t="shared" si="164"/>
        <v>0</v>
      </c>
      <c r="R84" s="59">
        <f t="shared" si="164"/>
        <v>0</v>
      </c>
      <c r="S84" s="59">
        <f t="shared" si="164"/>
        <v>0</v>
      </c>
      <c r="T84" s="59">
        <f t="shared" si="164"/>
        <v>0</v>
      </c>
      <c r="U84" s="59">
        <f t="shared" si="164"/>
        <v>0</v>
      </c>
      <c r="V84" s="59">
        <f t="shared" si="164"/>
        <v>0</v>
      </c>
      <c r="W84" s="59">
        <f t="shared" si="164"/>
        <v>0</v>
      </c>
      <c r="X84" s="59">
        <f t="shared" si="164"/>
        <v>0</v>
      </c>
      <c r="Y84" s="59">
        <f t="shared" si="164"/>
        <v>0</v>
      </c>
      <c r="Z84" s="59">
        <f t="shared" si="164"/>
        <v>0</v>
      </c>
    </row>
    <row r="85">
      <c r="A85" s="16" t="s">
        <v>61</v>
      </c>
      <c r="B85" s="16" t="s">
        <v>11</v>
      </c>
      <c r="C85" s="54">
        <v>45343.0</v>
      </c>
      <c r="D85" s="54"/>
      <c r="E85" s="55" t="s">
        <v>52</v>
      </c>
      <c r="F85" s="60" t="s">
        <v>35</v>
      </c>
      <c r="G85" s="57" t="s">
        <v>35</v>
      </c>
      <c r="H85" s="16"/>
      <c r="I85" s="58" t="str">
        <f t="shared" si="4"/>
        <v/>
      </c>
      <c r="J85" s="59">
        <f t="shared" ref="J85:K85" si="165">if($E85="","",if($E85="Dropped",if(and(J$1&lt;=$I85,J$1&gt;=$H85),if(Year($D85)=J$1,$F85*0.8,if((year($D85)+1)=J$1,$F85*0.6,$F85*0.4)) ,""),if($E85="Minors",0,if($E85="FA Contract",if(and(J$1&lt;=$I85,J$1&gt;=$H85),$F85,""),if($E85="YP Contract",if(J$1=$H85,500000,if(J$1=($H85+1),1000000,if(J$1=($H85+2),1500000,""))))))))</f>
        <v>0</v>
      </c>
      <c r="K85" s="59">
        <f t="shared" si="165"/>
        <v>0</v>
      </c>
      <c r="L85" s="59">
        <f t="shared" ref="L85:Z85" si="166">if($E85="","",if($E85="Injured",if(and(L$1=year(today()),L$1&lt;=$I85,L$1&gt;=$H85),0,if(and(L$1&lt;=$I85,L$1&gt;=$H85),$F85,"")),if($E85="Dropped",if(and(L$1&lt;=$I85,L$1&gt;=$H85),if(Year($D85)=L$1,$F85*0.8,if((year($D85)+1)=L$1,$F85*0.6,$F85*0.4)) ,""),if($E85="Minors",0,if($E85="FA Contract",if(and(L$1&lt;=$I85,L$1&gt;=$H85),$F85,""),if($E85="YP Contract",if(L$1=$H85,500000,if(L$1=($H85+1),1000000,if(L$1=($H85+2),1500000,"")))))))))</f>
        <v>0</v>
      </c>
      <c r="M85" s="59">
        <f t="shared" si="166"/>
        <v>0</v>
      </c>
      <c r="N85" s="59">
        <f t="shared" si="166"/>
        <v>0</v>
      </c>
      <c r="O85" s="59">
        <f t="shared" si="166"/>
        <v>0</v>
      </c>
      <c r="P85" s="59">
        <f t="shared" si="166"/>
        <v>0</v>
      </c>
      <c r="Q85" s="59">
        <f t="shared" si="166"/>
        <v>0</v>
      </c>
      <c r="R85" s="59">
        <f t="shared" si="166"/>
        <v>0</v>
      </c>
      <c r="S85" s="59">
        <f t="shared" si="166"/>
        <v>0</v>
      </c>
      <c r="T85" s="59">
        <f t="shared" si="166"/>
        <v>0</v>
      </c>
      <c r="U85" s="59">
        <f t="shared" si="166"/>
        <v>0</v>
      </c>
      <c r="V85" s="59">
        <f t="shared" si="166"/>
        <v>0</v>
      </c>
      <c r="W85" s="59">
        <f t="shared" si="166"/>
        <v>0</v>
      </c>
      <c r="X85" s="59">
        <f t="shared" si="166"/>
        <v>0</v>
      </c>
      <c r="Y85" s="59">
        <f t="shared" si="166"/>
        <v>0</v>
      </c>
      <c r="Z85" s="59">
        <f t="shared" si="166"/>
        <v>0</v>
      </c>
    </row>
    <row r="86">
      <c r="A86" s="16" t="s">
        <v>62</v>
      </c>
      <c r="B86" s="16" t="s">
        <v>11</v>
      </c>
      <c r="C86" s="54">
        <v>45343.0</v>
      </c>
      <c r="D86" s="54"/>
      <c r="E86" s="55" t="s">
        <v>52</v>
      </c>
      <c r="F86" s="60" t="s">
        <v>35</v>
      </c>
      <c r="G86" s="57" t="s">
        <v>35</v>
      </c>
      <c r="H86" s="62"/>
      <c r="I86" s="58" t="str">
        <f t="shared" si="4"/>
        <v/>
      </c>
      <c r="J86" s="59">
        <f t="shared" ref="J86:K86" si="167">if($E86="","",if($E86="Dropped",if(and(J$1&lt;=$I86,J$1&gt;=$H86),if(Year($D86)=J$1,$F86*0.8,if((year($D86)+1)=J$1,$F86*0.6,$F86*0.4)) ,""),if($E86="Minors",0,if($E86="FA Contract",if(and(J$1&lt;=$I86,J$1&gt;=$H86),$F86,""),if($E86="YP Contract",if(J$1=$H86,500000,if(J$1=($H86+1),1000000,if(J$1=($H86+2),1500000,""))))))))</f>
        <v>0</v>
      </c>
      <c r="K86" s="59">
        <f t="shared" si="167"/>
        <v>0</v>
      </c>
      <c r="L86" s="59">
        <f t="shared" ref="L86:Z86" si="168">if($E86="","",if($E86="Injured",if(and(L$1=year(today()),L$1&lt;=$I86,L$1&gt;=$H86),0,if(and(L$1&lt;=$I86,L$1&gt;=$H86),$F86,"")),if($E86="Dropped",if(and(L$1&lt;=$I86,L$1&gt;=$H86),if(Year($D86)=L$1,$F86*0.8,if((year($D86)+1)=L$1,$F86*0.6,$F86*0.4)) ,""),if($E86="Minors",0,if($E86="FA Contract",if(and(L$1&lt;=$I86,L$1&gt;=$H86),$F86,""),if($E86="YP Contract",if(L$1=$H86,500000,if(L$1=($H86+1),1000000,if(L$1=($H86+2),1500000,"")))))))))</f>
        <v>0</v>
      </c>
      <c r="M86" s="59">
        <f t="shared" si="168"/>
        <v>0</v>
      </c>
      <c r="N86" s="59">
        <f t="shared" si="168"/>
        <v>0</v>
      </c>
      <c r="O86" s="59">
        <f t="shared" si="168"/>
        <v>0</v>
      </c>
      <c r="P86" s="59">
        <f t="shared" si="168"/>
        <v>0</v>
      </c>
      <c r="Q86" s="59">
        <f t="shared" si="168"/>
        <v>0</v>
      </c>
      <c r="R86" s="59">
        <f t="shared" si="168"/>
        <v>0</v>
      </c>
      <c r="S86" s="59">
        <f t="shared" si="168"/>
        <v>0</v>
      </c>
      <c r="T86" s="59">
        <f t="shared" si="168"/>
        <v>0</v>
      </c>
      <c r="U86" s="59">
        <f t="shared" si="168"/>
        <v>0</v>
      </c>
      <c r="V86" s="59">
        <f t="shared" si="168"/>
        <v>0</v>
      </c>
      <c r="W86" s="59">
        <f t="shared" si="168"/>
        <v>0</v>
      </c>
      <c r="X86" s="59">
        <f t="shared" si="168"/>
        <v>0</v>
      </c>
      <c r="Y86" s="59">
        <f t="shared" si="168"/>
        <v>0</v>
      </c>
      <c r="Z86" s="59">
        <f t="shared" si="168"/>
        <v>0</v>
      </c>
    </row>
    <row r="87">
      <c r="A87" s="16" t="s">
        <v>63</v>
      </c>
      <c r="B87" s="16" t="s">
        <v>11</v>
      </c>
      <c r="C87" s="54">
        <v>45358.0</v>
      </c>
      <c r="D87" s="54"/>
      <c r="E87" s="55" t="s">
        <v>52</v>
      </c>
      <c r="F87" s="60" t="s">
        <v>35</v>
      </c>
      <c r="G87" s="57" t="s">
        <v>35</v>
      </c>
      <c r="H87" s="62"/>
      <c r="I87" s="58" t="str">
        <f t="shared" si="4"/>
        <v/>
      </c>
      <c r="J87" s="59">
        <f t="shared" ref="J87:K87" si="169">if($E87="","",if($E87="Dropped",if(and(J$1&lt;=$I87,J$1&gt;=$H87),if(Year($D87)=J$1,$F87*0.8,if((year($D87)+1)=J$1,$F87*0.6,$F87*0.4)) ,""),if($E87="Minors",0,if($E87="FA Contract",if(and(J$1&lt;=$I87,J$1&gt;=$H87),$F87,""),if($E87="YP Contract",if(J$1=$H87,500000,if(J$1=($H87+1),1000000,if(J$1=($H87+2),1500000,""))))))))</f>
        <v>0</v>
      </c>
      <c r="K87" s="59">
        <f t="shared" si="169"/>
        <v>0</v>
      </c>
      <c r="L87" s="59">
        <f t="shared" ref="L87:Z87" si="170">if($E87="","",if($E87="Injured",if(and(L$1=year(today()),L$1&lt;=$I87,L$1&gt;=$H87),0,if(and(L$1&lt;=$I87,L$1&gt;=$H87),$F87,"")),if($E87="Dropped",if(and(L$1&lt;=$I87,L$1&gt;=$H87),if(Year($D87)=L$1,$F87*0.8,if((year($D87)+1)=L$1,$F87*0.6,$F87*0.4)) ,""),if($E87="Minors",0,if($E87="FA Contract",if(and(L$1&lt;=$I87,L$1&gt;=$H87),$F87,""),if($E87="YP Contract",if(L$1=$H87,500000,if(L$1=($H87+1),1000000,if(L$1=($H87+2),1500000,"")))))))))</f>
        <v>0</v>
      </c>
      <c r="M87" s="59">
        <f t="shared" si="170"/>
        <v>0</v>
      </c>
      <c r="N87" s="59">
        <f t="shared" si="170"/>
        <v>0</v>
      </c>
      <c r="O87" s="59">
        <f t="shared" si="170"/>
        <v>0</v>
      </c>
      <c r="P87" s="59">
        <f t="shared" si="170"/>
        <v>0</v>
      </c>
      <c r="Q87" s="59">
        <f t="shared" si="170"/>
        <v>0</v>
      </c>
      <c r="R87" s="59">
        <f t="shared" si="170"/>
        <v>0</v>
      </c>
      <c r="S87" s="59">
        <f t="shared" si="170"/>
        <v>0</v>
      </c>
      <c r="T87" s="59">
        <f t="shared" si="170"/>
        <v>0</v>
      </c>
      <c r="U87" s="59">
        <f t="shared" si="170"/>
        <v>0</v>
      </c>
      <c r="V87" s="59">
        <f t="shared" si="170"/>
        <v>0</v>
      </c>
      <c r="W87" s="59">
        <f t="shared" si="170"/>
        <v>0</v>
      </c>
      <c r="X87" s="59">
        <f t="shared" si="170"/>
        <v>0</v>
      </c>
      <c r="Y87" s="59">
        <f t="shared" si="170"/>
        <v>0</v>
      </c>
      <c r="Z87" s="59">
        <f t="shared" si="170"/>
        <v>0</v>
      </c>
    </row>
    <row r="88">
      <c r="A88" s="16" t="s">
        <v>64</v>
      </c>
      <c r="B88" s="16" t="s">
        <v>11</v>
      </c>
      <c r="C88" s="54">
        <v>45343.0</v>
      </c>
      <c r="D88" s="54"/>
      <c r="E88" s="55" t="s">
        <v>52</v>
      </c>
      <c r="F88" s="60" t="s">
        <v>35</v>
      </c>
      <c r="G88" s="57" t="s">
        <v>35</v>
      </c>
      <c r="H88" s="62"/>
      <c r="I88" s="58" t="str">
        <f t="shared" si="4"/>
        <v/>
      </c>
      <c r="J88" s="59">
        <f t="shared" ref="J88:K88" si="171">if($E88="","",if($E88="Dropped",if(and(J$1&lt;=$I88,J$1&gt;=$H88),if(Year($D88)=J$1,$F88*0.8,if((year($D88)+1)=J$1,$F88*0.6,$F88*0.4)) ,""),if($E88="Minors",0,if($E88="FA Contract",if(and(J$1&lt;=$I88,J$1&gt;=$H88),$F88,""),if($E88="YP Contract",if(J$1=$H88,500000,if(J$1=($H88+1),1000000,if(J$1=($H88+2),1500000,""))))))))</f>
        <v>0</v>
      </c>
      <c r="K88" s="59">
        <f t="shared" si="171"/>
        <v>0</v>
      </c>
      <c r="L88" s="59">
        <f t="shared" ref="L88:Z88" si="172">if($E88="","",if($E88="Injured",if(and(L$1=year(today()),L$1&lt;=$I88,L$1&gt;=$H88),0,if(and(L$1&lt;=$I88,L$1&gt;=$H88),$F88,"")),if($E88="Dropped",if(and(L$1&lt;=$I88,L$1&gt;=$H88),if(Year($D88)=L$1,$F88*0.8,if((year($D88)+1)=L$1,$F88*0.6,$F88*0.4)) ,""),if($E88="Minors",0,if($E88="FA Contract",if(and(L$1&lt;=$I88,L$1&gt;=$H88),$F88,""),if($E88="YP Contract",if(L$1=$H88,500000,if(L$1=($H88+1),1000000,if(L$1=($H88+2),1500000,"")))))))))</f>
        <v>0</v>
      </c>
      <c r="M88" s="59">
        <f t="shared" si="172"/>
        <v>0</v>
      </c>
      <c r="N88" s="59">
        <f t="shared" si="172"/>
        <v>0</v>
      </c>
      <c r="O88" s="59">
        <f t="shared" si="172"/>
        <v>0</v>
      </c>
      <c r="P88" s="59">
        <f t="shared" si="172"/>
        <v>0</v>
      </c>
      <c r="Q88" s="59">
        <f t="shared" si="172"/>
        <v>0</v>
      </c>
      <c r="R88" s="59">
        <f t="shared" si="172"/>
        <v>0</v>
      </c>
      <c r="S88" s="59">
        <f t="shared" si="172"/>
        <v>0</v>
      </c>
      <c r="T88" s="59">
        <f t="shared" si="172"/>
        <v>0</v>
      </c>
      <c r="U88" s="59">
        <f t="shared" si="172"/>
        <v>0</v>
      </c>
      <c r="V88" s="59">
        <f t="shared" si="172"/>
        <v>0</v>
      </c>
      <c r="W88" s="59">
        <f t="shared" si="172"/>
        <v>0</v>
      </c>
      <c r="X88" s="59">
        <f t="shared" si="172"/>
        <v>0</v>
      </c>
      <c r="Y88" s="59">
        <f t="shared" si="172"/>
        <v>0</v>
      </c>
      <c r="Z88" s="59">
        <f t="shared" si="172"/>
        <v>0</v>
      </c>
    </row>
    <row r="89">
      <c r="A89" s="16" t="s">
        <v>65</v>
      </c>
      <c r="B89" s="16" t="s">
        <v>11</v>
      </c>
      <c r="C89" s="54">
        <v>45883.0</v>
      </c>
      <c r="D89" s="54"/>
      <c r="E89" s="55" t="s">
        <v>52</v>
      </c>
      <c r="F89" s="60" t="s">
        <v>35</v>
      </c>
      <c r="G89" s="18" t="s">
        <v>35</v>
      </c>
      <c r="H89" s="62"/>
      <c r="I89" s="58" t="str">
        <f t="shared" si="4"/>
        <v/>
      </c>
      <c r="J89" s="59">
        <f t="shared" ref="J89:K89" si="173">if($E89="","",if($E89="Dropped",if(and(J$1&lt;=$I89,J$1&gt;=$H89),if(Year($D89)=J$1,$F89*0.8,if((year($D89)+1)=J$1,$F89*0.6,$F89*0.4)) ,""),if($E89="Minors",0,if($E89="FA Contract",if(and(J$1&lt;=$I89,J$1&gt;=$H89),$F89,""),if($E89="YP Contract",if(J$1=$H89,500000,if(J$1=($H89+1),1000000,if(J$1=($H89+2),1500000,""))))))))</f>
        <v>0</v>
      </c>
      <c r="K89" s="59">
        <f t="shared" si="173"/>
        <v>0</v>
      </c>
      <c r="L89" s="59">
        <f t="shared" ref="L89:Z89" si="174">if($E89="","",if($E89="Injured",if(and(L$1=year(today()),L$1&lt;=$I89,L$1&gt;=$H89),0,if(and(L$1&lt;=$I89,L$1&gt;=$H89),$F89,"")),if($E89="Dropped",if(and(L$1&lt;=$I89,L$1&gt;=$H89),if(Year($D89)=L$1,$F89*0.8,if((year($D89)+1)=L$1,$F89*0.6,$F89*0.4)) ,""),if($E89="Minors",0,if($E89="FA Contract",if(and(L$1&lt;=$I89,L$1&gt;=$H89),$F89,""),if($E89="YP Contract",if(L$1=$H89,500000,if(L$1=($H89+1),1000000,if(L$1=($H89+2),1500000,"")))))))))</f>
        <v>0</v>
      </c>
      <c r="M89" s="59">
        <f t="shared" si="174"/>
        <v>0</v>
      </c>
      <c r="N89" s="59">
        <f t="shared" si="174"/>
        <v>0</v>
      </c>
      <c r="O89" s="59">
        <f t="shared" si="174"/>
        <v>0</v>
      </c>
      <c r="P89" s="59">
        <f t="shared" si="174"/>
        <v>0</v>
      </c>
      <c r="Q89" s="59">
        <f t="shared" si="174"/>
        <v>0</v>
      </c>
      <c r="R89" s="59">
        <f t="shared" si="174"/>
        <v>0</v>
      </c>
      <c r="S89" s="59">
        <f t="shared" si="174"/>
        <v>0</v>
      </c>
      <c r="T89" s="59">
        <f t="shared" si="174"/>
        <v>0</v>
      </c>
      <c r="U89" s="59">
        <f t="shared" si="174"/>
        <v>0</v>
      </c>
      <c r="V89" s="59">
        <f t="shared" si="174"/>
        <v>0</v>
      </c>
      <c r="W89" s="59">
        <f t="shared" si="174"/>
        <v>0</v>
      </c>
      <c r="X89" s="59">
        <f t="shared" si="174"/>
        <v>0</v>
      </c>
      <c r="Y89" s="59">
        <f t="shared" si="174"/>
        <v>0</v>
      </c>
      <c r="Z89" s="59">
        <f t="shared" si="174"/>
        <v>0</v>
      </c>
    </row>
    <row r="90">
      <c r="A90" s="16" t="s">
        <v>67</v>
      </c>
      <c r="B90" s="16" t="s">
        <v>68</v>
      </c>
      <c r="C90" s="54">
        <v>45318.0</v>
      </c>
      <c r="D90" s="54"/>
      <c r="E90" s="55" t="s">
        <v>12</v>
      </c>
      <c r="F90" s="56">
        <v>3.24E7</v>
      </c>
      <c r="G90" s="57">
        <v>5.0</v>
      </c>
      <c r="H90" s="16">
        <v>2024.0</v>
      </c>
      <c r="I90" s="58">
        <f t="shared" si="4"/>
        <v>2028</v>
      </c>
      <c r="J90" s="59">
        <f t="shared" ref="J90:K90" si="175">if($E90="","",if($E90="Dropped",if(and(J$1&lt;=$I90,J$1&gt;=$H90),if(Year($D90)=J$1,$F90*0.8,if((year($D90)+1)=J$1,$F90*0.6,$F90*0.4)) ,""),if($E90="Minors",0,if($E90="FA Contract",if(and(J$1&lt;=$I90,J$1&gt;=$H90),$F90,""),if($E90="YP Contract",if(J$1=$H90,500000,if(J$1=($H90+1),1000000,if(J$1=($H90+2),1500000,""))))))))</f>
        <v>32400000</v>
      </c>
      <c r="K90" s="59">
        <f t="shared" si="175"/>
        <v>32400000</v>
      </c>
      <c r="L90" s="59">
        <f t="shared" ref="L90:Z90" si="176">if($E90="","",if($E90="Injured",if(and(L$1=year(today()),L$1&lt;=$I90,L$1&gt;=$H90),0,if(and(L$1&lt;=$I90,L$1&gt;=$H90),$F90,"")),if($E90="Dropped",if(and(L$1&lt;=$I90,L$1&gt;=$H90),if(Year($D90)=L$1,$F90*0.8,if((year($D90)+1)=L$1,$F90*0.6,$F90*0.4)) ,""),if($E90="Minors",0,if($E90="FA Contract",if(and(L$1&lt;=$I90,L$1&gt;=$H90),$F90,""),if($E90="YP Contract",if(L$1=$H90,500000,if(L$1=($H90+1),1000000,if(L$1=($H90+2),1500000,"")))))))))</f>
        <v>32400000</v>
      </c>
      <c r="M90" s="59">
        <f t="shared" si="176"/>
        <v>32400000</v>
      </c>
      <c r="N90" s="59">
        <f t="shared" si="176"/>
        <v>32400000</v>
      </c>
      <c r="O90" s="59" t="str">
        <f t="shared" si="176"/>
        <v/>
      </c>
      <c r="P90" s="59" t="str">
        <f t="shared" si="176"/>
        <v/>
      </c>
      <c r="Q90" s="59" t="str">
        <f t="shared" si="176"/>
        <v/>
      </c>
      <c r="R90" s="59" t="str">
        <f t="shared" si="176"/>
        <v/>
      </c>
      <c r="S90" s="59" t="str">
        <f t="shared" si="176"/>
        <v/>
      </c>
      <c r="T90" s="59" t="str">
        <f t="shared" si="176"/>
        <v/>
      </c>
      <c r="U90" s="59" t="str">
        <f t="shared" si="176"/>
        <v/>
      </c>
      <c r="V90" s="59" t="str">
        <f t="shared" si="176"/>
        <v/>
      </c>
      <c r="W90" s="59" t="str">
        <f t="shared" si="176"/>
        <v/>
      </c>
      <c r="X90" s="59" t="str">
        <f t="shared" si="176"/>
        <v/>
      </c>
      <c r="Y90" s="59" t="str">
        <f t="shared" si="176"/>
        <v/>
      </c>
      <c r="Z90" s="59" t="str">
        <f t="shared" si="176"/>
        <v/>
      </c>
    </row>
    <row r="91">
      <c r="A91" s="16" t="s">
        <v>69</v>
      </c>
      <c r="B91" s="16" t="s">
        <v>68</v>
      </c>
      <c r="C91" s="54">
        <v>45318.0</v>
      </c>
      <c r="D91" s="54"/>
      <c r="E91" s="55" t="s">
        <v>12</v>
      </c>
      <c r="F91" s="56">
        <v>3.0E7</v>
      </c>
      <c r="G91" s="57">
        <v>3.0</v>
      </c>
      <c r="H91" s="16">
        <v>2024.0</v>
      </c>
      <c r="I91" s="58">
        <f t="shared" si="4"/>
        <v>2026</v>
      </c>
      <c r="J91" s="59">
        <f t="shared" ref="J91:K91" si="177">if($E91="","",if($E91="Dropped",if(and(J$1&lt;=$I91,J$1&gt;=$H91),if(Year($D91)=J$1,$F91*0.8,if((year($D91)+1)=J$1,$F91*0.6,$F91*0.4)) ,""),if($E91="Minors",0,if($E91="FA Contract",if(and(J$1&lt;=$I91,J$1&gt;=$H91),$F91,""),if($E91="YP Contract",if(J$1=$H91,500000,if(J$1=($H91+1),1000000,if(J$1=($H91+2),1500000,""))))))))</f>
        <v>30000000</v>
      </c>
      <c r="K91" s="59">
        <f t="shared" si="177"/>
        <v>30000000</v>
      </c>
      <c r="L91" s="59">
        <f t="shared" ref="L91:Z91" si="178">if($E91="","",if($E91="Injured",if(and(L$1=year(today()),L$1&lt;=$I91,L$1&gt;=$H91),0,if(and(L$1&lt;=$I91,L$1&gt;=$H91),$F91,"")),if($E91="Dropped",if(and(L$1&lt;=$I91,L$1&gt;=$H91),if(Year($D91)=L$1,$F91*0.8,if((year($D91)+1)=L$1,$F91*0.6,$F91*0.4)) ,""),if($E91="Minors",0,if($E91="FA Contract",if(and(L$1&lt;=$I91,L$1&gt;=$H91),$F91,""),if($E91="YP Contract",if(L$1=$H91,500000,if(L$1=($H91+1),1000000,if(L$1=($H91+2),1500000,"")))))))))</f>
        <v>30000000</v>
      </c>
      <c r="M91" s="59" t="str">
        <f t="shared" si="178"/>
        <v/>
      </c>
      <c r="N91" s="59" t="str">
        <f t="shared" si="178"/>
        <v/>
      </c>
      <c r="O91" s="59" t="str">
        <f t="shared" si="178"/>
        <v/>
      </c>
      <c r="P91" s="59" t="str">
        <f t="shared" si="178"/>
        <v/>
      </c>
      <c r="Q91" s="59" t="str">
        <f t="shared" si="178"/>
        <v/>
      </c>
      <c r="R91" s="59" t="str">
        <f t="shared" si="178"/>
        <v/>
      </c>
      <c r="S91" s="59" t="str">
        <f t="shared" si="178"/>
        <v/>
      </c>
      <c r="T91" s="59" t="str">
        <f t="shared" si="178"/>
        <v/>
      </c>
      <c r="U91" s="59" t="str">
        <f t="shared" si="178"/>
        <v/>
      </c>
      <c r="V91" s="59" t="str">
        <f t="shared" si="178"/>
        <v/>
      </c>
      <c r="W91" s="59" t="str">
        <f t="shared" si="178"/>
        <v/>
      </c>
      <c r="X91" s="59" t="str">
        <f t="shared" si="178"/>
        <v/>
      </c>
      <c r="Y91" s="59" t="str">
        <f t="shared" si="178"/>
        <v/>
      </c>
      <c r="Z91" s="59" t="str">
        <f t="shared" si="178"/>
        <v/>
      </c>
    </row>
    <row r="92">
      <c r="A92" s="16" t="s">
        <v>322</v>
      </c>
      <c r="B92" s="16" t="s">
        <v>68</v>
      </c>
      <c r="C92" s="54">
        <v>46048.0</v>
      </c>
      <c r="D92" s="54"/>
      <c r="E92" s="55" t="s">
        <v>12</v>
      </c>
      <c r="F92" s="56">
        <v>1.6E7</v>
      </c>
      <c r="G92" s="57">
        <v>3.0</v>
      </c>
      <c r="H92" s="16">
        <v>2026.0</v>
      </c>
      <c r="I92" s="58">
        <f t="shared" si="4"/>
        <v>2028</v>
      </c>
      <c r="J92" s="59" t="str">
        <f t="shared" ref="J92:K92" si="179">if($E92="","",if($E92="Dropped",if(and(J$1&lt;=$I92,J$1&gt;=$H92),if(Year($D92)=J$1,$F92*0.8,if((year($D92)+1)=J$1,$F92*0.6,$F92*0.4)) ,""),if($E92="Minors",0,if($E92="FA Contract",if(and(J$1&lt;=$I92,J$1&gt;=$H92),$F92,""),if($E92="YP Contract",if(J$1=$H92,500000,if(J$1=($H92+1),1000000,if(J$1=($H92+2),1500000,""))))))))</f>
        <v/>
      </c>
      <c r="K92" s="59" t="str">
        <f t="shared" si="179"/>
        <v/>
      </c>
      <c r="L92" s="59">
        <f t="shared" ref="L92:Z92" si="180">if($E92="","",if($E92="Injured",if(and(L$1=year(today()),L$1&lt;=$I92,L$1&gt;=$H92),0,if(and(L$1&lt;=$I92,L$1&gt;=$H92),$F92,"")),if($E92="Dropped",if(and(L$1&lt;=$I92,L$1&gt;=$H92),if(Year($D92)=L$1,$F92*0.8,if((year($D92)+1)=L$1,$F92*0.6,$F92*0.4)) ,""),if($E92="Minors",0,if($E92="FA Contract",if(and(L$1&lt;=$I92,L$1&gt;=$H92),$F92,""),if($E92="YP Contract",if(L$1=$H92,500000,if(L$1=($H92+1),1000000,if(L$1=($H92+2),1500000,"")))))))))</f>
        <v>16000000</v>
      </c>
      <c r="M92" s="59">
        <f t="shared" si="180"/>
        <v>16000000</v>
      </c>
      <c r="N92" s="59">
        <f t="shared" si="180"/>
        <v>16000000</v>
      </c>
      <c r="O92" s="59" t="str">
        <f t="shared" si="180"/>
        <v/>
      </c>
      <c r="P92" s="59" t="str">
        <f t="shared" si="180"/>
        <v/>
      </c>
      <c r="Q92" s="59" t="str">
        <f t="shared" si="180"/>
        <v/>
      </c>
      <c r="R92" s="59" t="str">
        <f t="shared" si="180"/>
        <v/>
      </c>
      <c r="S92" s="59" t="str">
        <f t="shared" si="180"/>
        <v/>
      </c>
      <c r="T92" s="59" t="str">
        <f t="shared" si="180"/>
        <v/>
      </c>
      <c r="U92" s="59" t="str">
        <f t="shared" si="180"/>
        <v/>
      </c>
      <c r="V92" s="59" t="str">
        <f t="shared" si="180"/>
        <v/>
      </c>
      <c r="W92" s="59" t="str">
        <f t="shared" si="180"/>
        <v/>
      </c>
      <c r="X92" s="59" t="str">
        <f t="shared" si="180"/>
        <v/>
      </c>
      <c r="Y92" s="59" t="str">
        <f t="shared" si="180"/>
        <v/>
      </c>
      <c r="Z92" s="59" t="str">
        <f t="shared" si="180"/>
        <v/>
      </c>
    </row>
    <row r="93">
      <c r="A93" s="16" t="s">
        <v>376</v>
      </c>
      <c r="B93" s="16" t="s">
        <v>68</v>
      </c>
      <c r="C93" s="54">
        <v>46049.0</v>
      </c>
      <c r="D93" s="54"/>
      <c r="E93" s="55" t="s">
        <v>12</v>
      </c>
      <c r="F93" s="56">
        <v>1.5E7</v>
      </c>
      <c r="G93" s="57">
        <v>3.0</v>
      </c>
      <c r="H93" s="16">
        <v>2026.0</v>
      </c>
      <c r="I93" s="58">
        <f t="shared" si="4"/>
        <v>2028</v>
      </c>
      <c r="J93" s="59" t="str">
        <f t="shared" ref="J93:K93" si="181">if($E93="","",if($E93="Dropped",if(and(J$1&lt;=$I93,J$1&gt;=$H93),if(Year($D93)=J$1,$F93*0.8,if((year($D93)+1)=J$1,$F93*0.6,$F93*0.4)) ,""),if($E93="Minors",0,if($E93="FA Contract",if(and(J$1&lt;=$I93,J$1&gt;=$H93),$F93,""),if($E93="YP Contract",if(J$1=$H93,500000,if(J$1=($H93+1),1000000,if(J$1=($H93+2),1500000,""))))))))</f>
        <v/>
      </c>
      <c r="K93" s="59" t="str">
        <f t="shared" si="181"/>
        <v/>
      </c>
      <c r="L93" s="59">
        <f t="shared" ref="L93:Z93" si="182">if($E93="","",if($E93="Injured",if(and(L$1=year(today()),L$1&lt;=$I93,L$1&gt;=$H93),0,if(and(L$1&lt;=$I93,L$1&gt;=$H93),$F93,"")),if($E93="Dropped",if(and(L$1&lt;=$I93,L$1&gt;=$H93),if(Year($D93)=L$1,$F93*0.8,if((year($D93)+1)=L$1,$F93*0.6,$F93*0.4)) ,""),if($E93="Minors",0,if($E93="FA Contract",if(and(L$1&lt;=$I93,L$1&gt;=$H93),$F93,""),if($E93="YP Contract",if(L$1=$H93,500000,if(L$1=($H93+1),1000000,if(L$1=($H93+2),1500000,"")))))))))</f>
        <v>15000000</v>
      </c>
      <c r="M93" s="59">
        <f t="shared" si="182"/>
        <v>15000000</v>
      </c>
      <c r="N93" s="59">
        <f t="shared" si="182"/>
        <v>15000000</v>
      </c>
      <c r="O93" s="59" t="str">
        <f t="shared" si="182"/>
        <v/>
      </c>
      <c r="P93" s="59" t="str">
        <f t="shared" si="182"/>
        <v/>
      </c>
      <c r="Q93" s="59" t="str">
        <f t="shared" si="182"/>
        <v/>
      </c>
      <c r="R93" s="59" t="str">
        <f t="shared" si="182"/>
        <v/>
      </c>
      <c r="S93" s="59" t="str">
        <f t="shared" si="182"/>
        <v/>
      </c>
      <c r="T93" s="59" t="str">
        <f t="shared" si="182"/>
        <v/>
      </c>
      <c r="U93" s="59" t="str">
        <f t="shared" si="182"/>
        <v/>
      </c>
      <c r="V93" s="59" t="str">
        <f t="shared" si="182"/>
        <v/>
      </c>
      <c r="W93" s="59" t="str">
        <f t="shared" si="182"/>
        <v/>
      </c>
      <c r="X93" s="59" t="str">
        <f t="shared" si="182"/>
        <v/>
      </c>
      <c r="Y93" s="59" t="str">
        <f t="shared" si="182"/>
        <v/>
      </c>
      <c r="Z93" s="59" t="str">
        <f t="shared" si="182"/>
        <v/>
      </c>
    </row>
    <row r="94">
      <c r="A94" s="16" t="s">
        <v>92</v>
      </c>
      <c r="B94" s="16" t="s">
        <v>68</v>
      </c>
      <c r="C94" s="54">
        <v>46058.0</v>
      </c>
      <c r="D94" s="54"/>
      <c r="E94" s="55" t="s">
        <v>12</v>
      </c>
      <c r="F94" s="56">
        <v>1.4E7</v>
      </c>
      <c r="G94" s="57">
        <v>4.0</v>
      </c>
      <c r="H94" s="16">
        <v>2026.0</v>
      </c>
      <c r="I94" s="58">
        <f t="shared" si="4"/>
        <v>2029</v>
      </c>
      <c r="J94" s="59" t="str">
        <f t="shared" ref="J94:K94" si="183">if($E94="","",if($E94="Dropped",if(and(J$1&lt;=$I94,J$1&gt;=$H94),if(Year($D94)=J$1,$F94*0.8,if((year($D94)+1)=J$1,$F94*0.6,$F94*0.4)) ,""),if($E94="Minors",0,if($E94="FA Contract",if(and(J$1&lt;=$I94,J$1&gt;=$H94),$F94,""),if($E94="YP Contract",if(J$1=$H94,500000,if(J$1=($H94+1),1000000,if(J$1=($H94+2),1500000,""))))))))</f>
        <v/>
      </c>
      <c r="K94" s="59" t="str">
        <f t="shared" si="183"/>
        <v/>
      </c>
      <c r="L94" s="59">
        <f t="shared" ref="L94:Z94" si="184">if($E94="","",if($E94="Injured",if(and(L$1=year(today()),L$1&lt;=$I94,L$1&gt;=$H94),0,if(and(L$1&lt;=$I94,L$1&gt;=$H94),$F94,"")),if($E94="Dropped",if(and(L$1&lt;=$I94,L$1&gt;=$H94),if(Year($D94)=L$1,$F94*0.8,if((year($D94)+1)=L$1,$F94*0.6,$F94*0.4)) ,""),if($E94="Minors",0,if($E94="FA Contract",if(and(L$1&lt;=$I94,L$1&gt;=$H94),$F94,""),if($E94="YP Contract",if(L$1=$H94,500000,if(L$1=($H94+1),1000000,if(L$1=($H94+2),1500000,"")))))))))</f>
        <v>14000000</v>
      </c>
      <c r="M94" s="59">
        <f t="shared" si="184"/>
        <v>14000000</v>
      </c>
      <c r="N94" s="59">
        <f t="shared" si="184"/>
        <v>14000000</v>
      </c>
      <c r="O94" s="59">
        <f t="shared" si="184"/>
        <v>14000000</v>
      </c>
      <c r="P94" s="59" t="str">
        <f t="shared" si="184"/>
        <v/>
      </c>
      <c r="Q94" s="59" t="str">
        <f t="shared" si="184"/>
        <v/>
      </c>
      <c r="R94" s="59" t="str">
        <f t="shared" si="184"/>
        <v/>
      </c>
      <c r="S94" s="59" t="str">
        <f t="shared" si="184"/>
        <v/>
      </c>
      <c r="T94" s="59" t="str">
        <f t="shared" si="184"/>
        <v/>
      </c>
      <c r="U94" s="59" t="str">
        <f t="shared" si="184"/>
        <v/>
      </c>
      <c r="V94" s="59" t="str">
        <f t="shared" si="184"/>
        <v/>
      </c>
      <c r="W94" s="59" t="str">
        <f t="shared" si="184"/>
        <v/>
      </c>
      <c r="X94" s="59" t="str">
        <f t="shared" si="184"/>
        <v/>
      </c>
      <c r="Y94" s="59" t="str">
        <f t="shared" si="184"/>
        <v/>
      </c>
      <c r="Z94" s="59" t="str">
        <f t="shared" si="184"/>
        <v/>
      </c>
    </row>
    <row r="95">
      <c r="A95" s="16" t="s">
        <v>70</v>
      </c>
      <c r="B95" s="16" t="s">
        <v>68</v>
      </c>
      <c r="C95" s="54">
        <v>45687.0</v>
      </c>
      <c r="D95" s="54"/>
      <c r="E95" s="55" t="s">
        <v>12</v>
      </c>
      <c r="F95" s="56">
        <v>1.2E7</v>
      </c>
      <c r="G95" s="57">
        <v>4.0</v>
      </c>
      <c r="H95" s="16">
        <v>2025.0</v>
      </c>
      <c r="I95" s="58">
        <f t="shared" si="4"/>
        <v>2028</v>
      </c>
      <c r="J95" s="59" t="str">
        <f t="shared" ref="J95:K95" si="185">if($E95="","",if($E95="Dropped",if(and(J$1&lt;=$I95,J$1&gt;=$H95),if(Year($D95)=J$1,$F95*0.8,if((year($D95)+1)=J$1,$F95*0.6,$F95*0.4)) ,""),if($E95="Minors",0,if($E95="FA Contract",if(and(J$1&lt;=$I95,J$1&gt;=$H95),$F95,""),if($E95="YP Contract",if(J$1=$H95,500000,if(J$1=($H95+1),1000000,if(J$1=($H95+2),1500000,""))))))))</f>
        <v/>
      </c>
      <c r="K95" s="59">
        <f t="shared" si="185"/>
        <v>12000000</v>
      </c>
      <c r="L95" s="59">
        <f t="shared" ref="L95:Z95" si="186">if($E95="","",if($E95="Injured",if(and(L$1=year(today()),L$1&lt;=$I95,L$1&gt;=$H95),0,if(and(L$1&lt;=$I95,L$1&gt;=$H95),$F95,"")),if($E95="Dropped",if(and(L$1&lt;=$I95,L$1&gt;=$H95),if(Year($D95)=L$1,$F95*0.8,if((year($D95)+1)=L$1,$F95*0.6,$F95*0.4)) ,""),if($E95="Minors",0,if($E95="FA Contract",if(and(L$1&lt;=$I95,L$1&gt;=$H95),$F95,""),if($E95="YP Contract",if(L$1=$H95,500000,if(L$1=($H95+1),1000000,if(L$1=($H95+2),1500000,"")))))))))</f>
        <v>12000000</v>
      </c>
      <c r="M95" s="59">
        <f t="shared" si="186"/>
        <v>12000000</v>
      </c>
      <c r="N95" s="59">
        <f t="shared" si="186"/>
        <v>12000000</v>
      </c>
      <c r="O95" s="59" t="str">
        <f t="shared" si="186"/>
        <v/>
      </c>
      <c r="P95" s="59" t="str">
        <f t="shared" si="186"/>
        <v/>
      </c>
      <c r="Q95" s="59" t="str">
        <f t="shared" si="186"/>
        <v/>
      </c>
      <c r="R95" s="59" t="str">
        <f t="shared" si="186"/>
        <v/>
      </c>
      <c r="S95" s="59" t="str">
        <f t="shared" si="186"/>
        <v/>
      </c>
      <c r="T95" s="59" t="str">
        <f t="shared" si="186"/>
        <v/>
      </c>
      <c r="U95" s="59" t="str">
        <f t="shared" si="186"/>
        <v/>
      </c>
      <c r="V95" s="59" t="str">
        <f t="shared" si="186"/>
        <v/>
      </c>
      <c r="W95" s="59" t="str">
        <f t="shared" si="186"/>
        <v/>
      </c>
      <c r="X95" s="59" t="str">
        <f t="shared" si="186"/>
        <v/>
      </c>
      <c r="Y95" s="59" t="str">
        <f t="shared" si="186"/>
        <v/>
      </c>
      <c r="Z95" s="59" t="str">
        <f t="shared" si="186"/>
        <v/>
      </c>
    </row>
    <row r="96">
      <c r="A96" s="16" t="s">
        <v>207</v>
      </c>
      <c r="B96" s="16" t="s">
        <v>68</v>
      </c>
      <c r="C96" s="54">
        <v>46052.0</v>
      </c>
      <c r="D96" s="54"/>
      <c r="E96" s="55" t="s">
        <v>12</v>
      </c>
      <c r="F96" s="56">
        <v>1.2E7</v>
      </c>
      <c r="G96" s="57">
        <v>3.0</v>
      </c>
      <c r="H96" s="16">
        <v>2026.0</v>
      </c>
      <c r="I96" s="58">
        <f t="shared" si="4"/>
        <v>2028</v>
      </c>
      <c r="J96" s="59" t="str">
        <f t="shared" ref="J96:K96" si="187">if($E96="","",if($E96="Dropped",if(and(J$1&lt;=$I96,J$1&gt;=$H96),if(Year($D96)=J$1,$F96*0.8,if((year($D96)+1)=J$1,$F96*0.6,$F96*0.4)) ,""),if($E96="Minors",0,if($E96="FA Contract",if(and(J$1&lt;=$I96,J$1&gt;=$H96),$F96,""),if($E96="YP Contract",if(J$1=$H96,500000,if(J$1=($H96+1),1000000,if(J$1=($H96+2),1500000,""))))))))</f>
        <v/>
      </c>
      <c r="K96" s="59" t="str">
        <f t="shared" si="187"/>
        <v/>
      </c>
      <c r="L96" s="59">
        <f t="shared" ref="L96:Z96" si="188">if($E96="","",if($E96="Injured",if(and(L$1=year(today()),L$1&lt;=$I96,L$1&gt;=$H96),0,if(and(L$1&lt;=$I96,L$1&gt;=$H96),$F96,"")),if($E96="Dropped",if(and(L$1&lt;=$I96,L$1&gt;=$H96),if(Year($D96)=L$1,$F96*0.8,if((year($D96)+1)=L$1,$F96*0.6,$F96*0.4)) ,""),if($E96="Minors",0,if($E96="FA Contract",if(and(L$1&lt;=$I96,L$1&gt;=$H96),$F96,""),if($E96="YP Contract",if(L$1=$H96,500000,if(L$1=($H96+1),1000000,if(L$1=($H96+2),1500000,"")))))))))</f>
        <v>12000000</v>
      </c>
      <c r="M96" s="59">
        <f t="shared" si="188"/>
        <v>12000000</v>
      </c>
      <c r="N96" s="59">
        <f t="shared" si="188"/>
        <v>12000000</v>
      </c>
      <c r="O96" s="59" t="str">
        <f t="shared" si="188"/>
        <v/>
      </c>
      <c r="P96" s="59" t="str">
        <f t="shared" si="188"/>
        <v/>
      </c>
      <c r="Q96" s="59" t="str">
        <f t="shared" si="188"/>
        <v/>
      </c>
      <c r="R96" s="59" t="str">
        <f t="shared" si="188"/>
        <v/>
      </c>
      <c r="S96" s="59" t="str">
        <f t="shared" si="188"/>
        <v/>
      </c>
      <c r="T96" s="59" t="str">
        <f t="shared" si="188"/>
        <v/>
      </c>
      <c r="U96" s="59" t="str">
        <f t="shared" si="188"/>
        <v/>
      </c>
      <c r="V96" s="59" t="str">
        <f t="shared" si="188"/>
        <v/>
      </c>
      <c r="W96" s="59" t="str">
        <f t="shared" si="188"/>
        <v/>
      </c>
      <c r="X96" s="59" t="str">
        <f t="shared" si="188"/>
        <v/>
      </c>
      <c r="Y96" s="59" t="str">
        <f t="shared" si="188"/>
        <v/>
      </c>
      <c r="Z96" s="59" t="str">
        <f t="shared" si="188"/>
        <v/>
      </c>
    </row>
    <row r="97">
      <c r="A97" s="16" t="s">
        <v>554</v>
      </c>
      <c r="B97" s="16" t="s">
        <v>68</v>
      </c>
      <c r="C97" s="54">
        <v>46062.0</v>
      </c>
      <c r="D97" s="54"/>
      <c r="E97" s="55" t="s">
        <v>12</v>
      </c>
      <c r="F97" s="60">
        <v>1.1E7</v>
      </c>
      <c r="G97" s="57">
        <v>3.0</v>
      </c>
      <c r="H97" s="16">
        <v>2026.0</v>
      </c>
      <c r="I97" s="58">
        <f t="shared" si="4"/>
        <v>2028</v>
      </c>
      <c r="J97" s="59" t="str">
        <f t="shared" ref="J97:K97" si="189">if($E97="","",if($E97="Dropped",if(and(J$1&lt;=$I97,J$1&gt;=$H97),if(Year($D97)=J$1,$F97*0.8,if((year($D97)+1)=J$1,$F97*0.6,$F97*0.4)) ,""),if($E97="Minors",0,if($E97="FA Contract",if(and(J$1&lt;=$I97,J$1&gt;=$H97),$F97,""),if($E97="YP Contract",if(J$1=$H97,500000,if(J$1=($H97+1),1000000,if(J$1=($H97+2),1500000,""))))))))</f>
        <v/>
      </c>
      <c r="K97" s="59" t="str">
        <f t="shared" si="189"/>
        <v/>
      </c>
      <c r="L97" s="59">
        <f t="shared" ref="L97:Z97" si="190">if($E97="","",if($E97="Injured",if(and(L$1=year(today()),L$1&lt;=$I97,L$1&gt;=$H97),0,if(and(L$1&lt;=$I97,L$1&gt;=$H97),$F97,"")),if($E97="Dropped",if(and(L$1&lt;=$I97,L$1&gt;=$H97),if(Year($D97)=L$1,$F97*0.8,if((year($D97)+1)=L$1,$F97*0.6,$F97*0.4)) ,""),if($E97="Minors",0,if($E97="FA Contract",if(and(L$1&lt;=$I97,L$1&gt;=$H97),$F97,""),if($E97="YP Contract",if(L$1=$H97,500000,if(L$1=($H97+1),1000000,if(L$1=($H97+2),1500000,"")))))))))</f>
        <v>11000000</v>
      </c>
      <c r="M97" s="59">
        <f t="shared" si="190"/>
        <v>11000000</v>
      </c>
      <c r="N97" s="59">
        <f t="shared" si="190"/>
        <v>11000000</v>
      </c>
      <c r="O97" s="59" t="str">
        <f t="shared" si="190"/>
        <v/>
      </c>
      <c r="P97" s="59" t="str">
        <f t="shared" si="190"/>
        <v/>
      </c>
      <c r="Q97" s="59" t="str">
        <f t="shared" si="190"/>
        <v/>
      </c>
      <c r="R97" s="59" t="str">
        <f t="shared" si="190"/>
        <v/>
      </c>
      <c r="S97" s="59" t="str">
        <f t="shared" si="190"/>
        <v/>
      </c>
      <c r="T97" s="59" t="str">
        <f t="shared" si="190"/>
        <v/>
      </c>
      <c r="U97" s="59" t="str">
        <f t="shared" si="190"/>
        <v/>
      </c>
      <c r="V97" s="59" t="str">
        <f t="shared" si="190"/>
        <v/>
      </c>
      <c r="W97" s="59" t="str">
        <f t="shared" si="190"/>
        <v/>
      </c>
      <c r="X97" s="59" t="str">
        <f t="shared" si="190"/>
        <v/>
      </c>
      <c r="Y97" s="59" t="str">
        <f t="shared" si="190"/>
        <v/>
      </c>
      <c r="Z97" s="59" t="str">
        <f t="shared" si="190"/>
        <v/>
      </c>
    </row>
    <row r="98">
      <c r="A98" s="16" t="s">
        <v>72</v>
      </c>
      <c r="B98" s="16" t="s">
        <v>68</v>
      </c>
      <c r="C98" s="54">
        <v>45721.0</v>
      </c>
      <c r="D98" s="54"/>
      <c r="E98" s="55" t="s">
        <v>12</v>
      </c>
      <c r="F98" s="56">
        <v>5000000.0</v>
      </c>
      <c r="G98" s="57">
        <v>2.0</v>
      </c>
      <c r="H98" s="16">
        <v>2025.0</v>
      </c>
      <c r="I98" s="58">
        <f t="shared" si="4"/>
        <v>2026</v>
      </c>
      <c r="J98" s="59" t="str">
        <f t="shared" ref="J98:K98" si="191">if($E98="","",if($E98="Dropped",if(and(J$1&lt;=$I98,J$1&gt;=$H98),if(Year($D98)=J$1,$F98*0.8,if((year($D98)+1)=J$1,$F98*0.6,$F98*0.4)) ,""),if($E98="Minors",0,if($E98="FA Contract",if(and(J$1&lt;=$I98,J$1&gt;=$H98),$F98,""),if($E98="YP Contract",if(J$1=$H98,500000,if(J$1=($H98+1),1000000,if(J$1=($H98+2),1500000,""))))))))</f>
        <v/>
      </c>
      <c r="K98" s="59">
        <f t="shared" si="191"/>
        <v>5000000</v>
      </c>
      <c r="L98" s="59">
        <f t="shared" ref="L98:Z98" si="192">if($E98="","",if($E98="Injured",if(and(L$1=year(today()),L$1&lt;=$I98,L$1&gt;=$H98),0,if(and(L$1&lt;=$I98,L$1&gt;=$H98),$F98,"")),if($E98="Dropped",if(and(L$1&lt;=$I98,L$1&gt;=$H98),if(Year($D98)=L$1,$F98*0.8,if((year($D98)+1)=L$1,$F98*0.6,$F98*0.4)) ,""),if($E98="Minors",0,if($E98="FA Contract",if(and(L$1&lt;=$I98,L$1&gt;=$H98),$F98,""),if($E98="YP Contract",if(L$1=$H98,500000,if(L$1=($H98+1),1000000,if(L$1=($H98+2),1500000,"")))))))))</f>
        <v>5000000</v>
      </c>
      <c r="M98" s="59" t="str">
        <f t="shared" si="192"/>
        <v/>
      </c>
      <c r="N98" s="59" t="str">
        <f t="shared" si="192"/>
        <v/>
      </c>
      <c r="O98" s="59" t="str">
        <f t="shared" si="192"/>
        <v/>
      </c>
      <c r="P98" s="59" t="str">
        <f t="shared" si="192"/>
        <v/>
      </c>
      <c r="Q98" s="59" t="str">
        <f t="shared" si="192"/>
        <v/>
      </c>
      <c r="R98" s="59" t="str">
        <f t="shared" si="192"/>
        <v/>
      </c>
      <c r="S98" s="59" t="str">
        <f t="shared" si="192"/>
        <v/>
      </c>
      <c r="T98" s="59" t="str">
        <f t="shared" si="192"/>
        <v/>
      </c>
      <c r="U98" s="59" t="str">
        <f t="shared" si="192"/>
        <v/>
      </c>
      <c r="V98" s="59" t="str">
        <f t="shared" si="192"/>
        <v/>
      </c>
      <c r="W98" s="59" t="str">
        <f t="shared" si="192"/>
        <v/>
      </c>
      <c r="X98" s="59" t="str">
        <f t="shared" si="192"/>
        <v/>
      </c>
      <c r="Y98" s="59" t="str">
        <f t="shared" si="192"/>
        <v/>
      </c>
      <c r="Z98" s="59" t="str">
        <f t="shared" si="192"/>
        <v/>
      </c>
    </row>
    <row r="99">
      <c r="A99" s="16" t="s">
        <v>81</v>
      </c>
      <c r="B99" s="16" t="s">
        <v>68</v>
      </c>
      <c r="C99" s="54">
        <v>45721.0</v>
      </c>
      <c r="D99" s="54"/>
      <c r="E99" s="55" t="s">
        <v>12</v>
      </c>
      <c r="F99" s="60">
        <v>3000000.0</v>
      </c>
      <c r="G99" s="57">
        <v>2.0</v>
      </c>
      <c r="H99" s="16">
        <v>2025.0</v>
      </c>
      <c r="I99" s="58">
        <f t="shared" si="4"/>
        <v>2026</v>
      </c>
      <c r="J99" s="59" t="str">
        <f t="shared" ref="J99:K99" si="193">if($E99="","",if($E99="Dropped",if(and(J$1&lt;=$I99,J$1&gt;=$H99),if(Year($D99)=J$1,$F99*0.8,if((year($D99)+1)=J$1,$F99*0.6,$F99*0.4)) ,""),if($E99="Minors",0,if($E99="FA Contract",if(and(J$1&lt;=$I99,J$1&gt;=$H99),$F99,""),if($E99="YP Contract",if(J$1=$H99,500000,if(J$1=($H99+1),1000000,if(J$1=($H99+2),1500000,""))))))))</f>
        <v/>
      </c>
      <c r="K99" s="59">
        <f t="shared" si="193"/>
        <v>3000000</v>
      </c>
      <c r="L99" s="59">
        <f t="shared" ref="L99:Z99" si="194">if($E99="","",if($E99="Injured",if(and(L$1=year(today()),L$1&lt;=$I99,L$1&gt;=$H99),0,if(and(L$1&lt;=$I99,L$1&gt;=$H99),$F99,"")),if($E99="Dropped",if(and(L$1&lt;=$I99,L$1&gt;=$H99),if(Year($D99)=L$1,$F99*0.8,if((year($D99)+1)=L$1,$F99*0.6,$F99*0.4)) ,""),if($E99="Minors",0,if($E99="FA Contract",if(and(L$1&lt;=$I99,L$1&gt;=$H99),$F99,""),if($E99="YP Contract",if(L$1=$H99,500000,if(L$1=($H99+1),1000000,if(L$1=($H99+2),1500000,"")))))))))</f>
        <v>3000000</v>
      </c>
      <c r="M99" s="59" t="str">
        <f t="shared" si="194"/>
        <v/>
      </c>
      <c r="N99" s="59" t="str">
        <f t="shared" si="194"/>
        <v/>
      </c>
      <c r="O99" s="59" t="str">
        <f t="shared" si="194"/>
        <v/>
      </c>
      <c r="P99" s="59" t="str">
        <f t="shared" si="194"/>
        <v/>
      </c>
      <c r="Q99" s="59" t="str">
        <f t="shared" si="194"/>
        <v/>
      </c>
      <c r="R99" s="59" t="str">
        <f t="shared" si="194"/>
        <v/>
      </c>
      <c r="S99" s="59" t="str">
        <f t="shared" si="194"/>
        <v/>
      </c>
      <c r="T99" s="59" t="str">
        <f t="shared" si="194"/>
        <v/>
      </c>
      <c r="U99" s="59" t="str">
        <f t="shared" si="194"/>
        <v/>
      </c>
      <c r="V99" s="59" t="str">
        <f t="shared" si="194"/>
        <v/>
      </c>
      <c r="W99" s="59" t="str">
        <f t="shared" si="194"/>
        <v/>
      </c>
      <c r="X99" s="59" t="str">
        <f t="shared" si="194"/>
        <v/>
      </c>
      <c r="Y99" s="59" t="str">
        <f t="shared" si="194"/>
        <v/>
      </c>
      <c r="Z99" s="59" t="str">
        <f t="shared" si="194"/>
        <v/>
      </c>
    </row>
    <row r="100">
      <c r="A100" s="16" t="s">
        <v>82</v>
      </c>
      <c r="B100" s="16" t="s">
        <v>68</v>
      </c>
      <c r="C100" s="54">
        <v>45863.0</v>
      </c>
      <c r="D100" s="54"/>
      <c r="E100" s="55" t="s">
        <v>12</v>
      </c>
      <c r="F100" s="56">
        <v>3000000.0</v>
      </c>
      <c r="G100" s="57">
        <v>2.0</v>
      </c>
      <c r="H100" s="16">
        <v>2025.0</v>
      </c>
      <c r="I100" s="58">
        <f t="shared" si="4"/>
        <v>2026</v>
      </c>
      <c r="J100" s="59" t="str">
        <f t="shared" ref="J100:K100" si="195">if($E100="","",if($E100="Dropped",if(and(J$1&lt;=$I100,J$1&gt;=$H100),if(Year($D100)=J$1,$F100*0.8,if((year($D100)+1)=J$1,$F100*0.6,$F100*0.4)) ,""),if($E100="Minors",0,if($E100="FA Contract",if(and(J$1&lt;=$I100,J$1&gt;=$H100),$F100,""),if($E100="YP Contract",if(J$1=$H100,500000,if(J$1=($H100+1),1000000,if(J$1=($H100+2),1500000,""))))))))</f>
        <v/>
      </c>
      <c r="K100" s="59">
        <f t="shared" si="195"/>
        <v>3000000</v>
      </c>
      <c r="L100" s="59">
        <f t="shared" ref="L100:Z100" si="196">if($E100="","",if($E100="Injured",if(and(L$1=year(today()),L$1&lt;=$I100,L$1&gt;=$H100),0,if(and(L$1&lt;=$I100,L$1&gt;=$H100),$F100,"")),if($E100="Dropped",if(and(L$1&lt;=$I100,L$1&gt;=$H100),if(Year($D100)=L$1,$F100*0.8,if((year($D100)+1)=L$1,$F100*0.6,$F100*0.4)) ,""),if($E100="Minors",0,if($E100="FA Contract",if(and(L$1&lt;=$I100,L$1&gt;=$H100),$F100,""),if($E100="YP Contract",if(L$1=$H100,500000,if(L$1=($H100+1),1000000,if(L$1=($H100+2),1500000,"")))))))))</f>
        <v>3000000</v>
      </c>
      <c r="M100" s="59" t="str">
        <f t="shared" si="196"/>
        <v/>
      </c>
      <c r="N100" s="59" t="str">
        <f t="shared" si="196"/>
        <v/>
      </c>
      <c r="O100" s="59" t="str">
        <f t="shared" si="196"/>
        <v/>
      </c>
      <c r="P100" s="59" t="str">
        <f t="shared" si="196"/>
        <v/>
      </c>
      <c r="Q100" s="59" t="str">
        <f t="shared" si="196"/>
        <v/>
      </c>
      <c r="R100" s="59" t="str">
        <f t="shared" si="196"/>
        <v/>
      </c>
      <c r="S100" s="59" t="str">
        <f t="shared" si="196"/>
        <v/>
      </c>
      <c r="T100" s="59" t="str">
        <f t="shared" si="196"/>
        <v/>
      </c>
      <c r="U100" s="59" t="str">
        <f t="shared" si="196"/>
        <v/>
      </c>
      <c r="V100" s="59" t="str">
        <f t="shared" si="196"/>
        <v/>
      </c>
      <c r="W100" s="59" t="str">
        <f t="shared" si="196"/>
        <v/>
      </c>
      <c r="X100" s="59" t="str">
        <f t="shared" si="196"/>
        <v/>
      </c>
      <c r="Y100" s="59" t="str">
        <f t="shared" si="196"/>
        <v/>
      </c>
      <c r="Z100" s="59" t="str">
        <f t="shared" si="196"/>
        <v/>
      </c>
    </row>
    <row r="101">
      <c r="A101" s="16" t="s">
        <v>1003</v>
      </c>
      <c r="B101" s="16" t="s">
        <v>68</v>
      </c>
      <c r="C101" s="54">
        <v>46065.0</v>
      </c>
      <c r="D101" s="54"/>
      <c r="E101" s="55" t="s">
        <v>12</v>
      </c>
      <c r="F101" s="60">
        <v>2200000.0</v>
      </c>
      <c r="G101" s="57">
        <v>1.0</v>
      </c>
      <c r="H101" s="16">
        <v>2026.0</v>
      </c>
      <c r="I101" s="58">
        <f t="shared" si="4"/>
        <v>2026</v>
      </c>
      <c r="J101" s="59" t="str">
        <f t="shared" ref="J101:K101" si="197">if($E101="","",if($E101="Dropped",if(and(J$1&lt;=$I101,J$1&gt;=$H101),if(Year($D101)=J$1,$F101*0.8,if((year($D101)+1)=J$1,$F101*0.6,$F101*0.4)) ,""),if($E101="Minors",0,if($E101="FA Contract",if(and(J$1&lt;=$I101,J$1&gt;=$H101),$F101,""),if($E101="YP Contract",if(J$1=$H101,500000,if(J$1=($H101+1),1000000,if(J$1=($H101+2),1500000,""))))))))</f>
        <v/>
      </c>
      <c r="K101" s="59" t="str">
        <f t="shared" si="197"/>
        <v/>
      </c>
      <c r="L101" s="59">
        <f t="shared" ref="L101:Z101" si="198">if($E101="","",if($E101="Injured",if(and(L$1=year(today()),L$1&lt;=$I101,L$1&gt;=$H101),0,if(and(L$1&lt;=$I101,L$1&gt;=$H101),$F101,"")),if($E101="Dropped",if(and(L$1&lt;=$I101,L$1&gt;=$H101),if(Year($D101)=L$1,$F101*0.8,if((year($D101)+1)=L$1,$F101*0.6,$F101*0.4)) ,""),if($E101="Minors",0,if($E101="FA Contract",if(and(L$1&lt;=$I101,L$1&gt;=$H101),$F101,""),if($E101="YP Contract",if(L$1=$H101,500000,if(L$1=($H101+1),1000000,if(L$1=($H101+2),1500000,"")))))))))</f>
        <v>2200000</v>
      </c>
      <c r="M101" s="59" t="str">
        <f t="shared" si="198"/>
        <v/>
      </c>
      <c r="N101" s="59" t="str">
        <f t="shared" si="198"/>
        <v/>
      </c>
      <c r="O101" s="59" t="str">
        <f t="shared" si="198"/>
        <v/>
      </c>
      <c r="P101" s="59" t="str">
        <f t="shared" si="198"/>
        <v/>
      </c>
      <c r="Q101" s="59" t="str">
        <f t="shared" si="198"/>
        <v/>
      </c>
      <c r="R101" s="59" t="str">
        <f t="shared" si="198"/>
        <v/>
      </c>
      <c r="S101" s="59" t="str">
        <f t="shared" si="198"/>
        <v/>
      </c>
      <c r="T101" s="59" t="str">
        <f t="shared" si="198"/>
        <v/>
      </c>
      <c r="U101" s="59" t="str">
        <f t="shared" si="198"/>
        <v/>
      </c>
      <c r="V101" s="59" t="str">
        <f t="shared" si="198"/>
        <v/>
      </c>
      <c r="W101" s="59" t="str">
        <f t="shared" si="198"/>
        <v/>
      </c>
      <c r="X101" s="59" t="str">
        <f t="shared" si="198"/>
        <v/>
      </c>
      <c r="Y101" s="59" t="str">
        <f t="shared" si="198"/>
        <v/>
      </c>
      <c r="Z101" s="59" t="str">
        <f t="shared" si="198"/>
        <v/>
      </c>
    </row>
    <row r="102">
      <c r="A102" s="16" t="s">
        <v>94</v>
      </c>
      <c r="B102" s="16" t="s">
        <v>68</v>
      </c>
      <c r="C102" s="54">
        <v>45343.0</v>
      </c>
      <c r="D102" s="54"/>
      <c r="E102" s="55" t="s">
        <v>34</v>
      </c>
      <c r="F102" s="60" t="s">
        <v>35</v>
      </c>
      <c r="G102" s="57" t="s">
        <v>35</v>
      </c>
      <c r="H102" s="16">
        <v>2024.0</v>
      </c>
      <c r="I102" s="58">
        <f t="shared" si="4"/>
        <v>2026</v>
      </c>
      <c r="J102" s="59">
        <f t="shared" ref="J102:K102" si="199">if($E102="","",if($E102="Dropped",if(and(J$1&lt;=$I102,J$1&gt;=$H102),if(Year($D102)=J$1,$F102*0.8,if((year($D102)+1)=J$1,$F102*0.6,$F102*0.4)) ,""),if($E102="Minors",0,if($E102="FA Contract",if(and(J$1&lt;=$I102,J$1&gt;=$H102),$F102,""),if($E102="YP Contract",if(J$1=$H102,500000,if(J$1=($H102+1),1000000,if(J$1=($H102+2),1500000,""))))))))</f>
        <v>500000</v>
      </c>
      <c r="K102" s="59">
        <f t="shared" si="199"/>
        <v>1000000</v>
      </c>
      <c r="L102" s="59">
        <f t="shared" ref="L102:Z102" si="200">if($E102="","",if($E102="Injured",if(and(L$1=year(today()),L$1&lt;=$I102,L$1&gt;=$H102),0,if(and(L$1&lt;=$I102,L$1&gt;=$H102),$F102,"")),if($E102="Dropped",if(and(L$1&lt;=$I102,L$1&gt;=$H102),if(Year($D102)=L$1,$F102*0.8,if((year($D102)+1)=L$1,$F102*0.6,$F102*0.4)) ,""),if($E102="Minors",0,if($E102="FA Contract",if(and(L$1&lt;=$I102,L$1&gt;=$H102),$F102,""),if($E102="YP Contract",if(L$1=$H102,500000,if(L$1=($H102+1),1000000,if(L$1=($H102+2),1500000,"")))))))))</f>
        <v>1500000</v>
      </c>
      <c r="M102" s="59" t="str">
        <f t="shared" si="200"/>
        <v/>
      </c>
      <c r="N102" s="59" t="str">
        <f t="shared" si="200"/>
        <v/>
      </c>
      <c r="O102" s="59" t="str">
        <f t="shared" si="200"/>
        <v/>
      </c>
      <c r="P102" s="59" t="str">
        <f t="shared" si="200"/>
        <v/>
      </c>
      <c r="Q102" s="59" t="str">
        <f t="shared" si="200"/>
        <v/>
      </c>
      <c r="R102" s="59" t="str">
        <f t="shared" si="200"/>
        <v/>
      </c>
      <c r="S102" s="59" t="str">
        <f t="shared" si="200"/>
        <v/>
      </c>
      <c r="T102" s="59" t="str">
        <f t="shared" si="200"/>
        <v/>
      </c>
      <c r="U102" s="59" t="str">
        <f t="shared" si="200"/>
        <v/>
      </c>
      <c r="V102" s="59" t="str">
        <f t="shared" si="200"/>
        <v/>
      </c>
      <c r="W102" s="59" t="str">
        <f t="shared" si="200"/>
        <v/>
      </c>
      <c r="X102" s="59" t="str">
        <f t="shared" si="200"/>
        <v/>
      </c>
      <c r="Y102" s="59" t="str">
        <f t="shared" si="200"/>
        <v/>
      </c>
      <c r="Z102" s="59" t="str">
        <f t="shared" si="200"/>
        <v/>
      </c>
    </row>
    <row r="103">
      <c r="A103" s="16" t="s">
        <v>95</v>
      </c>
      <c r="B103" s="16" t="s">
        <v>68</v>
      </c>
      <c r="C103" s="54">
        <v>45343.0</v>
      </c>
      <c r="D103" s="54"/>
      <c r="E103" s="55" t="s">
        <v>34</v>
      </c>
      <c r="F103" s="60" t="s">
        <v>35</v>
      </c>
      <c r="G103" s="57" t="s">
        <v>35</v>
      </c>
      <c r="H103" s="16">
        <v>2024.0</v>
      </c>
      <c r="I103" s="58">
        <f t="shared" si="4"/>
        <v>2026</v>
      </c>
      <c r="J103" s="59">
        <f t="shared" ref="J103:K103" si="201">if($E103="","",if($E103="Dropped",if(and(J$1&lt;=$I103,J$1&gt;=$H103),if(Year($D103)=J$1,$F103*0.8,if((year($D103)+1)=J$1,$F103*0.6,$F103*0.4)) ,""),if($E103="Minors",0,if($E103="FA Contract",if(and(J$1&lt;=$I103,J$1&gt;=$H103),$F103,""),if($E103="YP Contract",if(J$1=$H103,500000,if(J$1=($H103+1),1000000,if(J$1=($H103+2),1500000,""))))))))</f>
        <v>500000</v>
      </c>
      <c r="K103" s="59">
        <f t="shared" si="201"/>
        <v>1000000</v>
      </c>
      <c r="L103" s="59">
        <f t="shared" ref="L103:Z103" si="202">if($E103="","",if($E103="Injured",if(and(L$1=year(today()),L$1&lt;=$I103,L$1&gt;=$H103),0,if(and(L$1&lt;=$I103,L$1&gt;=$H103),$F103,"")),if($E103="Dropped",if(and(L$1&lt;=$I103,L$1&gt;=$H103),if(Year($D103)=L$1,$F103*0.8,if((year($D103)+1)=L$1,$F103*0.6,$F103*0.4)) ,""),if($E103="Minors",0,if($E103="FA Contract",if(and(L$1&lt;=$I103,L$1&gt;=$H103),$F103,""),if($E103="YP Contract",if(L$1=$H103,500000,if(L$1=($H103+1),1000000,if(L$1=($H103+2),1500000,"")))))))))</f>
        <v>1500000</v>
      </c>
      <c r="M103" s="59" t="str">
        <f t="shared" si="202"/>
        <v/>
      </c>
      <c r="N103" s="59" t="str">
        <f t="shared" si="202"/>
        <v/>
      </c>
      <c r="O103" s="59" t="str">
        <f t="shared" si="202"/>
        <v/>
      </c>
      <c r="P103" s="59" t="str">
        <f t="shared" si="202"/>
        <v/>
      </c>
      <c r="Q103" s="59" t="str">
        <f t="shared" si="202"/>
        <v/>
      </c>
      <c r="R103" s="59" t="str">
        <f t="shared" si="202"/>
        <v/>
      </c>
      <c r="S103" s="59" t="str">
        <f t="shared" si="202"/>
        <v/>
      </c>
      <c r="T103" s="59" t="str">
        <f t="shared" si="202"/>
        <v/>
      </c>
      <c r="U103" s="59" t="str">
        <f t="shared" si="202"/>
        <v/>
      </c>
      <c r="V103" s="59" t="str">
        <f t="shared" si="202"/>
        <v/>
      </c>
      <c r="W103" s="59" t="str">
        <f t="shared" si="202"/>
        <v/>
      </c>
      <c r="X103" s="59" t="str">
        <f t="shared" si="202"/>
        <v/>
      </c>
      <c r="Y103" s="59" t="str">
        <f t="shared" si="202"/>
        <v/>
      </c>
      <c r="Z103" s="59" t="str">
        <f t="shared" si="202"/>
        <v/>
      </c>
    </row>
    <row r="104">
      <c r="A104" s="16" t="s">
        <v>96</v>
      </c>
      <c r="B104" s="16" t="s">
        <v>68</v>
      </c>
      <c r="C104" s="54">
        <v>45343.0</v>
      </c>
      <c r="D104" s="54"/>
      <c r="E104" s="55" t="s">
        <v>34</v>
      </c>
      <c r="F104" s="60" t="s">
        <v>35</v>
      </c>
      <c r="G104" s="57" t="s">
        <v>35</v>
      </c>
      <c r="H104" s="16">
        <v>2024.0</v>
      </c>
      <c r="I104" s="58">
        <f t="shared" si="4"/>
        <v>2026</v>
      </c>
      <c r="J104" s="59">
        <f t="shared" ref="J104:K104" si="203">if($E104="","",if($E104="Dropped",if(and(J$1&lt;=$I104,J$1&gt;=$H104),if(Year($D104)=J$1,$F104*0.8,if((year($D104)+1)=J$1,$F104*0.6,$F104*0.4)) ,""),if($E104="Minors",0,if($E104="FA Contract",if(and(J$1&lt;=$I104,J$1&gt;=$H104),$F104,""),if($E104="YP Contract",if(J$1=$H104,500000,if(J$1=($H104+1),1000000,if(J$1=($H104+2),1500000,""))))))))</f>
        <v>500000</v>
      </c>
      <c r="K104" s="59">
        <f t="shared" si="203"/>
        <v>1000000</v>
      </c>
      <c r="L104" s="59">
        <f t="shared" ref="L104:Z104" si="204">if($E104="","",if($E104="Injured",if(and(L$1=year(today()),L$1&lt;=$I104,L$1&gt;=$H104),0,if(and(L$1&lt;=$I104,L$1&gt;=$H104),$F104,"")),if($E104="Dropped",if(and(L$1&lt;=$I104,L$1&gt;=$H104),if(Year($D104)=L$1,$F104*0.8,if((year($D104)+1)=L$1,$F104*0.6,$F104*0.4)) ,""),if($E104="Minors",0,if($E104="FA Contract",if(and(L$1&lt;=$I104,L$1&gt;=$H104),$F104,""),if($E104="YP Contract",if(L$1=$H104,500000,if(L$1=($H104+1),1000000,if(L$1=($H104+2),1500000,"")))))))))</f>
        <v>1500000</v>
      </c>
      <c r="M104" s="59" t="str">
        <f t="shared" si="204"/>
        <v/>
      </c>
      <c r="N104" s="59" t="str">
        <f t="shared" si="204"/>
        <v/>
      </c>
      <c r="O104" s="59" t="str">
        <f t="shared" si="204"/>
        <v/>
      </c>
      <c r="P104" s="59" t="str">
        <f t="shared" si="204"/>
        <v/>
      </c>
      <c r="Q104" s="59" t="str">
        <f t="shared" si="204"/>
        <v/>
      </c>
      <c r="R104" s="59" t="str">
        <f t="shared" si="204"/>
        <v/>
      </c>
      <c r="S104" s="59" t="str">
        <f t="shared" si="204"/>
        <v/>
      </c>
      <c r="T104" s="59" t="str">
        <f t="shared" si="204"/>
        <v/>
      </c>
      <c r="U104" s="59" t="str">
        <f t="shared" si="204"/>
        <v/>
      </c>
      <c r="V104" s="59" t="str">
        <f t="shared" si="204"/>
        <v/>
      </c>
      <c r="W104" s="59" t="str">
        <f t="shared" si="204"/>
        <v/>
      </c>
      <c r="X104" s="59" t="str">
        <f t="shared" si="204"/>
        <v/>
      </c>
      <c r="Y104" s="59" t="str">
        <f t="shared" si="204"/>
        <v/>
      </c>
      <c r="Z104" s="59" t="str">
        <f t="shared" si="204"/>
        <v/>
      </c>
    </row>
    <row r="105">
      <c r="A105" s="16" t="s">
        <v>97</v>
      </c>
      <c r="B105" s="16" t="s">
        <v>68</v>
      </c>
      <c r="C105" s="54">
        <v>45343.0</v>
      </c>
      <c r="D105" s="54"/>
      <c r="E105" s="55" t="s">
        <v>34</v>
      </c>
      <c r="F105" s="60" t="s">
        <v>35</v>
      </c>
      <c r="G105" s="57" t="s">
        <v>35</v>
      </c>
      <c r="H105" s="16">
        <v>2024.0</v>
      </c>
      <c r="I105" s="58">
        <f t="shared" si="4"/>
        <v>2026</v>
      </c>
      <c r="J105" s="59">
        <f t="shared" ref="J105:K105" si="205">if($E105="","",if($E105="Dropped",if(and(J$1&lt;=$I105,J$1&gt;=$H105),if(Year($D105)=J$1,$F105*0.8,if((year($D105)+1)=J$1,$F105*0.6,$F105*0.4)) ,""),if($E105="Minors",0,if($E105="FA Contract",if(and(J$1&lt;=$I105,J$1&gt;=$H105),$F105,""),if($E105="YP Contract",if(J$1=$H105,500000,if(J$1=($H105+1),1000000,if(J$1=($H105+2),1500000,""))))))))</f>
        <v>500000</v>
      </c>
      <c r="K105" s="59">
        <f t="shared" si="205"/>
        <v>1000000</v>
      </c>
      <c r="L105" s="59">
        <f t="shared" ref="L105:Z105" si="206">if($E105="","",if($E105="Injured",if(and(L$1=year(today()),L$1&lt;=$I105,L$1&gt;=$H105),0,if(and(L$1&lt;=$I105,L$1&gt;=$H105),$F105,"")),if($E105="Dropped",if(and(L$1&lt;=$I105,L$1&gt;=$H105),if(Year($D105)=L$1,$F105*0.8,if((year($D105)+1)=L$1,$F105*0.6,$F105*0.4)) ,""),if($E105="Minors",0,if($E105="FA Contract",if(and(L$1&lt;=$I105,L$1&gt;=$H105),$F105,""),if($E105="YP Contract",if(L$1=$H105,500000,if(L$1=($H105+1),1000000,if(L$1=($H105+2),1500000,"")))))))))</f>
        <v>1500000</v>
      </c>
      <c r="M105" s="59" t="str">
        <f t="shared" si="206"/>
        <v/>
      </c>
      <c r="N105" s="59" t="str">
        <f t="shared" si="206"/>
        <v/>
      </c>
      <c r="O105" s="59" t="str">
        <f t="shared" si="206"/>
        <v/>
      </c>
      <c r="P105" s="59" t="str">
        <f t="shared" si="206"/>
        <v/>
      </c>
      <c r="Q105" s="59" t="str">
        <f t="shared" si="206"/>
        <v/>
      </c>
      <c r="R105" s="59" t="str">
        <f t="shared" si="206"/>
        <v/>
      </c>
      <c r="S105" s="59" t="str">
        <f t="shared" si="206"/>
        <v/>
      </c>
      <c r="T105" s="59" t="str">
        <f t="shared" si="206"/>
        <v/>
      </c>
      <c r="U105" s="59" t="str">
        <f t="shared" si="206"/>
        <v/>
      </c>
      <c r="V105" s="59" t="str">
        <f t="shared" si="206"/>
        <v/>
      </c>
      <c r="W105" s="59" t="str">
        <f t="shared" si="206"/>
        <v/>
      </c>
      <c r="X105" s="59" t="str">
        <f t="shared" si="206"/>
        <v/>
      </c>
      <c r="Y105" s="59" t="str">
        <f t="shared" si="206"/>
        <v/>
      </c>
      <c r="Z105" s="59" t="str">
        <f t="shared" si="206"/>
        <v/>
      </c>
    </row>
    <row r="106">
      <c r="A106" s="16" t="s">
        <v>102</v>
      </c>
      <c r="B106" s="16" t="s">
        <v>68</v>
      </c>
      <c r="C106" s="54">
        <v>45343.0</v>
      </c>
      <c r="D106" s="54"/>
      <c r="E106" s="55" t="s">
        <v>34</v>
      </c>
      <c r="F106" s="60" t="s">
        <v>35</v>
      </c>
      <c r="G106" s="57" t="s">
        <v>35</v>
      </c>
      <c r="H106" s="16">
        <v>2025.0</v>
      </c>
      <c r="I106" s="58">
        <f t="shared" si="4"/>
        <v>2027</v>
      </c>
      <c r="J106" s="59" t="str">
        <f t="shared" ref="J106:K106" si="207">if($E106="","",if($E106="Dropped",if(and(J$1&lt;=$I106,J$1&gt;=$H106),if(Year($D106)=J$1,$F106*0.8,if((year($D106)+1)=J$1,$F106*0.6,$F106*0.4)) ,""),if($E106="Minors",0,if($E106="FA Contract",if(and(J$1&lt;=$I106,J$1&gt;=$H106),$F106,""),if($E106="YP Contract",if(J$1=$H106,500000,if(J$1=($H106+1),1000000,if(J$1=($H106+2),1500000,""))))))))</f>
        <v/>
      </c>
      <c r="K106" s="59">
        <f t="shared" si="207"/>
        <v>500000</v>
      </c>
      <c r="L106" s="59">
        <f t="shared" ref="L106:Z106" si="208">if($E106="","",if($E106="Injured",if(and(L$1=year(today()),L$1&lt;=$I106,L$1&gt;=$H106),0,if(and(L$1&lt;=$I106,L$1&gt;=$H106),$F106,"")),if($E106="Dropped",if(and(L$1&lt;=$I106,L$1&gt;=$H106),if(Year($D106)=L$1,$F106*0.8,if((year($D106)+1)=L$1,$F106*0.6,$F106*0.4)) ,""),if($E106="Minors",0,if($E106="FA Contract",if(and(L$1&lt;=$I106,L$1&gt;=$H106),$F106,""),if($E106="YP Contract",if(L$1=$H106,500000,if(L$1=($H106+1),1000000,if(L$1=($H106+2),1500000,"")))))))))</f>
        <v>1000000</v>
      </c>
      <c r="M106" s="59">
        <f t="shared" si="208"/>
        <v>1500000</v>
      </c>
      <c r="N106" s="59" t="str">
        <f t="shared" si="208"/>
        <v/>
      </c>
      <c r="O106" s="59" t="str">
        <f t="shared" si="208"/>
        <v/>
      </c>
      <c r="P106" s="59" t="str">
        <f t="shared" si="208"/>
        <v/>
      </c>
      <c r="Q106" s="59" t="str">
        <f t="shared" si="208"/>
        <v/>
      </c>
      <c r="R106" s="59" t="str">
        <f t="shared" si="208"/>
        <v/>
      </c>
      <c r="S106" s="59" t="str">
        <f t="shared" si="208"/>
        <v/>
      </c>
      <c r="T106" s="59" t="str">
        <f t="shared" si="208"/>
        <v/>
      </c>
      <c r="U106" s="59" t="str">
        <f t="shared" si="208"/>
        <v/>
      </c>
      <c r="V106" s="59" t="str">
        <f t="shared" si="208"/>
        <v/>
      </c>
      <c r="W106" s="59" t="str">
        <f t="shared" si="208"/>
        <v/>
      </c>
      <c r="X106" s="59" t="str">
        <f t="shared" si="208"/>
        <v/>
      </c>
      <c r="Y106" s="59" t="str">
        <f t="shared" si="208"/>
        <v/>
      </c>
      <c r="Z106" s="59" t="str">
        <f t="shared" si="208"/>
        <v/>
      </c>
    </row>
    <row r="107">
      <c r="A107" s="16" t="s">
        <v>99</v>
      </c>
      <c r="B107" s="16" t="s">
        <v>68</v>
      </c>
      <c r="C107" s="54">
        <v>45343.0</v>
      </c>
      <c r="D107" s="54"/>
      <c r="E107" s="55" t="s">
        <v>34</v>
      </c>
      <c r="F107" s="60" t="s">
        <v>35</v>
      </c>
      <c r="G107" s="57" t="s">
        <v>35</v>
      </c>
      <c r="H107" s="16">
        <v>2026.0</v>
      </c>
      <c r="I107" s="58">
        <f t="shared" si="4"/>
        <v>2028</v>
      </c>
      <c r="J107" s="59" t="str">
        <f t="shared" ref="J107:K107" si="209">if($E107="","",if($E107="Dropped",if(and(J$1&lt;=$I107,J$1&gt;=$H107),if(Year($D107)=J$1,$F107*0.8,if((year($D107)+1)=J$1,$F107*0.6,$F107*0.4)) ,""),if($E107="Minors",0,if($E107="FA Contract",if(and(J$1&lt;=$I107,J$1&gt;=$H107),$F107,""),if($E107="YP Contract",if(J$1=$H107,500000,if(J$1=($H107+1),1000000,if(J$1=($H107+2),1500000,""))))))))</f>
        <v/>
      </c>
      <c r="K107" s="59" t="str">
        <f t="shared" si="209"/>
        <v/>
      </c>
      <c r="L107" s="59">
        <f t="shared" ref="L107:Z107" si="210">if($E107="","",if($E107="Injured",if(and(L$1=year(today()),L$1&lt;=$I107,L$1&gt;=$H107),0,if(and(L$1&lt;=$I107,L$1&gt;=$H107),$F107,"")),if($E107="Dropped",if(and(L$1&lt;=$I107,L$1&gt;=$H107),if(Year($D107)=L$1,$F107*0.8,if((year($D107)+1)=L$1,$F107*0.6,$F107*0.4)) ,""),if($E107="Minors",0,if($E107="FA Contract",if(and(L$1&lt;=$I107,L$1&gt;=$H107),$F107,""),if($E107="YP Contract",if(L$1=$H107,500000,if(L$1=($H107+1),1000000,if(L$1=($H107+2),1500000,"")))))))))</f>
        <v>500000</v>
      </c>
      <c r="M107" s="59">
        <f t="shared" si="210"/>
        <v>1000000</v>
      </c>
      <c r="N107" s="59">
        <f t="shared" si="210"/>
        <v>1500000</v>
      </c>
      <c r="O107" s="59" t="str">
        <f t="shared" si="210"/>
        <v/>
      </c>
      <c r="P107" s="59" t="str">
        <f t="shared" si="210"/>
        <v/>
      </c>
      <c r="Q107" s="59" t="str">
        <f t="shared" si="210"/>
        <v/>
      </c>
      <c r="R107" s="59" t="str">
        <f t="shared" si="210"/>
        <v/>
      </c>
      <c r="S107" s="59" t="str">
        <f t="shared" si="210"/>
        <v/>
      </c>
      <c r="T107" s="59" t="str">
        <f t="shared" si="210"/>
        <v/>
      </c>
      <c r="U107" s="59" t="str">
        <f t="shared" si="210"/>
        <v/>
      </c>
      <c r="V107" s="59" t="str">
        <f t="shared" si="210"/>
        <v/>
      </c>
      <c r="W107" s="59" t="str">
        <f t="shared" si="210"/>
        <v/>
      </c>
      <c r="X107" s="59" t="str">
        <f t="shared" si="210"/>
        <v/>
      </c>
      <c r="Y107" s="59" t="str">
        <f t="shared" si="210"/>
        <v/>
      </c>
      <c r="Z107" s="59" t="str">
        <f t="shared" si="210"/>
        <v/>
      </c>
    </row>
    <row r="108">
      <c r="A108" s="16" t="s">
        <v>98</v>
      </c>
      <c r="B108" s="16" t="s">
        <v>68</v>
      </c>
      <c r="C108" s="54">
        <v>45343.0</v>
      </c>
      <c r="D108" s="54"/>
      <c r="E108" s="55" t="s">
        <v>34</v>
      </c>
      <c r="F108" s="60" t="s">
        <v>35</v>
      </c>
      <c r="G108" s="57" t="s">
        <v>35</v>
      </c>
      <c r="H108" s="16">
        <v>2026.0</v>
      </c>
      <c r="I108" s="58">
        <f t="shared" si="4"/>
        <v>2028</v>
      </c>
      <c r="J108" s="59" t="str">
        <f t="shared" ref="J108:K108" si="211">if($E108="","",if($E108="Dropped",if(and(J$1&lt;=$I108,J$1&gt;=$H108),if(Year($D108)=J$1,$F108*0.8,if((year($D108)+1)=J$1,$F108*0.6,$F108*0.4)) ,""),if($E108="Minors",0,if($E108="FA Contract",if(and(J$1&lt;=$I108,J$1&gt;=$H108),$F108,""),if($E108="YP Contract",if(J$1=$H108,500000,if(J$1=($H108+1),1000000,if(J$1=($H108+2),1500000,""))))))))</f>
        <v/>
      </c>
      <c r="K108" s="59" t="str">
        <f t="shared" si="211"/>
        <v/>
      </c>
      <c r="L108" s="59">
        <f t="shared" ref="L108:Z108" si="212">if($E108="","",if($E108="Injured",if(and(L$1=year(today()),L$1&lt;=$I108,L$1&gt;=$H108),0,if(and(L$1&lt;=$I108,L$1&gt;=$H108),$F108,"")),if($E108="Dropped",if(and(L$1&lt;=$I108,L$1&gt;=$H108),if(Year($D108)=L$1,$F108*0.8,if((year($D108)+1)=L$1,$F108*0.6,$F108*0.4)) ,""),if($E108="Minors",0,if($E108="FA Contract",if(and(L$1&lt;=$I108,L$1&gt;=$H108),$F108,""),if($E108="YP Contract",if(L$1=$H108,500000,if(L$1=($H108+1),1000000,if(L$1=($H108+2),1500000,"")))))))))</f>
        <v>500000</v>
      </c>
      <c r="M108" s="59">
        <f t="shared" si="212"/>
        <v>1000000</v>
      </c>
      <c r="N108" s="59">
        <f t="shared" si="212"/>
        <v>1500000</v>
      </c>
      <c r="O108" s="59" t="str">
        <f t="shared" si="212"/>
        <v/>
      </c>
      <c r="P108" s="59" t="str">
        <f t="shared" si="212"/>
        <v/>
      </c>
      <c r="Q108" s="59" t="str">
        <f t="shared" si="212"/>
        <v/>
      </c>
      <c r="R108" s="59" t="str">
        <f t="shared" si="212"/>
        <v/>
      </c>
      <c r="S108" s="59" t="str">
        <f t="shared" si="212"/>
        <v/>
      </c>
      <c r="T108" s="59" t="str">
        <f t="shared" si="212"/>
        <v/>
      </c>
      <c r="U108" s="59" t="str">
        <f t="shared" si="212"/>
        <v/>
      </c>
      <c r="V108" s="59" t="str">
        <f t="shared" si="212"/>
        <v/>
      </c>
      <c r="W108" s="59" t="str">
        <f t="shared" si="212"/>
        <v/>
      </c>
      <c r="X108" s="59" t="str">
        <f t="shared" si="212"/>
        <v/>
      </c>
      <c r="Y108" s="59" t="str">
        <f t="shared" si="212"/>
        <v/>
      </c>
      <c r="Z108" s="59" t="str">
        <f t="shared" si="212"/>
        <v/>
      </c>
    </row>
    <row r="109">
      <c r="A109" s="16" t="s">
        <v>107</v>
      </c>
      <c r="B109" s="16" t="s">
        <v>68</v>
      </c>
      <c r="C109" s="54">
        <v>45694.0</v>
      </c>
      <c r="D109" s="54"/>
      <c r="E109" s="55" t="s">
        <v>52</v>
      </c>
      <c r="F109" s="60" t="s">
        <v>35</v>
      </c>
      <c r="G109" s="57" t="s">
        <v>35</v>
      </c>
      <c r="H109" s="62"/>
      <c r="I109" s="58" t="str">
        <f t="shared" si="4"/>
        <v/>
      </c>
      <c r="J109" s="59">
        <f t="shared" ref="J109:K109" si="213">if($E109="","",if($E109="Dropped",if(and(J$1&lt;=$I109,J$1&gt;=$H109),if(Year($D109)=J$1,$F109*0.8,if((year($D109)+1)=J$1,$F109*0.6,$F109*0.4)) ,""),if($E109="Minors",0,if($E109="FA Contract",if(and(J$1&lt;=$I109,J$1&gt;=$H109),$F109,""),if($E109="YP Contract",if(J$1=$H109,500000,if(J$1=($H109+1),1000000,if(J$1=($H109+2),1500000,""))))))))</f>
        <v>0</v>
      </c>
      <c r="K109" s="59">
        <f t="shared" si="213"/>
        <v>0</v>
      </c>
      <c r="L109" s="59">
        <f t="shared" ref="L109:Z109" si="214">if($E109="","",if($E109="Injured",if(and(L$1=year(today()),L$1&lt;=$I109,L$1&gt;=$H109),0,if(and(L$1&lt;=$I109,L$1&gt;=$H109),$F109,"")),if($E109="Dropped",if(and(L$1&lt;=$I109,L$1&gt;=$H109),if(Year($D109)=L$1,$F109*0.8,if((year($D109)+1)=L$1,$F109*0.6,$F109*0.4)) ,""),if($E109="Minors",0,if($E109="FA Contract",if(and(L$1&lt;=$I109,L$1&gt;=$H109),$F109,""),if($E109="YP Contract",if(L$1=$H109,500000,if(L$1=($H109+1),1000000,if(L$1=($H109+2),1500000,"")))))))))</f>
        <v>0</v>
      </c>
      <c r="M109" s="59">
        <f t="shared" si="214"/>
        <v>0</v>
      </c>
      <c r="N109" s="59">
        <f t="shared" si="214"/>
        <v>0</v>
      </c>
      <c r="O109" s="59">
        <f t="shared" si="214"/>
        <v>0</v>
      </c>
      <c r="P109" s="59">
        <f t="shared" si="214"/>
        <v>0</v>
      </c>
      <c r="Q109" s="59">
        <f t="shared" si="214"/>
        <v>0</v>
      </c>
      <c r="R109" s="59">
        <f t="shared" si="214"/>
        <v>0</v>
      </c>
      <c r="S109" s="59">
        <f t="shared" si="214"/>
        <v>0</v>
      </c>
      <c r="T109" s="59">
        <f t="shared" si="214"/>
        <v>0</v>
      </c>
      <c r="U109" s="59">
        <f t="shared" si="214"/>
        <v>0</v>
      </c>
      <c r="V109" s="59">
        <f t="shared" si="214"/>
        <v>0</v>
      </c>
      <c r="W109" s="59">
        <f t="shared" si="214"/>
        <v>0</v>
      </c>
      <c r="X109" s="59">
        <f t="shared" si="214"/>
        <v>0</v>
      </c>
      <c r="Y109" s="59">
        <f t="shared" si="214"/>
        <v>0</v>
      </c>
      <c r="Z109" s="59">
        <f t="shared" si="214"/>
        <v>0</v>
      </c>
    </row>
    <row r="110">
      <c r="A110" s="16" t="s">
        <v>1004</v>
      </c>
      <c r="B110" s="16" t="s">
        <v>68</v>
      </c>
      <c r="C110" s="54">
        <v>46051.0</v>
      </c>
      <c r="D110" s="54"/>
      <c r="E110" s="55" t="s">
        <v>52</v>
      </c>
      <c r="F110" s="60" t="s">
        <v>35</v>
      </c>
      <c r="G110" s="57" t="s">
        <v>35</v>
      </c>
      <c r="H110" s="62"/>
      <c r="I110" s="58" t="str">
        <f t="shared" si="4"/>
        <v/>
      </c>
      <c r="J110" s="59">
        <f t="shared" ref="J110:K110" si="215">if($E110="","",if($E110="Dropped",if(and(J$1&lt;=$I110,J$1&gt;=$H110),if(Year($D110)=J$1,$F110*0.8,if((year($D110)+1)=J$1,$F110*0.6,$F110*0.4)) ,""),if($E110="Minors",0,if($E110="FA Contract",if(and(J$1&lt;=$I110,J$1&gt;=$H110),$F110,""),if($E110="YP Contract",if(J$1=$H110,500000,if(J$1=($H110+1),1000000,if(J$1=($H110+2),1500000,""))))))))</f>
        <v>0</v>
      </c>
      <c r="K110" s="59">
        <f t="shared" si="215"/>
        <v>0</v>
      </c>
      <c r="L110" s="59">
        <f t="shared" ref="L110:Z110" si="216">if($E110="","",if($E110="Injured",if(and(L$1=year(today()),L$1&lt;=$I110,L$1&gt;=$H110),0,if(and(L$1&lt;=$I110,L$1&gt;=$H110),$F110,"")),if($E110="Dropped",if(and(L$1&lt;=$I110,L$1&gt;=$H110),if(Year($D110)=L$1,$F110*0.8,if((year($D110)+1)=L$1,$F110*0.6,$F110*0.4)) ,""),if($E110="Minors",0,if($E110="FA Contract",if(and(L$1&lt;=$I110,L$1&gt;=$H110),$F110,""),if($E110="YP Contract",if(L$1=$H110,500000,if(L$1=($H110+1),1000000,if(L$1=($H110+2),1500000,"")))))))))</f>
        <v>0</v>
      </c>
      <c r="M110" s="59">
        <f t="shared" si="216"/>
        <v>0</v>
      </c>
      <c r="N110" s="59">
        <f t="shared" si="216"/>
        <v>0</v>
      </c>
      <c r="O110" s="59">
        <f t="shared" si="216"/>
        <v>0</v>
      </c>
      <c r="P110" s="59">
        <f t="shared" si="216"/>
        <v>0</v>
      </c>
      <c r="Q110" s="59">
        <f t="shared" si="216"/>
        <v>0</v>
      </c>
      <c r="R110" s="59">
        <f t="shared" si="216"/>
        <v>0</v>
      </c>
      <c r="S110" s="59">
        <f t="shared" si="216"/>
        <v>0</v>
      </c>
      <c r="T110" s="59">
        <f t="shared" si="216"/>
        <v>0</v>
      </c>
      <c r="U110" s="59">
        <f t="shared" si="216"/>
        <v>0</v>
      </c>
      <c r="V110" s="59">
        <f t="shared" si="216"/>
        <v>0</v>
      </c>
      <c r="W110" s="59">
        <f t="shared" si="216"/>
        <v>0</v>
      </c>
      <c r="X110" s="59">
        <f t="shared" si="216"/>
        <v>0</v>
      </c>
      <c r="Y110" s="59">
        <f t="shared" si="216"/>
        <v>0</v>
      </c>
      <c r="Z110" s="59">
        <f t="shared" si="216"/>
        <v>0</v>
      </c>
    </row>
    <row r="111">
      <c r="A111" s="16" t="s">
        <v>1005</v>
      </c>
      <c r="B111" s="16" t="s">
        <v>68</v>
      </c>
      <c r="C111" s="54">
        <v>46071.0</v>
      </c>
      <c r="D111" s="54"/>
      <c r="E111" s="55" t="s">
        <v>52</v>
      </c>
      <c r="F111" s="60" t="s">
        <v>35</v>
      </c>
      <c r="G111" s="57" t="s">
        <v>35</v>
      </c>
      <c r="H111" s="62"/>
      <c r="I111" s="58" t="str">
        <f t="shared" si="4"/>
        <v/>
      </c>
      <c r="J111" s="59">
        <f t="shared" ref="J111:K111" si="217">if($E111="","",if($E111="Dropped",if(and(J$1&lt;=$I111,J$1&gt;=$H111),if(Year($D111)=J$1,$F111*0.8,if((year($D111)+1)=J$1,$F111*0.6,$F111*0.4)) ,""),if($E111="Minors",0,if($E111="FA Contract",if(and(J$1&lt;=$I111,J$1&gt;=$H111),$F111,""),if($E111="YP Contract",if(J$1=$H111,500000,if(J$1=($H111+1),1000000,if(J$1=($H111+2),1500000,""))))))))</f>
        <v>0</v>
      </c>
      <c r="K111" s="59">
        <f t="shared" si="217"/>
        <v>0</v>
      </c>
      <c r="L111" s="59">
        <f t="shared" ref="L111:Z111" si="218">if($E111="","",if($E111="Injured",if(and(L$1=year(today()),L$1&lt;=$I111,L$1&gt;=$H111),0,if(and(L$1&lt;=$I111,L$1&gt;=$H111),$F111,"")),if($E111="Dropped",if(and(L$1&lt;=$I111,L$1&gt;=$H111),if(Year($D111)=L$1,$F111*0.8,if((year($D111)+1)=L$1,$F111*0.6,$F111*0.4)) ,""),if($E111="Minors",0,if($E111="FA Contract",if(and(L$1&lt;=$I111,L$1&gt;=$H111),$F111,""),if($E111="YP Contract",if(L$1=$H111,500000,if(L$1=($H111+1),1000000,if(L$1=($H111+2),1500000,"")))))))))</f>
        <v>0</v>
      </c>
      <c r="M111" s="59">
        <f t="shared" si="218"/>
        <v>0</v>
      </c>
      <c r="N111" s="59">
        <f t="shared" si="218"/>
        <v>0</v>
      </c>
      <c r="O111" s="59">
        <f t="shared" si="218"/>
        <v>0</v>
      </c>
      <c r="P111" s="59">
        <f t="shared" si="218"/>
        <v>0</v>
      </c>
      <c r="Q111" s="59">
        <f t="shared" si="218"/>
        <v>0</v>
      </c>
      <c r="R111" s="59">
        <f t="shared" si="218"/>
        <v>0</v>
      </c>
      <c r="S111" s="59">
        <f t="shared" si="218"/>
        <v>0</v>
      </c>
      <c r="T111" s="59">
        <f t="shared" si="218"/>
        <v>0</v>
      </c>
      <c r="U111" s="59">
        <f t="shared" si="218"/>
        <v>0</v>
      </c>
      <c r="V111" s="59">
        <f t="shared" si="218"/>
        <v>0</v>
      </c>
      <c r="W111" s="59">
        <f t="shared" si="218"/>
        <v>0</v>
      </c>
      <c r="X111" s="59">
        <f t="shared" si="218"/>
        <v>0</v>
      </c>
      <c r="Y111" s="59">
        <f t="shared" si="218"/>
        <v>0</v>
      </c>
      <c r="Z111" s="59">
        <f t="shared" si="218"/>
        <v>0</v>
      </c>
    </row>
    <row r="112">
      <c r="A112" s="16" t="s">
        <v>110</v>
      </c>
      <c r="B112" s="16" t="s">
        <v>68</v>
      </c>
      <c r="C112" s="54">
        <v>45344.0</v>
      </c>
      <c r="D112" s="54"/>
      <c r="E112" s="55" t="s">
        <v>52</v>
      </c>
      <c r="F112" s="60" t="s">
        <v>35</v>
      </c>
      <c r="G112" s="57" t="s">
        <v>35</v>
      </c>
      <c r="H112" s="62"/>
      <c r="I112" s="58" t="str">
        <f t="shared" si="4"/>
        <v/>
      </c>
      <c r="J112" s="59">
        <f t="shared" ref="J112:K112" si="219">if($E112="","",if($E112="Dropped",if(and(J$1&lt;=$I112,J$1&gt;=$H112),if(Year($D112)=J$1,$F112*0.8,if((year($D112)+1)=J$1,$F112*0.6,$F112*0.4)) ,""),if($E112="Minors",0,if($E112="FA Contract",if(and(J$1&lt;=$I112,J$1&gt;=$H112),$F112,""),if($E112="YP Contract",if(J$1=$H112,500000,if(J$1=($H112+1),1000000,if(J$1=($H112+2),1500000,""))))))))</f>
        <v>0</v>
      </c>
      <c r="K112" s="59">
        <f t="shared" si="219"/>
        <v>0</v>
      </c>
      <c r="L112" s="59">
        <f t="shared" ref="L112:Z112" si="220">if($E112="","",if($E112="Injured",if(and(L$1=year(today()),L$1&lt;=$I112,L$1&gt;=$H112),0,if(and(L$1&lt;=$I112,L$1&gt;=$H112),$F112,"")),if($E112="Dropped",if(and(L$1&lt;=$I112,L$1&gt;=$H112),if(Year($D112)=L$1,$F112*0.8,if((year($D112)+1)=L$1,$F112*0.6,$F112*0.4)) ,""),if($E112="Minors",0,if($E112="FA Contract",if(and(L$1&lt;=$I112,L$1&gt;=$H112),$F112,""),if($E112="YP Contract",if(L$1=$H112,500000,if(L$1=($H112+1),1000000,if(L$1=($H112+2),1500000,"")))))))))</f>
        <v>0</v>
      </c>
      <c r="M112" s="59">
        <f t="shared" si="220"/>
        <v>0</v>
      </c>
      <c r="N112" s="59">
        <f t="shared" si="220"/>
        <v>0</v>
      </c>
      <c r="O112" s="59">
        <f t="shared" si="220"/>
        <v>0</v>
      </c>
      <c r="P112" s="59">
        <f t="shared" si="220"/>
        <v>0</v>
      </c>
      <c r="Q112" s="59">
        <f t="shared" si="220"/>
        <v>0</v>
      </c>
      <c r="R112" s="59">
        <f t="shared" si="220"/>
        <v>0</v>
      </c>
      <c r="S112" s="59">
        <f t="shared" si="220"/>
        <v>0</v>
      </c>
      <c r="T112" s="59">
        <f t="shared" si="220"/>
        <v>0</v>
      </c>
      <c r="U112" s="59">
        <f t="shared" si="220"/>
        <v>0</v>
      </c>
      <c r="V112" s="59">
        <f t="shared" si="220"/>
        <v>0</v>
      </c>
      <c r="W112" s="59">
        <f t="shared" si="220"/>
        <v>0</v>
      </c>
      <c r="X112" s="59">
        <f t="shared" si="220"/>
        <v>0</v>
      </c>
      <c r="Y112" s="59">
        <f t="shared" si="220"/>
        <v>0</v>
      </c>
      <c r="Z112" s="59">
        <f t="shared" si="220"/>
        <v>0</v>
      </c>
    </row>
    <row r="113">
      <c r="A113" s="16" t="s">
        <v>1006</v>
      </c>
      <c r="B113" s="16" t="s">
        <v>68</v>
      </c>
      <c r="C113" s="54">
        <v>46070.0</v>
      </c>
      <c r="D113" s="54"/>
      <c r="E113" s="55" t="s">
        <v>52</v>
      </c>
      <c r="F113" s="60" t="s">
        <v>35</v>
      </c>
      <c r="G113" s="57" t="s">
        <v>35</v>
      </c>
      <c r="H113" s="62"/>
      <c r="I113" s="58" t="str">
        <f t="shared" si="4"/>
        <v/>
      </c>
      <c r="J113" s="59">
        <f t="shared" ref="J113:K113" si="221">if($E113="","",if($E113="Dropped",if(and(J$1&lt;=$I113,J$1&gt;=$H113),if(Year($D113)=J$1,$F113*0.8,if((year($D113)+1)=J$1,$F113*0.6,$F113*0.4)) ,""),if($E113="Minors",0,if($E113="FA Contract",if(and(J$1&lt;=$I113,J$1&gt;=$H113),$F113,""),if($E113="YP Contract",if(J$1=$H113,500000,if(J$1=($H113+1),1000000,if(J$1=($H113+2),1500000,""))))))))</f>
        <v>0</v>
      </c>
      <c r="K113" s="59">
        <f t="shared" si="221"/>
        <v>0</v>
      </c>
      <c r="L113" s="59">
        <f t="shared" ref="L113:Z113" si="222">if($E113="","",if($E113="Injured",if(and(L$1=year(today()),L$1&lt;=$I113,L$1&gt;=$H113),0,if(and(L$1&lt;=$I113,L$1&gt;=$H113),$F113,"")),if($E113="Dropped",if(and(L$1&lt;=$I113,L$1&gt;=$H113),if(Year($D113)=L$1,$F113*0.8,if((year($D113)+1)=L$1,$F113*0.6,$F113*0.4)) ,""),if($E113="Minors",0,if($E113="FA Contract",if(and(L$1&lt;=$I113,L$1&gt;=$H113),$F113,""),if($E113="YP Contract",if(L$1=$H113,500000,if(L$1=($H113+1),1000000,if(L$1=($H113+2),1500000,"")))))))))</f>
        <v>0</v>
      </c>
      <c r="M113" s="59">
        <f t="shared" si="222"/>
        <v>0</v>
      </c>
      <c r="N113" s="59">
        <f t="shared" si="222"/>
        <v>0</v>
      </c>
      <c r="O113" s="59">
        <f t="shared" si="222"/>
        <v>0</v>
      </c>
      <c r="P113" s="59">
        <f t="shared" si="222"/>
        <v>0</v>
      </c>
      <c r="Q113" s="59">
        <f t="shared" si="222"/>
        <v>0</v>
      </c>
      <c r="R113" s="59">
        <f t="shared" si="222"/>
        <v>0</v>
      </c>
      <c r="S113" s="59">
        <f t="shared" si="222"/>
        <v>0</v>
      </c>
      <c r="T113" s="59">
        <f t="shared" si="222"/>
        <v>0</v>
      </c>
      <c r="U113" s="59">
        <f t="shared" si="222"/>
        <v>0</v>
      </c>
      <c r="V113" s="59">
        <f t="shared" si="222"/>
        <v>0</v>
      </c>
      <c r="W113" s="59">
        <f t="shared" si="222"/>
        <v>0</v>
      </c>
      <c r="X113" s="59">
        <f t="shared" si="222"/>
        <v>0</v>
      </c>
      <c r="Y113" s="59">
        <f t="shared" si="222"/>
        <v>0</v>
      </c>
      <c r="Z113" s="59">
        <f t="shared" si="222"/>
        <v>0</v>
      </c>
    </row>
    <row r="114">
      <c r="A114" s="16" t="s">
        <v>1007</v>
      </c>
      <c r="B114" s="16" t="s">
        <v>68</v>
      </c>
      <c r="C114" s="54">
        <v>46066.0</v>
      </c>
      <c r="D114" s="54"/>
      <c r="E114" s="55" t="s">
        <v>52</v>
      </c>
      <c r="F114" s="60" t="s">
        <v>35</v>
      </c>
      <c r="G114" s="57" t="s">
        <v>35</v>
      </c>
      <c r="H114" s="62"/>
      <c r="I114" s="58" t="str">
        <f t="shared" si="4"/>
        <v/>
      </c>
      <c r="J114" s="59">
        <f t="shared" ref="J114:K114" si="223">if($E114="","",if($E114="Dropped",if(and(J$1&lt;=$I114,J$1&gt;=$H114),if(Year($D114)=J$1,$F114*0.8,if((year($D114)+1)=J$1,$F114*0.6,$F114*0.4)) ,""),if($E114="Minors",0,if($E114="FA Contract",if(and(J$1&lt;=$I114,J$1&gt;=$H114),$F114,""),if($E114="YP Contract",if(J$1=$H114,500000,if(J$1=($H114+1),1000000,if(J$1=($H114+2),1500000,""))))))))</f>
        <v>0</v>
      </c>
      <c r="K114" s="59">
        <f t="shared" si="223"/>
        <v>0</v>
      </c>
      <c r="L114" s="59">
        <f t="shared" ref="L114:Z114" si="224">if($E114="","",if($E114="Injured",if(and(L$1=year(today()),L$1&lt;=$I114,L$1&gt;=$H114),0,if(and(L$1&lt;=$I114,L$1&gt;=$H114),$F114,"")),if($E114="Dropped",if(and(L$1&lt;=$I114,L$1&gt;=$H114),if(Year($D114)=L$1,$F114*0.8,if((year($D114)+1)=L$1,$F114*0.6,$F114*0.4)) ,""),if($E114="Minors",0,if($E114="FA Contract",if(and(L$1&lt;=$I114,L$1&gt;=$H114),$F114,""),if($E114="YP Contract",if(L$1=$H114,500000,if(L$1=($H114+1),1000000,if(L$1=($H114+2),1500000,"")))))))))</f>
        <v>0</v>
      </c>
      <c r="M114" s="59">
        <f t="shared" si="224"/>
        <v>0</v>
      </c>
      <c r="N114" s="59">
        <f t="shared" si="224"/>
        <v>0</v>
      </c>
      <c r="O114" s="59">
        <f t="shared" si="224"/>
        <v>0</v>
      </c>
      <c r="P114" s="59">
        <f t="shared" si="224"/>
        <v>0</v>
      </c>
      <c r="Q114" s="59">
        <f t="shared" si="224"/>
        <v>0</v>
      </c>
      <c r="R114" s="59">
        <f t="shared" si="224"/>
        <v>0</v>
      </c>
      <c r="S114" s="59">
        <f t="shared" si="224"/>
        <v>0</v>
      </c>
      <c r="T114" s="59">
        <f t="shared" si="224"/>
        <v>0</v>
      </c>
      <c r="U114" s="59">
        <f t="shared" si="224"/>
        <v>0</v>
      </c>
      <c r="V114" s="59">
        <f t="shared" si="224"/>
        <v>0</v>
      </c>
      <c r="W114" s="59">
        <f t="shared" si="224"/>
        <v>0</v>
      </c>
      <c r="X114" s="59">
        <f t="shared" si="224"/>
        <v>0</v>
      </c>
      <c r="Y114" s="59">
        <f t="shared" si="224"/>
        <v>0</v>
      </c>
      <c r="Z114" s="59">
        <f t="shared" si="224"/>
        <v>0</v>
      </c>
    </row>
    <row r="115">
      <c r="A115" s="16" t="s">
        <v>1008</v>
      </c>
      <c r="B115" s="16" t="s">
        <v>68</v>
      </c>
      <c r="C115" s="54">
        <v>46062.0</v>
      </c>
      <c r="D115" s="54"/>
      <c r="E115" s="55" t="s">
        <v>52</v>
      </c>
      <c r="F115" s="60" t="s">
        <v>35</v>
      </c>
      <c r="G115" s="57" t="s">
        <v>35</v>
      </c>
      <c r="H115" s="62"/>
      <c r="I115" s="58" t="str">
        <f t="shared" si="4"/>
        <v/>
      </c>
      <c r="J115" s="59">
        <f t="shared" ref="J115:K115" si="225">if($E115="","",if($E115="Dropped",if(and(J$1&lt;=$I115,J$1&gt;=$H115),if(Year($D115)=J$1,$F115*0.8,if((year($D115)+1)=J$1,$F115*0.6,$F115*0.4)) ,""),if($E115="Minors",0,if($E115="FA Contract",if(and(J$1&lt;=$I115,J$1&gt;=$H115),$F115,""),if($E115="YP Contract",if(J$1=$H115,500000,if(J$1=($H115+1),1000000,if(J$1=($H115+2),1500000,""))))))))</f>
        <v>0</v>
      </c>
      <c r="K115" s="59">
        <f t="shared" si="225"/>
        <v>0</v>
      </c>
      <c r="L115" s="59">
        <f t="shared" ref="L115:Z115" si="226">if($E115="","",if($E115="Injured",if(and(L$1=year(today()),L$1&lt;=$I115,L$1&gt;=$H115),0,if(and(L$1&lt;=$I115,L$1&gt;=$H115),$F115,"")),if($E115="Dropped",if(and(L$1&lt;=$I115,L$1&gt;=$H115),if(Year($D115)=L$1,$F115*0.8,if((year($D115)+1)=L$1,$F115*0.6,$F115*0.4)) ,""),if($E115="Minors",0,if($E115="FA Contract",if(and(L$1&lt;=$I115,L$1&gt;=$H115),$F115,""),if($E115="YP Contract",if(L$1=$H115,500000,if(L$1=($H115+1),1000000,if(L$1=($H115+2),1500000,"")))))))))</f>
        <v>0</v>
      </c>
      <c r="M115" s="59">
        <f t="shared" si="226"/>
        <v>0</v>
      </c>
      <c r="N115" s="59">
        <f t="shared" si="226"/>
        <v>0</v>
      </c>
      <c r="O115" s="59">
        <f t="shared" si="226"/>
        <v>0</v>
      </c>
      <c r="P115" s="59">
        <f t="shared" si="226"/>
        <v>0</v>
      </c>
      <c r="Q115" s="59">
        <f t="shared" si="226"/>
        <v>0</v>
      </c>
      <c r="R115" s="59">
        <f t="shared" si="226"/>
        <v>0</v>
      </c>
      <c r="S115" s="59">
        <f t="shared" si="226"/>
        <v>0</v>
      </c>
      <c r="T115" s="59">
        <f t="shared" si="226"/>
        <v>0</v>
      </c>
      <c r="U115" s="59">
        <f t="shared" si="226"/>
        <v>0</v>
      </c>
      <c r="V115" s="59">
        <f t="shared" si="226"/>
        <v>0</v>
      </c>
      <c r="W115" s="59">
        <f t="shared" si="226"/>
        <v>0</v>
      </c>
      <c r="X115" s="59">
        <f t="shared" si="226"/>
        <v>0</v>
      </c>
      <c r="Y115" s="59">
        <f t="shared" si="226"/>
        <v>0</v>
      </c>
      <c r="Z115" s="59">
        <f t="shared" si="226"/>
        <v>0</v>
      </c>
    </row>
    <row r="116">
      <c r="A116" s="16" t="s">
        <v>112</v>
      </c>
      <c r="B116" s="16" t="s">
        <v>68</v>
      </c>
      <c r="C116" s="54">
        <v>45685.0</v>
      </c>
      <c r="D116" s="54"/>
      <c r="E116" s="55" t="s">
        <v>52</v>
      </c>
      <c r="F116" s="60" t="s">
        <v>35</v>
      </c>
      <c r="G116" s="57" t="s">
        <v>35</v>
      </c>
      <c r="H116" s="62"/>
      <c r="I116" s="58" t="str">
        <f t="shared" si="4"/>
        <v/>
      </c>
      <c r="J116" s="59">
        <f t="shared" ref="J116:K116" si="227">if($E116="","",if($E116="Dropped",if(and(J$1&lt;=$I116,J$1&gt;=$H116),if(Year($D116)=J$1,$F116*0.8,if((year($D116)+1)=J$1,$F116*0.6,$F116*0.4)) ,""),if($E116="Minors",0,if($E116="FA Contract",if(and(J$1&lt;=$I116,J$1&gt;=$H116),$F116,""),if($E116="YP Contract",if(J$1=$H116,500000,if(J$1=($H116+1),1000000,if(J$1=($H116+2),1500000,""))))))))</f>
        <v>0</v>
      </c>
      <c r="K116" s="59">
        <f t="shared" si="227"/>
        <v>0</v>
      </c>
      <c r="L116" s="59">
        <f t="shared" ref="L116:Z116" si="228">if($E116="","",if($E116="Injured",if(and(L$1=year(today()),L$1&lt;=$I116,L$1&gt;=$H116),0,if(and(L$1&lt;=$I116,L$1&gt;=$H116),$F116,"")),if($E116="Dropped",if(and(L$1&lt;=$I116,L$1&gt;=$H116),if(Year($D116)=L$1,$F116*0.8,if((year($D116)+1)=L$1,$F116*0.6,$F116*0.4)) ,""),if($E116="Minors",0,if($E116="FA Contract",if(and(L$1&lt;=$I116,L$1&gt;=$H116),$F116,""),if($E116="YP Contract",if(L$1=$H116,500000,if(L$1=($H116+1),1000000,if(L$1=($H116+2),1500000,"")))))))))</f>
        <v>0</v>
      </c>
      <c r="M116" s="59">
        <f t="shared" si="228"/>
        <v>0</v>
      </c>
      <c r="N116" s="59">
        <f t="shared" si="228"/>
        <v>0</v>
      </c>
      <c r="O116" s="59">
        <f t="shared" si="228"/>
        <v>0</v>
      </c>
      <c r="P116" s="59">
        <f t="shared" si="228"/>
        <v>0</v>
      </c>
      <c r="Q116" s="59">
        <f t="shared" si="228"/>
        <v>0</v>
      </c>
      <c r="R116" s="59">
        <f t="shared" si="228"/>
        <v>0</v>
      </c>
      <c r="S116" s="59">
        <f t="shared" si="228"/>
        <v>0</v>
      </c>
      <c r="T116" s="59">
        <f t="shared" si="228"/>
        <v>0</v>
      </c>
      <c r="U116" s="59">
        <f t="shared" si="228"/>
        <v>0</v>
      </c>
      <c r="V116" s="59">
        <f t="shared" si="228"/>
        <v>0</v>
      </c>
      <c r="W116" s="59">
        <f t="shared" si="228"/>
        <v>0</v>
      </c>
      <c r="X116" s="59">
        <f t="shared" si="228"/>
        <v>0</v>
      </c>
      <c r="Y116" s="59">
        <f t="shared" si="228"/>
        <v>0</v>
      </c>
      <c r="Z116" s="59">
        <f t="shared" si="228"/>
        <v>0</v>
      </c>
    </row>
    <row r="117">
      <c r="A117" s="16" t="s">
        <v>1009</v>
      </c>
      <c r="B117" s="16" t="s">
        <v>68</v>
      </c>
      <c r="C117" s="54">
        <v>46049.0</v>
      </c>
      <c r="D117" s="54"/>
      <c r="E117" s="55" t="s">
        <v>52</v>
      </c>
      <c r="F117" s="60" t="s">
        <v>35</v>
      </c>
      <c r="G117" s="57" t="s">
        <v>35</v>
      </c>
      <c r="H117" s="62"/>
      <c r="I117" s="58" t="str">
        <f t="shared" si="4"/>
        <v/>
      </c>
      <c r="J117" s="59">
        <f t="shared" ref="J117:K117" si="229">if($E117="","",if($E117="Dropped",if(and(J$1&lt;=$I117,J$1&gt;=$H117),if(Year($D117)=J$1,$F117*0.8,if((year($D117)+1)=J$1,$F117*0.6,$F117*0.4)) ,""),if($E117="Minors",0,if($E117="FA Contract",if(and(J$1&lt;=$I117,J$1&gt;=$H117),$F117,""),if($E117="YP Contract",if(J$1=$H117,500000,if(J$1=($H117+1),1000000,if(J$1=($H117+2),1500000,""))))))))</f>
        <v>0</v>
      </c>
      <c r="K117" s="59">
        <f t="shared" si="229"/>
        <v>0</v>
      </c>
      <c r="L117" s="59">
        <f t="shared" ref="L117:Z117" si="230">if($E117="","",if($E117="Injured",if(and(L$1=year(today()),L$1&lt;=$I117,L$1&gt;=$H117),0,if(and(L$1&lt;=$I117,L$1&gt;=$H117),$F117,"")),if($E117="Dropped",if(and(L$1&lt;=$I117,L$1&gt;=$H117),if(Year($D117)=L$1,$F117*0.8,if((year($D117)+1)=L$1,$F117*0.6,$F117*0.4)) ,""),if($E117="Minors",0,if($E117="FA Contract",if(and(L$1&lt;=$I117,L$1&gt;=$H117),$F117,""),if($E117="YP Contract",if(L$1=$H117,500000,if(L$1=($H117+1),1000000,if(L$1=($H117+2),1500000,"")))))))))</f>
        <v>0</v>
      </c>
      <c r="M117" s="59">
        <f t="shared" si="230"/>
        <v>0</v>
      </c>
      <c r="N117" s="59">
        <f t="shared" si="230"/>
        <v>0</v>
      </c>
      <c r="O117" s="59">
        <f t="shared" si="230"/>
        <v>0</v>
      </c>
      <c r="P117" s="59">
        <f t="shared" si="230"/>
        <v>0</v>
      </c>
      <c r="Q117" s="59">
        <f t="shared" si="230"/>
        <v>0</v>
      </c>
      <c r="R117" s="59">
        <f t="shared" si="230"/>
        <v>0</v>
      </c>
      <c r="S117" s="59">
        <f t="shared" si="230"/>
        <v>0</v>
      </c>
      <c r="T117" s="59">
        <f t="shared" si="230"/>
        <v>0</v>
      </c>
      <c r="U117" s="59">
        <f t="shared" si="230"/>
        <v>0</v>
      </c>
      <c r="V117" s="59">
        <f t="shared" si="230"/>
        <v>0</v>
      </c>
      <c r="W117" s="59">
        <f t="shared" si="230"/>
        <v>0</v>
      </c>
      <c r="X117" s="59">
        <f t="shared" si="230"/>
        <v>0</v>
      </c>
      <c r="Y117" s="59">
        <f t="shared" si="230"/>
        <v>0</v>
      </c>
      <c r="Z117" s="59">
        <f t="shared" si="230"/>
        <v>0</v>
      </c>
    </row>
    <row r="118">
      <c r="A118" s="16" t="s">
        <v>1010</v>
      </c>
      <c r="B118" s="16" t="s">
        <v>68</v>
      </c>
      <c r="C118" s="54">
        <v>46054.0</v>
      </c>
      <c r="D118" s="54"/>
      <c r="E118" s="55" t="s">
        <v>52</v>
      </c>
      <c r="F118" s="60" t="s">
        <v>35</v>
      </c>
      <c r="G118" s="57" t="s">
        <v>35</v>
      </c>
      <c r="H118" s="62"/>
      <c r="I118" s="58" t="str">
        <f t="shared" si="4"/>
        <v/>
      </c>
      <c r="J118" s="59">
        <f t="shared" ref="J118:K118" si="231">if($E118="","",if($E118="Dropped",if(and(J$1&lt;=$I118,J$1&gt;=$H118),if(Year($D118)=J$1,$F118*0.8,if((year($D118)+1)=J$1,$F118*0.6,$F118*0.4)) ,""),if($E118="Minors",0,if($E118="FA Contract",if(and(J$1&lt;=$I118,J$1&gt;=$H118),$F118,""),if($E118="YP Contract",if(J$1=$H118,500000,if(J$1=($H118+1),1000000,if(J$1=($H118+2),1500000,""))))))))</f>
        <v>0</v>
      </c>
      <c r="K118" s="59">
        <f t="shared" si="231"/>
        <v>0</v>
      </c>
      <c r="L118" s="59">
        <f t="shared" ref="L118:Z118" si="232">if($E118="","",if($E118="Injured",if(and(L$1=year(today()),L$1&lt;=$I118,L$1&gt;=$H118),0,if(and(L$1&lt;=$I118,L$1&gt;=$H118),$F118,"")),if($E118="Dropped",if(and(L$1&lt;=$I118,L$1&gt;=$H118),if(Year($D118)=L$1,$F118*0.8,if((year($D118)+1)=L$1,$F118*0.6,$F118*0.4)) ,""),if($E118="Minors",0,if($E118="FA Contract",if(and(L$1&lt;=$I118,L$1&gt;=$H118),$F118,""),if($E118="YP Contract",if(L$1=$H118,500000,if(L$1=($H118+1),1000000,if(L$1=($H118+2),1500000,"")))))))))</f>
        <v>0</v>
      </c>
      <c r="M118" s="59">
        <f t="shared" si="232"/>
        <v>0</v>
      </c>
      <c r="N118" s="59">
        <f t="shared" si="232"/>
        <v>0</v>
      </c>
      <c r="O118" s="59">
        <f t="shared" si="232"/>
        <v>0</v>
      </c>
      <c r="P118" s="59">
        <f t="shared" si="232"/>
        <v>0</v>
      </c>
      <c r="Q118" s="59">
        <f t="shared" si="232"/>
        <v>0</v>
      </c>
      <c r="R118" s="59">
        <f t="shared" si="232"/>
        <v>0</v>
      </c>
      <c r="S118" s="59">
        <f t="shared" si="232"/>
        <v>0</v>
      </c>
      <c r="T118" s="59">
        <f t="shared" si="232"/>
        <v>0</v>
      </c>
      <c r="U118" s="59">
        <f t="shared" si="232"/>
        <v>0</v>
      </c>
      <c r="V118" s="59">
        <f t="shared" si="232"/>
        <v>0</v>
      </c>
      <c r="W118" s="59">
        <f t="shared" si="232"/>
        <v>0</v>
      </c>
      <c r="X118" s="59">
        <f t="shared" si="232"/>
        <v>0</v>
      </c>
      <c r="Y118" s="59">
        <f t="shared" si="232"/>
        <v>0</v>
      </c>
      <c r="Z118" s="59">
        <f t="shared" si="232"/>
        <v>0</v>
      </c>
    </row>
    <row r="119">
      <c r="A119" s="16" t="s">
        <v>1011</v>
      </c>
      <c r="B119" s="16" t="s">
        <v>68</v>
      </c>
      <c r="C119" s="54">
        <v>46056.0</v>
      </c>
      <c r="D119" s="54"/>
      <c r="E119" s="55" t="s">
        <v>52</v>
      </c>
      <c r="F119" s="60" t="s">
        <v>35</v>
      </c>
      <c r="G119" s="57" t="s">
        <v>35</v>
      </c>
      <c r="H119" s="62"/>
      <c r="I119" s="58" t="str">
        <f t="shared" si="4"/>
        <v/>
      </c>
      <c r="J119" s="59">
        <f t="shared" ref="J119:K119" si="233">if($E119="","",if($E119="Dropped",if(and(J$1&lt;=$I119,J$1&gt;=$H119),if(Year($D119)=J$1,$F119*0.8,if((year($D119)+1)=J$1,$F119*0.6,$F119*0.4)) ,""),if($E119="Minors",0,if($E119="FA Contract",if(and(J$1&lt;=$I119,J$1&gt;=$H119),$F119,""),if($E119="YP Contract",if(J$1=$H119,500000,if(J$1=($H119+1),1000000,if(J$1=($H119+2),1500000,""))))))))</f>
        <v>0</v>
      </c>
      <c r="K119" s="59">
        <f t="shared" si="233"/>
        <v>0</v>
      </c>
      <c r="L119" s="59">
        <f t="shared" ref="L119:Z119" si="234">if($E119="","",if($E119="Injured",if(and(L$1=year(today()),L$1&lt;=$I119,L$1&gt;=$H119),0,if(and(L$1&lt;=$I119,L$1&gt;=$H119),$F119,"")),if($E119="Dropped",if(and(L$1&lt;=$I119,L$1&gt;=$H119),if(Year($D119)=L$1,$F119*0.8,if((year($D119)+1)=L$1,$F119*0.6,$F119*0.4)) ,""),if($E119="Minors",0,if($E119="FA Contract",if(and(L$1&lt;=$I119,L$1&gt;=$H119),$F119,""),if($E119="YP Contract",if(L$1=$H119,500000,if(L$1=($H119+1),1000000,if(L$1=($H119+2),1500000,"")))))))))</f>
        <v>0</v>
      </c>
      <c r="M119" s="59">
        <f t="shared" si="234"/>
        <v>0</v>
      </c>
      <c r="N119" s="59">
        <f t="shared" si="234"/>
        <v>0</v>
      </c>
      <c r="O119" s="59">
        <f t="shared" si="234"/>
        <v>0</v>
      </c>
      <c r="P119" s="59">
        <f t="shared" si="234"/>
        <v>0</v>
      </c>
      <c r="Q119" s="59">
        <f t="shared" si="234"/>
        <v>0</v>
      </c>
      <c r="R119" s="59">
        <f t="shared" si="234"/>
        <v>0</v>
      </c>
      <c r="S119" s="59">
        <f t="shared" si="234"/>
        <v>0</v>
      </c>
      <c r="T119" s="59">
        <f t="shared" si="234"/>
        <v>0</v>
      </c>
      <c r="U119" s="59">
        <f t="shared" si="234"/>
        <v>0</v>
      </c>
      <c r="V119" s="59">
        <f t="shared" si="234"/>
        <v>0</v>
      </c>
      <c r="W119" s="59">
        <f t="shared" si="234"/>
        <v>0</v>
      </c>
      <c r="X119" s="59">
        <f t="shared" si="234"/>
        <v>0</v>
      </c>
      <c r="Y119" s="59">
        <f t="shared" si="234"/>
        <v>0</v>
      </c>
      <c r="Z119" s="59">
        <f t="shared" si="234"/>
        <v>0</v>
      </c>
    </row>
    <row r="120">
      <c r="A120" s="16" t="s">
        <v>10</v>
      </c>
      <c r="B120" s="16" t="s">
        <v>977</v>
      </c>
      <c r="C120" s="54">
        <v>46028.0</v>
      </c>
      <c r="D120" s="54"/>
      <c r="E120" s="55" t="s">
        <v>12</v>
      </c>
      <c r="F120" s="67">
        <f>1.2*33100000</f>
        <v>39720000</v>
      </c>
      <c r="G120" s="68">
        <v>5.0</v>
      </c>
      <c r="H120" s="16">
        <v>2024.0</v>
      </c>
      <c r="I120" s="58">
        <f t="shared" si="4"/>
        <v>2028</v>
      </c>
      <c r="J120" s="59">
        <f t="shared" ref="J120:K120" si="235">if($E120="","",if($E120="Dropped",if(and(J$1&lt;=$I120,J$1&gt;=$H120),if(Year($D120)=J$1,$F120*0.8,if((year($D120)+1)=J$1,$F120*0.6,$F120*0.4)) ,""),if($E120="Minors",0,if($E120="FA Contract",if(and(J$1&lt;=$I120,J$1&gt;=$H120),$F120,""),if($E120="YP Contract",if(J$1=$H120,500000,if(J$1=($H120+1),1000000,if(J$1=($H120+2),1500000,""))))))))</f>
        <v>39720000</v>
      </c>
      <c r="K120" s="59">
        <f t="shared" si="235"/>
        <v>39720000</v>
      </c>
      <c r="L120" s="59">
        <f t="shared" ref="L120:Z120" si="236">if($E120="","",if($E120="Injured",if(and(L$1=year(today()),L$1&lt;=$I120,L$1&gt;=$H120),0,if(and(L$1&lt;=$I120,L$1&gt;=$H120),$F120,"")),if($E120="Dropped",if(and(L$1&lt;=$I120,L$1&gt;=$H120),if(Year($D120)=L$1,$F120*0.8,if((year($D120)+1)=L$1,$F120*0.6,$F120*0.4)) ,""),if($E120="Minors",0,if($E120="FA Contract",if(and(L$1&lt;=$I120,L$1&gt;=$H120),$F120,""),if($E120="YP Contract",if(L$1=$H120,500000,if(L$1=($H120+1),1000000,if(L$1=($H120+2),1500000,"")))))))))</f>
        <v>39720000</v>
      </c>
      <c r="M120" s="59">
        <f t="shared" si="236"/>
        <v>39720000</v>
      </c>
      <c r="N120" s="59">
        <f t="shared" si="236"/>
        <v>39720000</v>
      </c>
      <c r="O120" s="59" t="str">
        <f t="shared" si="236"/>
        <v/>
      </c>
      <c r="P120" s="59" t="str">
        <f t="shared" si="236"/>
        <v/>
      </c>
      <c r="Q120" s="59" t="str">
        <f t="shared" si="236"/>
        <v/>
      </c>
      <c r="R120" s="59" t="str">
        <f t="shared" si="236"/>
        <v/>
      </c>
      <c r="S120" s="59" t="str">
        <f t="shared" si="236"/>
        <v/>
      </c>
      <c r="T120" s="59" t="str">
        <f t="shared" si="236"/>
        <v/>
      </c>
      <c r="U120" s="59" t="str">
        <f t="shared" si="236"/>
        <v/>
      </c>
      <c r="V120" s="59" t="str">
        <f t="shared" si="236"/>
        <v/>
      </c>
      <c r="W120" s="59" t="str">
        <f t="shared" si="236"/>
        <v/>
      </c>
      <c r="X120" s="59" t="str">
        <f t="shared" si="236"/>
        <v/>
      </c>
      <c r="Y120" s="59" t="str">
        <f t="shared" si="236"/>
        <v/>
      </c>
      <c r="Z120" s="59" t="str">
        <f t="shared" si="236"/>
        <v/>
      </c>
    </row>
    <row r="121">
      <c r="A121" s="16" t="s">
        <v>162</v>
      </c>
      <c r="B121" s="16" t="s">
        <v>977</v>
      </c>
      <c r="C121" s="54">
        <v>46028.0</v>
      </c>
      <c r="D121" s="54"/>
      <c r="E121" s="55" t="s">
        <v>12</v>
      </c>
      <c r="F121" s="56">
        <v>3.3E7</v>
      </c>
      <c r="G121" s="57">
        <v>5.0</v>
      </c>
      <c r="H121" s="16">
        <v>2024.0</v>
      </c>
      <c r="I121" s="58">
        <f t="shared" si="4"/>
        <v>2028</v>
      </c>
      <c r="J121" s="59">
        <f t="shared" ref="J121:K121" si="237">if($E121="","",if($E121="Dropped",if(and(J$1&lt;=$I121,J$1&gt;=$H121),if(Year($D121)=J$1,$F121*0.8,if((year($D121)+1)=J$1,$F121*0.6,$F121*0.4)) ,""),if($E121="Minors",0,if($E121="FA Contract",if(and(J$1&lt;=$I121,J$1&gt;=$H121),$F121,""),if($E121="YP Contract",if(J$1=$H121,500000,if(J$1=($H121+1),1000000,if(J$1=($H121+2),1500000,""))))))))</f>
        <v>33000000</v>
      </c>
      <c r="K121" s="59">
        <f t="shared" si="237"/>
        <v>33000000</v>
      </c>
      <c r="L121" s="59">
        <f t="shared" ref="L121:Z121" si="238">if($E121="","",if($E121="Injured",if(and(L$1=year(today()),L$1&lt;=$I121,L$1&gt;=$H121),0,if(and(L$1&lt;=$I121,L$1&gt;=$H121),$F121,"")),if($E121="Dropped",if(and(L$1&lt;=$I121,L$1&gt;=$H121),if(Year($D121)=L$1,$F121*0.8,if((year($D121)+1)=L$1,$F121*0.6,$F121*0.4)) ,""),if($E121="Minors",0,if($E121="FA Contract",if(and(L$1&lt;=$I121,L$1&gt;=$H121),$F121,""),if($E121="YP Contract",if(L$1=$H121,500000,if(L$1=($H121+1),1000000,if(L$1=($H121+2),1500000,"")))))))))</f>
        <v>33000000</v>
      </c>
      <c r="M121" s="59">
        <f t="shared" si="238"/>
        <v>33000000</v>
      </c>
      <c r="N121" s="59">
        <f t="shared" si="238"/>
        <v>33000000</v>
      </c>
      <c r="O121" s="59" t="str">
        <f t="shared" si="238"/>
        <v/>
      </c>
      <c r="P121" s="59" t="str">
        <f t="shared" si="238"/>
        <v/>
      </c>
      <c r="Q121" s="59" t="str">
        <f t="shared" si="238"/>
        <v/>
      </c>
      <c r="R121" s="59" t="str">
        <f t="shared" si="238"/>
        <v/>
      </c>
      <c r="S121" s="59" t="str">
        <f t="shared" si="238"/>
        <v/>
      </c>
      <c r="T121" s="59" t="str">
        <f t="shared" si="238"/>
        <v/>
      </c>
      <c r="U121" s="59" t="str">
        <f t="shared" si="238"/>
        <v/>
      </c>
      <c r="V121" s="59" t="str">
        <f t="shared" si="238"/>
        <v/>
      </c>
      <c r="W121" s="59" t="str">
        <f t="shared" si="238"/>
        <v/>
      </c>
      <c r="X121" s="59" t="str">
        <f t="shared" si="238"/>
        <v/>
      </c>
      <c r="Y121" s="59" t="str">
        <f t="shared" si="238"/>
        <v/>
      </c>
      <c r="Z121" s="59" t="str">
        <f t="shared" si="238"/>
        <v/>
      </c>
    </row>
    <row r="122">
      <c r="A122" s="16" t="s">
        <v>589</v>
      </c>
      <c r="B122" s="16" t="s">
        <v>977</v>
      </c>
      <c r="C122" s="54">
        <v>46028.0</v>
      </c>
      <c r="D122" s="54"/>
      <c r="E122" s="55" t="s">
        <v>12</v>
      </c>
      <c r="F122" s="67">
        <f>1.2*24600000</f>
        <v>29520000</v>
      </c>
      <c r="G122" s="68">
        <v>5.0</v>
      </c>
      <c r="H122" s="16">
        <v>2024.0</v>
      </c>
      <c r="I122" s="58">
        <f t="shared" si="4"/>
        <v>2028</v>
      </c>
      <c r="J122" s="59">
        <f t="shared" ref="J122:K122" si="239">if($E122="","",if($E122="Dropped",if(and(J$1&lt;=$I122,J$1&gt;=$H122),if(Year($D122)=J$1,$F122*0.8,if((year($D122)+1)=J$1,$F122*0.6,$F122*0.4)) ,""),if($E122="Minors",0,if($E122="FA Contract",if(and(J$1&lt;=$I122,J$1&gt;=$H122),$F122,""),if($E122="YP Contract",if(J$1=$H122,500000,if(J$1=($H122+1),1000000,if(J$1=($H122+2),1500000,""))))))))</f>
        <v>29520000</v>
      </c>
      <c r="K122" s="59">
        <f t="shared" si="239"/>
        <v>29520000</v>
      </c>
      <c r="L122" s="59">
        <f t="shared" ref="L122:Z122" si="240">if($E122="","",if($E122="Injured",if(and(L$1=year(today()),L$1&lt;=$I122,L$1&gt;=$H122),0,if(and(L$1&lt;=$I122,L$1&gt;=$H122),$F122,"")),if($E122="Dropped",if(and(L$1&lt;=$I122,L$1&gt;=$H122),if(Year($D122)=L$1,$F122*0.8,if((year($D122)+1)=L$1,$F122*0.6,$F122*0.4)) ,""),if($E122="Minors",0,if($E122="FA Contract",if(and(L$1&lt;=$I122,L$1&gt;=$H122),$F122,""),if($E122="YP Contract",if(L$1=$H122,500000,if(L$1=($H122+1),1000000,if(L$1=($H122+2),1500000,"")))))))))</f>
        <v>29520000</v>
      </c>
      <c r="M122" s="59">
        <f t="shared" si="240"/>
        <v>29520000</v>
      </c>
      <c r="N122" s="59">
        <f t="shared" si="240"/>
        <v>29520000</v>
      </c>
      <c r="O122" s="59" t="str">
        <f t="shared" si="240"/>
        <v/>
      </c>
      <c r="P122" s="59" t="str">
        <f t="shared" si="240"/>
        <v/>
      </c>
      <c r="Q122" s="59" t="str">
        <f t="shared" si="240"/>
        <v/>
      </c>
      <c r="R122" s="59" t="str">
        <f t="shared" si="240"/>
        <v/>
      </c>
      <c r="S122" s="59" t="str">
        <f t="shared" si="240"/>
        <v/>
      </c>
      <c r="T122" s="59" t="str">
        <f t="shared" si="240"/>
        <v/>
      </c>
      <c r="U122" s="59" t="str">
        <f t="shared" si="240"/>
        <v/>
      </c>
      <c r="V122" s="59" t="str">
        <f t="shared" si="240"/>
        <v/>
      </c>
      <c r="W122" s="59" t="str">
        <f t="shared" si="240"/>
        <v/>
      </c>
      <c r="X122" s="59" t="str">
        <f t="shared" si="240"/>
        <v/>
      </c>
      <c r="Y122" s="59" t="str">
        <f t="shared" si="240"/>
        <v/>
      </c>
      <c r="Z122" s="59" t="str">
        <f t="shared" si="240"/>
        <v/>
      </c>
    </row>
    <row r="123">
      <c r="A123" s="16" t="s">
        <v>537</v>
      </c>
      <c r="B123" s="16" t="s">
        <v>977</v>
      </c>
      <c r="C123" s="54">
        <v>46028.0</v>
      </c>
      <c r="D123" s="54"/>
      <c r="E123" s="55" t="s">
        <v>12</v>
      </c>
      <c r="F123" s="67">
        <f>1.2*17000000</f>
        <v>20400000</v>
      </c>
      <c r="G123" s="68">
        <v>4.0</v>
      </c>
      <c r="H123" s="16">
        <v>2025.0</v>
      </c>
      <c r="I123" s="58">
        <f t="shared" si="4"/>
        <v>2028</v>
      </c>
      <c r="J123" s="59" t="str">
        <f t="shared" ref="J123:K123" si="241">if($E123="","",if($E123="Dropped",if(and(J$1&lt;=$I123,J$1&gt;=$H123),if(Year($D123)=J$1,$F123*0.8,if((year($D123)+1)=J$1,$F123*0.6,$F123*0.4)) ,""),if($E123="Minors",0,if($E123="FA Contract",if(and(J$1&lt;=$I123,J$1&gt;=$H123),$F123,""),if($E123="YP Contract",if(J$1=$H123,500000,if(J$1=($H123+1),1000000,if(J$1=($H123+2),1500000,""))))))))</f>
        <v/>
      </c>
      <c r="K123" s="59">
        <f t="shared" si="241"/>
        <v>20400000</v>
      </c>
      <c r="L123" s="59">
        <f t="shared" ref="L123:Z123" si="242">if($E123="","",if($E123="Injured",if(and(L$1=year(today()),L$1&lt;=$I123,L$1&gt;=$H123),0,if(and(L$1&lt;=$I123,L$1&gt;=$H123),$F123,"")),if($E123="Dropped",if(and(L$1&lt;=$I123,L$1&gt;=$H123),if(Year($D123)=L$1,$F123*0.8,if((year($D123)+1)=L$1,$F123*0.6,$F123*0.4)) ,""),if($E123="Minors",0,if($E123="FA Contract",if(and(L$1&lt;=$I123,L$1&gt;=$H123),$F123,""),if($E123="YP Contract",if(L$1=$H123,500000,if(L$1=($H123+1),1000000,if(L$1=($H123+2),1500000,"")))))))))</f>
        <v>20400000</v>
      </c>
      <c r="M123" s="59">
        <f t="shared" si="242"/>
        <v>20400000</v>
      </c>
      <c r="N123" s="59">
        <f t="shared" si="242"/>
        <v>20400000</v>
      </c>
      <c r="O123" s="59" t="str">
        <f t="shared" si="242"/>
        <v/>
      </c>
      <c r="P123" s="59" t="str">
        <f t="shared" si="242"/>
        <v/>
      </c>
      <c r="Q123" s="59" t="str">
        <f t="shared" si="242"/>
        <v/>
      </c>
      <c r="R123" s="59" t="str">
        <f t="shared" si="242"/>
        <v/>
      </c>
      <c r="S123" s="59" t="str">
        <f t="shared" si="242"/>
        <v/>
      </c>
      <c r="T123" s="59" t="str">
        <f t="shared" si="242"/>
        <v/>
      </c>
      <c r="U123" s="59" t="str">
        <f t="shared" si="242"/>
        <v/>
      </c>
      <c r="V123" s="59" t="str">
        <f t="shared" si="242"/>
        <v/>
      </c>
      <c r="W123" s="59" t="str">
        <f t="shared" si="242"/>
        <v/>
      </c>
      <c r="X123" s="59" t="str">
        <f t="shared" si="242"/>
        <v/>
      </c>
      <c r="Y123" s="59" t="str">
        <f t="shared" si="242"/>
        <v/>
      </c>
      <c r="Z123" s="59" t="str">
        <f t="shared" si="242"/>
        <v/>
      </c>
    </row>
    <row r="124">
      <c r="A124" s="16" t="s">
        <v>591</v>
      </c>
      <c r="B124" s="16" t="s">
        <v>977</v>
      </c>
      <c r="C124" s="54">
        <v>46057.0</v>
      </c>
      <c r="D124" s="54"/>
      <c r="E124" s="55" t="s">
        <v>12</v>
      </c>
      <c r="F124" s="56">
        <v>1.85E7</v>
      </c>
      <c r="G124" s="57">
        <v>4.0</v>
      </c>
      <c r="H124" s="16">
        <v>2024.0</v>
      </c>
      <c r="I124" s="58">
        <f t="shared" si="4"/>
        <v>2027</v>
      </c>
      <c r="J124" s="59">
        <f t="shared" ref="J124:K124" si="243">if($E124="","",if($E124="Dropped",if(and(J$1&lt;=$I124,J$1&gt;=$H124),if(Year($D124)=J$1,$F124*0.8,if((year($D124)+1)=J$1,$F124*0.6,$F124*0.4)) ,""),if($E124="Minors",0,if($E124="FA Contract",if(and(J$1&lt;=$I124,J$1&gt;=$H124),$F124,""),if($E124="YP Contract",if(J$1=$H124,500000,if(J$1=($H124+1),1000000,if(J$1=($H124+2),1500000,""))))))))</f>
        <v>18500000</v>
      </c>
      <c r="K124" s="59">
        <f t="shared" si="243"/>
        <v>18500000</v>
      </c>
      <c r="L124" s="59">
        <f t="shared" ref="L124:Z124" si="244">if($E124="","",if($E124="Injured",if(and(L$1=year(today()),L$1&lt;=$I124,L$1&gt;=$H124),0,if(and(L$1&lt;=$I124,L$1&gt;=$H124),$F124,"")),if($E124="Dropped",if(and(L$1&lt;=$I124,L$1&gt;=$H124),if(Year($D124)=L$1,$F124*0.8,if((year($D124)+1)=L$1,$F124*0.6,$F124*0.4)) ,""),if($E124="Minors",0,if($E124="FA Contract",if(and(L$1&lt;=$I124,L$1&gt;=$H124),$F124,""),if($E124="YP Contract",if(L$1=$H124,500000,if(L$1=($H124+1),1000000,if(L$1=($H124+2),1500000,"")))))))))</f>
        <v>18500000</v>
      </c>
      <c r="M124" s="59">
        <f t="shared" si="244"/>
        <v>18500000</v>
      </c>
      <c r="N124" s="59" t="str">
        <f t="shared" si="244"/>
        <v/>
      </c>
      <c r="O124" s="59" t="str">
        <f t="shared" si="244"/>
        <v/>
      </c>
      <c r="P124" s="59" t="str">
        <f t="shared" si="244"/>
        <v/>
      </c>
      <c r="Q124" s="59" t="str">
        <f t="shared" si="244"/>
        <v/>
      </c>
      <c r="R124" s="59" t="str">
        <f t="shared" si="244"/>
        <v/>
      </c>
      <c r="S124" s="59" t="str">
        <f t="shared" si="244"/>
        <v/>
      </c>
      <c r="T124" s="59" t="str">
        <f t="shared" si="244"/>
        <v/>
      </c>
      <c r="U124" s="59" t="str">
        <f t="shared" si="244"/>
        <v/>
      </c>
      <c r="V124" s="59" t="str">
        <f t="shared" si="244"/>
        <v/>
      </c>
      <c r="W124" s="59" t="str">
        <f t="shared" si="244"/>
        <v/>
      </c>
      <c r="X124" s="59" t="str">
        <f t="shared" si="244"/>
        <v/>
      </c>
      <c r="Y124" s="59" t="str">
        <f t="shared" si="244"/>
        <v/>
      </c>
      <c r="Z124" s="59" t="str">
        <f t="shared" si="244"/>
        <v/>
      </c>
    </row>
    <row r="125">
      <c r="A125" s="16" t="s">
        <v>324</v>
      </c>
      <c r="B125" s="16" t="s">
        <v>977</v>
      </c>
      <c r="C125" s="54">
        <v>46028.0</v>
      </c>
      <c r="D125" s="54"/>
      <c r="E125" s="55" t="s">
        <v>12</v>
      </c>
      <c r="F125" s="67">
        <f>1.2*14600000</f>
        <v>17520000</v>
      </c>
      <c r="G125" s="68">
        <v>5.0</v>
      </c>
      <c r="H125" s="16">
        <v>2025.0</v>
      </c>
      <c r="I125" s="58">
        <f t="shared" si="4"/>
        <v>2029</v>
      </c>
      <c r="J125" s="59" t="str">
        <f t="shared" ref="J125:K125" si="245">if($E125="","",if($E125="Dropped",if(and(J$1&lt;=$I125,J$1&gt;=$H125),if(Year($D125)=J$1,$F125*0.8,if((year($D125)+1)=J$1,$F125*0.6,$F125*0.4)) ,""),if($E125="Minors",0,if($E125="FA Contract",if(and(J$1&lt;=$I125,J$1&gt;=$H125),$F125,""),if($E125="YP Contract",if(J$1=$H125,500000,if(J$1=($H125+1),1000000,if(J$1=($H125+2),1500000,""))))))))</f>
        <v/>
      </c>
      <c r="K125" s="59">
        <f t="shared" si="245"/>
        <v>17520000</v>
      </c>
      <c r="L125" s="59">
        <f t="shared" ref="L125:Z125" si="246">if($E125="","",if($E125="Injured",if(and(L$1=year(today()),L$1&lt;=$I125,L$1&gt;=$H125),0,if(and(L$1&lt;=$I125,L$1&gt;=$H125),$F125,"")),if($E125="Dropped",if(and(L$1&lt;=$I125,L$1&gt;=$H125),if(Year($D125)=L$1,$F125*0.8,if((year($D125)+1)=L$1,$F125*0.6,$F125*0.4)) ,""),if($E125="Minors",0,if($E125="FA Contract",if(and(L$1&lt;=$I125,L$1&gt;=$H125),$F125,""),if($E125="YP Contract",if(L$1=$H125,500000,if(L$1=($H125+1),1000000,if(L$1=($H125+2),1500000,"")))))))))</f>
        <v>17520000</v>
      </c>
      <c r="M125" s="59">
        <f t="shared" si="246"/>
        <v>17520000</v>
      </c>
      <c r="N125" s="59">
        <f t="shared" si="246"/>
        <v>17520000</v>
      </c>
      <c r="O125" s="59">
        <f t="shared" si="246"/>
        <v>17520000</v>
      </c>
      <c r="P125" s="59" t="str">
        <f t="shared" si="246"/>
        <v/>
      </c>
      <c r="Q125" s="59" t="str">
        <f t="shared" si="246"/>
        <v/>
      </c>
      <c r="R125" s="59" t="str">
        <f t="shared" si="246"/>
        <v/>
      </c>
      <c r="S125" s="59" t="str">
        <f t="shared" si="246"/>
        <v/>
      </c>
      <c r="T125" s="59" t="str">
        <f t="shared" si="246"/>
        <v/>
      </c>
      <c r="U125" s="59" t="str">
        <f t="shared" si="246"/>
        <v/>
      </c>
      <c r="V125" s="59" t="str">
        <f t="shared" si="246"/>
        <v/>
      </c>
      <c r="W125" s="59" t="str">
        <f t="shared" si="246"/>
        <v/>
      </c>
      <c r="X125" s="59" t="str">
        <f t="shared" si="246"/>
        <v/>
      </c>
      <c r="Y125" s="59" t="str">
        <f t="shared" si="246"/>
        <v/>
      </c>
      <c r="Z125" s="59" t="str">
        <f t="shared" si="246"/>
        <v/>
      </c>
    </row>
    <row r="126">
      <c r="A126" s="16" t="s">
        <v>486</v>
      </c>
      <c r="B126" s="16" t="s">
        <v>977</v>
      </c>
      <c r="C126" s="54">
        <v>46028.0</v>
      </c>
      <c r="D126" s="54"/>
      <c r="E126" s="55" t="s">
        <v>12</v>
      </c>
      <c r="F126" s="67">
        <f>1.2*12500000</f>
        <v>15000000</v>
      </c>
      <c r="G126" s="68">
        <v>4.0</v>
      </c>
      <c r="H126" s="16">
        <v>2025.0</v>
      </c>
      <c r="I126" s="58">
        <f t="shared" si="4"/>
        <v>2028</v>
      </c>
      <c r="J126" s="59" t="str">
        <f t="shared" ref="J126:K126" si="247">if($E126="","",if($E126="Dropped",if(and(J$1&lt;=$I126,J$1&gt;=$H126),if(Year($D126)=J$1,$F126*0.8,if((year($D126)+1)=J$1,$F126*0.6,$F126*0.4)) ,""),if($E126="Minors",0,if($E126="FA Contract",if(and(J$1&lt;=$I126,J$1&gt;=$H126),$F126,""),if($E126="YP Contract",if(J$1=$H126,500000,if(J$1=($H126+1),1000000,if(J$1=($H126+2),1500000,""))))))))</f>
        <v/>
      </c>
      <c r="K126" s="59">
        <f t="shared" si="247"/>
        <v>15000000</v>
      </c>
      <c r="L126" s="59">
        <f t="shared" ref="L126:Z126" si="248">if($E126="","",if($E126="Injured",if(and(L$1=year(today()),L$1&lt;=$I126,L$1&gt;=$H126),0,if(and(L$1&lt;=$I126,L$1&gt;=$H126),$F126,"")),if($E126="Dropped",if(and(L$1&lt;=$I126,L$1&gt;=$H126),if(Year($D126)=L$1,$F126*0.8,if((year($D126)+1)=L$1,$F126*0.6,$F126*0.4)) ,""),if($E126="Minors",0,if($E126="FA Contract",if(and(L$1&lt;=$I126,L$1&gt;=$H126),$F126,""),if($E126="YP Contract",if(L$1=$H126,500000,if(L$1=($H126+1),1000000,if(L$1=($H126+2),1500000,"")))))))))</f>
        <v>15000000</v>
      </c>
      <c r="M126" s="59">
        <f t="shared" si="248"/>
        <v>15000000</v>
      </c>
      <c r="N126" s="59">
        <f t="shared" si="248"/>
        <v>15000000</v>
      </c>
      <c r="O126" s="59" t="str">
        <f t="shared" si="248"/>
        <v/>
      </c>
      <c r="P126" s="59" t="str">
        <f t="shared" si="248"/>
        <v/>
      </c>
      <c r="Q126" s="59" t="str">
        <f t="shared" si="248"/>
        <v/>
      </c>
      <c r="R126" s="59" t="str">
        <f t="shared" si="248"/>
        <v/>
      </c>
      <c r="S126" s="59" t="str">
        <f t="shared" si="248"/>
        <v/>
      </c>
      <c r="T126" s="59" t="str">
        <f t="shared" si="248"/>
        <v/>
      </c>
      <c r="U126" s="59" t="str">
        <f t="shared" si="248"/>
        <v/>
      </c>
      <c r="V126" s="59" t="str">
        <f t="shared" si="248"/>
        <v/>
      </c>
      <c r="W126" s="59" t="str">
        <f t="shared" si="248"/>
        <v/>
      </c>
      <c r="X126" s="59" t="str">
        <f t="shared" si="248"/>
        <v/>
      </c>
      <c r="Y126" s="59" t="str">
        <f t="shared" si="248"/>
        <v/>
      </c>
      <c r="Z126" s="59" t="str">
        <f t="shared" si="248"/>
        <v/>
      </c>
    </row>
    <row r="127">
      <c r="A127" s="16" t="s">
        <v>118</v>
      </c>
      <c r="B127" s="16" t="s">
        <v>977</v>
      </c>
      <c r="C127" s="54">
        <v>46028.0</v>
      </c>
      <c r="D127" s="54"/>
      <c r="E127" s="55" t="s">
        <v>12</v>
      </c>
      <c r="F127" s="69">
        <f>1.2*7900000</f>
        <v>9480000</v>
      </c>
      <c r="G127" s="68">
        <v>3.0</v>
      </c>
      <c r="H127" s="16">
        <v>2024.0</v>
      </c>
      <c r="I127" s="58">
        <f t="shared" si="4"/>
        <v>2026</v>
      </c>
      <c r="J127" s="59">
        <f t="shared" ref="J127:K127" si="249">if($E127="","",if($E127="Dropped",if(and(J$1&lt;=$I127,J$1&gt;=$H127),if(Year($D127)=J$1,$F127*0.8,if((year($D127)+1)=J$1,$F127*0.6,$F127*0.4)) ,""),if($E127="Minors",0,if($E127="FA Contract",if(and(J$1&lt;=$I127,J$1&gt;=$H127),$F127,""),if($E127="YP Contract",if(J$1=$H127,500000,if(J$1=($H127+1),1000000,if(J$1=($H127+2),1500000,""))))))))</f>
        <v>9480000</v>
      </c>
      <c r="K127" s="59">
        <f t="shared" si="249"/>
        <v>9480000</v>
      </c>
      <c r="L127" s="59">
        <f t="shared" ref="L127:Z127" si="250">if($E127="","",if($E127="Injured",if(and(L$1=year(today()),L$1&lt;=$I127,L$1&gt;=$H127),0,if(and(L$1&lt;=$I127,L$1&gt;=$H127),$F127,"")),if($E127="Dropped",if(and(L$1&lt;=$I127,L$1&gt;=$H127),if(Year($D127)=L$1,$F127*0.8,if((year($D127)+1)=L$1,$F127*0.6,$F127*0.4)) ,""),if($E127="Minors",0,if($E127="FA Contract",if(and(L$1&lt;=$I127,L$1&gt;=$H127),$F127,""),if($E127="YP Contract",if(L$1=$H127,500000,if(L$1=($H127+1),1000000,if(L$1=($H127+2),1500000,"")))))))))</f>
        <v>9480000</v>
      </c>
      <c r="M127" s="59" t="str">
        <f t="shared" si="250"/>
        <v/>
      </c>
      <c r="N127" s="59" t="str">
        <f t="shared" si="250"/>
        <v/>
      </c>
      <c r="O127" s="59" t="str">
        <f t="shared" si="250"/>
        <v/>
      </c>
      <c r="P127" s="59" t="str">
        <f t="shared" si="250"/>
        <v/>
      </c>
      <c r="Q127" s="59" t="str">
        <f t="shared" si="250"/>
        <v/>
      </c>
      <c r="R127" s="59" t="str">
        <f t="shared" si="250"/>
        <v/>
      </c>
      <c r="S127" s="59" t="str">
        <f t="shared" si="250"/>
        <v/>
      </c>
      <c r="T127" s="59" t="str">
        <f t="shared" si="250"/>
        <v/>
      </c>
      <c r="U127" s="59" t="str">
        <f t="shared" si="250"/>
        <v/>
      </c>
      <c r="V127" s="59" t="str">
        <f t="shared" si="250"/>
        <v/>
      </c>
      <c r="W127" s="59" t="str">
        <f t="shared" si="250"/>
        <v/>
      </c>
      <c r="X127" s="59" t="str">
        <f t="shared" si="250"/>
        <v/>
      </c>
      <c r="Y127" s="59" t="str">
        <f t="shared" si="250"/>
        <v/>
      </c>
      <c r="Z127" s="59" t="str">
        <f t="shared" si="250"/>
        <v/>
      </c>
    </row>
    <row r="128">
      <c r="A128" s="16" t="s">
        <v>273</v>
      </c>
      <c r="B128" s="16" t="s">
        <v>977</v>
      </c>
      <c r="C128" s="54">
        <v>46028.0</v>
      </c>
      <c r="D128" s="54"/>
      <c r="E128" s="55" t="s">
        <v>12</v>
      </c>
      <c r="F128" s="69">
        <f>1.2*5700000</f>
        <v>6840000</v>
      </c>
      <c r="G128" s="68">
        <v>3.0</v>
      </c>
      <c r="H128" s="16">
        <v>2024.0</v>
      </c>
      <c r="I128" s="58">
        <f t="shared" si="4"/>
        <v>2026</v>
      </c>
      <c r="J128" s="59">
        <f t="shared" ref="J128:K128" si="251">if($E128="","",if($E128="Dropped",if(and(J$1&lt;=$I128,J$1&gt;=$H128),if(Year($D128)=J$1,$F128*0.8,if((year($D128)+1)=J$1,$F128*0.6,$F128*0.4)) ,""),if($E128="Minors",0,if($E128="FA Contract",if(and(J$1&lt;=$I128,J$1&gt;=$H128),$F128,""),if($E128="YP Contract",if(J$1=$H128,500000,if(J$1=($H128+1),1000000,if(J$1=($H128+2),1500000,""))))))))</f>
        <v>6840000</v>
      </c>
      <c r="K128" s="59">
        <f t="shared" si="251"/>
        <v>6840000</v>
      </c>
      <c r="L128" s="59">
        <f t="shared" ref="L128:Z128" si="252">if($E128="","",if($E128="Injured",if(and(L$1=year(today()),L$1&lt;=$I128,L$1&gt;=$H128),0,if(and(L$1&lt;=$I128,L$1&gt;=$H128),$F128,"")),if($E128="Dropped",if(and(L$1&lt;=$I128,L$1&gt;=$H128),if(Year($D128)=L$1,$F128*0.8,if((year($D128)+1)=L$1,$F128*0.6,$F128*0.4)) ,""),if($E128="Minors",0,if($E128="FA Contract",if(and(L$1&lt;=$I128,L$1&gt;=$H128),$F128,""),if($E128="YP Contract",if(L$1=$H128,500000,if(L$1=($H128+1),1000000,if(L$1=($H128+2),1500000,"")))))))))</f>
        <v>6840000</v>
      </c>
      <c r="M128" s="59" t="str">
        <f t="shared" si="252"/>
        <v/>
      </c>
      <c r="N128" s="59" t="str">
        <f t="shared" si="252"/>
        <v/>
      </c>
      <c r="O128" s="59" t="str">
        <f t="shared" si="252"/>
        <v/>
      </c>
      <c r="P128" s="59" t="str">
        <f t="shared" si="252"/>
        <v/>
      </c>
      <c r="Q128" s="59" t="str">
        <f t="shared" si="252"/>
        <v/>
      </c>
      <c r="R128" s="59" t="str">
        <f t="shared" si="252"/>
        <v/>
      </c>
      <c r="S128" s="59" t="str">
        <f t="shared" si="252"/>
        <v/>
      </c>
      <c r="T128" s="59" t="str">
        <f t="shared" si="252"/>
        <v/>
      </c>
      <c r="U128" s="59" t="str">
        <f t="shared" si="252"/>
        <v/>
      </c>
      <c r="V128" s="59" t="str">
        <f t="shared" si="252"/>
        <v/>
      </c>
      <c r="W128" s="59" t="str">
        <f t="shared" si="252"/>
        <v/>
      </c>
      <c r="X128" s="59" t="str">
        <f t="shared" si="252"/>
        <v/>
      </c>
      <c r="Y128" s="59" t="str">
        <f t="shared" si="252"/>
        <v/>
      </c>
      <c r="Z128" s="59" t="str">
        <f t="shared" si="252"/>
        <v/>
      </c>
    </row>
    <row r="129">
      <c r="A129" s="16" t="s">
        <v>501</v>
      </c>
      <c r="B129" s="16" t="s">
        <v>977</v>
      </c>
      <c r="C129" s="54">
        <v>46057.0</v>
      </c>
      <c r="D129" s="54"/>
      <c r="E129" s="55" t="s">
        <v>34</v>
      </c>
      <c r="F129" s="60" t="s">
        <v>35</v>
      </c>
      <c r="G129" s="57" t="s">
        <v>35</v>
      </c>
      <c r="H129" s="16">
        <v>2024.0</v>
      </c>
      <c r="I129" s="58">
        <f t="shared" si="4"/>
        <v>2026</v>
      </c>
      <c r="J129" s="59">
        <f t="shared" ref="J129:K129" si="253">if($E129="","",if($E129="Dropped",if(and(J$1&lt;=$I129,J$1&gt;=$H129),if(Year($D129)=J$1,$F129*0.8,if((year($D129)+1)=J$1,$F129*0.6,$F129*0.4)) ,""),if($E129="Minors",0,if($E129="FA Contract",if(and(J$1&lt;=$I129,J$1&gt;=$H129),$F129,""),if($E129="YP Contract",if(J$1=$H129,500000,if(J$1=($H129+1),1000000,if(J$1=($H129+2),1500000,""))))))))</f>
        <v>500000</v>
      </c>
      <c r="K129" s="59">
        <f t="shared" si="253"/>
        <v>1000000</v>
      </c>
      <c r="L129" s="59">
        <f t="shared" ref="L129:Z129" si="254">if($E129="","",if($E129="Injured",if(and(L$1=year(today()),L$1&lt;=$I129,L$1&gt;=$H129),0,if(and(L$1&lt;=$I129,L$1&gt;=$H129),$F129,"")),if($E129="Dropped",if(and(L$1&lt;=$I129,L$1&gt;=$H129),if(Year($D129)=L$1,$F129*0.8,if((year($D129)+1)=L$1,$F129*0.6,$F129*0.4)) ,""),if($E129="Minors",0,if($E129="FA Contract",if(and(L$1&lt;=$I129,L$1&gt;=$H129),$F129,""),if($E129="YP Contract",if(L$1=$H129,500000,if(L$1=($H129+1),1000000,if(L$1=($H129+2),1500000,"")))))))))</f>
        <v>1500000</v>
      </c>
      <c r="M129" s="59" t="str">
        <f t="shared" si="254"/>
        <v/>
      </c>
      <c r="N129" s="59" t="str">
        <f t="shared" si="254"/>
        <v/>
      </c>
      <c r="O129" s="59" t="str">
        <f t="shared" si="254"/>
        <v/>
      </c>
      <c r="P129" s="59" t="str">
        <f t="shared" si="254"/>
        <v/>
      </c>
      <c r="Q129" s="59" t="str">
        <f t="shared" si="254"/>
        <v/>
      </c>
      <c r="R129" s="59" t="str">
        <f t="shared" si="254"/>
        <v/>
      </c>
      <c r="S129" s="59" t="str">
        <f t="shared" si="254"/>
        <v/>
      </c>
      <c r="T129" s="59" t="str">
        <f t="shared" si="254"/>
        <v/>
      </c>
      <c r="U129" s="59" t="str">
        <f t="shared" si="254"/>
        <v/>
      </c>
      <c r="V129" s="59" t="str">
        <f t="shared" si="254"/>
        <v/>
      </c>
      <c r="W129" s="59" t="str">
        <f t="shared" si="254"/>
        <v/>
      </c>
      <c r="X129" s="59" t="str">
        <f t="shared" si="254"/>
        <v/>
      </c>
      <c r="Y129" s="59" t="str">
        <f t="shared" si="254"/>
        <v/>
      </c>
      <c r="Z129" s="59" t="str">
        <f t="shared" si="254"/>
        <v/>
      </c>
    </row>
    <row r="130">
      <c r="A130" s="16" t="s">
        <v>100</v>
      </c>
      <c r="B130" s="16" t="s">
        <v>977</v>
      </c>
      <c r="C130" s="54">
        <v>46028.0</v>
      </c>
      <c r="D130" s="54"/>
      <c r="E130" s="55" t="s">
        <v>34</v>
      </c>
      <c r="F130" s="60" t="s">
        <v>35</v>
      </c>
      <c r="G130" s="57" t="s">
        <v>35</v>
      </c>
      <c r="H130" s="16">
        <v>2025.0</v>
      </c>
      <c r="I130" s="58">
        <f t="shared" si="4"/>
        <v>2027</v>
      </c>
      <c r="J130" s="59" t="str">
        <f t="shared" ref="J130:K130" si="255">if($E130="","",if($E130="Dropped",if(and(J$1&lt;=$I130,J$1&gt;=$H130),if(Year($D130)=J$1,$F130*0.8,if((year($D130)+1)=J$1,$F130*0.6,$F130*0.4)) ,""),if($E130="Minors",0,if($E130="FA Contract",if(and(J$1&lt;=$I130,J$1&gt;=$H130),$F130,""),if($E130="YP Contract",if(J$1=$H130,500000,if(J$1=($H130+1),1000000,if(J$1=($H130+2),1500000,""))))))))</f>
        <v/>
      </c>
      <c r="K130" s="59">
        <f t="shared" si="255"/>
        <v>500000</v>
      </c>
      <c r="L130" s="59">
        <f t="shared" ref="L130:Z130" si="256">if($E130="","",if($E130="Injured",if(and(L$1=year(today()),L$1&lt;=$I130,L$1&gt;=$H130),0,if(and(L$1&lt;=$I130,L$1&gt;=$H130),$F130,"")),if($E130="Dropped",if(and(L$1&lt;=$I130,L$1&gt;=$H130),if(Year($D130)=L$1,$F130*0.8,if((year($D130)+1)=L$1,$F130*0.6,$F130*0.4)) ,""),if($E130="Minors",0,if($E130="FA Contract",if(and(L$1&lt;=$I130,L$1&gt;=$H130),$F130,""),if($E130="YP Contract",if(L$1=$H130,500000,if(L$1=($H130+1),1000000,if(L$1=($H130+2),1500000,"")))))))))</f>
        <v>1000000</v>
      </c>
      <c r="M130" s="59">
        <f t="shared" si="256"/>
        <v>1500000</v>
      </c>
      <c r="N130" s="59" t="str">
        <f t="shared" si="256"/>
        <v/>
      </c>
      <c r="O130" s="59" t="str">
        <f t="shared" si="256"/>
        <v/>
      </c>
      <c r="P130" s="59" t="str">
        <f t="shared" si="256"/>
        <v/>
      </c>
      <c r="Q130" s="59" t="str">
        <f t="shared" si="256"/>
        <v/>
      </c>
      <c r="R130" s="59" t="str">
        <f t="shared" si="256"/>
        <v/>
      </c>
      <c r="S130" s="59" t="str">
        <f t="shared" si="256"/>
        <v/>
      </c>
      <c r="T130" s="59" t="str">
        <f t="shared" si="256"/>
        <v/>
      </c>
      <c r="U130" s="59" t="str">
        <f t="shared" si="256"/>
        <v/>
      </c>
      <c r="V130" s="59" t="str">
        <f t="shared" si="256"/>
        <v/>
      </c>
      <c r="W130" s="59" t="str">
        <f t="shared" si="256"/>
        <v/>
      </c>
      <c r="X130" s="59" t="str">
        <f t="shared" si="256"/>
        <v/>
      </c>
      <c r="Y130" s="59" t="str">
        <f t="shared" si="256"/>
        <v/>
      </c>
      <c r="Z130" s="59" t="str">
        <f t="shared" si="256"/>
        <v/>
      </c>
    </row>
    <row r="131">
      <c r="A131" s="16" t="s">
        <v>452</v>
      </c>
      <c r="B131" s="16" t="s">
        <v>977</v>
      </c>
      <c r="C131" s="54">
        <v>46028.0</v>
      </c>
      <c r="D131" s="54"/>
      <c r="E131" s="55" t="s">
        <v>34</v>
      </c>
      <c r="F131" s="60" t="s">
        <v>35</v>
      </c>
      <c r="G131" s="57" t="s">
        <v>35</v>
      </c>
      <c r="H131" s="16">
        <v>2026.0</v>
      </c>
      <c r="I131" s="58">
        <f t="shared" si="4"/>
        <v>2028</v>
      </c>
      <c r="J131" s="59" t="str">
        <f t="shared" ref="J131:K131" si="257">if($E131="","",if($E131="Dropped",if(and(J$1&lt;=$I131,J$1&gt;=$H131),if(Year($D131)=J$1,$F131*0.8,if((year($D131)+1)=J$1,$F131*0.6,$F131*0.4)) ,""),if($E131="Minors",0,if($E131="FA Contract",if(and(J$1&lt;=$I131,J$1&gt;=$H131),$F131,""),if($E131="YP Contract",if(J$1=$H131,500000,if(J$1=($H131+1),1000000,if(J$1=($H131+2),1500000,""))))))))</f>
        <v/>
      </c>
      <c r="K131" s="59" t="str">
        <f t="shared" si="257"/>
        <v/>
      </c>
      <c r="L131" s="59">
        <f t="shared" ref="L131:Z131" si="258">if($E131="","",if($E131="Injured",if(and(L$1=year(today()),L$1&lt;=$I131,L$1&gt;=$H131),0,if(and(L$1&lt;=$I131,L$1&gt;=$H131),$F131,"")),if($E131="Dropped",if(and(L$1&lt;=$I131,L$1&gt;=$H131),if(Year($D131)=L$1,$F131*0.8,if((year($D131)+1)=L$1,$F131*0.6,$F131*0.4)) ,""),if($E131="Minors",0,if($E131="FA Contract",if(and(L$1&lt;=$I131,L$1&gt;=$H131),$F131,""),if($E131="YP Contract",if(L$1=$H131,500000,if(L$1=($H131+1),1000000,if(L$1=($H131+2),1500000,"")))))))))</f>
        <v>500000</v>
      </c>
      <c r="M131" s="59">
        <f t="shared" si="258"/>
        <v>1000000</v>
      </c>
      <c r="N131" s="59">
        <f t="shared" si="258"/>
        <v>1500000</v>
      </c>
      <c r="O131" s="59" t="str">
        <f t="shared" si="258"/>
        <v/>
      </c>
      <c r="P131" s="59" t="str">
        <f t="shared" si="258"/>
        <v/>
      </c>
      <c r="Q131" s="59" t="str">
        <f t="shared" si="258"/>
        <v/>
      </c>
      <c r="R131" s="59" t="str">
        <f t="shared" si="258"/>
        <v/>
      </c>
      <c r="S131" s="59" t="str">
        <f t="shared" si="258"/>
        <v/>
      </c>
      <c r="T131" s="59" t="str">
        <f t="shared" si="258"/>
        <v/>
      </c>
      <c r="U131" s="59" t="str">
        <f t="shared" si="258"/>
        <v/>
      </c>
      <c r="V131" s="59" t="str">
        <f t="shared" si="258"/>
        <v/>
      </c>
      <c r="W131" s="59" t="str">
        <f t="shared" si="258"/>
        <v/>
      </c>
      <c r="X131" s="59" t="str">
        <f t="shared" si="258"/>
        <v/>
      </c>
      <c r="Y131" s="59" t="str">
        <f t="shared" si="258"/>
        <v/>
      </c>
      <c r="Z131" s="59" t="str">
        <f t="shared" si="258"/>
        <v/>
      </c>
    </row>
    <row r="132">
      <c r="A132" s="16" t="s">
        <v>378</v>
      </c>
      <c r="B132" s="16" t="s">
        <v>977</v>
      </c>
      <c r="C132" s="54">
        <v>46059.0</v>
      </c>
      <c r="D132" s="54"/>
      <c r="E132" s="55" t="s">
        <v>12</v>
      </c>
      <c r="F132" s="56">
        <v>200000.0</v>
      </c>
      <c r="G132" s="57">
        <v>1.0</v>
      </c>
      <c r="H132" s="16">
        <v>2026.0</v>
      </c>
      <c r="I132" s="58">
        <f t="shared" si="4"/>
        <v>2026</v>
      </c>
      <c r="J132" s="59" t="str">
        <f t="shared" ref="J132:K132" si="259">if($E132="","",if($E132="Dropped",if(and(J$1&lt;=$I132,J$1&gt;=$H132),if(Year($D132)=J$1,$F132*0.8,if((year($D132)+1)=J$1,$F132*0.6,$F132*0.4)) ,""),if($E132="Minors",0,if($E132="FA Contract",if(and(J$1&lt;=$I132,J$1&gt;=$H132),$F132,""),if($E132="YP Contract",if(J$1=$H132,500000,if(J$1=($H132+1),1000000,if(J$1=($H132+2),1500000,""))))))))</f>
        <v/>
      </c>
      <c r="K132" s="59" t="str">
        <f t="shared" si="259"/>
        <v/>
      </c>
      <c r="L132" s="59">
        <f t="shared" ref="L132:Z132" si="260">if($E132="","",if($E132="Injured",if(and(L$1=year(today()),L$1&lt;=$I132,L$1&gt;=$H132),0,if(and(L$1&lt;=$I132,L$1&gt;=$H132),$F132,"")),if($E132="Dropped",if(and(L$1&lt;=$I132,L$1&gt;=$H132),if(Year($D132)=L$1,$F132*0.8,if((year($D132)+1)=L$1,$F132*0.6,$F132*0.4)) ,""),if($E132="Minors",0,if($E132="FA Contract",if(and(L$1&lt;=$I132,L$1&gt;=$H132),$F132,""),if($E132="YP Contract",if(L$1=$H132,500000,if(L$1=($H132+1),1000000,if(L$1=($H132+2),1500000,"")))))))))</f>
        <v>200000</v>
      </c>
      <c r="M132" s="59" t="str">
        <f t="shared" si="260"/>
        <v/>
      </c>
      <c r="N132" s="59" t="str">
        <f t="shared" si="260"/>
        <v/>
      </c>
      <c r="O132" s="59" t="str">
        <f t="shared" si="260"/>
        <v/>
      </c>
      <c r="P132" s="59" t="str">
        <f t="shared" si="260"/>
        <v/>
      </c>
      <c r="Q132" s="59" t="str">
        <f t="shared" si="260"/>
        <v/>
      </c>
      <c r="R132" s="59" t="str">
        <f t="shared" si="260"/>
        <v/>
      </c>
      <c r="S132" s="59" t="str">
        <f t="shared" si="260"/>
        <v/>
      </c>
      <c r="T132" s="59" t="str">
        <f t="shared" si="260"/>
        <v/>
      </c>
      <c r="U132" s="59" t="str">
        <f t="shared" si="260"/>
        <v/>
      </c>
      <c r="V132" s="59" t="str">
        <f t="shared" si="260"/>
        <v/>
      </c>
      <c r="W132" s="59" t="str">
        <f t="shared" si="260"/>
        <v/>
      </c>
      <c r="X132" s="59" t="str">
        <f t="shared" si="260"/>
        <v/>
      </c>
      <c r="Y132" s="59" t="str">
        <f t="shared" si="260"/>
        <v/>
      </c>
      <c r="Z132" s="59" t="str">
        <f t="shared" si="260"/>
        <v/>
      </c>
    </row>
    <row r="133">
      <c r="A133" s="7" t="s">
        <v>1012</v>
      </c>
      <c r="B133" s="7" t="s">
        <v>977</v>
      </c>
      <c r="C133" s="8">
        <v>46072.0</v>
      </c>
      <c r="D133" s="8"/>
      <c r="E133" s="9" t="s">
        <v>52</v>
      </c>
      <c r="F133" s="63" t="s">
        <v>35</v>
      </c>
      <c r="G133" s="11" t="s">
        <v>35</v>
      </c>
      <c r="I133" s="64" t="str">
        <f t="shared" si="4"/>
        <v/>
      </c>
      <c r="J133" s="13">
        <f t="shared" ref="J133:K133" si="261">if($E133="","",if($E133="Dropped",if(and(J$1&lt;=$I133,J$1&gt;=$H133),if(Year($D133)=J$1,$F133*0.8,if((year($D133)+1)=J$1,$F133*0.6,$F133*0.4)) ,""),if($E133="Minors",0,if($E133="FA Contract",if(and(J$1&lt;=$I133,J$1&gt;=$H133),$F133,""),if($E133="YP Contract",if(J$1=$H133,500000,if(J$1=($H133+1),1000000,if(J$1=($H133+2),1500000,""))))))))</f>
        <v>0</v>
      </c>
      <c r="K133" s="13">
        <f t="shared" si="261"/>
        <v>0</v>
      </c>
      <c r="L133" s="65">
        <f t="shared" ref="L133:Z133" si="262">if($E133="","",if($E133="Injured",if(and(L$1=year(today()),L$1&lt;=$I133,L$1&gt;=$H133),0,if(and(L$1&lt;=$I133,L$1&gt;=$H133),$F133,"")),if($E133="Dropped",if(and(L$1&lt;=$I133,L$1&gt;=$H133),if(Year($D133)=L$1,$F133*0.8,if((year($D133)+1)=L$1,$F133*0.6,$F133*0.4)) ,""),if($E133="Minors",0,if($E133="FA Contract",if(and(L$1&lt;=$I133,L$1&gt;=$H133),$F133,""),if($E133="YP Contract",if(L$1=$H133,500000,if(L$1=($H133+1),1000000,if(L$1=($H133+2),1500000,"")))))))))</f>
        <v>0</v>
      </c>
      <c r="M133" s="65">
        <f t="shared" si="262"/>
        <v>0</v>
      </c>
      <c r="N133" s="65">
        <f t="shared" si="262"/>
        <v>0</v>
      </c>
      <c r="O133" s="65">
        <f t="shared" si="262"/>
        <v>0</v>
      </c>
      <c r="P133" s="65">
        <f t="shared" si="262"/>
        <v>0</v>
      </c>
      <c r="Q133" s="65">
        <f t="shared" si="262"/>
        <v>0</v>
      </c>
      <c r="R133" s="65">
        <f t="shared" si="262"/>
        <v>0</v>
      </c>
      <c r="S133" s="65">
        <f t="shared" si="262"/>
        <v>0</v>
      </c>
      <c r="T133" s="65">
        <f t="shared" si="262"/>
        <v>0</v>
      </c>
      <c r="U133" s="65">
        <f t="shared" si="262"/>
        <v>0</v>
      </c>
      <c r="V133" s="65">
        <f t="shared" si="262"/>
        <v>0</v>
      </c>
      <c r="W133" s="65">
        <f t="shared" si="262"/>
        <v>0</v>
      </c>
      <c r="X133" s="65">
        <f t="shared" si="262"/>
        <v>0</v>
      </c>
      <c r="Y133" s="65">
        <f t="shared" si="262"/>
        <v>0</v>
      </c>
      <c r="Z133" s="65">
        <f t="shared" si="262"/>
        <v>0</v>
      </c>
    </row>
    <row r="134">
      <c r="A134" s="16" t="s">
        <v>1013</v>
      </c>
      <c r="B134" s="16" t="s">
        <v>977</v>
      </c>
      <c r="C134" s="54">
        <v>46049.0</v>
      </c>
      <c r="D134" s="54"/>
      <c r="E134" s="55" t="s">
        <v>52</v>
      </c>
      <c r="F134" s="60" t="s">
        <v>35</v>
      </c>
      <c r="G134" s="57" t="s">
        <v>35</v>
      </c>
      <c r="H134" s="62"/>
      <c r="I134" s="58" t="str">
        <f t="shared" si="4"/>
        <v/>
      </c>
      <c r="J134" s="59">
        <f t="shared" ref="J134:K134" si="263">if($E134="","",if($E134="Dropped",if(and(J$1&lt;=$I134,J$1&gt;=$H134),if(Year($D134)=J$1,$F134*0.8,if((year($D134)+1)=J$1,$F134*0.6,$F134*0.4)) ,""),if($E134="Minors",0,if($E134="FA Contract",if(and(J$1&lt;=$I134,J$1&gt;=$H134),$F134,""),if($E134="YP Contract",if(J$1=$H134,500000,if(J$1=($H134+1),1000000,if(J$1=($H134+2),1500000,""))))))))</f>
        <v>0</v>
      </c>
      <c r="K134" s="59">
        <f t="shared" si="263"/>
        <v>0</v>
      </c>
      <c r="L134" s="59">
        <f t="shared" ref="L134:Z134" si="264">if($E134="","",if($E134="Injured",if(and(L$1=year(today()),L$1&lt;=$I134,L$1&gt;=$H134),0,if(and(L$1&lt;=$I134,L$1&gt;=$H134),$F134,"")),if($E134="Dropped",if(and(L$1&lt;=$I134,L$1&gt;=$H134),if(Year($D134)=L$1,$F134*0.8,if((year($D134)+1)=L$1,$F134*0.6,$F134*0.4)) ,""),if($E134="Minors",0,if($E134="FA Contract",if(and(L$1&lt;=$I134,L$1&gt;=$H134),$F134,""),if($E134="YP Contract",if(L$1=$H134,500000,if(L$1=($H134+1),1000000,if(L$1=($H134+2),1500000,"")))))))))</f>
        <v>0</v>
      </c>
      <c r="M134" s="59">
        <f t="shared" si="264"/>
        <v>0</v>
      </c>
      <c r="N134" s="59">
        <f t="shared" si="264"/>
        <v>0</v>
      </c>
      <c r="O134" s="59">
        <f t="shared" si="264"/>
        <v>0</v>
      </c>
      <c r="P134" s="59">
        <f t="shared" si="264"/>
        <v>0</v>
      </c>
      <c r="Q134" s="59">
        <f t="shared" si="264"/>
        <v>0</v>
      </c>
      <c r="R134" s="59">
        <f t="shared" si="264"/>
        <v>0</v>
      </c>
      <c r="S134" s="59">
        <f t="shared" si="264"/>
        <v>0</v>
      </c>
      <c r="T134" s="59">
        <f t="shared" si="264"/>
        <v>0</v>
      </c>
      <c r="U134" s="59">
        <f t="shared" si="264"/>
        <v>0</v>
      </c>
      <c r="V134" s="59">
        <f t="shared" si="264"/>
        <v>0</v>
      </c>
      <c r="W134" s="59">
        <f t="shared" si="264"/>
        <v>0</v>
      </c>
      <c r="X134" s="59">
        <f t="shared" si="264"/>
        <v>0</v>
      </c>
      <c r="Y134" s="59">
        <f t="shared" si="264"/>
        <v>0</v>
      </c>
      <c r="Z134" s="59">
        <f t="shared" si="264"/>
        <v>0</v>
      </c>
    </row>
    <row r="135">
      <c r="A135" s="16" t="s">
        <v>1014</v>
      </c>
      <c r="B135" s="16" t="s">
        <v>977</v>
      </c>
      <c r="C135" s="54">
        <v>46070.0</v>
      </c>
      <c r="D135" s="54"/>
      <c r="E135" s="55" t="s">
        <v>52</v>
      </c>
      <c r="F135" s="60" t="s">
        <v>35</v>
      </c>
      <c r="G135" s="57" t="s">
        <v>35</v>
      </c>
      <c r="H135" s="62"/>
      <c r="I135" s="58" t="str">
        <f t="shared" si="4"/>
        <v/>
      </c>
      <c r="J135" s="59">
        <f t="shared" ref="J135:K135" si="265">if($E135="","",if($E135="Dropped",if(and(J$1&lt;=$I135,J$1&gt;=$H135),if(Year($D135)=J$1,$F135*0.8,if((year($D135)+1)=J$1,$F135*0.6,$F135*0.4)) ,""),if($E135="Minors",0,if($E135="FA Contract",if(and(J$1&lt;=$I135,J$1&gt;=$H135),$F135,""),if($E135="YP Contract",if(J$1=$H135,500000,if(J$1=($H135+1),1000000,if(J$1=($H135+2),1500000,""))))))))</f>
        <v>0</v>
      </c>
      <c r="K135" s="59">
        <f t="shared" si="265"/>
        <v>0</v>
      </c>
      <c r="L135" s="59">
        <f t="shared" ref="L135:Z135" si="266">if($E135="","",if($E135="Injured",if(and(L$1=year(today()),L$1&lt;=$I135,L$1&gt;=$H135),0,if(and(L$1&lt;=$I135,L$1&gt;=$H135),$F135,"")),if($E135="Dropped",if(and(L$1&lt;=$I135,L$1&gt;=$H135),if(Year($D135)=L$1,$F135*0.8,if((year($D135)+1)=L$1,$F135*0.6,$F135*0.4)) ,""),if($E135="Minors",0,if($E135="FA Contract",if(and(L$1&lt;=$I135,L$1&gt;=$H135),$F135,""),if($E135="YP Contract",if(L$1=$H135,500000,if(L$1=($H135+1),1000000,if(L$1=($H135+2),1500000,"")))))))))</f>
        <v>0</v>
      </c>
      <c r="M135" s="59">
        <f t="shared" si="266"/>
        <v>0</v>
      </c>
      <c r="N135" s="59">
        <f t="shared" si="266"/>
        <v>0</v>
      </c>
      <c r="O135" s="59">
        <f t="shared" si="266"/>
        <v>0</v>
      </c>
      <c r="P135" s="59">
        <f t="shared" si="266"/>
        <v>0</v>
      </c>
      <c r="Q135" s="59">
        <f t="shared" si="266"/>
        <v>0</v>
      </c>
      <c r="R135" s="59">
        <f t="shared" si="266"/>
        <v>0</v>
      </c>
      <c r="S135" s="59">
        <f t="shared" si="266"/>
        <v>0</v>
      </c>
      <c r="T135" s="59">
        <f t="shared" si="266"/>
        <v>0</v>
      </c>
      <c r="U135" s="59">
        <f t="shared" si="266"/>
        <v>0</v>
      </c>
      <c r="V135" s="59">
        <f t="shared" si="266"/>
        <v>0</v>
      </c>
      <c r="W135" s="59">
        <f t="shared" si="266"/>
        <v>0</v>
      </c>
      <c r="X135" s="59">
        <f t="shared" si="266"/>
        <v>0</v>
      </c>
      <c r="Y135" s="59">
        <f t="shared" si="266"/>
        <v>0</v>
      </c>
      <c r="Z135" s="59">
        <f t="shared" si="266"/>
        <v>0</v>
      </c>
    </row>
    <row r="136">
      <c r="A136" s="7" t="s">
        <v>1015</v>
      </c>
      <c r="B136" s="7" t="s">
        <v>977</v>
      </c>
      <c r="C136" s="8">
        <v>46074.0</v>
      </c>
      <c r="D136" s="8"/>
      <c r="E136" s="9" t="s">
        <v>52</v>
      </c>
      <c r="F136" s="63" t="s">
        <v>35</v>
      </c>
      <c r="G136" s="11" t="s">
        <v>35</v>
      </c>
      <c r="I136" s="64" t="str">
        <f t="shared" si="4"/>
        <v/>
      </c>
      <c r="J136" s="13">
        <f t="shared" ref="J136:K136" si="267">if($E136="","",if($E136="Dropped",if(and(J$1&lt;=$I136,J$1&gt;=$H136),if(Year($D136)=J$1,$F136*0.8,if((year($D136)+1)=J$1,$F136*0.6,$F136*0.4)) ,""),if($E136="Minors",0,if($E136="FA Contract",if(and(J$1&lt;=$I136,J$1&gt;=$H136),$F136,""),if($E136="YP Contract",if(J$1=$H136,500000,if(J$1=($H136+1),1000000,if(J$1=($H136+2),1500000,""))))))))</f>
        <v>0</v>
      </c>
      <c r="K136" s="13">
        <f t="shared" si="267"/>
        <v>0</v>
      </c>
      <c r="L136" s="65">
        <f t="shared" ref="L136:Z136" si="268">if($E136="","",if($E136="Injured",if(and(L$1=year(today()),L$1&lt;=$I136,L$1&gt;=$H136),0,if(and(L$1&lt;=$I136,L$1&gt;=$H136),$F136,"")),if($E136="Dropped",if(and(L$1&lt;=$I136,L$1&gt;=$H136),if(Year($D136)=L$1,$F136*0.8,if((year($D136)+1)=L$1,$F136*0.6,$F136*0.4)) ,""),if($E136="Minors",0,if($E136="FA Contract",if(and(L$1&lt;=$I136,L$1&gt;=$H136),$F136,""),if($E136="YP Contract",if(L$1=$H136,500000,if(L$1=($H136+1),1000000,if(L$1=($H136+2),1500000,"")))))))))</f>
        <v>0</v>
      </c>
      <c r="M136" s="65">
        <f t="shared" si="268"/>
        <v>0</v>
      </c>
      <c r="N136" s="65">
        <f t="shared" si="268"/>
        <v>0</v>
      </c>
      <c r="O136" s="65">
        <f t="shared" si="268"/>
        <v>0</v>
      </c>
      <c r="P136" s="65">
        <f t="shared" si="268"/>
        <v>0</v>
      </c>
      <c r="Q136" s="65">
        <f t="shared" si="268"/>
        <v>0</v>
      </c>
      <c r="R136" s="65">
        <f t="shared" si="268"/>
        <v>0</v>
      </c>
      <c r="S136" s="65">
        <f t="shared" si="268"/>
        <v>0</v>
      </c>
      <c r="T136" s="65">
        <f t="shared" si="268"/>
        <v>0</v>
      </c>
      <c r="U136" s="65">
        <f t="shared" si="268"/>
        <v>0</v>
      </c>
      <c r="V136" s="65">
        <f t="shared" si="268"/>
        <v>0</v>
      </c>
      <c r="W136" s="65">
        <f t="shared" si="268"/>
        <v>0</v>
      </c>
      <c r="X136" s="65">
        <f t="shared" si="268"/>
        <v>0</v>
      </c>
      <c r="Y136" s="65">
        <f t="shared" si="268"/>
        <v>0</v>
      </c>
      <c r="Z136" s="65">
        <f t="shared" si="268"/>
        <v>0</v>
      </c>
    </row>
    <row r="137">
      <c r="A137" s="16" t="s">
        <v>412</v>
      </c>
      <c r="B137" s="16" t="s">
        <v>977</v>
      </c>
      <c r="C137" s="54">
        <v>46028.0</v>
      </c>
      <c r="D137" s="54"/>
      <c r="E137" s="55" t="s">
        <v>52</v>
      </c>
      <c r="F137" s="60" t="s">
        <v>35</v>
      </c>
      <c r="G137" s="57" t="s">
        <v>35</v>
      </c>
      <c r="H137" s="62"/>
      <c r="I137" s="58" t="str">
        <f t="shared" si="4"/>
        <v/>
      </c>
      <c r="J137" s="59">
        <f t="shared" ref="J137:K137" si="269">if($E137="","",if($E137="Dropped",if(and(J$1&lt;=$I137,J$1&gt;=$H137),if(Year($D137)=J$1,$F137*0.8,if((year($D137)+1)=J$1,$F137*0.6,$F137*0.4)) ,""),if($E137="Minors",0,if($E137="FA Contract",if(and(J$1&lt;=$I137,J$1&gt;=$H137),$F137,""),if($E137="YP Contract",if(J$1=$H137,500000,if(J$1=($H137+1),1000000,if(J$1=($H137+2),1500000,""))))))))</f>
        <v>0</v>
      </c>
      <c r="K137" s="59">
        <f t="shared" si="269"/>
        <v>0</v>
      </c>
      <c r="L137" s="59">
        <f t="shared" ref="L137:Z137" si="270">if($E137="","",if($E137="Injured",if(and(L$1=year(today()),L$1&lt;=$I137,L$1&gt;=$H137),0,if(and(L$1&lt;=$I137,L$1&gt;=$H137),$F137,"")),if($E137="Dropped",if(and(L$1&lt;=$I137,L$1&gt;=$H137),if(Year($D137)=L$1,$F137*0.8,if((year($D137)+1)=L$1,$F137*0.6,$F137*0.4)) ,""),if($E137="Minors",0,if($E137="FA Contract",if(and(L$1&lt;=$I137,L$1&gt;=$H137),$F137,""),if($E137="YP Contract",if(L$1=$H137,500000,if(L$1=($H137+1),1000000,if(L$1=($H137+2),1500000,"")))))))))</f>
        <v>0</v>
      </c>
      <c r="M137" s="59">
        <f t="shared" si="270"/>
        <v>0</v>
      </c>
      <c r="N137" s="59">
        <f t="shared" si="270"/>
        <v>0</v>
      </c>
      <c r="O137" s="59">
        <f t="shared" si="270"/>
        <v>0</v>
      </c>
      <c r="P137" s="59">
        <f t="shared" si="270"/>
        <v>0</v>
      </c>
      <c r="Q137" s="59">
        <f t="shared" si="270"/>
        <v>0</v>
      </c>
      <c r="R137" s="59">
        <f t="shared" si="270"/>
        <v>0</v>
      </c>
      <c r="S137" s="59">
        <f t="shared" si="270"/>
        <v>0</v>
      </c>
      <c r="T137" s="59">
        <f t="shared" si="270"/>
        <v>0</v>
      </c>
      <c r="U137" s="59">
        <f t="shared" si="270"/>
        <v>0</v>
      </c>
      <c r="V137" s="59">
        <f t="shared" si="270"/>
        <v>0</v>
      </c>
      <c r="W137" s="59">
        <f t="shared" si="270"/>
        <v>0</v>
      </c>
      <c r="X137" s="59">
        <f t="shared" si="270"/>
        <v>0</v>
      </c>
      <c r="Y137" s="59">
        <f t="shared" si="270"/>
        <v>0</v>
      </c>
      <c r="Z137" s="59">
        <f t="shared" si="270"/>
        <v>0</v>
      </c>
    </row>
    <row r="138">
      <c r="A138" s="16" t="s">
        <v>1016</v>
      </c>
      <c r="B138" s="16" t="s">
        <v>977</v>
      </c>
      <c r="C138" s="54">
        <v>46058.0</v>
      </c>
      <c r="D138" s="54"/>
      <c r="E138" s="55" t="s">
        <v>52</v>
      </c>
      <c r="F138" s="60" t="s">
        <v>35</v>
      </c>
      <c r="G138" s="57" t="s">
        <v>35</v>
      </c>
      <c r="H138" s="62"/>
      <c r="I138" s="58" t="str">
        <f t="shared" si="4"/>
        <v/>
      </c>
      <c r="J138" s="59">
        <f t="shared" ref="J138:K138" si="271">if($E138="","",if($E138="Dropped",if(and(J$1&lt;=$I138,J$1&gt;=$H138),if(Year($D138)=J$1,$F138*0.8,if((year($D138)+1)=J$1,$F138*0.6,$F138*0.4)) ,""),if($E138="Minors",0,if($E138="FA Contract",if(and(J$1&lt;=$I138,J$1&gt;=$H138),$F138,""),if($E138="YP Contract",if(J$1=$H138,500000,if(J$1=($H138+1),1000000,if(J$1=($H138+2),1500000,""))))))))</f>
        <v>0</v>
      </c>
      <c r="K138" s="59">
        <f t="shared" si="271"/>
        <v>0</v>
      </c>
      <c r="L138" s="59">
        <f t="shared" ref="L138:Z138" si="272">if($E138="","",if($E138="Injured",if(and(L$1=year(today()),L$1&lt;=$I138,L$1&gt;=$H138),0,if(and(L$1&lt;=$I138,L$1&gt;=$H138),$F138,"")),if($E138="Dropped",if(and(L$1&lt;=$I138,L$1&gt;=$H138),if(Year($D138)=L$1,$F138*0.8,if((year($D138)+1)=L$1,$F138*0.6,$F138*0.4)) ,""),if($E138="Minors",0,if($E138="FA Contract",if(and(L$1&lt;=$I138,L$1&gt;=$H138),$F138,""),if($E138="YP Contract",if(L$1=$H138,500000,if(L$1=($H138+1),1000000,if(L$1=($H138+2),1500000,"")))))))))</f>
        <v>0</v>
      </c>
      <c r="M138" s="59">
        <f t="shared" si="272"/>
        <v>0</v>
      </c>
      <c r="N138" s="59">
        <f t="shared" si="272"/>
        <v>0</v>
      </c>
      <c r="O138" s="59">
        <f t="shared" si="272"/>
        <v>0</v>
      </c>
      <c r="P138" s="59">
        <f t="shared" si="272"/>
        <v>0</v>
      </c>
      <c r="Q138" s="59">
        <f t="shared" si="272"/>
        <v>0</v>
      </c>
      <c r="R138" s="59">
        <f t="shared" si="272"/>
        <v>0</v>
      </c>
      <c r="S138" s="59">
        <f t="shared" si="272"/>
        <v>0</v>
      </c>
      <c r="T138" s="59">
        <f t="shared" si="272"/>
        <v>0</v>
      </c>
      <c r="U138" s="59">
        <f t="shared" si="272"/>
        <v>0</v>
      </c>
      <c r="V138" s="59">
        <f t="shared" si="272"/>
        <v>0</v>
      </c>
      <c r="W138" s="59">
        <f t="shared" si="272"/>
        <v>0</v>
      </c>
      <c r="X138" s="59">
        <f t="shared" si="272"/>
        <v>0</v>
      </c>
      <c r="Y138" s="59">
        <f t="shared" si="272"/>
        <v>0</v>
      </c>
      <c r="Z138" s="59">
        <f t="shared" si="272"/>
        <v>0</v>
      </c>
    </row>
    <row r="139">
      <c r="A139" s="16" t="s">
        <v>1017</v>
      </c>
      <c r="B139" s="16" t="s">
        <v>977</v>
      </c>
      <c r="C139" s="54">
        <v>46052.0</v>
      </c>
      <c r="D139" s="54"/>
      <c r="E139" s="55" t="s">
        <v>52</v>
      </c>
      <c r="F139" s="60" t="s">
        <v>35</v>
      </c>
      <c r="G139" s="57" t="s">
        <v>35</v>
      </c>
      <c r="H139" s="62"/>
      <c r="I139" s="58" t="str">
        <f t="shared" si="4"/>
        <v/>
      </c>
      <c r="J139" s="59">
        <f t="shared" ref="J139:K139" si="273">if($E139="","",if($E139="Dropped",if(and(J$1&lt;=$I139,J$1&gt;=$H139),if(Year($D139)=J$1,$F139*0.8,if((year($D139)+1)=J$1,$F139*0.6,$F139*0.4)) ,""),if($E139="Minors",0,if($E139="FA Contract",if(and(J$1&lt;=$I139,J$1&gt;=$H139),$F139,""),if($E139="YP Contract",if(J$1=$H139,500000,if(J$1=($H139+1),1000000,if(J$1=($H139+2),1500000,""))))))))</f>
        <v>0</v>
      </c>
      <c r="K139" s="59">
        <f t="shared" si="273"/>
        <v>0</v>
      </c>
      <c r="L139" s="59">
        <f t="shared" ref="L139:Z139" si="274">if($E139="","",if($E139="Injured",if(and(L$1=year(today()),L$1&lt;=$I139,L$1&gt;=$H139),0,if(and(L$1&lt;=$I139,L$1&gt;=$H139),$F139,"")),if($E139="Dropped",if(and(L$1&lt;=$I139,L$1&gt;=$H139),if(Year($D139)=L$1,$F139*0.8,if((year($D139)+1)=L$1,$F139*0.6,$F139*0.4)) ,""),if($E139="Minors",0,if($E139="FA Contract",if(and(L$1&lt;=$I139,L$1&gt;=$H139),$F139,""),if($E139="YP Contract",if(L$1=$H139,500000,if(L$1=($H139+1),1000000,if(L$1=($H139+2),1500000,"")))))))))</f>
        <v>0</v>
      </c>
      <c r="M139" s="59">
        <f t="shared" si="274"/>
        <v>0</v>
      </c>
      <c r="N139" s="59">
        <f t="shared" si="274"/>
        <v>0</v>
      </c>
      <c r="O139" s="59">
        <f t="shared" si="274"/>
        <v>0</v>
      </c>
      <c r="P139" s="59">
        <f t="shared" si="274"/>
        <v>0</v>
      </c>
      <c r="Q139" s="59">
        <f t="shared" si="274"/>
        <v>0</v>
      </c>
      <c r="R139" s="59">
        <f t="shared" si="274"/>
        <v>0</v>
      </c>
      <c r="S139" s="59">
        <f t="shared" si="274"/>
        <v>0</v>
      </c>
      <c r="T139" s="59">
        <f t="shared" si="274"/>
        <v>0</v>
      </c>
      <c r="U139" s="59">
        <f t="shared" si="274"/>
        <v>0</v>
      </c>
      <c r="V139" s="59">
        <f t="shared" si="274"/>
        <v>0</v>
      </c>
      <c r="W139" s="59">
        <f t="shared" si="274"/>
        <v>0</v>
      </c>
      <c r="X139" s="59">
        <f t="shared" si="274"/>
        <v>0</v>
      </c>
      <c r="Y139" s="59">
        <f t="shared" si="274"/>
        <v>0</v>
      </c>
      <c r="Z139" s="59">
        <f t="shared" si="274"/>
        <v>0</v>
      </c>
    </row>
    <row r="140">
      <c r="A140" s="16" t="s">
        <v>1018</v>
      </c>
      <c r="B140" s="16" t="s">
        <v>977</v>
      </c>
      <c r="C140" s="54">
        <v>46057.0</v>
      </c>
      <c r="D140" s="54"/>
      <c r="E140" s="55" t="s">
        <v>52</v>
      </c>
      <c r="F140" s="60" t="s">
        <v>35</v>
      </c>
      <c r="G140" s="57" t="s">
        <v>35</v>
      </c>
      <c r="H140" s="62"/>
      <c r="I140" s="58" t="str">
        <f t="shared" si="4"/>
        <v/>
      </c>
      <c r="J140" s="59">
        <f t="shared" ref="J140:K140" si="275">if($E140="","",if($E140="Dropped",if(and(J$1&lt;=$I140,J$1&gt;=$H140),if(Year($D140)=J$1,$F140*0.8,if((year($D140)+1)=J$1,$F140*0.6,$F140*0.4)) ,""),if($E140="Minors",0,if($E140="FA Contract",if(and(J$1&lt;=$I140,J$1&gt;=$H140),$F140,""),if($E140="YP Contract",if(J$1=$H140,500000,if(J$1=($H140+1),1000000,if(J$1=($H140+2),1500000,""))))))))</f>
        <v>0</v>
      </c>
      <c r="K140" s="59">
        <f t="shared" si="275"/>
        <v>0</v>
      </c>
      <c r="L140" s="59">
        <f t="shared" ref="L140:Z140" si="276">if($E140="","",if($E140="Injured",if(and(L$1=year(today()),L$1&lt;=$I140,L$1&gt;=$H140),0,if(and(L$1&lt;=$I140,L$1&gt;=$H140),$F140,"")),if($E140="Dropped",if(and(L$1&lt;=$I140,L$1&gt;=$H140),if(Year($D140)=L$1,$F140*0.8,if((year($D140)+1)=L$1,$F140*0.6,$F140*0.4)) ,""),if($E140="Minors",0,if($E140="FA Contract",if(and(L$1&lt;=$I140,L$1&gt;=$H140),$F140,""),if($E140="YP Contract",if(L$1=$H140,500000,if(L$1=($H140+1),1000000,if(L$1=($H140+2),1500000,"")))))))))</f>
        <v>0</v>
      </c>
      <c r="M140" s="59">
        <f t="shared" si="276"/>
        <v>0</v>
      </c>
      <c r="N140" s="59">
        <f t="shared" si="276"/>
        <v>0</v>
      </c>
      <c r="O140" s="59">
        <f t="shared" si="276"/>
        <v>0</v>
      </c>
      <c r="P140" s="59">
        <f t="shared" si="276"/>
        <v>0</v>
      </c>
      <c r="Q140" s="59">
        <f t="shared" si="276"/>
        <v>0</v>
      </c>
      <c r="R140" s="59">
        <f t="shared" si="276"/>
        <v>0</v>
      </c>
      <c r="S140" s="59">
        <f t="shared" si="276"/>
        <v>0</v>
      </c>
      <c r="T140" s="59">
        <f t="shared" si="276"/>
        <v>0</v>
      </c>
      <c r="U140" s="59">
        <f t="shared" si="276"/>
        <v>0</v>
      </c>
      <c r="V140" s="59">
        <f t="shared" si="276"/>
        <v>0</v>
      </c>
      <c r="W140" s="59">
        <f t="shared" si="276"/>
        <v>0</v>
      </c>
      <c r="X140" s="59">
        <f t="shared" si="276"/>
        <v>0</v>
      </c>
      <c r="Y140" s="59">
        <f t="shared" si="276"/>
        <v>0</v>
      </c>
      <c r="Z140" s="59">
        <f t="shared" si="276"/>
        <v>0</v>
      </c>
    </row>
    <row r="141">
      <c r="A141" s="16" t="s">
        <v>1019</v>
      </c>
      <c r="B141" s="16" t="s">
        <v>977</v>
      </c>
      <c r="C141" s="54">
        <v>46070.0</v>
      </c>
      <c r="D141" s="54"/>
      <c r="E141" s="55" t="s">
        <v>52</v>
      </c>
      <c r="F141" s="60" t="s">
        <v>35</v>
      </c>
      <c r="G141" s="57" t="s">
        <v>35</v>
      </c>
      <c r="H141" s="62"/>
      <c r="I141" s="58" t="str">
        <f t="shared" si="4"/>
        <v/>
      </c>
      <c r="J141" s="59">
        <f t="shared" ref="J141:K141" si="277">if($E141="","",if($E141="Dropped",if(and(J$1&lt;=$I141,J$1&gt;=$H141),if(Year($D141)=J$1,$F141*0.8,if((year($D141)+1)=J$1,$F141*0.6,$F141*0.4)) ,""),if($E141="Minors",0,if($E141="FA Contract",if(and(J$1&lt;=$I141,J$1&gt;=$H141),$F141,""),if($E141="YP Contract",if(J$1=$H141,500000,if(J$1=($H141+1),1000000,if(J$1=($H141+2),1500000,""))))))))</f>
        <v>0</v>
      </c>
      <c r="K141" s="59">
        <f t="shared" si="277"/>
        <v>0</v>
      </c>
      <c r="L141" s="59">
        <f t="shared" ref="L141:Z141" si="278">if($E141="","",if($E141="Injured",if(and(L$1=year(today()),L$1&lt;=$I141,L$1&gt;=$H141),0,if(and(L$1&lt;=$I141,L$1&gt;=$H141),$F141,"")),if($E141="Dropped",if(and(L$1&lt;=$I141,L$1&gt;=$H141),if(Year($D141)=L$1,$F141*0.8,if((year($D141)+1)=L$1,$F141*0.6,$F141*0.4)) ,""),if($E141="Minors",0,if($E141="FA Contract",if(and(L$1&lt;=$I141,L$1&gt;=$H141),$F141,""),if($E141="YP Contract",if(L$1=$H141,500000,if(L$1=($H141+1),1000000,if(L$1=($H141+2),1500000,"")))))))))</f>
        <v>0</v>
      </c>
      <c r="M141" s="59">
        <f t="shared" si="278"/>
        <v>0</v>
      </c>
      <c r="N141" s="59">
        <f t="shared" si="278"/>
        <v>0</v>
      </c>
      <c r="O141" s="59">
        <f t="shared" si="278"/>
        <v>0</v>
      </c>
      <c r="P141" s="59">
        <f t="shared" si="278"/>
        <v>0</v>
      </c>
      <c r="Q141" s="59">
        <f t="shared" si="278"/>
        <v>0</v>
      </c>
      <c r="R141" s="59">
        <f t="shared" si="278"/>
        <v>0</v>
      </c>
      <c r="S141" s="59">
        <f t="shared" si="278"/>
        <v>0</v>
      </c>
      <c r="T141" s="59">
        <f t="shared" si="278"/>
        <v>0</v>
      </c>
      <c r="U141" s="59">
        <f t="shared" si="278"/>
        <v>0</v>
      </c>
      <c r="V141" s="59">
        <f t="shared" si="278"/>
        <v>0</v>
      </c>
      <c r="W141" s="59">
        <f t="shared" si="278"/>
        <v>0</v>
      </c>
      <c r="X141" s="59">
        <f t="shared" si="278"/>
        <v>0</v>
      </c>
      <c r="Y141" s="59">
        <f t="shared" si="278"/>
        <v>0</v>
      </c>
      <c r="Z141" s="59">
        <f t="shared" si="278"/>
        <v>0</v>
      </c>
    </row>
    <row r="142">
      <c r="A142" s="16" t="s">
        <v>564</v>
      </c>
      <c r="B142" s="16" t="s">
        <v>977</v>
      </c>
      <c r="C142" s="54">
        <v>46052.0</v>
      </c>
      <c r="D142" s="54"/>
      <c r="E142" s="55" t="s">
        <v>52</v>
      </c>
      <c r="F142" s="60" t="s">
        <v>35</v>
      </c>
      <c r="G142" s="57" t="s">
        <v>35</v>
      </c>
      <c r="H142" s="16">
        <v>2025.0</v>
      </c>
      <c r="I142" s="58">
        <f t="shared" si="4"/>
        <v>2027</v>
      </c>
      <c r="J142" s="59">
        <f t="shared" ref="J142:K142" si="279">if($E142="","",if($E142="Dropped",if(and(J$1&lt;=$I142,J$1&gt;=$H142),if(Year($D142)=J$1,$F142*0.8,if((year($D142)+1)=J$1,$F142*0.6,$F142*0.4)) ,""),if($E142="Minors",0,if($E142="FA Contract",if(and(J$1&lt;=$I142,J$1&gt;=$H142),$F142,""),if($E142="YP Contract",if(J$1=$H142,500000,if(J$1=($H142+1),1000000,if(J$1=($H142+2),1500000,""))))))))</f>
        <v>0</v>
      </c>
      <c r="K142" s="59">
        <f t="shared" si="279"/>
        <v>0</v>
      </c>
      <c r="L142" s="59">
        <f t="shared" ref="L142:Z142" si="280">if($E142="","",if($E142="Injured",if(and(L$1=year(today()),L$1&lt;=$I142,L$1&gt;=$H142),0,if(and(L$1&lt;=$I142,L$1&gt;=$H142),$F142,"")),if($E142="Dropped",if(and(L$1&lt;=$I142,L$1&gt;=$H142),if(Year($D142)=L$1,$F142*0.8,if((year($D142)+1)=L$1,$F142*0.6,$F142*0.4)) ,""),if($E142="Minors",0,if($E142="FA Contract",if(and(L$1&lt;=$I142,L$1&gt;=$H142),$F142,""),if($E142="YP Contract",if(L$1=$H142,500000,if(L$1=($H142+1),1000000,if(L$1=($H142+2),1500000,"")))))))))</f>
        <v>0</v>
      </c>
      <c r="M142" s="59">
        <f t="shared" si="280"/>
        <v>0</v>
      </c>
      <c r="N142" s="59">
        <f t="shared" si="280"/>
        <v>0</v>
      </c>
      <c r="O142" s="59">
        <f t="shared" si="280"/>
        <v>0</v>
      </c>
      <c r="P142" s="59">
        <f t="shared" si="280"/>
        <v>0</v>
      </c>
      <c r="Q142" s="59">
        <f t="shared" si="280"/>
        <v>0</v>
      </c>
      <c r="R142" s="59">
        <f t="shared" si="280"/>
        <v>0</v>
      </c>
      <c r="S142" s="59">
        <f t="shared" si="280"/>
        <v>0</v>
      </c>
      <c r="T142" s="59">
        <f t="shared" si="280"/>
        <v>0</v>
      </c>
      <c r="U142" s="59">
        <f t="shared" si="280"/>
        <v>0</v>
      </c>
      <c r="V142" s="59">
        <f t="shared" si="280"/>
        <v>0</v>
      </c>
      <c r="W142" s="59">
        <f t="shared" si="280"/>
        <v>0</v>
      </c>
      <c r="X142" s="59">
        <f t="shared" si="280"/>
        <v>0</v>
      </c>
      <c r="Y142" s="59">
        <f t="shared" si="280"/>
        <v>0</v>
      </c>
      <c r="Z142" s="59">
        <f t="shared" si="280"/>
        <v>0</v>
      </c>
    </row>
    <row r="143">
      <c r="A143" s="16" t="s">
        <v>475</v>
      </c>
      <c r="B143" s="16" t="s">
        <v>977</v>
      </c>
      <c r="C143" s="54">
        <v>46063.0</v>
      </c>
      <c r="D143" s="54"/>
      <c r="E143" s="55" t="s">
        <v>52</v>
      </c>
      <c r="F143" s="60" t="s">
        <v>35</v>
      </c>
      <c r="G143" s="57" t="s">
        <v>35</v>
      </c>
      <c r="H143" s="62"/>
      <c r="I143" s="58" t="str">
        <f t="shared" si="4"/>
        <v/>
      </c>
      <c r="J143" s="59">
        <f t="shared" ref="J143:K143" si="281">if($E143="","",if($E143="Dropped",if(and(J$1&lt;=$I143,J$1&gt;=$H143),if(Year($D143)=J$1,$F143*0.8,if((year($D143)+1)=J$1,$F143*0.6,$F143*0.4)) ,""),if($E143="Minors",0,if($E143="FA Contract",if(and(J$1&lt;=$I143,J$1&gt;=$H143),$F143,""),if($E143="YP Contract",if(J$1=$H143,500000,if(J$1=($H143+1),1000000,if(J$1=($H143+2),1500000,""))))))))</f>
        <v>0</v>
      </c>
      <c r="K143" s="59">
        <f t="shared" si="281"/>
        <v>0</v>
      </c>
      <c r="L143" s="59">
        <f t="shared" ref="L143:Z143" si="282">if($E143="","",if($E143="Injured",if(and(L$1=year(today()),L$1&lt;=$I143,L$1&gt;=$H143),0,if(and(L$1&lt;=$I143,L$1&gt;=$H143),$F143,"")),if($E143="Dropped",if(and(L$1&lt;=$I143,L$1&gt;=$H143),if(Year($D143)=L$1,$F143*0.8,if((year($D143)+1)=L$1,$F143*0.6,$F143*0.4)) ,""),if($E143="Minors",0,if($E143="FA Contract",if(and(L$1&lt;=$I143,L$1&gt;=$H143),$F143,""),if($E143="YP Contract",if(L$1=$H143,500000,if(L$1=($H143+1),1000000,if(L$1=($H143+2),1500000,"")))))))))</f>
        <v>0</v>
      </c>
      <c r="M143" s="59">
        <f t="shared" si="282"/>
        <v>0</v>
      </c>
      <c r="N143" s="59">
        <f t="shared" si="282"/>
        <v>0</v>
      </c>
      <c r="O143" s="59">
        <f t="shared" si="282"/>
        <v>0</v>
      </c>
      <c r="P143" s="59">
        <f t="shared" si="282"/>
        <v>0</v>
      </c>
      <c r="Q143" s="59">
        <f t="shared" si="282"/>
        <v>0</v>
      </c>
      <c r="R143" s="59">
        <f t="shared" si="282"/>
        <v>0</v>
      </c>
      <c r="S143" s="59">
        <f t="shared" si="282"/>
        <v>0</v>
      </c>
      <c r="T143" s="59">
        <f t="shared" si="282"/>
        <v>0</v>
      </c>
      <c r="U143" s="59">
        <f t="shared" si="282"/>
        <v>0</v>
      </c>
      <c r="V143" s="59">
        <f t="shared" si="282"/>
        <v>0</v>
      </c>
      <c r="W143" s="59">
        <f t="shared" si="282"/>
        <v>0</v>
      </c>
      <c r="X143" s="59">
        <f t="shared" si="282"/>
        <v>0</v>
      </c>
      <c r="Y143" s="59">
        <f t="shared" si="282"/>
        <v>0</v>
      </c>
      <c r="Z143" s="59">
        <f t="shared" si="282"/>
        <v>0</v>
      </c>
    </row>
    <row r="144">
      <c r="A144" s="16" t="s">
        <v>1020</v>
      </c>
      <c r="B144" s="16" t="s">
        <v>977</v>
      </c>
      <c r="C144" s="54">
        <v>46063.0</v>
      </c>
      <c r="D144" s="54"/>
      <c r="E144" s="55" t="s">
        <v>52</v>
      </c>
      <c r="F144" s="60" t="s">
        <v>35</v>
      </c>
      <c r="G144" s="57" t="s">
        <v>35</v>
      </c>
      <c r="H144" s="62"/>
      <c r="I144" s="58" t="str">
        <f t="shared" si="4"/>
        <v/>
      </c>
      <c r="J144" s="59">
        <f t="shared" ref="J144:K144" si="283">if($E144="","",if($E144="Dropped",if(and(J$1&lt;=$I144,J$1&gt;=$H144),if(Year($D144)=J$1,$F144*0.8,if((year($D144)+1)=J$1,$F144*0.6,$F144*0.4)) ,""),if($E144="Minors",0,if($E144="FA Contract",if(and(J$1&lt;=$I144,J$1&gt;=$H144),$F144,""),if($E144="YP Contract",if(J$1=$H144,500000,if(J$1=($H144+1),1000000,if(J$1=($H144+2),1500000,""))))))))</f>
        <v>0</v>
      </c>
      <c r="K144" s="59">
        <f t="shared" si="283"/>
        <v>0</v>
      </c>
      <c r="L144" s="59">
        <f t="shared" ref="L144:Z144" si="284">if($E144="","",if($E144="Injured",if(and(L$1=year(today()),L$1&lt;=$I144,L$1&gt;=$H144),0,if(and(L$1&lt;=$I144,L$1&gt;=$H144),$F144,"")),if($E144="Dropped",if(and(L$1&lt;=$I144,L$1&gt;=$H144),if(Year($D144)=L$1,$F144*0.8,if((year($D144)+1)=L$1,$F144*0.6,$F144*0.4)) ,""),if($E144="Minors",0,if($E144="FA Contract",if(and(L$1&lt;=$I144,L$1&gt;=$H144),$F144,""),if($E144="YP Contract",if(L$1=$H144,500000,if(L$1=($H144+1),1000000,if(L$1=($H144+2),1500000,"")))))))))</f>
        <v>0</v>
      </c>
      <c r="M144" s="59">
        <f t="shared" si="284"/>
        <v>0</v>
      </c>
      <c r="N144" s="59">
        <f t="shared" si="284"/>
        <v>0</v>
      </c>
      <c r="O144" s="59">
        <f t="shared" si="284"/>
        <v>0</v>
      </c>
      <c r="P144" s="59">
        <f t="shared" si="284"/>
        <v>0</v>
      </c>
      <c r="Q144" s="59">
        <f t="shared" si="284"/>
        <v>0</v>
      </c>
      <c r="R144" s="59">
        <f t="shared" si="284"/>
        <v>0</v>
      </c>
      <c r="S144" s="59">
        <f t="shared" si="284"/>
        <v>0</v>
      </c>
      <c r="T144" s="59">
        <f t="shared" si="284"/>
        <v>0</v>
      </c>
      <c r="U144" s="59">
        <f t="shared" si="284"/>
        <v>0</v>
      </c>
      <c r="V144" s="59">
        <f t="shared" si="284"/>
        <v>0</v>
      </c>
      <c r="W144" s="59">
        <f t="shared" si="284"/>
        <v>0</v>
      </c>
      <c r="X144" s="59">
        <f t="shared" si="284"/>
        <v>0</v>
      </c>
      <c r="Y144" s="59">
        <f t="shared" si="284"/>
        <v>0</v>
      </c>
      <c r="Z144" s="59">
        <f t="shared" si="284"/>
        <v>0</v>
      </c>
    </row>
    <row r="145">
      <c r="A145" s="16" t="s">
        <v>1021</v>
      </c>
      <c r="B145" s="16" t="s">
        <v>977</v>
      </c>
      <c r="C145" s="54">
        <v>46072.0</v>
      </c>
      <c r="D145" s="54"/>
      <c r="E145" s="55" t="s">
        <v>52</v>
      </c>
      <c r="F145" s="60" t="s">
        <v>35</v>
      </c>
      <c r="G145" s="57" t="s">
        <v>35</v>
      </c>
      <c r="H145" s="62"/>
      <c r="I145" s="58" t="str">
        <f t="shared" si="4"/>
        <v/>
      </c>
      <c r="J145" s="59">
        <f t="shared" ref="J145:K145" si="285">if($E145="","",if($E145="Dropped",if(and(J$1&lt;=$I145,J$1&gt;=$H145),if(Year($D145)=J$1,$F145*0.8,if((year($D145)+1)=J$1,$F145*0.6,$F145*0.4)) ,""),if($E145="Minors",0,if($E145="FA Contract",if(and(J$1&lt;=$I145,J$1&gt;=$H145),$F145,""),if($E145="YP Contract",if(J$1=$H145,500000,if(J$1=($H145+1),1000000,if(J$1=($H145+2),1500000,""))))))))</f>
        <v>0</v>
      </c>
      <c r="K145" s="59">
        <f t="shared" si="285"/>
        <v>0</v>
      </c>
      <c r="L145" s="59">
        <f t="shared" ref="L145:Z145" si="286">if($E145="","",if($E145="Injured",if(and(L$1=year(today()),L$1&lt;=$I145,L$1&gt;=$H145),0,if(and(L$1&lt;=$I145,L$1&gt;=$H145),$F145,"")),if($E145="Dropped",if(and(L$1&lt;=$I145,L$1&gt;=$H145),if(Year($D145)=L$1,$F145*0.8,if((year($D145)+1)=L$1,$F145*0.6,$F145*0.4)) ,""),if($E145="Minors",0,if($E145="FA Contract",if(and(L$1&lt;=$I145,L$1&gt;=$H145),$F145,""),if($E145="YP Contract",if(L$1=$H145,500000,if(L$1=($H145+1),1000000,if(L$1=($H145+2),1500000,"")))))))))</f>
        <v>0</v>
      </c>
      <c r="M145" s="59">
        <f t="shared" si="286"/>
        <v>0</v>
      </c>
      <c r="N145" s="59">
        <f t="shared" si="286"/>
        <v>0</v>
      </c>
      <c r="O145" s="59">
        <f t="shared" si="286"/>
        <v>0</v>
      </c>
      <c r="P145" s="59">
        <f t="shared" si="286"/>
        <v>0</v>
      </c>
      <c r="Q145" s="59">
        <f t="shared" si="286"/>
        <v>0</v>
      </c>
      <c r="R145" s="59">
        <f t="shared" si="286"/>
        <v>0</v>
      </c>
      <c r="S145" s="59">
        <f t="shared" si="286"/>
        <v>0</v>
      </c>
      <c r="T145" s="59">
        <f t="shared" si="286"/>
        <v>0</v>
      </c>
      <c r="U145" s="59">
        <f t="shared" si="286"/>
        <v>0</v>
      </c>
      <c r="V145" s="59">
        <f t="shared" si="286"/>
        <v>0</v>
      </c>
      <c r="W145" s="59">
        <f t="shared" si="286"/>
        <v>0</v>
      </c>
      <c r="X145" s="59">
        <f t="shared" si="286"/>
        <v>0</v>
      </c>
      <c r="Y145" s="59">
        <f t="shared" si="286"/>
        <v>0</v>
      </c>
      <c r="Z145" s="59">
        <f t="shared" si="286"/>
        <v>0</v>
      </c>
    </row>
    <row r="146">
      <c r="A146" s="16" t="s">
        <v>1022</v>
      </c>
      <c r="B146" s="16" t="s">
        <v>966</v>
      </c>
      <c r="C146" s="54">
        <v>46049.0</v>
      </c>
      <c r="D146" s="54"/>
      <c r="E146" s="55" t="s">
        <v>12</v>
      </c>
      <c r="F146" s="60">
        <v>3.0E7</v>
      </c>
      <c r="G146" s="57">
        <v>20.0</v>
      </c>
      <c r="H146" s="16">
        <v>2026.0</v>
      </c>
      <c r="I146" s="58">
        <f t="shared" si="4"/>
        <v>2045</v>
      </c>
      <c r="J146" s="59" t="str">
        <f t="shared" ref="J146:K146" si="287">if($E146="","",if($E146="Dropped",if(and(J$1&lt;=$I146,J$1&gt;=$H146),if(Year($D146)=J$1,$F146*0.8,if((year($D146)+1)=J$1,$F146*0.6,$F146*0.4)) ,""),if($E146="Minors",0,if($E146="FA Contract",if(and(J$1&lt;=$I146,J$1&gt;=$H146),$F146,""),if($E146="YP Contract",if(J$1=$H146,500000,if(J$1=($H146+1),1000000,if(J$1=($H146+2),1500000,""))))))))</f>
        <v/>
      </c>
      <c r="K146" s="59" t="str">
        <f t="shared" si="287"/>
        <v/>
      </c>
      <c r="L146" s="59">
        <f t="shared" ref="L146:Z146" si="288">if($E146="","",if($E146="Injured",if(and(L$1=year(today()),L$1&lt;=$I146,L$1&gt;=$H146),0,if(and(L$1&lt;=$I146,L$1&gt;=$H146),$F146,"")),if($E146="Dropped",if(and(L$1&lt;=$I146,L$1&gt;=$H146),if(Year($D146)=L$1,$F146*0.8,if((year($D146)+1)=L$1,$F146*0.6,$F146*0.4)) ,""),if($E146="Minors",0,if($E146="FA Contract",if(and(L$1&lt;=$I146,L$1&gt;=$H146),$F146,""),if($E146="YP Contract",if(L$1=$H146,500000,if(L$1=($H146+1),1000000,if(L$1=($H146+2),1500000,"")))))))))</f>
        <v>30000000</v>
      </c>
      <c r="M146" s="59">
        <f t="shared" si="288"/>
        <v>30000000</v>
      </c>
      <c r="N146" s="59">
        <f t="shared" si="288"/>
        <v>30000000</v>
      </c>
      <c r="O146" s="59">
        <f t="shared" si="288"/>
        <v>30000000</v>
      </c>
      <c r="P146" s="59">
        <f t="shared" si="288"/>
        <v>30000000</v>
      </c>
      <c r="Q146" s="59">
        <f t="shared" si="288"/>
        <v>30000000</v>
      </c>
      <c r="R146" s="59">
        <f t="shared" si="288"/>
        <v>30000000</v>
      </c>
      <c r="S146" s="59">
        <f t="shared" si="288"/>
        <v>30000000</v>
      </c>
      <c r="T146" s="59">
        <f t="shared" si="288"/>
        <v>30000000</v>
      </c>
      <c r="U146" s="59">
        <f t="shared" si="288"/>
        <v>30000000</v>
      </c>
      <c r="V146" s="59">
        <f t="shared" si="288"/>
        <v>30000000</v>
      </c>
      <c r="W146" s="59">
        <f t="shared" si="288"/>
        <v>30000000</v>
      </c>
      <c r="X146" s="59">
        <f t="shared" si="288"/>
        <v>30000000</v>
      </c>
      <c r="Y146" s="59">
        <f t="shared" si="288"/>
        <v>30000000</v>
      </c>
      <c r="Z146" s="59">
        <f t="shared" si="288"/>
        <v>30000000</v>
      </c>
    </row>
    <row r="147">
      <c r="A147" s="16" t="s">
        <v>616</v>
      </c>
      <c r="B147" s="16" t="s">
        <v>966</v>
      </c>
      <c r="C147" s="54">
        <v>46048.0</v>
      </c>
      <c r="D147" s="54"/>
      <c r="E147" s="55" t="s">
        <v>12</v>
      </c>
      <c r="F147" s="56">
        <v>2.53E7</v>
      </c>
      <c r="G147" s="57">
        <v>7.0</v>
      </c>
      <c r="H147" s="16">
        <v>2026.0</v>
      </c>
      <c r="I147" s="58">
        <f t="shared" si="4"/>
        <v>2032</v>
      </c>
      <c r="J147" s="59" t="str">
        <f t="shared" ref="J147:K147" si="289">if($E147="","",if($E147="Dropped",if(and(J$1&lt;=$I147,J$1&gt;=$H147),if(Year($D147)=J$1,$F147*0.8,if((year($D147)+1)=J$1,$F147*0.6,$F147*0.4)) ,""),if($E147="Minors",0,if($E147="FA Contract",if(and(J$1&lt;=$I147,J$1&gt;=$H147),$F147,""),if($E147="YP Contract",if(J$1=$H147,500000,if(J$1=($H147+1),1000000,if(J$1=($H147+2),1500000,""))))))))</f>
        <v/>
      </c>
      <c r="K147" s="59" t="str">
        <f t="shared" si="289"/>
        <v/>
      </c>
      <c r="L147" s="59">
        <f t="shared" ref="L147:Z147" si="290">if($E147="","",if($E147="Injured",if(and(L$1=year(today()),L$1&lt;=$I147,L$1&gt;=$H147),0,if(and(L$1&lt;=$I147,L$1&gt;=$H147),$F147,"")),if($E147="Dropped",if(and(L$1&lt;=$I147,L$1&gt;=$H147),if(Year($D147)=L$1,$F147*0.8,if((year($D147)+1)=L$1,$F147*0.6,$F147*0.4)) ,""),if($E147="Minors",0,if($E147="FA Contract",if(and(L$1&lt;=$I147,L$1&gt;=$H147),$F147,""),if($E147="YP Contract",if(L$1=$H147,500000,if(L$1=($H147+1),1000000,if(L$1=($H147+2),1500000,"")))))))))</f>
        <v>25300000</v>
      </c>
      <c r="M147" s="59">
        <f t="shared" si="290"/>
        <v>25300000</v>
      </c>
      <c r="N147" s="59">
        <f t="shared" si="290"/>
        <v>25300000</v>
      </c>
      <c r="O147" s="59">
        <f t="shared" si="290"/>
        <v>25300000</v>
      </c>
      <c r="P147" s="59">
        <f t="shared" si="290"/>
        <v>25300000</v>
      </c>
      <c r="Q147" s="59">
        <f t="shared" si="290"/>
        <v>25300000</v>
      </c>
      <c r="R147" s="59">
        <f t="shared" si="290"/>
        <v>25300000</v>
      </c>
      <c r="S147" s="59" t="str">
        <f t="shared" si="290"/>
        <v/>
      </c>
      <c r="T147" s="59" t="str">
        <f t="shared" si="290"/>
        <v/>
      </c>
      <c r="U147" s="59" t="str">
        <f t="shared" si="290"/>
        <v/>
      </c>
      <c r="V147" s="59" t="str">
        <f t="shared" si="290"/>
        <v/>
      </c>
      <c r="W147" s="59" t="str">
        <f t="shared" si="290"/>
        <v/>
      </c>
      <c r="X147" s="59" t="str">
        <f t="shared" si="290"/>
        <v/>
      </c>
      <c r="Y147" s="59" t="str">
        <f t="shared" si="290"/>
        <v/>
      </c>
      <c r="Z147" s="59" t="str">
        <f t="shared" si="290"/>
        <v/>
      </c>
    </row>
    <row r="148">
      <c r="A148" s="16" t="s">
        <v>113</v>
      </c>
      <c r="B148" s="16" t="s">
        <v>966</v>
      </c>
      <c r="C148" s="54">
        <v>46028.0</v>
      </c>
      <c r="D148" s="54"/>
      <c r="E148" s="55" t="s">
        <v>12</v>
      </c>
      <c r="F148" s="56">
        <v>2.51E7</v>
      </c>
      <c r="G148" s="57">
        <v>5.0</v>
      </c>
      <c r="H148" s="16">
        <v>2024.0</v>
      </c>
      <c r="I148" s="58">
        <f t="shared" si="4"/>
        <v>2028</v>
      </c>
      <c r="J148" s="59">
        <f t="shared" ref="J148:K148" si="291">if($E148="","",if($E148="Dropped",if(and(J$1&lt;=$I148,J$1&gt;=$H148),if(Year($D148)=J$1,$F148*0.8,if((year($D148)+1)=J$1,$F148*0.6,$F148*0.4)) ,""),if($E148="Minors",0,if($E148="FA Contract",if(and(J$1&lt;=$I148,J$1&gt;=$H148),$F148,""),if($E148="YP Contract",if(J$1=$H148,500000,if(J$1=($H148+1),1000000,if(J$1=($H148+2),1500000,""))))))))</f>
        <v>25100000</v>
      </c>
      <c r="K148" s="59">
        <f t="shared" si="291"/>
        <v>25100000</v>
      </c>
      <c r="L148" s="59">
        <f t="shared" ref="L148:Z148" si="292">if($E148="","",if($E148="Injured",if(and(L$1=year(today()),L$1&lt;=$I148,L$1&gt;=$H148),0,if(and(L$1&lt;=$I148,L$1&gt;=$H148),$F148,"")),if($E148="Dropped",if(and(L$1&lt;=$I148,L$1&gt;=$H148),if(Year($D148)=L$1,$F148*0.8,if((year($D148)+1)=L$1,$F148*0.6,$F148*0.4)) ,""),if($E148="Minors",0,if($E148="FA Contract",if(and(L$1&lt;=$I148,L$1&gt;=$H148),$F148,""),if($E148="YP Contract",if(L$1=$H148,500000,if(L$1=($H148+1),1000000,if(L$1=($H148+2),1500000,"")))))))))</f>
        <v>25100000</v>
      </c>
      <c r="M148" s="59">
        <f t="shared" si="292"/>
        <v>25100000</v>
      </c>
      <c r="N148" s="59">
        <f t="shared" si="292"/>
        <v>25100000</v>
      </c>
      <c r="O148" s="59" t="str">
        <f t="shared" si="292"/>
        <v/>
      </c>
      <c r="P148" s="59" t="str">
        <f t="shared" si="292"/>
        <v/>
      </c>
      <c r="Q148" s="59" t="str">
        <f t="shared" si="292"/>
        <v/>
      </c>
      <c r="R148" s="59" t="str">
        <f t="shared" si="292"/>
        <v/>
      </c>
      <c r="S148" s="59" t="str">
        <f t="shared" si="292"/>
        <v/>
      </c>
      <c r="T148" s="59" t="str">
        <f t="shared" si="292"/>
        <v/>
      </c>
      <c r="U148" s="59" t="str">
        <f t="shared" si="292"/>
        <v/>
      </c>
      <c r="V148" s="59" t="str">
        <f t="shared" si="292"/>
        <v/>
      </c>
      <c r="W148" s="59" t="str">
        <f t="shared" si="292"/>
        <v/>
      </c>
      <c r="X148" s="59" t="str">
        <f t="shared" si="292"/>
        <v/>
      </c>
      <c r="Y148" s="59" t="str">
        <f t="shared" si="292"/>
        <v/>
      </c>
      <c r="Z148" s="59" t="str">
        <f t="shared" si="292"/>
        <v/>
      </c>
    </row>
    <row r="149">
      <c r="A149" s="16" t="s">
        <v>340</v>
      </c>
      <c r="B149" s="16" t="s">
        <v>966</v>
      </c>
      <c r="C149" s="54">
        <v>46049.0</v>
      </c>
      <c r="D149" s="54"/>
      <c r="E149" s="55" t="s">
        <v>12</v>
      </c>
      <c r="F149" s="60">
        <f>20600000*1.1</f>
        <v>22660000</v>
      </c>
      <c r="G149" s="57">
        <v>8.0</v>
      </c>
      <c r="H149" s="16">
        <v>2026.0</v>
      </c>
      <c r="I149" s="58">
        <f t="shared" si="4"/>
        <v>2033</v>
      </c>
      <c r="J149" s="59" t="str">
        <f t="shared" ref="J149:K149" si="293">if($E149="","",if($E149="Dropped",if(and(J$1&lt;=$I149,J$1&gt;=$H149),if(Year($D149)=J$1,$F149*0.8,if((year($D149)+1)=J$1,$F149*0.6,$F149*0.4)) ,""),if($E149="Minors",0,if($E149="FA Contract",if(and(J$1&lt;=$I149,J$1&gt;=$H149),$F149,""),if($E149="YP Contract",if(J$1=$H149,500000,if(J$1=($H149+1),1000000,if(J$1=($H149+2),1500000,""))))))))</f>
        <v/>
      </c>
      <c r="K149" s="59" t="str">
        <f t="shared" si="293"/>
        <v/>
      </c>
      <c r="L149" s="59">
        <f t="shared" ref="L149:Z149" si="294">if($E149="","",if($E149="Injured",if(and(L$1=year(today()),L$1&lt;=$I149,L$1&gt;=$H149),0,if(and(L$1&lt;=$I149,L$1&gt;=$H149),$F149,"")),if($E149="Dropped",if(and(L$1&lt;=$I149,L$1&gt;=$H149),if(Year($D149)=L$1,$F149*0.8,if((year($D149)+1)=L$1,$F149*0.6,$F149*0.4)) ,""),if($E149="Minors",0,if($E149="FA Contract",if(and(L$1&lt;=$I149,L$1&gt;=$H149),$F149,""),if($E149="YP Contract",if(L$1=$H149,500000,if(L$1=($H149+1),1000000,if(L$1=($H149+2),1500000,"")))))))))</f>
        <v>22660000</v>
      </c>
      <c r="M149" s="59">
        <f t="shared" si="294"/>
        <v>22660000</v>
      </c>
      <c r="N149" s="59">
        <f t="shared" si="294"/>
        <v>22660000</v>
      </c>
      <c r="O149" s="59">
        <f t="shared" si="294"/>
        <v>22660000</v>
      </c>
      <c r="P149" s="59">
        <f t="shared" si="294"/>
        <v>22660000</v>
      </c>
      <c r="Q149" s="59">
        <f t="shared" si="294"/>
        <v>22660000</v>
      </c>
      <c r="R149" s="59">
        <f t="shared" si="294"/>
        <v>22660000</v>
      </c>
      <c r="S149" s="59">
        <f t="shared" si="294"/>
        <v>22660000</v>
      </c>
      <c r="T149" s="59" t="str">
        <f t="shared" si="294"/>
        <v/>
      </c>
      <c r="U149" s="59" t="str">
        <f t="shared" si="294"/>
        <v/>
      </c>
      <c r="V149" s="59" t="str">
        <f t="shared" si="294"/>
        <v/>
      </c>
      <c r="W149" s="59" t="str">
        <f t="shared" si="294"/>
        <v/>
      </c>
      <c r="X149" s="59" t="str">
        <f t="shared" si="294"/>
        <v/>
      </c>
      <c r="Y149" s="59" t="str">
        <f t="shared" si="294"/>
        <v/>
      </c>
      <c r="Z149" s="59" t="str">
        <f t="shared" si="294"/>
        <v/>
      </c>
    </row>
    <row r="150">
      <c r="A150" s="16" t="s">
        <v>265</v>
      </c>
      <c r="B150" s="16" t="s">
        <v>966</v>
      </c>
      <c r="C150" s="54">
        <v>46028.0</v>
      </c>
      <c r="D150" s="54"/>
      <c r="E150" s="55" t="s">
        <v>12</v>
      </c>
      <c r="F150" s="67">
        <f>1.2*15700000</f>
        <v>18840000</v>
      </c>
      <c r="G150" s="68">
        <v>4.0</v>
      </c>
      <c r="H150" s="16">
        <v>2024.0</v>
      </c>
      <c r="I150" s="58">
        <f t="shared" si="4"/>
        <v>2027</v>
      </c>
      <c r="J150" s="59">
        <f t="shared" ref="J150:K150" si="295">if($E150="","",if($E150="Dropped",if(and(J$1&lt;=$I150,J$1&gt;=$H150),if(Year($D150)=J$1,$F150*0.8,if((year($D150)+1)=J$1,$F150*0.6,$F150*0.4)) ,""),if($E150="Minors",0,if($E150="FA Contract",if(and(J$1&lt;=$I150,J$1&gt;=$H150),$F150,""),if($E150="YP Contract",if(J$1=$H150,500000,if(J$1=($H150+1),1000000,if(J$1=($H150+2),1500000,""))))))))</f>
        <v>18840000</v>
      </c>
      <c r="K150" s="59">
        <f t="shared" si="295"/>
        <v>18840000</v>
      </c>
      <c r="L150" s="59">
        <f t="shared" ref="L150:Z150" si="296">if($E150="","",if($E150="Injured",if(and(L$1=year(today()),L$1&lt;=$I150,L$1&gt;=$H150),0,if(and(L$1&lt;=$I150,L$1&gt;=$H150),$F150,"")),if($E150="Dropped",if(and(L$1&lt;=$I150,L$1&gt;=$H150),if(Year($D150)=L$1,$F150*0.8,if((year($D150)+1)=L$1,$F150*0.6,$F150*0.4)) ,""),if($E150="Minors",0,if($E150="FA Contract",if(and(L$1&lt;=$I150,L$1&gt;=$H150),$F150,""),if($E150="YP Contract",if(L$1=$H150,500000,if(L$1=($H150+1),1000000,if(L$1=($H150+2),1500000,"")))))))))</f>
        <v>18840000</v>
      </c>
      <c r="M150" s="59">
        <f t="shared" si="296"/>
        <v>18840000</v>
      </c>
      <c r="N150" s="59" t="str">
        <f t="shared" si="296"/>
        <v/>
      </c>
      <c r="O150" s="59" t="str">
        <f t="shared" si="296"/>
        <v/>
      </c>
      <c r="P150" s="59" t="str">
        <f t="shared" si="296"/>
        <v/>
      </c>
      <c r="Q150" s="59" t="str">
        <f t="shared" si="296"/>
        <v/>
      </c>
      <c r="R150" s="59" t="str">
        <f t="shared" si="296"/>
        <v/>
      </c>
      <c r="S150" s="59" t="str">
        <f t="shared" si="296"/>
        <v/>
      </c>
      <c r="T150" s="59" t="str">
        <f t="shared" si="296"/>
        <v/>
      </c>
      <c r="U150" s="59" t="str">
        <f t="shared" si="296"/>
        <v/>
      </c>
      <c r="V150" s="59" t="str">
        <f t="shared" si="296"/>
        <v/>
      </c>
      <c r="W150" s="59" t="str">
        <f t="shared" si="296"/>
        <v/>
      </c>
      <c r="X150" s="59" t="str">
        <f t="shared" si="296"/>
        <v/>
      </c>
      <c r="Y150" s="59" t="str">
        <f t="shared" si="296"/>
        <v/>
      </c>
      <c r="Z150" s="59" t="str">
        <f t="shared" si="296"/>
        <v/>
      </c>
    </row>
    <row r="151">
      <c r="A151" s="16" t="s">
        <v>375</v>
      </c>
      <c r="B151" s="16" t="s">
        <v>966</v>
      </c>
      <c r="C151" s="54">
        <v>46028.0</v>
      </c>
      <c r="D151" s="54"/>
      <c r="E151" s="55" t="s">
        <v>12</v>
      </c>
      <c r="F151" s="56">
        <v>1.51E7</v>
      </c>
      <c r="G151" s="57">
        <v>3.0</v>
      </c>
      <c r="H151" s="16">
        <v>2024.0</v>
      </c>
      <c r="I151" s="58">
        <f t="shared" si="4"/>
        <v>2026</v>
      </c>
      <c r="J151" s="59">
        <f t="shared" ref="J151:K151" si="297">if($E151="","",if($E151="Dropped",if(and(J$1&lt;=$I151,J$1&gt;=$H151),if(Year($D151)=J$1,$F151*0.8,if((year($D151)+1)=J$1,$F151*0.6,$F151*0.4)) ,""),if($E151="Minors",0,if($E151="FA Contract",if(and(J$1&lt;=$I151,J$1&gt;=$H151),$F151,""),if($E151="YP Contract",if(J$1=$H151,500000,if(J$1=($H151+1),1000000,if(J$1=($H151+2),1500000,""))))))))</f>
        <v>15100000</v>
      </c>
      <c r="K151" s="59">
        <f t="shared" si="297"/>
        <v>15100000</v>
      </c>
      <c r="L151" s="59">
        <f t="shared" ref="L151:Z151" si="298">if($E151="","",if($E151="Injured",if(and(L$1=year(today()),L$1&lt;=$I151,L$1&gt;=$H151),0,if(and(L$1&lt;=$I151,L$1&gt;=$H151),$F151,"")),if($E151="Dropped",if(and(L$1&lt;=$I151,L$1&gt;=$H151),if(Year($D151)=L$1,$F151*0.8,if((year($D151)+1)=L$1,$F151*0.6,$F151*0.4)) ,""),if($E151="Minors",0,if($E151="FA Contract",if(and(L$1&lt;=$I151,L$1&gt;=$H151),$F151,""),if($E151="YP Contract",if(L$1=$H151,500000,if(L$1=($H151+1),1000000,if(L$1=($H151+2),1500000,"")))))))))</f>
        <v>15100000</v>
      </c>
      <c r="M151" s="59" t="str">
        <f t="shared" si="298"/>
        <v/>
      </c>
      <c r="N151" s="59" t="str">
        <f t="shared" si="298"/>
        <v/>
      </c>
      <c r="O151" s="59" t="str">
        <f t="shared" si="298"/>
        <v/>
      </c>
      <c r="P151" s="59" t="str">
        <f t="shared" si="298"/>
        <v/>
      </c>
      <c r="Q151" s="59" t="str">
        <f t="shared" si="298"/>
        <v/>
      </c>
      <c r="R151" s="59" t="str">
        <f t="shared" si="298"/>
        <v/>
      </c>
      <c r="S151" s="59" t="str">
        <f t="shared" si="298"/>
        <v/>
      </c>
      <c r="T151" s="59" t="str">
        <f t="shared" si="298"/>
        <v/>
      </c>
      <c r="U151" s="59" t="str">
        <f t="shared" si="298"/>
        <v/>
      </c>
      <c r="V151" s="59" t="str">
        <f t="shared" si="298"/>
        <v/>
      </c>
      <c r="W151" s="59" t="str">
        <f t="shared" si="298"/>
        <v/>
      </c>
      <c r="X151" s="59" t="str">
        <f t="shared" si="298"/>
        <v/>
      </c>
      <c r="Y151" s="59" t="str">
        <f t="shared" si="298"/>
        <v/>
      </c>
      <c r="Z151" s="59" t="str">
        <f t="shared" si="298"/>
        <v/>
      </c>
    </row>
    <row r="152">
      <c r="A152" s="16" t="s">
        <v>655</v>
      </c>
      <c r="B152" s="16" t="s">
        <v>966</v>
      </c>
      <c r="C152" s="54">
        <v>46064.0</v>
      </c>
      <c r="D152" s="54"/>
      <c r="E152" s="55" t="s">
        <v>12</v>
      </c>
      <c r="F152" s="60">
        <v>1.41E7</v>
      </c>
      <c r="G152" s="57">
        <v>5.0</v>
      </c>
      <c r="H152" s="16">
        <v>2026.0</v>
      </c>
      <c r="I152" s="58">
        <f t="shared" si="4"/>
        <v>2030</v>
      </c>
      <c r="J152" s="59" t="str">
        <f t="shared" ref="J152:K152" si="299">if($E152="","",if($E152="Dropped",if(and(J$1&lt;=$I152,J$1&gt;=$H152),if(Year($D152)=J$1,$F152*0.8,if((year($D152)+1)=J$1,$F152*0.6,$F152*0.4)) ,""),if($E152="Minors",0,if($E152="FA Contract",if(and(J$1&lt;=$I152,J$1&gt;=$H152),$F152,""),if($E152="YP Contract",if(J$1=$H152,500000,if(J$1=($H152+1),1000000,if(J$1=($H152+2),1500000,""))))))))</f>
        <v/>
      </c>
      <c r="K152" s="59" t="str">
        <f t="shared" si="299"/>
        <v/>
      </c>
      <c r="L152" s="59">
        <f t="shared" ref="L152:Z152" si="300">if($E152="","",if($E152="Injured",if(and(L$1=year(today()),L$1&lt;=$I152,L$1&gt;=$H152),0,if(and(L$1&lt;=$I152,L$1&gt;=$H152),$F152,"")),if($E152="Dropped",if(and(L$1&lt;=$I152,L$1&gt;=$H152),if(Year($D152)=L$1,$F152*0.8,if((year($D152)+1)=L$1,$F152*0.6,$F152*0.4)) ,""),if($E152="Minors",0,if($E152="FA Contract",if(and(L$1&lt;=$I152,L$1&gt;=$H152),$F152,""),if($E152="YP Contract",if(L$1=$H152,500000,if(L$1=($H152+1),1000000,if(L$1=($H152+2),1500000,"")))))))))</f>
        <v>14100000</v>
      </c>
      <c r="M152" s="59">
        <f t="shared" si="300"/>
        <v>14100000</v>
      </c>
      <c r="N152" s="59">
        <f t="shared" si="300"/>
        <v>14100000</v>
      </c>
      <c r="O152" s="59">
        <f t="shared" si="300"/>
        <v>14100000</v>
      </c>
      <c r="P152" s="59">
        <f t="shared" si="300"/>
        <v>14100000</v>
      </c>
      <c r="Q152" s="59" t="str">
        <f t="shared" si="300"/>
        <v/>
      </c>
      <c r="R152" s="59" t="str">
        <f t="shared" si="300"/>
        <v/>
      </c>
      <c r="S152" s="59" t="str">
        <f t="shared" si="300"/>
        <v/>
      </c>
      <c r="T152" s="59" t="str">
        <f t="shared" si="300"/>
        <v/>
      </c>
      <c r="U152" s="59" t="str">
        <f t="shared" si="300"/>
        <v/>
      </c>
      <c r="V152" s="59" t="str">
        <f t="shared" si="300"/>
        <v/>
      </c>
      <c r="W152" s="59" t="str">
        <f t="shared" si="300"/>
        <v/>
      </c>
      <c r="X152" s="59" t="str">
        <f t="shared" si="300"/>
        <v/>
      </c>
      <c r="Y152" s="59" t="str">
        <f t="shared" si="300"/>
        <v/>
      </c>
      <c r="Z152" s="59" t="str">
        <f t="shared" si="300"/>
        <v/>
      </c>
    </row>
    <row r="153">
      <c r="A153" s="16" t="s">
        <v>777</v>
      </c>
      <c r="B153" s="16" t="s">
        <v>966</v>
      </c>
      <c r="C153" s="54">
        <v>46050.0</v>
      </c>
      <c r="D153" s="54"/>
      <c r="E153" s="55" t="s">
        <v>12</v>
      </c>
      <c r="F153" s="60">
        <v>1.09E7</v>
      </c>
      <c r="G153" s="57">
        <v>4.0</v>
      </c>
      <c r="H153" s="16">
        <v>2026.0</v>
      </c>
      <c r="I153" s="58">
        <f t="shared" si="4"/>
        <v>2029</v>
      </c>
      <c r="J153" s="59" t="str">
        <f t="shared" ref="J153:K153" si="301">if($E153="","",if($E153="Dropped",if(and(J$1&lt;=$I153,J$1&gt;=$H153),if(Year($D153)=J$1,$F153*0.8,if((year($D153)+1)=J$1,$F153*0.6,$F153*0.4)) ,""),if($E153="Minors",0,if($E153="FA Contract",if(and(J$1&lt;=$I153,J$1&gt;=$H153),$F153,""),if($E153="YP Contract",if(J$1=$H153,500000,if(J$1=($H153+1),1000000,if(J$1=($H153+2),1500000,""))))))))</f>
        <v/>
      </c>
      <c r="K153" s="59" t="str">
        <f t="shared" si="301"/>
        <v/>
      </c>
      <c r="L153" s="59">
        <f t="shared" ref="L153:Z153" si="302">if($E153="","",if($E153="Injured",if(and(L$1=year(today()),L$1&lt;=$I153,L$1&gt;=$H153),0,if(and(L$1&lt;=$I153,L$1&gt;=$H153),$F153,"")),if($E153="Dropped",if(and(L$1&lt;=$I153,L$1&gt;=$H153),if(Year($D153)=L$1,$F153*0.8,if((year($D153)+1)=L$1,$F153*0.6,$F153*0.4)) ,""),if($E153="Minors",0,if($E153="FA Contract",if(and(L$1&lt;=$I153,L$1&gt;=$H153),$F153,""),if($E153="YP Contract",if(L$1=$H153,500000,if(L$1=($H153+1),1000000,if(L$1=($H153+2),1500000,"")))))))))</f>
        <v>10900000</v>
      </c>
      <c r="M153" s="59">
        <f t="shared" si="302"/>
        <v>10900000</v>
      </c>
      <c r="N153" s="59">
        <f t="shared" si="302"/>
        <v>10900000</v>
      </c>
      <c r="O153" s="59">
        <f t="shared" si="302"/>
        <v>10900000</v>
      </c>
      <c r="P153" s="59" t="str">
        <f t="shared" si="302"/>
        <v/>
      </c>
      <c r="Q153" s="59" t="str">
        <f t="shared" si="302"/>
        <v/>
      </c>
      <c r="R153" s="59" t="str">
        <f t="shared" si="302"/>
        <v/>
      </c>
      <c r="S153" s="59" t="str">
        <f t="shared" si="302"/>
        <v/>
      </c>
      <c r="T153" s="59" t="str">
        <f t="shared" si="302"/>
        <v/>
      </c>
      <c r="U153" s="59" t="str">
        <f t="shared" si="302"/>
        <v/>
      </c>
      <c r="V153" s="59" t="str">
        <f t="shared" si="302"/>
        <v/>
      </c>
      <c r="W153" s="59" t="str">
        <f t="shared" si="302"/>
        <v/>
      </c>
      <c r="X153" s="59" t="str">
        <f t="shared" si="302"/>
        <v/>
      </c>
      <c r="Y153" s="59" t="str">
        <f t="shared" si="302"/>
        <v/>
      </c>
      <c r="Z153" s="59" t="str">
        <f t="shared" si="302"/>
        <v/>
      </c>
    </row>
    <row r="154">
      <c r="A154" s="16" t="s">
        <v>399</v>
      </c>
      <c r="B154" s="16" t="s">
        <v>966</v>
      </c>
      <c r="C154" s="54">
        <v>46064.0</v>
      </c>
      <c r="D154" s="54"/>
      <c r="E154" s="55" t="s">
        <v>12</v>
      </c>
      <c r="F154" s="60">
        <v>1.04E7</v>
      </c>
      <c r="G154" s="57">
        <v>4.0</v>
      </c>
      <c r="H154" s="16">
        <v>2026.0</v>
      </c>
      <c r="I154" s="58">
        <f t="shared" si="4"/>
        <v>2029</v>
      </c>
      <c r="J154" s="59" t="str">
        <f t="shared" ref="J154:K154" si="303">if($E154="","",if($E154="Dropped",if(and(J$1&lt;=$I154,J$1&gt;=$H154),if(Year($D154)=J$1,$F154*0.8,if((year($D154)+1)=J$1,$F154*0.6,$F154*0.4)) ,""),if($E154="Minors",0,if($E154="FA Contract",if(and(J$1&lt;=$I154,J$1&gt;=$H154),$F154,""),if($E154="YP Contract",if(J$1=$H154,500000,if(J$1=($H154+1),1000000,if(J$1=($H154+2),1500000,""))))))))</f>
        <v/>
      </c>
      <c r="K154" s="59" t="str">
        <f t="shared" si="303"/>
        <v/>
      </c>
      <c r="L154" s="59">
        <f t="shared" ref="L154:Z154" si="304">if($E154="","",if($E154="Injured",if(and(L$1=year(today()),L$1&lt;=$I154,L$1&gt;=$H154),0,if(and(L$1&lt;=$I154,L$1&gt;=$H154),$F154,"")),if($E154="Dropped",if(and(L$1&lt;=$I154,L$1&gt;=$H154),if(Year($D154)=L$1,$F154*0.8,if((year($D154)+1)=L$1,$F154*0.6,$F154*0.4)) ,""),if($E154="Minors",0,if($E154="FA Contract",if(and(L$1&lt;=$I154,L$1&gt;=$H154),$F154,""),if($E154="YP Contract",if(L$1=$H154,500000,if(L$1=($H154+1),1000000,if(L$1=($H154+2),1500000,"")))))))))</f>
        <v>10400000</v>
      </c>
      <c r="M154" s="59">
        <f t="shared" si="304"/>
        <v>10400000</v>
      </c>
      <c r="N154" s="59">
        <f t="shared" si="304"/>
        <v>10400000</v>
      </c>
      <c r="O154" s="59">
        <f t="shared" si="304"/>
        <v>10400000</v>
      </c>
      <c r="P154" s="59" t="str">
        <f t="shared" si="304"/>
        <v/>
      </c>
      <c r="Q154" s="59" t="str">
        <f t="shared" si="304"/>
        <v/>
      </c>
      <c r="R154" s="59" t="str">
        <f t="shared" si="304"/>
        <v/>
      </c>
      <c r="S154" s="59" t="str">
        <f t="shared" si="304"/>
        <v/>
      </c>
      <c r="T154" s="59" t="str">
        <f t="shared" si="304"/>
        <v/>
      </c>
      <c r="U154" s="59" t="str">
        <f t="shared" si="304"/>
        <v/>
      </c>
      <c r="V154" s="59" t="str">
        <f t="shared" si="304"/>
        <v/>
      </c>
      <c r="W154" s="59" t="str">
        <f t="shared" si="304"/>
        <v/>
      </c>
      <c r="X154" s="59" t="str">
        <f t="shared" si="304"/>
        <v/>
      </c>
      <c r="Y154" s="59" t="str">
        <f t="shared" si="304"/>
        <v/>
      </c>
      <c r="Z154" s="59" t="str">
        <f t="shared" si="304"/>
        <v/>
      </c>
    </row>
    <row r="155">
      <c r="A155" s="16" t="s">
        <v>167</v>
      </c>
      <c r="B155" s="16" t="s">
        <v>966</v>
      </c>
      <c r="C155" s="54">
        <v>46028.0</v>
      </c>
      <c r="D155" s="54"/>
      <c r="E155" s="55" t="s">
        <v>12</v>
      </c>
      <c r="F155" s="56">
        <v>9400000.0</v>
      </c>
      <c r="G155" s="57">
        <v>4.0</v>
      </c>
      <c r="H155" s="16">
        <v>2025.0</v>
      </c>
      <c r="I155" s="58">
        <f t="shared" si="4"/>
        <v>2028</v>
      </c>
      <c r="J155" s="59" t="str">
        <f t="shared" ref="J155:K155" si="305">if($E155="","",if($E155="Dropped",if(and(J$1&lt;=$I155,J$1&gt;=$H155),if(Year($D155)=J$1,$F155*0.8,if((year($D155)+1)=J$1,$F155*0.6,$F155*0.4)) ,""),if($E155="Minors",0,if($E155="FA Contract",if(and(J$1&lt;=$I155,J$1&gt;=$H155),$F155,""),if($E155="YP Contract",if(J$1=$H155,500000,if(J$1=($H155+1),1000000,if(J$1=($H155+2),1500000,""))))))))</f>
        <v/>
      </c>
      <c r="K155" s="59">
        <f t="shared" si="305"/>
        <v>9400000</v>
      </c>
      <c r="L155" s="59">
        <f t="shared" ref="L155:Z155" si="306">if($E155="","",if($E155="Injured",if(and(L$1=year(today()),L$1&lt;=$I155,L$1&gt;=$H155),0,if(and(L$1&lt;=$I155,L$1&gt;=$H155),$F155,"")),if($E155="Dropped",if(and(L$1&lt;=$I155,L$1&gt;=$H155),if(Year($D155)=L$1,$F155*0.8,if((year($D155)+1)=L$1,$F155*0.6,$F155*0.4)) ,""),if($E155="Minors",0,if($E155="FA Contract",if(and(L$1&lt;=$I155,L$1&gt;=$H155),$F155,""),if($E155="YP Contract",if(L$1=$H155,500000,if(L$1=($H155+1),1000000,if(L$1=($H155+2),1500000,"")))))))))</f>
        <v>9400000</v>
      </c>
      <c r="M155" s="59">
        <f t="shared" si="306"/>
        <v>9400000</v>
      </c>
      <c r="N155" s="59">
        <f t="shared" si="306"/>
        <v>9400000</v>
      </c>
      <c r="O155" s="59" t="str">
        <f t="shared" si="306"/>
        <v/>
      </c>
      <c r="P155" s="59" t="str">
        <f t="shared" si="306"/>
        <v/>
      </c>
      <c r="Q155" s="59" t="str">
        <f t="shared" si="306"/>
        <v/>
      </c>
      <c r="R155" s="59" t="str">
        <f t="shared" si="306"/>
        <v/>
      </c>
      <c r="S155" s="59" t="str">
        <f t="shared" si="306"/>
        <v/>
      </c>
      <c r="T155" s="59" t="str">
        <f t="shared" si="306"/>
        <v/>
      </c>
      <c r="U155" s="59" t="str">
        <f t="shared" si="306"/>
        <v/>
      </c>
      <c r="V155" s="59" t="str">
        <f t="shared" si="306"/>
        <v/>
      </c>
      <c r="W155" s="59" t="str">
        <f t="shared" si="306"/>
        <v/>
      </c>
      <c r="X155" s="59" t="str">
        <f t="shared" si="306"/>
        <v/>
      </c>
      <c r="Y155" s="59" t="str">
        <f t="shared" si="306"/>
        <v/>
      </c>
      <c r="Z155" s="59" t="str">
        <f t="shared" si="306"/>
        <v/>
      </c>
    </row>
    <row r="156">
      <c r="A156" s="16" t="s">
        <v>87</v>
      </c>
      <c r="B156" s="16" t="s">
        <v>966</v>
      </c>
      <c r="C156" s="54">
        <v>46064.0</v>
      </c>
      <c r="D156" s="54"/>
      <c r="E156" s="55" t="s">
        <v>12</v>
      </c>
      <c r="F156" s="60">
        <v>7300000.0</v>
      </c>
      <c r="G156" s="57">
        <v>3.0</v>
      </c>
      <c r="H156" s="16">
        <v>2026.0</v>
      </c>
      <c r="I156" s="58">
        <f t="shared" si="4"/>
        <v>2028</v>
      </c>
      <c r="J156" s="59" t="str">
        <f t="shared" ref="J156:K156" si="307">if($E156="","",if($E156="Dropped",if(and(J$1&lt;=$I156,J$1&gt;=$H156),if(Year($D156)=J$1,$F156*0.8,if((year($D156)+1)=J$1,$F156*0.6,$F156*0.4)) ,""),if($E156="Minors",0,if($E156="FA Contract",if(and(J$1&lt;=$I156,J$1&gt;=$H156),$F156,""),if($E156="YP Contract",if(J$1=$H156,500000,if(J$1=($H156+1),1000000,if(J$1=($H156+2),1500000,""))))))))</f>
        <v/>
      </c>
      <c r="K156" s="59" t="str">
        <f t="shared" si="307"/>
        <v/>
      </c>
      <c r="L156" s="59">
        <f t="shared" ref="L156:Z156" si="308">if($E156="","",if($E156="Injured",if(and(L$1=year(today()),L$1&lt;=$I156,L$1&gt;=$H156),0,if(and(L$1&lt;=$I156,L$1&gt;=$H156),$F156,"")),if($E156="Dropped",if(and(L$1&lt;=$I156,L$1&gt;=$H156),if(Year($D156)=L$1,$F156*0.8,if((year($D156)+1)=L$1,$F156*0.6,$F156*0.4)) ,""),if($E156="Minors",0,if($E156="FA Contract",if(and(L$1&lt;=$I156,L$1&gt;=$H156),$F156,""),if($E156="YP Contract",if(L$1=$H156,500000,if(L$1=($H156+1),1000000,if(L$1=($H156+2),1500000,"")))))))))</f>
        <v>7300000</v>
      </c>
      <c r="M156" s="59">
        <f t="shared" si="308"/>
        <v>7300000</v>
      </c>
      <c r="N156" s="59">
        <f t="shared" si="308"/>
        <v>7300000</v>
      </c>
      <c r="O156" s="59" t="str">
        <f t="shared" si="308"/>
        <v/>
      </c>
      <c r="P156" s="59" t="str">
        <f t="shared" si="308"/>
        <v/>
      </c>
      <c r="Q156" s="59" t="str">
        <f t="shared" si="308"/>
        <v/>
      </c>
      <c r="R156" s="59" t="str">
        <f t="shared" si="308"/>
        <v/>
      </c>
      <c r="S156" s="59" t="str">
        <f t="shared" si="308"/>
        <v/>
      </c>
      <c r="T156" s="59" t="str">
        <f t="shared" si="308"/>
        <v/>
      </c>
      <c r="U156" s="59" t="str">
        <f t="shared" si="308"/>
        <v/>
      </c>
      <c r="V156" s="59" t="str">
        <f t="shared" si="308"/>
        <v/>
      </c>
      <c r="W156" s="59" t="str">
        <f t="shared" si="308"/>
        <v/>
      </c>
      <c r="X156" s="59" t="str">
        <f t="shared" si="308"/>
        <v/>
      </c>
      <c r="Y156" s="59" t="str">
        <f t="shared" si="308"/>
        <v/>
      </c>
      <c r="Z156" s="59" t="str">
        <f t="shared" si="308"/>
        <v/>
      </c>
    </row>
    <row r="157">
      <c r="A157" s="16" t="s">
        <v>73</v>
      </c>
      <c r="B157" s="16" t="s">
        <v>966</v>
      </c>
      <c r="C157" s="54">
        <v>46049.0</v>
      </c>
      <c r="D157" s="54"/>
      <c r="E157" s="55" t="s">
        <v>12</v>
      </c>
      <c r="F157" s="67">
        <f>5000000*1.2</f>
        <v>6000000</v>
      </c>
      <c r="G157" s="68">
        <v>2.0</v>
      </c>
      <c r="H157" s="16">
        <v>2025.0</v>
      </c>
      <c r="I157" s="58">
        <f t="shared" si="4"/>
        <v>2026</v>
      </c>
      <c r="J157" s="59" t="str">
        <f t="shared" ref="J157:K157" si="309">if($E157="","",if($E157="Dropped",if(and(J$1&lt;=$I157,J$1&gt;=$H157),if(Year($D157)=J$1,$F157*0.8,if((year($D157)+1)=J$1,$F157*0.6,$F157*0.4)) ,""),if($E157="Minors",0,if($E157="FA Contract",if(and(J$1&lt;=$I157,J$1&gt;=$H157),$F157,""),if($E157="YP Contract",if(J$1=$H157,500000,if(J$1=($H157+1),1000000,if(J$1=($H157+2),1500000,""))))))))</f>
        <v/>
      </c>
      <c r="K157" s="59">
        <f t="shared" si="309"/>
        <v>6000000</v>
      </c>
      <c r="L157" s="59">
        <f t="shared" ref="L157:Z157" si="310">if($E157="","",if($E157="Injured",if(and(L$1=year(today()),L$1&lt;=$I157,L$1&gt;=$H157),0,if(and(L$1&lt;=$I157,L$1&gt;=$H157),$F157,"")),if($E157="Dropped",if(and(L$1&lt;=$I157,L$1&gt;=$H157),if(Year($D157)=L$1,$F157*0.8,if((year($D157)+1)=L$1,$F157*0.6,$F157*0.4)) ,""),if($E157="Minors",0,if($E157="FA Contract",if(and(L$1&lt;=$I157,L$1&gt;=$H157),$F157,""),if($E157="YP Contract",if(L$1=$H157,500000,if(L$1=($H157+1),1000000,if(L$1=($H157+2),1500000,"")))))))))</f>
        <v>6000000</v>
      </c>
      <c r="M157" s="59" t="str">
        <f t="shared" si="310"/>
        <v/>
      </c>
      <c r="N157" s="59" t="str">
        <f t="shared" si="310"/>
        <v/>
      </c>
      <c r="O157" s="59" t="str">
        <f t="shared" si="310"/>
        <v/>
      </c>
      <c r="P157" s="59" t="str">
        <f t="shared" si="310"/>
        <v/>
      </c>
      <c r="Q157" s="59" t="str">
        <f t="shared" si="310"/>
        <v/>
      </c>
      <c r="R157" s="59" t="str">
        <f t="shared" si="310"/>
        <v/>
      </c>
      <c r="S157" s="59" t="str">
        <f t="shared" si="310"/>
        <v/>
      </c>
      <c r="T157" s="59" t="str">
        <f t="shared" si="310"/>
        <v/>
      </c>
      <c r="U157" s="59" t="str">
        <f t="shared" si="310"/>
        <v/>
      </c>
      <c r="V157" s="59" t="str">
        <f t="shared" si="310"/>
        <v/>
      </c>
      <c r="W157" s="59" t="str">
        <f t="shared" si="310"/>
        <v/>
      </c>
      <c r="X157" s="59" t="str">
        <f t="shared" si="310"/>
        <v/>
      </c>
      <c r="Y157" s="59" t="str">
        <f t="shared" si="310"/>
        <v/>
      </c>
      <c r="Z157" s="59" t="str">
        <f t="shared" si="310"/>
        <v/>
      </c>
    </row>
    <row r="158">
      <c r="A158" s="16" t="s">
        <v>402</v>
      </c>
      <c r="B158" s="16" t="s">
        <v>966</v>
      </c>
      <c r="C158" s="54">
        <v>46059.0</v>
      </c>
      <c r="D158" s="54"/>
      <c r="E158" s="55" t="s">
        <v>12</v>
      </c>
      <c r="F158" s="60">
        <v>3400000.0</v>
      </c>
      <c r="G158" s="57">
        <v>2.0</v>
      </c>
      <c r="H158" s="16">
        <v>2026.0</v>
      </c>
      <c r="I158" s="58">
        <f t="shared" si="4"/>
        <v>2027</v>
      </c>
      <c r="J158" s="59" t="str">
        <f t="shared" ref="J158:K158" si="311">if($E158="","",if($E158="Dropped",if(and(J$1&lt;=$I158,J$1&gt;=$H158),if(Year($D158)=J$1,$F158*0.8,if((year($D158)+1)=J$1,$F158*0.6,$F158*0.4)) ,""),if($E158="Minors",0,if($E158="FA Contract",if(and(J$1&lt;=$I158,J$1&gt;=$H158),$F158,""),if($E158="YP Contract",if(J$1=$H158,500000,if(J$1=($H158+1),1000000,if(J$1=($H158+2),1500000,""))))))))</f>
        <v/>
      </c>
      <c r="K158" s="59" t="str">
        <f t="shared" si="311"/>
        <v/>
      </c>
      <c r="L158" s="59">
        <f t="shared" ref="L158:Z158" si="312">if($E158="","",if($E158="Injured",if(and(L$1=year(today()),L$1&lt;=$I158,L$1&gt;=$H158),0,if(and(L$1&lt;=$I158,L$1&gt;=$H158),$F158,"")),if($E158="Dropped",if(and(L$1&lt;=$I158,L$1&gt;=$H158),if(Year($D158)=L$1,$F158*0.8,if((year($D158)+1)=L$1,$F158*0.6,$F158*0.4)) ,""),if($E158="Minors",0,if($E158="FA Contract",if(and(L$1&lt;=$I158,L$1&gt;=$H158),$F158,""),if($E158="YP Contract",if(L$1=$H158,500000,if(L$1=($H158+1),1000000,if(L$1=($H158+2),1500000,"")))))))))</f>
        <v>3400000</v>
      </c>
      <c r="M158" s="59">
        <f t="shared" si="312"/>
        <v>3400000</v>
      </c>
      <c r="N158" s="59" t="str">
        <f t="shared" si="312"/>
        <v/>
      </c>
      <c r="O158" s="59" t="str">
        <f t="shared" si="312"/>
        <v/>
      </c>
      <c r="P158" s="59" t="str">
        <f t="shared" si="312"/>
        <v/>
      </c>
      <c r="Q158" s="59" t="str">
        <f t="shared" si="312"/>
        <v/>
      </c>
      <c r="R158" s="59" t="str">
        <f t="shared" si="312"/>
        <v/>
      </c>
      <c r="S158" s="59" t="str">
        <f t="shared" si="312"/>
        <v/>
      </c>
      <c r="T158" s="59" t="str">
        <f t="shared" si="312"/>
        <v/>
      </c>
      <c r="U158" s="59" t="str">
        <f t="shared" si="312"/>
        <v/>
      </c>
      <c r="V158" s="59" t="str">
        <f t="shared" si="312"/>
        <v/>
      </c>
      <c r="W158" s="59" t="str">
        <f t="shared" si="312"/>
        <v/>
      </c>
      <c r="X158" s="59" t="str">
        <f t="shared" si="312"/>
        <v/>
      </c>
      <c r="Y158" s="59" t="str">
        <f t="shared" si="312"/>
        <v/>
      </c>
      <c r="Z158" s="59" t="str">
        <f t="shared" si="312"/>
        <v/>
      </c>
    </row>
    <row r="159">
      <c r="A159" s="16" t="s">
        <v>86</v>
      </c>
      <c r="B159" s="16" t="s">
        <v>966</v>
      </c>
      <c r="C159" s="54">
        <v>46028.0</v>
      </c>
      <c r="D159" s="54"/>
      <c r="E159" s="55" t="s">
        <v>12</v>
      </c>
      <c r="F159" s="67">
        <f>1.2*2800000</f>
        <v>3360000</v>
      </c>
      <c r="G159" s="68">
        <v>2.0</v>
      </c>
      <c r="H159" s="16">
        <v>2025.0</v>
      </c>
      <c r="I159" s="58">
        <f t="shared" si="4"/>
        <v>2026</v>
      </c>
      <c r="J159" s="59" t="str">
        <f t="shared" ref="J159:K159" si="313">if($E159="","",if($E159="Dropped",if(and(J$1&lt;=$I159,J$1&gt;=$H159),if(Year($D159)=J$1,$F159*0.8,if((year($D159)+1)=J$1,$F159*0.6,$F159*0.4)) ,""),if($E159="Minors",0,if($E159="FA Contract",if(and(J$1&lt;=$I159,J$1&gt;=$H159),$F159,""),if($E159="YP Contract",if(J$1=$H159,500000,if(J$1=($H159+1),1000000,if(J$1=($H159+2),1500000,""))))))))</f>
        <v/>
      </c>
      <c r="K159" s="59">
        <f t="shared" si="313"/>
        <v>3360000</v>
      </c>
      <c r="L159" s="59">
        <f t="shared" ref="L159:Z159" si="314">if($E159="","",if($E159="Injured",if(and(L$1=year(today()),L$1&lt;=$I159,L$1&gt;=$H159),0,if(and(L$1&lt;=$I159,L$1&gt;=$H159),$F159,"")),if($E159="Dropped",if(and(L$1&lt;=$I159,L$1&gt;=$H159),if(Year($D159)=L$1,$F159*0.8,if((year($D159)+1)=L$1,$F159*0.6,$F159*0.4)) ,""),if($E159="Minors",0,if($E159="FA Contract",if(and(L$1&lt;=$I159,L$1&gt;=$H159),$F159,""),if($E159="YP Contract",if(L$1=$H159,500000,if(L$1=($H159+1),1000000,if(L$1=($H159+2),1500000,"")))))))))</f>
        <v>3360000</v>
      </c>
      <c r="M159" s="59" t="str">
        <f t="shared" si="314"/>
        <v/>
      </c>
      <c r="N159" s="59" t="str">
        <f t="shared" si="314"/>
        <v/>
      </c>
      <c r="O159" s="59" t="str">
        <f t="shared" si="314"/>
        <v/>
      </c>
      <c r="P159" s="59" t="str">
        <f t="shared" si="314"/>
        <v/>
      </c>
      <c r="Q159" s="59" t="str">
        <f t="shared" si="314"/>
        <v/>
      </c>
      <c r="R159" s="59" t="str">
        <f t="shared" si="314"/>
        <v/>
      </c>
      <c r="S159" s="59" t="str">
        <f t="shared" si="314"/>
        <v/>
      </c>
      <c r="T159" s="59" t="str">
        <f t="shared" si="314"/>
        <v/>
      </c>
      <c r="U159" s="59" t="str">
        <f t="shared" si="314"/>
        <v/>
      </c>
      <c r="V159" s="59" t="str">
        <f t="shared" si="314"/>
        <v/>
      </c>
      <c r="W159" s="59" t="str">
        <f t="shared" si="314"/>
        <v/>
      </c>
      <c r="X159" s="59" t="str">
        <f t="shared" si="314"/>
        <v/>
      </c>
      <c r="Y159" s="59" t="str">
        <f t="shared" si="314"/>
        <v/>
      </c>
      <c r="Z159" s="59" t="str">
        <f t="shared" si="314"/>
        <v/>
      </c>
    </row>
    <row r="160" ht="17.25" customHeight="1">
      <c r="A160" s="16" t="s">
        <v>392</v>
      </c>
      <c r="B160" s="16" t="s">
        <v>966</v>
      </c>
      <c r="C160" s="54">
        <v>46062.0</v>
      </c>
      <c r="D160" s="54"/>
      <c r="E160" s="55" t="s">
        <v>12</v>
      </c>
      <c r="F160" s="60">
        <v>2300000.0</v>
      </c>
      <c r="G160" s="57">
        <v>2.0</v>
      </c>
      <c r="H160" s="16">
        <v>2026.0</v>
      </c>
      <c r="I160" s="58">
        <f t="shared" si="4"/>
        <v>2027</v>
      </c>
      <c r="J160" s="59" t="str">
        <f t="shared" ref="J160:K160" si="315">if($E160="","",if($E160="Dropped",if(and(J$1&lt;=$I160,J$1&gt;=$H160),if(Year($D160)=J$1,$F160*0.8,if((year($D160)+1)=J$1,$F160*0.6,$F160*0.4)) ,""),if($E160="Minors",0,if($E160="FA Contract",if(and(J$1&lt;=$I160,J$1&gt;=$H160),$F160,""),if($E160="YP Contract",if(J$1=$H160,500000,if(J$1=($H160+1),1000000,if(J$1=($H160+2),1500000,""))))))))</f>
        <v/>
      </c>
      <c r="K160" s="59" t="str">
        <f t="shared" si="315"/>
        <v/>
      </c>
      <c r="L160" s="59">
        <f t="shared" ref="L160:Z160" si="316">if($E160="","",if($E160="Injured",if(and(L$1=year(today()),L$1&lt;=$I160,L$1&gt;=$H160),0,if(and(L$1&lt;=$I160,L$1&gt;=$H160),$F160,"")),if($E160="Dropped",if(and(L$1&lt;=$I160,L$1&gt;=$H160),if(Year($D160)=L$1,$F160*0.8,if((year($D160)+1)=L$1,$F160*0.6,$F160*0.4)) ,""),if($E160="Minors",0,if($E160="FA Contract",if(and(L$1&lt;=$I160,L$1&gt;=$H160),$F160,""),if($E160="YP Contract",if(L$1=$H160,500000,if(L$1=($H160+1),1000000,if(L$1=($H160+2),1500000,"")))))))))</f>
        <v>2300000</v>
      </c>
      <c r="M160" s="59">
        <f t="shared" si="316"/>
        <v>2300000</v>
      </c>
      <c r="N160" s="59" t="str">
        <f t="shared" si="316"/>
        <v/>
      </c>
      <c r="O160" s="59" t="str">
        <f t="shared" si="316"/>
        <v/>
      </c>
      <c r="P160" s="59" t="str">
        <f t="shared" si="316"/>
        <v/>
      </c>
      <c r="Q160" s="59" t="str">
        <f t="shared" si="316"/>
        <v/>
      </c>
      <c r="R160" s="59" t="str">
        <f t="shared" si="316"/>
        <v/>
      </c>
      <c r="S160" s="59" t="str">
        <f t="shared" si="316"/>
        <v/>
      </c>
      <c r="T160" s="59" t="str">
        <f t="shared" si="316"/>
        <v/>
      </c>
      <c r="U160" s="59" t="str">
        <f t="shared" si="316"/>
        <v/>
      </c>
      <c r="V160" s="59" t="str">
        <f t="shared" si="316"/>
        <v/>
      </c>
      <c r="W160" s="59" t="str">
        <f t="shared" si="316"/>
        <v/>
      </c>
      <c r="X160" s="59" t="str">
        <f t="shared" si="316"/>
        <v/>
      </c>
      <c r="Y160" s="59" t="str">
        <f t="shared" si="316"/>
        <v/>
      </c>
      <c r="Z160" s="59" t="str">
        <f t="shared" si="316"/>
        <v/>
      </c>
    </row>
    <row r="161">
      <c r="A161" s="16" t="s">
        <v>182</v>
      </c>
      <c r="B161" s="16" t="s">
        <v>966</v>
      </c>
      <c r="C161" s="54">
        <v>46066.0</v>
      </c>
      <c r="D161" s="54"/>
      <c r="E161" s="55" t="s">
        <v>12</v>
      </c>
      <c r="F161" s="60">
        <v>2200000.0</v>
      </c>
      <c r="G161" s="18">
        <v>2.0</v>
      </c>
      <c r="H161" s="16">
        <v>2026.0</v>
      </c>
      <c r="I161" s="59">
        <f t="shared" si="4"/>
        <v>2027</v>
      </c>
      <c r="J161" s="59" t="str">
        <f t="shared" ref="J161:K161" si="317">if($E161="","",if($E161="Dropped",if(and(J$1&lt;=$I161,J$1&gt;=$H161),if(Year($D161)=J$1,$F161*0.8,if((year($D161)+1)=J$1,$F161*0.6,$F161*0.4)) ,""),if($E161="Minors",0,if($E161="FA Contract",if(and(J$1&lt;=$I161,J$1&gt;=$H161),$F161,""),if($E161="YP Contract",if(J$1=$H161,500000,if(J$1=($H161+1),1000000,if(J$1=($H161+2),1500000,""))))))))</f>
        <v/>
      </c>
      <c r="K161" s="59" t="str">
        <f t="shared" si="317"/>
        <v/>
      </c>
      <c r="L161" s="59">
        <f t="shared" ref="L161:Z161" si="318">if($E161="","",if($E161="Injured",if(and(L$1=year(today()),L$1&lt;=$I161,L$1&gt;=$H161),0,if(and(L$1&lt;=$I161,L$1&gt;=$H161),$F161,"")),if($E161="Dropped",if(and(L$1&lt;=$I161,L$1&gt;=$H161),if(Year($D161)=L$1,$F161*0.8,if((year($D161)+1)=L$1,$F161*0.6,$F161*0.4)) ,""),if($E161="Minors",0,if($E161="FA Contract",if(and(L$1&lt;=$I161,L$1&gt;=$H161),$F161,""),if($E161="YP Contract",if(L$1=$H161,500000,if(L$1=($H161+1),1000000,if(L$1=($H161+2),1500000,"")))))))))</f>
        <v>2200000</v>
      </c>
      <c r="M161" s="59">
        <f t="shared" si="318"/>
        <v>2200000</v>
      </c>
      <c r="N161" s="59" t="str">
        <f t="shared" si="318"/>
        <v/>
      </c>
      <c r="O161" s="59" t="str">
        <f t="shared" si="318"/>
        <v/>
      </c>
      <c r="P161" s="59" t="str">
        <f t="shared" si="318"/>
        <v/>
      </c>
      <c r="Q161" s="59" t="str">
        <f t="shared" si="318"/>
        <v/>
      </c>
      <c r="R161" s="59" t="str">
        <f t="shared" si="318"/>
        <v/>
      </c>
      <c r="S161" s="59" t="str">
        <f t="shared" si="318"/>
        <v/>
      </c>
      <c r="T161" s="59" t="str">
        <f t="shared" si="318"/>
        <v/>
      </c>
      <c r="U161" s="59" t="str">
        <f t="shared" si="318"/>
        <v/>
      </c>
      <c r="V161" s="59" t="str">
        <f t="shared" si="318"/>
        <v/>
      </c>
      <c r="W161" s="59" t="str">
        <f t="shared" si="318"/>
        <v/>
      </c>
      <c r="X161" s="59" t="str">
        <f t="shared" si="318"/>
        <v/>
      </c>
      <c r="Y161" s="59" t="str">
        <f t="shared" si="318"/>
        <v/>
      </c>
      <c r="Z161" s="59" t="str">
        <f t="shared" si="318"/>
        <v/>
      </c>
    </row>
    <row r="162">
      <c r="A162" s="16" t="s">
        <v>174</v>
      </c>
      <c r="B162" s="16" t="s">
        <v>966</v>
      </c>
      <c r="C162" s="54">
        <v>46066.0</v>
      </c>
      <c r="D162" s="54"/>
      <c r="E162" s="55" t="s">
        <v>12</v>
      </c>
      <c r="F162" s="56">
        <v>2000000.0</v>
      </c>
      <c r="G162" s="57">
        <v>1.0</v>
      </c>
      <c r="H162" s="16">
        <v>2026.0</v>
      </c>
      <c r="I162" s="58">
        <f t="shared" si="4"/>
        <v>2026</v>
      </c>
      <c r="J162" s="59" t="str">
        <f t="shared" ref="J162:K162" si="319">if($E162="","",if($E162="Dropped",if(and(J$1&lt;=$I162,J$1&gt;=$H162),if(Year($D162)=J$1,$F162*0.8,if((year($D162)+1)=J$1,$F162*0.6,$F162*0.4)) ,""),if($E162="Minors",0,if($E162="FA Contract",if(and(J$1&lt;=$I162,J$1&gt;=$H162),$F162,""),if($E162="YP Contract",if(J$1=$H162,500000,if(J$1=($H162+1),1000000,if(J$1=($H162+2),1500000,""))))))))</f>
        <v/>
      </c>
      <c r="K162" s="59" t="str">
        <f t="shared" si="319"/>
        <v/>
      </c>
      <c r="L162" s="59">
        <f t="shared" ref="L162:Z162" si="320">if($E162="","",if($E162="Injured",if(and(L$1=year(today()),L$1&lt;=$I162,L$1&gt;=$H162),0,if(and(L$1&lt;=$I162,L$1&gt;=$H162),$F162,"")),if($E162="Dropped",if(and(L$1&lt;=$I162,L$1&gt;=$H162),if(Year($D162)=L$1,$F162*0.8,if((year($D162)+1)=L$1,$F162*0.6,$F162*0.4)) ,""),if($E162="Minors",0,if($E162="FA Contract",if(and(L$1&lt;=$I162,L$1&gt;=$H162),$F162,""),if($E162="YP Contract",if(L$1=$H162,500000,if(L$1=($H162+1),1000000,if(L$1=($H162+2),1500000,"")))))))))</f>
        <v>2000000</v>
      </c>
      <c r="M162" s="59" t="str">
        <f t="shared" si="320"/>
        <v/>
      </c>
      <c r="N162" s="59" t="str">
        <f t="shared" si="320"/>
        <v/>
      </c>
      <c r="O162" s="59" t="str">
        <f t="shared" si="320"/>
        <v/>
      </c>
      <c r="P162" s="59" t="str">
        <f t="shared" si="320"/>
        <v/>
      </c>
      <c r="Q162" s="59" t="str">
        <f t="shared" si="320"/>
        <v/>
      </c>
      <c r="R162" s="59" t="str">
        <f t="shared" si="320"/>
        <v/>
      </c>
      <c r="S162" s="59" t="str">
        <f t="shared" si="320"/>
        <v/>
      </c>
      <c r="T162" s="59" t="str">
        <f t="shared" si="320"/>
        <v/>
      </c>
      <c r="U162" s="59" t="str">
        <f t="shared" si="320"/>
        <v/>
      </c>
      <c r="V162" s="59" t="str">
        <f t="shared" si="320"/>
        <v/>
      </c>
      <c r="W162" s="59" t="str">
        <f t="shared" si="320"/>
        <v/>
      </c>
      <c r="X162" s="59" t="str">
        <f t="shared" si="320"/>
        <v/>
      </c>
      <c r="Y162" s="59" t="str">
        <f t="shared" si="320"/>
        <v/>
      </c>
      <c r="Z162" s="59" t="str">
        <f t="shared" si="320"/>
        <v/>
      </c>
    </row>
    <row r="163">
      <c r="A163" s="16" t="s">
        <v>39</v>
      </c>
      <c r="B163" s="16" t="s">
        <v>966</v>
      </c>
      <c r="C163" s="54">
        <v>46028.0</v>
      </c>
      <c r="D163" s="54"/>
      <c r="E163" s="55" t="s">
        <v>34</v>
      </c>
      <c r="F163" s="69" t="s">
        <v>35</v>
      </c>
      <c r="G163" s="70" t="s">
        <v>35</v>
      </c>
      <c r="H163" s="16">
        <v>2024.0</v>
      </c>
      <c r="I163" s="58">
        <f t="shared" si="4"/>
        <v>2026</v>
      </c>
      <c r="J163" s="59">
        <f t="shared" ref="J163:K163" si="321">if($E163="","",if($E163="Dropped",if(and(J$1&lt;=$I163,J$1&gt;=$H163),if(Year($D163)=J$1,$F163*0.8,if((year($D163)+1)=J$1,$F163*0.6,$F163*0.4)) ,""),if($E163="Minors",0,if($E163="FA Contract",if(and(J$1&lt;=$I163,J$1&gt;=$H163),$F163,""),if($E163="YP Contract",if(J$1=$H163,500000,if(J$1=($H163+1),1000000,if(J$1=($H163+2),1500000,""))))))))</f>
        <v>500000</v>
      </c>
      <c r="K163" s="59">
        <f t="shared" si="321"/>
        <v>1000000</v>
      </c>
      <c r="L163" s="59">
        <f>if($E163="","",if($E163="Injured",if(and(L$1=year(today()),L$1&lt;=$I163,L$1&gt;=$H163),0,if(and(L$1&lt;=$I163,L$1&gt;=$H163),$F163,"")),if($E163="Dropped",if(and(L$1&lt;=$I163,L$1&gt;=$H163),if(Year($D163)=L$1,$F163*0.8,if((year($D163)+1)=L$1,$F163*0.6,$F163*0.4)) ,""),if($E163="Minors",0,if($E163="FA Contract",if(and(L$1&lt;=$I163,L$1&gt;=$H163),$F163,""),if($E163="YP Contract",if(L$1=$H163,500000,if(L$1=($H163+1),1000000,if(L$1=($H163+2),(1.2*1500000),"")))))))))</f>
        <v>1800000</v>
      </c>
      <c r="M163" s="59" t="str">
        <f t="shared" ref="M163:Z163" si="322">if($E163="","",if($E163="Injured",if(and(M$1=year(today()),M$1&lt;=$I163,M$1&gt;=$H163),0,if(and(M$1&lt;=$I163,M$1&gt;=$H163),$F163,"")),if($E163="Dropped",if(and(M$1&lt;=$I163,M$1&gt;=$H163),if(Year($D163)=M$1,$F163*0.8,if((year($D163)+1)=M$1,$F163*0.6,$F163*0.4)) ,""),if($E163="Minors",0,if($E163="FA Contract",if(and(M$1&lt;=$I163,M$1&gt;=$H163),$F163,""),if($E163="YP Contract",if(M$1=$H163,500000,if(M$1=($H163+1),1000000,if(M$1=($H163+2),1500000,"")))))))))</f>
        <v/>
      </c>
      <c r="N163" s="59" t="str">
        <f t="shared" si="322"/>
        <v/>
      </c>
      <c r="O163" s="59" t="str">
        <f t="shared" si="322"/>
        <v/>
      </c>
      <c r="P163" s="59" t="str">
        <f t="shared" si="322"/>
        <v/>
      </c>
      <c r="Q163" s="59" t="str">
        <f t="shared" si="322"/>
        <v/>
      </c>
      <c r="R163" s="59" t="str">
        <f t="shared" si="322"/>
        <v/>
      </c>
      <c r="S163" s="59" t="str">
        <f t="shared" si="322"/>
        <v/>
      </c>
      <c r="T163" s="59" t="str">
        <f t="shared" si="322"/>
        <v/>
      </c>
      <c r="U163" s="59" t="str">
        <f t="shared" si="322"/>
        <v/>
      </c>
      <c r="V163" s="59" t="str">
        <f t="shared" si="322"/>
        <v/>
      </c>
      <c r="W163" s="59" t="str">
        <f t="shared" si="322"/>
        <v/>
      </c>
      <c r="X163" s="59" t="str">
        <f t="shared" si="322"/>
        <v/>
      </c>
      <c r="Y163" s="59" t="str">
        <f t="shared" si="322"/>
        <v/>
      </c>
      <c r="Z163" s="59" t="str">
        <f t="shared" si="322"/>
        <v/>
      </c>
    </row>
    <row r="164">
      <c r="A164" s="16" t="s">
        <v>457</v>
      </c>
      <c r="B164" s="16" t="s">
        <v>966</v>
      </c>
      <c r="C164" s="54">
        <v>46062.0</v>
      </c>
      <c r="D164" s="54"/>
      <c r="E164" s="55" t="s">
        <v>12</v>
      </c>
      <c r="F164" s="60">
        <v>1700000.0</v>
      </c>
      <c r="G164" s="57">
        <v>1.0</v>
      </c>
      <c r="H164" s="16">
        <v>2026.0</v>
      </c>
      <c r="I164" s="58">
        <f t="shared" si="4"/>
        <v>2026</v>
      </c>
      <c r="J164" s="59" t="str">
        <f t="shared" ref="J164:K164" si="323">if($E164="","",if($E164="Dropped",if(and(J$1&lt;=$I164,J$1&gt;=$H164),if(Year($D164)=J$1,$F164*0.8,if((year($D164)+1)=J$1,$F164*0.6,$F164*0.4)) ,""),if($E164="Minors",0,if($E164="FA Contract",if(and(J$1&lt;=$I164,J$1&gt;=$H164),$F164,""),if($E164="YP Contract",if(J$1=$H164,500000,if(J$1=($H164+1),1000000,if(J$1=($H164+2),1500000,""))))))))</f>
        <v/>
      </c>
      <c r="K164" s="59" t="str">
        <f t="shared" si="323"/>
        <v/>
      </c>
      <c r="L164" s="59">
        <f t="shared" ref="L164:Z164" si="324">if($E164="","",if($E164="Injured",if(and(L$1=year(today()),L$1&lt;=$I164,L$1&gt;=$H164),0,if(and(L$1&lt;=$I164,L$1&gt;=$H164),$F164,"")),if($E164="Dropped",if(and(L$1&lt;=$I164,L$1&gt;=$H164),if(Year($D164)=L$1,$F164*0.8,if((year($D164)+1)=L$1,$F164*0.6,$F164*0.4)) ,""),if($E164="Minors",0,if($E164="FA Contract",if(and(L$1&lt;=$I164,L$1&gt;=$H164),$F164,""),if($E164="YP Contract",if(L$1=$H164,500000,if(L$1=($H164+1),1000000,if(L$1=($H164+2),1500000,"")))))))))</f>
        <v>1700000</v>
      </c>
      <c r="M164" s="59" t="str">
        <f t="shared" si="324"/>
        <v/>
      </c>
      <c r="N164" s="59" t="str">
        <f t="shared" si="324"/>
        <v/>
      </c>
      <c r="O164" s="59" t="str">
        <f t="shared" si="324"/>
        <v/>
      </c>
      <c r="P164" s="59" t="str">
        <f t="shared" si="324"/>
        <v/>
      </c>
      <c r="Q164" s="59" t="str">
        <f t="shared" si="324"/>
        <v/>
      </c>
      <c r="R164" s="59" t="str">
        <f t="shared" si="324"/>
        <v/>
      </c>
      <c r="S164" s="59" t="str">
        <f t="shared" si="324"/>
        <v/>
      </c>
      <c r="T164" s="59" t="str">
        <f t="shared" si="324"/>
        <v/>
      </c>
      <c r="U164" s="59" t="str">
        <f t="shared" si="324"/>
        <v/>
      </c>
      <c r="V164" s="59" t="str">
        <f t="shared" si="324"/>
        <v/>
      </c>
      <c r="W164" s="59" t="str">
        <f t="shared" si="324"/>
        <v/>
      </c>
      <c r="X164" s="59" t="str">
        <f t="shared" si="324"/>
        <v/>
      </c>
      <c r="Y164" s="59" t="str">
        <f t="shared" si="324"/>
        <v/>
      </c>
      <c r="Z164" s="59" t="str">
        <f t="shared" si="324"/>
        <v/>
      </c>
    </row>
    <row r="165">
      <c r="A165" s="16" t="s">
        <v>618</v>
      </c>
      <c r="B165" s="16" t="s">
        <v>966</v>
      </c>
      <c r="C165" s="54">
        <v>46028.0</v>
      </c>
      <c r="D165" s="54"/>
      <c r="E165" s="55" t="s">
        <v>34</v>
      </c>
      <c r="F165" s="60" t="s">
        <v>35</v>
      </c>
      <c r="G165" s="18" t="s">
        <v>35</v>
      </c>
      <c r="H165" s="16">
        <v>2025.0</v>
      </c>
      <c r="I165" s="58">
        <f t="shared" si="4"/>
        <v>2027</v>
      </c>
      <c r="J165" s="59" t="str">
        <f t="shared" ref="J165:K165" si="325">if($E165="","",if($E165="Dropped",if(and(J$1&lt;=$I165,J$1&gt;=$H165),if(Year($D165)=J$1,$F165*0.8,if((year($D165)+1)=J$1,$F165*0.6,$F165*0.4)) ,""),if($E165="Minors",0,if($E165="FA Contract",if(and(J$1&lt;=$I165,J$1&gt;=$H165),$F165,""),if($E165="YP Contract",if(J$1=$H165,500000,if(J$1=($H165+1),1000000,if(J$1=($H165+2),1500000,""))))))))</f>
        <v/>
      </c>
      <c r="K165" s="59">
        <f t="shared" si="325"/>
        <v>500000</v>
      </c>
      <c r="L165" s="59">
        <f t="shared" ref="L165:Z165" si="326">if($E165="","",if($E165="Injured",if(and(L$1=year(today()),L$1&lt;=$I165,L$1&gt;=$H165),0,if(and(L$1&lt;=$I165,L$1&gt;=$H165),$F165,"")),if($E165="Dropped",if(and(L$1&lt;=$I165,L$1&gt;=$H165),if(Year($D165)=L$1,$F165*0.8,if((year($D165)+1)=L$1,$F165*0.6,$F165*0.4)) ,""),if($E165="Minors",0,if($E165="FA Contract",if(and(L$1&lt;=$I165,L$1&gt;=$H165),$F165,""),if($E165="YP Contract",if(L$1=$H165,500000,if(L$1=($H165+1),1000000,if(L$1=($H165+2),1500000,"")))))))))</f>
        <v>1000000</v>
      </c>
      <c r="M165" s="59">
        <f t="shared" si="326"/>
        <v>1500000</v>
      </c>
      <c r="N165" s="59" t="str">
        <f t="shared" si="326"/>
        <v/>
      </c>
      <c r="O165" s="59" t="str">
        <f t="shared" si="326"/>
        <v/>
      </c>
      <c r="P165" s="59" t="str">
        <f t="shared" si="326"/>
        <v/>
      </c>
      <c r="Q165" s="59" t="str">
        <f t="shared" si="326"/>
        <v/>
      </c>
      <c r="R165" s="59" t="str">
        <f t="shared" si="326"/>
        <v/>
      </c>
      <c r="S165" s="59" t="str">
        <f t="shared" si="326"/>
        <v/>
      </c>
      <c r="T165" s="59" t="str">
        <f t="shared" si="326"/>
        <v/>
      </c>
      <c r="U165" s="59" t="str">
        <f t="shared" si="326"/>
        <v/>
      </c>
      <c r="V165" s="59" t="str">
        <f t="shared" si="326"/>
        <v/>
      </c>
      <c r="W165" s="59" t="str">
        <f t="shared" si="326"/>
        <v/>
      </c>
      <c r="X165" s="59" t="str">
        <f t="shared" si="326"/>
        <v/>
      </c>
      <c r="Y165" s="59" t="str">
        <f t="shared" si="326"/>
        <v/>
      </c>
      <c r="Z165" s="59" t="str">
        <f t="shared" si="326"/>
        <v/>
      </c>
    </row>
    <row r="166">
      <c r="A166" s="16" t="s">
        <v>565</v>
      </c>
      <c r="B166" s="16" t="s">
        <v>966</v>
      </c>
      <c r="C166" s="54">
        <v>46028.0</v>
      </c>
      <c r="D166" s="54"/>
      <c r="E166" s="55" t="s">
        <v>34</v>
      </c>
      <c r="F166" s="60" t="s">
        <v>35</v>
      </c>
      <c r="G166" s="57" t="s">
        <v>35</v>
      </c>
      <c r="H166" s="16">
        <v>2025.0</v>
      </c>
      <c r="I166" s="58">
        <f t="shared" si="4"/>
        <v>2027</v>
      </c>
      <c r="J166" s="59" t="str">
        <f t="shared" ref="J166:K166" si="327">if($E166="","",if($E166="Dropped",if(and(J$1&lt;=$I166,J$1&gt;=$H166),if(Year($D166)=J$1,$F166*0.8,if((year($D166)+1)=J$1,$F166*0.6,$F166*0.4)) ,""),if($E166="Minors",0,if($E166="FA Contract",if(and(J$1&lt;=$I166,J$1&gt;=$H166),$F166,""),if($E166="YP Contract",if(J$1=$H166,500000,if(J$1=($H166+1),1000000,if(J$1=($H166+2),1500000,""))))))))</f>
        <v/>
      </c>
      <c r="K166" s="59">
        <f t="shared" si="327"/>
        <v>500000</v>
      </c>
      <c r="L166" s="59">
        <f t="shared" ref="L166:Z166" si="328">if($E166="","",if($E166="Injured",if(and(L$1=year(today()),L$1&lt;=$I166,L$1&gt;=$H166),0,if(and(L$1&lt;=$I166,L$1&gt;=$H166),$F166,"")),if($E166="Dropped",if(and(L$1&lt;=$I166,L$1&gt;=$H166),if(Year($D166)=L$1,$F166*0.8,if((year($D166)+1)=L$1,$F166*0.6,$F166*0.4)) ,""),if($E166="Minors",0,if($E166="FA Contract",if(and(L$1&lt;=$I166,L$1&gt;=$H166),$F166,""),if($E166="YP Contract",if(L$1=$H166,500000,if(L$1=($H166+1),1000000,if(L$1=($H166+2),1500000,"")))))))))</f>
        <v>1000000</v>
      </c>
      <c r="M166" s="59">
        <f t="shared" si="328"/>
        <v>1500000</v>
      </c>
      <c r="N166" s="59" t="str">
        <f t="shared" si="328"/>
        <v/>
      </c>
      <c r="O166" s="59" t="str">
        <f t="shared" si="328"/>
        <v/>
      </c>
      <c r="P166" s="59" t="str">
        <f t="shared" si="328"/>
        <v/>
      </c>
      <c r="Q166" s="59" t="str">
        <f t="shared" si="328"/>
        <v/>
      </c>
      <c r="R166" s="59" t="str">
        <f t="shared" si="328"/>
        <v/>
      </c>
      <c r="S166" s="59" t="str">
        <f t="shared" si="328"/>
        <v/>
      </c>
      <c r="T166" s="59" t="str">
        <f t="shared" si="328"/>
        <v/>
      </c>
      <c r="U166" s="59" t="str">
        <f t="shared" si="328"/>
        <v/>
      </c>
      <c r="V166" s="59" t="str">
        <f t="shared" si="328"/>
        <v/>
      </c>
      <c r="W166" s="59" t="str">
        <f t="shared" si="328"/>
        <v/>
      </c>
      <c r="X166" s="59" t="str">
        <f t="shared" si="328"/>
        <v/>
      </c>
      <c r="Y166" s="59" t="str">
        <f t="shared" si="328"/>
        <v/>
      </c>
      <c r="Z166" s="59" t="str">
        <f t="shared" si="328"/>
        <v/>
      </c>
    </row>
    <row r="167">
      <c r="A167" s="16" t="s">
        <v>1023</v>
      </c>
      <c r="B167" s="16" t="s">
        <v>966</v>
      </c>
      <c r="C167" s="54">
        <v>46058.0</v>
      </c>
      <c r="D167" s="54"/>
      <c r="E167" s="55" t="s">
        <v>52</v>
      </c>
      <c r="F167" s="60" t="s">
        <v>35</v>
      </c>
      <c r="G167" s="57" t="s">
        <v>35</v>
      </c>
      <c r="H167" s="62"/>
      <c r="I167" s="58" t="str">
        <f t="shared" si="4"/>
        <v/>
      </c>
      <c r="J167" s="59">
        <f t="shared" ref="J167:K167" si="329">if($E167="","",if($E167="Dropped",if(and(J$1&lt;=$I167,J$1&gt;=$H167),if(Year($D167)=J$1,$F167*0.8,if((year($D167)+1)=J$1,$F167*0.6,$F167*0.4)) ,""),if($E167="Minors",0,if($E167="FA Contract",if(and(J$1&lt;=$I167,J$1&gt;=$H167),$F167,""),if($E167="YP Contract",if(J$1=$H167,500000,if(J$1=($H167+1),1000000,if(J$1=($H167+2),1500000,""))))))))</f>
        <v>0</v>
      </c>
      <c r="K167" s="59">
        <f t="shared" si="329"/>
        <v>0</v>
      </c>
      <c r="L167" s="59">
        <f t="shared" ref="L167:Z167" si="330">if($E167="","",if($E167="Injured",if(and(L$1=year(today()),L$1&lt;=$I167,L$1&gt;=$H167),0,if(and(L$1&lt;=$I167,L$1&gt;=$H167),$F167,"")),if($E167="Dropped",if(and(L$1&lt;=$I167,L$1&gt;=$H167),if(Year($D167)=L$1,$F167*0.8,if((year($D167)+1)=L$1,$F167*0.6,$F167*0.4)) ,""),if($E167="Minors",0,if($E167="FA Contract",if(and(L$1&lt;=$I167,L$1&gt;=$H167),$F167,""),if($E167="YP Contract",if(L$1=$H167,500000,if(L$1=($H167+1),1000000,if(L$1=($H167+2),1500000,"")))))))))</f>
        <v>0</v>
      </c>
      <c r="M167" s="59">
        <f t="shared" si="330"/>
        <v>0</v>
      </c>
      <c r="N167" s="59">
        <f t="shared" si="330"/>
        <v>0</v>
      </c>
      <c r="O167" s="59">
        <f t="shared" si="330"/>
        <v>0</v>
      </c>
      <c r="P167" s="59">
        <f t="shared" si="330"/>
        <v>0</v>
      </c>
      <c r="Q167" s="59">
        <f t="shared" si="330"/>
        <v>0</v>
      </c>
      <c r="R167" s="59">
        <f t="shared" si="330"/>
        <v>0</v>
      </c>
      <c r="S167" s="59">
        <f t="shared" si="330"/>
        <v>0</v>
      </c>
      <c r="T167" s="59">
        <f t="shared" si="330"/>
        <v>0</v>
      </c>
      <c r="U167" s="59">
        <f t="shared" si="330"/>
        <v>0</v>
      </c>
      <c r="V167" s="59">
        <f t="shared" si="330"/>
        <v>0</v>
      </c>
      <c r="W167" s="59">
        <f t="shared" si="330"/>
        <v>0</v>
      </c>
      <c r="X167" s="59">
        <f t="shared" si="330"/>
        <v>0</v>
      </c>
      <c r="Y167" s="59">
        <f t="shared" si="330"/>
        <v>0</v>
      </c>
      <c r="Z167" s="59">
        <f t="shared" si="330"/>
        <v>0</v>
      </c>
    </row>
    <row r="168">
      <c r="A168" s="16" t="s">
        <v>1024</v>
      </c>
      <c r="B168" s="16" t="s">
        <v>966</v>
      </c>
      <c r="C168" s="54">
        <v>46070.0</v>
      </c>
      <c r="D168" s="54"/>
      <c r="E168" s="55" t="s">
        <v>52</v>
      </c>
      <c r="F168" s="60" t="s">
        <v>35</v>
      </c>
      <c r="G168" s="57" t="s">
        <v>35</v>
      </c>
      <c r="H168" s="62"/>
      <c r="I168" s="58" t="str">
        <f t="shared" si="4"/>
        <v/>
      </c>
      <c r="J168" s="59">
        <f t="shared" ref="J168:K168" si="331">if($E168="","",if($E168="Dropped",if(and(J$1&lt;=$I168,J$1&gt;=$H168),if(Year($D168)=J$1,$F168*0.8,if((year($D168)+1)=J$1,$F168*0.6,$F168*0.4)) ,""),if($E168="Minors",0,if($E168="FA Contract",if(and(J$1&lt;=$I168,J$1&gt;=$H168),$F168,""),if($E168="YP Contract",if(J$1=$H168,500000,if(J$1=($H168+1),1000000,if(J$1=($H168+2),1500000,""))))))))</f>
        <v>0</v>
      </c>
      <c r="K168" s="59">
        <f t="shared" si="331"/>
        <v>0</v>
      </c>
      <c r="L168" s="59">
        <f t="shared" ref="L168:Z168" si="332">if($E168="","",if($E168="Injured",if(and(L$1=year(today()),L$1&lt;=$I168,L$1&gt;=$H168),0,if(and(L$1&lt;=$I168,L$1&gt;=$H168),$F168,"")),if($E168="Dropped",if(and(L$1&lt;=$I168,L$1&gt;=$H168),if(Year($D168)=L$1,$F168*0.8,if((year($D168)+1)=L$1,$F168*0.6,$F168*0.4)) ,""),if($E168="Minors",0,if($E168="FA Contract",if(and(L$1&lt;=$I168,L$1&gt;=$H168),$F168,""),if($E168="YP Contract",if(L$1=$H168,500000,if(L$1=($H168+1),1000000,if(L$1=($H168+2),1500000,"")))))))))</f>
        <v>0</v>
      </c>
      <c r="M168" s="59">
        <f t="shared" si="332"/>
        <v>0</v>
      </c>
      <c r="N168" s="59">
        <f t="shared" si="332"/>
        <v>0</v>
      </c>
      <c r="O168" s="59">
        <f t="shared" si="332"/>
        <v>0</v>
      </c>
      <c r="P168" s="59">
        <f t="shared" si="332"/>
        <v>0</v>
      </c>
      <c r="Q168" s="59">
        <f t="shared" si="332"/>
        <v>0</v>
      </c>
      <c r="R168" s="59">
        <f t="shared" si="332"/>
        <v>0</v>
      </c>
      <c r="S168" s="59">
        <f t="shared" si="332"/>
        <v>0</v>
      </c>
      <c r="T168" s="59">
        <f t="shared" si="332"/>
        <v>0</v>
      </c>
      <c r="U168" s="59">
        <f t="shared" si="332"/>
        <v>0</v>
      </c>
      <c r="V168" s="59">
        <f t="shared" si="332"/>
        <v>0</v>
      </c>
      <c r="W168" s="59">
        <f t="shared" si="332"/>
        <v>0</v>
      </c>
      <c r="X168" s="59">
        <f t="shared" si="332"/>
        <v>0</v>
      </c>
      <c r="Y168" s="59">
        <f t="shared" si="332"/>
        <v>0</v>
      </c>
      <c r="Z168" s="59">
        <f t="shared" si="332"/>
        <v>0</v>
      </c>
    </row>
    <row r="169">
      <c r="A169" s="16" t="s">
        <v>529</v>
      </c>
      <c r="B169" s="16" t="s">
        <v>966</v>
      </c>
      <c r="C169" s="54">
        <v>46028.0</v>
      </c>
      <c r="D169" s="54"/>
      <c r="E169" s="55" t="s">
        <v>52</v>
      </c>
      <c r="F169" s="60" t="s">
        <v>35</v>
      </c>
      <c r="G169" s="57" t="s">
        <v>35</v>
      </c>
      <c r="H169" s="62"/>
      <c r="I169" s="58" t="str">
        <f t="shared" si="4"/>
        <v/>
      </c>
      <c r="J169" s="59">
        <f t="shared" ref="J169:K169" si="333">if($E169="","",if($E169="Dropped",if(and(J$1&lt;=$I169,J$1&gt;=$H169),if(Year($D169)=J$1,$F169*0.8,if((year($D169)+1)=J$1,$F169*0.6,$F169*0.4)) ,""),if($E169="Minors",0,if($E169="FA Contract",if(and(J$1&lt;=$I169,J$1&gt;=$H169),$F169,""),if($E169="YP Contract",if(J$1=$H169,500000,if(J$1=($H169+1),1000000,if(J$1=($H169+2),1500000,""))))))))</f>
        <v>0</v>
      </c>
      <c r="K169" s="59">
        <f t="shared" si="333"/>
        <v>0</v>
      </c>
      <c r="L169" s="59">
        <f t="shared" ref="L169:Z169" si="334">if($E169="","",if($E169="Injured",if(and(L$1=year(today()),L$1&lt;=$I169,L$1&gt;=$H169),0,if(and(L$1&lt;=$I169,L$1&gt;=$H169),$F169,"")),if($E169="Dropped",if(and(L$1&lt;=$I169,L$1&gt;=$H169),if(Year($D169)=L$1,$F169*0.8,if((year($D169)+1)=L$1,$F169*0.6,$F169*0.4)) ,""),if($E169="Minors",0,if($E169="FA Contract",if(and(L$1&lt;=$I169,L$1&gt;=$H169),$F169,""),if($E169="YP Contract",if(L$1=$H169,500000,if(L$1=($H169+1),1000000,if(L$1=($H169+2),1500000,"")))))))))</f>
        <v>0</v>
      </c>
      <c r="M169" s="59">
        <f t="shared" si="334"/>
        <v>0</v>
      </c>
      <c r="N169" s="59">
        <f t="shared" si="334"/>
        <v>0</v>
      </c>
      <c r="O169" s="59">
        <f t="shared" si="334"/>
        <v>0</v>
      </c>
      <c r="P169" s="59">
        <f t="shared" si="334"/>
        <v>0</v>
      </c>
      <c r="Q169" s="59">
        <f t="shared" si="334"/>
        <v>0</v>
      </c>
      <c r="R169" s="59">
        <f t="shared" si="334"/>
        <v>0</v>
      </c>
      <c r="S169" s="59">
        <f t="shared" si="334"/>
        <v>0</v>
      </c>
      <c r="T169" s="59">
        <f t="shared" si="334"/>
        <v>0</v>
      </c>
      <c r="U169" s="59">
        <f t="shared" si="334"/>
        <v>0</v>
      </c>
      <c r="V169" s="59">
        <f t="shared" si="334"/>
        <v>0</v>
      </c>
      <c r="W169" s="59">
        <f t="shared" si="334"/>
        <v>0</v>
      </c>
      <c r="X169" s="59">
        <f t="shared" si="334"/>
        <v>0</v>
      </c>
      <c r="Y169" s="59">
        <f t="shared" si="334"/>
        <v>0</v>
      </c>
      <c r="Z169" s="59">
        <f t="shared" si="334"/>
        <v>0</v>
      </c>
    </row>
    <row r="170">
      <c r="A170" s="16" t="s">
        <v>1025</v>
      </c>
      <c r="B170" s="16" t="s">
        <v>966</v>
      </c>
      <c r="C170" s="54">
        <v>46070.0</v>
      </c>
      <c r="D170" s="54"/>
      <c r="E170" s="55" t="s">
        <v>52</v>
      </c>
      <c r="F170" s="60" t="s">
        <v>35</v>
      </c>
      <c r="G170" s="57" t="s">
        <v>35</v>
      </c>
      <c r="H170" s="62"/>
      <c r="I170" s="58" t="str">
        <f t="shared" si="4"/>
        <v/>
      </c>
      <c r="J170" s="59">
        <f t="shared" ref="J170:K170" si="335">if($E170="","",if($E170="Dropped",if(and(J$1&lt;=$I170,J$1&gt;=$H170),if(Year($D170)=J$1,$F170*0.8,if((year($D170)+1)=J$1,$F170*0.6,$F170*0.4)) ,""),if($E170="Minors",0,if($E170="FA Contract",if(and(J$1&lt;=$I170,J$1&gt;=$H170),$F170,""),if($E170="YP Contract",if(J$1=$H170,500000,if(J$1=($H170+1),1000000,if(J$1=($H170+2),1500000,""))))))))</f>
        <v>0</v>
      </c>
      <c r="K170" s="59">
        <f t="shared" si="335"/>
        <v>0</v>
      </c>
      <c r="L170" s="59">
        <f t="shared" ref="L170:Z170" si="336">if($E170="","",if($E170="Injured",if(and(L$1=year(today()),L$1&lt;=$I170,L$1&gt;=$H170),0,if(and(L$1&lt;=$I170,L$1&gt;=$H170),$F170,"")),if($E170="Dropped",if(and(L$1&lt;=$I170,L$1&gt;=$H170),if(Year($D170)=L$1,$F170*0.8,if((year($D170)+1)=L$1,$F170*0.6,$F170*0.4)) ,""),if($E170="Minors",0,if($E170="FA Contract",if(and(L$1&lt;=$I170,L$1&gt;=$H170),$F170,""),if($E170="YP Contract",if(L$1=$H170,500000,if(L$1=($H170+1),1000000,if(L$1=($H170+2),1500000,"")))))))))</f>
        <v>0</v>
      </c>
      <c r="M170" s="59">
        <f t="shared" si="336"/>
        <v>0</v>
      </c>
      <c r="N170" s="59">
        <f t="shared" si="336"/>
        <v>0</v>
      </c>
      <c r="O170" s="59">
        <f t="shared" si="336"/>
        <v>0</v>
      </c>
      <c r="P170" s="59">
        <f t="shared" si="336"/>
        <v>0</v>
      </c>
      <c r="Q170" s="59">
        <f t="shared" si="336"/>
        <v>0</v>
      </c>
      <c r="R170" s="59">
        <f t="shared" si="336"/>
        <v>0</v>
      </c>
      <c r="S170" s="59">
        <f t="shared" si="336"/>
        <v>0</v>
      </c>
      <c r="T170" s="59">
        <f t="shared" si="336"/>
        <v>0</v>
      </c>
      <c r="U170" s="59">
        <f t="shared" si="336"/>
        <v>0</v>
      </c>
      <c r="V170" s="59">
        <f t="shared" si="336"/>
        <v>0</v>
      </c>
      <c r="W170" s="59">
        <f t="shared" si="336"/>
        <v>0</v>
      </c>
      <c r="X170" s="59">
        <f t="shared" si="336"/>
        <v>0</v>
      </c>
      <c r="Y170" s="59">
        <f t="shared" si="336"/>
        <v>0</v>
      </c>
      <c r="Z170" s="59">
        <f t="shared" si="336"/>
        <v>0</v>
      </c>
    </row>
    <row r="171">
      <c r="A171" s="16" t="s">
        <v>1026</v>
      </c>
      <c r="B171" s="16" t="s">
        <v>966</v>
      </c>
      <c r="C171" s="54">
        <v>46058.0</v>
      </c>
      <c r="D171" s="54"/>
      <c r="E171" s="55" t="s">
        <v>52</v>
      </c>
      <c r="F171" s="60" t="s">
        <v>35</v>
      </c>
      <c r="G171" s="57" t="s">
        <v>35</v>
      </c>
      <c r="H171" s="62"/>
      <c r="I171" s="58" t="str">
        <f t="shared" si="4"/>
        <v/>
      </c>
      <c r="J171" s="59">
        <f t="shared" ref="J171:K171" si="337">if($E171="","",if($E171="Dropped",if(and(J$1&lt;=$I171,J$1&gt;=$H171),if(Year($D171)=J$1,$F171*0.8,if((year($D171)+1)=J$1,$F171*0.6,$F171*0.4)) ,""),if($E171="Minors",0,if($E171="FA Contract",if(and(J$1&lt;=$I171,J$1&gt;=$H171),$F171,""),if($E171="YP Contract",if(J$1=$H171,500000,if(J$1=($H171+1),1000000,if(J$1=($H171+2),1500000,""))))))))</f>
        <v>0</v>
      </c>
      <c r="K171" s="59">
        <f t="shared" si="337"/>
        <v>0</v>
      </c>
      <c r="L171" s="59">
        <f t="shared" ref="L171:Z171" si="338">if($E171="","",if($E171="Injured",if(and(L$1=year(today()),L$1&lt;=$I171,L$1&gt;=$H171),0,if(and(L$1&lt;=$I171,L$1&gt;=$H171),$F171,"")),if($E171="Dropped",if(and(L$1&lt;=$I171,L$1&gt;=$H171),if(Year($D171)=L$1,$F171*0.8,if((year($D171)+1)=L$1,$F171*0.6,$F171*0.4)) ,""),if($E171="Minors",0,if($E171="FA Contract",if(and(L$1&lt;=$I171,L$1&gt;=$H171),$F171,""),if($E171="YP Contract",if(L$1=$H171,500000,if(L$1=($H171+1),1000000,if(L$1=($H171+2),1500000,"")))))))))</f>
        <v>0</v>
      </c>
      <c r="M171" s="59">
        <f t="shared" si="338"/>
        <v>0</v>
      </c>
      <c r="N171" s="59">
        <f t="shared" si="338"/>
        <v>0</v>
      </c>
      <c r="O171" s="59">
        <f t="shared" si="338"/>
        <v>0</v>
      </c>
      <c r="P171" s="59">
        <f t="shared" si="338"/>
        <v>0</v>
      </c>
      <c r="Q171" s="59">
        <f t="shared" si="338"/>
        <v>0</v>
      </c>
      <c r="R171" s="59">
        <f t="shared" si="338"/>
        <v>0</v>
      </c>
      <c r="S171" s="59">
        <f t="shared" si="338"/>
        <v>0</v>
      </c>
      <c r="T171" s="59">
        <f t="shared" si="338"/>
        <v>0</v>
      </c>
      <c r="U171" s="59">
        <f t="shared" si="338"/>
        <v>0</v>
      </c>
      <c r="V171" s="59">
        <f t="shared" si="338"/>
        <v>0</v>
      </c>
      <c r="W171" s="59">
        <f t="shared" si="338"/>
        <v>0</v>
      </c>
      <c r="X171" s="59">
        <f t="shared" si="338"/>
        <v>0</v>
      </c>
      <c r="Y171" s="59">
        <f t="shared" si="338"/>
        <v>0</v>
      </c>
      <c r="Z171" s="59">
        <f t="shared" si="338"/>
        <v>0</v>
      </c>
    </row>
    <row r="172">
      <c r="A172" s="16" t="s">
        <v>364</v>
      </c>
      <c r="B172" s="16" t="s">
        <v>966</v>
      </c>
      <c r="C172" s="54">
        <v>46028.0</v>
      </c>
      <c r="D172" s="54"/>
      <c r="E172" s="55" t="s">
        <v>52</v>
      </c>
      <c r="F172" s="60" t="s">
        <v>35</v>
      </c>
      <c r="G172" s="18" t="s">
        <v>35</v>
      </c>
      <c r="H172" s="62"/>
      <c r="I172" s="58" t="str">
        <f t="shared" si="4"/>
        <v/>
      </c>
      <c r="J172" s="59">
        <f t="shared" ref="J172:K172" si="339">if($E172="","",if($E172="Dropped",if(and(J$1&lt;=$I172,J$1&gt;=$H172),if(Year($D172)=J$1,$F172*0.8,if((year($D172)+1)=J$1,$F172*0.6,$F172*0.4)) ,""),if($E172="Minors",0,if($E172="FA Contract",if(and(J$1&lt;=$I172,J$1&gt;=$H172),$F172,""),if($E172="YP Contract",if(J$1=$H172,500000,if(J$1=($H172+1),1000000,if(J$1=($H172+2),1500000,""))))))))</f>
        <v>0</v>
      </c>
      <c r="K172" s="59">
        <f t="shared" si="339"/>
        <v>0</v>
      </c>
      <c r="L172" s="59">
        <f t="shared" ref="L172:Z172" si="340">if($E172="","",if($E172="Injured",if(and(L$1=year(today()),L$1&lt;=$I172,L$1&gt;=$H172),0,if(and(L$1&lt;=$I172,L$1&gt;=$H172),$F172,"")),if($E172="Dropped",if(and(L$1&lt;=$I172,L$1&gt;=$H172),if(Year($D172)=L$1,$F172*0.8,if((year($D172)+1)=L$1,$F172*0.6,$F172*0.4)) ,""),if($E172="Minors",0,if($E172="FA Contract",if(and(L$1&lt;=$I172,L$1&gt;=$H172),$F172,""),if($E172="YP Contract",if(L$1=$H172,500000,if(L$1=($H172+1),1000000,if(L$1=($H172+2),1500000,"")))))))))</f>
        <v>0</v>
      </c>
      <c r="M172" s="59">
        <f t="shared" si="340"/>
        <v>0</v>
      </c>
      <c r="N172" s="59">
        <f t="shared" si="340"/>
        <v>0</v>
      </c>
      <c r="O172" s="59">
        <f t="shared" si="340"/>
        <v>0</v>
      </c>
      <c r="P172" s="59">
        <f t="shared" si="340"/>
        <v>0</v>
      </c>
      <c r="Q172" s="59">
        <f t="shared" si="340"/>
        <v>0</v>
      </c>
      <c r="R172" s="59">
        <f t="shared" si="340"/>
        <v>0</v>
      </c>
      <c r="S172" s="59">
        <f t="shared" si="340"/>
        <v>0</v>
      </c>
      <c r="T172" s="59">
        <f t="shared" si="340"/>
        <v>0</v>
      </c>
      <c r="U172" s="59">
        <f t="shared" si="340"/>
        <v>0</v>
      </c>
      <c r="V172" s="59">
        <f t="shared" si="340"/>
        <v>0</v>
      </c>
      <c r="W172" s="59">
        <f t="shared" si="340"/>
        <v>0</v>
      </c>
      <c r="X172" s="59">
        <f t="shared" si="340"/>
        <v>0</v>
      </c>
      <c r="Y172" s="59">
        <f t="shared" si="340"/>
        <v>0</v>
      </c>
      <c r="Z172" s="59">
        <f t="shared" si="340"/>
        <v>0</v>
      </c>
    </row>
    <row r="173">
      <c r="A173" s="16" t="s">
        <v>1027</v>
      </c>
      <c r="B173" s="16" t="s">
        <v>966</v>
      </c>
      <c r="C173" s="54">
        <v>46048.0</v>
      </c>
      <c r="D173" s="54"/>
      <c r="E173" s="55" t="s">
        <v>52</v>
      </c>
      <c r="F173" s="60" t="s">
        <v>35</v>
      </c>
      <c r="G173" s="57" t="s">
        <v>35</v>
      </c>
      <c r="H173" s="62"/>
      <c r="I173" s="58" t="str">
        <f t="shared" si="4"/>
        <v/>
      </c>
      <c r="J173" s="59">
        <f t="shared" ref="J173:K173" si="341">if($E173="","",if($E173="Dropped",if(and(J$1&lt;=$I173,J$1&gt;=$H173),if(Year($D173)=J$1,$F173*0.8,if((year($D173)+1)=J$1,$F173*0.6,$F173*0.4)) ,""),if($E173="Minors",0,if($E173="FA Contract",if(and(J$1&lt;=$I173,J$1&gt;=$H173),$F173,""),if($E173="YP Contract",if(J$1=$H173,500000,if(J$1=($H173+1),1000000,if(J$1=($H173+2),1500000,""))))))))</f>
        <v>0</v>
      </c>
      <c r="K173" s="59">
        <f t="shared" si="341"/>
        <v>0</v>
      </c>
      <c r="L173" s="59">
        <f t="shared" ref="L173:Z173" si="342">if($E173="","",if($E173="Injured",if(and(L$1=year(today()),L$1&lt;=$I173,L$1&gt;=$H173),0,if(and(L$1&lt;=$I173,L$1&gt;=$H173),$F173,"")),if($E173="Dropped",if(and(L$1&lt;=$I173,L$1&gt;=$H173),if(Year($D173)=L$1,$F173*0.8,if((year($D173)+1)=L$1,$F173*0.6,$F173*0.4)) ,""),if($E173="Minors",0,if($E173="FA Contract",if(and(L$1&lt;=$I173,L$1&gt;=$H173),$F173,""),if($E173="YP Contract",if(L$1=$H173,500000,if(L$1=($H173+1),1000000,if(L$1=($H173+2),1500000,"")))))))))</f>
        <v>0</v>
      </c>
      <c r="M173" s="59">
        <f t="shared" si="342"/>
        <v>0</v>
      </c>
      <c r="N173" s="59">
        <f t="shared" si="342"/>
        <v>0</v>
      </c>
      <c r="O173" s="59">
        <f t="shared" si="342"/>
        <v>0</v>
      </c>
      <c r="P173" s="59">
        <f t="shared" si="342"/>
        <v>0</v>
      </c>
      <c r="Q173" s="59">
        <f t="shared" si="342"/>
        <v>0</v>
      </c>
      <c r="R173" s="59">
        <f t="shared" si="342"/>
        <v>0</v>
      </c>
      <c r="S173" s="59">
        <f t="shared" si="342"/>
        <v>0</v>
      </c>
      <c r="T173" s="59">
        <f t="shared" si="342"/>
        <v>0</v>
      </c>
      <c r="U173" s="59">
        <f t="shared" si="342"/>
        <v>0</v>
      </c>
      <c r="V173" s="59">
        <f t="shared" si="342"/>
        <v>0</v>
      </c>
      <c r="W173" s="59">
        <f t="shared" si="342"/>
        <v>0</v>
      </c>
      <c r="X173" s="59">
        <f t="shared" si="342"/>
        <v>0</v>
      </c>
      <c r="Y173" s="59">
        <f t="shared" si="342"/>
        <v>0</v>
      </c>
      <c r="Z173" s="59">
        <f t="shared" si="342"/>
        <v>0</v>
      </c>
    </row>
    <row r="174">
      <c r="A174" s="7" t="s">
        <v>1028</v>
      </c>
      <c r="B174" s="7" t="s">
        <v>966</v>
      </c>
      <c r="C174" s="54">
        <v>46072.0</v>
      </c>
      <c r="D174" s="8"/>
      <c r="E174" s="55" t="s">
        <v>52</v>
      </c>
      <c r="F174" s="60" t="s">
        <v>35</v>
      </c>
      <c r="G174" s="57" t="s">
        <v>35</v>
      </c>
      <c r="I174" s="64" t="str">
        <f t="shared" si="4"/>
        <v/>
      </c>
      <c r="J174" s="13">
        <f t="shared" ref="J174:K174" si="343">if($E174="","",if($E174="Dropped",if(and(J$1&lt;=$I174,J$1&gt;=$H174),if(Year($D174)=J$1,$F174*0.8,if((year($D174)+1)=J$1,$F174*0.6,$F174*0.4)) ,""),if($E174="Minors",0,if($E174="FA Contract",if(and(J$1&lt;=$I174,J$1&gt;=$H174),$F174,""),if($E174="YP Contract",if(J$1=$H174,500000,if(J$1=($H174+1),1000000,if(J$1=($H174+2),1500000,""))))))))</f>
        <v>0</v>
      </c>
      <c r="K174" s="13">
        <f t="shared" si="343"/>
        <v>0</v>
      </c>
      <c r="L174" s="65">
        <f t="shared" ref="L174:Z174" si="344">if($E174="","",if($E174="Injured",if(and(L$1=year(today()),L$1&lt;=$I174,L$1&gt;=$H174),0,if(and(L$1&lt;=$I174,L$1&gt;=$H174),$F174,"")),if($E174="Dropped",if(and(L$1&lt;=$I174,L$1&gt;=$H174),if(Year($D174)=L$1,$F174*0.8,if((year($D174)+1)=L$1,$F174*0.6,$F174*0.4)) ,""),if($E174="Minors",0,if($E174="FA Contract",if(and(L$1&lt;=$I174,L$1&gt;=$H174),$F174,""),if($E174="YP Contract",if(L$1=$H174,500000,if(L$1=($H174+1),1000000,if(L$1=($H174+2),1500000,"")))))))))</f>
        <v>0</v>
      </c>
      <c r="M174" s="65">
        <f t="shared" si="344"/>
        <v>0</v>
      </c>
      <c r="N174" s="65">
        <f t="shared" si="344"/>
        <v>0</v>
      </c>
      <c r="O174" s="65">
        <f t="shared" si="344"/>
        <v>0</v>
      </c>
      <c r="P174" s="65">
        <f t="shared" si="344"/>
        <v>0</v>
      </c>
      <c r="Q174" s="65">
        <f t="shared" si="344"/>
        <v>0</v>
      </c>
      <c r="R174" s="65">
        <f t="shared" si="344"/>
        <v>0</v>
      </c>
      <c r="S174" s="65">
        <f t="shared" si="344"/>
        <v>0</v>
      </c>
      <c r="T174" s="65">
        <f t="shared" si="344"/>
        <v>0</v>
      </c>
      <c r="U174" s="65">
        <f t="shared" si="344"/>
        <v>0</v>
      </c>
      <c r="V174" s="65">
        <f t="shared" si="344"/>
        <v>0</v>
      </c>
      <c r="W174" s="65">
        <f t="shared" si="344"/>
        <v>0</v>
      </c>
      <c r="X174" s="65">
        <f t="shared" si="344"/>
        <v>0</v>
      </c>
      <c r="Y174" s="65">
        <f t="shared" si="344"/>
        <v>0</v>
      </c>
      <c r="Z174" s="65">
        <f t="shared" si="344"/>
        <v>0</v>
      </c>
    </row>
    <row r="175">
      <c r="A175" s="16" t="s">
        <v>1029</v>
      </c>
      <c r="B175" s="16" t="s">
        <v>966</v>
      </c>
      <c r="C175" s="54">
        <v>46072.0</v>
      </c>
      <c r="D175" s="54"/>
      <c r="E175" s="55" t="s">
        <v>52</v>
      </c>
      <c r="F175" s="60" t="s">
        <v>35</v>
      </c>
      <c r="G175" s="57" t="s">
        <v>35</v>
      </c>
      <c r="H175" s="62"/>
      <c r="I175" s="58" t="str">
        <f t="shared" si="4"/>
        <v/>
      </c>
      <c r="J175" s="59">
        <f t="shared" ref="J175:K175" si="345">if($E175="","",if($E175="Dropped",if(and(J$1&lt;=$I175,J$1&gt;=$H175),if(Year($D175)=J$1,$F175*0.8,if((year($D175)+1)=J$1,$F175*0.6,$F175*0.4)) ,""),if($E175="Minors",0,if($E175="FA Contract",if(and(J$1&lt;=$I175,J$1&gt;=$H175),$F175,""),if($E175="YP Contract",if(J$1=$H175,500000,if(J$1=($H175+1),1000000,if(J$1=($H175+2),1500000,""))))))))</f>
        <v>0</v>
      </c>
      <c r="K175" s="59">
        <f t="shared" si="345"/>
        <v>0</v>
      </c>
      <c r="L175" s="59">
        <f t="shared" ref="L175:Z175" si="346">if($E175="","",if($E175="Injured",if(and(L$1=year(today()),L$1&lt;=$I175,L$1&gt;=$H175),0,if(and(L$1&lt;=$I175,L$1&gt;=$H175),$F175,"")),if($E175="Dropped",if(and(L$1&lt;=$I175,L$1&gt;=$H175),if(Year($D175)=L$1,$F175*0.8,if((year($D175)+1)=L$1,$F175*0.6,$F175*0.4)) ,""),if($E175="Minors",0,if($E175="FA Contract",if(and(L$1&lt;=$I175,L$1&gt;=$H175),$F175,""),if($E175="YP Contract",if(L$1=$H175,500000,if(L$1=($H175+1),1000000,if(L$1=($H175+2),1500000,"")))))))))</f>
        <v>0</v>
      </c>
      <c r="M175" s="59">
        <f t="shared" si="346"/>
        <v>0</v>
      </c>
      <c r="N175" s="59">
        <f t="shared" si="346"/>
        <v>0</v>
      </c>
      <c r="O175" s="59">
        <f t="shared" si="346"/>
        <v>0</v>
      </c>
      <c r="P175" s="59">
        <f t="shared" si="346"/>
        <v>0</v>
      </c>
      <c r="Q175" s="59">
        <f t="shared" si="346"/>
        <v>0</v>
      </c>
      <c r="R175" s="59">
        <f t="shared" si="346"/>
        <v>0</v>
      </c>
      <c r="S175" s="59">
        <f t="shared" si="346"/>
        <v>0</v>
      </c>
      <c r="T175" s="59">
        <f t="shared" si="346"/>
        <v>0</v>
      </c>
      <c r="U175" s="59">
        <f t="shared" si="346"/>
        <v>0</v>
      </c>
      <c r="V175" s="59">
        <f t="shared" si="346"/>
        <v>0</v>
      </c>
      <c r="W175" s="59">
        <f t="shared" si="346"/>
        <v>0</v>
      </c>
      <c r="X175" s="59">
        <f t="shared" si="346"/>
        <v>0</v>
      </c>
      <c r="Y175" s="59">
        <f t="shared" si="346"/>
        <v>0</v>
      </c>
      <c r="Z175" s="59">
        <f t="shared" si="346"/>
        <v>0</v>
      </c>
    </row>
    <row r="176">
      <c r="A176" s="16" t="s">
        <v>1030</v>
      </c>
      <c r="B176" s="16" t="s">
        <v>966</v>
      </c>
      <c r="C176" s="54">
        <v>46063.0</v>
      </c>
      <c r="D176" s="54"/>
      <c r="E176" s="55" t="s">
        <v>52</v>
      </c>
      <c r="F176" s="60" t="s">
        <v>35</v>
      </c>
      <c r="G176" s="57" t="s">
        <v>35</v>
      </c>
      <c r="H176" s="62"/>
      <c r="I176" s="58" t="str">
        <f t="shared" si="4"/>
        <v/>
      </c>
      <c r="J176" s="59">
        <f t="shared" ref="J176:K176" si="347">if($E176="","",if($E176="Dropped",if(and(J$1&lt;=$I176,J$1&gt;=$H176),if(Year($D176)=J$1,$F176*0.8,if((year($D176)+1)=J$1,$F176*0.6,$F176*0.4)) ,""),if($E176="Minors",0,if($E176="FA Contract",if(and(J$1&lt;=$I176,J$1&gt;=$H176),$F176,""),if($E176="YP Contract",if(J$1=$H176,500000,if(J$1=($H176+1),1000000,if(J$1=($H176+2),1500000,""))))))))</f>
        <v>0</v>
      </c>
      <c r="K176" s="59">
        <f t="shared" si="347"/>
        <v>0</v>
      </c>
      <c r="L176" s="59">
        <f t="shared" ref="L176:Z176" si="348">if($E176="","",if($E176="Injured",if(and(L$1=year(today()),L$1&lt;=$I176,L$1&gt;=$H176),0,if(and(L$1&lt;=$I176,L$1&gt;=$H176),$F176,"")),if($E176="Dropped",if(and(L$1&lt;=$I176,L$1&gt;=$H176),if(Year($D176)=L$1,$F176*0.8,if((year($D176)+1)=L$1,$F176*0.6,$F176*0.4)) ,""),if($E176="Minors",0,if($E176="FA Contract",if(and(L$1&lt;=$I176,L$1&gt;=$H176),$F176,""),if($E176="YP Contract",if(L$1=$H176,500000,if(L$1=($H176+1),1000000,if(L$1=($H176+2),1500000,"")))))))))</f>
        <v>0</v>
      </c>
      <c r="M176" s="59">
        <f t="shared" si="348"/>
        <v>0</v>
      </c>
      <c r="N176" s="59">
        <f t="shared" si="348"/>
        <v>0</v>
      </c>
      <c r="O176" s="59">
        <f t="shared" si="348"/>
        <v>0</v>
      </c>
      <c r="P176" s="59">
        <f t="shared" si="348"/>
        <v>0</v>
      </c>
      <c r="Q176" s="59">
        <f t="shared" si="348"/>
        <v>0</v>
      </c>
      <c r="R176" s="59">
        <f t="shared" si="348"/>
        <v>0</v>
      </c>
      <c r="S176" s="59">
        <f t="shared" si="348"/>
        <v>0</v>
      </c>
      <c r="T176" s="59">
        <f t="shared" si="348"/>
        <v>0</v>
      </c>
      <c r="U176" s="59">
        <f t="shared" si="348"/>
        <v>0</v>
      </c>
      <c r="V176" s="59">
        <f t="shared" si="348"/>
        <v>0</v>
      </c>
      <c r="W176" s="59">
        <f t="shared" si="348"/>
        <v>0</v>
      </c>
      <c r="X176" s="59">
        <f t="shared" si="348"/>
        <v>0</v>
      </c>
      <c r="Y176" s="59">
        <f t="shared" si="348"/>
        <v>0</v>
      </c>
      <c r="Z176" s="59">
        <f t="shared" si="348"/>
        <v>0</v>
      </c>
    </row>
    <row r="177">
      <c r="A177" s="16" t="s">
        <v>115</v>
      </c>
      <c r="B177" s="16" t="s">
        <v>114</v>
      </c>
      <c r="C177" s="54">
        <v>46048.0</v>
      </c>
      <c r="D177" s="54"/>
      <c r="E177" s="55" t="s">
        <v>12</v>
      </c>
      <c r="F177" s="56">
        <v>2.23E7</v>
      </c>
      <c r="G177" s="57">
        <v>5.0</v>
      </c>
      <c r="H177" s="16">
        <v>2026.0</v>
      </c>
      <c r="I177" s="58">
        <f t="shared" si="4"/>
        <v>2030</v>
      </c>
      <c r="J177" s="59" t="str">
        <f t="shared" ref="J177:K177" si="349">if($E177="","",if($E177="Dropped",if(and(J$1&lt;=$I177,J$1&gt;=$H177),if(Year($D177)=J$1,$F177*0.8,if((year($D177)+1)=J$1,$F177*0.6,$F177*0.4)) ,""),if($E177="Minors",0,if($E177="FA Contract",if(and(J$1&lt;=$I177,J$1&gt;=$H177),$F177,""),if($E177="YP Contract",if(J$1=$H177,500000,if(J$1=($H177+1),1000000,if(J$1=($H177+2),1500000,""))))))))</f>
        <v/>
      </c>
      <c r="K177" s="59" t="str">
        <f t="shared" si="349"/>
        <v/>
      </c>
      <c r="L177" s="59">
        <f t="shared" ref="L177:Z177" si="350">if($E177="","",if($E177="Injured",if(and(L$1=year(today()),L$1&lt;=$I177,L$1&gt;=$H177),0,if(and(L$1&lt;=$I177,L$1&gt;=$H177),$F177,"")),if($E177="Dropped",if(and(L$1&lt;=$I177,L$1&gt;=$H177),if(Year($D177)=L$1,$F177*0.8,if((year($D177)+1)=L$1,$F177*0.6,$F177*0.4)) ,""),if($E177="Minors",0,if($E177="FA Contract",if(and(L$1&lt;=$I177,L$1&gt;=$H177),$F177,""),if($E177="YP Contract",if(L$1=$H177,500000,if(L$1=($H177+1),1000000,if(L$1=($H177+2),1500000,"")))))))))</f>
        <v>22300000</v>
      </c>
      <c r="M177" s="59">
        <f t="shared" si="350"/>
        <v>22300000</v>
      </c>
      <c r="N177" s="59">
        <f t="shared" si="350"/>
        <v>22300000</v>
      </c>
      <c r="O177" s="59">
        <f t="shared" si="350"/>
        <v>22300000</v>
      </c>
      <c r="P177" s="59">
        <f t="shared" si="350"/>
        <v>22300000</v>
      </c>
      <c r="Q177" s="59" t="str">
        <f t="shared" si="350"/>
        <v/>
      </c>
      <c r="R177" s="59" t="str">
        <f t="shared" si="350"/>
        <v/>
      </c>
      <c r="S177" s="59" t="str">
        <f t="shared" si="350"/>
        <v/>
      </c>
      <c r="T177" s="59" t="str">
        <f t="shared" si="350"/>
        <v/>
      </c>
      <c r="U177" s="59" t="str">
        <f t="shared" si="350"/>
        <v/>
      </c>
      <c r="V177" s="59" t="str">
        <f t="shared" si="350"/>
        <v/>
      </c>
      <c r="W177" s="59" t="str">
        <f t="shared" si="350"/>
        <v/>
      </c>
      <c r="X177" s="59" t="str">
        <f t="shared" si="350"/>
        <v/>
      </c>
      <c r="Y177" s="59" t="str">
        <f t="shared" si="350"/>
        <v/>
      </c>
      <c r="Z177" s="59" t="str">
        <f t="shared" si="350"/>
        <v/>
      </c>
    </row>
    <row r="178">
      <c r="A178" s="16" t="s">
        <v>347</v>
      </c>
      <c r="B178" s="16" t="s">
        <v>114</v>
      </c>
      <c r="C178" s="54">
        <v>46056.0</v>
      </c>
      <c r="D178" s="54"/>
      <c r="E178" s="55" t="s">
        <v>12</v>
      </c>
      <c r="F178" s="60">
        <v>2.1E7</v>
      </c>
      <c r="G178" s="57">
        <v>6.0</v>
      </c>
      <c r="H178" s="16">
        <v>2026.0</v>
      </c>
      <c r="I178" s="58">
        <f t="shared" si="4"/>
        <v>2031</v>
      </c>
      <c r="J178" s="59" t="str">
        <f t="shared" ref="J178:K178" si="351">if($E178="","",if($E178="Dropped",if(and(J$1&lt;=$I178,J$1&gt;=$H178),if(Year($D178)=J$1,$F178*0.8,if((year($D178)+1)=J$1,$F178*0.6,$F178*0.4)) ,""),if($E178="Minors",0,if($E178="FA Contract",if(and(J$1&lt;=$I178,J$1&gt;=$H178),$F178,""),if($E178="YP Contract",if(J$1=$H178,500000,if(J$1=($H178+1),1000000,if(J$1=($H178+2),1500000,""))))))))</f>
        <v/>
      </c>
      <c r="K178" s="59" t="str">
        <f t="shared" si="351"/>
        <v/>
      </c>
      <c r="L178" s="59">
        <f t="shared" ref="L178:Z178" si="352">if($E178="","",if($E178="Injured",if(and(L$1=year(today()),L$1&lt;=$I178,L$1&gt;=$H178),0,if(and(L$1&lt;=$I178,L$1&gt;=$H178),$F178,"")),if($E178="Dropped",if(and(L$1&lt;=$I178,L$1&gt;=$H178),if(Year($D178)=L$1,$F178*0.8,if((year($D178)+1)=L$1,$F178*0.6,$F178*0.4)) ,""),if($E178="Minors",0,if($E178="FA Contract",if(and(L$1&lt;=$I178,L$1&gt;=$H178),$F178,""),if($E178="YP Contract",if(L$1=$H178,500000,if(L$1=($H178+1),1000000,if(L$1=($H178+2),1500000,"")))))))))</f>
        <v>21000000</v>
      </c>
      <c r="M178" s="59">
        <f t="shared" si="352"/>
        <v>21000000</v>
      </c>
      <c r="N178" s="59">
        <f t="shared" si="352"/>
        <v>21000000</v>
      </c>
      <c r="O178" s="59">
        <f t="shared" si="352"/>
        <v>21000000</v>
      </c>
      <c r="P178" s="59">
        <f t="shared" si="352"/>
        <v>21000000</v>
      </c>
      <c r="Q178" s="59">
        <f t="shared" si="352"/>
        <v>21000000</v>
      </c>
      <c r="R178" s="59" t="str">
        <f t="shared" si="352"/>
        <v/>
      </c>
      <c r="S178" s="59" t="str">
        <f t="shared" si="352"/>
        <v/>
      </c>
      <c r="T178" s="59" t="str">
        <f t="shared" si="352"/>
        <v/>
      </c>
      <c r="U178" s="59" t="str">
        <f t="shared" si="352"/>
        <v/>
      </c>
      <c r="V178" s="59" t="str">
        <f t="shared" si="352"/>
        <v/>
      </c>
      <c r="W178" s="59" t="str">
        <f t="shared" si="352"/>
        <v/>
      </c>
      <c r="X178" s="59" t="str">
        <f t="shared" si="352"/>
        <v/>
      </c>
      <c r="Y178" s="59" t="str">
        <f t="shared" si="352"/>
        <v/>
      </c>
      <c r="Z178" s="59" t="str">
        <f t="shared" si="352"/>
        <v/>
      </c>
    </row>
    <row r="179">
      <c r="A179" s="16" t="s">
        <v>120</v>
      </c>
      <c r="B179" s="16" t="s">
        <v>114</v>
      </c>
      <c r="C179" s="54">
        <v>46048.0</v>
      </c>
      <c r="D179" s="54"/>
      <c r="E179" s="55" t="s">
        <v>12</v>
      </c>
      <c r="F179" s="60">
        <v>2.09E7</v>
      </c>
      <c r="G179" s="57">
        <v>4.0</v>
      </c>
      <c r="H179" s="16">
        <v>2026.0</v>
      </c>
      <c r="I179" s="58">
        <f t="shared" si="4"/>
        <v>2029</v>
      </c>
      <c r="J179" s="59" t="str">
        <f t="shared" ref="J179:K179" si="353">if($E179="","",if($E179="Dropped",if(and(J$1&lt;=$I179,J$1&gt;=$H179),if(Year($D179)=J$1,$F179*0.8,if((year($D179)+1)=J$1,$F179*0.6,$F179*0.4)) ,""),if($E179="Minors",0,if($E179="FA Contract",if(and(J$1&lt;=$I179,J$1&gt;=$H179),$F179,""),if($E179="YP Contract",if(J$1=$H179,500000,if(J$1=($H179+1),1000000,if(J$1=($H179+2),1500000,""))))))))</f>
        <v/>
      </c>
      <c r="K179" s="59" t="str">
        <f t="shared" si="353"/>
        <v/>
      </c>
      <c r="L179" s="59">
        <f t="shared" ref="L179:Z179" si="354">if($E179="","",if($E179="Injured",if(and(L$1=year(today()),L$1&lt;=$I179,L$1&gt;=$H179),0,if(and(L$1&lt;=$I179,L$1&gt;=$H179),$F179,"")),if($E179="Dropped",if(and(L$1&lt;=$I179,L$1&gt;=$H179),if(Year($D179)=L$1,$F179*0.8,if((year($D179)+1)=L$1,$F179*0.6,$F179*0.4)) ,""),if($E179="Minors",0,if($E179="FA Contract",if(and(L$1&lt;=$I179,L$1&gt;=$H179),$F179,""),if($E179="YP Contract",if(L$1=$H179,500000,if(L$1=($H179+1),1000000,if(L$1=($H179+2),1500000,"")))))))))</f>
        <v>20900000</v>
      </c>
      <c r="M179" s="59">
        <f t="shared" si="354"/>
        <v>20900000</v>
      </c>
      <c r="N179" s="59">
        <f t="shared" si="354"/>
        <v>20900000</v>
      </c>
      <c r="O179" s="59">
        <f t="shared" si="354"/>
        <v>20900000</v>
      </c>
      <c r="P179" s="59" t="str">
        <f t="shared" si="354"/>
        <v/>
      </c>
      <c r="Q179" s="59" t="str">
        <f t="shared" si="354"/>
        <v/>
      </c>
      <c r="R179" s="59" t="str">
        <f t="shared" si="354"/>
        <v/>
      </c>
      <c r="S179" s="59" t="str">
        <f t="shared" si="354"/>
        <v/>
      </c>
      <c r="T179" s="59" t="str">
        <f t="shared" si="354"/>
        <v/>
      </c>
      <c r="U179" s="59" t="str">
        <f t="shared" si="354"/>
        <v/>
      </c>
      <c r="V179" s="59" t="str">
        <f t="shared" si="354"/>
        <v/>
      </c>
      <c r="W179" s="59" t="str">
        <f t="shared" si="354"/>
        <v/>
      </c>
      <c r="X179" s="59" t="str">
        <f t="shared" si="354"/>
        <v/>
      </c>
      <c r="Y179" s="59" t="str">
        <f t="shared" si="354"/>
        <v/>
      </c>
      <c r="Z179" s="59" t="str">
        <f t="shared" si="354"/>
        <v/>
      </c>
    </row>
    <row r="180">
      <c r="A180" s="16" t="s">
        <v>130</v>
      </c>
      <c r="B180" s="16" t="s">
        <v>114</v>
      </c>
      <c r="C180" s="54">
        <v>46066.0</v>
      </c>
      <c r="D180" s="54"/>
      <c r="E180" s="55" t="s">
        <v>12</v>
      </c>
      <c r="F180" s="60">
        <v>1.41E7</v>
      </c>
      <c r="G180" s="57">
        <v>5.0</v>
      </c>
      <c r="H180" s="16">
        <v>2026.0</v>
      </c>
      <c r="I180" s="58">
        <f t="shared" si="4"/>
        <v>2030</v>
      </c>
      <c r="J180" s="59" t="str">
        <f t="shared" ref="J180:K180" si="355">if($E180="","",if($E180="Dropped",if(and(J$1&lt;=$I180,J$1&gt;=$H180),if(Year($D180)=J$1,$F180*0.8,if((year($D180)+1)=J$1,$F180*0.6,$F180*0.4)) ,""),if($E180="Minors",0,if($E180="FA Contract",if(and(J$1&lt;=$I180,J$1&gt;=$H180),$F180,""),if($E180="YP Contract",if(J$1=$H180,500000,if(J$1=($H180+1),1000000,if(J$1=($H180+2),1500000,""))))))))</f>
        <v/>
      </c>
      <c r="K180" s="59" t="str">
        <f t="shared" si="355"/>
        <v/>
      </c>
      <c r="L180" s="59">
        <f t="shared" ref="L180:Z180" si="356">if($E180="","",if($E180="Injured",if(and(L$1=year(today()),L$1&lt;=$I180,L$1&gt;=$H180),0,if(and(L$1&lt;=$I180,L$1&gt;=$H180),$F180,"")),if($E180="Dropped",if(and(L$1&lt;=$I180,L$1&gt;=$H180),if(Year($D180)=L$1,$F180*0.8,if((year($D180)+1)=L$1,$F180*0.6,$F180*0.4)) ,""),if($E180="Minors",0,if($E180="FA Contract",if(and(L$1&lt;=$I180,L$1&gt;=$H180),$F180,""),if($E180="YP Contract",if(L$1=$H180,500000,if(L$1=($H180+1),1000000,if(L$1=($H180+2),1500000,"")))))))))</f>
        <v>14100000</v>
      </c>
      <c r="M180" s="59">
        <f t="shared" si="356"/>
        <v>14100000</v>
      </c>
      <c r="N180" s="59">
        <f t="shared" si="356"/>
        <v>14100000</v>
      </c>
      <c r="O180" s="59">
        <f t="shared" si="356"/>
        <v>14100000</v>
      </c>
      <c r="P180" s="59">
        <f t="shared" si="356"/>
        <v>14100000</v>
      </c>
      <c r="Q180" s="59" t="str">
        <f t="shared" si="356"/>
        <v/>
      </c>
      <c r="R180" s="59" t="str">
        <f t="shared" si="356"/>
        <v/>
      </c>
      <c r="S180" s="59" t="str">
        <f t="shared" si="356"/>
        <v/>
      </c>
      <c r="T180" s="59" t="str">
        <f t="shared" si="356"/>
        <v/>
      </c>
      <c r="U180" s="59" t="str">
        <f t="shared" si="356"/>
        <v/>
      </c>
      <c r="V180" s="59" t="str">
        <f t="shared" si="356"/>
        <v/>
      </c>
      <c r="W180" s="59" t="str">
        <f t="shared" si="356"/>
        <v/>
      </c>
      <c r="X180" s="59" t="str">
        <f t="shared" si="356"/>
        <v/>
      </c>
      <c r="Y180" s="59" t="str">
        <f t="shared" si="356"/>
        <v/>
      </c>
      <c r="Z180" s="59" t="str">
        <f t="shared" si="356"/>
        <v/>
      </c>
    </row>
    <row r="181">
      <c r="A181" s="16" t="s">
        <v>116</v>
      </c>
      <c r="B181" s="16" t="s">
        <v>114</v>
      </c>
      <c r="C181" s="54">
        <v>45318.0</v>
      </c>
      <c r="D181" s="54"/>
      <c r="E181" s="55" t="s">
        <v>12</v>
      </c>
      <c r="F181" s="56">
        <v>1.28E7</v>
      </c>
      <c r="G181" s="57">
        <v>4.0</v>
      </c>
      <c r="H181" s="16">
        <v>2024.0</v>
      </c>
      <c r="I181" s="58">
        <f t="shared" si="4"/>
        <v>2027</v>
      </c>
      <c r="J181" s="59">
        <f t="shared" ref="J181:K181" si="357">if($E181="","",if($E181="Dropped",if(and(J$1&lt;=$I181,J$1&gt;=$H181),if(Year($D181)=J$1,$F181*0.8,if((year($D181)+1)=J$1,$F181*0.6,$F181*0.4)) ,""),if($E181="Minors",0,if($E181="FA Contract",if(and(J$1&lt;=$I181,J$1&gt;=$H181),$F181,""),if($E181="YP Contract",if(J$1=$H181,500000,if(J$1=($H181+1),1000000,if(J$1=($H181+2),1500000,""))))))))</f>
        <v>12800000</v>
      </c>
      <c r="K181" s="59">
        <f t="shared" si="357"/>
        <v>12800000</v>
      </c>
      <c r="L181" s="59">
        <f t="shared" ref="L181:Z181" si="358">if($E181="","",if($E181="Injured",if(and(L$1=year(today()),L$1&lt;=$I181,L$1&gt;=$H181),0,if(and(L$1&lt;=$I181,L$1&gt;=$H181),$F181,"")),if($E181="Dropped",if(and(L$1&lt;=$I181,L$1&gt;=$H181),if(Year($D181)=L$1,$F181*0.8,if((year($D181)+1)=L$1,$F181*0.6,$F181*0.4)) ,""),if($E181="Minors",0,if($E181="FA Contract",if(and(L$1&lt;=$I181,L$1&gt;=$H181),$F181,""),if($E181="YP Contract",if(L$1=$H181,500000,if(L$1=($H181+1),1000000,if(L$1=($H181+2),1500000,"")))))))))</f>
        <v>12800000</v>
      </c>
      <c r="M181" s="59">
        <f t="shared" si="358"/>
        <v>12800000</v>
      </c>
      <c r="N181" s="59" t="str">
        <f t="shared" si="358"/>
        <v/>
      </c>
      <c r="O181" s="59" t="str">
        <f t="shared" si="358"/>
        <v/>
      </c>
      <c r="P181" s="59" t="str">
        <f t="shared" si="358"/>
        <v/>
      </c>
      <c r="Q181" s="59" t="str">
        <f t="shared" si="358"/>
        <v/>
      </c>
      <c r="R181" s="59" t="str">
        <f t="shared" si="358"/>
        <v/>
      </c>
      <c r="S181" s="59" t="str">
        <f t="shared" si="358"/>
        <v/>
      </c>
      <c r="T181" s="59" t="str">
        <f t="shared" si="358"/>
        <v/>
      </c>
      <c r="U181" s="59" t="str">
        <f t="shared" si="358"/>
        <v/>
      </c>
      <c r="V181" s="59" t="str">
        <f t="shared" si="358"/>
        <v/>
      </c>
      <c r="W181" s="59" t="str">
        <f t="shared" si="358"/>
        <v/>
      </c>
      <c r="X181" s="59" t="str">
        <f t="shared" si="358"/>
        <v/>
      </c>
      <c r="Y181" s="59" t="str">
        <f t="shared" si="358"/>
        <v/>
      </c>
      <c r="Z181" s="59" t="str">
        <f t="shared" si="358"/>
        <v/>
      </c>
    </row>
    <row r="182">
      <c r="A182" s="16" t="s">
        <v>127</v>
      </c>
      <c r="B182" s="16" t="s">
        <v>114</v>
      </c>
      <c r="C182" s="54">
        <v>46051.0</v>
      </c>
      <c r="D182" s="54"/>
      <c r="E182" s="55" t="s">
        <v>12</v>
      </c>
      <c r="F182" s="60">
        <v>1.0E7</v>
      </c>
      <c r="G182" s="57">
        <v>1.0</v>
      </c>
      <c r="H182" s="16">
        <v>2026.0</v>
      </c>
      <c r="I182" s="58">
        <f t="shared" si="4"/>
        <v>2026</v>
      </c>
      <c r="J182" s="59" t="str">
        <f t="shared" ref="J182:K182" si="359">if($E182="","",if($E182="Dropped",if(and(J$1&lt;=$I182,J$1&gt;=$H182),if(Year($D182)=J$1,$F182*0.8,if((year($D182)+1)=J$1,$F182*0.6,$F182*0.4)) ,""),if($E182="Minors",0,if($E182="FA Contract",if(and(J$1&lt;=$I182,J$1&gt;=$H182),$F182,""),if($E182="YP Contract",if(J$1=$H182,500000,if(J$1=($H182+1),1000000,if(J$1=($H182+2),1500000,""))))))))</f>
        <v/>
      </c>
      <c r="K182" s="59" t="str">
        <f t="shared" si="359"/>
        <v/>
      </c>
      <c r="L182" s="59">
        <f t="shared" ref="L182:Z182" si="360">if($E182="","",if($E182="Injured",if(and(L$1=year(today()),L$1&lt;=$I182,L$1&gt;=$H182),0,if(and(L$1&lt;=$I182,L$1&gt;=$H182),$F182,"")),if($E182="Dropped",if(and(L$1&lt;=$I182,L$1&gt;=$H182),if(Year($D182)=L$1,$F182*0.8,if((year($D182)+1)=L$1,$F182*0.6,$F182*0.4)) ,""),if($E182="Minors",0,if($E182="FA Contract",if(and(L$1&lt;=$I182,L$1&gt;=$H182),$F182,""),if($E182="YP Contract",if(L$1=$H182,500000,if(L$1=($H182+1),1000000,if(L$1=($H182+2),1500000,"")))))))))</f>
        <v>10000000</v>
      </c>
      <c r="M182" s="59" t="str">
        <f t="shared" si="360"/>
        <v/>
      </c>
      <c r="N182" s="59" t="str">
        <f t="shared" si="360"/>
        <v/>
      </c>
      <c r="O182" s="59" t="str">
        <f t="shared" si="360"/>
        <v/>
      </c>
      <c r="P182" s="59" t="str">
        <f t="shared" si="360"/>
        <v/>
      </c>
      <c r="Q182" s="59" t="str">
        <f t="shared" si="360"/>
        <v/>
      </c>
      <c r="R182" s="59" t="str">
        <f t="shared" si="360"/>
        <v/>
      </c>
      <c r="S182" s="59" t="str">
        <f t="shared" si="360"/>
        <v/>
      </c>
      <c r="T182" s="59" t="str">
        <f t="shared" si="360"/>
        <v/>
      </c>
      <c r="U182" s="59" t="str">
        <f t="shared" si="360"/>
        <v/>
      </c>
      <c r="V182" s="59" t="str">
        <f t="shared" si="360"/>
        <v/>
      </c>
      <c r="W182" s="59" t="str">
        <f t="shared" si="360"/>
        <v/>
      </c>
      <c r="X182" s="59" t="str">
        <f t="shared" si="360"/>
        <v/>
      </c>
      <c r="Y182" s="59" t="str">
        <f t="shared" si="360"/>
        <v/>
      </c>
      <c r="Z182" s="59" t="str">
        <f t="shared" si="360"/>
        <v/>
      </c>
    </row>
    <row r="183">
      <c r="A183" s="16" t="s">
        <v>117</v>
      </c>
      <c r="B183" s="66" t="s">
        <v>114</v>
      </c>
      <c r="C183" s="54">
        <v>45700.0</v>
      </c>
      <c r="D183" s="54"/>
      <c r="E183" s="55" t="s">
        <v>12</v>
      </c>
      <c r="F183" s="56">
        <v>8500000.0</v>
      </c>
      <c r="G183" s="57">
        <v>3.0</v>
      </c>
      <c r="H183" s="16">
        <v>2025.0</v>
      </c>
      <c r="I183" s="58">
        <f t="shared" si="4"/>
        <v>2027</v>
      </c>
      <c r="J183" s="59" t="str">
        <f t="shared" ref="J183:K183" si="361">if($E183="","",if($E183="Dropped",if(and(J$1&lt;=$I183,J$1&gt;=$H183),if(Year($D183)=J$1,$F183*0.8,if((year($D183)+1)=J$1,$F183*0.6,$F183*0.4)) ,""),if($E183="Minors",0,if($E183="FA Contract",if(and(J$1&lt;=$I183,J$1&gt;=$H183),$F183,""),if($E183="YP Contract",if(J$1=$H183,500000,if(J$1=($H183+1),1000000,if(J$1=($H183+2),1500000,""))))))))</f>
        <v/>
      </c>
      <c r="K183" s="59">
        <f t="shared" si="361"/>
        <v>8500000</v>
      </c>
      <c r="L183" s="59">
        <f t="shared" ref="L183:Z183" si="362">if($E183="","",if($E183="Injured",if(and(L$1=year(today()),L$1&lt;=$I183,L$1&gt;=$H183),0,if(and(L$1&lt;=$I183,L$1&gt;=$H183),$F183,"")),if($E183="Dropped",if(and(L$1&lt;=$I183,L$1&gt;=$H183),if(Year($D183)=L$1,$F183*0.8,if((year($D183)+1)=L$1,$F183*0.6,$F183*0.4)) ,""),if($E183="Minors",0,if($E183="FA Contract",if(and(L$1&lt;=$I183,L$1&gt;=$H183),$F183,""),if($E183="YP Contract",if(L$1=$H183,500000,if(L$1=($H183+1),1000000,if(L$1=($H183+2),1500000,"")))))))))</f>
        <v>8500000</v>
      </c>
      <c r="M183" s="59">
        <f t="shared" si="362"/>
        <v>8500000</v>
      </c>
      <c r="N183" s="59" t="str">
        <f t="shared" si="362"/>
        <v/>
      </c>
      <c r="O183" s="59" t="str">
        <f t="shared" si="362"/>
        <v/>
      </c>
      <c r="P183" s="59" t="str">
        <f t="shared" si="362"/>
        <v/>
      </c>
      <c r="Q183" s="59" t="str">
        <f t="shared" si="362"/>
        <v/>
      </c>
      <c r="R183" s="59" t="str">
        <f t="shared" si="362"/>
        <v/>
      </c>
      <c r="S183" s="59" t="str">
        <f t="shared" si="362"/>
        <v/>
      </c>
      <c r="T183" s="59" t="str">
        <f t="shared" si="362"/>
        <v/>
      </c>
      <c r="U183" s="59" t="str">
        <f t="shared" si="362"/>
        <v/>
      </c>
      <c r="V183" s="59" t="str">
        <f t="shared" si="362"/>
        <v/>
      </c>
      <c r="W183" s="59" t="str">
        <f t="shared" si="362"/>
        <v/>
      </c>
      <c r="X183" s="59" t="str">
        <f t="shared" si="362"/>
        <v/>
      </c>
      <c r="Y183" s="59" t="str">
        <f t="shared" si="362"/>
        <v/>
      </c>
      <c r="Z183" s="59" t="str">
        <f t="shared" si="362"/>
        <v/>
      </c>
    </row>
    <row r="184">
      <c r="A184" s="16" t="s">
        <v>123</v>
      </c>
      <c r="B184" s="66" t="s">
        <v>114</v>
      </c>
      <c r="C184" s="54">
        <v>45686.0</v>
      </c>
      <c r="D184" s="54"/>
      <c r="E184" s="55" t="s">
        <v>12</v>
      </c>
      <c r="F184" s="56">
        <v>5000000.0</v>
      </c>
      <c r="G184" s="57">
        <v>3.0</v>
      </c>
      <c r="H184" s="16">
        <v>2025.0</v>
      </c>
      <c r="I184" s="58">
        <f t="shared" si="4"/>
        <v>2027</v>
      </c>
      <c r="J184" s="59" t="str">
        <f t="shared" ref="J184:K184" si="363">if($E184="","",if($E184="Dropped",if(and(J$1&lt;=$I184,J$1&gt;=$H184),if(Year($D184)=J$1,$F184*0.8,if((year($D184)+1)=J$1,$F184*0.6,$F184*0.4)) ,""),if($E184="Minors",0,if($E184="FA Contract",if(and(J$1&lt;=$I184,J$1&gt;=$H184),$F184,""),if($E184="YP Contract",if(J$1=$H184,500000,if(J$1=($H184+1),1000000,if(J$1=($H184+2),1500000,""))))))))</f>
        <v/>
      </c>
      <c r="K184" s="59">
        <f t="shared" si="363"/>
        <v>5000000</v>
      </c>
      <c r="L184" s="59">
        <f t="shared" ref="L184:Z184" si="364">if($E184="","",if($E184="Injured",if(and(L$1=year(today()),L$1&lt;=$I184,L$1&gt;=$H184),0,if(and(L$1&lt;=$I184,L$1&gt;=$H184),$F184,"")),if($E184="Dropped",if(and(L$1&lt;=$I184,L$1&gt;=$H184),if(Year($D184)=L$1,$F184*0.8,if((year($D184)+1)=L$1,$F184*0.6,$F184*0.4)) ,""),if($E184="Minors",0,if($E184="FA Contract",if(and(L$1&lt;=$I184,L$1&gt;=$H184),$F184,""),if($E184="YP Contract",if(L$1=$H184,500000,if(L$1=($H184+1),1000000,if(L$1=($H184+2),1500000,"")))))))))</f>
        <v>5000000</v>
      </c>
      <c r="M184" s="59">
        <f t="shared" si="364"/>
        <v>5000000</v>
      </c>
      <c r="N184" s="59" t="str">
        <f t="shared" si="364"/>
        <v/>
      </c>
      <c r="O184" s="59" t="str">
        <f t="shared" si="364"/>
        <v/>
      </c>
      <c r="P184" s="59" t="str">
        <f t="shared" si="364"/>
        <v/>
      </c>
      <c r="Q184" s="59" t="str">
        <f t="shared" si="364"/>
        <v/>
      </c>
      <c r="R184" s="59" t="str">
        <f t="shared" si="364"/>
        <v/>
      </c>
      <c r="S184" s="59" t="str">
        <f t="shared" si="364"/>
        <v/>
      </c>
      <c r="T184" s="59" t="str">
        <f t="shared" si="364"/>
        <v/>
      </c>
      <c r="U184" s="59" t="str">
        <f t="shared" si="364"/>
        <v/>
      </c>
      <c r="V184" s="59" t="str">
        <f t="shared" si="364"/>
        <v/>
      </c>
      <c r="W184" s="59" t="str">
        <f t="shared" si="364"/>
        <v/>
      </c>
      <c r="X184" s="59" t="str">
        <f t="shared" si="364"/>
        <v/>
      </c>
      <c r="Y184" s="59" t="str">
        <f t="shared" si="364"/>
        <v/>
      </c>
      <c r="Z184" s="59" t="str">
        <f t="shared" si="364"/>
        <v/>
      </c>
    </row>
    <row r="185">
      <c r="A185" s="16" t="s">
        <v>599</v>
      </c>
      <c r="B185" s="16" t="s">
        <v>114</v>
      </c>
      <c r="C185" s="54">
        <v>46068.0</v>
      </c>
      <c r="D185" s="54"/>
      <c r="E185" s="55" t="s">
        <v>12</v>
      </c>
      <c r="F185" s="56">
        <v>5000000.0</v>
      </c>
      <c r="G185" s="57">
        <v>2.0</v>
      </c>
      <c r="H185" s="16">
        <v>2025.0</v>
      </c>
      <c r="I185" s="58">
        <f t="shared" si="4"/>
        <v>2026</v>
      </c>
      <c r="J185" s="59" t="str">
        <f t="shared" ref="J185:K185" si="365">if($E185="","",if($E185="Dropped",if(and(J$1&lt;=$I185,J$1&gt;=$H185),if(Year($D185)=J$1,$F185*0.8,if((year($D185)+1)=J$1,$F185*0.6,$F185*0.4)) ,""),if($E185="Minors",0,if($E185="FA Contract",if(and(J$1&lt;=$I185,J$1&gt;=$H185),$F185,""),if($E185="YP Contract",if(J$1=$H185,500000,if(J$1=($H185+1),1000000,if(J$1=($H185+2),1500000,""))))))))</f>
        <v/>
      </c>
      <c r="K185" s="59">
        <f t="shared" si="365"/>
        <v>5000000</v>
      </c>
      <c r="L185" s="59">
        <f t="shared" ref="L185:Z185" si="366">if($E185="","",if($E185="Injured",if(and(L$1=year(today()),L$1&lt;=$I185,L$1&gt;=$H185),0,if(and(L$1&lt;=$I185,L$1&gt;=$H185),$F185,"")),if($E185="Dropped",if(and(L$1&lt;=$I185,L$1&gt;=$H185),if(Year($D185)=L$1,$F185*0.8,if((year($D185)+1)=L$1,$F185*0.6,$F185*0.4)) ,""),if($E185="Minors",0,if($E185="FA Contract",if(and(L$1&lt;=$I185,L$1&gt;=$H185),$F185,""),if($E185="YP Contract",if(L$1=$H185,500000,if(L$1=($H185+1),1000000,if(L$1=($H185+2),1500000,"")))))))))</f>
        <v>5000000</v>
      </c>
      <c r="M185" s="59" t="str">
        <f t="shared" si="366"/>
        <v/>
      </c>
      <c r="N185" s="59" t="str">
        <f t="shared" si="366"/>
        <v/>
      </c>
      <c r="O185" s="59" t="str">
        <f t="shared" si="366"/>
        <v/>
      </c>
      <c r="P185" s="59" t="str">
        <f t="shared" si="366"/>
        <v/>
      </c>
      <c r="Q185" s="59" t="str">
        <f t="shared" si="366"/>
        <v/>
      </c>
      <c r="R185" s="59" t="str">
        <f t="shared" si="366"/>
        <v/>
      </c>
      <c r="S185" s="59" t="str">
        <f t="shared" si="366"/>
        <v/>
      </c>
      <c r="T185" s="59" t="str">
        <f t="shared" si="366"/>
        <v/>
      </c>
      <c r="U185" s="59" t="str">
        <f t="shared" si="366"/>
        <v/>
      </c>
      <c r="V185" s="59" t="str">
        <f t="shared" si="366"/>
        <v/>
      </c>
      <c r="W185" s="59" t="str">
        <f t="shared" si="366"/>
        <v/>
      </c>
      <c r="X185" s="59" t="str">
        <f t="shared" si="366"/>
        <v/>
      </c>
      <c r="Y185" s="59" t="str">
        <f t="shared" si="366"/>
        <v/>
      </c>
      <c r="Z185" s="59" t="str">
        <f t="shared" si="366"/>
        <v/>
      </c>
    </row>
    <row r="186">
      <c r="A186" s="16" t="s">
        <v>128</v>
      </c>
      <c r="B186" s="16" t="s">
        <v>114</v>
      </c>
      <c r="C186" s="54">
        <v>45721.0</v>
      </c>
      <c r="D186" s="54"/>
      <c r="E186" s="55" t="s">
        <v>12</v>
      </c>
      <c r="F186" s="56">
        <v>5000000.0</v>
      </c>
      <c r="G186" s="57">
        <v>2.0</v>
      </c>
      <c r="H186" s="16">
        <v>2025.0</v>
      </c>
      <c r="I186" s="58">
        <f t="shared" si="4"/>
        <v>2026</v>
      </c>
      <c r="J186" s="59" t="str">
        <f t="shared" ref="J186:K186" si="367">if($E186="","",if($E186="Dropped",if(and(J$1&lt;=$I186,J$1&gt;=$H186),if(Year($D186)=J$1,$F186*0.8,if((year($D186)+1)=J$1,$F186*0.6,$F186*0.4)) ,""),if($E186="Minors",0,if($E186="FA Contract",if(and(J$1&lt;=$I186,J$1&gt;=$H186),$F186,""),if($E186="YP Contract",if(J$1=$H186,500000,if(J$1=($H186+1),1000000,if(J$1=($H186+2),1500000,""))))))))</f>
        <v/>
      </c>
      <c r="K186" s="59">
        <f t="shared" si="367"/>
        <v>5000000</v>
      </c>
      <c r="L186" s="59">
        <f t="shared" ref="L186:Z186" si="368">if($E186="","",if($E186="Injured",if(and(L$1=year(today()),L$1&lt;=$I186,L$1&gt;=$H186),0,if(and(L$1&lt;=$I186,L$1&gt;=$H186),$F186,"")),if($E186="Dropped",if(and(L$1&lt;=$I186,L$1&gt;=$H186),if(Year($D186)=L$1,$F186*0.8,if((year($D186)+1)=L$1,$F186*0.6,$F186*0.4)) ,""),if($E186="Minors",0,if($E186="FA Contract",if(and(L$1&lt;=$I186,L$1&gt;=$H186),$F186,""),if($E186="YP Contract",if(L$1=$H186,500000,if(L$1=($H186+1),1000000,if(L$1=($H186+2),1500000,"")))))))))</f>
        <v>5000000</v>
      </c>
      <c r="M186" s="59" t="str">
        <f t="shared" si="368"/>
        <v/>
      </c>
      <c r="N186" s="59" t="str">
        <f t="shared" si="368"/>
        <v/>
      </c>
      <c r="O186" s="59" t="str">
        <f t="shared" si="368"/>
        <v/>
      </c>
      <c r="P186" s="59" t="str">
        <f t="shared" si="368"/>
        <v/>
      </c>
      <c r="Q186" s="59" t="str">
        <f t="shared" si="368"/>
        <v/>
      </c>
      <c r="R186" s="59" t="str">
        <f t="shared" si="368"/>
        <v/>
      </c>
      <c r="S186" s="59" t="str">
        <f t="shared" si="368"/>
        <v/>
      </c>
      <c r="T186" s="59" t="str">
        <f t="shared" si="368"/>
        <v/>
      </c>
      <c r="U186" s="59" t="str">
        <f t="shared" si="368"/>
        <v/>
      </c>
      <c r="V186" s="59" t="str">
        <f t="shared" si="368"/>
        <v/>
      </c>
      <c r="W186" s="59" t="str">
        <f t="shared" si="368"/>
        <v/>
      </c>
      <c r="X186" s="59" t="str">
        <f t="shared" si="368"/>
        <v/>
      </c>
      <c r="Y186" s="59" t="str">
        <f t="shared" si="368"/>
        <v/>
      </c>
      <c r="Z186" s="59" t="str">
        <f t="shared" si="368"/>
        <v/>
      </c>
    </row>
    <row r="187">
      <c r="A187" s="16" t="s">
        <v>131</v>
      </c>
      <c r="B187" s="16" t="s">
        <v>114</v>
      </c>
      <c r="C187" s="54">
        <v>45721.0</v>
      </c>
      <c r="D187" s="54"/>
      <c r="E187" s="55" t="s">
        <v>12</v>
      </c>
      <c r="F187" s="56">
        <v>4000000.0</v>
      </c>
      <c r="G187" s="57">
        <v>2.0</v>
      </c>
      <c r="H187" s="16">
        <v>2025.0</v>
      </c>
      <c r="I187" s="58">
        <f t="shared" si="4"/>
        <v>2026</v>
      </c>
      <c r="J187" s="59" t="str">
        <f t="shared" ref="J187:K187" si="369">if($E187="","",if($E187="Dropped",if(and(J$1&lt;=$I187,J$1&gt;=$H187),if(Year($D187)=J$1,$F187*0.8,if((year($D187)+1)=J$1,$F187*0.6,$F187*0.4)) ,""),if($E187="Minors",0,if($E187="FA Contract",if(and(J$1&lt;=$I187,J$1&gt;=$H187),$F187,""),if($E187="YP Contract",if(J$1=$H187,500000,if(J$1=($H187+1),1000000,if(J$1=($H187+2),1500000,""))))))))</f>
        <v/>
      </c>
      <c r="K187" s="59">
        <f t="shared" si="369"/>
        <v>4000000</v>
      </c>
      <c r="L187" s="59">
        <f t="shared" ref="L187:Z187" si="370">if($E187="","",if($E187="Injured",if(and(L$1=year(today()),L$1&lt;=$I187,L$1&gt;=$H187),0,if(and(L$1&lt;=$I187,L$1&gt;=$H187),$F187,"")),if($E187="Dropped",if(and(L$1&lt;=$I187,L$1&gt;=$H187),if(Year($D187)=L$1,$F187*0.8,if((year($D187)+1)=L$1,$F187*0.6,$F187*0.4)) ,""),if($E187="Minors",0,if($E187="FA Contract",if(and(L$1&lt;=$I187,L$1&gt;=$H187),$F187,""),if($E187="YP Contract",if(L$1=$H187,500000,if(L$1=($H187+1),1000000,if(L$1=($H187+2),1500000,"")))))))))</f>
        <v>4000000</v>
      </c>
      <c r="M187" s="59" t="str">
        <f t="shared" si="370"/>
        <v/>
      </c>
      <c r="N187" s="59" t="str">
        <f t="shared" si="370"/>
        <v/>
      </c>
      <c r="O187" s="59" t="str">
        <f t="shared" si="370"/>
        <v/>
      </c>
      <c r="P187" s="59" t="str">
        <f t="shared" si="370"/>
        <v/>
      </c>
      <c r="Q187" s="59" t="str">
        <f t="shared" si="370"/>
        <v/>
      </c>
      <c r="R187" s="59" t="str">
        <f t="shared" si="370"/>
        <v/>
      </c>
      <c r="S187" s="59" t="str">
        <f t="shared" si="370"/>
        <v/>
      </c>
      <c r="T187" s="59" t="str">
        <f t="shared" si="370"/>
        <v/>
      </c>
      <c r="U187" s="59" t="str">
        <f t="shared" si="370"/>
        <v/>
      </c>
      <c r="V187" s="59" t="str">
        <f t="shared" si="370"/>
        <v/>
      </c>
      <c r="W187" s="59" t="str">
        <f t="shared" si="370"/>
        <v/>
      </c>
      <c r="X187" s="59" t="str">
        <f t="shared" si="370"/>
        <v/>
      </c>
      <c r="Y187" s="59" t="str">
        <f t="shared" si="370"/>
        <v/>
      </c>
      <c r="Z187" s="59" t="str">
        <f t="shared" si="370"/>
        <v/>
      </c>
    </row>
    <row r="188">
      <c r="A188" s="16" t="s">
        <v>133</v>
      </c>
      <c r="B188" s="16" t="s">
        <v>114</v>
      </c>
      <c r="C188" s="54">
        <v>45721.0</v>
      </c>
      <c r="D188" s="54"/>
      <c r="E188" s="55" t="s">
        <v>12</v>
      </c>
      <c r="F188" s="56">
        <v>3000000.0</v>
      </c>
      <c r="G188" s="57">
        <v>2.0</v>
      </c>
      <c r="H188" s="16">
        <v>2025.0</v>
      </c>
      <c r="I188" s="58">
        <f t="shared" si="4"/>
        <v>2026</v>
      </c>
      <c r="J188" s="59" t="str">
        <f t="shared" ref="J188:K188" si="371">if($E188="","",if($E188="Dropped",if(and(J$1&lt;=$I188,J$1&gt;=$H188),if(Year($D188)=J$1,$F188*0.8,if((year($D188)+1)=J$1,$F188*0.6,$F188*0.4)) ,""),if($E188="Minors",0,if($E188="FA Contract",if(and(J$1&lt;=$I188,J$1&gt;=$H188),$F188,""),if($E188="YP Contract",if(J$1=$H188,500000,if(J$1=($H188+1),1000000,if(J$1=($H188+2),1500000,""))))))))</f>
        <v/>
      </c>
      <c r="K188" s="59">
        <f t="shared" si="371"/>
        <v>3000000</v>
      </c>
      <c r="L188" s="59">
        <f t="shared" ref="L188:Z188" si="372">if($E188="","",if($E188="Injured",if(and(L$1=year(today()),L$1&lt;=$I188,L$1&gt;=$H188),0,if(and(L$1&lt;=$I188,L$1&gt;=$H188),$F188,"")),if($E188="Dropped",if(and(L$1&lt;=$I188,L$1&gt;=$H188),if(Year($D188)=L$1,$F188*0.8,if((year($D188)+1)=L$1,$F188*0.6,$F188*0.4)) ,""),if($E188="Minors",0,if($E188="FA Contract",if(and(L$1&lt;=$I188,L$1&gt;=$H188),$F188,""),if($E188="YP Contract",if(L$1=$H188,500000,if(L$1=($H188+1),1000000,if(L$1=($H188+2),1500000,"")))))))))</f>
        <v>3000000</v>
      </c>
      <c r="M188" s="59" t="str">
        <f t="shared" si="372"/>
        <v/>
      </c>
      <c r="N188" s="59" t="str">
        <f t="shared" si="372"/>
        <v/>
      </c>
      <c r="O188" s="59" t="str">
        <f t="shared" si="372"/>
        <v/>
      </c>
      <c r="P188" s="59" t="str">
        <f t="shared" si="372"/>
        <v/>
      </c>
      <c r="Q188" s="59" t="str">
        <f t="shared" si="372"/>
        <v/>
      </c>
      <c r="R188" s="59" t="str">
        <f t="shared" si="372"/>
        <v/>
      </c>
      <c r="S188" s="59" t="str">
        <f t="shared" si="372"/>
        <v/>
      </c>
      <c r="T188" s="59" t="str">
        <f t="shared" si="372"/>
        <v/>
      </c>
      <c r="U188" s="59" t="str">
        <f t="shared" si="372"/>
        <v/>
      </c>
      <c r="V188" s="59" t="str">
        <f t="shared" si="372"/>
        <v/>
      </c>
      <c r="W188" s="59" t="str">
        <f t="shared" si="372"/>
        <v/>
      </c>
      <c r="X188" s="59" t="str">
        <f t="shared" si="372"/>
        <v/>
      </c>
      <c r="Y188" s="59" t="str">
        <f t="shared" si="372"/>
        <v/>
      </c>
      <c r="Z188" s="59" t="str">
        <f t="shared" si="372"/>
        <v/>
      </c>
    </row>
    <row r="189">
      <c r="A189" s="16" t="s">
        <v>144</v>
      </c>
      <c r="B189" s="16" t="s">
        <v>114</v>
      </c>
      <c r="C189" s="54">
        <v>45343.0</v>
      </c>
      <c r="D189" s="54"/>
      <c r="E189" s="55" t="s">
        <v>34</v>
      </c>
      <c r="F189" s="60" t="s">
        <v>35</v>
      </c>
      <c r="G189" s="57" t="s">
        <v>35</v>
      </c>
      <c r="H189" s="16">
        <v>2024.0</v>
      </c>
      <c r="I189" s="58">
        <f t="shared" si="4"/>
        <v>2026</v>
      </c>
      <c r="J189" s="59">
        <f t="shared" ref="J189:K189" si="373">if($E189="","",if($E189="Dropped",if(and(J$1&lt;=$I189,J$1&gt;=$H189),if(Year($D189)=J$1,$F189*0.8,if((year($D189)+1)=J$1,$F189*0.6,$F189*0.4)) ,""),if($E189="Minors",0,if($E189="FA Contract",if(and(J$1&lt;=$I189,J$1&gt;=$H189),$F189,""),if($E189="YP Contract",if(J$1=$H189,500000,if(J$1=($H189+1),1000000,if(J$1=($H189+2),1500000,""))))))))</f>
        <v>500000</v>
      </c>
      <c r="K189" s="59">
        <f t="shared" si="373"/>
        <v>1000000</v>
      </c>
      <c r="L189" s="59">
        <f t="shared" ref="L189:Z189" si="374">if($E189="","",if($E189="Injured",if(and(L$1=year(today()),L$1&lt;=$I189,L$1&gt;=$H189),0,if(and(L$1&lt;=$I189,L$1&gt;=$H189),$F189,"")),if($E189="Dropped",if(and(L$1&lt;=$I189,L$1&gt;=$H189),if(Year($D189)=L$1,$F189*0.8,if((year($D189)+1)=L$1,$F189*0.6,$F189*0.4)) ,""),if($E189="Minors",0,if($E189="FA Contract",if(and(L$1&lt;=$I189,L$1&gt;=$H189),$F189,""),if($E189="YP Contract",if(L$1=$H189,500000,if(L$1=($H189+1),1000000,if(L$1=($H189+2),1500000,"")))))))))</f>
        <v>1500000</v>
      </c>
      <c r="M189" s="59" t="str">
        <f t="shared" si="374"/>
        <v/>
      </c>
      <c r="N189" s="59" t="str">
        <f t="shared" si="374"/>
        <v/>
      </c>
      <c r="O189" s="59" t="str">
        <f t="shared" si="374"/>
        <v/>
      </c>
      <c r="P189" s="59" t="str">
        <f t="shared" si="374"/>
        <v/>
      </c>
      <c r="Q189" s="59" t="str">
        <f t="shared" si="374"/>
        <v/>
      </c>
      <c r="R189" s="59" t="str">
        <f t="shared" si="374"/>
        <v/>
      </c>
      <c r="S189" s="59" t="str">
        <f t="shared" si="374"/>
        <v/>
      </c>
      <c r="T189" s="59" t="str">
        <f t="shared" si="374"/>
        <v/>
      </c>
      <c r="U189" s="59" t="str">
        <f t="shared" si="374"/>
        <v/>
      </c>
      <c r="V189" s="59" t="str">
        <f t="shared" si="374"/>
        <v/>
      </c>
      <c r="W189" s="59" t="str">
        <f t="shared" si="374"/>
        <v/>
      </c>
      <c r="X189" s="59" t="str">
        <f t="shared" si="374"/>
        <v/>
      </c>
      <c r="Y189" s="59" t="str">
        <f t="shared" si="374"/>
        <v/>
      </c>
      <c r="Z189" s="59" t="str">
        <f t="shared" si="374"/>
        <v/>
      </c>
    </row>
    <row r="190">
      <c r="A190" s="16" t="s">
        <v>1031</v>
      </c>
      <c r="B190" s="16" t="s">
        <v>114</v>
      </c>
      <c r="C190" s="54">
        <v>45343.0</v>
      </c>
      <c r="D190" s="54"/>
      <c r="E190" s="55" t="s">
        <v>34</v>
      </c>
      <c r="F190" s="60" t="s">
        <v>35</v>
      </c>
      <c r="G190" s="57" t="s">
        <v>35</v>
      </c>
      <c r="H190" s="16">
        <v>2024.0</v>
      </c>
      <c r="I190" s="58">
        <f t="shared" si="4"/>
        <v>2026</v>
      </c>
      <c r="J190" s="59">
        <f t="shared" ref="J190:K190" si="375">if($E190="","",if($E190="Dropped",if(and(J$1&lt;=$I190,J$1&gt;=$H190),if(Year($D190)=J$1,$F190*0.8,if((year($D190)+1)=J$1,$F190*0.6,$F190*0.4)) ,""),if($E190="Minors",0,if($E190="FA Contract",if(and(J$1&lt;=$I190,J$1&gt;=$H190),$F190,""),if($E190="YP Contract",if(J$1=$H190,500000,if(J$1=($H190+1),1000000,if(J$1=($H190+2),1500000,""))))))))</f>
        <v>500000</v>
      </c>
      <c r="K190" s="59">
        <f t="shared" si="375"/>
        <v>1000000</v>
      </c>
      <c r="L190" s="59">
        <f t="shared" ref="L190:Z190" si="376">if($E190="","",if($E190="Injured",if(and(L$1=year(today()),L$1&lt;=$I190,L$1&gt;=$H190),0,if(and(L$1&lt;=$I190,L$1&gt;=$H190),$F190,"")),if($E190="Dropped",if(and(L$1&lt;=$I190,L$1&gt;=$H190),if(Year($D190)=L$1,$F190*0.8,if((year($D190)+1)=L$1,$F190*0.6,$F190*0.4)) ,""),if($E190="Minors",0,if($E190="FA Contract",if(and(L$1&lt;=$I190,L$1&gt;=$H190),$F190,""),if($E190="YP Contract",if(L$1=$H190,500000,if(L$1=($H190+1),1000000,if(L$1=($H190+2),1500000,"")))))))))</f>
        <v>1500000</v>
      </c>
      <c r="M190" s="59" t="str">
        <f t="shared" si="376"/>
        <v/>
      </c>
      <c r="N190" s="59" t="str">
        <f t="shared" si="376"/>
        <v/>
      </c>
      <c r="O190" s="59" t="str">
        <f t="shared" si="376"/>
        <v/>
      </c>
      <c r="P190" s="59" t="str">
        <f t="shared" si="376"/>
        <v/>
      </c>
      <c r="Q190" s="59" t="str">
        <f t="shared" si="376"/>
        <v/>
      </c>
      <c r="R190" s="59" t="str">
        <f t="shared" si="376"/>
        <v/>
      </c>
      <c r="S190" s="59" t="str">
        <f t="shared" si="376"/>
        <v/>
      </c>
      <c r="T190" s="59" t="str">
        <f t="shared" si="376"/>
        <v/>
      </c>
      <c r="U190" s="59" t="str">
        <f t="shared" si="376"/>
        <v/>
      </c>
      <c r="V190" s="59" t="str">
        <f t="shared" si="376"/>
        <v/>
      </c>
      <c r="W190" s="59" t="str">
        <f t="shared" si="376"/>
        <v/>
      </c>
      <c r="X190" s="59" t="str">
        <f t="shared" si="376"/>
        <v/>
      </c>
      <c r="Y190" s="59" t="str">
        <f t="shared" si="376"/>
        <v/>
      </c>
      <c r="Z190" s="59" t="str">
        <f t="shared" si="376"/>
        <v/>
      </c>
    </row>
    <row r="191">
      <c r="A191" s="16" t="s">
        <v>147</v>
      </c>
      <c r="B191" s="16" t="s">
        <v>114</v>
      </c>
      <c r="C191" s="54">
        <v>45377.0</v>
      </c>
      <c r="D191" s="54"/>
      <c r="E191" s="55" t="s">
        <v>34</v>
      </c>
      <c r="F191" s="60" t="s">
        <v>35</v>
      </c>
      <c r="G191" s="18" t="s">
        <v>35</v>
      </c>
      <c r="H191" s="16">
        <v>2024.0</v>
      </c>
      <c r="I191" s="58">
        <f t="shared" si="4"/>
        <v>2026</v>
      </c>
      <c r="J191" s="59">
        <f t="shared" ref="J191:K191" si="377">if($E191="","",if($E191="Dropped",if(and(J$1&lt;=$I191,J$1&gt;=$H191),if(Year($D191)=J$1,$F191*0.8,if((year($D191)+1)=J$1,$F191*0.6,$F191*0.4)) ,""),if($E191="Minors",0,if($E191="FA Contract",if(and(J$1&lt;=$I191,J$1&gt;=$H191),$F191,""),if($E191="YP Contract",if(J$1=$H191,500000,if(J$1=($H191+1),1000000,if(J$1=($H191+2),1500000,""))))))))</f>
        <v>500000</v>
      </c>
      <c r="K191" s="59">
        <f t="shared" si="377"/>
        <v>1000000</v>
      </c>
      <c r="L191" s="59">
        <f t="shared" ref="L191:Z191" si="378">if($E191="","",if($E191="Injured",if(and(L$1=year(today()),L$1&lt;=$I191,L$1&gt;=$H191),0,if(and(L$1&lt;=$I191,L$1&gt;=$H191),$F191,"")),if($E191="Dropped",if(and(L$1&lt;=$I191,L$1&gt;=$H191),if(Year($D191)=L$1,$F191*0.8,if((year($D191)+1)=L$1,$F191*0.6,$F191*0.4)) ,""),if($E191="Minors",0,if($E191="FA Contract",if(and(L$1&lt;=$I191,L$1&gt;=$H191),$F191,""),if($E191="YP Contract",if(L$1=$H191,500000,if(L$1=($H191+1),1000000,if(L$1=($H191+2),1500000,"")))))))))</f>
        <v>1500000</v>
      </c>
      <c r="M191" s="59" t="str">
        <f t="shared" si="378"/>
        <v/>
      </c>
      <c r="N191" s="59" t="str">
        <f t="shared" si="378"/>
        <v/>
      </c>
      <c r="O191" s="59" t="str">
        <f t="shared" si="378"/>
        <v/>
      </c>
      <c r="P191" s="59" t="str">
        <f t="shared" si="378"/>
        <v/>
      </c>
      <c r="Q191" s="59" t="str">
        <f t="shared" si="378"/>
        <v/>
      </c>
      <c r="R191" s="59" t="str">
        <f t="shared" si="378"/>
        <v/>
      </c>
      <c r="S191" s="59" t="str">
        <f t="shared" si="378"/>
        <v/>
      </c>
      <c r="T191" s="59" t="str">
        <f t="shared" si="378"/>
        <v/>
      </c>
      <c r="U191" s="59" t="str">
        <f t="shared" si="378"/>
        <v/>
      </c>
      <c r="V191" s="59" t="str">
        <f t="shared" si="378"/>
        <v/>
      </c>
      <c r="W191" s="59" t="str">
        <f t="shared" si="378"/>
        <v/>
      </c>
      <c r="X191" s="59" t="str">
        <f t="shared" si="378"/>
        <v/>
      </c>
      <c r="Y191" s="59" t="str">
        <f t="shared" si="378"/>
        <v/>
      </c>
      <c r="Z191" s="59" t="str">
        <f t="shared" si="378"/>
        <v/>
      </c>
    </row>
    <row r="192">
      <c r="A192" s="16" t="s">
        <v>148</v>
      </c>
      <c r="B192" s="16" t="s">
        <v>114</v>
      </c>
      <c r="C192" s="54">
        <v>45343.0</v>
      </c>
      <c r="D192" s="54"/>
      <c r="E192" s="55" t="s">
        <v>34</v>
      </c>
      <c r="F192" s="60" t="s">
        <v>35</v>
      </c>
      <c r="G192" s="57" t="s">
        <v>35</v>
      </c>
      <c r="H192" s="16">
        <v>2024.0</v>
      </c>
      <c r="I192" s="58">
        <f t="shared" si="4"/>
        <v>2026</v>
      </c>
      <c r="J192" s="59">
        <f t="shared" ref="J192:K192" si="379">if($E192="","",if($E192="Dropped",if(and(J$1&lt;=$I192,J$1&gt;=$H192),if(Year($D192)=J$1,$F192*0.8,if((year($D192)+1)=J$1,$F192*0.6,$F192*0.4)) ,""),if($E192="Minors",0,if($E192="FA Contract",if(and(J$1&lt;=$I192,J$1&gt;=$H192),$F192,""),if($E192="YP Contract",if(J$1=$H192,500000,if(J$1=($H192+1),1000000,if(J$1=($H192+2),1500000,""))))))))</f>
        <v>500000</v>
      </c>
      <c r="K192" s="59">
        <f t="shared" si="379"/>
        <v>1000000</v>
      </c>
      <c r="L192" s="59">
        <f t="shared" ref="L192:Z192" si="380">if($E192="","",if($E192="Injured",if(and(L$1=year(today()),L$1&lt;=$I192,L$1&gt;=$H192),0,if(and(L$1&lt;=$I192,L$1&gt;=$H192),$F192,"")),if($E192="Dropped",if(and(L$1&lt;=$I192,L$1&gt;=$H192),if(Year($D192)=L$1,$F192*0.8,if((year($D192)+1)=L$1,$F192*0.6,$F192*0.4)) ,""),if($E192="Minors",0,if($E192="FA Contract",if(and(L$1&lt;=$I192,L$1&gt;=$H192),$F192,""),if($E192="YP Contract",if(L$1=$H192,500000,if(L$1=($H192+1),1000000,if(L$1=($H192+2),1500000,"")))))))))</f>
        <v>1500000</v>
      </c>
      <c r="M192" s="59" t="str">
        <f t="shared" si="380"/>
        <v/>
      </c>
      <c r="N192" s="59" t="str">
        <f t="shared" si="380"/>
        <v/>
      </c>
      <c r="O192" s="59" t="str">
        <f t="shared" si="380"/>
        <v/>
      </c>
      <c r="P192" s="59" t="str">
        <f t="shared" si="380"/>
        <v/>
      </c>
      <c r="Q192" s="59" t="str">
        <f t="shared" si="380"/>
        <v/>
      </c>
      <c r="R192" s="59" t="str">
        <f t="shared" si="380"/>
        <v/>
      </c>
      <c r="S192" s="59" t="str">
        <f t="shared" si="380"/>
        <v/>
      </c>
      <c r="T192" s="59" t="str">
        <f t="shared" si="380"/>
        <v/>
      </c>
      <c r="U192" s="59" t="str">
        <f t="shared" si="380"/>
        <v/>
      </c>
      <c r="V192" s="59" t="str">
        <f t="shared" si="380"/>
        <v/>
      </c>
      <c r="W192" s="59" t="str">
        <f t="shared" si="380"/>
        <v/>
      </c>
      <c r="X192" s="59" t="str">
        <f t="shared" si="380"/>
        <v/>
      </c>
      <c r="Y192" s="59" t="str">
        <f t="shared" si="380"/>
        <v/>
      </c>
      <c r="Z192" s="59" t="str">
        <f t="shared" si="380"/>
        <v/>
      </c>
    </row>
    <row r="193">
      <c r="A193" s="16" t="s">
        <v>621</v>
      </c>
      <c r="B193" s="16" t="s">
        <v>114</v>
      </c>
      <c r="C193" s="54">
        <v>46050.0</v>
      </c>
      <c r="D193" s="54"/>
      <c r="E193" s="55" t="s">
        <v>34</v>
      </c>
      <c r="F193" s="60" t="s">
        <v>35</v>
      </c>
      <c r="G193" s="18" t="s">
        <v>35</v>
      </c>
      <c r="H193" s="16">
        <v>2025.0</v>
      </c>
      <c r="I193" s="58">
        <f t="shared" si="4"/>
        <v>2027</v>
      </c>
      <c r="J193" s="59" t="str">
        <f t="shared" ref="J193:K193" si="381">if($E193="","",if($E193="Dropped",if(and(J$1&lt;=$I193,J$1&gt;=$H193),if(Year($D193)=J$1,$F193*0.8,if((year($D193)+1)=J$1,$F193*0.6,$F193*0.4)) ,""),if($E193="Minors",0,if($E193="FA Contract",if(and(J$1&lt;=$I193,J$1&gt;=$H193),$F193,""),if($E193="YP Contract",if(J$1=$H193,500000,if(J$1=($H193+1),1000000,if(J$1=($H193+2),1500000,""))))))))</f>
        <v/>
      </c>
      <c r="K193" s="59">
        <f t="shared" si="381"/>
        <v>500000</v>
      </c>
      <c r="L193" s="59">
        <f t="shared" ref="L193:Z193" si="382">if($E193="","",if($E193="Injured",if(and(L$1=year(today()),L$1&lt;=$I193,L$1&gt;=$H193),0,if(and(L$1&lt;=$I193,L$1&gt;=$H193),$F193,"")),if($E193="Dropped",if(and(L$1&lt;=$I193,L$1&gt;=$H193),if(Year($D193)=L$1,$F193*0.8,if((year($D193)+1)=L$1,$F193*0.6,$F193*0.4)) ,""),if($E193="Minors",0,if($E193="FA Contract",if(and(L$1&lt;=$I193,L$1&gt;=$H193),$F193,""),if($E193="YP Contract",if(L$1=$H193,500000,if(L$1=($H193+1),1000000,if(L$1=($H193+2),1500000,"")))))))))</f>
        <v>1000000</v>
      </c>
      <c r="M193" s="59">
        <f t="shared" si="382"/>
        <v>1500000</v>
      </c>
      <c r="N193" s="59" t="str">
        <f t="shared" si="382"/>
        <v/>
      </c>
      <c r="O193" s="59" t="str">
        <f t="shared" si="382"/>
        <v/>
      </c>
      <c r="P193" s="59" t="str">
        <f t="shared" si="382"/>
        <v/>
      </c>
      <c r="Q193" s="59" t="str">
        <f t="shared" si="382"/>
        <v/>
      </c>
      <c r="R193" s="59" t="str">
        <f t="shared" si="382"/>
        <v/>
      </c>
      <c r="S193" s="59" t="str">
        <f t="shared" si="382"/>
        <v/>
      </c>
      <c r="T193" s="59" t="str">
        <f t="shared" si="382"/>
        <v/>
      </c>
      <c r="U193" s="59" t="str">
        <f t="shared" si="382"/>
        <v/>
      </c>
      <c r="V193" s="59" t="str">
        <f t="shared" si="382"/>
        <v/>
      </c>
      <c r="W193" s="59" t="str">
        <f t="shared" si="382"/>
        <v/>
      </c>
      <c r="X193" s="59" t="str">
        <f t="shared" si="382"/>
        <v/>
      </c>
      <c r="Y193" s="59" t="str">
        <f t="shared" si="382"/>
        <v/>
      </c>
      <c r="Z193" s="59" t="str">
        <f t="shared" si="382"/>
        <v/>
      </c>
    </row>
    <row r="194">
      <c r="A194" s="16" t="s">
        <v>151</v>
      </c>
      <c r="B194" s="16" t="s">
        <v>114</v>
      </c>
      <c r="C194" s="54">
        <v>45355.0</v>
      </c>
      <c r="D194" s="54"/>
      <c r="E194" s="55" t="s">
        <v>34</v>
      </c>
      <c r="F194" s="60" t="s">
        <v>35</v>
      </c>
      <c r="G194" s="18" t="s">
        <v>35</v>
      </c>
      <c r="H194" s="16">
        <v>2025.0</v>
      </c>
      <c r="I194" s="58">
        <f t="shared" si="4"/>
        <v>2027</v>
      </c>
      <c r="J194" s="59" t="str">
        <f t="shared" ref="J194:K194" si="383">if($E194="","",if($E194="Dropped",if(and(J$1&lt;=$I194,J$1&gt;=$H194),if(Year($D194)=J$1,$F194*0.8,if((year($D194)+1)=J$1,$F194*0.6,$F194*0.4)) ,""),if($E194="Minors",0,if($E194="FA Contract",if(and(J$1&lt;=$I194,J$1&gt;=$H194),$F194,""),if($E194="YP Contract",if(J$1=$H194,500000,if(J$1=($H194+1),1000000,if(J$1=($H194+2),1500000,""))))))))</f>
        <v/>
      </c>
      <c r="K194" s="59">
        <f t="shared" si="383"/>
        <v>500000</v>
      </c>
      <c r="L194" s="59">
        <f t="shared" ref="L194:Z194" si="384">if($E194="","",if($E194="Injured",if(and(L$1=year(today()),L$1&lt;=$I194,L$1&gt;=$H194),0,if(and(L$1&lt;=$I194,L$1&gt;=$H194),$F194,"")),if($E194="Dropped",if(and(L$1&lt;=$I194,L$1&gt;=$H194),if(Year($D194)=L$1,$F194*0.8,if((year($D194)+1)=L$1,$F194*0.6,$F194*0.4)) ,""),if($E194="Minors",0,if($E194="FA Contract",if(and(L$1&lt;=$I194,L$1&gt;=$H194),$F194,""),if($E194="YP Contract",if(L$1=$H194,500000,if(L$1=($H194+1),1000000,if(L$1=($H194+2),1500000,"")))))))))</f>
        <v>1000000</v>
      </c>
      <c r="M194" s="59">
        <f t="shared" si="384"/>
        <v>1500000</v>
      </c>
      <c r="N194" s="59" t="str">
        <f t="shared" si="384"/>
        <v/>
      </c>
      <c r="O194" s="59" t="str">
        <f t="shared" si="384"/>
        <v/>
      </c>
      <c r="P194" s="59" t="str">
        <f t="shared" si="384"/>
        <v/>
      </c>
      <c r="Q194" s="59" t="str">
        <f t="shared" si="384"/>
        <v/>
      </c>
      <c r="R194" s="59" t="str">
        <f t="shared" si="384"/>
        <v/>
      </c>
      <c r="S194" s="59" t="str">
        <f t="shared" si="384"/>
        <v/>
      </c>
      <c r="T194" s="59" t="str">
        <f t="shared" si="384"/>
        <v/>
      </c>
      <c r="U194" s="59" t="str">
        <f t="shared" si="384"/>
        <v/>
      </c>
      <c r="V194" s="59" t="str">
        <f t="shared" si="384"/>
        <v/>
      </c>
      <c r="W194" s="59" t="str">
        <f t="shared" si="384"/>
        <v/>
      </c>
      <c r="X194" s="59" t="str">
        <f t="shared" si="384"/>
        <v/>
      </c>
      <c r="Y194" s="59" t="str">
        <f t="shared" si="384"/>
        <v/>
      </c>
      <c r="Z194" s="59" t="str">
        <f t="shared" si="384"/>
        <v/>
      </c>
    </row>
    <row r="195">
      <c r="A195" s="16" t="s">
        <v>152</v>
      </c>
      <c r="B195" s="16" t="s">
        <v>114</v>
      </c>
      <c r="C195" s="54">
        <v>45347.0</v>
      </c>
      <c r="D195" s="54"/>
      <c r="E195" s="55" t="s">
        <v>34</v>
      </c>
      <c r="F195" s="60" t="s">
        <v>35</v>
      </c>
      <c r="G195" s="18" t="s">
        <v>35</v>
      </c>
      <c r="H195" s="16">
        <v>2025.0</v>
      </c>
      <c r="I195" s="58">
        <f t="shared" si="4"/>
        <v>2027</v>
      </c>
      <c r="J195" s="59" t="str">
        <f t="shared" ref="J195:K195" si="385">if($E195="","",if($E195="Dropped",if(and(J$1&lt;=$I195,J$1&gt;=$H195),if(Year($D195)=J$1,$F195*0.8,if((year($D195)+1)=J$1,$F195*0.6,$F195*0.4)) ,""),if($E195="Minors",0,if($E195="FA Contract",if(and(J$1&lt;=$I195,J$1&gt;=$H195),$F195,""),if($E195="YP Contract",if(J$1=$H195,500000,if(J$1=($H195+1),1000000,if(J$1=($H195+2),1500000,""))))))))</f>
        <v/>
      </c>
      <c r="K195" s="59">
        <f t="shared" si="385"/>
        <v>500000</v>
      </c>
      <c r="L195" s="59">
        <f t="shared" ref="L195:Z195" si="386">if($E195="","",if($E195="Injured",if(and(L$1=year(today()),L$1&lt;=$I195,L$1&gt;=$H195),0,if(and(L$1&lt;=$I195,L$1&gt;=$H195),$F195,"")),if($E195="Dropped",if(and(L$1&lt;=$I195,L$1&gt;=$H195),if(Year($D195)=L$1,$F195*0.8,if((year($D195)+1)=L$1,$F195*0.6,$F195*0.4)) ,""),if($E195="Minors",0,if($E195="FA Contract",if(and(L$1&lt;=$I195,L$1&gt;=$H195),$F195,""),if($E195="YP Contract",if(L$1=$H195,500000,if(L$1=($H195+1),1000000,if(L$1=($H195+2),1500000,"")))))))))</f>
        <v>1000000</v>
      </c>
      <c r="M195" s="59">
        <f t="shared" si="386"/>
        <v>1500000</v>
      </c>
      <c r="N195" s="59" t="str">
        <f t="shared" si="386"/>
        <v/>
      </c>
      <c r="O195" s="59" t="str">
        <f t="shared" si="386"/>
        <v/>
      </c>
      <c r="P195" s="59" t="str">
        <f t="shared" si="386"/>
        <v/>
      </c>
      <c r="Q195" s="59" t="str">
        <f t="shared" si="386"/>
        <v/>
      </c>
      <c r="R195" s="59" t="str">
        <f t="shared" si="386"/>
        <v/>
      </c>
      <c r="S195" s="59" t="str">
        <f t="shared" si="386"/>
        <v/>
      </c>
      <c r="T195" s="59" t="str">
        <f t="shared" si="386"/>
        <v/>
      </c>
      <c r="U195" s="59" t="str">
        <f t="shared" si="386"/>
        <v/>
      </c>
      <c r="V195" s="59" t="str">
        <f t="shared" si="386"/>
        <v/>
      </c>
      <c r="W195" s="59" t="str">
        <f t="shared" si="386"/>
        <v/>
      </c>
      <c r="X195" s="59" t="str">
        <f t="shared" si="386"/>
        <v/>
      </c>
      <c r="Y195" s="59" t="str">
        <f t="shared" si="386"/>
        <v/>
      </c>
      <c r="Z195" s="59" t="str">
        <f t="shared" si="386"/>
        <v/>
      </c>
    </row>
    <row r="196">
      <c r="A196" s="16" t="s">
        <v>153</v>
      </c>
      <c r="B196" s="16" t="s">
        <v>114</v>
      </c>
      <c r="C196" s="54">
        <v>45343.0</v>
      </c>
      <c r="D196" s="54"/>
      <c r="E196" s="55" t="s">
        <v>34</v>
      </c>
      <c r="F196" s="60" t="s">
        <v>35</v>
      </c>
      <c r="G196" s="57" t="s">
        <v>35</v>
      </c>
      <c r="H196" s="16">
        <v>2025.0</v>
      </c>
      <c r="I196" s="58">
        <f t="shared" si="4"/>
        <v>2027</v>
      </c>
      <c r="J196" s="59" t="str">
        <f t="shared" ref="J196:K196" si="387">if($E196="","",if($E196="Dropped",if(and(J$1&lt;=$I196,J$1&gt;=$H196),if(Year($D196)=J$1,$F196*0.8,if((year($D196)+1)=J$1,$F196*0.6,$F196*0.4)) ,""),if($E196="Minors",0,if($E196="FA Contract",if(and(J$1&lt;=$I196,J$1&gt;=$H196),$F196,""),if($E196="YP Contract",if(J$1=$H196,500000,if(J$1=($H196+1),1000000,if(J$1=($H196+2),1500000,""))))))))</f>
        <v/>
      </c>
      <c r="K196" s="59">
        <f t="shared" si="387"/>
        <v>500000</v>
      </c>
      <c r="L196" s="59">
        <f t="shared" ref="L196:Z196" si="388">if($E196="","",if($E196="Injured",if(and(L$1=year(today()),L$1&lt;=$I196,L$1&gt;=$H196),0,if(and(L$1&lt;=$I196,L$1&gt;=$H196),$F196,"")),if($E196="Dropped",if(and(L$1&lt;=$I196,L$1&gt;=$H196),if(Year($D196)=L$1,$F196*0.8,if((year($D196)+1)=L$1,$F196*0.6,$F196*0.4)) ,""),if($E196="Minors",0,if($E196="FA Contract",if(and(L$1&lt;=$I196,L$1&gt;=$H196),$F196,""),if($E196="YP Contract",if(L$1=$H196,500000,if(L$1=($H196+1),1000000,if(L$1=($H196+2),1500000,"")))))))))</f>
        <v>1000000</v>
      </c>
      <c r="M196" s="59">
        <f t="shared" si="388"/>
        <v>1500000</v>
      </c>
      <c r="N196" s="59" t="str">
        <f t="shared" si="388"/>
        <v/>
      </c>
      <c r="O196" s="59" t="str">
        <f t="shared" si="388"/>
        <v/>
      </c>
      <c r="P196" s="59" t="str">
        <f t="shared" si="388"/>
        <v/>
      </c>
      <c r="Q196" s="59" t="str">
        <f t="shared" si="388"/>
        <v/>
      </c>
      <c r="R196" s="59" t="str">
        <f t="shared" si="388"/>
        <v/>
      </c>
      <c r="S196" s="59" t="str">
        <f t="shared" si="388"/>
        <v/>
      </c>
      <c r="T196" s="59" t="str">
        <f t="shared" si="388"/>
        <v/>
      </c>
      <c r="U196" s="59" t="str">
        <f t="shared" si="388"/>
        <v/>
      </c>
      <c r="V196" s="59" t="str">
        <f t="shared" si="388"/>
        <v/>
      </c>
      <c r="W196" s="59" t="str">
        <f t="shared" si="388"/>
        <v/>
      </c>
      <c r="X196" s="59" t="str">
        <f t="shared" si="388"/>
        <v/>
      </c>
      <c r="Y196" s="59" t="str">
        <f t="shared" si="388"/>
        <v/>
      </c>
      <c r="Z196" s="59" t="str">
        <f t="shared" si="388"/>
        <v/>
      </c>
    </row>
    <row r="197">
      <c r="A197" s="16" t="s">
        <v>639</v>
      </c>
      <c r="B197" s="16" t="s">
        <v>114</v>
      </c>
      <c r="C197" s="54">
        <v>46050.0</v>
      </c>
      <c r="D197" s="54"/>
      <c r="E197" s="55" t="s">
        <v>52</v>
      </c>
      <c r="F197" s="60" t="s">
        <v>35</v>
      </c>
      <c r="G197" s="57" t="s">
        <v>35</v>
      </c>
      <c r="H197" s="62"/>
      <c r="I197" s="58" t="str">
        <f t="shared" si="4"/>
        <v/>
      </c>
      <c r="J197" s="59">
        <f t="shared" ref="J197:K197" si="389">if($E197="","",if($E197="Dropped",if(and(J$1&lt;=$I197,J$1&gt;=$H197),if(Year($D197)=J$1,$F197*0.8,if((year($D197)+1)=J$1,$F197*0.6,$F197*0.4)) ,""),if($E197="Minors",0,if($E197="FA Contract",if(and(J$1&lt;=$I197,J$1&gt;=$H197),$F197,""),if($E197="YP Contract",if(J$1=$H197,500000,if(J$1=($H197+1),1000000,if(J$1=($H197+2),1500000,""))))))))</f>
        <v>0</v>
      </c>
      <c r="K197" s="59">
        <f t="shared" si="389"/>
        <v>0</v>
      </c>
      <c r="L197" s="59">
        <f t="shared" ref="L197:Z197" si="390">if($E197="","",if($E197="Injured",if(and(L$1=year(today()),L$1&lt;=$I197,L$1&gt;=$H197),0,if(and(L$1&lt;=$I197,L$1&gt;=$H197),$F197,"")),if($E197="Dropped",if(and(L$1&lt;=$I197,L$1&gt;=$H197),if(Year($D197)=L$1,$F197*0.8,if((year($D197)+1)=L$1,$F197*0.6,$F197*0.4)) ,""),if($E197="Minors",0,if($E197="FA Contract",if(and(L$1&lt;=$I197,L$1&gt;=$H197),$F197,""),if($E197="YP Contract",if(L$1=$H197,500000,if(L$1=($H197+1),1000000,if(L$1=($H197+2),1500000,"")))))))))</f>
        <v>0</v>
      </c>
      <c r="M197" s="59">
        <f t="shared" si="390"/>
        <v>0</v>
      </c>
      <c r="N197" s="59">
        <f t="shared" si="390"/>
        <v>0</v>
      </c>
      <c r="O197" s="59">
        <f t="shared" si="390"/>
        <v>0</v>
      </c>
      <c r="P197" s="59">
        <f t="shared" si="390"/>
        <v>0</v>
      </c>
      <c r="Q197" s="59">
        <f t="shared" si="390"/>
        <v>0</v>
      </c>
      <c r="R197" s="59">
        <f t="shared" si="390"/>
        <v>0</v>
      </c>
      <c r="S197" s="59">
        <f t="shared" si="390"/>
        <v>0</v>
      </c>
      <c r="T197" s="59">
        <f t="shared" si="390"/>
        <v>0</v>
      </c>
      <c r="U197" s="59">
        <f t="shared" si="390"/>
        <v>0</v>
      </c>
      <c r="V197" s="59">
        <f t="shared" si="390"/>
        <v>0</v>
      </c>
      <c r="W197" s="59">
        <f t="shared" si="390"/>
        <v>0</v>
      </c>
      <c r="X197" s="59">
        <f t="shared" si="390"/>
        <v>0</v>
      </c>
      <c r="Y197" s="59">
        <f t="shared" si="390"/>
        <v>0</v>
      </c>
      <c r="Z197" s="59">
        <f t="shared" si="390"/>
        <v>0</v>
      </c>
    </row>
    <row r="198">
      <c r="A198" s="16" t="s">
        <v>309</v>
      </c>
      <c r="B198" s="16" t="s">
        <v>114</v>
      </c>
      <c r="C198" s="54">
        <v>46052.0</v>
      </c>
      <c r="D198" s="54"/>
      <c r="E198" s="55" t="s">
        <v>52</v>
      </c>
      <c r="F198" s="60" t="s">
        <v>35</v>
      </c>
      <c r="G198" s="18" t="s">
        <v>35</v>
      </c>
      <c r="H198" s="62"/>
      <c r="I198" s="58" t="str">
        <f t="shared" si="4"/>
        <v/>
      </c>
      <c r="J198" s="59">
        <f t="shared" ref="J198:K198" si="391">if($E198="","",if($E198="Dropped",if(and(J$1&lt;=$I198,J$1&gt;=$H198),if(Year($D198)=J$1,$F198*0.8,if((year($D198)+1)=J$1,$F198*0.6,$F198*0.4)) ,""),if($E198="Minors",0,if($E198="FA Contract",if(and(J$1&lt;=$I198,J$1&gt;=$H198),$F198,""),if($E198="YP Contract",if(J$1=$H198,500000,if(J$1=($H198+1),1000000,if(J$1=($H198+2),1500000,""))))))))</f>
        <v>0</v>
      </c>
      <c r="K198" s="59">
        <f t="shared" si="391"/>
        <v>0</v>
      </c>
      <c r="L198" s="59">
        <f t="shared" ref="L198:Z198" si="392">if($E198="","",if($E198="Injured",if(and(L$1=year(today()),L$1&lt;=$I198,L$1&gt;=$H198),0,if(and(L$1&lt;=$I198,L$1&gt;=$H198),$F198,"")),if($E198="Dropped",if(and(L$1&lt;=$I198,L$1&gt;=$H198),if(Year($D198)=L$1,$F198*0.8,if((year($D198)+1)=L$1,$F198*0.6,$F198*0.4)) ,""),if($E198="Minors",0,if($E198="FA Contract",if(and(L$1&lt;=$I198,L$1&gt;=$H198),$F198,""),if($E198="YP Contract",if(L$1=$H198,500000,if(L$1=($H198+1),1000000,if(L$1=($H198+2),1500000,"")))))))))</f>
        <v>0</v>
      </c>
      <c r="M198" s="59">
        <f t="shared" si="392"/>
        <v>0</v>
      </c>
      <c r="N198" s="59">
        <f t="shared" si="392"/>
        <v>0</v>
      </c>
      <c r="O198" s="59">
        <f t="shared" si="392"/>
        <v>0</v>
      </c>
      <c r="P198" s="59">
        <f t="shared" si="392"/>
        <v>0</v>
      </c>
      <c r="Q198" s="59">
        <f t="shared" si="392"/>
        <v>0</v>
      </c>
      <c r="R198" s="59">
        <f t="shared" si="392"/>
        <v>0</v>
      </c>
      <c r="S198" s="59">
        <f t="shared" si="392"/>
        <v>0</v>
      </c>
      <c r="T198" s="59">
        <f t="shared" si="392"/>
        <v>0</v>
      </c>
      <c r="U198" s="59">
        <f t="shared" si="392"/>
        <v>0</v>
      </c>
      <c r="V198" s="59">
        <f t="shared" si="392"/>
        <v>0</v>
      </c>
      <c r="W198" s="59">
        <f t="shared" si="392"/>
        <v>0</v>
      </c>
      <c r="X198" s="59">
        <f t="shared" si="392"/>
        <v>0</v>
      </c>
      <c r="Y198" s="59">
        <f t="shared" si="392"/>
        <v>0</v>
      </c>
      <c r="Z198" s="59">
        <f t="shared" si="392"/>
        <v>0</v>
      </c>
    </row>
    <row r="199">
      <c r="A199" s="16" t="s">
        <v>155</v>
      </c>
      <c r="B199" s="16" t="s">
        <v>114</v>
      </c>
      <c r="C199" s="54">
        <v>45689.0</v>
      </c>
      <c r="D199" s="54"/>
      <c r="E199" s="55" t="s">
        <v>52</v>
      </c>
      <c r="F199" s="60" t="s">
        <v>35</v>
      </c>
      <c r="G199" s="57" t="s">
        <v>35</v>
      </c>
      <c r="H199" s="62"/>
      <c r="I199" s="58" t="str">
        <f t="shared" si="4"/>
        <v/>
      </c>
      <c r="J199" s="59">
        <f t="shared" ref="J199:K199" si="393">if($E199="","",if($E199="Dropped",if(and(J$1&lt;=$I199,J$1&gt;=$H199),if(Year($D199)=J$1,$F199*0.8,if((year($D199)+1)=J$1,$F199*0.6,$F199*0.4)) ,""),if($E199="Minors",0,if($E199="FA Contract",if(and(J$1&lt;=$I199,J$1&gt;=$H199),$F199,""),if($E199="YP Contract",if(J$1=$H199,500000,if(J$1=($H199+1),1000000,if(J$1=($H199+2),1500000,""))))))))</f>
        <v>0</v>
      </c>
      <c r="K199" s="59">
        <f t="shared" si="393"/>
        <v>0</v>
      </c>
      <c r="L199" s="59">
        <f t="shared" ref="L199:Z199" si="394">if($E199="","",if($E199="Injured",if(and(L$1=year(today()),L$1&lt;=$I199,L$1&gt;=$H199),0,if(and(L$1&lt;=$I199,L$1&gt;=$H199),$F199,"")),if($E199="Dropped",if(and(L$1&lt;=$I199,L$1&gt;=$H199),if(Year($D199)=L$1,$F199*0.8,if((year($D199)+1)=L$1,$F199*0.6,$F199*0.4)) ,""),if($E199="Minors",0,if($E199="FA Contract",if(and(L$1&lt;=$I199,L$1&gt;=$H199),$F199,""),if($E199="YP Contract",if(L$1=$H199,500000,if(L$1=($H199+1),1000000,if(L$1=($H199+2),1500000,"")))))))))</f>
        <v>0</v>
      </c>
      <c r="M199" s="59">
        <f t="shared" si="394"/>
        <v>0</v>
      </c>
      <c r="N199" s="59">
        <f t="shared" si="394"/>
        <v>0</v>
      </c>
      <c r="O199" s="59">
        <f t="shared" si="394"/>
        <v>0</v>
      </c>
      <c r="P199" s="59">
        <f t="shared" si="394"/>
        <v>0</v>
      </c>
      <c r="Q199" s="59">
        <f t="shared" si="394"/>
        <v>0</v>
      </c>
      <c r="R199" s="59">
        <f t="shared" si="394"/>
        <v>0</v>
      </c>
      <c r="S199" s="59">
        <f t="shared" si="394"/>
        <v>0</v>
      </c>
      <c r="T199" s="59">
        <f t="shared" si="394"/>
        <v>0</v>
      </c>
      <c r="U199" s="59">
        <f t="shared" si="394"/>
        <v>0</v>
      </c>
      <c r="V199" s="59">
        <f t="shared" si="394"/>
        <v>0</v>
      </c>
      <c r="W199" s="59">
        <f t="shared" si="394"/>
        <v>0</v>
      </c>
      <c r="X199" s="59">
        <f t="shared" si="394"/>
        <v>0</v>
      </c>
      <c r="Y199" s="59">
        <f t="shared" si="394"/>
        <v>0</v>
      </c>
      <c r="Z199" s="59">
        <f t="shared" si="394"/>
        <v>0</v>
      </c>
    </row>
    <row r="200">
      <c r="A200" s="16" t="s">
        <v>156</v>
      </c>
      <c r="B200" s="16" t="s">
        <v>114</v>
      </c>
      <c r="C200" s="54">
        <v>45356.0</v>
      </c>
      <c r="D200" s="54"/>
      <c r="E200" s="55" t="s">
        <v>52</v>
      </c>
      <c r="F200" s="60" t="s">
        <v>35</v>
      </c>
      <c r="G200" s="18" t="s">
        <v>35</v>
      </c>
      <c r="H200" s="62"/>
      <c r="I200" s="58" t="str">
        <f t="shared" si="4"/>
        <v/>
      </c>
      <c r="J200" s="59">
        <f t="shared" ref="J200:K200" si="395">if($E200="","",if($E200="Dropped",if(and(J$1&lt;=$I200,J$1&gt;=$H200),if(Year($D200)=J$1,$F200*0.8,if((year($D200)+1)=J$1,$F200*0.6,$F200*0.4)) ,""),if($E200="Minors",0,if($E200="FA Contract",if(and(J$1&lt;=$I200,J$1&gt;=$H200),$F200,""),if($E200="YP Contract",if(J$1=$H200,500000,if(J$1=($H200+1),1000000,if(J$1=($H200+2),1500000,""))))))))</f>
        <v>0</v>
      </c>
      <c r="K200" s="59">
        <f t="shared" si="395"/>
        <v>0</v>
      </c>
      <c r="L200" s="59">
        <f t="shared" ref="L200:Z200" si="396">if($E200="","",if($E200="Injured",if(and(L$1=year(today()),L$1&lt;=$I200,L$1&gt;=$H200),0,if(and(L$1&lt;=$I200,L$1&gt;=$H200),$F200,"")),if($E200="Dropped",if(and(L$1&lt;=$I200,L$1&gt;=$H200),if(Year($D200)=L$1,$F200*0.8,if((year($D200)+1)=L$1,$F200*0.6,$F200*0.4)) ,""),if($E200="Minors",0,if($E200="FA Contract",if(and(L$1&lt;=$I200,L$1&gt;=$H200),$F200,""),if($E200="YP Contract",if(L$1=$H200,500000,if(L$1=($H200+1),1000000,if(L$1=($H200+2),1500000,"")))))))))</f>
        <v>0</v>
      </c>
      <c r="M200" s="59">
        <f t="shared" si="396"/>
        <v>0</v>
      </c>
      <c r="N200" s="59">
        <f t="shared" si="396"/>
        <v>0</v>
      </c>
      <c r="O200" s="59">
        <f t="shared" si="396"/>
        <v>0</v>
      </c>
      <c r="P200" s="59">
        <f t="shared" si="396"/>
        <v>0</v>
      </c>
      <c r="Q200" s="59">
        <f t="shared" si="396"/>
        <v>0</v>
      </c>
      <c r="R200" s="59">
        <f t="shared" si="396"/>
        <v>0</v>
      </c>
      <c r="S200" s="59">
        <f t="shared" si="396"/>
        <v>0</v>
      </c>
      <c r="T200" s="59">
        <f t="shared" si="396"/>
        <v>0</v>
      </c>
      <c r="U200" s="59">
        <f t="shared" si="396"/>
        <v>0</v>
      </c>
      <c r="V200" s="59">
        <f t="shared" si="396"/>
        <v>0</v>
      </c>
      <c r="W200" s="59">
        <f t="shared" si="396"/>
        <v>0</v>
      </c>
      <c r="X200" s="59">
        <f t="shared" si="396"/>
        <v>0</v>
      </c>
      <c r="Y200" s="59">
        <f t="shared" si="396"/>
        <v>0</v>
      </c>
      <c r="Z200" s="59">
        <f t="shared" si="396"/>
        <v>0</v>
      </c>
    </row>
    <row r="201">
      <c r="A201" s="16" t="s">
        <v>59</v>
      </c>
      <c r="B201" s="16" t="s">
        <v>114</v>
      </c>
      <c r="C201" s="54">
        <v>46056.0</v>
      </c>
      <c r="D201" s="54"/>
      <c r="E201" s="55" t="s">
        <v>52</v>
      </c>
      <c r="F201" s="60" t="s">
        <v>35</v>
      </c>
      <c r="G201" s="57" t="s">
        <v>35</v>
      </c>
      <c r="H201" s="62"/>
      <c r="I201" s="58" t="str">
        <f t="shared" si="4"/>
        <v/>
      </c>
      <c r="J201" s="59">
        <f t="shared" ref="J201:K201" si="397">if($E201="","",if($E201="Dropped",if(and(J$1&lt;=$I201,J$1&gt;=$H201),if(Year($D201)=J$1,$F201*0.8,if((year($D201)+1)=J$1,$F201*0.6,$F201*0.4)) ,""),if($E201="Minors",0,if($E201="FA Contract",if(and(J$1&lt;=$I201,J$1&gt;=$H201),$F201,""),if($E201="YP Contract",if(J$1=$H201,500000,if(J$1=($H201+1),1000000,if(J$1=($H201+2),1500000,""))))))))</f>
        <v>0</v>
      </c>
      <c r="K201" s="59">
        <f t="shared" si="397"/>
        <v>0</v>
      </c>
      <c r="L201" s="59">
        <f t="shared" ref="L201:Z201" si="398">if($E201="","",if($E201="Injured",if(and(L$1=year(today()),L$1&lt;=$I201,L$1&gt;=$H201),0,if(and(L$1&lt;=$I201,L$1&gt;=$H201),$F201,"")),if($E201="Dropped",if(and(L$1&lt;=$I201,L$1&gt;=$H201),if(Year($D201)=L$1,$F201*0.8,if((year($D201)+1)=L$1,$F201*0.6,$F201*0.4)) ,""),if($E201="Minors",0,if($E201="FA Contract",if(and(L$1&lt;=$I201,L$1&gt;=$H201),$F201,""),if($E201="YP Contract",if(L$1=$H201,500000,if(L$1=($H201+1),1000000,if(L$1=($H201+2),1500000,"")))))))))</f>
        <v>0</v>
      </c>
      <c r="M201" s="59">
        <f t="shared" si="398"/>
        <v>0</v>
      </c>
      <c r="N201" s="59">
        <f t="shared" si="398"/>
        <v>0</v>
      </c>
      <c r="O201" s="59">
        <f t="shared" si="398"/>
        <v>0</v>
      </c>
      <c r="P201" s="59">
        <f t="shared" si="398"/>
        <v>0</v>
      </c>
      <c r="Q201" s="59">
        <f t="shared" si="398"/>
        <v>0</v>
      </c>
      <c r="R201" s="59">
        <f t="shared" si="398"/>
        <v>0</v>
      </c>
      <c r="S201" s="59">
        <f t="shared" si="398"/>
        <v>0</v>
      </c>
      <c r="T201" s="59">
        <f t="shared" si="398"/>
        <v>0</v>
      </c>
      <c r="U201" s="59">
        <f t="shared" si="398"/>
        <v>0</v>
      </c>
      <c r="V201" s="59">
        <f t="shared" si="398"/>
        <v>0</v>
      </c>
      <c r="W201" s="59">
        <f t="shared" si="398"/>
        <v>0</v>
      </c>
      <c r="X201" s="59">
        <f t="shared" si="398"/>
        <v>0</v>
      </c>
      <c r="Y201" s="59">
        <f t="shared" si="398"/>
        <v>0</v>
      </c>
      <c r="Z201" s="59">
        <f t="shared" si="398"/>
        <v>0</v>
      </c>
    </row>
    <row r="202">
      <c r="A202" s="16" t="s">
        <v>157</v>
      </c>
      <c r="B202" s="16" t="s">
        <v>114</v>
      </c>
      <c r="C202" s="54">
        <v>45359.0</v>
      </c>
      <c r="D202" s="54"/>
      <c r="E202" s="55" t="s">
        <v>52</v>
      </c>
      <c r="F202" s="60" t="s">
        <v>35</v>
      </c>
      <c r="G202" s="57" t="s">
        <v>35</v>
      </c>
      <c r="H202" s="62"/>
      <c r="I202" s="58" t="str">
        <f t="shared" si="4"/>
        <v/>
      </c>
      <c r="J202" s="59">
        <f t="shared" ref="J202:K202" si="399">if($E202="","",if($E202="Dropped",if(and(J$1&lt;=$I202,J$1&gt;=$H202),if(Year($D202)=J$1,$F202*0.8,if((year($D202)+1)=J$1,$F202*0.6,$F202*0.4)) ,""),if($E202="Minors",0,if($E202="FA Contract",if(and(J$1&lt;=$I202,J$1&gt;=$H202),$F202,""),if($E202="YP Contract",if(J$1=$H202,500000,if(J$1=($H202+1),1000000,if(J$1=($H202+2),1500000,""))))))))</f>
        <v>0</v>
      </c>
      <c r="K202" s="59">
        <f t="shared" si="399"/>
        <v>0</v>
      </c>
      <c r="L202" s="59">
        <f t="shared" ref="L202:Z202" si="400">if($E202="","",if($E202="Injured",if(and(L$1=year(today()),L$1&lt;=$I202,L$1&gt;=$H202),0,if(and(L$1&lt;=$I202,L$1&gt;=$H202),$F202,"")),if($E202="Dropped",if(and(L$1&lt;=$I202,L$1&gt;=$H202),if(Year($D202)=L$1,$F202*0.8,if((year($D202)+1)=L$1,$F202*0.6,$F202*0.4)) ,""),if($E202="Minors",0,if($E202="FA Contract",if(and(L$1&lt;=$I202,L$1&gt;=$H202),$F202,""),if($E202="YP Contract",if(L$1=$H202,500000,if(L$1=($H202+1),1000000,if(L$1=($H202+2),1500000,"")))))))))</f>
        <v>0</v>
      </c>
      <c r="M202" s="59">
        <f t="shared" si="400"/>
        <v>0</v>
      </c>
      <c r="N202" s="59">
        <f t="shared" si="400"/>
        <v>0</v>
      </c>
      <c r="O202" s="59">
        <f t="shared" si="400"/>
        <v>0</v>
      </c>
      <c r="P202" s="59">
        <f t="shared" si="400"/>
        <v>0</v>
      </c>
      <c r="Q202" s="59">
        <f t="shared" si="400"/>
        <v>0</v>
      </c>
      <c r="R202" s="59">
        <f t="shared" si="400"/>
        <v>0</v>
      </c>
      <c r="S202" s="59">
        <f t="shared" si="400"/>
        <v>0</v>
      </c>
      <c r="T202" s="59">
        <f t="shared" si="400"/>
        <v>0</v>
      </c>
      <c r="U202" s="59">
        <f t="shared" si="400"/>
        <v>0</v>
      </c>
      <c r="V202" s="59">
        <f t="shared" si="400"/>
        <v>0</v>
      </c>
      <c r="W202" s="59">
        <f t="shared" si="400"/>
        <v>0</v>
      </c>
      <c r="X202" s="59">
        <f t="shared" si="400"/>
        <v>0</v>
      </c>
      <c r="Y202" s="59">
        <f t="shared" si="400"/>
        <v>0</v>
      </c>
      <c r="Z202" s="59">
        <f t="shared" si="400"/>
        <v>0</v>
      </c>
    </row>
    <row r="203">
      <c r="A203" s="16" t="s">
        <v>363</v>
      </c>
      <c r="B203" s="16" t="s">
        <v>114</v>
      </c>
      <c r="C203" s="54">
        <v>46057.0</v>
      </c>
      <c r="D203" s="54"/>
      <c r="E203" s="55" t="s">
        <v>52</v>
      </c>
      <c r="F203" s="60" t="s">
        <v>35</v>
      </c>
      <c r="G203" s="57" t="s">
        <v>35</v>
      </c>
      <c r="H203" s="62"/>
      <c r="I203" s="58" t="str">
        <f t="shared" si="4"/>
        <v/>
      </c>
      <c r="J203" s="59">
        <f t="shared" ref="J203:K203" si="401">if($E203="","",if($E203="Dropped",if(and(J$1&lt;=$I203,J$1&gt;=$H203),if(Year($D203)=J$1,$F203*0.8,if((year($D203)+1)=J$1,$F203*0.6,$F203*0.4)) ,""),if($E203="Minors",0,if($E203="FA Contract",if(and(J$1&lt;=$I203,J$1&gt;=$H203),$F203,""),if($E203="YP Contract",if(J$1=$H203,500000,if(J$1=($H203+1),1000000,if(J$1=($H203+2),1500000,""))))))))</f>
        <v>0</v>
      </c>
      <c r="K203" s="59">
        <f t="shared" si="401"/>
        <v>0</v>
      </c>
      <c r="L203" s="59">
        <f t="shared" ref="L203:Z203" si="402">if($E203="","",if($E203="Injured",if(and(L$1=year(today()),L$1&lt;=$I203,L$1&gt;=$H203),0,if(and(L$1&lt;=$I203,L$1&gt;=$H203),$F203,"")),if($E203="Dropped",if(and(L$1&lt;=$I203,L$1&gt;=$H203),if(Year($D203)=L$1,$F203*0.8,if((year($D203)+1)=L$1,$F203*0.6,$F203*0.4)) ,""),if($E203="Minors",0,if($E203="FA Contract",if(and(L$1&lt;=$I203,L$1&gt;=$H203),$F203,""),if($E203="YP Contract",if(L$1=$H203,500000,if(L$1=($H203+1),1000000,if(L$1=($H203+2),1500000,"")))))))))</f>
        <v>0</v>
      </c>
      <c r="M203" s="59">
        <f t="shared" si="402"/>
        <v>0</v>
      </c>
      <c r="N203" s="59">
        <f t="shared" si="402"/>
        <v>0</v>
      </c>
      <c r="O203" s="59">
        <f t="shared" si="402"/>
        <v>0</v>
      </c>
      <c r="P203" s="59">
        <f t="shared" si="402"/>
        <v>0</v>
      </c>
      <c r="Q203" s="59">
        <f t="shared" si="402"/>
        <v>0</v>
      </c>
      <c r="R203" s="59">
        <f t="shared" si="402"/>
        <v>0</v>
      </c>
      <c r="S203" s="59">
        <f t="shared" si="402"/>
        <v>0</v>
      </c>
      <c r="T203" s="59">
        <f t="shared" si="402"/>
        <v>0</v>
      </c>
      <c r="U203" s="59">
        <f t="shared" si="402"/>
        <v>0</v>
      </c>
      <c r="V203" s="59">
        <f t="shared" si="402"/>
        <v>0</v>
      </c>
      <c r="W203" s="59">
        <f t="shared" si="402"/>
        <v>0</v>
      </c>
      <c r="X203" s="59">
        <f t="shared" si="402"/>
        <v>0</v>
      </c>
      <c r="Y203" s="59">
        <f t="shared" si="402"/>
        <v>0</v>
      </c>
      <c r="Z203" s="59">
        <f t="shared" si="402"/>
        <v>0</v>
      </c>
    </row>
    <row r="204">
      <c r="A204" s="16" t="s">
        <v>158</v>
      </c>
      <c r="B204" s="16" t="s">
        <v>114</v>
      </c>
      <c r="C204" s="54">
        <v>45359.0</v>
      </c>
      <c r="D204" s="54"/>
      <c r="E204" s="55" t="s">
        <v>52</v>
      </c>
      <c r="F204" s="60" t="s">
        <v>35</v>
      </c>
      <c r="G204" s="57" t="s">
        <v>35</v>
      </c>
      <c r="H204" s="62"/>
      <c r="I204" s="58" t="str">
        <f t="shared" si="4"/>
        <v/>
      </c>
      <c r="J204" s="59">
        <f t="shared" ref="J204:K204" si="403">if($E204="","",if($E204="Dropped",if(and(J$1&lt;=$I204,J$1&gt;=$H204),if(Year($D204)=J$1,$F204*0.8,if((year($D204)+1)=J$1,$F204*0.6,$F204*0.4)) ,""),if($E204="Minors",0,if($E204="FA Contract",if(and(J$1&lt;=$I204,J$1&gt;=$H204),$F204,""),if($E204="YP Contract",if(J$1=$H204,500000,if(J$1=($H204+1),1000000,if(J$1=($H204+2),1500000,""))))))))</f>
        <v>0</v>
      </c>
      <c r="K204" s="59">
        <f t="shared" si="403"/>
        <v>0</v>
      </c>
      <c r="L204" s="59">
        <f t="shared" ref="L204:Z204" si="404">if($E204="","",if($E204="Injured",if(and(L$1=year(today()),L$1&lt;=$I204,L$1&gt;=$H204),0,if(and(L$1&lt;=$I204,L$1&gt;=$H204),$F204,"")),if($E204="Dropped",if(and(L$1&lt;=$I204,L$1&gt;=$H204),if(Year($D204)=L$1,$F204*0.8,if((year($D204)+1)=L$1,$F204*0.6,$F204*0.4)) ,""),if($E204="Minors",0,if($E204="FA Contract",if(and(L$1&lt;=$I204,L$1&gt;=$H204),$F204,""),if($E204="YP Contract",if(L$1=$H204,500000,if(L$1=($H204+1),1000000,if(L$1=($H204+2),1500000,"")))))))))</f>
        <v>0</v>
      </c>
      <c r="M204" s="59">
        <f t="shared" si="404"/>
        <v>0</v>
      </c>
      <c r="N204" s="59">
        <f t="shared" si="404"/>
        <v>0</v>
      </c>
      <c r="O204" s="59">
        <f t="shared" si="404"/>
        <v>0</v>
      </c>
      <c r="P204" s="59">
        <f t="shared" si="404"/>
        <v>0</v>
      </c>
      <c r="Q204" s="59">
        <f t="shared" si="404"/>
        <v>0</v>
      </c>
      <c r="R204" s="59">
        <f t="shared" si="404"/>
        <v>0</v>
      </c>
      <c r="S204" s="59">
        <f t="shared" si="404"/>
        <v>0</v>
      </c>
      <c r="T204" s="59">
        <f t="shared" si="404"/>
        <v>0</v>
      </c>
      <c r="U204" s="59">
        <f t="shared" si="404"/>
        <v>0</v>
      </c>
      <c r="V204" s="59">
        <f t="shared" si="404"/>
        <v>0</v>
      </c>
      <c r="W204" s="59">
        <f t="shared" si="404"/>
        <v>0</v>
      </c>
      <c r="X204" s="59">
        <f t="shared" si="404"/>
        <v>0</v>
      </c>
      <c r="Y204" s="59">
        <f t="shared" si="404"/>
        <v>0</v>
      </c>
      <c r="Z204" s="59">
        <f t="shared" si="404"/>
        <v>0</v>
      </c>
    </row>
    <row r="205">
      <c r="A205" s="16" t="s">
        <v>1032</v>
      </c>
      <c r="B205" s="16" t="s">
        <v>114</v>
      </c>
      <c r="C205" s="54">
        <v>46069.0</v>
      </c>
      <c r="D205" s="54"/>
      <c r="E205" s="55" t="s">
        <v>52</v>
      </c>
      <c r="F205" s="60" t="s">
        <v>35</v>
      </c>
      <c r="G205" s="57" t="s">
        <v>35</v>
      </c>
      <c r="H205" s="62"/>
      <c r="I205" s="58" t="str">
        <f t="shared" si="4"/>
        <v/>
      </c>
      <c r="J205" s="59">
        <f t="shared" ref="J205:K205" si="405">if($E205="","",if($E205="Dropped",if(and(J$1&lt;=$I205,J$1&gt;=$H205),if(Year($D205)=J$1,$F205*0.8,if((year($D205)+1)=J$1,$F205*0.6,$F205*0.4)) ,""),if($E205="Minors",0,if($E205="FA Contract",if(and(J$1&lt;=$I205,J$1&gt;=$H205),$F205,""),if($E205="YP Contract",if(J$1=$H205,500000,if(J$1=($H205+1),1000000,if(J$1=($H205+2),1500000,""))))))))</f>
        <v>0</v>
      </c>
      <c r="K205" s="59">
        <f t="shared" si="405"/>
        <v>0</v>
      </c>
      <c r="L205" s="59">
        <f t="shared" ref="L205:Z205" si="406">if($E205="","",if($E205="Injured",if(and(L$1=year(today()),L$1&lt;=$I205,L$1&gt;=$H205),0,if(and(L$1&lt;=$I205,L$1&gt;=$H205),$F205,"")),if($E205="Dropped",if(and(L$1&lt;=$I205,L$1&gt;=$H205),if(Year($D205)=L$1,$F205*0.8,if((year($D205)+1)=L$1,$F205*0.6,$F205*0.4)) ,""),if($E205="Minors",0,if($E205="FA Contract",if(and(L$1&lt;=$I205,L$1&gt;=$H205),$F205,""),if($E205="YP Contract",if(L$1=$H205,500000,if(L$1=($H205+1),1000000,if(L$1=($H205+2),1500000,"")))))))))</f>
        <v>0</v>
      </c>
      <c r="M205" s="59">
        <f t="shared" si="406"/>
        <v>0</v>
      </c>
      <c r="N205" s="59">
        <f t="shared" si="406"/>
        <v>0</v>
      </c>
      <c r="O205" s="59">
        <f t="shared" si="406"/>
        <v>0</v>
      </c>
      <c r="P205" s="59">
        <f t="shared" si="406"/>
        <v>0</v>
      </c>
      <c r="Q205" s="59">
        <f t="shared" si="406"/>
        <v>0</v>
      </c>
      <c r="R205" s="59">
        <f t="shared" si="406"/>
        <v>0</v>
      </c>
      <c r="S205" s="59">
        <f t="shared" si="406"/>
        <v>0</v>
      </c>
      <c r="T205" s="59">
        <f t="shared" si="406"/>
        <v>0</v>
      </c>
      <c r="U205" s="59">
        <f t="shared" si="406"/>
        <v>0</v>
      </c>
      <c r="V205" s="59">
        <f t="shared" si="406"/>
        <v>0</v>
      </c>
      <c r="W205" s="59">
        <f t="shared" si="406"/>
        <v>0</v>
      </c>
      <c r="X205" s="59">
        <f t="shared" si="406"/>
        <v>0</v>
      </c>
      <c r="Y205" s="59">
        <f t="shared" si="406"/>
        <v>0</v>
      </c>
      <c r="Z205" s="59">
        <f t="shared" si="406"/>
        <v>0</v>
      </c>
    </row>
    <row r="206">
      <c r="A206" s="16" t="s">
        <v>1033</v>
      </c>
      <c r="B206" s="16" t="s">
        <v>114</v>
      </c>
      <c r="C206" s="54">
        <v>46069.0</v>
      </c>
      <c r="D206" s="54"/>
      <c r="E206" s="55" t="s">
        <v>52</v>
      </c>
      <c r="F206" s="60" t="s">
        <v>35</v>
      </c>
      <c r="G206" s="57" t="s">
        <v>35</v>
      </c>
      <c r="H206" s="62"/>
      <c r="I206" s="58" t="str">
        <f t="shared" si="4"/>
        <v/>
      </c>
      <c r="J206" s="59">
        <f t="shared" ref="J206:K206" si="407">if($E206="","",if($E206="Dropped",if(and(J$1&lt;=$I206,J$1&gt;=$H206),if(Year($D206)=J$1,$F206*0.8,if((year($D206)+1)=J$1,$F206*0.6,$F206*0.4)) ,""),if($E206="Minors",0,if($E206="FA Contract",if(and(J$1&lt;=$I206,J$1&gt;=$H206),$F206,""),if($E206="YP Contract",if(J$1=$H206,500000,if(J$1=($H206+1),1000000,if(J$1=($H206+2),1500000,""))))))))</f>
        <v>0</v>
      </c>
      <c r="K206" s="59">
        <f t="shared" si="407"/>
        <v>0</v>
      </c>
      <c r="L206" s="59">
        <f t="shared" ref="L206:Z206" si="408">if($E206="","",if($E206="Injured",if(and(L$1=year(today()),L$1&lt;=$I206,L$1&gt;=$H206),0,if(and(L$1&lt;=$I206,L$1&gt;=$H206),$F206,"")),if($E206="Dropped",if(and(L$1&lt;=$I206,L$1&gt;=$H206),if(Year($D206)=L$1,$F206*0.8,if((year($D206)+1)=L$1,$F206*0.6,$F206*0.4)) ,""),if($E206="Minors",0,if($E206="FA Contract",if(and(L$1&lt;=$I206,L$1&gt;=$H206),$F206,""),if($E206="YP Contract",if(L$1=$H206,500000,if(L$1=($H206+1),1000000,if(L$1=($H206+2),1500000,"")))))))))</f>
        <v>0</v>
      </c>
      <c r="M206" s="59">
        <f t="shared" si="408"/>
        <v>0</v>
      </c>
      <c r="N206" s="59">
        <f t="shared" si="408"/>
        <v>0</v>
      </c>
      <c r="O206" s="59">
        <f t="shared" si="408"/>
        <v>0</v>
      </c>
      <c r="P206" s="59">
        <f t="shared" si="408"/>
        <v>0</v>
      </c>
      <c r="Q206" s="59">
        <f t="shared" si="408"/>
        <v>0</v>
      </c>
      <c r="R206" s="59">
        <f t="shared" si="408"/>
        <v>0</v>
      </c>
      <c r="S206" s="59">
        <f t="shared" si="408"/>
        <v>0</v>
      </c>
      <c r="T206" s="59">
        <f t="shared" si="408"/>
        <v>0</v>
      </c>
      <c r="U206" s="59">
        <f t="shared" si="408"/>
        <v>0</v>
      </c>
      <c r="V206" s="59">
        <f t="shared" si="408"/>
        <v>0</v>
      </c>
      <c r="W206" s="59">
        <f t="shared" si="408"/>
        <v>0</v>
      </c>
      <c r="X206" s="59">
        <f t="shared" si="408"/>
        <v>0</v>
      </c>
      <c r="Y206" s="59">
        <f t="shared" si="408"/>
        <v>0</v>
      </c>
      <c r="Z206" s="59">
        <f t="shared" si="408"/>
        <v>0</v>
      </c>
    </row>
    <row r="207">
      <c r="A207" s="16" t="s">
        <v>1034</v>
      </c>
      <c r="B207" s="16" t="s">
        <v>114</v>
      </c>
      <c r="C207" s="54">
        <v>46062.0</v>
      </c>
      <c r="D207" s="54"/>
      <c r="E207" s="55" t="s">
        <v>52</v>
      </c>
      <c r="F207" s="60" t="s">
        <v>35</v>
      </c>
      <c r="G207" s="57" t="s">
        <v>35</v>
      </c>
      <c r="H207" s="62"/>
      <c r="I207" s="58" t="str">
        <f t="shared" si="4"/>
        <v/>
      </c>
      <c r="J207" s="59">
        <f t="shared" ref="J207:K207" si="409">if($E207="","",if($E207="Dropped",if(and(J$1&lt;=$I207,J$1&gt;=$H207),if(Year($D207)=J$1,$F207*0.8,if((year($D207)+1)=J$1,$F207*0.6,$F207*0.4)) ,""),if($E207="Minors",0,if($E207="FA Contract",if(and(J$1&lt;=$I207,J$1&gt;=$H207),$F207,""),if($E207="YP Contract",if(J$1=$H207,500000,if(J$1=($H207+1),1000000,if(J$1=($H207+2),1500000,""))))))))</f>
        <v>0</v>
      </c>
      <c r="K207" s="59">
        <f t="shared" si="409"/>
        <v>0</v>
      </c>
      <c r="L207" s="59">
        <f t="shared" ref="L207:Z207" si="410">if($E207="","",if($E207="Injured",if(and(L$1=year(today()),L$1&lt;=$I207,L$1&gt;=$H207),0,if(and(L$1&lt;=$I207,L$1&gt;=$H207),$F207,"")),if($E207="Dropped",if(and(L$1&lt;=$I207,L$1&gt;=$H207),if(Year($D207)=L$1,$F207*0.8,if((year($D207)+1)=L$1,$F207*0.6,$F207*0.4)) ,""),if($E207="Minors",0,if($E207="FA Contract",if(and(L$1&lt;=$I207,L$1&gt;=$H207),$F207,""),if($E207="YP Contract",if(L$1=$H207,500000,if(L$1=($H207+1),1000000,if(L$1=($H207+2),1500000,"")))))))))</f>
        <v>0</v>
      </c>
      <c r="M207" s="59">
        <f t="shared" si="410"/>
        <v>0</v>
      </c>
      <c r="N207" s="59">
        <f t="shared" si="410"/>
        <v>0</v>
      </c>
      <c r="O207" s="59">
        <f t="shared" si="410"/>
        <v>0</v>
      </c>
      <c r="P207" s="59">
        <f t="shared" si="410"/>
        <v>0</v>
      </c>
      <c r="Q207" s="59">
        <f t="shared" si="410"/>
        <v>0</v>
      </c>
      <c r="R207" s="59">
        <f t="shared" si="410"/>
        <v>0</v>
      </c>
      <c r="S207" s="59">
        <f t="shared" si="410"/>
        <v>0</v>
      </c>
      <c r="T207" s="59">
        <f t="shared" si="410"/>
        <v>0</v>
      </c>
      <c r="U207" s="59">
        <f t="shared" si="410"/>
        <v>0</v>
      </c>
      <c r="V207" s="59">
        <f t="shared" si="410"/>
        <v>0</v>
      </c>
      <c r="W207" s="59">
        <f t="shared" si="410"/>
        <v>0</v>
      </c>
      <c r="X207" s="59">
        <f t="shared" si="410"/>
        <v>0</v>
      </c>
      <c r="Y207" s="59">
        <f t="shared" si="410"/>
        <v>0</v>
      </c>
      <c r="Z207" s="59">
        <f t="shared" si="410"/>
        <v>0</v>
      </c>
    </row>
    <row r="208">
      <c r="A208" s="16" t="s">
        <v>161</v>
      </c>
      <c r="B208" s="16" t="s">
        <v>114</v>
      </c>
      <c r="C208" s="54">
        <v>45349.0</v>
      </c>
      <c r="D208" s="54"/>
      <c r="E208" s="55" t="s">
        <v>52</v>
      </c>
      <c r="F208" s="60" t="s">
        <v>35</v>
      </c>
      <c r="G208" s="18" t="s">
        <v>35</v>
      </c>
      <c r="H208" s="62"/>
      <c r="I208" s="58" t="str">
        <f t="shared" si="4"/>
        <v/>
      </c>
      <c r="J208" s="59">
        <f t="shared" ref="J208:K208" si="411">if($E208="","",if($E208="Dropped",if(and(J$1&lt;=$I208,J$1&gt;=$H208),if(Year($D208)=J$1,$F208*0.8,if((year($D208)+1)=J$1,$F208*0.6,$F208*0.4)) ,""),if($E208="Minors",0,if($E208="FA Contract",if(and(J$1&lt;=$I208,J$1&gt;=$H208),$F208,""),if($E208="YP Contract",if(J$1=$H208,500000,if(J$1=($H208+1),1000000,if(J$1=($H208+2),1500000,""))))))))</f>
        <v>0</v>
      </c>
      <c r="K208" s="59">
        <f t="shared" si="411"/>
        <v>0</v>
      </c>
      <c r="L208" s="59">
        <f t="shared" ref="L208:Z208" si="412">if($E208="","",if($E208="Injured",if(and(L$1=year(today()),L$1&lt;=$I208,L$1&gt;=$H208),0,if(and(L$1&lt;=$I208,L$1&gt;=$H208),$F208,"")),if($E208="Dropped",if(and(L$1&lt;=$I208,L$1&gt;=$H208),if(Year($D208)=L$1,$F208*0.8,if((year($D208)+1)=L$1,$F208*0.6,$F208*0.4)) ,""),if($E208="Minors",0,if($E208="FA Contract",if(and(L$1&lt;=$I208,L$1&gt;=$H208),$F208,""),if($E208="YP Contract",if(L$1=$H208,500000,if(L$1=($H208+1),1000000,if(L$1=($H208+2),1500000,"")))))))))</f>
        <v>0</v>
      </c>
      <c r="M208" s="59">
        <f t="shared" si="412"/>
        <v>0</v>
      </c>
      <c r="N208" s="59">
        <f t="shared" si="412"/>
        <v>0</v>
      </c>
      <c r="O208" s="59">
        <f t="shared" si="412"/>
        <v>0</v>
      </c>
      <c r="P208" s="59">
        <f t="shared" si="412"/>
        <v>0</v>
      </c>
      <c r="Q208" s="59">
        <f t="shared" si="412"/>
        <v>0</v>
      </c>
      <c r="R208" s="59">
        <f t="shared" si="412"/>
        <v>0</v>
      </c>
      <c r="S208" s="59">
        <f t="shared" si="412"/>
        <v>0</v>
      </c>
      <c r="T208" s="59">
        <f t="shared" si="412"/>
        <v>0</v>
      </c>
      <c r="U208" s="59">
        <f t="shared" si="412"/>
        <v>0</v>
      </c>
      <c r="V208" s="59">
        <f t="shared" si="412"/>
        <v>0</v>
      </c>
      <c r="W208" s="59">
        <f t="shared" si="412"/>
        <v>0</v>
      </c>
      <c r="X208" s="59">
        <f t="shared" si="412"/>
        <v>0</v>
      </c>
      <c r="Y208" s="59">
        <f t="shared" si="412"/>
        <v>0</v>
      </c>
      <c r="Z208" s="59">
        <f t="shared" si="412"/>
        <v>0</v>
      </c>
    </row>
    <row r="209">
      <c r="A209" s="16" t="s">
        <v>1035</v>
      </c>
      <c r="B209" s="16" t="s">
        <v>114</v>
      </c>
      <c r="C209" s="54">
        <v>46062.0</v>
      </c>
      <c r="D209" s="54"/>
      <c r="E209" s="55" t="s">
        <v>52</v>
      </c>
      <c r="F209" s="60" t="s">
        <v>35</v>
      </c>
      <c r="G209" s="57" t="s">
        <v>35</v>
      </c>
      <c r="H209" s="62"/>
      <c r="I209" s="58" t="str">
        <f t="shared" si="4"/>
        <v/>
      </c>
      <c r="J209" s="59">
        <f t="shared" ref="J209:K209" si="413">if($E209="","",if($E209="Dropped",if(and(J$1&lt;=$I209,J$1&gt;=$H209),if(Year($D209)=J$1,$F209*0.8,if((year($D209)+1)=J$1,$F209*0.6,$F209*0.4)) ,""),if($E209="Minors",0,if($E209="FA Contract",if(and(J$1&lt;=$I209,J$1&gt;=$H209),$F209,""),if($E209="YP Contract",if(J$1=$H209,500000,if(J$1=($H209+1),1000000,if(J$1=($H209+2),1500000,""))))))))</f>
        <v>0</v>
      </c>
      <c r="K209" s="59">
        <f t="shared" si="413"/>
        <v>0</v>
      </c>
      <c r="L209" s="59">
        <f t="shared" ref="L209:Z209" si="414">if($E209="","",if($E209="Injured",if(and(L$1=year(today()),L$1&lt;=$I209,L$1&gt;=$H209),0,if(and(L$1&lt;=$I209,L$1&gt;=$H209),$F209,"")),if($E209="Dropped",if(and(L$1&lt;=$I209,L$1&gt;=$H209),if(Year($D209)=L$1,$F209*0.8,if((year($D209)+1)=L$1,$F209*0.6,$F209*0.4)) ,""),if($E209="Minors",0,if($E209="FA Contract",if(and(L$1&lt;=$I209,L$1&gt;=$H209),$F209,""),if($E209="YP Contract",if(L$1=$H209,500000,if(L$1=($H209+1),1000000,if(L$1=($H209+2),1500000,"")))))))))</f>
        <v>0</v>
      </c>
      <c r="M209" s="59">
        <f t="shared" si="414"/>
        <v>0</v>
      </c>
      <c r="N209" s="59">
        <f t="shared" si="414"/>
        <v>0</v>
      </c>
      <c r="O209" s="59">
        <f t="shared" si="414"/>
        <v>0</v>
      </c>
      <c r="P209" s="59">
        <f t="shared" si="414"/>
        <v>0</v>
      </c>
      <c r="Q209" s="59">
        <f t="shared" si="414"/>
        <v>0</v>
      </c>
      <c r="R209" s="59">
        <f t="shared" si="414"/>
        <v>0</v>
      </c>
      <c r="S209" s="59">
        <f t="shared" si="414"/>
        <v>0</v>
      </c>
      <c r="T209" s="59">
        <f t="shared" si="414"/>
        <v>0</v>
      </c>
      <c r="U209" s="59">
        <f t="shared" si="414"/>
        <v>0</v>
      </c>
      <c r="V209" s="59">
        <f t="shared" si="414"/>
        <v>0</v>
      </c>
      <c r="W209" s="59">
        <f t="shared" si="414"/>
        <v>0</v>
      </c>
      <c r="X209" s="59">
        <f t="shared" si="414"/>
        <v>0</v>
      </c>
      <c r="Y209" s="59">
        <f t="shared" si="414"/>
        <v>0</v>
      </c>
      <c r="Z209" s="59">
        <f t="shared" si="414"/>
        <v>0</v>
      </c>
    </row>
    <row r="210">
      <c r="A210" s="16" t="s">
        <v>203</v>
      </c>
      <c r="B210" s="16" t="s">
        <v>204</v>
      </c>
      <c r="C210" s="54">
        <v>45318.0</v>
      </c>
      <c r="D210" s="54"/>
      <c r="E210" s="55" t="s">
        <v>12</v>
      </c>
      <c r="F210" s="56">
        <v>2.3E7</v>
      </c>
      <c r="G210" s="57">
        <v>3.0</v>
      </c>
      <c r="H210" s="16">
        <v>2024.0</v>
      </c>
      <c r="I210" s="58">
        <f t="shared" si="4"/>
        <v>2026</v>
      </c>
      <c r="J210" s="59">
        <f t="shared" ref="J210:K210" si="415">if($E210="","",if($E210="Dropped",if(and(J$1&lt;=$I210,J$1&gt;=$H210),if(Year($D210)=J$1,$F210*0.8,if((year($D210)+1)=J$1,$F210*0.6,$F210*0.4)) ,""),if($E210="Minors",0,if($E210="FA Contract",if(and(J$1&lt;=$I210,J$1&gt;=$H210),$F210,""),if($E210="YP Contract",if(J$1=$H210,500000,if(J$1=($H210+1),1000000,if(J$1=($H210+2),1500000,""))))))))</f>
        <v>23000000</v>
      </c>
      <c r="K210" s="59">
        <f t="shared" si="415"/>
        <v>23000000</v>
      </c>
      <c r="L210" s="59">
        <f t="shared" ref="L210:Z210" si="416">if($E210="","",if($E210="Injured",if(and(L$1=year(today()),L$1&lt;=$I210,L$1&gt;=$H210),0,if(and(L$1&lt;=$I210,L$1&gt;=$H210),$F210,"")),if($E210="Dropped",if(and(L$1&lt;=$I210,L$1&gt;=$H210),if(Year($D210)=L$1,$F210*0.8,if((year($D210)+1)=L$1,$F210*0.6,$F210*0.4)) ,""),if($E210="Minors",0,if($E210="FA Contract",if(and(L$1&lt;=$I210,L$1&gt;=$H210),$F210,""),if($E210="YP Contract",if(L$1=$H210,500000,if(L$1=($H210+1),1000000,if(L$1=($H210+2),1500000,"")))))))))</f>
        <v>23000000</v>
      </c>
      <c r="M210" s="59" t="str">
        <f t="shared" si="416"/>
        <v/>
      </c>
      <c r="N210" s="59" t="str">
        <f t="shared" si="416"/>
        <v/>
      </c>
      <c r="O210" s="59" t="str">
        <f t="shared" si="416"/>
        <v/>
      </c>
      <c r="P210" s="59" t="str">
        <f t="shared" si="416"/>
        <v/>
      </c>
      <c r="Q210" s="59" t="str">
        <f t="shared" si="416"/>
        <v/>
      </c>
      <c r="R210" s="59" t="str">
        <f t="shared" si="416"/>
        <v/>
      </c>
      <c r="S210" s="59" t="str">
        <f t="shared" si="416"/>
        <v/>
      </c>
      <c r="T210" s="59" t="str">
        <f t="shared" si="416"/>
        <v/>
      </c>
      <c r="U210" s="59" t="str">
        <f t="shared" si="416"/>
        <v/>
      </c>
      <c r="V210" s="59" t="str">
        <f t="shared" si="416"/>
        <v/>
      </c>
      <c r="W210" s="59" t="str">
        <f t="shared" si="416"/>
        <v/>
      </c>
      <c r="X210" s="59" t="str">
        <f t="shared" si="416"/>
        <v/>
      </c>
      <c r="Y210" s="59" t="str">
        <f t="shared" si="416"/>
        <v/>
      </c>
      <c r="Z210" s="59" t="str">
        <f t="shared" si="416"/>
        <v/>
      </c>
    </row>
    <row r="211">
      <c r="A211" s="16" t="s">
        <v>205</v>
      </c>
      <c r="B211" s="16" t="s">
        <v>204</v>
      </c>
      <c r="C211" s="54">
        <v>45684.0</v>
      </c>
      <c r="D211" s="54"/>
      <c r="E211" s="55" t="s">
        <v>12</v>
      </c>
      <c r="F211" s="56">
        <v>2.01E7</v>
      </c>
      <c r="G211" s="57">
        <v>11.0</v>
      </c>
      <c r="H211" s="16">
        <v>2025.0</v>
      </c>
      <c r="I211" s="58">
        <f t="shared" si="4"/>
        <v>2035</v>
      </c>
      <c r="J211" s="59" t="str">
        <f t="shared" ref="J211:K211" si="417">if($E211="","",if($E211="Dropped",if(and(J$1&lt;=$I211,J$1&gt;=$H211),if(Year($D211)=J$1,$F211*0.8,if((year($D211)+1)=J$1,$F211*0.6,$F211*0.4)) ,""),if($E211="Minors",0,if($E211="FA Contract",if(and(J$1&lt;=$I211,J$1&gt;=$H211),$F211,""),if($E211="YP Contract",if(J$1=$H211,500000,if(J$1=($H211+1),1000000,if(J$1=($H211+2),1500000,""))))))))</f>
        <v/>
      </c>
      <c r="K211" s="59">
        <f t="shared" si="417"/>
        <v>20100000</v>
      </c>
      <c r="L211" s="59">
        <f t="shared" ref="L211:Z211" si="418">if($E211="","",if($E211="Injured",if(and(L$1=year(today()),L$1&lt;=$I211,L$1&gt;=$H211),0,if(and(L$1&lt;=$I211,L$1&gt;=$H211),$F211,"")),if($E211="Dropped",if(and(L$1&lt;=$I211,L$1&gt;=$H211),if(Year($D211)=L$1,$F211*0.8,if((year($D211)+1)=L$1,$F211*0.6,$F211*0.4)) ,""),if($E211="Minors",0,if($E211="FA Contract",if(and(L$1&lt;=$I211,L$1&gt;=$H211),$F211,""),if($E211="YP Contract",if(L$1=$H211,500000,if(L$1=($H211+1),1000000,if(L$1=($H211+2),1500000,"")))))))))</f>
        <v>20100000</v>
      </c>
      <c r="M211" s="59">
        <f t="shared" si="418"/>
        <v>20100000</v>
      </c>
      <c r="N211" s="59">
        <f t="shared" si="418"/>
        <v>20100000</v>
      </c>
      <c r="O211" s="59">
        <f t="shared" si="418"/>
        <v>20100000</v>
      </c>
      <c r="P211" s="59">
        <f t="shared" si="418"/>
        <v>20100000</v>
      </c>
      <c r="Q211" s="59">
        <f t="shared" si="418"/>
        <v>20100000</v>
      </c>
      <c r="R211" s="59">
        <f t="shared" si="418"/>
        <v>20100000</v>
      </c>
      <c r="S211" s="59">
        <f t="shared" si="418"/>
        <v>20100000</v>
      </c>
      <c r="T211" s="59">
        <f t="shared" si="418"/>
        <v>20100000</v>
      </c>
      <c r="U211" s="59">
        <f t="shared" si="418"/>
        <v>20100000</v>
      </c>
      <c r="V211" s="59" t="str">
        <f t="shared" si="418"/>
        <v/>
      </c>
      <c r="W211" s="59" t="str">
        <f t="shared" si="418"/>
        <v/>
      </c>
      <c r="X211" s="59" t="str">
        <f t="shared" si="418"/>
        <v/>
      </c>
      <c r="Y211" s="59" t="str">
        <f t="shared" si="418"/>
        <v/>
      </c>
      <c r="Z211" s="59" t="str">
        <f t="shared" si="418"/>
        <v/>
      </c>
    </row>
    <row r="212">
      <c r="A212" s="16" t="s">
        <v>1036</v>
      </c>
      <c r="B212" s="16" t="s">
        <v>204</v>
      </c>
      <c r="C212" s="54">
        <v>46065.0</v>
      </c>
      <c r="D212" s="54"/>
      <c r="E212" s="55" t="s">
        <v>12</v>
      </c>
      <c r="F212" s="60">
        <v>1.65E7</v>
      </c>
      <c r="G212" s="57">
        <v>5.0</v>
      </c>
      <c r="H212" s="16">
        <v>2026.0</v>
      </c>
      <c r="I212" s="58">
        <f t="shared" si="4"/>
        <v>2030</v>
      </c>
      <c r="J212" s="59" t="str">
        <f t="shared" ref="J212:K212" si="419">if($E212="","",if($E212="Dropped",if(and(J$1&lt;=$I212,J$1&gt;=$H212),if(Year($D212)=J$1,$F212*0.8,if((year($D212)+1)=J$1,$F212*0.6,$F212*0.4)) ,""),if($E212="Minors",0,if($E212="FA Contract",if(and(J$1&lt;=$I212,J$1&gt;=$H212),$F212,""),if($E212="YP Contract",if(J$1=$H212,500000,if(J$1=($H212+1),1000000,if(J$1=($H212+2),1500000,""))))))))</f>
        <v/>
      </c>
      <c r="K212" s="59" t="str">
        <f t="shared" si="419"/>
        <v/>
      </c>
      <c r="L212" s="59">
        <f t="shared" ref="L212:Z212" si="420">if($E212="","",if($E212="Injured",if(and(L$1=year(today()),L$1&lt;=$I212,L$1&gt;=$H212),0,if(and(L$1&lt;=$I212,L$1&gt;=$H212),$F212,"")),if($E212="Dropped",if(and(L$1&lt;=$I212,L$1&gt;=$H212),if(Year($D212)=L$1,$F212*0.8,if((year($D212)+1)=L$1,$F212*0.6,$F212*0.4)) ,""),if($E212="Minors",0,if($E212="FA Contract",if(and(L$1&lt;=$I212,L$1&gt;=$H212),$F212,""),if($E212="YP Contract",if(L$1=$H212,500000,if(L$1=($H212+1),1000000,if(L$1=($H212+2),1500000,"")))))))))</f>
        <v>16500000</v>
      </c>
      <c r="M212" s="59">
        <f t="shared" si="420"/>
        <v>16500000</v>
      </c>
      <c r="N212" s="59">
        <f t="shared" si="420"/>
        <v>16500000</v>
      </c>
      <c r="O212" s="59">
        <f t="shared" si="420"/>
        <v>16500000</v>
      </c>
      <c r="P212" s="59">
        <f t="shared" si="420"/>
        <v>16500000</v>
      </c>
      <c r="Q212" s="59" t="str">
        <f t="shared" si="420"/>
        <v/>
      </c>
      <c r="R212" s="59" t="str">
        <f t="shared" si="420"/>
        <v/>
      </c>
      <c r="S212" s="59" t="str">
        <f t="shared" si="420"/>
        <v/>
      </c>
      <c r="T212" s="59" t="str">
        <f t="shared" si="420"/>
        <v/>
      </c>
      <c r="U212" s="59" t="str">
        <f t="shared" si="420"/>
        <v/>
      </c>
      <c r="V212" s="59" t="str">
        <f t="shared" si="420"/>
        <v/>
      </c>
      <c r="W212" s="59" t="str">
        <f t="shared" si="420"/>
        <v/>
      </c>
      <c r="X212" s="59" t="str">
        <f t="shared" si="420"/>
        <v/>
      </c>
      <c r="Y212" s="59" t="str">
        <f t="shared" si="420"/>
        <v/>
      </c>
      <c r="Z212" s="59" t="str">
        <f t="shared" si="420"/>
        <v/>
      </c>
    </row>
    <row r="213">
      <c r="A213" s="16" t="s">
        <v>415</v>
      </c>
      <c r="B213" s="16" t="s">
        <v>204</v>
      </c>
      <c r="C213" s="54">
        <v>46057.0</v>
      </c>
      <c r="D213" s="54"/>
      <c r="E213" s="55" t="s">
        <v>12</v>
      </c>
      <c r="F213" s="60">
        <v>1.4E7</v>
      </c>
      <c r="G213" s="57">
        <v>5.0</v>
      </c>
      <c r="H213" s="16">
        <v>2026.0</v>
      </c>
      <c r="I213" s="58">
        <f t="shared" si="4"/>
        <v>2030</v>
      </c>
      <c r="J213" s="59" t="str">
        <f t="shared" ref="J213:K213" si="421">if($E213="","",if($E213="Dropped",if(and(J$1&lt;=$I213,J$1&gt;=$H213),if(Year($D213)=J$1,$F213*0.8,if((year($D213)+1)=J$1,$F213*0.6,$F213*0.4)) ,""),if($E213="Minors",0,if($E213="FA Contract",if(and(J$1&lt;=$I213,J$1&gt;=$H213),$F213,""),if($E213="YP Contract",if(J$1=$H213,500000,if(J$1=($H213+1),1000000,if(J$1=($H213+2),1500000,""))))))))</f>
        <v/>
      </c>
      <c r="K213" s="59" t="str">
        <f t="shared" si="421"/>
        <v/>
      </c>
      <c r="L213" s="59">
        <f t="shared" ref="L213:Z213" si="422">if($E213="","",if($E213="Injured",if(and(L$1=year(today()),L$1&lt;=$I213,L$1&gt;=$H213),0,if(and(L$1&lt;=$I213,L$1&gt;=$H213),$F213,"")),if($E213="Dropped",if(and(L$1&lt;=$I213,L$1&gt;=$H213),if(Year($D213)=L$1,$F213*0.8,if((year($D213)+1)=L$1,$F213*0.6,$F213*0.4)) ,""),if($E213="Minors",0,if($E213="FA Contract",if(and(L$1&lt;=$I213,L$1&gt;=$H213),$F213,""),if($E213="YP Contract",if(L$1=$H213,500000,if(L$1=($H213+1),1000000,if(L$1=($H213+2),1500000,"")))))))))</f>
        <v>14000000</v>
      </c>
      <c r="M213" s="59">
        <f t="shared" si="422"/>
        <v>14000000</v>
      </c>
      <c r="N213" s="59">
        <f t="shared" si="422"/>
        <v>14000000</v>
      </c>
      <c r="O213" s="59">
        <f t="shared" si="422"/>
        <v>14000000</v>
      </c>
      <c r="P213" s="59">
        <f t="shared" si="422"/>
        <v>14000000</v>
      </c>
      <c r="Q213" s="59" t="str">
        <f t="shared" si="422"/>
        <v/>
      </c>
      <c r="R213" s="59" t="str">
        <f t="shared" si="422"/>
        <v/>
      </c>
      <c r="S213" s="59" t="str">
        <f t="shared" si="422"/>
        <v/>
      </c>
      <c r="T213" s="59" t="str">
        <f t="shared" si="422"/>
        <v/>
      </c>
      <c r="U213" s="59" t="str">
        <f t="shared" si="422"/>
        <v/>
      </c>
      <c r="V213" s="59" t="str">
        <f t="shared" si="422"/>
        <v/>
      </c>
      <c r="W213" s="59" t="str">
        <f t="shared" si="422"/>
        <v/>
      </c>
      <c r="X213" s="59" t="str">
        <f t="shared" si="422"/>
        <v/>
      </c>
      <c r="Y213" s="59" t="str">
        <f t="shared" si="422"/>
        <v/>
      </c>
      <c r="Z213" s="59" t="str">
        <f t="shared" si="422"/>
        <v/>
      </c>
    </row>
    <row r="214">
      <c r="A214" s="16" t="s">
        <v>208</v>
      </c>
      <c r="B214" s="16" t="s">
        <v>204</v>
      </c>
      <c r="C214" s="54">
        <v>45318.0</v>
      </c>
      <c r="D214" s="54"/>
      <c r="E214" s="55" t="s">
        <v>12</v>
      </c>
      <c r="F214" s="60">
        <v>1.15E7</v>
      </c>
      <c r="G214" s="57">
        <v>5.0</v>
      </c>
      <c r="H214" s="16">
        <v>2024.0</v>
      </c>
      <c r="I214" s="58">
        <f t="shared" si="4"/>
        <v>2028</v>
      </c>
      <c r="J214" s="59">
        <f t="shared" ref="J214:K214" si="423">if($E214="","",if($E214="Dropped",if(and(J$1&lt;=$I214,J$1&gt;=$H214),if(Year($D214)=J$1,$F214*0.8,if((year($D214)+1)=J$1,$F214*0.6,$F214*0.4)) ,""),if($E214="Minors",0,if($E214="FA Contract",if(and(J$1&lt;=$I214,J$1&gt;=$H214),$F214,""),if($E214="YP Contract",if(J$1=$H214,500000,if(J$1=($H214+1),1000000,if(J$1=($H214+2),1500000,""))))))))</f>
        <v>11500000</v>
      </c>
      <c r="K214" s="59">
        <f t="shared" si="423"/>
        <v>11500000</v>
      </c>
      <c r="L214" s="59">
        <f t="shared" ref="L214:Z214" si="424">if($E214="","",if($E214="Injured",if(and(L$1=year(today()),L$1&lt;=$I214,L$1&gt;=$H214),0,if(and(L$1&lt;=$I214,L$1&gt;=$H214),$F214,"")),if($E214="Dropped",if(and(L$1&lt;=$I214,L$1&gt;=$H214),if(Year($D214)=L$1,$F214*0.8,if((year($D214)+1)=L$1,$F214*0.6,$F214*0.4)) ,""),if($E214="Minors",0,if($E214="FA Contract",if(and(L$1&lt;=$I214,L$1&gt;=$H214),$F214,""),if($E214="YP Contract",if(L$1=$H214,500000,if(L$1=($H214+1),1000000,if(L$1=($H214+2),1500000,"")))))))))</f>
        <v>11500000</v>
      </c>
      <c r="M214" s="59">
        <f t="shared" si="424"/>
        <v>11500000</v>
      </c>
      <c r="N214" s="59">
        <f t="shared" si="424"/>
        <v>11500000</v>
      </c>
      <c r="O214" s="59" t="str">
        <f t="shared" si="424"/>
        <v/>
      </c>
      <c r="P214" s="59" t="str">
        <f t="shared" si="424"/>
        <v/>
      </c>
      <c r="Q214" s="59" t="str">
        <f t="shared" si="424"/>
        <v/>
      </c>
      <c r="R214" s="59" t="str">
        <f t="shared" si="424"/>
        <v/>
      </c>
      <c r="S214" s="59" t="str">
        <f t="shared" si="424"/>
        <v/>
      </c>
      <c r="T214" s="59" t="str">
        <f t="shared" si="424"/>
        <v/>
      </c>
      <c r="U214" s="59" t="str">
        <f t="shared" si="424"/>
        <v/>
      </c>
      <c r="V214" s="59" t="str">
        <f t="shared" si="424"/>
        <v/>
      </c>
      <c r="W214" s="59" t="str">
        <f t="shared" si="424"/>
        <v/>
      </c>
      <c r="X214" s="59" t="str">
        <f t="shared" si="424"/>
        <v/>
      </c>
      <c r="Y214" s="59" t="str">
        <f t="shared" si="424"/>
        <v/>
      </c>
      <c r="Z214" s="59" t="str">
        <f t="shared" si="424"/>
        <v/>
      </c>
    </row>
    <row r="215">
      <c r="A215" s="16" t="s">
        <v>238</v>
      </c>
      <c r="B215" s="16" t="s">
        <v>204</v>
      </c>
      <c r="C215" s="54">
        <v>46066.0</v>
      </c>
      <c r="D215" s="54"/>
      <c r="E215" s="55" t="s">
        <v>12</v>
      </c>
      <c r="F215" s="60">
        <v>9500000.0</v>
      </c>
      <c r="G215" s="57">
        <v>4.0</v>
      </c>
      <c r="H215" s="16">
        <v>2026.0</v>
      </c>
      <c r="I215" s="58">
        <f t="shared" si="4"/>
        <v>2029</v>
      </c>
      <c r="J215" s="59" t="str">
        <f t="shared" ref="J215:K215" si="425">if($E215="","",if($E215="Dropped",if(and(J$1&lt;=$I215,J$1&gt;=$H215),if(Year($D215)=J$1,$F215*0.8,if((year($D215)+1)=J$1,$F215*0.6,$F215*0.4)) ,""),if($E215="Minors",0,if($E215="FA Contract",if(and(J$1&lt;=$I215,J$1&gt;=$H215),$F215,""),if($E215="YP Contract",if(J$1=$H215,500000,if(J$1=($H215+1),1000000,if(J$1=($H215+2),1500000,""))))))))</f>
        <v/>
      </c>
      <c r="K215" s="59" t="str">
        <f t="shared" si="425"/>
        <v/>
      </c>
      <c r="L215" s="59">
        <f t="shared" ref="L215:Z215" si="426">if($E215="","",if($E215="Injured",if(and(L$1=year(today()),L$1&lt;=$I215,L$1&gt;=$H215),0,if(and(L$1&lt;=$I215,L$1&gt;=$H215),$F215,"")),if($E215="Dropped",if(and(L$1&lt;=$I215,L$1&gt;=$H215),if(Year($D215)=L$1,$F215*0.8,if((year($D215)+1)=L$1,$F215*0.6,$F215*0.4)) ,""),if($E215="Minors",0,if($E215="FA Contract",if(and(L$1&lt;=$I215,L$1&gt;=$H215),$F215,""),if($E215="YP Contract",if(L$1=$H215,500000,if(L$1=($H215+1),1000000,if(L$1=($H215+2),1500000,"")))))))))</f>
        <v>9500000</v>
      </c>
      <c r="M215" s="59">
        <f t="shared" si="426"/>
        <v>9500000</v>
      </c>
      <c r="N215" s="59">
        <f t="shared" si="426"/>
        <v>9500000</v>
      </c>
      <c r="O215" s="59">
        <f t="shared" si="426"/>
        <v>9500000</v>
      </c>
      <c r="P215" s="59" t="str">
        <f t="shared" si="426"/>
        <v/>
      </c>
      <c r="Q215" s="59" t="str">
        <f t="shared" si="426"/>
        <v/>
      </c>
      <c r="R215" s="59" t="str">
        <f t="shared" si="426"/>
        <v/>
      </c>
      <c r="S215" s="59" t="str">
        <f t="shared" si="426"/>
        <v/>
      </c>
      <c r="T215" s="59" t="str">
        <f t="shared" si="426"/>
        <v/>
      </c>
      <c r="U215" s="59" t="str">
        <f t="shared" si="426"/>
        <v/>
      </c>
      <c r="V215" s="59" t="str">
        <f t="shared" si="426"/>
        <v/>
      </c>
      <c r="W215" s="59" t="str">
        <f t="shared" si="426"/>
        <v/>
      </c>
      <c r="X215" s="59" t="str">
        <f t="shared" si="426"/>
        <v/>
      </c>
      <c r="Y215" s="59" t="str">
        <f t="shared" si="426"/>
        <v/>
      </c>
      <c r="Z215" s="59" t="str">
        <f t="shared" si="426"/>
        <v/>
      </c>
    </row>
    <row r="216">
      <c r="A216" s="16" t="s">
        <v>183</v>
      </c>
      <c r="B216" s="16" t="s">
        <v>204</v>
      </c>
      <c r="C216" s="54">
        <v>46062.0</v>
      </c>
      <c r="D216" s="54"/>
      <c r="E216" s="55" t="s">
        <v>12</v>
      </c>
      <c r="F216" s="56">
        <v>9000000.0</v>
      </c>
      <c r="G216" s="57">
        <v>4.0</v>
      </c>
      <c r="H216" s="16">
        <v>2026.0</v>
      </c>
      <c r="I216" s="58">
        <f t="shared" si="4"/>
        <v>2029</v>
      </c>
      <c r="J216" s="59" t="str">
        <f t="shared" ref="J216:K216" si="427">if($E216="","",if($E216="Dropped",if(and(J$1&lt;=$I216,J$1&gt;=$H216),if(Year($D216)=J$1,$F216*0.8,if((year($D216)+1)=J$1,$F216*0.6,$F216*0.4)) ,""),if($E216="Minors",0,if($E216="FA Contract",if(and(J$1&lt;=$I216,J$1&gt;=$H216),$F216,""),if($E216="YP Contract",if(J$1=$H216,500000,if(J$1=($H216+1),1000000,if(J$1=($H216+2),1500000,""))))))))</f>
        <v/>
      </c>
      <c r="K216" s="59" t="str">
        <f t="shared" si="427"/>
        <v/>
      </c>
      <c r="L216" s="59">
        <f t="shared" ref="L216:Z216" si="428">if($E216="","",if($E216="Injured",if(and(L$1=year(today()),L$1&lt;=$I216,L$1&gt;=$H216),0,if(and(L$1&lt;=$I216,L$1&gt;=$H216),$F216,"")),if($E216="Dropped",if(and(L$1&lt;=$I216,L$1&gt;=$H216),if(Year($D216)=L$1,$F216*0.8,if((year($D216)+1)=L$1,$F216*0.6,$F216*0.4)) ,""),if($E216="Minors",0,if($E216="FA Contract",if(and(L$1&lt;=$I216,L$1&gt;=$H216),$F216,""),if($E216="YP Contract",if(L$1=$H216,500000,if(L$1=($H216+1),1000000,if(L$1=($H216+2),1500000,"")))))))))</f>
        <v>9000000</v>
      </c>
      <c r="M216" s="59">
        <f t="shared" si="428"/>
        <v>9000000</v>
      </c>
      <c r="N216" s="59">
        <f t="shared" si="428"/>
        <v>9000000</v>
      </c>
      <c r="O216" s="59">
        <f t="shared" si="428"/>
        <v>9000000</v>
      </c>
      <c r="P216" s="59" t="str">
        <f t="shared" si="428"/>
        <v/>
      </c>
      <c r="Q216" s="59" t="str">
        <f t="shared" si="428"/>
        <v/>
      </c>
      <c r="R216" s="59" t="str">
        <f t="shared" si="428"/>
        <v/>
      </c>
      <c r="S216" s="59" t="str">
        <f t="shared" si="428"/>
        <v/>
      </c>
      <c r="T216" s="59" t="str">
        <f t="shared" si="428"/>
        <v/>
      </c>
      <c r="U216" s="59" t="str">
        <f t="shared" si="428"/>
        <v/>
      </c>
      <c r="V216" s="59" t="str">
        <f t="shared" si="428"/>
        <v/>
      </c>
      <c r="W216" s="59" t="str">
        <f t="shared" si="428"/>
        <v/>
      </c>
      <c r="X216" s="59" t="str">
        <f t="shared" si="428"/>
        <v/>
      </c>
      <c r="Y216" s="59" t="str">
        <f t="shared" si="428"/>
        <v/>
      </c>
      <c r="Z216" s="59" t="str">
        <f t="shared" si="428"/>
        <v/>
      </c>
    </row>
    <row r="217">
      <c r="A217" s="16" t="s">
        <v>209</v>
      </c>
      <c r="B217" s="16" t="s">
        <v>204</v>
      </c>
      <c r="C217" s="54">
        <v>45318.0</v>
      </c>
      <c r="D217" s="54"/>
      <c r="E217" s="55" t="s">
        <v>12</v>
      </c>
      <c r="F217" s="60">
        <v>7400000.0</v>
      </c>
      <c r="G217" s="57">
        <v>4.0</v>
      </c>
      <c r="H217" s="16">
        <v>2024.0</v>
      </c>
      <c r="I217" s="58">
        <f t="shared" si="4"/>
        <v>2027</v>
      </c>
      <c r="J217" s="59">
        <f t="shared" ref="J217:K217" si="429">if($E217="","",if($E217="Dropped",if(and(J$1&lt;=$I217,J$1&gt;=$H217),if(Year($D217)=J$1,$F217*0.8,if((year($D217)+1)=J$1,$F217*0.6,$F217*0.4)) ,""),if($E217="Minors",0,if($E217="FA Contract",if(and(J$1&lt;=$I217,J$1&gt;=$H217),$F217,""),if($E217="YP Contract",if(J$1=$H217,500000,if(J$1=($H217+1),1000000,if(J$1=($H217+2),1500000,""))))))))</f>
        <v>7400000</v>
      </c>
      <c r="K217" s="59">
        <f t="shared" si="429"/>
        <v>7400000</v>
      </c>
      <c r="L217" s="59">
        <f t="shared" ref="L217:Z217" si="430">if($E217="","",if($E217="Injured",if(and(L$1=year(today()),L$1&lt;=$I217,L$1&gt;=$H217),0,if(and(L$1&lt;=$I217,L$1&gt;=$H217),$F217,"")),if($E217="Dropped",if(and(L$1&lt;=$I217,L$1&gt;=$H217),if(Year($D217)=L$1,$F217*0.8,if((year($D217)+1)=L$1,$F217*0.6,$F217*0.4)) ,""),if($E217="Minors",0,if($E217="FA Contract",if(and(L$1&lt;=$I217,L$1&gt;=$H217),$F217,""),if($E217="YP Contract",if(L$1=$H217,500000,if(L$1=($H217+1),1000000,if(L$1=($H217+2),1500000,"")))))))))</f>
        <v>7400000</v>
      </c>
      <c r="M217" s="59">
        <f t="shared" si="430"/>
        <v>7400000</v>
      </c>
      <c r="N217" s="59" t="str">
        <f t="shared" si="430"/>
        <v/>
      </c>
      <c r="O217" s="59" t="str">
        <f t="shared" si="430"/>
        <v/>
      </c>
      <c r="P217" s="59" t="str">
        <f t="shared" si="430"/>
        <v/>
      </c>
      <c r="Q217" s="59" t="str">
        <f t="shared" si="430"/>
        <v/>
      </c>
      <c r="R217" s="59" t="str">
        <f t="shared" si="430"/>
        <v/>
      </c>
      <c r="S217" s="59" t="str">
        <f t="shared" si="430"/>
        <v/>
      </c>
      <c r="T217" s="59" t="str">
        <f t="shared" si="430"/>
        <v/>
      </c>
      <c r="U217" s="59" t="str">
        <f t="shared" si="430"/>
        <v/>
      </c>
      <c r="V217" s="59" t="str">
        <f t="shared" si="430"/>
        <v/>
      </c>
      <c r="W217" s="59" t="str">
        <f t="shared" si="430"/>
        <v/>
      </c>
      <c r="X217" s="59" t="str">
        <f t="shared" si="430"/>
        <v/>
      </c>
      <c r="Y217" s="59" t="str">
        <f t="shared" si="430"/>
        <v/>
      </c>
      <c r="Z217" s="59" t="str">
        <f t="shared" si="430"/>
        <v/>
      </c>
    </row>
    <row r="218">
      <c r="A218" s="16" t="s">
        <v>210</v>
      </c>
      <c r="B218" s="16" t="s">
        <v>204</v>
      </c>
      <c r="C218" s="54">
        <v>45693.0</v>
      </c>
      <c r="D218" s="54"/>
      <c r="E218" s="55" t="s">
        <v>12</v>
      </c>
      <c r="F218" s="56">
        <v>6000000.0</v>
      </c>
      <c r="G218" s="57">
        <v>3.0</v>
      </c>
      <c r="H218" s="16">
        <v>2025.0</v>
      </c>
      <c r="I218" s="58">
        <f t="shared" si="4"/>
        <v>2027</v>
      </c>
      <c r="J218" s="59" t="str">
        <f t="shared" ref="J218:K218" si="431">if($E218="","",if($E218="Dropped",if(and(J$1&lt;=$I218,J$1&gt;=$H218),if(Year($D218)=J$1,$F218*0.8,if((year($D218)+1)=J$1,$F218*0.6,$F218*0.4)) ,""),if($E218="Minors",0,if($E218="FA Contract",if(and(J$1&lt;=$I218,J$1&gt;=$H218),$F218,""),if($E218="YP Contract",if(J$1=$H218,500000,if(J$1=($H218+1),1000000,if(J$1=($H218+2),1500000,""))))))))</f>
        <v/>
      </c>
      <c r="K218" s="59">
        <f t="shared" si="431"/>
        <v>6000000</v>
      </c>
      <c r="L218" s="59">
        <f t="shared" ref="L218:Z218" si="432">if($E218="","",if($E218="Injured",if(and(L$1=year(today()),L$1&lt;=$I218,L$1&gt;=$H218),0,if(and(L$1&lt;=$I218,L$1&gt;=$H218),$F218,"")),if($E218="Dropped",if(and(L$1&lt;=$I218,L$1&gt;=$H218),if(Year($D218)=L$1,$F218*0.8,if((year($D218)+1)=L$1,$F218*0.6,$F218*0.4)) ,""),if($E218="Minors",0,if($E218="FA Contract",if(and(L$1&lt;=$I218,L$1&gt;=$H218),$F218,""),if($E218="YP Contract",if(L$1=$H218,500000,if(L$1=($H218+1),1000000,if(L$1=($H218+2),1500000,"")))))))))</f>
        <v>6000000</v>
      </c>
      <c r="M218" s="59">
        <f t="shared" si="432"/>
        <v>6000000</v>
      </c>
      <c r="N218" s="59" t="str">
        <f t="shared" si="432"/>
        <v/>
      </c>
      <c r="O218" s="59" t="str">
        <f t="shared" si="432"/>
        <v/>
      </c>
      <c r="P218" s="59" t="str">
        <f t="shared" si="432"/>
        <v/>
      </c>
      <c r="Q218" s="59" t="str">
        <f t="shared" si="432"/>
        <v/>
      </c>
      <c r="R218" s="59" t="str">
        <f t="shared" si="432"/>
        <v/>
      </c>
      <c r="S218" s="59" t="str">
        <f t="shared" si="432"/>
        <v/>
      </c>
      <c r="T218" s="59" t="str">
        <f t="shared" si="432"/>
        <v/>
      </c>
      <c r="U218" s="59" t="str">
        <f t="shared" si="432"/>
        <v/>
      </c>
      <c r="V218" s="59" t="str">
        <f t="shared" si="432"/>
        <v/>
      </c>
      <c r="W218" s="59" t="str">
        <f t="shared" si="432"/>
        <v/>
      </c>
      <c r="X218" s="59" t="str">
        <f t="shared" si="432"/>
        <v/>
      </c>
      <c r="Y218" s="59" t="str">
        <f t="shared" si="432"/>
        <v/>
      </c>
      <c r="Z218" s="59" t="str">
        <f t="shared" si="432"/>
        <v/>
      </c>
    </row>
    <row r="219">
      <c r="A219" s="16" t="s">
        <v>211</v>
      </c>
      <c r="B219" s="16" t="s">
        <v>204</v>
      </c>
      <c r="C219" s="54">
        <v>45686.0</v>
      </c>
      <c r="D219" s="54"/>
      <c r="E219" s="55" t="s">
        <v>12</v>
      </c>
      <c r="F219" s="56">
        <v>6000000.0</v>
      </c>
      <c r="G219" s="57">
        <v>3.0</v>
      </c>
      <c r="H219" s="16">
        <v>2025.0</v>
      </c>
      <c r="I219" s="58">
        <f t="shared" si="4"/>
        <v>2027</v>
      </c>
      <c r="J219" s="59" t="str">
        <f t="shared" ref="J219:K219" si="433">if($E219="","",if($E219="Dropped",if(and(J$1&lt;=$I219,J$1&gt;=$H219),if(Year($D219)=J$1,$F219*0.8,if((year($D219)+1)=J$1,$F219*0.6,$F219*0.4)) ,""),if($E219="Minors",0,if($E219="FA Contract",if(and(J$1&lt;=$I219,J$1&gt;=$H219),$F219,""),if($E219="YP Contract",if(J$1=$H219,500000,if(J$1=($H219+1),1000000,if(J$1=($H219+2),1500000,""))))))))</f>
        <v/>
      </c>
      <c r="K219" s="59">
        <f t="shared" si="433"/>
        <v>6000000</v>
      </c>
      <c r="L219" s="59">
        <f t="shared" ref="L219:Z219" si="434">if($E219="","",if($E219="Injured",if(and(L$1=year(today()),L$1&lt;=$I219,L$1&gt;=$H219),0,if(and(L$1&lt;=$I219,L$1&gt;=$H219),$F219,"")),if($E219="Dropped",if(and(L$1&lt;=$I219,L$1&gt;=$H219),if(Year($D219)=L$1,$F219*0.8,if((year($D219)+1)=L$1,$F219*0.6,$F219*0.4)) ,""),if($E219="Minors",0,if($E219="FA Contract",if(and(L$1&lt;=$I219,L$1&gt;=$H219),$F219,""),if($E219="YP Contract",if(L$1=$H219,500000,if(L$1=($H219+1),1000000,if(L$1=($H219+2),1500000,"")))))))))</f>
        <v>6000000</v>
      </c>
      <c r="M219" s="59">
        <f t="shared" si="434"/>
        <v>6000000</v>
      </c>
      <c r="N219" s="59" t="str">
        <f t="shared" si="434"/>
        <v/>
      </c>
      <c r="O219" s="59" t="str">
        <f t="shared" si="434"/>
        <v/>
      </c>
      <c r="P219" s="59" t="str">
        <f t="shared" si="434"/>
        <v/>
      </c>
      <c r="Q219" s="59" t="str">
        <f t="shared" si="434"/>
        <v/>
      </c>
      <c r="R219" s="59" t="str">
        <f t="shared" si="434"/>
        <v/>
      </c>
      <c r="S219" s="59" t="str">
        <f t="shared" si="434"/>
        <v/>
      </c>
      <c r="T219" s="59" t="str">
        <f t="shared" si="434"/>
        <v/>
      </c>
      <c r="U219" s="59" t="str">
        <f t="shared" si="434"/>
        <v/>
      </c>
      <c r="V219" s="59" t="str">
        <f t="shared" si="434"/>
        <v/>
      </c>
      <c r="W219" s="59" t="str">
        <f t="shared" si="434"/>
        <v/>
      </c>
      <c r="X219" s="59" t="str">
        <f t="shared" si="434"/>
        <v/>
      </c>
      <c r="Y219" s="59" t="str">
        <f t="shared" si="434"/>
        <v/>
      </c>
      <c r="Z219" s="59" t="str">
        <f t="shared" si="434"/>
        <v/>
      </c>
    </row>
    <row r="220">
      <c r="A220" s="16" t="s">
        <v>212</v>
      </c>
      <c r="B220" s="16" t="s">
        <v>204</v>
      </c>
      <c r="C220" s="54">
        <v>45693.0</v>
      </c>
      <c r="D220" s="54"/>
      <c r="E220" s="55" t="s">
        <v>12</v>
      </c>
      <c r="F220" s="56">
        <v>6000000.0</v>
      </c>
      <c r="G220" s="57">
        <v>3.0</v>
      </c>
      <c r="H220" s="16">
        <v>2025.0</v>
      </c>
      <c r="I220" s="58">
        <f t="shared" si="4"/>
        <v>2027</v>
      </c>
      <c r="J220" s="59" t="str">
        <f t="shared" ref="J220:K220" si="435">if($E220="","",if($E220="Dropped",if(and(J$1&lt;=$I220,J$1&gt;=$H220),if(Year($D220)=J$1,$F220*0.8,if((year($D220)+1)=J$1,$F220*0.6,$F220*0.4)) ,""),if($E220="Minors",0,if($E220="FA Contract",if(and(J$1&lt;=$I220,J$1&gt;=$H220),$F220,""),if($E220="YP Contract",if(J$1=$H220,500000,if(J$1=($H220+1),1000000,if(J$1=($H220+2),1500000,""))))))))</f>
        <v/>
      </c>
      <c r="K220" s="59">
        <f t="shared" si="435"/>
        <v>6000000</v>
      </c>
      <c r="L220" s="59">
        <f t="shared" ref="L220:Z220" si="436">if($E220="","",if($E220="Injured",if(and(L$1=year(today()),L$1&lt;=$I220,L$1&gt;=$H220),0,if(and(L$1&lt;=$I220,L$1&gt;=$H220),$F220,"")),if($E220="Dropped",if(and(L$1&lt;=$I220,L$1&gt;=$H220),if(Year($D220)=L$1,$F220*0.8,if((year($D220)+1)=L$1,$F220*0.6,$F220*0.4)) ,""),if($E220="Minors",0,if($E220="FA Contract",if(and(L$1&lt;=$I220,L$1&gt;=$H220),$F220,""),if($E220="YP Contract",if(L$1=$H220,500000,if(L$1=($H220+1),1000000,if(L$1=($H220+2),1500000,"")))))))))</f>
        <v>6000000</v>
      </c>
      <c r="M220" s="59">
        <f t="shared" si="436"/>
        <v>6000000</v>
      </c>
      <c r="N220" s="59" t="str">
        <f t="shared" si="436"/>
        <v/>
      </c>
      <c r="O220" s="59" t="str">
        <f t="shared" si="436"/>
        <v/>
      </c>
      <c r="P220" s="59" t="str">
        <f t="shared" si="436"/>
        <v/>
      </c>
      <c r="Q220" s="59" t="str">
        <f t="shared" si="436"/>
        <v/>
      </c>
      <c r="R220" s="59" t="str">
        <f t="shared" si="436"/>
        <v/>
      </c>
      <c r="S220" s="59" t="str">
        <f t="shared" si="436"/>
        <v/>
      </c>
      <c r="T220" s="59" t="str">
        <f t="shared" si="436"/>
        <v/>
      </c>
      <c r="U220" s="59" t="str">
        <f t="shared" si="436"/>
        <v/>
      </c>
      <c r="V220" s="59" t="str">
        <f t="shared" si="436"/>
        <v/>
      </c>
      <c r="W220" s="59" t="str">
        <f t="shared" si="436"/>
        <v/>
      </c>
      <c r="X220" s="59" t="str">
        <f t="shared" si="436"/>
        <v/>
      </c>
      <c r="Y220" s="59" t="str">
        <f t="shared" si="436"/>
        <v/>
      </c>
      <c r="Z220" s="59" t="str">
        <f t="shared" si="436"/>
        <v/>
      </c>
    </row>
    <row r="221">
      <c r="A221" s="16" t="s">
        <v>1037</v>
      </c>
      <c r="B221" s="16" t="s">
        <v>204</v>
      </c>
      <c r="C221" s="54">
        <v>46072.0</v>
      </c>
      <c r="D221" s="54"/>
      <c r="E221" s="55" t="s">
        <v>12</v>
      </c>
      <c r="F221" s="60">
        <v>5000000.0</v>
      </c>
      <c r="G221" s="57">
        <v>2.0</v>
      </c>
      <c r="H221" s="16">
        <v>2026.0</v>
      </c>
      <c r="I221" s="58">
        <f t="shared" si="4"/>
        <v>2027</v>
      </c>
      <c r="J221" s="59" t="str">
        <f t="shared" ref="J221:K221" si="437">if($E221="","",if($E221="Dropped",if(and(J$1&lt;=$I221,J$1&gt;=$H221),if(Year($D221)=J$1,$F221*0.8,if((year($D221)+1)=J$1,$F221*0.6,$F221*0.4)) ,""),if($E221="Minors",0,if($E221="FA Contract",if(and(J$1&lt;=$I221,J$1&gt;=$H221),$F221,""),if($E221="YP Contract",if(J$1=$H221,500000,if(J$1=($H221+1),1000000,if(J$1=($H221+2),1500000,""))))))))</f>
        <v/>
      </c>
      <c r="K221" s="59" t="str">
        <f t="shared" si="437"/>
        <v/>
      </c>
      <c r="L221" s="59">
        <f t="shared" ref="L221:Z221" si="438">if($E221="","",if($E221="Injured",if(and(L$1=year(today()),L$1&lt;=$I221,L$1&gt;=$H221),0,if(and(L$1&lt;=$I221,L$1&gt;=$H221),$F221,"")),if($E221="Dropped",if(and(L$1&lt;=$I221,L$1&gt;=$H221),if(Year($D221)=L$1,$F221*0.8,if((year($D221)+1)=L$1,$F221*0.6,$F221*0.4)) ,""),if($E221="Minors",0,if($E221="FA Contract",if(and(L$1&lt;=$I221,L$1&gt;=$H221),$F221,""),if($E221="YP Contract",if(L$1=$H221,500000,if(L$1=($H221+1),1000000,if(L$1=($H221+2),1500000,"")))))))))</f>
        <v>5000000</v>
      </c>
      <c r="M221" s="59">
        <f t="shared" si="438"/>
        <v>5000000</v>
      </c>
      <c r="N221" s="59" t="str">
        <f t="shared" si="438"/>
        <v/>
      </c>
      <c r="O221" s="59" t="str">
        <f t="shared" si="438"/>
        <v/>
      </c>
      <c r="P221" s="59" t="str">
        <f t="shared" si="438"/>
        <v/>
      </c>
      <c r="Q221" s="59" t="str">
        <f t="shared" si="438"/>
        <v/>
      </c>
      <c r="R221" s="59" t="str">
        <f t="shared" si="438"/>
        <v/>
      </c>
      <c r="S221" s="59" t="str">
        <f t="shared" si="438"/>
        <v/>
      </c>
      <c r="T221" s="59" t="str">
        <f t="shared" si="438"/>
        <v/>
      </c>
      <c r="U221" s="59" t="str">
        <f t="shared" si="438"/>
        <v/>
      </c>
      <c r="V221" s="59" t="str">
        <f t="shared" si="438"/>
        <v/>
      </c>
      <c r="W221" s="59" t="str">
        <f t="shared" si="438"/>
        <v/>
      </c>
      <c r="X221" s="59" t="str">
        <f t="shared" si="438"/>
        <v/>
      </c>
      <c r="Y221" s="59" t="str">
        <f t="shared" si="438"/>
        <v/>
      </c>
      <c r="Z221" s="59" t="str">
        <f t="shared" si="438"/>
        <v/>
      </c>
    </row>
    <row r="222">
      <c r="A222" s="16" t="s">
        <v>216</v>
      </c>
      <c r="B222" s="16" t="s">
        <v>204</v>
      </c>
      <c r="C222" s="54">
        <v>45693.0</v>
      </c>
      <c r="D222" s="54"/>
      <c r="E222" s="55" t="s">
        <v>12</v>
      </c>
      <c r="F222" s="56">
        <v>5000000.0</v>
      </c>
      <c r="G222" s="57">
        <v>3.0</v>
      </c>
      <c r="H222" s="16">
        <v>2025.0</v>
      </c>
      <c r="I222" s="58">
        <f t="shared" si="4"/>
        <v>2027</v>
      </c>
      <c r="J222" s="59" t="str">
        <f t="shared" ref="J222:K222" si="439">if($E222="","",if($E222="Dropped",if(and(J$1&lt;=$I222,J$1&gt;=$H222),if(Year($D222)=J$1,$F222*0.8,if((year($D222)+1)=J$1,$F222*0.6,$F222*0.4)) ,""),if($E222="Minors",0,if($E222="FA Contract",if(and(J$1&lt;=$I222,J$1&gt;=$H222),$F222,""),if($E222="YP Contract",if(J$1=$H222,500000,if(J$1=($H222+1),1000000,if(J$1=($H222+2),1500000,""))))))))</f>
        <v/>
      </c>
      <c r="K222" s="59">
        <f t="shared" si="439"/>
        <v>5000000</v>
      </c>
      <c r="L222" s="59">
        <f t="shared" ref="L222:Z222" si="440">if($E222="","",if($E222="Injured",if(and(L$1=year(today()),L$1&lt;=$I222,L$1&gt;=$H222),0,if(and(L$1&lt;=$I222,L$1&gt;=$H222),$F222,"")),if($E222="Dropped",if(and(L$1&lt;=$I222,L$1&gt;=$H222),if(Year($D222)=L$1,$F222*0.8,if((year($D222)+1)=L$1,$F222*0.6,$F222*0.4)) ,""),if($E222="Minors",0,if($E222="FA Contract",if(and(L$1&lt;=$I222,L$1&gt;=$H222),$F222,""),if($E222="YP Contract",if(L$1=$H222,500000,if(L$1=($H222+1),1000000,if(L$1=($H222+2),1500000,"")))))))))</f>
        <v>5000000</v>
      </c>
      <c r="M222" s="59">
        <f t="shared" si="440"/>
        <v>5000000</v>
      </c>
      <c r="N222" s="59" t="str">
        <f t="shared" si="440"/>
        <v/>
      </c>
      <c r="O222" s="59" t="str">
        <f t="shared" si="440"/>
        <v/>
      </c>
      <c r="P222" s="59" t="str">
        <f t="shared" si="440"/>
        <v/>
      </c>
      <c r="Q222" s="59" t="str">
        <f t="shared" si="440"/>
        <v/>
      </c>
      <c r="R222" s="59" t="str">
        <f t="shared" si="440"/>
        <v/>
      </c>
      <c r="S222" s="59" t="str">
        <f t="shared" si="440"/>
        <v/>
      </c>
      <c r="T222" s="59" t="str">
        <f t="shared" si="440"/>
        <v/>
      </c>
      <c r="U222" s="59" t="str">
        <f t="shared" si="440"/>
        <v/>
      </c>
      <c r="V222" s="59" t="str">
        <f t="shared" si="440"/>
        <v/>
      </c>
      <c r="W222" s="59" t="str">
        <f t="shared" si="440"/>
        <v/>
      </c>
      <c r="X222" s="59" t="str">
        <f t="shared" si="440"/>
        <v/>
      </c>
      <c r="Y222" s="59" t="str">
        <f t="shared" si="440"/>
        <v/>
      </c>
      <c r="Z222" s="59" t="str">
        <f t="shared" si="440"/>
        <v/>
      </c>
    </row>
    <row r="223">
      <c r="A223" s="16" t="s">
        <v>217</v>
      </c>
      <c r="B223" s="16" t="s">
        <v>204</v>
      </c>
      <c r="C223" s="54">
        <v>45721.0</v>
      </c>
      <c r="D223" s="54"/>
      <c r="E223" s="55" t="s">
        <v>12</v>
      </c>
      <c r="F223" s="56">
        <v>5000000.0</v>
      </c>
      <c r="G223" s="57">
        <v>2.0</v>
      </c>
      <c r="H223" s="16">
        <v>2025.0</v>
      </c>
      <c r="I223" s="58">
        <f t="shared" si="4"/>
        <v>2026</v>
      </c>
      <c r="J223" s="59" t="str">
        <f t="shared" ref="J223:K223" si="441">if($E223="","",if($E223="Dropped",if(and(J$1&lt;=$I223,J$1&gt;=$H223),if(Year($D223)=J$1,$F223*0.8,if((year($D223)+1)=J$1,$F223*0.6,$F223*0.4)) ,""),if($E223="Minors",0,if($E223="FA Contract",if(and(J$1&lt;=$I223,J$1&gt;=$H223),$F223,""),if($E223="YP Contract",if(J$1=$H223,500000,if(J$1=($H223+1),1000000,if(J$1=($H223+2),1500000,""))))))))</f>
        <v/>
      </c>
      <c r="K223" s="59">
        <f t="shared" si="441"/>
        <v>5000000</v>
      </c>
      <c r="L223" s="59">
        <f t="shared" ref="L223:Z223" si="442">if($E223="","",if($E223="Injured",if(and(L$1=year(today()),L$1&lt;=$I223,L$1&gt;=$H223),0,if(and(L$1&lt;=$I223,L$1&gt;=$H223),$F223,"")),if($E223="Dropped",if(and(L$1&lt;=$I223,L$1&gt;=$H223),if(Year($D223)=L$1,$F223*0.8,if((year($D223)+1)=L$1,$F223*0.6,$F223*0.4)) ,""),if($E223="Minors",0,if($E223="FA Contract",if(and(L$1&lt;=$I223,L$1&gt;=$H223),$F223,""),if($E223="YP Contract",if(L$1=$H223,500000,if(L$1=($H223+1),1000000,if(L$1=($H223+2),1500000,"")))))))))</f>
        <v>5000000</v>
      </c>
      <c r="M223" s="59" t="str">
        <f t="shared" si="442"/>
        <v/>
      </c>
      <c r="N223" s="59" t="str">
        <f t="shared" si="442"/>
        <v/>
      </c>
      <c r="O223" s="59" t="str">
        <f t="shared" si="442"/>
        <v/>
      </c>
      <c r="P223" s="59" t="str">
        <f t="shared" si="442"/>
        <v/>
      </c>
      <c r="Q223" s="59" t="str">
        <f t="shared" si="442"/>
        <v/>
      </c>
      <c r="R223" s="59" t="str">
        <f t="shared" si="442"/>
        <v/>
      </c>
      <c r="S223" s="59" t="str">
        <f t="shared" si="442"/>
        <v/>
      </c>
      <c r="T223" s="59" t="str">
        <f t="shared" si="442"/>
        <v/>
      </c>
      <c r="U223" s="59" t="str">
        <f t="shared" si="442"/>
        <v/>
      </c>
      <c r="V223" s="59" t="str">
        <f t="shared" si="442"/>
        <v/>
      </c>
      <c r="W223" s="59" t="str">
        <f t="shared" si="442"/>
        <v/>
      </c>
      <c r="X223" s="59" t="str">
        <f t="shared" si="442"/>
        <v/>
      </c>
      <c r="Y223" s="59" t="str">
        <f t="shared" si="442"/>
        <v/>
      </c>
      <c r="Z223" s="59" t="str">
        <f t="shared" si="442"/>
        <v/>
      </c>
    </row>
    <row r="224">
      <c r="A224" s="16" t="s">
        <v>222</v>
      </c>
      <c r="B224" s="16" t="s">
        <v>204</v>
      </c>
      <c r="C224" s="54">
        <v>45721.0</v>
      </c>
      <c r="D224" s="54"/>
      <c r="E224" s="55" t="s">
        <v>12</v>
      </c>
      <c r="F224" s="60">
        <v>4000000.0</v>
      </c>
      <c r="G224" s="57">
        <v>2.0</v>
      </c>
      <c r="H224" s="16">
        <v>2025.0</v>
      </c>
      <c r="I224" s="58">
        <f t="shared" si="4"/>
        <v>2026</v>
      </c>
      <c r="J224" s="59" t="str">
        <f t="shared" ref="J224:K224" si="443">if($E224="","",if($E224="Dropped",if(and(J$1&lt;=$I224,J$1&gt;=$H224),if(Year($D224)=J$1,$F224*0.8,if((year($D224)+1)=J$1,$F224*0.6,$F224*0.4)) ,""),if($E224="Minors",0,if($E224="FA Contract",if(and(J$1&lt;=$I224,J$1&gt;=$H224),$F224,""),if($E224="YP Contract",if(J$1=$H224,500000,if(J$1=($H224+1),1000000,if(J$1=($H224+2),1500000,""))))))))</f>
        <v/>
      </c>
      <c r="K224" s="59">
        <f t="shared" si="443"/>
        <v>4000000</v>
      </c>
      <c r="L224" s="59">
        <f t="shared" ref="L224:Z224" si="444">if($E224="","",if($E224="Injured",if(and(L$1=year(today()),L$1&lt;=$I224,L$1&gt;=$H224),0,if(and(L$1&lt;=$I224,L$1&gt;=$H224),$F224,"")),if($E224="Dropped",if(and(L$1&lt;=$I224,L$1&gt;=$H224),if(Year($D224)=L$1,$F224*0.8,if((year($D224)+1)=L$1,$F224*0.6,$F224*0.4)) ,""),if($E224="Minors",0,if($E224="FA Contract",if(and(L$1&lt;=$I224,L$1&gt;=$H224),$F224,""),if($E224="YP Contract",if(L$1=$H224,500000,if(L$1=($H224+1),1000000,if(L$1=($H224+2),1500000,"")))))))))</f>
        <v>4000000</v>
      </c>
      <c r="M224" s="59" t="str">
        <f t="shared" si="444"/>
        <v/>
      </c>
      <c r="N224" s="59" t="str">
        <f t="shared" si="444"/>
        <v/>
      </c>
      <c r="O224" s="59" t="str">
        <f t="shared" si="444"/>
        <v/>
      </c>
      <c r="P224" s="59" t="str">
        <f t="shared" si="444"/>
        <v/>
      </c>
      <c r="Q224" s="59" t="str">
        <f t="shared" si="444"/>
        <v/>
      </c>
      <c r="R224" s="59" t="str">
        <f t="shared" si="444"/>
        <v/>
      </c>
      <c r="S224" s="59" t="str">
        <f t="shared" si="444"/>
        <v/>
      </c>
      <c r="T224" s="59" t="str">
        <f t="shared" si="444"/>
        <v/>
      </c>
      <c r="U224" s="59" t="str">
        <f t="shared" si="444"/>
        <v/>
      </c>
      <c r="V224" s="59" t="str">
        <f t="shared" si="444"/>
        <v/>
      </c>
      <c r="W224" s="59" t="str">
        <f t="shared" si="444"/>
        <v/>
      </c>
      <c r="X224" s="59" t="str">
        <f t="shared" si="444"/>
        <v/>
      </c>
      <c r="Y224" s="59" t="str">
        <f t="shared" si="444"/>
        <v/>
      </c>
      <c r="Z224" s="59" t="str">
        <f t="shared" si="444"/>
        <v/>
      </c>
    </row>
    <row r="225">
      <c r="A225" s="16" t="s">
        <v>223</v>
      </c>
      <c r="B225" s="16" t="s">
        <v>204</v>
      </c>
      <c r="C225" s="54">
        <v>45318.0</v>
      </c>
      <c r="D225" s="54"/>
      <c r="E225" s="55" t="s">
        <v>12</v>
      </c>
      <c r="F225" s="60">
        <v>3900000.0</v>
      </c>
      <c r="G225" s="57">
        <v>4.0</v>
      </c>
      <c r="H225" s="16">
        <v>2024.0</v>
      </c>
      <c r="I225" s="58">
        <f t="shared" si="4"/>
        <v>2027</v>
      </c>
      <c r="J225" s="59">
        <f t="shared" ref="J225:K225" si="445">if($E225="","",if($E225="Dropped",if(and(J$1&lt;=$I225,J$1&gt;=$H225),if(Year($D225)=J$1,$F225*0.8,if((year($D225)+1)=J$1,$F225*0.6,$F225*0.4)) ,""),if($E225="Minors",0,if($E225="FA Contract",if(and(J$1&lt;=$I225,J$1&gt;=$H225),$F225,""),if($E225="YP Contract",if(J$1=$H225,500000,if(J$1=($H225+1),1000000,if(J$1=($H225+2),1500000,""))))))))</f>
        <v>3900000</v>
      </c>
      <c r="K225" s="59">
        <f t="shared" si="445"/>
        <v>3900000</v>
      </c>
      <c r="L225" s="59">
        <f t="shared" ref="L225:Z225" si="446">if($E225="","",if($E225="Injured",if(and(L$1=year(today()),L$1&lt;=$I225,L$1&gt;=$H225),0,if(and(L$1&lt;=$I225,L$1&gt;=$H225),$F225,"")),if($E225="Dropped",if(and(L$1&lt;=$I225,L$1&gt;=$H225),if(Year($D225)=L$1,$F225*0.8,if((year($D225)+1)=L$1,$F225*0.6,$F225*0.4)) ,""),if($E225="Minors",0,if($E225="FA Contract",if(and(L$1&lt;=$I225,L$1&gt;=$H225),$F225,""),if($E225="YP Contract",if(L$1=$H225,500000,if(L$1=($H225+1),1000000,if(L$1=($H225+2),1500000,"")))))))))</f>
        <v>3900000</v>
      </c>
      <c r="M225" s="59">
        <f t="shared" si="446"/>
        <v>3900000</v>
      </c>
      <c r="N225" s="59" t="str">
        <f t="shared" si="446"/>
        <v/>
      </c>
      <c r="O225" s="59" t="str">
        <f t="shared" si="446"/>
        <v/>
      </c>
      <c r="P225" s="59" t="str">
        <f t="shared" si="446"/>
        <v/>
      </c>
      <c r="Q225" s="59" t="str">
        <f t="shared" si="446"/>
        <v/>
      </c>
      <c r="R225" s="59" t="str">
        <f t="shared" si="446"/>
        <v/>
      </c>
      <c r="S225" s="59" t="str">
        <f t="shared" si="446"/>
        <v/>
      </c>
      <c r="T225" s="59" t="str">
        <f t="shared" si="446"/>
        <v/>
      </c>
      <c r="U225" s="59" t="str">
        <f t="shared" si="446"/>
        <v/>
      </c>
      <c r="V225" s="59" t="str">
        <f t="shared" si="446"/>
        <v/>
      </c>
      <c r="W225" s="59" t="str">
        <f t="shared" si="446"/>
        <v/>
      </c>
      <c r="X225" s="59" t="str">
        <f t="shared" si="446"/>
        <v/>
      </c>
      <c r="Y225" s="59" t="str">
        <f t="shared" si="446"/>
        <v/>
      </c>
      <c r="Z225" s="59" t="str">
        <f t="shared" si="446"/>
        <v/>
      </c>
    </row>
    <row r="226">
      <c r="A226" s="16" t="s">
        <v>225</v>
      </c>
      <c r="B226" s="16" t="s">
        <v>204</v>
      </c>
      <c r="C226" s="54">
        <v>45721.0</v>
      </c>
      <c r="D226" s="54"/>
      <c r="E226" s="55" t="s">
        <v>12</v>
      </c>
      <c r="F226" s="56">
        <v>3000000.0</v>
      </c>
      <c r="G226" s="57">
        <v>2.0</v>
      </c>
      <c r="H226" s="16">
        <v>2025.0</v>
      </c>
      <c r="I226" s="58">
        <f t="shared" si="4"/>
        <v>2026</v>
      </c>
      <c r="J226" s="59" t="str">
        <f t="shared" ref="J226:K226" si="447">if($E226="","",if($E226="Dropped",if(and(J$1&lt;=$I226,J$1&gt;=$H226),if(Year($D226)=J$1,$F226*0.8,if((year($D226)+1)=J$1,$F226*0.6,$F226*0.4)) ,""),if($E226="Minors",0,if($E226="FA Contract",if(and(J$1&lt;=$I226,J$1&gt;=$H226),$F226,""),if($E226="YP Contract",if(J$1=$H226,500000,if(J$1=($H226+1),1000000,if(J$1=($H226+2),1500000,""))))))))</f>
        <v/>
      </c>
      <c r="K226" s="59">
        <f t="shared" si="447"/>
        <v>3000000</v>
      </c>
      <c r="L226" s="59">
        <f t="shared" ref="L226:Z226" si="448">if($E226="","",if($E226="Injured",if(and(L$1=year(today()),L$1&lt;=$I226,L$1&gt;=$H226),0,if(and(L$1&lt;=$I226,L$1&gt;=$H226),$F226,"")),if($E226="Dropped",if(and(L$1&lt;=$I226,L$1&gt;=$H226),if(Year($D226)=L$1,$F226*0.8,if((year($D226)+1)=L$1,$F226*0.6,$F226*0.4)) ,""),if($E226="Minors",0,if($E226="FA Contract",if(and(L$1&lt;=$I226,L$1&gt;=$H226),$F226,""),if($E226="YP Contract",if(L$1=$H226,500000,if(L$1=($H226+1),1000000,if(L$1=($H226+2),1500000,"")))))))))</f>
        <v>3000000</v>
      </c>
      <c r="M226" s="59" t="str">
        <f t="shared" si="448"/>
        <v/>
      </c>
      <c r="N226" s="59" t="str">
        <f t="shared" si="448"/>
        <v/>
      </c>
      <c r="O226" s="59" t="str">
        <f t="shared" si="448"/>
        <v/>
      </c>
      <c r="P226" s="59" t="str">
        <f t="shared" si="448"/>
        <v/>
      </c>
      <c r="Q226" s="59" t="str">
        <f t="shared" si="448"/>
        <v/>
      </c>
      <c r="R226" s="59" t="str">
        <f t="shared" si="448"/>
        <v/>
      </c>
      <c r="S226" s="59" t="str">
        <f t="shared" si="448"/>
        <v/>
      </c>
      <c r="T226" s="59" t="str">
        <f t="shared" si="448"/>
        <v/>
      </c>
      <c r="U226" s="59" t="str">
        <f t="shared" si="448"/>
        <v/>
      </c>
      <c r="V226" s="59" t="str">
        <f t="shared" si="448"/>
        <v/>
      </c>
      <c r="W226" s="59" t="str">
        <f t="shared" si="448"/>
        <v/>
      </c>
      <c r="X226" s="59" t="str">
        <f t="shared" si="448"/>
        <v/>
      </c>
      <c r="Y226" s="59" t="str">
        <f t="shared" si="448"/>
        <v/>
      </c>
      <c r="Z226" s="59" t="str">
        <f t="shared" si="448"/>
        <v/>
      </c>
    </row>
    <row r="227">
      <c r="A227" s="16" t="s">
        <v>226</v>
      </c>
      <c r="B227" s="16" t="s">
        <v>204</v>
      </c>
      <c r="C227" s="54">
        <v>45721.0</v>
      </c>
      <c r="D227" s="54">
        <v>46048.0</v>
      </c>
      <c r="E227" s="55" t="s">
        <v>30</v>
      </c>
      <c r="F227" s="60">
        <v>3000000.0</v>
      </c>
      <c r="G227" s="57">
        <v>2.0</v>
      </c>
      <c r="H227" s="16">
        <v>2025.0</v>
      </c>
      <c r="I227" s="58">
        <f t="shared" si="4"/>
        <v>2026</v>
      </c>
      <c r="J227" s="59" t="str">
        <f t="shared" ref="J227:K227" si="449">if($E227="","",if($E227="Dropped",if(and(J$1&lt;=$I227,J$1&gt;=$H227),if(Year($D227)=J$1,$F227*0.8,if((year($D227)+1)=J$1,$F227*0.6,$F227*0.4)) ,""),if($E227="Minors",0,if($E227="FA Contract",if(and(J$1&lt;=$I227,J$1&gt;=$H227),$F227,""),if($E227="YP Contract",if(J$1=$H227,500000,if(J$1=($H227+1),1000000,if(J$1=($H227+2),1500000,""))))))))</f>
        <v/>
      </c>
      <c r="K227" s="59">
        <f t="shared" si="449"/>
        <v>1200000</v>
      </c>
      <c r="L227" s="59">
        <f t="shared" ref="L227:Z227" si="450">if($E227="","",if($E227="Injured",if(and(L$1=year(today()),L$1&lt;=$I227,L$1&gt;=$H227),0,if(and(L$1&lt;=$I227,L$1&gt;=$H227),$F227,"")),if($E227="Dropped",if(and(L$1&lt;=$I227,L$1&gt;=$H227),if(Year($D227)=L$1,$F227*0.8,if((year($D227)+1)=L$1,$F227*0.6,$F227*0.4)) ,""),if($E227="Minors",0,if($E227="FA Contract",if(and(L$1&lt;=$I227,L$1&gt;=$H227),$F227,""),if($E227="YP Contract",if(L$1=$H227,500000,if(L$1=($H227+1),1000000,if(L$1=($H227+2),1500000,"")))))))))</f>
        <v>2400000</v>
      </c>
      <c r="M227" s="59" t="str">
        <f t="shared" si="450"/>
        <v/>
      </c>
      <c r="N227" s="59" t="str">
        <f t="shared" si="450"/>
        <v/>
      </c>
      <c r="O227" s="59" t="str">
        <f t="shared" si="450"/>
        <v/>
      </c>
      <c r="P227" s="59" t="str">
        <f t="shared" si="450"/>
        <v/>
      </c>
      <c r="Q227" s="59" t="str">
        <f t="shared" si="450"/>
        <v/>
      </c>
      <c r="R227" s="59" t="str">
        <f t="shared" si="450"/>
        <v/>
      </c>
      <c r="S227" s="59" t="str">
        <f t="shared" si="450"/>
        <v/>
      </c>
      <c r="T227" s="59" t="str">
        <f t="shared" si="450"/>
        <v/>
      </c>
      <c r="U227" s="59" t="str">
        <f t="shared" si="450"/>
        <v/>
      </c>
      <c r="V227" s="59" t="str">
        <f t="shared" si="450"/>
        <v/>
      </c>
      <c r="W227" s="59" t="str">
        <f t="shared" si="450"/>
        <v/>
      </c>
      <c r="X227" s="59" t="str">
        <f t="shared" si="450"/>
        <v/>
      </c>
      <c r="Y227" s="59" t="str">
        <f t="shared" si="450"/>
        <v/>
      </c>
      <c r="Z227" s="59" t="str">
        <f t="shared" si="450"/>
        <v/>
      </c>
    </row>
    <row r="228">
      <c r="A228" s="16" t="s">
        <v>234</v>
      </c>
      <c r="B228" s="16" t="s">
        <v>204</v>
      </c>
      <c r="C228" s="54">
        <v>45686.0</v>
      </c>
      <c r="D228" s="54"/>
      <c r="E228" s="55" t="s">
        <v>34</v>
      </c>
      <c r="F228" s="60" t="s">
        <v>35</v>
      </c>
      <c r="G228" s="57" t="s">
        <v>35</v>
      </c>
      <c r="H228" s="16">
        <v>2025.0</v>
      </c>
      <c r="I228" s="58">
        <f t="shared" si="4"/>
        <v>2027</v>
      </c>
      <c r="J228" s="59" t="str">
        <f t="shared" ref="J228:K228" si="451">if($E228="","",if($E228="Dropped",if(and(J$1&lt;=$I228,J$1&gt;=$H228),if(Year($D228)=J$1,$F228*0.8,if((year($D228)+1)=J$1,$F228*0.6,$F228*0.4)) ,""),if($E228="Minors",0,if($E228="FA Contract",if(and(J$1&lt;=$I228,J$1&gt;=$H228),$F228,""),if($E228="YP Contract",if(J$1=$H228,500000,if(J$1=($H228+1),1000000,if(J$1=($H228+2),1500000,""))))))))</f>
        <v/>
      </c>
      <c r="K228" s="59">
        <f t="shared" si="451"/>
        <v>500000</v>
      </c>
      <c r="L228" s="59">
        <f t="shared" ref="L228:Z228" si="452">if($E228="","",if($E228="Injured",if(and(L$1=year(today()),L$1&lt;=$I228,L$1&gt;=$H228),0,if(and(L$1&lt;=$I228,L$1&gt;=$H228),$F228,"")),if($E228="Dropped",if(and(L$1&lt;=$I228,L$1&gt;=$H228),if(Year($D228)=L$1,$F228*0.8,if((year($D228)+1)=L$1,$F228*0.6,$F228*0.4)) ,""),if($E228="Minors",0,if($E228="FA Contract",if(and(L$1&lt;=$I228,L$1&gt;=$H228),$F228,""),if($E228="YP Contract",if(L$1=$H228,500000,if(L$1=($H228+1),1000000,if(L$1=($H228+2),1500000,"")))))))))</f>
        <v>1000000</v>
      </c>
      <c r="M228" s="59">
        <f t="shared" si="452"/>
        <v>1500000</v>
      </c>
      <c r="N228" s="59" t="str">
        <f t="shared" si="452"/>
        <v/>
      </c>
      <c r="O228" s="59" t="str">
        <f t="shared" si="452"/>
        <v/>
      </c>
      <c r="P228" s="59" t="str">
        <f t="shared" si="452"/>
        <v/>
      </c>
      <c r="Q228" s="59" t="str">
        <f t="shared" si="452"/>
        <v/>
      </c>
      <c r="R228" s="59" t="str">
        <f t="shared" si="452"/>
        <v/>
      </c>
      <c r="S228" s="59" t="str">
        <f t="shared" si="452"/>
        <v/>
      </c>
      <c r="T228" s="59" t="str">
        <f t="shared" si="452"/>
        <v/>
      </c>
      <c r="U228" s="59" t="str">
        <f t="shared" si="452"/>
        <v/>
      </c>
      <c r="V228" s="59" t="str">
        <f t="shared" si="452"/>
        <v/>
      </c>
      <c r="W228" s="59" t="str">
        <f t="shared" si="452"/>
        <v/>
      </c>
      <c r="X228" s="59" t="str">
        <f t="shared" si="452"/>
        <v/>
      </c>
      <c r="Y228" s="59" t="str">
        <f t="shared" si="452"/>
        <v/>
      </c>
      <c r="Z228" s="59" t="str">
        <f t="shared" si="452"/>
        <v/>
      </c>
    </row>
    <row r="229">
      <c r="A229" s="16" t="s">
        <v>235</v>
      </c>
      <c r="B229" s="16" t="s">
        <v>204</v>
      </c>
      <c r="C229" s="54">
        <v>45343.0</v>
      </c>
      <c r="D229" s="54"/>
      <c r="E229" s="55" t="s">
        <v>34</v>
      </c>
      <c r="F229" s="60" t="s">
        <v>35</v>
      </c>
      <c r="G229" s="57" t="s">
        <v>35</v>
      </c>
      <c r="H229" s="16">
        <v>2025.0</v>
      </c>
      <c r="I229" s="58">
        <f t="shared" si="4"/>
        <v>2027</v>
      </c>
      <c r="J229" s="59" t="str">
        <f t="shared" ref="J229:K229" si="453">if($E229="","",if($E229="Dropped",if(and(J$1&lt;=$I229,J$1&gt;=$H229),if(Year($D229)=J$1,$F229*0.8,if((year($D229)+1)=J$1,$F229*0.6,$F229*0.4)) ,""),if($E229="Minors",0,if($E229="FA Contract",if(and(J$1&lt;=$I229,J$1&gt;=$H229),$F229,""),if($E229="YP Contract",if(J$1=$H229,500000,if(J$1=($H229+1),1000000,if(J$1=($H229+2),1500000,""))))))))</f>
        <v/>
      </c>
      <c r="K229" s="59">
        <f t="shared" si="453"/>
        <v>500000</v>
      </c>
      <c r="L229" s="59">
        <f t="shared" ref="L229:Z229" si="454">if($E229="","",if($E229="Injured",if(and(L$1=year(today()),L$1&lt;=$I229,L$1&gt;=$H229),0,if(and(L$1&lt;=$I229,L$1&gt;=$H229),$F229,"")),if($E229="Dropped",if(and(L$1&lt;=$I229,L$1&gt;=$H229),if(Year($D229)=L$1,$F229*0.8,if((year($D229)+1)=L$1,$F229*0.6,$F229*0.4)) ,""),if($E229="Minors",0,if($E229="FA Contract",if(and(L$1&lt;=$I229,L$1&gt;=$H229),$F229,""),if($E229="YP Contract",if(L$1=$H229,500000,if(L$1=($H229+1),1000000,if(L$1=($H229+2),1500000,"")))))))))</f>
        <v>1000000</v>
      </c>
      <c r="M229" s="59">
        <f t="shared" si="454"/>
        <v>1500000</v>
      </c>
      <c r="N229" s="59" t="str">
        <f t="shared" si="454"/>
        <v/>
      </c>
      <c r="O229" s="59" t="str">
        <f t="shared" si="454"/>
        <v/>
      </c>
      <c r="P229" s="59" t="str">
        <f t="shared" si="454"/>
        <v/>
      </c>
      <c r="Q229" s="59" t="str">
        <f t="shared" si="454"/>
        <v/>
      </c>
      <c r="R229" s="59" t="str">
        <f t="shared" si="454"/>
        <v/>
      </c>
      <c r="S229" s="59" t="str">
        <f t="shared" si="454"/>
        <v/>
      </c>
      <c r="T229" s="59" t="str">
        <f t="shared" si="454"/>
        <v/>
      </c>
      <c r="U229" s="59" t="str">
        <f t="shared" si="454"/>
        <v/>
      </c>
      <c r="V229" s="59" t="str">
        <f t="shared" si="454"/>
        <v/>
      </c>
      <c r="W229" s="59" t="str">
        <f t="shared" si="454"/>
        <v/>
      </c>
      <c r="X229" s="59" t="str">
        <f t="shared" si="454"/>
        <v/>
      </c>
      <c r="Y229" s="59" t="str">
        <f t="shared" si="454"/>
        <v/>
      </c>
      <c r="Z229" s="59" t="str">
        <f t="shared" si="454"/>
        <v/>
      </c>
    </row>
    <row r="230">
      <c r="A230" s="16" t="s">
        <v>249</v>
      </c>
      <c r="B230" s="16" t="s">
        <v>204</v>
      </c>
      <c r="C230" s="54">
        <v>45343.0</v>
      </c>
      <c r="D230" s="54"/>
      <c r="E230" s="55" t="s">
        <v>34</v>
      </c>
      <c r="F230" s="60" t="s">
        <v>35</v>
      </c>
      <c r="G230" s="57" t="s">
        <v>35</v>
      </c>
      <c r="H230" s="16">
        <v>2026.0</v>
      </c>
      <c r="I230" s="58">
        <f t="shared" si="4"/>
        <v>2028</v>
      </c>
      <c r="J230" s="59" t="str">
        <f t="shared" ref="J230:K230" si="455">if($E230="","",if($E230="Dropped",if(and(J$1&lt;=$I230,J$1&gt;=$H230),if(Year($D230)=J$1,$F230*0.8,if((year($D230)+1)=J$1,$F230*0.6,$F230*0.4)) ,""),if($E230="Minors",0,if($E230="FA Contract",if(and(J$1&lt;=$I230,J$1&gt;=$H230),$F230,""),if($E230="YP Contract",if(J$1=$H230,500000,if(J$1=($H230+1),1000000,if(J$1=($H230+2),1500000,""))))))))</f>
        <v/>
      </c>
      <c r="K230" s="59" t="str">
        <f t="shared" si="455"/>
        <v/>
      </c>
      <c r="L230" s="59">
        <f t="shared" ref="L230:Z230" si="456">if($E230="","",if($E230="Injured",if(and(L$1=year(today()),L$1&lt;=$I230,L$1&gt;=$H230),0,if(and(L$1&lt;=$I230,L$1&gt;=$H230),$F230,"")),if($E230="Dropped",if(and(L$1&lt;=$I230,L$1&gt;=$H230),if(Year($D230)=L$1,$F230*0.8,if((year($D230)+1)=L$1,$F230*0.6,$F230*0.4)) ,""),if($E230="Minors",0,if($E230="FA Contract",if(and(L$1&lt;=$I230,L$1&gt;=$H230),$F230,""),if($E230="YP Contract",if(L$1=$H230,500000,if(L$1=($H230+1),1000000,if(L$1=($H230+2),1500000,"")))))))))</f>
        <v>500000</v>
      </c>
      <c r="M230" s="59">
        <f t="shared" si="456"/>
        <v>1000000</v>
      </c>
      <c r="N230" s="59">
        <f t="shared" si="456"/>
        <v>1500000</v>
      </c>
      <c r="O230" s="59" t="str">
        <f t="shared" si="456"/>
        <v/>
      </c>
      <c r="P230" s="59" t="str">
        <f t="shared" si="456"/>
        <v/>
      </c>
      <c r="Q230" s="59" t="str">
        <f t="shared" si="456"/>
        <v/>
      </c>
      <c r="R230" s="59" t="str">
        <f t="shared" si="456"/>
        <v/>
      </c>
      <c r="S230" s="59" t="str">
        <f t="shared" si="456"/>
        <v/>
      </c>
      <c r="T230" s="59" t="str">
        <f t="shared" si="456"/>
        <v/>
      </c>
      <c r="U230" s="59" t="str">
        <f t="shared" si="456"/>
        <v/>
      </c>
      <c r="V230" s="59" t="str">
        <f t="shared" si="456"/>
        <v/>
      </c>
      <c r="W230" s="59" t="str">
        <f t="shared" si="456"/>
        <v/>
      </c>
      <c r="X230" s="59" t="str">
        <f t="shared" si="456"/>
        <v/>
      </c>
      <c r="Y230" s="59" t="str">
        <f t="shared" si="456"/>
        <v/>
      </c>
      <c r="Z230" s="59" t="str">
        <f t="shared" si="456"/>
        <v/>
      </c>
    </row>
    <row r="231">
      <c r="A231" s="16" t="s">
        <v>233</v>
      </c>
      <c r="B231" s="16" t="s">
        <v>204</v>
      </c>
      <c r="C231" s="54">
        <v>45343.0</v>
      </c>
      <c r="D231" s="54"/>
      <c r="E231" s="55" t="s">
        <v>34</v>
      </c>
      <c r="F231" s="60" t="s">
        <v>35</v>
      </c>
      <c r="G231" s="57" t="s">
        <v>35</v>
      </c>
      <c r="H231" s="16">
        <v>2026.0</v>
      </c>
      <c r="I231" s="58">
        <f t="shared" si="4"/>
        <v>2028</v>
      </c>
      <c r="J231" s="59" t="str">
        <f t="shared" ref="J231:K231" si="457">if($E231="","",if($E231="Dropped",if(and(J$1&lt;=$I231,J$1&gt;=$H231),if(Year($D231)=J$1,$F231*0.8,if((year($D231)+1)=J$1,$F231*0.6,$F231*0.4)) ,""),if($E231="Minors",0,if($E231="FA Contract",if(and(J$1&lt;=$I231,J$1&gt;=$H231),$F231,""),if($E231="YP Contract",if(J$1=$H231,500000,if(J$1=($H231+1),1000000,if(J$1=($H231+2),1500000,""))))))))</f>
        <v/>
      </c>
      <c r="K231" s="59" t="str">
        <f t="shared" si="457"/>
        <v/>
      </c>
      <c r="L231" s="59">
        <f t="shared" ref="L231:Z231" si="458">if($E231="","",if($E231="Injured",if(and(L$1=year(today()),L$1&lt;=$I231,L$1&gt;=$H231),0,if(and(L$1&lt;=$I231,L$1&gt;=$H231),$F231,"")),if($E231="Dropped",if(and(L$1&lt;=$I231,L$1&gt;=$H231),if(Year($D231)=L$1,$F231*0.8,if((year($D231)+1)=L$1,$F231*0.6,$F231*0.4)) ,""),if($E231="Minors",0,if($E231="FA Contract",if(and(L$1&lt;=$I231,L$1&gt;=$H231),$F231,""),if($E231="YP Contract",if(L$1=$H231,500000,if(L$1=($H231+1),1000000,if(L$1=($H231+2),1500000,"")))))))))</f>
        <v>500000</v>
      </c>
      <c r="M231" s="59">
        <f t="shared" si="458"/>
        <v>1000000</v>
      </c>
      <c r="N231" s="59">
        <f t="shared" si="458"/>
        <v>1500000</v>
      </c>
      <c r="O231" s="59" t="str">
        <f t="shared" si="458"/>
        <v/>
      </c>
      <c r="P231" s="59" t="str">
        <f t="shared" si="458"/>
        <v/>
      </c>
      <c r="Q231" s="59" t="str">
        <f t="shared" si="458"/>
        <v/>
      </c>
      <c r="R231" s="59" t="str">
        <f t="shared" si="458"/>
        <v/>
      </c>
      <c r="S231" s="59" t="str">
        <f t="shared" si="458"/>
        <v/>
      </c>
      <c r="T231" s="59" t="str">
        <f t="shared" si="458"/>
        <v/>
      </c>
      <c r="U231" s="59" t="str">
        <f t="shared" si="458"/>
        <v/>
      </c>
      <c r="V231" s="59" t="str">
        <f t="shared" si="458"/>
        <v/>
      </c>
      <c r="W231" s="59" t="str">
        <f t="shared" si="458"/>
        <v/>
      </c>
      <c r="X231" s="59" t="str">
        <f t="shared" si="458"/>
        <v/>
      </c>
      <c r="Y231" s="59" t="str">
        <f t="shared" si="458"/>
        <v/>
      </c>
      <c r="Z231" s="59" t="str">
        <f t="shared" si="458"/>
        <v/>
      </c>
    </row>
    <row r="232">
      <c r="A232" s="16" t="s">
        <v>248</v>
      </c>
      <c r="B232" s="16" t="s">
        <v>204</v>
      </c>
      <c r="C232" s="54">
        <v>45343.0</v>
      </c>
      <c r="D232" s="54"/>
      <c r="E232" s="55" t="s">
        <v>52</v>
      </c>
      <c r="F232" s="60" t="s">
        <v>35</v>
      </c>
      <c r="G232" s="57" t="s">
        <v>35</v>
      </c>
      <c r="H232" s="62"/>
      <c r="I232" s="58" t="str">
        <f t="shared" si="4"/>
        <v/>
      </c>
      <c r="J232" s="59">
        <f t="shared" ref="J232:K232" si="459">if($E232="","",if($E232="Dropped",if(and(J$1&lt;=$I232,J$1&gt;=$H232),if(Year($D232)=J$1,$F232*0.8,if((year($D232)+1)=J$1,$F232*0.6,$F232*0.4)) ,""),if($E232="Minors",0,if($E232="FA Contract",if(and(J$1&lt;=$I232,J$1&gt;=$H232),$F232,""),if($E232="YP Contract",if(J$1=$H232,500000,if(J$1=($H232+1),1000000,if(J$1=($H232+2),1500000,""))))))))</f>
        <v>0</v>
      </c>
      <c r="K232" s="59">
        <f t="shared" si="459"/>
        <v>0</v>
      </c>
      <c r="L232" s="59">
        <f t="shared" ref="L232:Z232" si="460">if($E232="","",if($E232="Injured",if(and(L$1=year(today()),L$1&lt;=$I232,L$1&gt;=$H232),0,if(and(L$1&lt;=$I232,L$1&gt;=$H232),$F232,"")),if($E232="Dropped",if(and(L$1&lt;=$I232,L$1&gt;=$H232),if(Year($D232)=L$1,$F232*0.8,if((year($D232)+1)=L$1,$F232*0.6,$F232*0.4)) ,""),if($E232="Minors",0,if($E232="FA Contract",if(and(L$1&lt;=$I232,L$1&gt;=$H232),$F232,""),if($E232="YP Contract",if(L$1=$H232,500000,if(L$1=($H232+1),1000000,if(L$1=($H232+2),1500000,"")))))))))</f>
        <v>0</v>
      </c>
      <c r="M232" s="59">
        <f t="shared" si="460"/>
        <v>0</v>
      </c>
      <c r="N232" s="59">
        <f t="shared" si="460"/>
        <v>0</v>
      </c>
      <c r="O232" s="59">
        <f t="shared" si="460"/>
        <v>0</v>
      </c>
      <c r="P232" s="59">
        <f t="shared" si="460"/>
        <v>0</v>
      </c>
      <c r="Q232" s="59">
        <f t="shared" si="460"/>
        <v>0</v>
      </c>
      <c r="R232" s="59">
        <f t="shared" si="460"/>
        <v>0</v>
      </c>
      <c r="S232" s="59">
        <f t="shared" si="460"/>
        <v>0</v>
      </c>
      <c r="T232" s="59">
        <f t="shared" si="460"/>
        <v>0</v>
      </c>
      <c r="U232" s="59">
        <f t="shared" si="460"/>
        <v>0</v>
      </c>
      <c r="V232" s="59">
        <f t="shared" si="460"/>
        <v>0</v>
      </c>
      <c r="W232" s="59">
        <f t="shared" si="460"/>
        <v>0</v>
      </c>
      <c r="X232" s="59">
        <f t="shared" si="460"/>
        <v>0</v>
      </c>
      <c r="Y232" s="59">
        <f t="shared" si="460"/>
        <v>0</v>
      </c>
      <c r="Z232" s="59">
        <f t="shared" si="460"/>
        <v>0</v>
      </c>
    </row>
    <row r="233">
      <c r="A233" s="16" t="s">
        <v>1038</v>
      </c>
      <c r="B233" s="16" t="s">
        <v>204</v>
      </c>
      <c r="C233" s="54">
        <v>46050.0</v>
      </c>
      <c r="D233" s="54"/>
      <c r="E233" s="55" t="s">
        <v>52</v>
      </c>
      <c r="F233" s="60" t="s">
        <v>35</v>
      </c>
      <c r="G233" s="57" t="s">
        <v>35</v>
      </c>
      <c r="H233" s="62"/>
      <c r="I233" s="58" t="str">
        <f t="shared" si="4"/>
        <v/>
      </c>
      <c r="J233" s="59">
        <f t="shared" ref="J233:K233" si="461">if($E233="","",if($E233="Dropped",if(and(J$1&lt;=$I233,J$1&gt;=$H233),if(Year($D233)=J$1,$F233*0.8,if((year($D233)+1)=J$1,$F233*0.6,$F233*0.4)) ,""),if($E233="Minors",0,if($E233="FA Contract",if(and(J$1&lt;=$I233,J$1&gt;=$H233),$F233,""),if($E233="YP Contract",if(J$1=$H233,500000,if(J$1=($H233+1),1000000,if(J$1=($H233+2),1500000,""))))))))</f>
        <v>0</v>
      </c>
      <c r="K233" s="59">
        <f t="shared" si="461"/>
        <v>0</v>
      </c>
      <c r="L233" s="59">
        <f t="shared" ref="L233:Z233" si="462">if($E233="","",if($E233="Injured",if(and(L$1=year(today()),L$1&lt;=$I233,L$1&gt;=$H233),0,if(and(L$1&lt;=$I233,L$1&gt;=$H233),$F233,"")),if($E233="Dropped",if(and(L$1&lt;=$I233,L$1&gt;=$H233),if(Year($D233)=L$1,$F233*0.8,if((year($D233)+1)=L$1,$F233*0.6,$F233*0.4)) ,""),if($E233="Minors",0,if($E233="FA Contract",if(and(L$1&lt;=$I233,L$1&gt;=$H233),$F233,""),if($E233="YP Contract",if(L$1=$H233,500000,if(L$1=($H233+1),1000000,if(L$1=($H233+2),1500000,"")))))))))</f>
        <v>0</v>
      </c>
      <c r="M233" s="59">
        <f t="shared" si="462"/>
        <v>0</v>
      </c>
      <c r="N233" s="59">
        <f t="shared" si="462"/>
        <v>0</v>
      </c>
      <c r="O233" s="59">
        <f t="shared" si="462"/>
        <v>0</v>
      </c>
      <c r="P233" s="59">
        <f t="shared" si="462"/>
        <v>0</v>
      </c>
      <c r="Q233" s="59">
        <f t="shared" si="462"/>
        <v>0</v>
      </c>
      <c r="R233" s="59">
        <f t="shared" si="462"/>
        <v>0</v>
      </c>
      <c r="S233" s="59">
        <f t="shared" si="462"/>
        <v>0</v>
      </c>
      <c r="T233" s="59">
        <f t="shared" si="462"/>
        <v>0</v>
      </c>
      <c r="U233" s="59">
        <f t="shared" si="462"/>
        <v>0</v>
      </c>
      <c r="V233" s="59">
        <f t="shared" si="462"/>
        <v>0</v>
      </c>
      <c r="W233" s="59">
        <f t="shared" si="462"/>
        <v>0</v>
      </c>
      <c r="X233" s="59">
        <f t="shared" si="462"/>
        <v>0</v>
      </c>
      <c r="Y233" s="59">
        <f t="shared" si="462"/>
        <v>0</v>
      </c>
      <c r="Z233" s="59">
        <f t="shared" si="462"/>
        <v>0</v>
      </c>
    </row>
    <row r="234">
      <c r="A234" s="16" t="s">
        <v>250</v>
      </c>
      <c r="B234" s="16" t="s">
        <v>204</v>
      </c>
      <c r="C234" s="54">
        <v>45698.0</v>
      </c>
      <c r="D234" s="54"/>
      <c r="E234" s="55" t="s">
        <v>52</v>
      </c>
      <c r="F234" s="60" t="s">
        <v>35</v>
      </c>
      <c r="G234" s="57" t="s">
        <v>35</v>
      </c>
      <c r="H234" s="62"/>
      <c r="I234" s="58" t="str">
        <f t="shared" si="4"/>
        <v/>
      </c>
      <c r="J234" s="59">
        <f t="shared" ref="J234:K234" si="463">if($E234="","",if($E234="Dropped",if(and(J$1&lt;=$I234,J$1&gt;=$H234),if(Year($D234)=J$1,$F234*0.8,if((year($D234)+1)=J$1,$F234*0.6,$F234*0.4)) ,""),if($E234="Minors",0,if($E234="FA Contract",if(and(J$1&lt;=$I234,J$1&gt;=$H234),$F234,""),if($E234="YP Contract",if(J$1=$H234,500000,if(J$1=($H234+1),1000000,if(J$1=($H234+2),1500000,""))))))))</f>
        <v>0</v>
      </c>
      <c r="K234" s="59">
        <f t="shared" si="463"/>
        <v>0</v>
      </c>
      <c r="L234" s="59">
        <f t="shared" ref="L234:Z234" si="464">if($E234="","",if($E234="Injured",if(and(L$1=year(today()),L$1&lt;=$I234,L$1&gt;=$H234),0,if(and(L$1&lt;=$I234,L$1&gt;=$H234),$F234,"")),if($E234="Dropped",if(and(L$1&lt;=$I234,L$1&gt;=$H234),if(Year($D234)=L$1,$F234*0.8,if((year($D234)+1)=L$1,$F234*0.6,$F234*0.4)) ,""),if($E234="Minors",0,if($E234="FA Contract",if(and(L$1&lt;=$I234,L$1&gt;=$H234),$F234,""),if($E234="YP Contract",if(L$1=$H234,500000,if(L$1=($H234+1),1000000,if(L$1=($H234+2),1500000,"")))))))))</f>
        <v>0</v>
      </c>
      <c r="M234" s="59">
        <f t="shared" si="464"/>
        <v>0</v>
      </c>
      <c r="N234" s="59">
        <f t="shared" si="464"/>
        <v>0</v>
      </c>
      <c r="O234" s="59">
        <f t="shared" si="464"/>
        <v>0</v>
      </c>
      <c r="P234" s="59">
        <f t="shared" si="464"/>
        <v>0</v>
      </c>
      <c r="Q234" s="59">
        <f t="shared" si="464"/>
        <v>0</v>
      </c>
      <c r="R234" s="59">
        <f t="shared" si="464"/>
        <v>0</v>
      </c>
      <c r="S234" s="59">
        <f t="shared" si="464"/>
        <v>0</v>
      </c>
      <c r="T234" s="59">
        <f t="shared" si="464"/>
        <v>0</v>
      </c>
      <c r="U234" s="59">
        <f t="shared" si="464"/>
        <v>0</v>
      </c>
      <c r="V234" s="59">
        <f t="shared" si="464"/>
        <v>0</v>
      </c>
      <c r="W234" s="59">
        <f t="shared" si="464"/>
        <v>0</v>
      </c>
      <c r="X234" s="59">
        <f t="shared" si="464"/>
        <v>0</v>
      </c>
      <c r="Y234" s="59">
        <f t="shared" si="464"/>
        <v>0</v>
      </c>
      <c r="Z234" s="59">
        <f t="shared" si="464"/>
        <v>0</v>
      </c>
    </row>
    <row r="235">
      <c r="A235" s="16" t="s">
        <v>1039</v>
      </c>
      <c r="B235" s="16" t="s">
        <v>204</v>
      </c>
      <c r="C235" s="54">
        <v>46050.0</v>
      </c>
      <c r="D235" s="54"/>
      <c r="E235" s="55" t="s">
        <v>52</v>
      </c>
      <c r="F235" s="60" t="s">
        <v>35</v>
      </c>
      <c r="G235" s="57" t="s">
        <v>35</v>
      </c>
      <c r="H235" s="62"/>
      <c r="I235" s="58" t="str">
        <f t="shared" si="4"/>
        <v/>
      </c>
      <c r="J235" s="59">
        <f t="shared" ref="J235:K235" si="465">if($E235="","",if($E235="Dropped",if(and(J$1&lt;=$I235,J$1&gt;=$H235),if(Year($D235)=J$1,$F235*0.8,if((year($D235)+1)=J$1,$F235*0.6,$F235*0.4)) ,""),if($E235="Minors",0,if($E235="FA Contract",if(and(J$1&lt;=$I235,J$1&gt;=$H235),$F235,""),if($E235="YP Contract",if(J$1=$H235,500000,if(J$1=($H235+1),1000000,if(J$1=($H235+2),1500000,""))))))))</f>
        <v>0</v>
      </c>
      <c r="K235" s="59">
        <f t="shared" si="465"/>
        <v>0</v>
      </c>
      <c r="L235" s="59">
        <f t="shared" ref="L235:Z235" si="466">if($E235="","",if($E235="Injured",if(and(L$1=year(today()),L$1&lt;=$I235,L$1&gt;=$H235),0,if(and(L$1&lt;=$I235,L$1&gt;=$H235),$F235,"")),if($E235="Dropped",if(and(L$1&lt;=$I235,L$1&gt;=$H235),if(Year($D235)=L$1,$F235*0.8,if((year($D235)+1)=L$1,$F235*0.6,$F235*0.4)) ,""),if($E235="Minors",0,if($E235="FA Contract",if(and(L$1&lt;=$I235,L$1&gt;=$H235),$F235,""),if($E235="YP Contract",if(L$1=$H235,500000,if(L$1=($H235+1),1000000,if(L$1=($H235+2),1500000,"")))))))))</f>
        <v>0</v>
      </c>
      <c r="M235" s="59">
        <f t="shared" si="466"/>
        <v>0</v>
      </c>
      <c r="N235" s="59">
        <f t="shared" si="466"/>
        <v>0</v>
      </c>
      <c r="O235" s="59">
        <f t="shared" si="466"/>
        <v>0</v>
      </c>
      <c r="P235" s="59">
        <f t="shared" si="466"/>
        <v>0</v>
      </c>
      <c r="Q235" s="59">
        <f t="shared" si="466"/>
        <v>0</v>
      </c>
      <c r="R235" s="59">
        <f t="shared" si="466"/>
        <v>0</v>
      </c>
      <c r="S235" s="59">
        <f t="shared" si="466"/>
        <v>0</v>
      </c>
      <c r="T235" s="59">
        <f t="shared" si="466"/>
        <v>0</v>
      </c>
      <c r="U235" s="59">
        <f t="shared" si="466"/>
        <v>0</v>
      </c>
      <c r="V235" s="59">
        <f t="shared" si="466"/>
        <v>0</v>
      </c>
      <c r="W235" s="59">
        <f t="shared" si="466"/>
        <v>0</v>
      </c>
      <c r="X235" s="59">
        <f t="shared" si="466"/>
        <v>0</v>
      </c>
      <c r="Y235" s="59">
        <f t="shared" si="466"/>
        <v>0</v>
      </c>
      <c r="Z235" s="59">
        <f t="shared" si="466"/>
        <v>0</v>
      </c>
    </row>
    <row r="236">
      <c r="A236" s="16" t="s">
        <v>251</v>
      </c>
      <c r="B236" s="16" t="s">
        <v>204</v>
      </c>
      <c r="C236" s="54">
        <v>45921.0</v>
      </c>
      <c r="D236" s="54"/>
      <c r="E236" s="55" t="s">
        <v>52</v>
      </c>
      <c r="F236" s="60" t="s">
        <v>35</v>
      </c>
      <c r="G236" s="57" t="s">
        <v>35</v>
      </c>
      <c r="H236" s="62"/>
      <c r="I236" s="58" t="str">
        <f t="shared" si="4"/>
        <v/>
      </c>
      <c r="J236" s="59">
        <f t="shared" ref="J236:K236" si="467">if($E236="","",if($E236="Dropped",if(and(J$1&lt;=$I236,J$1&gt;=$H236),if(Year($D236)=J$1,$F236*0.8,if((year($D236)+1)=J$1,$F236*0.6,$F236*0.4)) ,""),if($E236="Minors",0,if($E236="FA Contract",if(and(J$1&lt;=$I236,J$1&gt;=$H236),$F236,""),if($E236="YP Contract",if(J$1=$H236,500000,if(J$1=($H236+1),1000000,if(J$1=($H236+2),1500000,""))))))))</f>
        <v>0</v>
      </c>
      <c r="K236" s="59">
        <f t="shared" si="467"/>
        <v>0</v>
      </c>
      <c r="L236" s="59">
        <f t="shared" ref="L236:Z236" si="468">if($E236="","",if($E236="Injured",if(and(L$1=year(today()),L$1&lt;=$I236,L$1&gt;=$H236),0,if(and(L$1&lt;=$I236,L$1&gt;=$H236),$F236,"")),if($E236="Dropped",if(and(L$1&lt;=$I236,L$1&gt;=$H236),if(Year($D236)=L$1,$F236*0.8,if((year($D236)+1)=L$1,$F236*0.6,$F236*0.4)) ,""),if($E236="Minors",0,if($E236="FA Contract",if(and(L$1&lt;=$I236,L$1&gt;=$H236),$F236,""),if($E236="YP Contract",if(L$1=$H236,500000,if(L$1=($H236+1),1000000,if(L$1=($H236+2),1500000,"")))))))))</f>
        <v>0</v>
      </c>
      <c r="M236" s="59">
        <f t="shared" si="468"/>
        <v>0</v>
      </c>
      <c r="N236" s="59">
        <f t="shared" si="468"/>
        <v>0</v>
      </c>
      <c r="O236" s="59">
        <f t="shared" si="468"/>
        <v>0</v>
      </c>
      <c r="P236" s="59">
        <f t="shared" si="468"/>
        <v>0</v>
      </c>
      <c r="Q236" s="59">
        <f t="shared" si="468"/>
        <v>0</v>
      </c>
      <c r="R236" s="59">
        <f t="shared" si="468"/>
        <v>0</v>
      </c>
      <c r="S236" s="59">
        <f t="shared" si="468"/>
        <v>0</v>
      </c>
      <c r="T236" s="59">
        <f t="shared" si="468"/>
        <v>0</v>
      </c>
      <c r="U236" s="59">
        <f t="shared" si="468"/>
        <v>0</v>
      </c>
      <c r="V236" s="59">
        <f t="shared" si="468"/>
        <v>0</v>
      </c>
      <c r="W236" s="59">
        <f t="shared" si="468"/>
        <v>0</v>
      </c>
      <c r="X236" s="59">
        <f t="shared" si="468"/>
        <v>0</v>
      </c>
      <c r="Y236" s="59">
        <f t="shared" si="468"/>
        <v>0</v>
      </c>
      <c r="Z236" s="59">
        <f t="shared" si="468"/>
        <v>0</v>
      </c>
    </row>
    <row r="237">
      <c r="A237" s="16" t="s">
        <v>252</v>
      </c>
      <c r="B237" s="16" t="s">
        <v>204</v>
      </c>
      <c r="C237" s="54">
        <v>45343.0</v>
      </c>
      <c r="D237" s="54"/>
      <c r="E237" s="55" t="s">
        <v>52</v>
      </c>
      <c r="F237" s="60" t="s">
        <v>35</v>
      </c>
      <c r="G237" s="57" t="s">
        <v>35</v>
      </c>
      <c r="H237" s="62"/>
      <c r="I237" s="58" t="str">
        <f t="shared" si="4"/>
        <v/>
      </c>
      <c r="J237" s="59">
        <f t="shared" ref="J237:K237" si="469">if($E237="","",if($E237="Dropped",if(and(J$1&lt;=$I237,J$1&gt;=$H237),if(Year($D237)=J$1,$F237*0.8,if((year($D237)+1)=J$1,$F237*0.6,$F237*0.4)) ,""),if($E237="Minors",0,if($E237="FA Contract",if(and(J$1&lt;=$I237,J$1&gt;=$H237),$F237,""),if($E237="YP Contract",if(J$1=$H237,500000,if(J$1=($H237+1),1000000,if(J$1=($H237+2),1500000,""))))))))</f>
        <v>0</v>
      </c>
      <c r="K237" s="59">
        <f t="shared" si="469"/>
        <v>0</v>
      </c>
      <c r="L237" s="59">
        <f t="shared" ref="L237:Z237" si="470">if($E237="","",if($E237="Injured",if(and(L$1=year(today()),L$1&lt;=$I237,L$1&gt;=$H237),0,if(and(L$1&lt;=$I237,L$1&gt;=$H237),$F237,"")),if($E237="Dropped",if(and(L$1&lt;=$I237,L$1&gt;=$H237),if(Year($D237)=L$1,$F237*0.8,if((year($D237)+1)=L$1,$F237*0.6,$F237*0.4)) ,""),if($E237="Minors",0,if($E237="FA Contract",if(and(L$1&lt;=$I237,L$1&gt;=$H237),$F237,""),if($E237="YP Contract",if(L$1=$H237,500000,if(L$1=($H237+1),1000000,if(L$1=($H237+2),1500000,"")))))))))</f>
        <v>0</v>
      </c>
      <c r="M237" s="59">
        <f t="shared" si="470"/>
        <v>0</v>
      </c>
      <c r="N237" s="59">
        <f t="shared" si="470"/>
        <v>0</v>
      </c>
      <c r="O237" s="59">
        <f t="shared" si="470"/>
        <v>0</v>
      </c>
      <c r="P237" s="59">
        <f t="shared" si="470"/>
        <v>0</v>
      </c>
      <c r="Q237" s="59">
        <f t="shared" si="470"/>
        <v>0</v>
      </c>
      <c r="R237" s="59">
        <f t="shared" si="470"/>
        <v>0</v>
      </c>
      <c r="S237" s="59">
        <f t="shared" si="470"/>
        <v>0</v>
      </c>
      <c r="T237" s="59">
        <f t="shared" si="470"/>
        <v>0</v>
      </c>
      <c r="U237" s="59">
        <f t="shared" si="470"/>
        <v>0</v>
      </c>
      <c r="V237" s="59">
        <f t="shared" si="470"/>
        <v>0</v>
      </c>
      <c r="W237" s="59">
        <f t="shared" si="470"/>
        <v>0</v>
      </c>
      <c r="X237" s="59">
        <f t="shared" si="470"/>
        <v>0</v>
      </c>
      <c r="Y237" s="59">
        <f t="shared" si="470"/>
        <v>0</v>
      </c>
      <c r="Z237" s="59">
        <f t="shared" si="470"/>
        <v>0</v>
      </c>
    </row>
    <row r="238">
      <c r="A238" s="16" t="s">
        <v>253</v>
      </c>
      <c r="B238" s="16" t="s">
        <v>204</v>
      </c>
      <c r="C238" s="54">
        <v>45816.0</v>
      </c>
      <c r="D238" s="54"/>
      <c r="E238" s="55" t="s">
        <v>52</v>
      </c>
      <c r="F238" s="60" t="s">
        <v>35</v>
      </c>
      <c r="G238" s="18" t="s">
        <v>35</v>
      </c>
      <c r="H238" s="62"/>
      <c r="I238" s="58" t="str">
        <f t="shared" si="4"/>
        <v/>
      </c>
      <c r="J238" s="59">
        <f t="shared" ref="J238:K238" si="471">if($E238="","",if($E238="Dropped",if(and(J$1&lt;=$I238,J$1&gt;=$H238),if(Year($D238)=J$1,$F238*0.8,if((year($D238)+1)=J$1,$F238*0.6,$F238*0.4)) ,""),if($E238="Minors",0,if($E238="FA Contract",if(and(J$1&lt;=$I238,J$1&gt;=$H238),$F238,""),if($E238="YP Contract",if(J$1=$H238,500000,if(J$1=($H238+1),1000000,if(J$1=($H238+2),1500000,""))))))))</f>
        <v>0</v>
      </c>
      <c r="K238" s="59">
        <f t="shared" si="471"/>
        <v>0</v>
      </c>
      <c r="L238" s="59">
        <f t="shared" ref="L238:Z238" si="472">if($E238="","",if($E238="Injured",if(and(L$1=year(today()),L$1&lt;=$I238,L$1&gt;=$H238),0,if(and(L$1&lt;=$I238,L$1&gt;=$H238),$F238,"")),if($E238="Dropped",if(and(L$1&lt;=$I238,L$1&gt;=$H238),if(Year($D238)=L$1,$F238*0.8,if((year($D238)+1)=L$1,$F238*0.6,$F238*0.4)) ,""),if($E238="Minors",0,if($E238="FA Contract",if(and(L$1&lt;=$I238,L$1&gt;=$H238),$F238,""),if($E238="YP Contract",if(L$1=$H238,500000,if(L$1=($H238+1),1000000,if(L$1=($H238+2),1500000,"")))))))))</f>
        <v>0</v>
      </c>
      <c r="M238" s="59">
        <f t="shared" si="472"/>
        <v>0</v>
      </c>
      <c r="N238" s="59">
        <f t="shared" si="472"/>
        <v>0</v>
      </c>
      <c r="O238" s="59">
        <f t="shared" si="472"/>
        <v>0</v>
      </c>
      <c r="P238" s="59">
        <f t="shared" si="472"/>
        <v>0</v>
      </c>
      <c r="Q238" s="59">
        <f t="shared" si="472"/>
        <v>0</v>
      </c>
      <c r="R238" s="59">
        <f t="shared" si="472"/>
        <v>0</v>
      </c>
      <c r="S238" s="59">
        <f t="shared" si="472"/>
        <v>0</v>
      </c>
      <c r="T238" s="59">
        <f t="shared" si="472"/>
        <v>0</v>
      </c>
      <c r="U238" s="59">
        <f t="shared" si="472"/>
        <v>0</v>
      </c>
      <c r="V238" s="59">
        <f t="shared" si="472"/>
        <v>0</v>
      </c>
      <c r="W238" s="59">
        <f t="shared" si="472"/>
        <v>0</v>
      </c>
      <c r="X238" s="59">
        <f t="shared" si="472"/>
        <v>0</v>
      </c>
      <c r="Y238" s="59">
        <f t="shared" si="472"/>
        <v>0</v>
      </c>
      <c r="Z238" s="59">
        <f t="shared" si="472"/>
        <v>0</v>
      </c>
    </row>
    <row r="239">
      <c r="A239" s="16" t="s">
        <v>254</v>
      </c>
      <c r="B239" s="16" t="s">
        <v>204</v>
      </c>
      <c r="C239" s="54">
        <v>45343.0</v>
      </c>
      <c r="D239" s="54"/>
      <c r="E239" s="55" t="s">
        <v>52</v>
      </c>
      <c r="F239" s="60" t="s">
        <v>35</v>
      </c>
      <c r="G239" s="57" t="s">
        <v>35</v>
      </c>
      <c r="H239" s="62"/>
      <c r="I239" s="58" t="str">
        <f t="shared" si="4"/>
        <v/>
      </c>
      <c r="J239" s="59">
        <f t="shared" ref="J239:K239" si="473">if($E239="","",if($E239="Dropped",if(and(J$1&lt;=$I239,J$1&gt;=$H239),if(Year($D239)=J$1,$F239*0.8,if((year($D239)+1)=J$1,$F239*0.6,$F239*0.4)) ,""),if($E239="Minors",0,if($E239="FA Contract",if(and(J$1&lt;=$I239,J$1&gt;=$H239),$F239,""),if($E239="YP Contract",if(J$1=$H239,500000,if(J$1=($H239+1),1000000,if(J$1=($H239+2),1500000,""))))))))</f>
        <v>0</v>
      </c>
      <c r="K239" s="59">
        <f t="shared" si="473"/>
        <v>0</v>
      </c>
      <c r="L239" s="59">
        <f t="shared" ref="L239:Z239" si="474">if($E239="","",if($E239="Injured",if(and(L$1=year(today()),L$1&lt;=$I239,L$1&gt;=$H239),0,if(and(L$1&lt;=$I239,L$1&gt;=$H239),$F239,"")),if($E239="Dropped",if(and(L$1&lt;=$I239,L$1&gt;=$H239),if(Year($D239)=L$1,$F239*0.8,if((year($D239)+1)=L$1,$F239*0.6,$F239*0.4)) ,""),if($E239="Minors",0,if($E239="FA Contract",if(and(L$1&lt;=$I239,L$1&gt;=$H239),$F239,""),if($E239="YP Contract",if(L$1=$H239,500000,if(L$1=($H239+1),1000000,if(L$1=($H239+2),1500000,"")))))))))</f>
        <v>0</v>
      </c>
      <c r="M239" s="59">
        <f t="shared" si="474"/>
        <v>0</v>
      </c>
      <c r="N239" s="59">
        <f t="shared" si="474"/>
        <v>0</v>
      </c>
      <c r="O239" s="59">
        <f t="shared" si="474"/>
        <v>0</v>
      </c>
      <c r="P239" s="59">
        <f t="shared" si="474"/>
        <v>0</v>
      </c>
      <c r="Q239" s="59">
        <f t="shared" si="474"/>
        <v>0</v>
      </c>
      <c r="R239" s="59">
        <f t="shared" si="474"/>
        <v>0</v>
      </c>
      <c r="S239" s="59">
        <f t="shared" si="474"/>
        <v>0</v>
      </c>
      <c r="T239" s="59">
        <f t="shared" si="474"/>
        <v>0</v>
      </c>
      <c r="U239" s="59">
        <f t="shared" si="474"/>
        <v>0</v>
      </c>
      <c r="V239" s="59">
        <f t="shared" si="474"/>
        <v>0</v>
      </c>
      <c r="W239" s="59">
        <f t="shared" si="474"/>
        <v>0</v>
      </c>
      <c r="X239" s="59">
        <f t="shared" si="474"/>
        <v>0</v>
      </c>
      <c r="Y239" s="59">
        <f t="shared" si="474"/>
        <v>0</v>
      </c>
      <c r="Z239" s="59">
        <f t="shared" si="474"/>
        <v>0</v>
      </c>
    </row>
    <row r="240">
      <c r="A240" s="16" t="s">
        <v>256</v>
      </c>
      <c r="B240" s="16" t="s">
        <v>204</v>
      </c>
      <c r="C240" s="54">
        <v>45816.0</v>
      </c>
      <c r="D240" s="54"/>
      <c r="E240" s="55" t="s">
        <v>52</v>
      </c>
      <c r="F240" s="60" t="s">
        <v>35</v>
      </c>
      <c r="G240" s="18" t="s">
        <v>35</v>
      </c>
      <c r="H240" s="62"/>
      <c r="I240" s="58" t="str">
        <f t="shared" si="4"/>
        <v/>
      </c>
      <c r="J240" s="59">
        <f t="shared" ref="J240:K240" si="475">if($E240="","",if($E240="Dropped",if(and(J$1&lt;=$I240,J$1&gt;=$H240),if(Year($D240)=J$1,$F240*0.8,if((year($D240)+1)=J$1,$F240*0.6,$F240*0.4)) ,""),if($E240="Minors",0,if($E240="FA Contract",if(and(J$1&lt;=$I240,J$1&gt;=$H240),$F240,""),if($E240="YP Contract",if(J$1=$H240,500000,if(J$1=($H240+1),1000000,if(J$1=($H240+2),1500000,""))))))))</f>
        <v>0</v>
      </c>
      <c r="K240" s="59">
        <f t="shared" si="475"/>
        <v>0</v>
      </c>
      <c r="L240" s="59">
        <f t="shared" ref="L240:Z240" si="476">if($E240="","",if($E240="Injured",if(and(L$1=year(today()),L$1&lt;=$I240,L$1&gt;=$H240),0,if(and(L$1&lt;=$I240,L$1&gt;=$H240),$F240,"")),if($E240="Dropped",if(and(L$1&lt;=$I240,L$1&gt;=$H240),if(Year($D240)=L$1,$F240*0.8,if((year($D240)+1)=L$1,$F240*0.6,$F240*0.4)) ,""),if($E240="Minors",0,if($E240="FA Contract",if(and(L$1&lt;=$I240,L$1&gt;=$H240),$F240,""),if($E240="YP Contract",if(L$1=$H240,500000,if(L$1=($H240+1),1000000,if(L$1=($H240+2),1500000,"")))))))))</f>
        <v>0</v>
      </c>
      <c r="M240" s="59">
        <f t="shared" si="476"/>
        <v>0</v>
      </c>
      <c r="N240" s="59">
        <f t="shared" si="476"/>
        <v>0</v>
      </c>
      <c r="O240" s="59">
        <f t="shared" si="476"/>
        <v>0</v>
      </c>
      <c r="P240" s="59">
        <f t="shared" si="476"/>
        <v>0</v>
      </c>
      <c r="Q240" s="59">
        <f t="shared" si="476"/>
        <v>0</v>
      </c>
      <c r="R240" s="59">
        <f t="shared" si="476"/>
        <v>0</v>
      </c>
      <c r="S240" s="59">
        <f t="shared" si="476"/>
        <v>0</v>
      </c>
      <c r="T240" s="59">
        <f t="shared" si="476"/>
        <v>0</v>
      </c>
      <c r="U240" s="59">
        <f t="shared" si="476"/>
        <v>0</v>
      </c>
      <c r="V240" s="59">
        <f t="shared" si="476"/>
        <v>0</v>
      </c>
      <c r="W240" s="59">
        <f t="shared" si="476"/>
        <v>0</v>
      </c>
      <c r="X240" s="59">
        <f t="shared" si="476"/>
        <v>0</v>
      </c>
      <c r="Y240" s="59">
        <f t="shared" si="476"/>
        <v>0</v>
      </c>
      <c r="Z240" s="59">
        <f t="shared" si="476"/>
        <v>0</v>
      </c>
    </row>
    <row r="241">
      <c r="A241" s="16" t="s">
        <v>257</v>
      </c>
      <c r="B241" s="16" t="s">
        <v>204</v>
      </c>
      <c r="C241" s="54">
        <v>45687.0</v>
      </c>
      <c r="D241" s="54"/>
      <c r="E241" s="55" t="s">
        <v>52</v>
      </c>
      <c r="F241" s="60" t="s">
        <v>35</v>
      </c>
      <c r="G241" s="57" t="s">
        <v>35</v>
      </c>
      <c r="H241" s="62"/>
      <c r="I241" s="58" t="str">
        <f t="shared" si="4"/>
        <v/>
      </c>
      <c r="J241" s="59">
        <f t="shared" ref="J241:K241" si="477">if($E241="","",if($E241="Dropped",if(and(J$1&lt;=$I241,J$1&gt;=$H241),if(Year($D241)=J$1,$F241*0.8,if((year($D241)+1)=J$1,$F241*0.6,$F241*0.4)) ,""),if($E241="Minors",0,if($E241="FA Contract",if(and(J$1&lt;=$I241,J$1&gt;=$H241),$F241,""),if($E241="YP Contract",if(J$1=$H241,500000,if(J$1=($H241+1),1000000,if(J$1=($H241+2),1500000,""))))))))</f>
        <v>0</v>
      </c>
      <c r="K241" s="59">
        <f t="shared" si="477"/>
        <v>0</v>
      </c>
      <c r="L241" s="59">
        <f t="shared" ref="L241:Z241" si="478">if($E241="","",if($E241="Injured",if(and(L$1=year(today()),L$1&lt;=$I241,L$1&gt;=$H241),0,if(and(L$1&lt;=$I241,L$1&gt;=$H241),$F241,"")),if($E241="Dropped",if(and(L$1&lt;=$I241,L$1&gt;=$H241),if(Year($D241)=L$1,$F241*0.8,if((year($D241)+1)=L$1,$F241*0.6,$F241*0.4)) ,""),if($E241="Minors",0,if($E241="FA Contract",if(and(L$1&lt;=$I241,L$1&gt;=$H241),$F241,""),if($E241="YP Contract",if(L$1=$H241,500000,if(L$1=($H241+1),1000000,if(L$1=($H241+2),1500000,"")))))))))</f>
        <v>0</v>
      </c>
      <c r="M241" s="59">
        <f t="shared" si="478"/>
        <v>0</v>
      </c>
      <c r="N241" s="59">
        <f t="shared" si="478"/>
        <v>0</v>
      </c>
      <c r="O241" s="59">
        <f t="shared" si="478"/>
        <v>0</v>
      </c>
      <c r="P241" s="59">
        <f t="shared" si="478"/>
        <v>0</v>
      </c>
      <c r="Q241" s="59">
        <f t="shared" si="478"/>
        <v>0</v>
      </c>
      <c r="R241" s="59">
        <f t="shared" si="478"/>
        <v>0</v>
      </c>
      <c r="S241" s="59">
        <f t="shared" si="478"/>
        <v>0</v>
      </c>
      <c r="T241" s="59">
        <f t="shared" si="478"/>
        <v>0</v>
      </c>
      <c r="U241" s="59">
        <f t="shared" si="478"/>
        <v>0</v>
      </c>
      <c r="V241" s="59">
        <f t="shared" si="478"/>
        <v>0</v>
      </c>
      <c r="W241" s="59">
        <f t="shared" si="478"/>
        <v>0</v>
      </c>
      <c r="X241" s="59">
        <f t="shared" si="478"/>
        <v>0</v>
      </c>
      <c r="Y241" s="59">
        <f t="shared" si="478"/>
        <v>0</v>
      </c>
      <c r="Z241" s="59">
        <f t="shared" si="478"/>
        <v>0</v>
      </c>
    </row>
    <row r="242">
      <c r="A242" s="16" t="s">
        <v>1040</v>
      </c>
      <c r="B242" s="16" t="s">
        <v>204</v>
      </c>
      <c r="C242" s="54">
        <v>46056.0</v>
      </c>
      <c r="D242" s="54"/>
      <c r="E242" s="55" t="s">
        <v>52</v>
      </c>
      <c r="F242" s="60" t="s">
        <v>35</v>
      </c>
      <c r="G242" s="57" t="s">
        <v>35</v>
      </c>
      <c r="H242" s="62"/>
      <c r="I242" s="58" t="str">
        <f t="shared" si="4"/>
        <v/>
      </c>
      <c r="J242" s="59">
        <f t="shared" ref="J242:K242" si="479">if($E242="","",if($E242="Dropped",if(and(J$1&lt;=$I242,J$1&gt;=$H242),if(Year($D242)=J$1,$F242*0.8,if((year($D242)+1)=J$1,$F242*0.6,$F242*0.4)) ,""),if($E242="Minors",0,if($E242="FA Contract",if(and(J$1&lt;=$I242,J$1&gt;=$H242),$F242,""),if($E242="YP Contract",if(J$1=$H242,500000,if(J$1=($H242+1),1000000,if(J$1=($H242+2),1500000,""))))))))</f>
        <v>0</v>
      </c>
      <c r="K242" s="59">
        <f t="shared" si="479"/>
        <v>0</v>
      </c>
      <c r="L242" s="59">
        <f t="shared" ref="L242:Z242" si="480">if($E242="","",if($E242="Injured",if(and(L$1=year(today()),L$1&lt;=$I242,L$1&gt;=$H242),0,if(and(L$1&lt;=$I242,L$1&gt;=$H242),$F242,"")),if($E242="Dropped",if(and(L$1&lt;=$I242,L$1&gt;=$H242),if(Year($D242)=L$1,$F242*0.8,if((year($D242)+1)=L$1,$F242*0.6,$F242*0.4)) ,""),if($E242="Minors",0,if($E242="FA Contract",if(and(L$1&lt;=$I242,L$1&gt;=$H242),$F242,""),if($E242="YP Contract",if(L$1=$H242,500000,if(L$1=($H242+1),1000000,if(L$1=($H242+2),1500000,"")))))))))</f>
        <v>0</v>
      </c>
      <c r="M242" s="59">
        <f t="shared" si="480"/>
        <v>0</v>
      </c>
      <c r="N242" s="59">
        <f t="shared" si="480"/>
        <v>0</v>
      </c>
      <c r="O242" s="59">
        <f t="shared" si="480"/>
        <v>0</v>
      </c>
      <c r="P242" s="59">
        <f t="shared" si="480"/>
        <v>0</v>
      </c>
      <c r="Q242" s="59">
        <f t="shared" si="480"/>
        <v>0</v>
      </c>
      <c r="R242" s="59">
        <f t="shared" si="480"/>
        <v>0</v>
      </c>
      <c r="S242" s="59">
        <f t="shared" si="480"/>
        <v>0</v>
      </c>
      <c r="T242" s="59">
        <f t="shared" si="480"/>
        <v>0</v>
      </c>
      <c r="U242" s="59">
        <f t="shared" si="480"/>
        <v>0</v>
      </c>
      <c r="V242" s="59">
        <f t="shared" si="480"/>
        <v>0</v>
      </c>
      <c r="W242" s="59">
        <f t="shared" si="480"/>
        <v>0</v>
      </c>
      <c r="X242" s="59">
        <f t="shared" si="480"/>
        <v>0</v>
      </c>
      <c r="Y242" s="59">
        <f t="shared" si="480"/>
        <v>0</v>
      </c>
      <c r="Z242" s="59">
        <f t="shared" si="480"/>
        <v>0</v>
      </c>
    </row>
    <row r="243">
      <c r="A243" s="16" t="s">
        <v>1041</v>
      </c>
      <c r="B243" s="16" t="s">
        <v>204</v>
      </c>
      <c r="C243" s="54">
        <v>46055.0</v>
      </c>
      <c r="D243" s="54"/>
      <c r="E243" s="55" t="s">
        <v>52</v>
      </c>
      <c r="F243" s="60" t="s">
        <v>35</v>
      </c>
      <c r="G243" s="57" t="s">
        <v>35</v>
      </c>
      <c r="H243" s="62"/>
      <c r="I243" s="58" t="str">
        <f t="shared" si="4"/>
        <v/>
      </c>
      <c r="J243" s="59">
        <f t="shared" ref="J243:K243" si="481">if($E243="","",if($E243="Dropped",if(and(J$1&lt;=$I243,J$1&gt;=$H243),if(Year($D243)=J$1,$F243*0.8,if((year($D243)+1)=J$1,$F243*0.6,$F243*0.4)) ,""),if($E243="Minors",0,if($E243="FA Contract",if(and(J$1&lt;=$I243,J$1&gt;=$H243),$F243,""),if($E243="YP Contract",if(J$1=$H243,500000,if(J$1=($H243+1),1000000,if(J$1=($H243+2),1500000,""))))))))</f>
        <v>0</v>
      </c>
      <c r="K243" s="59">
        <f t="shared" si="481"/>
        <v>0</v>
      </c>
      <c r="L243" s="59">
        <f t="shared" ref="L243:Z243" si="482">if($E243="","",if($E243="Injured",if(and(L$1=year(today()),L$1&lt;=$I243,L$1&gt;=$H243),0,if(and(L$1&lt;=$I243,L$1&gt;=$H243),$F243,"")),if($E243="Dropped",if(and(L$1&lt;=$I243,L$1&gt;=$H243),if(Year($D243)=L$1,$F243*0.8,if((year($D243)+1)=L$1,$F243*0.6,$F243*0.4)) ,""),if($E243="Minors",0,if($E243="FA Contract",if(and(L$1&lt;=$I243,L$1&gt;=$H243),$F243,""),if($E243="YP Contract",if(L$1=$H243,500000,if(L$1=($H243+1),1000000,if(L$1=($H243+2),1500000,"")))))))))</f>
        <v>0</v>
      </c>
      <c r="M243" s="59">
        <f t="shared" si="482"/>
        <v>0</v>
      </c>
      <c r="N243" s="59">
        <f t="shared" si="482"/>
        <v>0</v>
      </c>
      <c r="O243" s="59">
        <f t="shared" si="482"/>
        <v>0</v>
      </c>
      <c r="P243" s="59">
        <f t="shared" si="482"/>
        <v>0</v>
      </c>
      <c r="Q243" s="59">
        <f t="shared" si="482"/>
        <v>0</v>
      </c>
      <c r="R243" s="59">
        <f t="shared" si="482"/>
        <v>0</v>
      </c>
      <c r="S243" s="59">
        <f t="shared" si="482"/>
        <v>0</v>
      </c>
      <c r="T243" s="59">
        <f t="shared" si="482"/>
        <v>0</v>
      </c>
      <c r="U243" s="59">
        <f t="shared" si="482"/>
        <v>0</v>
      </c>
      <c r="V243" s="59">
        <f t="shared" si="482"/>
        <v>0</v>
      </c>
      <c r="W243" s="59">
        <f t="shared" si="482"/>
        <v>0</v>
      </c>
      <c r="X243" s="59">
        <f t="shared" si="482"/>
        <v>0</v>
      </c>
      <c r="Y243" s="59">
        <f t="shared" si="482"/>
        <v>0</v>
      </c>
      <c r="Z243" s="59">
        <f t="shared" si="482"/>
        <v>0</v>
      </c>
    </row>
    <row r="244">
      <c r="A244" s="16" t="s">
        <v>258</v>
      </c>
      <c r="B244" s="16" t="s">
        <v>204</v>
      </c>
      <c r="C244" s="54">
        <v>45809.0</v>
      </c>
      <c r="D244" s="54"/>
      <c r="E244" s="55" t="s">
        <v>52</v>
      </c>
      <c r="F244" s="60" t="s">
        <v>35</v>
      </c>
      <c r="G244" s="57" t="s">
        <v>35</v>
      </c>
      <c r="H244" s="62"/>
      <c r="I244" s="58" t="str">
        <f t="shared" si="4"/>
        <v/>
      </c>
      <c r="J244" s="59">
        <f t="shared" ref="J244:K244" si="483">if($E244="","",if($E244="Dropped",if(and(J$1&lt;=$I244,J$1&gt;=$H244),if(Year($D244)=J$1,$F244*0.8,if((year($D244)+1)=J$1,$F244*0.6,$F244*0.4)) ,""),if($E244="Minors",0,if($E244="FA Contract",if(and(J$1&lt;=$I244,J$1&gt;=$H244),$F244,""),if($E244="YP Contract",if(J$1=$H244,500000,if(J$1=($H244+1),1000000,if(J$1=($H244+2),1500000,""))))))))</f>
        <v>0</v>
      </c>
      <c r="K244" s="59">
        <f t="shared" si="483"/>
        <v>0</v>
      </c>
      <c r="L244" s="59">
        <f t="shared" ref="L244:Z244" si="484">if($E244="","",if($E244="Injured",if(and(L$1=year(today()),L$1&lt;=$I244,L$1&gt;=$H244),0,if(and(L$1&lt;=$I244,L$1&gt;=$H244),$F244,"")),if($E244="Dropped",if(and(L$1&lt;=$I244,L$1&gt;=$H244),if(Year($D244)=L$1,$F244*0.8,if((year($D244)+1)=L$1,$F244*0.6,$F244*0.4)) ,""),if($E244="Minors",0,if($E244="FA Contract",if(and(L$1&lt;=$I244,L$1&gt;=$H244),$F244,""),if($E244="YP Contract",if(L$1=$H244,500000,if(L$1=($H244+1),1000000,if(L$1=($H244+2),1500000,"")))))))))</f>
        <v>0</v>
      </c>
      <c r="M244" s="59">
        <f t="shared" si="484"/>
        <v>0</v>
      </c>
      <c r="N244" s="59">
        <f t="shared" si="484"/>
        <v>0</v>
      </c>
      <c r="O244" s="59">
        <f t="shared" si="484"/>
        <v>0</v>
      </c>
      <c r="P244" s="59">
        <f t="shared" si="484"/>
        <v>0</v>
      </c>
      <c r="Q244" s="59">
        <f t="shared" si="484"/>
        <v>0</v>
      </c>
      <c r="R244" s="59">
        <f t="shared" si="484"/>
        <v>0</v>
      </c>
      <c r="S244" s="59">
        <f t="shared" si="484"/>
        <v>0</v>
      </c>
      <c r="T244" s="59">
        <f t="shared" si="484"/>
        <v>0</v>
      </c>
      <c r="U244" s="59">
        <f t="shared" si="484"/>
        <v>0</v>
      </c>
      <c r="V244" s="59">
        <f t="shared" si="484"/>
        <v>0</v>
      </c>
      <c r="W244" s="59">
        <f t="shared" si="484"/>
        <v>0</v>
      </c>
      <c r="X244" s="59">
        <f t="shared" si="484"/>
        <v>0</v>
      </c>
      <c r="Y244" s="59">
        <f t="shared" si="484"/>
        <v>0</v>
      </c>
      <c r="Z244" s="59">
        <f t="shared" si="484"/>
        <v>0</v>
      </c>
    </row>
    <row r="245">
      <c r="A245" s="16" t="s">
        <v>259</v>
      </c>
      <c r="B245" s="16" t="s">
        <v>204</v>
      </c>
      <c r="C245" s="54">
        <v>45695.0</v>
      </c>
      <c r="D245" s="54"/>
      <c r="E245" s="55" t="s">
        <v>52</v>
      </c>
      <c r="F245" s="60" t="s">
        <v>35</v>
      </c>
      <c r="G245" s="57" t="s">
        <v>35</v>
      </c>
      <c r="H245" s="62"/>
      <c r="I245" s="58" t="str">
        <f t="shared" si="4"/>
        <v/>
      </c>
      <c r="J245" s="59">
        <f t="shared" ref="J245:K245" si="485">if($E245="","",if($E245="Dropped",if(and(J$1&lt;=$I245,J$1&gt;=$H245),if(Year($D245)=J$1,$F245*0.8,if((year($D245)+1)=J$1,$F245*0.6,$F245*0.4)) ,""),if($E245="Minors",0,if($E245="FA Contract",if(and(J$1&lt;=$I245,J$1&gt;=$H245),$F245,""),if($E245="YP Contract",if(J$1=$H245,500000,if(J$1=($H245+1),1000000,if(J$1=($H245+2),1500000,""))))))))</f>
        <v>0</v>
      </c>
      <c r="K245" s="59">
        <f t="shared" si="485"/>
        <v>0</v>
      </c>
      <c r="L245" s="59">
        <f t="shared" ref="L245:Z245" si="486">if($E245="","",if($E245="Injured",if(and(L$1=year(today()),L$1&lt;=$I245,L$1&gt;=$H245),0,if(and(L$1&lt;=$I245,L$1&gt;=$H245),$F245,"")),if($E245="Dropped",if(and(L$1&lt;=$I245,L$1&gt;=$H245),if(Year($D245)=L$1,$F245*0.8,if((year($D245)+1)=L$1,$F245*0.6,$F245*0.4)) ,""),if($E245="Minors",0,if($E245="FA Contract",if(and(L$1&lt;=$I245,L$1&gt;=$H245),$F245,""),if($E245="YP Contract",if(L$1=$H245,500000,if(L$1=($H245+1),1000000,if(L$1=($H245+2),1500000,"")))))))))</f>
        <v>0</v>
      </c>
      <c r="M245" s="59">
        <f t="shared" si="486"/>
        <v>0</v>
      </c>
      <c r="N245" s="59">
        <f t="shared" si="486"/>
        <v>0</v>
      </c>
      <c r="O245" s="59">
        <f t="shared" si="486"/>
        <v>0</v>
      </c>
      <c r="P245" s="59">
        <f t="shared" si="486"/>
        <v>0</v>
      </c>
      <c r="Q245" s="59">
        <f t="shared" si="486"/>
        <v>0</v>
      </c>
      <c r="R245" s="59">
        <f t="shared" si="486"/>
        <v>0</v>
      </c>
      <c r="S245" s="59">
        <f t="shared" si="486"/>
        <v>0</v>
      </c>
      <c r="T245" s="59">
        <f t="shared" si="486"/>
        <v>0</v>
      </c>
      <c r="U245" s="59">
        <f t="shared" si="486"/>
        <v>0</v>
      </c>
      <c r="V245" s="59">
        <f t="shared" si="486"/>
        <v>0</v>
      </c>
      <c r="W245" s="59">
        <f t="shared" si="486"/>
        <v>0</v>
      </c>
      <c r="X245" s="59">
        <f t="shared" si="486"/>
        <v>0</v>
      </c>
      <c r="Y245" s="59">
        <f t="shared" si="486"/>
        <v>0</v>
      </c>
      <c r="Z245" s="59">
        <f t="shared" si="486"/>
        <v>0</v>
      </c>
    </row>
    <row r="246">
      <c r="A246" s="16" t="s">
        <v>260</v>
      </c>
      <c r="B246" s="16" t="s">
        <v>204</v>
      </c>
      <c r="C246" s="54">
        <v>45809.0</v>
      </c>
      <c r="D246" s="54"/>
      <c r="E246" s="55" t="s">
        <v>52</v>
      </c>
      <c r="F246" s="60" t="s">
        <v>35</v>
      </c>
      <c r="G246" s="57" t="s">
        <v>35</v>
      </c>
      <c r="H246" s="62"/>
      <c r="I246" s="58" t="str">
        <f t="shared" si="4"/>
        <v/>
      </c>
      <c r="J246" s="59">
        <f t="shared" ref="J246:K246" si="487">if($E246="","",if($E246="Dropped",if(and(J$1&lt;=$I246,J$1&gt;=$H246),if(Year($D246)=J$1,$F246*0.8,if((year($D246)+1)=J$1,$F246*0.6,$F246*0.4)) ,""),if($E246="Minors",0,if($E246="FA Contract",if(and(J$1&lt;=$I246,J$1&gt;=$H246),$F246,""),if($E246="YP Contract",if(J$1=$H246,500000,if(J$1=($H246+1),1000000,if(J$1=($H246+2),1500000,""))))))))</f>
        <v>0</v>
      </c>
      <c r="K246" s="59">
        <f t="shared" si="487"/>
        <v>0</v>
      </c>
      <c r="L246" s="59">
        <f t="shared" ref="L246:Z246" si="488">if($E246="","",if($E246="Injured",if(and(L$1=year(today()),L$1&lt;=$I246,L$1&gt;=$H246),0,if(and(L$1&lt;=$I246,L$1&gt;=$H246),$F246,"")),if($E246="Dropped",if(and(L$1&lt;=$I246,L$1&gt;=$H246),if(Year($D246)=L$1,$F246*0.8,if((year($D246)+1)=L$1,$F246*0.6,$F246*0.4)) ,""),if($E246="Minors",0,if($E246="FA Contract",if(and(L$1&lt;=$I246,L$1&gt;=$H246),$F246,""),if($E246="YP Contract",if(L$1=$H246,500000,if(L$1=($H246+1),1000000,if(L$1=($H246+2),1500000,"")))))))))</f>
        <v>0</v>
      </c>
      <c r="M246" s="59">
        <f t="shared" si="488"/>
        <v>0</v>
      </c>
      <c r="N246" s="59">
        <f t="shared" si="488"/>
        <v>0</v>
      </c>
      <c r="O246" s="59">
        <f t="shared" si="488"/>
        <v>0</v>
      </c>
      <c r="P246" s="59">
        <f t="shared" si="488"/>
        <v>0</v>
      </c>
      <c r="Q246" s="59">
        <f t="shared" si="488"/>
        <v>0</v>
      </c>
      <c r="R246" s="59">
        <f t="shared" si="488"/>
        <v>0</v>
      </c>
      <c r="S246" s="59">
        <f t="shared" si="488"/>
        <v>0</v>
      </c>
      <c r="T246" s="59">
        <f t="shared" si="488"/>
        <v>0</v>
      </c>
      <c r="U246" s="59">
        <f t="shared" si="488"/>
        <v>0</v>
      </c>
      <c r="V246" s="59">
        <f t="shared" si="488"/>
        <v>0</v>
      </c>
      <c r="W246" s="59">
        <f t="shared" si="488"/>
        <v>0</v>
      </c>
      <c r="X246" s="59">
        <f t="shared" si="488"/>
        <v>0</v>
      </c>
      <c r="Y246" s="59">
        <f t="shared" si="488"/>
        <v>0</v>
      </c>
      <c r="Z246" s="59">
        <f t="shared" si="488"/>
        <v>0</v>
      </c>
    </row>
    <row r="247">
      <c r="A247" s="16" t="s">
        <v>164</v>
      </c>
      <c r="B247" s="16" t="s">
        <v>264</v>
      </c>
      <c r="C247" s="54">
        <v>46048.0</v>
      </c>
      <c r="D247" s="54"/>
      <c r="E247" s="55" t="s">
        <v>12</v>
      </c>
      <c r="F247" s="56">
        <v>2.88E7</v>
      </c>
      <c r="G247" s="57">
        <v>3.0</v>
      </c>
      <c r="H247" s="16">
        <v>2026.0</v>
      </c>
      <c r="I247" s="58">
        <f t="shared" si="4"/>
        <v>2028</v>
      </c>
      <c r="J247" s="59" t="str">
        <f t="shared" ref="J247:K247" si="489">if($E247="","",if($E247="Dropped",if(and(J$1&lt;=$I247,J$1&gt;=$H247),if(Year($D247)=J$1,$F247*0.8,if((year($D247)+1)=J$1,$F247*0.6,$F247*0.4)) ,""),if($E247="Minors",0,if($E247="FA Contract",if(and(J$1&lt;=$I247,J$1&gt;=$H247),$F247,""),if($E247="YP Contract",if(J$1=$H247,500000,if(J$1=($H247+1),1000000,if(J$1=($H247+2),1500000,""))))))))</f>
        <v/>
      </c>
      <c r="K247" s="59" t="str">
        <f t="shared" si="489"/>
        <v/>
      </c>
      <c r="L247" s="59">
        <f t="shared" ref="L247:Z247" si="490">if($E247="","",if($E247="Injured",if(and(L$1=year(today()),L$1&lt;=$I247,L$1&gt;=$H247),0,if(and(L$1&lt;=$I247,L$1&gt;=$H247),$F247,"")),if($E247="Dropped",if(and(L$1&lt;=$I247,L$1&gt;=$H247),if(Year($D247)=L$1,$F247*0.8,if((year($D247)+1)=L$1,$F247*0.6,$F247*0.4)) ,""),if($E247="Minors",0,if($E247="FA Contract",if(and(L$1&lt;=$I247,L$1&gt;=$H247),$F247,""),if($E247="YP Contract",if(L$1=$H247,500000,if(L$1=($H247+1),1000000,if(L$1=($H247+2),1500000,"")))))))))</f>
        <v>28800000</v>
      </c>
      <c r="M247" s="59">
        <f t="shared" si="490"/>
        <v>28800000</v>
      </c>
      <c r="N247" s="59">
        <f t="shared" si="490"/>
        <v>28800000</v>
      </c>
      <c r="O247" s="59" t="str">
        <f t="shared" si="490"/>
        <v/>
      </c>
      <c r="P247" s="59" t="str">
        <f t="shared" si="490"/>
        <v/>
      </c>
      <c r="Q247" s="59" t="str">
        <f t="shared" si="490"/>
        <v/>
      </c>
      <c r="R247" s="59" t="str">
        <f t="shared" si="490"/>
        <v/>
      </c>
      <c r="S247" s="59" t="str">
        <f t="shared" si="490"/>
        <v/>
      </c>
      <c r="T247" s="59" t="str">
        <f t="shared" si="490"/>
        <v/>
      </c>
      <c r="U247" s="59" t="str">
        <f t="shared" si="490"/>
        <v/>
      </c>
      <c r="V247" s="59" t="str">
        <f t="shared" si="490"/>
        <v/>
      </c>
      <c r="W247" s="59" t="str">
        <f t="shared" si="490"/>
        <v/>
      </c>
      <c r="X247" s="59" t="str">
        <f t="shared" si="490"/>
        <v/>
      </c>
      <c r="Y247" s="59" t="str">
        <f t="shared" si="490"/>
        <v/>
      </c>
      <c r="Z247" s="59" t="str">
        <f t="shared" si="490"/>
        <v/>
      </c>
    </row>
    <row r="248">
      <c r="A248" s="16" t="s">
        <v>263</v>
      </c>
      <c r="B248" s="16" t="s">
        <v>264</v>
      </c>
      <c r="C248" s="54">
        <v>45318.0</v>
      </c>
      <c r="D248" s="54"/>
      <c r="E248" s="55" t="s">
        <v>12</v>
      </c>
      <c r="F248" s="56">
        <v>2.68E7</v>
      </c>
      <c r="G248" s="57">
        <v>5.0</v>
      </c>
      <c r="H248" s="16">
        <v>2024.0</v>
      </c>
      <c r="I248" s="58">
        <f t="shared" si="4"/>
        <v>2028</v>
      </c>
      <c r="J248" s="59">
        <f t="shared" ref="J248:K248" si="491">if($E248="","",if($E248="Dropped",if(and(J$1&lt;=$I248,J$1&gt;=$H248),if(Year($D248)=J$1,$F248*0.8,if((year($D248)+1)=J$1,$F248*0.6,$F248*0.4)) ,""),if($E248="Minors",0,if($E248="FA Contract",if(and(J$1&lt;=$I248,J$1&gt;=$H248),$F248,""),if($E248="YP Contract",if(J$1=$H248,500000,if(J$1=($H248+1),1000000,if(J$1=($H248+2),1500000,""))))))))</f>
        <v>26800000</v>
      </c>
      <c r="K248" s="59">
        <f t="shared" si="491"/>
        <v>26800000</v>
      </c>
      <c r="L248" s="59">
        <f t="shared" ref="L248:Z248" si="492">if($E248="","",if($E248="Injured",if(and(L$1=year(today()),L$1&lt;=$I248,L$1&gt;=$H248),0,if(and(L$1&lt;=$I248,L$1&gt;=$H248),$F248,"")),if($E248="Dropped",if(and(L$1&lt;=$I248,L$1&gt;=$H248),if(Year($D248)=L$1,$F248*0.8,if((year($D248)+1)=L$1,$F248*0.6,$F248*0.4)) ,""),if($E248="Minors",0,if($E248="FA Contract",if(and(L$1&lt;=$I248,L$1&gt;=$H248),$F248,""),if($E248="YP Contract",if(L$1=$H248,500000,if(L$1=($H248+1),1000000,if(L$1=($H248+2),1500000,"")))))))))</f>
        <v>26800000</v>
      </c>
      <c r="M248" s="59">
        <f t="shared" si="492"/>
        <v>26800000</v>
      </c>
      <c r="N248" s="59">
        <f t="shared" si="492"/>
        <v>26800000</v>
      </c>
      <c r="O248" s="59" t="str">
        <f t="shared" si="492"/>
        <v/>
      </c>
      <c r="P248" s="59" t="str">
        <f t="shared" si="492"/>
        <v/>
      </c>
      <c r="Q248" s="59" t="str">
        <f t="shared" si="492"/>
        <v/>
      </c>
      <c r="R248" s="59" t="str">
        <f t="shared" si="492"/>
        <v/>
      </c>
      <c r="S248" s="59" t="str">
        <f t="shared" si="492"/>
        <v/>
      </c>
      <c r="T248" s="59" t="str">
        <f t="shared" si="492"/>
        <v/>
      </c>
      <c r="U248" s="59" t="str">
        <f t="shared" si="492"/>
        <v/>
      </c>
      <c r="V248" s="59" t="str">
        <f t="shared" si="492"/>
        <v/>
      </c>
      <c r="W248" s="59" t="str">
        <f t="shared" si="492"/>
        <v/>
      </c>
      <c r="X248" s="59" t="str">
        <f t="shared" si="492"/>
        <v/>
      </c>
      <c r="Y248" s="59" t="str">
        <f t="shared" si="492"/>
        <v/>
      </c>
      <c r="Z248" s="59" t="str">
        <f t="shared" si="492"/>
        <v/>
      </c>
    </row>
    <row r="249">
      <c r="A249" s="16" t="s">
        <v>373</v>
      </c>
      <c r="B249" s="16" t="s">
        <v>264</v>
      </c>
      <c r="C249" s="54">
        <v>46048.0</v>
      </c>
      <c r="D249" s="54"/>
      <c r="E249" s="55" t="s">
        <v>12</v>
      </c>
      <c r="F249" s="56">
        <v>2.62E7</v>
      </c>
      <c r="G249" s="57">
        <v>3.0</v>
      </c>
      <c r="H249" s="16">
        <v>2026.0</v>
      </c>
      <c r="I249" s="58">
        <f t="shared" si="4"/>
        <v>2028</v>
      </c>
      <c r="J249" s="59" t="str">
        <f t="shared" ref="J249:K249" si="493">if($E249="","",if($E249="Dropped",if(and(J$1&lt;=$I249,J$1&gt;=$H249),if(Year($D249)=J$1,$F249*0.8,if((year($D249)+1)=J$1,$F249*0.6,$F249*0.4)) ,""),if($E249="Minors",0,if($E249="FA Contract",if(and(J$1&lt;=$I249,J$1&gt;=$H249),$F249,""),if($E249="YP Contract",if(J$1=$H249,500000,if(J$1=($H249+1),1000000,if(J$1=($H249+2),1500000,""))))))))</f>
        <v/>
      </c>
      <c r="K249" s="59" t="str">
        <f t="shared" si="493"/>
        <v/>
      </c>
      <c r="L249" s="59">
        <f t="shared" ref="L249:Z249" si="494">if($E249="","",if($E249="Injured",if(and(L$1=year(today()),L$1&lt;=$I249,L$1&gt;=$H249),0,if(and(L$1&lt;=$I249,L$1&gt;=$H249),$F249,"")),if($E249="Dropped",if(and(L$1&lt;=$I249,L$1&gt;=$H249),if(Year($D249)=L$1,$F249*0.8,if((year($D249)+1)=L$1,$F249*0.6,$F249*0.4)) ,""),if($E249="Minors",0,if($E249="FA Contract",if(and(L$1&lt;=$I249,L$1&gt;=$H249),$F249,""),if($E249="YP Contract",if(L$1=$H249,500000,if(L$1=($H249+1),1000000,if(L$1=($H249+2),1500000,"")))))))))</f>
        <v>26200000</v>
      </c>
      <c r="M249" s="59">
        <f t="shared" si="494"/>
        <v>26200000</v>
      </c>
      <c r="N249" s="59">
        <f t="shared" si="494"/>
        <v>26200000</v>
      </c>
      <c r="O249" s="59" t="str">
        <f t="shared" si="494"/>
        <v/>
      </c>
      <c r="P249" s="59" t="str">
        <f t="shared" si="494"/>
        <v/>
      </c>
      <c r="Q249" s="59" t="str">
        <f t="shared" si="494"/>
        <v/>
      </c>
      <c r="R249" s="59" t="str">
        <f t="shared" si="494"/>
        <v/>
      </c>
      <c r="S249" s="59" t="str">
        <f t="shared" si="494"/>
        <v/>
      </c>
      <c r="T249" s="59" t="str">
        <f t="shared" si="494"/>
        <v/>
      </c>
      <c r="U249" s="59" t="str">
        <f t="shared" si="494"/>
        <v/>
      </c>
      <c r="V249" s="59" t="str">
        <f t="shared" si="494"/>
        <v/>
      </c>
      <c r="W249" s="59" t="str">
        <f t="shared" si="494"/>
        <v/>
      </c>
      <c r="X249" s="59" t="str">
        <f t="shared" si="494"/>
        <v/>
      </c>
      <c r="Y249" s="59" t="str">
        <f t="shared" si="494"/>
        <v/>
      </c>
      <c r="Z249" s="59" t="str">
        <f t="shared" si="494"/>
        <v/>
      </c>
    </row>
    <row r="250">
      <c r="A250" s="16" t="s">
        <v>1042</v>
      </c>
      <c r="B250" s="16" t="s">
        <v>264</v>
      </c>
      <c r="C250" s="54">
        <v>46062.0</v>
      </c>
      <c r="D250" s="54"/>
      <c r="E250" s="55" t="s">
        <v>12</v>
      </c>
      <c r="F250" s="56">
        <v>2.2E7</v>
      </c>
      <c r="G250" s="57">
        <v>7.0</v>
      </c>
      <c r="H250" s="16">
        <v>2026.0</v>
      </c>
      <c r="I250" s="58">
        <f t="shared" si="4"/>
        <v>2032</v>
      </c>
      <c r="J250" s="59" t="str">
        <f t="shared" ref="J250:K250" si="495">if($E250="","",if($E250="Dropped",if(and(J$1&lt;=$I250,J$1&gt;=$H250),if(Year($D250)=J$1,$F250*0.8,if((year($D250)+1)=J$1,$F250*0.6,$F250*0.4)) ,""),if($E250="Minors",0,if($E250="FA Contract",if(and(J$1&lt;=$I250,J$1&gt;=$H250),$F250,""),if($E250="YP Contract",if(J$1=$H250,500000,if(J$1=($H250+1),1000000,if(J$1=($H250+2),1500000,""))))))))</f>
        <v/>
      </c>
      <c r="K250" s="59" t="str">
        <f t="shared" si="495"/>
        <v/>
      </c>
      <c r="L250" s="59">
        <f t="shared" ref="L250:Z250" si="496">if($E250="","",if($E250="Injured",if(and(L$1=year(today()),L$1&lt;=$I250,L$1&gt;=$H250),0,if(and(L$1&lt;=$I250,L$1&gt;=$H250),$F250,"")),if($E250="Dropped",if(and(L$1&lt;=$I250,L$1&gt;=$H250),if(Year($D250)=L$1,$F250*0.8,if((year($D250)+1)=L$1,$F250*0.6,$F250*0.4)) ,""),if($E250="Minors",0,if($E250="FA Contract",if(and(L$1&lt;=$I250,L$1&gt;=$H250),$F250,""),if($E250="YP Contract",if(L$1=$H250,500000,if(L$1=($H250+1),1000000,if(L$1=($H250+2),1500000,"")))))))))</f>
        <v>22000000</v>
      </c>
      <c r="M250" s="59">
        <f t="shared" si="496"/>
        <v>22000000</v>
      </c>
      <c r="N250" s="59">
        <f t="shared" si="496"/>
        <v>22000000</v>
      </c>
      <c r="O250" s="59">
        <f t="shared" si="496"/>
        <v>22000000</v>
      </c>
      <c r="P250" s="59">
        <f t="shared" si="496"/>
        <v>22000000</v>
      </c>
      <c r="Q250" s="59">
        <f t="shared" si="496"/>
        <v>22000000</v>
      </c>
      <c r="R250" s="59">
        <f t="shared" si="496"/>
        <v>22000000</v>
      </c>
      <c r="S250" s="59" t="str">
        <f t="shared" si="496"/>
        <v/>
      </c>
      <c r="T250" s="59" t="str">
        <f t="shared" si="496"/>
        <v/>
      </c>
      <c r="U250" s="59" t="str">
        <f t="shared" si="496"/>
        <v/>
      </c>
      <c r="V250" s="59" t="str">
        <f t="shared" si="496"/>
        <v/>
      </c>
      <c r="W250" s="59" t="str">
        <f t="shared" si="496"/>
        <v/>
      </c>
      <c r="X250" s="59" t="str">
        <f t="shared" si="496"/>
        <v/>
      </c>
      <c r="Y250" s="59" t="str">
        <f t="shared" si="496"/>
        <v/>
      </c>
      <c r="Z250" s="59" t="str">
        <f t="shared" si="496"/>
        <v/>
      </c>
    </row>
    <row r="251">
      <c r="A251" s="16" t="s">
        <v>518</v>
      </c>
      <c r="B251" s="16" t="s">
        <v>264</v>
      </c>
      <c r="C251" s="54">
        <v>46059.0</v>
      </c>
      <c r="D251" s="54"/>
      <c r="E251" s="55" t="s">
        <v>12</v>
      </c>
      <c r="F251" s="60">
        <v>2.0E7</v>
      </c>
      <c r="G251" s="57">
        <v>7.0</v>
      </c>
      <c r="H251" s="16">
        <v>2026.0</v>
      </c>
      <c r="I251" s="58">
        <f t="shared" si="4"/>
        <v>2032</v>
      </c>
      <c r="J251" s="59" t="str">
        <f t="shared" ref="J251:K251" si="497">if($E251="","",if($E251="Dropped",if(and(J$1&lt;=$I251,J$1&gt;=$H251),if(Year($D251)=J$1,$F251*0.8,if((year($D251)+1)=J$1,$F251*0.6,$F251*0.4)) ,""),if($E251="Minors",0,if($E251="FA Contract",if(and(J$1&lt;=$I251,J$1&gt;=$H251),$F251,""),if($E251="YP Contract",if(J$1=$H251,500000,if(J$1=($H251+1),1000000,if(J$1=($H251+2),1500000,""))))))))</f>
        <v/>
      </c>
      <c r="K251" s="59" t="str">
        <f t="shared" si="497"/>
        <v/>
      </c>
      <c r="L251" s="59">
        <f t="shared" ref="L251:Z251" si="498">if($E251="","",if($E251="Injured",if(and(L$1=year(today()),L$1&lt;=$I251,L$1&gt;=$H251),0,if(and(L$1&lt;=$I251,L$1&gt;=$H251),$F251,"")),if($E251="Dropped",if(and(L$1&lt;=$I251,L$1&gt;=$H251),if(Year($D251)=L$1,$F251*0.8,if((year($D251)+1)=L$1,$F251*0.6,$F251*0.4)) ,""),if($E251="Minors",0,if($E251="FA Contract",if(and(L$1&lt;=$I251,L$1&gt;=$H251),$F251,""),if($E251="YP Contract",if(L$1=$H251,500000,if(L$1=($H251+1),1000000,if(L$1=($H251+2),1500000,"")))))))))</f>
        <v>20000000</v>
      </c>
      <c r="M251" s="59">
        <f t="shared" si="498"/>
        <v>20000000</v>
      </c>
      <c r="N251" s="59">
        <f t="shared" si="498"/>
        <v>20000000</v>
      </c>
      <c r="O251" s="59">
        <f t="shared" si="498"/>
        <v>20000000</v>
      </c>
      <c r="P251" s="59">
        <f t="shared" si="498"/>
        <v>20000000</v>
      </c>
      <c r="Q251" s="59">
        <f t="shared" si="498"/>
        <v>20000000</v>
      </c>
      <c r="R251" s="59">
        <f t="shared" si="498"/>
        <v>20000000</v>
      </c>
      <c r="S251" s="59" t="str">
        <f t="shared" si="498"/>
        <v/>
      </c>
      <c r="T251" s="59" t="str">
        <f t="shared" si="498"/>
        <v/>
      </c>
      <c r="U251" s="59" t="str">
        <f t="shared" si="498"/>
        <v/>
      </c>
      <c r="V251" s="59" t="str">
        <f t="shared" si="498"/>
        <v/>
      </c>
      <c r="W251" s="59" t="str">
        <f t="shared" si="498"/>
        <v/>
      </c>
      <c r="X251" s="59" t="str">
        <f t="shared" si="498"/>
        <v/>
      </c>
      <c r="Y251" s="59" t="str">
        <f t="shared" si="498"/>
        <v/>
      </c>
      <c r="Z251" s="59" t="str">
        <f t="shared" si="498"/>
        <v/>
      </c>
    </row>
    <row r="252">
      <c r="A252" s="16" t="s">
        <v>165</v>
      </c>
      <c r="B252" s="16" t="s">
        <v>264</v>
      </c>
      <c r="C252" s="54">
        <v>46049.0</v>
      </c>
      <c r="D252" s="54"/>
      <c r="E252" s="55" t="s">
        <v>12</v>
      </c>
      <c r="F252" s="56">
        <v>1.97E7</v>
      </c>
      <c r="G252" s="57">
        <v>5.0</v>
      </c>
      <c r="H252" s="16">
        <v>2026.0</v>
      </c>
      <c r="I252" s="58">
        <f t="shared" si="4"/>
        <v>2030</v>
      </c>
      <c r="J252" s="59" t="str">
        <f t="shared" ref="J252:K252" si="499">if($E252="","",if($E252="Dropped",if(and(J$1&lt;=$I252,J$1&gt;=$H252),if(Year($D252)=J$1,$F252*0.8,if((year($D252)+1)=J$1,$F252*0.6,$F252*0.4)) ,""),if($E252="Minors",0,if($E252="FA Contract",if(and(J$1&lt;=$I252,J$1&gt;=$H252),$F252,""),if($E252="YP Contract",if(J$1=$H252,500000,if(J$1=($H252+1),1000000,if(J$1=($H252+2),1500000,""))))))))</f>
        <v/>
      </c>
      <c r="K252" s="59" t="str">
        <f t="shared" si="499"/>
        <v/>
      </c>
      <c r="L252" s="59">
        <f t="shared" ref="L252:Z252" si="500">if($E252="","",if($E252="Injured",if(and(L$1=year(today()),L$1&lt;=$I252,L$1&gt;=$H252),0,if(and(L$1&lt;=$I252,L$1&gt;=$H252),$F252,"")),if($E252="Dropped",if(and(L$1&lt;=$I252,L$1&gt;=$H252),if(Year($D252)=L$1,$F252*0.8,if((year($D252)+1)=L$1,$F252*0.6,$F252*0.4)) ,""),if($E252="Minors",0,if($E252="FA Contract",if(and(L$1&lt;=$I252,L$1&gt;=$H252),$F252,""),if($E252="YP Contract",if(L$1=$H252,500000,if(L$1=($H252+1),1000000,if(L$1=($H252+2),1500000,"")))))))))</f>
        <v>19700000</v>
      </c>
      <c r="M252" s="59">
        <f t="shared" si="500"/>
        <v>19700000</v>
      </c>
      <c r="N252" s="59">
        <f t="shared" si="500"/>
        <v>19700000</v>
      </c>
      <c r="O252" s="59">
        <f t="shared" si="500"/>
        <v>19700000</v>
      </c>
      <c r="P252" s="59">
        <f t="shared" si="500"/>
        <v>19700000</v>
      </c>
      <c r="Q252" s="59" t="str">
        <f t="shared" si="500"/>
        <v/>
      </c>
      <c r="R252" s="59" t="str">
        <f t="shared" si="500"/>
        <v/>
      </c>
      <c r="S252" s="59" t="str">
        <f t="shared" si="500"/>
        <v/>
      </c>
      <c r="T252" s="59" t="str">
        <f t="shared" si="500"/>
        <v/>
      </c>
      <c r="U252" s="59" t="str">
        <f t="shared" si="500"/>
        <v/>
      </c>
      <c r="V252" s="59" t="str">
        <f t="shared" si="500"/>
        <v/>
      </c>
      <c r="W252" s="59" t="str">
        <f t="shared" si="500"/>
        <v/>
      </c>
      <c r="X252" s="59" t="str">
        <f t="shared" si="500"/>
        <v/>
      </c>
      <c r="Y252" s="59" t="str">
        <f t="shared" si="500"/>
        <v/>
      </c>
      <c r="Z252" s="59" t="str">
        <f t="shared" si="500"/>
        <v/>
      </c>
    </row>
    <row r="253">
      <c r="A253" s="16" t="s">
        <v>186</v>
      </c>
      <c r="B253" s="16" t="s">
        <v>264</v>
      </c>
      <c r="C253" s="54">
        <v>46058.0</v>
      </c>
      <c r="D253" s="54"/>
      <c r="E253" s="55" t="s">
        <v>12</v>
      </c>
      <c r="F253" s="60">
        <v>1.6E7</v>
      </c>
      <c r="G253" s="57">
        <v>5.0</v>
      </c>
      <c r="H253" s="16">
        <v>2026.0</v>
      </c>
      <c r="I253" s="58">
        <f t="shared" si="4"/>
        <v>2030</v>
      </c>
      <c r="J253" s="59" t="str">
        <f t="shared" ref="J253:K253" si="501">if($E253="","",if($E253="Dropped",if(and(J$1&lt;=$I253,J$1&gt;=$H253),if(Year($D253)=J$1,$F253*0.8,if((year($D253)+1)=J$1,$F253*0.6,$F253*0.4)) ,""),if($E253="Minors",0,if($E253="FA Contract",if(and(J$1&lt;=$I253,J$1&gt;=$H253),$F253,""),if($E253="YP Contract",if(J$1=$H253,500000,if(J$1=($H253+1),1000000,if(J$1=($H253+2),1500000,""))))))))</f>
        <v/>
      </c>
      <c r="K253" s="59" t="str">
        <f t="shared" si="501"/>
        <v/>
      </c>
      <c r="L253" s="59">
        <f t="shared" ref="L253:Z253" si="502">if($E253="","",if($E253="Injured",if(and(L$1=year(today()),L$1&lt;=$I253,L$1&gt;=$H253),0,if(and(L$1&lt;=$I253,L$1&gt;=$H253),$F253,"")),if($E253="Dropped",if(and(L$1&lt;=$I253,L$1&gt;=$H253),if(Year($D253)=L$1,$F253*0.8,if((year($D253)+1)=L$1,$F253*0.6,$F253*0.4)) ,""),if($E253="Minors",0,if($E253="FA Contract",if(and(L$1&lt;=$I253,L$1&gt;=$H253),$F253,""),if($E253="YP Contract",if(L$1=$H253,500000,if(L$1=($H253+1),1000000,if(L$1=($H253+2),1500000,"")))))))))</f>
        <v>16000000</v>
      </c>
      <c r="M253" s="59">
        <f t="shared" si="502"/>
        <v>16000000</v>
      </c>
      <c r="N253" s="59">
        <f t="shared" si="502"/>
        <v>16000000</v>
      </c>
      <c r="O253" s="59">
        <f t="shared" si="502"/>
        <v>16000000</v>
      </c>
      <c r="P253" s="59">
        <f t="shared" si="502"/>
        <v>16000000</v>
      </c>
      <c r="Q253" s="59" t="str">
        <f t="shared" si="502"/>
        <v/>
      </c>
      <c r="R253" s="59" t="str">
        <f t="shared" si="502"/>
        <v/>
      </c>
      <c r="S253" s="59" t="str">
        <f t="shared" si="502"/>
        <v/>
      </c>
      <c r="T253" s="59" t="str">
        <f t="shared" si="502"/>
        <v/>
      </c>
      <c r="U253" s="59" t="str">
        <f t="shared" si="502"/>
        <v/>
      </c>
      <c r="V253" s="59" t="str">
        <f t="shared" si="502"/>
        <v/>
      </c>
      <c r="W253" s="59" t="str">
        <f t="shared" si="502"/>
        <v/>
      </c>
      <c r="X253" s="59" t="str">
        <f t="shared" si="502"/>
        <v/>
      </c>
      <c r="Y253" s="59" t="str">
        <f t="shared" si="502"/>
        <v/>
      </c>
      <c r="Z253" s="59" t="str">
        <f t="shared" si="502"/>
        <v/>
      </c>
    </row>
    <row r="254">
      <c r="A254" s="16" t="s">
        <v>381</v>
      </c>
      <c r="B254" s="16" t="s">
        <v>264</v>
      </c>
      <c r="C254" s="54">
        <v>46063.0</v>
      </c>
      <c r="D254" s="54"/>
      <c r="E254" s="55" t="s">
        <v>12</v>
      </c>
      <c r="F254" s="60">
        <v>1.36E7</v>
      </c>
      <c r="G254" s="57">
        <v>2.0</v>
      </c>
      <c r="H254" s="16">
        <v>2026.0</v>
      </c>
      <c r="I254" s="58">
        <f t="shared" si="4"/>
        <v>2027</v>
      </c>
      <c r="J254" s="59" t="str">
        <f t="shared" ref="J254:K254" si="503">if($E254="","",if($E254="Dropped",if(and(J$1&lt;=$I254,J$1&gt;=$H254),if(Year($D254)=J$1,$F254*0.8,if((year($D254)+1)=J$1,$F254*0.6,$F254*0.4)) ,""),if($E254="Minors",0,if($E254="FA Contract",if(and(J$1&lt;=$I254,J$1&gt;=$H254),$F254,""),if($E254="YP Contract",if(J$1=$H254,500000,if(J$1=($H254+1),1000000,if(J$1=($H254+2),1500000,""))))))))</f>
        <v/>
      </c>
      <c r="K254" s="59" t="str">
        <f t="shared" si="503"/>
        <v/>
      </c>
      <c r="L254" s="59">
        <f t="shared" ref="L254:Z254" si="504">if($E254="","",if($E254="Injured",if(and(L$1=year(today()),L$1&lt;=$I254,L$1&gt;=$H254),0,if(and(L$1&lt;=$I254,L$1&gt;=$H254),$F254,"")),if($E254="Dropped",if(and(L$1&lt;=$I254,L$1&gt;=$H254),if(Year($D254)=L$1,$F254*0.8,if((year($D254)+1)=L$1,$F254*0.6,$F254*0.4)) ,""),if($E254="Minors",0,if($E254="FA Contract",if(and(L$1&lt;=$I254,L$1&gt;=$H254),$F254,""),if($E254="YP Contract",if(L$1=$H254,500000,if(L$1=($H254+1),1000000,if(L$1=($H254+2),1500000,"")))))))))</f>
        <v>13600000</v>
      </c>
      <c r="M254" s="59">
        <f t="shared" si="504"/>
        <v>13600000</v>
      </c>
      <c r="N254" s="59" t="str">
        <f t="shared" si="504"/>
        <v/>
      </c>
      <c r="O254" s="59" t="str">
        <f t="shared" si="504"/>
        <v/>
      </c>
      <c r="P254" s="59" t="str">
        <f t="shared" si="504"/>
        <v/>
      </c>
      <c r="Q254" s="59" t="str">
        <f t="shared" si="504"/>
        <v/>
      </c>
      <c r="R254" s="59" t="str">
        <f t="shared" si="504"/>
        <v/>
      </c>
      <c r="S254" s="59" t="str">
        <f t="shared" si="504"/>
        <v/>
      </c>
      <c r="T254" s="59" t="str">
        <f t="shared" si="504"/>
        <v/>
      </c>
      <c r="U254" s="59" t="str">
        <f t="shared" si="504"/>
        <v/>
      </c>
      <c r="V254" s="59" t="str">
        <f t="shared" si="504"/>
        <v/>
      </c>
      <c r="W254" s="59" t="str">
        <f t="shared" si="504"/>
        <v/>
      </c>
      <c r="X254" s="59" t="str">
        <f t="shared" si="504"/>
        <v/>
      </c>
      <c r="Y254" s="59" t="str">
        <f t="shared" si="504"/>
        <v/>
      </c>
      <c r="Z254" s="59" t="str">
        <f t="shared" si="504"/>
        <v/>
      </c>
    </row>
    <row r="255">
      <c r="A255" s="16" t="s">
        <v>280</v>
      </c>
      <c r="B255" s="16" t="s">
        <v>264</v>
      </c>
      <c r="C255" s="54">
        <v>46051.0</v>
      </c>
      <c r="D255" s="54"/>
      <c r="E255" s="55" t="s">
        <v>12</v>
      </c>
      <c r="F255" s="60">
        <v>1.2E7</v>
      </c>
      <c r="G255" s="57">
        <v>4.0</v>
      </c>
      <c r="H255" s="16">
        <v>2026.0</v>
      </c>
      <c r="I255" s="58">
        <f t="shared" si="4"/>
        <v>2029</v>
      </c>
      <c r="J255" s="59" t="str">
        <f t="shared" ref="J255:K255" si="505">if($E255="","",if($E255="Dropped",if(and(J$1&lt;=$I255,J$1&gt;=$H255),if(Year($D255)=J$1,$F255*0.8,if((year($D255)+1)=J$1,$F255*0.6,$F255*0.4)) ,""),if($E255="Minors",0,if($E255="FA Contract",if(and(J$1&lt;=$I255,J$1&gt;=$H255),$F255,""),if($E255="YP Contract",if(J$1=$H255,500000,if(J$1=($H255+1),1000000,if(J$1=($H255+2),1500000,""))))))))</f>
        <v/>
      </c>
      <c r="K255" s="59" t="str">
        <f t="shared" si="505"/>
        <v/>
      </c>
      <c r="L255" s="59">
        <f t="shared" ref="L255:Z255" si="506">if($E255="","",if($E255="Injured",if(and(L$1=year(today()),L$1&lt;=$I255,L$1&gt;=$H255),0,if(and(L$1&lt;=$I255,L$1&gt;=$H255),$F255,"")),if($E255="Dropped",if(and(L$1&lt;=$I255,L$1&gt;=$H255),if(Year($D255)=L$1,$F255*0.8,if((year($D255)+1)=L$1,$F255*0.6,$F255*0.4)) ,""),if($E255="Minors",0,if($E255="FA Contract",if(and(L$1&lt;=$I255,L$1&gt;=$H255),$F255,""),if($E255="YP Contract",if(L$1=$H255,500000,if(L$1=($H255+1),1000000,if(L$1=($H255+2),1500000,"")))))))))</f>
        <v>12000000</v>
      </c>
      <c r="M255" s="59">
        <f t="shared" si="506"/>
        <v>12000000</v>
      </c>
      <c r="N255" s="59">
        <f t="shared" si="506"/>
        <v>12000000</v>
      </c>
      <c r="O255" s="59">
        <f t="shared" si="506"/>
        <v>12000000</v>
      </c>
      <c r="P255" s="59" t="str">
        <f t="shared" si="506"/>
        <v/>
      </c>
      <c r="Q255" s="59" t="str">
        <f t="shared" si="506"/>
        <v/>
      </c>
      <c r="R255" s="59" t="str">
        <f t="shared" si="506"/>
        <v/>
      </c>
      <c r="S255" s="59" t="str">
        <f t="shared" si="506"/>
        <v/>
      </c>
      <c r="T255" s="59" t="str">
        <f t="shared" si="506"/>
        <v/>
      </c>
      <c r="U255" s="59" t="str">
        <f t="shared" si="506"/>
        <v/>
      </c>
      <c r="V255" s="59" t="str">
        <f t="shared" si="506"/>
        <v/>
      </c>
      <c r="W255" s="59" t="str">
        <f t="shared" si="506"/>
        <v/>
      </c>
      <c r="X255" s="59" t="str">
        <f t="shared" si="506"/>
        <v/>
      </c>
      <c r="Y255" s="59" t="str">
        <f t="shared" si="506"/>
        <v/>
      </c>
      <c r="Z255" s="59" t="str">
        <f t="shared" si="506"/>
        <v/>
      </c>
    </row>
    <row r="256">
      <c r="A256" s="16" t="s">
        <v>240</v>
      </c>
      <c r="B256" s="16" t="s">
        <v>264</v>
      </c>
      <c r="C256" s="54">
        <v>46071.0</v>
      </c>
      <c r="D256" s="54"/>
      <c r="E256" s="55" t="s">
        <v>12</v>
      </c>
      <c r="F256" s="60">
        <v>1.2E7</v>
      </c>
      <c r="G256" s="57">
        <v>3.0</v>
      </c>
      <c r="H256" s="16">
        <v>2026.0</v>
      </c>
      <c r="I256" s="58">
        <f t="shared" si="4"/>
        <v>2028</v>
      </c>
      <c r="J256" s="59" t="str">
        <f t="shared" ref="J256:K256" si="507">if($E256="","",if($E256="Dropped",if(and(J$1&lt;=$I256,J$1&gt;=$H256),if(Year($D256)=J$1,$F256*0.8,if((year($D256)+1)=J$1,$F256*0.6,$F256*0.4)) ,""),if($E256="Minors",0,if($E256="FA Contract",if(and(J$1&lt;=$I256,J$1&gt;=$H256),$F256,""),if($E256="YP Contract",if(J$1=$H256,500000,if(J$1=($H256+1),1000000,if(J$1=($H256+2),1500000,""))))))))</f>
        <v/>
      </c>
      <c r="K256" s="59" t="str">
        <f t="shared" si="507"/>
        <v/>
      </c>
      <c r="L256" s="59">
        <f t="shared" ref="L256:Z256" si="508">if($E256="","",if($E256="Injured",if(and(L$1=year(today()),L$1&lt;=$I256,L$1&gt;=$H256),0,if(and(L$1&lt;=$I256,L$1&gt;=$H256),$F256,"")),if($E256="Dropped",if(and(L$1&lt;=$I256,L$1&gt;=$H256),if(Year($D256)=L$1,$F256*0.8,if((year($D256)+1)=L$1,$F256*0.6,$F256*0.4)) ,""),if($E256="Minors",0,if($E256="FA Contract",if(and(L$1&lt;=$I256,L$1&gt;=$H256),$F256,""),if($E256="YP Contract",if(L$1=$H256,500000,if(L$1=($H256+1),1000000,if(L$1=($H256+2),1500000,"")))))))))</f>
        <v>12000000</v>
      </c>
      <c r="M256" s="59">
        <f t="shared" si="508"/>
        <v>12000000</v>
      </c>
      <c r="N256" s="59">
        <f t="shared" si="508"/>
        <v>12000000</v>
      </c>
      <c r="O256" s="59" t="str">
        <f t="shared" si="508"/>
        <v/>
      </c>
      <c r="P256" s="59" t="str">
        <f t="shared" si="508"/>
        <v/>
      </c>
      <c r="Q256" s="59" t="str">
        <f t="shared" si="508"/>
        <v/>
      </c>
      <c r="R256" s="59" t="str">
        <f t="shared" si="508"/>
        <v/>
      </c>
      <c r="S256" s="59" t="str">
        <f t="shared" si="508"/>
        <v/>
      </c>
      <c r="T256" s="59" t="str">
        <f t="shared" si="508"/>
        <v/>
      </c>
      <c r="U256" s="59" t="str">
        <f t="shared" si="508"/>
        <v/>
      </c>
      <c r="V256" s="59" t="str">
        <f t="shared" si="508"/>
        <v/>
      </c>
      <c r="W256" s="59" t="str">
        <f t="shared" si="508"/>
        <v/>
      </c>
      <c r="X256" s="59" t="str">
        <f t="shared" si="508"/>
        <v/>
      </c>
      <c r="Y256" s="59" t="str">
        <f t="shared" si="508"/>
        <v/>
      </c>
      <c r="Z256" s="59" t="str">
        <f t="shared" si="508"/>
        <v/>
      </c>
    </row>
    <row r="257">
      <c r="A257" s="16" t="s">
        <v>267</v>
      </c>
      <c r="B257" s="16" t="s">
        <v>264</v>
      </c>
      <c r="C257" s="54">
        <v>45318.0</v>
      </c>
      <c r="D257" s="54"/>
      <c r="E257" s="55" t="s">
        <v>12</v>
      </c>
      <c r="F257" s="60">
        <v>1.11E7</v>
      </c>
      <c r="G257" s="57">
        <v>5.0</v>
      </c>
      <c r="H257" s="16">
        <v>2024.0</v>
      </c>
      <c r="I257" s="58">
        <f t="shared" si="4"/>
        <v>2028</v>
      </c>
      <c r="J257" s="59">
        <f t="shared" ref="J257:K257" si="509">if($E257="","",if($E257="Dropped",if(and(J$1&lt;=$I257,J$1&gt;=$H257),if(Year($D257)=J$1,$F257*0.8,if((year($D257)+1)=J$1,$F257*0.6,$F257*0.4)) ,""),if($E257="Minors",0,if($E257="FA Contract",if(and(J$1&lt;=$I257,J$1&gt;=$H257),$F257,""),if($E257="YP Contract",if(J$1=$H257,500000,if(J$1=($H257+1),1000000,if(J$1=($H257+2),1500000,""))))))))</f>
        <v>11100000</v>
      </c>
      <c r="K257" s="59">
        <f t="shared" si="509"/>
        <v>11100000</v>
      </c>
      <c r="L257" s="59">
        <f t="shared" ref="L257:Z257" si="510">if($E257="","",if($E257="Injured",if(and(L$1=year(today()),L$1&lt;=$I257,L$1&gt;=$H257),0,if(and(L$1&lt;=$I257,L$1&gt;=$H257),$F257,"")),if($E257="Dropped",if(and(L$1&lt;=$I257,L$1&gt;=$H257),if(Year($D257)=L$1,$F257*0.8,if((year($D257)+1)=L$1,$F257*0.6,$F257*0.4)) ,""),if($E257="Minors",0,if($E257="FA Contract",if(and(L$1&lt;=$I257,L$1&gt;=$H257),$F257,""),if($E257="YP Contract",if(L$1=$H257,500000,if(L$1=($H257+1),1000000,if(L$1=($H257+2),1500000,"")))))))))</f>
        <v>11100000</v>
      </c>
      <c r="M257" s="59">
        <f t="shared" si="510"/>
        <v>11100000</v>
      </c>
      <c r="N257" s="59">
        <f t="shared" si="510"/>
        <v>11100000</v>
      </c>
      <c r="O257" s="59" t="str">
        <f t="shared" si="510"/>
        <v/>
      </c>
      <c r="P257" s="59" t="str">
        <f t="shared" si="510"/>
        <v/>
      </c>
      <c r="Q257" s="59" t="str">
        <f t="shared" si="510"/>
        <v/>
      </c>
      <c r="R257" s="59" t="str">
        <f t="shared" si="510"/>
        <v/>
      </c>
      <c r="S257" s="59" t="str">
        <f t="shared" si="510"/>
        <v/>
      </c>
      <c r="T257" s="59" t="str">
        <f t="shared" si="510"/>
        <v/>
      </c>
      <c r="U257" s="59" t="str">
        <f t="shared" si="510"/>
        <v/>
      </c>
      <c r="V257" s="59" t="str">
        <f t="shared" si="510"/>
        <v/>
      </c>
      <c r="W257" s="59" t="str">
        <f t="shared" si="510"/>
        <v/>
      </c>
      <c r="X257" s="59" t="str">
        <f t="shared" si="510"/>
        <v/>
      </c>
      <c r="Y257" s="59" t="str">
        <f t="shared" si="510"/>
        <v/>
      </c>
      <c r="Z257" s="59" t="str">
        <f t="shared" si="510"/>
        <v/>
      </c>
    </row>
    <row r="258">
      <c r="A258" s="16" t="s">
        <v>338</v>
      </c>
      <c r="B258" s="16" t="s">
        <v>264</v>
      </c>
      <c r="C258" s="54">
        <v>46065.0</v>
      </c>
      <c r="D258" s="54"/>
      <c r="E258" s="55" t="s">
        <v>12</v>
      </c>
      <c r="F258" s="60">
        <v>1.11E7</v>
      </c>
      <c r="G258" s="57">
        <v>4.0</v>
      </c>
      <c r="H258" s="16">
        <v>2026.0</v>
      </c>
      <c r="I258" s="58">
        <f t="shared" si="4"/>
        <v>2029</v>
      </c>
      <c r="J258" s="59" t="str">
        <f t="shared" ref="J258:K258" si="511">if($E258="","",if($E258="Dropped",if(and(J$1&lt;=$I258,J$1&gt;=$H258),if(Year($D258)=J$1,$F258*0.8,if((year($D258)+1)=J$1,$F258*0.6,$F258*0.4)) ,""),if($E258="Minors",0,if($E258="FA Contract",if(and(J$1&lt;=$I258,J$1&gt;=$H258),$F258,""),if($E258="YP Contract",if(J$1=$H258,500000,if(J$1=($H258+1),1000000,if(J$1=($H258+2),1500000,""))))))))</f>
        <v/>
      </c>
      <c r="K258" s="59" t="str">
        <f t="shared" si="511"/>
        <v/>
      </c>
      <c r="L258" s="59">
        <f t="shared" ref="L258:Z258" si="512">if($E258="","",if($E258="Injured",if(and(L$1=year(today()),L$1&lt;=$I258,L$1&gt;=$H258),0,if(and(L$1&lt;=$I258,L$1&gt;=$H258),$F258,"")),if($E258="Dropped",if(and(L$1&lt;=$I258,L$1&gt;=$H258),if(Year($D258)=L$1,$F258*0.8,if((year($D258)+1)=L$1,$F258*0.6,$F258*0.4)) ,""),if($E258="Minors",0,if($E258="FA Contract",if(and(L$1&lt;=$I258,L$1&gt;=$H258),$F258,""),if($E258="YP Contract",if(L$1=$H258,500000,if(L$1=($H258+1),1000000,if(L$1=($H258+2),1500000,"")))))))))</f>
        <v>11100000</v>
      </c>
      <c r="M258" s="59">
        <f t="shared" si="512"/>
        <v>11100000</v>
      </c>
      <c r="N258" s="59">
        <f t="shared" si="512"/>
        <v>11100000</v>
      </c>
      <c r="O258" s="59">
        <f t="shared" si="512"/>
        <v>11100000</v>
      </c>
      <c r="P258" s="59" t="str">
        <f t="shared" si="512"/>
        <v/>
      </c>
      <c r="Q258" s="59" t="str">
        <f t="shared" si="512"/>
        <v/>
      </c>
      <c r="R258" s="59" t="str">
        <f t="shared" si="512"/>
        <v/>
      </c>
      <c r="S258" s="59" t="str">
        <f t="shared" si="512"/>
        <v/>
      </c>
      <c r="T258" s="59" t="str">
        <f t="shared" si="512"/>
        <v/>
      </c>
      <c r="U258" s="59" t="str">
        <f t="shared" si="512"/>
        <v/>
      </c>
      <c r="V258" s="59" t="str">
        <f t="shared" si="512"/>
        <v/>
      </c>
      <c r="W258" s="59" t="str">
        <f t="shared" si="512"/>
        <v/>
      </c>
      <c r="X258" s="59" t="str">
        <f t="shared" si="512"/>
        <v/>
      </c>
      <c r="Y258" s="59" t="str">
        <f t="shared" si="512"/>
        <v/>
      </c>
      <c r="Z258" s="59" t="str">
        <f t="shared" si="512"/>
        <v/>
      </c>
    </row>
    <row r="259">
      <c r="A259" s="16" t="s">
        <v>268</v>
      </c>
      <c r="B259" s="16" t="s">
        <v>264</v>
      </c>
      <c r="C259" s="54">
        <v>45686.0</v>
      </c>
      <c r="D259" s="54"/>
      <c r="E259" s="55" t="s">
        <v>12</v>
      </c>
      <c r="F259" s="56">
        <v>1.1E7</v>
      </c>
      <c r="G259" s="57">
        <v>4.0</v>
      </c>
      <c r="H259" s="16">
        <v>2025.0</v>
      </c>
      <c r="I259" s="58">
        <f t="shared" si="4"/>
        <v>2028</v>
      </c>
      <c r="J259" s="59" t="str">
        <f t="shared" ref="J259:K259" si="513">if($E259="","",if($E259="Dropped",if(and(J$1&lt;=$I259,J$1&gt;=$H259),if(Year($D259)=J$1,$F259*0.8,if((year($D259)+1)=J$1,$F259*0.6,$F259*0.4)) ,""),if($E259="Minors",0,if($E259="FA Contract",if(and(J$1&lt;=$I259,J$1&gt;=$H259),$F259,""),if($E259="YP Contract",if(J$1=$H259,500000,if(J$1=($H259+1),1000000,if(J$1=($H259+2),1500000,""))))))))</f>
        <v/>
      </c>
      <c r="K259" s="59">
        <f t="shared" si="513"/>
        <v>11000000</v>
      </c>
      <c r="L259" s="59">
        <f t="shared" ref="L259:Z259" si="514">if($E259="","",if($E259="Injured",if(and(L$1=year(today()),L$1&lt;=$I259,L$1&gt;=$H259),0,if(and(L$1&lt;=$I259,L$1&gt;=$H259),$F259,"")),if($E259="Dropped",if(and(L$1&lt;=$I259,L$1&gt;=$H259),if(Year($D259)=L$1,$F259*0.8,if((year($D259)+1)=L$1,$F259*0.6,$F259*0.4)) ,""),if($E259="Minors",0,if($E259="FA Contract",if(and(L$1&lt;=$I259,L$1&gt;=$H259),$F259,""),if($E259="YP Contract",if(L$1=$H259,500000,if(L$1=($H259+1),1000000,if(L$1=($H259+2),1500000,"")))))))))</f>
        <v>11000000</v>
      </c>
      <c r="M259" s="59">
        <f t="shared" si="514"/>
        <v>11000000</v>
      </c>
      <c r="N259" s="59">
        <f t="shared" si="514"/>
        <v>11000000</v>
      </c>
      <c r="O259" s="59" t="str">
        <f t="shared" si="514"/>
        <v/>
      </c>
      <c r="P259" s="59" t="str">
        <f t="shared" si="514"/>
        <v/>
      </c>
      <c r="Q259" s="59" t="str">
        <f t="shared" si="514"/>
        <v/>
      </c>
      <c r="R259" s="59" t="str">
        <f t="shared" si="514"/>
        <v/>
      </c>
      <c r="S259" s="59" t="str">
        <f t="shared" si="514"/>
        <v/>
      </c>
      <c r="T259" s="59" t="str">
        <f t="shared" si="514"/>
        <v/>
      </c>
      <c r="U259" s="59" t="str">
        <f t="shared" si="514"/>
        <v/>
      </c>
      <c r="V259" s="59" t="str">
        <f t="shared" si="514"/>
        <v/>
      </c>
      <c r="W259" s="59" t="str">
        <f t="shared" si="514"/>
        <v/>
      </c>
      <c r="X259" s="59" t="str">
        <f t="shared" si="514"/>
        <v/>
      </c>
      <c r="Y259" s="59" t="str">
        <f t="shared" si="514"/>
        <v/>
      </c>
      <c r="Z259" s="59" t="str">
        <f t="shared" si="514"/>
        <v/>
      </c>
    </row>
    <row r="260">
      <c r="A260" s="16" t="s">
        <v>269</v>
      </c>
      <c r="B260" s="16" t="s">
        <v>264</v>
      </c>
      <c r="C260" s="54">
        <v>45318.0</v>
      </c>
      <c r="D260" s="54"/>
      <c r="E260" s="55" t="s">
        <v>12</v>
      </c>
      <c r="F260" s="60">
        <v>1.01E7</v>
      </c>
      <c r="G260" s="57">
        <v>5.0</v>
      </c>
      <c r="H260" s="16">
        <v>2024.0</v>
      </c>
      <c r="I260" s="58">
        <f t="shared" si="4"/>
        <v>2028</v>
      </c>
      <c r="J260" s="59">
        <f t="shared" ref="J260:K260" si="515">if($E260="","",if($E260="Dropped",if(and(J$1&lt;=$I260,J$1&gt;=$H260),if(Year($D260)=J$1,$F260*0.8,if((year($D260)+1)=J$1,$F260*0.6,$F260*0.4)) ,""),if($E260="Minors",0,if($E260="FA Contract",if(and(J$1&lt;=$I260,J$1&gt;=$H260),$F260,""),if($E260="YP Contract",if(J$1=$H260,500000,if(J$1=($H260+1),1000000,if(J$1=($H260+2),1500000,""))))))))</f>
        <v>10100000</v>
      </c>
      <c r="K260" s="59">
        <f t="shared" si="515"/>
        <v>10100000</v>
      </c>
      <c r="L260" s="59">
        <f t="shared" ref="L260:Z260" si="516">if($E260="","",if($E260="Injured",if(and(L$1=year(today()),L$1&lt;=$I260,L$1&gt;=$H260),0,if(and(L$1&lt;=$I260,L$1&gt;=$H260),$F260,"")),if($E260="Dropped",if(and(L$1&lt;=$I260,L$1&gt;=$H260),if(Year($D260)=L$1,$F260*0.8,if((year($D260)+1)=L$1,$F260*0.6,$F260*0.4)) ,""),if($E260="Minors",0,if($E260="FA Contract",if(and(L$1&lt;=$I260,L$1&gt;=$H260),$F260,""),if($E260="YP Contract",if(L$1=$H260,500000,if(L$1=($H260+1),1000000,if(L$1=($H260+2),1500000,"")))))))))</f>
        <v>10100000</v>
      </c>
      <c r="M260" s="59">
        <f t="shared" si="516"/>
        <v>10100000</v>
      </c>
      <c r="N260" s="59">
        <f t="shared" si="516"/>
        <v>10100000</v>
      </c>
      <c r="O260" s="59" t="str">
        <f t="shared" si="516"/>
        <v/>
      </c>
      <c r="P260" s="59" t="str">
        <f t="shared" si="516"/>
        <v/>
      </c>
      <c r="Q260" s="59" t="str">
        <f t="shared" si="516"/>
        <v/>
      </c>
      <c r="R260" s="59" t="str">
        <f t="shared" si="516"/>
        <v/>
      </c>
      <c r="S260" s="59" t="str">
        <f t="shared" si="516"/>
        <v/>
      </c>
      <c r="T260" s="59" t="str">
        <f t="shared" si="516"/>
        <v/>
      </c>
      <c r="U260" s="59" t="str">
        <f t="shared" si="516"/>
        <v/>
      </c>
      <c r="V260" s="59" t="str">
        <f t="shared" si="516"/>
        <v/>
      </c>
      <c r="W260" s="59" t="str">
        <f t="shared" si="516"/>
        <v/>
      </c>
      <c r="X260" s="59" t="str">
        <f t="shared" si="516"/>
        <v/>
      </c>
      <c r="Y260" s="59" t="str">
        <f t="shared" si="516"/>
        <v/>
      </c>
      <c r="Z260" s="59" t="str">
        <f t="shared" si="516"/>
        <v/>
      </c>
    </row>
    <row r="261">
      <c r="A261" s="16" t="s">
        <v>270</v>
      </c>
      <c r="B261" s="16" t="s">
        <v>264</v>
      </c>
      <c r="C261" s="54">
        <v>45700.0</v>
      </c>
      <c r="D261" s="54"/>
      <c r="E261" s="55" t="s">
        <v>12</v>
      </c>
      <c r="F261" s="56">
        <v>9300000.0</v>
      </c>
      <c r="G261" s="57">
        <v>4.0</v>
      </c>
      <c r="H261" s="16">
        <v>2025.0</v>
      </c>
      <c r="I261" s="58">
        <f t="shared" si="4"/>
        <v>2028</v>
      </c>
      <c r="J261" s="59" t="str">
        <f t="shared" ref="J261:K261" si="517">if($E261="","",if($E261="Dropped",if(and(J$1&lt;=$I261,J$1&gt;=$H261),if(Year($D261)=J$1,$F261*0.8,if((year($D261)+1)=J$1,$F261*0.6,$F261*0.4)) ,""),if($E261="Minors",0,if($E261="FA Contract",if(and(J$1&lt;=$I261,J$1&gt;=$H261),$F261,""),if($E261="YP Contract",if(J$1=$H261,500000,if(J$1=($H261+1),1000000,if(J$1=($H261+2),1500000,""))))))))</f>
        <v/>
      </c>
      <c r="K261" s="59">
        <f t="shared" si="517"/>
        <v>9300000</v>
      </c>
      <c r="L261" s="59">
        <f t="shared" ref="L261:Z261" si="518">if($E261="","",if($E261="Injured",if(and(L$1=year(today()),L$1&lt;=$I261,L$1&gt;=$H261),0,if(and(L$1&lt;=$I261,L$1&gt;=$H261),$F261,"")),if($E261="Dropped",if(and(L$1&lt;=$I261,L$1&gt;=$H261),if(Year($D261)=L$1,$F261*0.8,if((year($D261)+1)=L$1,$F261*0.6,$F261*0.4)) ,""),if($E261="Minors",0,if($E261="FA Contract",if(and(L$1&lt;=$I261,L$1&gt;=$H261),$F261,""),if($E261="YP Contract",if(L$1=$H261,500000,if(L$1=($H261+1),1000000,if(L$1=($H261+2),1500000,"")))))))))</f>
        <v>9300000</v>
      </c>
      <c r="M261" s="59">
        <f t="shared" si="518"/>
        <v>9300000</v>
      </c>
      <c r="N261" s="59">
        <f t="shared" si="518"/>
        <v>9300000</v>
      </c>
      <c r="O261" s="59" t="str">
        <f t="shared" si="518"/>
        <v/>
      </c>
      <c r="P261" s="59" t="str">
        <f t="shared" si="518"/>
        <v/>
      </c>
      <c r="Q261" s="59" t="str">
        <f t="shared" si="518"/>
        <v/>
      </c>
      <c r="R261" s="59" t="str">
        <f t="shared" si="518"/>
        <v/>
      </c>
      <c r="S261" s="59" t="str">
        <f t="shared" si="518"/>
        <v/>
      </c>
      <c r="T261" s="59" t="str">
        <f t="shared" si="518"/>
        <v/>
      </c>
      <c r="U261" s="59" t="str">
        <f t="shared" si="518"/>
        <v/>
      </c>
      <c r="V261" s="59" t="str">
        <f t="shared" si="518"/>
        <v/>
      </c>
      <c r="W261" s="59" t="str">
        <f t="shared" si="518"/>
        <v/>
      </c>
      <c r="X261" s="59" t="str">
        <f t="shared" si="518"/>
        <v/>
      </c>
      <c r="Y261" s="59" t="str">
        <f t="shared" si="518"/>
        <v/>
      </c>
      <c r="Z261" s="59" t="str">
        <f t="shared" si="518"/>
        <v/>
      </c>
    </row>
    <row r="262">
      <c r="A262" s="16" t="s">
        <v>272</v>
      </c>
      <c r="B262" s="16" t="s">
        <v>264</v>
      </c>
      <c r="C262" s="54">
        <v>45318.0</v>
      </c>
      <c r="D262" s="54"/>
      <c r="E262" s="55" t="s">
        <v>12</v>
      </c>
      <c r="F262" s="60">
        <v>6600000.0</v>
      </c>
      <c r="G262" s="57">
        <v>3.0</v>
      </c>
      <c r="H262" s="16">
        <v>2024.0</v>
      </c>
      <c r="I262" s="58">
        <f t="shared" si="4"/>
        <v>2026</v>
      </c>
      <c r="J262" s="59">
        <f t="shared" ref="J262:K262" si="519">if($E262="","",if($E262="Dropped",if(and(J$1&lt;=$I262,J$1&gt;=$H262),if(Year($D262)=J$1,$F262*0.8,if((year($D262)+1)=J$1,$F262*0.6,$F262*0.4)) ,""),if($E262="Minors",0,if($E262="FA Contract",if(and(J$1&lt;=$I262,J$1&gt;=$H262),$F262,""),if($E262="YP Contract",if(J$1=$H262,500000,if(J$1=($H262+1),1000000,if(J$1=($H262+2),1500000,""))))))))</f>
        <v>6600000</v>
      </c>
      <c r="K262" s="59">
        <f t="shared" si="519"/>
        <v>6600000</v>
      </c>
      <c r="L262" s="59">
        <f t="shared" ref="L262:Z262" si="520">if($E262="","",if($E262="Injured",if(and(L$1=year(today()),L$1&lt;=$I262,L$1&gt;=$H262),0,if(and(L$1&lt;=$I262,L$1&gt;=$H262),$F262,"")),if($E262="Dropped",if(and(L$1&lt;=$I262,L$1&gt;=$H262),if(Year($D262)=L$1,$F262*0.8,if((year($D262)+1)=L$1,$F262*0.6,$F262*0.4)) ,""),if($E262="Minors",0,if($E262="FA Contract",if(and(L$1&lt;=$I262,L$1&gt;=$H262),$F262,""),if($E262="YP Contract",if(L$1=$H262,500000,if(L$1=($H262+1),1000000,if(L$1=($H262+2),1500000,"")))))))))</f>
        <v>6600000</v>
      </c>
      <c r="M262" s="59" t="str">
        <f t="shared" si="520"/>
        <v/>
      </c>
      <c r="N262" s="59" t="str">
        <f t="shared" si="520"/>
        <v/>
      </c>
      <c r="O262" s="59" t="str">
        <f t="shared" si="520"/>
        <v/>
      </c>
      <c r="P262" s="59" t="str">
        <f t="shared" si="520"/>
        <v/>
      </c>
      <c r="Q262" s="59" t="str">
        <f t="shared" si="520"/>
        <v/>
      </c>
      <c r="R262" s="59" t="str">
        <f t="shared" si="520"/>
        <v/>
      </c>
      <c r="S262" s="59" t="str">
        <f t="shared" si="520"/>
        <v/>
      </c>
      <c r="T262" s="59" t="str">
        <f t="shared" si="520"/>
        <v/>
      </c>
      <c r="U262" s="59" t="str">
        <f t="shared" si="520"/>
        <v/>
      </c>
      <c r="V262" s="59" t="str">
        <f t="shared" si="520"/>
        <v/>
      </c>
      <c r="W262" s="59" t="str">
        <f t="shared" si="520"/>
        <v/>
      </c>
      <c r="X262" s="59" t="str">
        <f t="shared" si="520"/>
        <v/>
      </c>
      <c r="Y262" s="59" t="str">
        <f t="shared" si="520"/>
        <v/>
      </c>
      <c r="Z262" s="59" t="str">
        <f t="shared" si="520"/>
        <v/>
      </c>
    </row>
    <row r="263">
      <c r="A263" s="16" t="s">
        <v>275</v>
      </c>
      <c r="B263" s="16" t="s">
        <v>264</v>
      </c>
      <c r="C263" s="54">
        <v>45703.0</v>
      </c>
      <c r="D263" s="54"/>
      <c r="E263" s="55" t="s">
        <v>12</v>
      </c>
      <c r="F263" s="56">
        <v>5500000.0</v>
      </c>
      <c r="G263" s="57">
        <v>3.0</v>
      </c>
      <c r="H263" s="16">
        <v>2025.0</v>
      </c>
      <c r="I263" s="58">
        <f t="shared" si="4"/>
        <v>2027</v>
      </c>
      <c r="J263" s="59" t="str">
        <f t="shared" ref="J263:K263" si="521">if($E263="","",if($E263="Dropped",if(and(J$1&lt;=$I263,J$1&gt;=$H263),if(Year($D263)=J$1,$F263*0.8,if((year($D263)+1)=J$1,$F263*0.6,$F263*0.4)) ,""),if($E263="Minors",0,if($E263="FA Contract",if(and(J$1&lt;=$I263,J$1&gt;=$H263),$F263,""),if($E263="YP Contract",if(J$1=$H263,500000,if(J$1=($H263+1),1000000,if(J$1=($H263+2),1500000,""))))))))</f>
        <v/>
      </c>
      <c r="K263" s="59">
        <f t="shared" si="521"/>
        <v>5500000</v>
      </c>
      <c r="L263" s="59">
        <f t="shared" ref="L263:Z263" si="522">if($E263="","",if($E263="Injured",if(and(L$1=year(today()),L$1&lt;=$I263,L$1&gt;=$H263),0,if(and(L$1&lt;=$I263,L$1&gt;=$H263),$F263,"")),if($E263="Dropped",if(and(L$1&lt;=$I263,L$1&gt;=$H263),if(Year($D263)=L$1,$F263*0.8,if((year($D263)+1)=L$1,$F263*0.6,$F263*0.4)) ,""),if($E263="Minors",0,if($E263="FA Contract",if(and(L$1&lt;=$I263,L$1&gt;=$H263),$F263,""),if($E263="YP Contract",if(L$1=$H263,500000,if(L$1=($H263+1),1000000,if(L$1=($H263+2),1500000,"")))))))))</f>
        <v>5500000</v>
      </c>
      <c r="M263" s="59">
        <f t="shared" si="522"/>
        <v>5500000</v>
      </c>
      <c r="N263" s="59" t="str">
        <f t="shared" si="522"/>
        <v/>
      </c>
      <c r="O263" s="59" t="str">
        <f t="shared" si="522"/>
        <v/>
      </c>
      <c r="P263" s="59" t="str">
        <f t="shared" si="522"/>
        <v/>
      </c>
      <c r="Q263" s="59" t="str">
        <f t="shared" si="522"/>
        <v/>
      </c>
      <c r="R263" s="59" t="str">
        <f t="shared" si="522"/>
        <v/>
      </c>
      <c r="S263" s="59" t="str">
        <f t="shared" si="522"/>
        <v/>
      </c>
      <c r="T263" s="59" t="str">
        <f t="shared" si="522"/>
        <v/>
      </c>
      <c r="U263" s="59" t="str">
        <f t="shared" si="522"/>
        <v/>
      </c>
      <c r="V263" s="59" t="str">
        <f t="shared" si="522"/>
        <v/>
      </c>
      <c r="W263" s="59" t="str">
        <f t="shared" si="522"/>
        <v/>
      </c>
      <c r="X263" s="59" t="str">
        <f t="shared" si="522"/>
        <v/>
      </c>
      <c r="Y263" s="59" t="str">
        <f t="shared" si="522"/>
        <v/>
      </c>
      <c r="Z263" s="59" t="str">
        <f t="shared" si="522"/>
        <v/>
      </c>
    </row>
    <row r="264">
      <c r="A264" s="16" t="s">
        <v>276</v>
      </c>
      <c r="B264" s="16" t="s">
        <v>264</v>
      </c>
      <c r="C264" s="54">
        <v>45686.0</v>
      </c>
      <c r="D264" s="54"/>
      <c r="E264" s="55" t="s">
        <v>12</v>
      </c>
      <c r="F264" s="56">
        <v>5200000.0</v>
      </c>
      <c r="G264" s="57">
        <v>2.0</v>
      </c>
      <c r="H264" s="16">
        <v>2025.0</v>
      </c>
      <c r="I264" s="58">
        <f t="shared" si="4"/>
        <v>2026</v>
      </c>
      <c r="J264" s="59" t="str">
        <f t="shared" ref="J264:K264" si="523">if($E264="","",if($E264="Dropped",if(and(J$1&lt;=$I264,J$1&gt;=$H264),if(Year($D264)=J$1,$F264*0.8,if((year($D264)+1)=J$1,$F264*0.6,$F264*0.4)) ,""),if($E264="Minors",0,if($E264="FA Contract",if(and(J$1&lt;=$I264,J$1&gt;=$H264),$F264,""),if($E264="YP Contract",if(J$1=$H264,500000,if(J$1=($H264+1),1000000,if(J$1=($H264+2),1500000,""))))))))</f>
        <v/>
      </c>
      <c r="K264" s="59">
        <f t="shared" si="523"/>
        <v>5200000</v>
      </c>
      <c r="L264" s="59">
        <f t="shared" ref="L264:Z264" si="524">if($E264="","",if($E264="Injured",if(and(L$1=year(today()),L$1&lt;=$I264,L$1&gt;=$H264),0,if(and(L$1&lt;=$I264,L$1&gt;=$H264),$F264,"")),if($E264="Dropped",if(and(L$1&lt;=$I264,L$1&gt;=$H264),if(Year($D264)=L$1,$F264*0.8,if((year($D264)+1)=L$1,$F264*0.6,$F264*0.4)) ,""),if($E264="Minors",0,if($E264="FA Contract",if(and(L$1&lt;=$I264,L$1&gt;=$H264),$F264,""),if($E264="YP Contract",if(L$1=$H264,500000,if(L$1=($H264+1),1000000,if(L$1=($H264+2),1500000,"")))))))))</f>
        <v>5200000</v>
      </c>
      <c r="M264" s="59" t="str">
        <f t="shared" si="524"/>
        <v/>
      </c>
      <c r="N264" s="59" t="str">
        <f t="shared" si="524"/>
        <v/>
      </c>
      <c r="O264" s="59" t="str">
        <f t="shared" si="524"/>
        <v/>
      </c>
      <c r="P264" s="59" t="str">
        <f t="shared" si="524"/>
        <v/>
      </c>
      <c r="Q264" s="59" t="str">
        <f t="shared" si="524"/>
        <v/>
      </c>
      <c r="R264" s="59" t="str">
        <f t="shared" si="524"/>
        <v/>
      </c>
      <c r="S264" s="59" t="str">
        <f t="shared" si="524"/>
        <v/>
      </c>
      <c r="T264" s="59" t="str">
        <f t="shared" si="524"/>
        <v/>
      </c>
      <c r="U264" s="59" t="str">
        <f t="shared" si="524"/>
        <v/>
      </c>
      <c r="V264" s="59" t="str">
        <f t="shared" si="524"/>
        <v/>
      </c>
      <c r="W264" s="59" t="str">
        <f t="shared" si="524"/>
        <v/>
      </c>
      <c r="X264" s="59" t="str">
        <f t="shared" si="524"/>
        <v/>
      </c>
      <c r="Y264" s="59" t="str">
        <f t="shared" si="524"/>
        <v/>
      </c>
      <c r="Z264" s="59" t="str">
        <f t="shared" si="524"/>
        <v/>
      </c>
    </row>
    <row r="265">
      <c r="A265" s="16" t="s">
        <v>90</v>
      </c>
      <c r="B265" s="16" t="s">
        <v>264</v>
      </c>
      <c r="C265" s="54">
        <v>46063.0</v>
      </c>
      <c r="D265" s="54"/>
      <c r="E265" s="55" t="s">
        <v>12</v>
      </c>
      <c r="F265" s="60">
        <v>5200000.0</v>
      </c>
      <c r="G265" s="57">
        <v>2.0</v>
      </c>
      <c r="H265" s="16">
        <v>2026.0</v>
      </c>
      <c r="I265" s="58">
        <f t="shared" si="4"/>
        <v>2027</v>
      </c>
      <c r="J265" s="59" t="str">
        <f t="shared" ref="J265:K265" si="525">if($E265="","",if($E265="Dropped",if(and(J$1&lt;=$I265,J$1&gt;=$H265),if(Year($D265)=J$1,$F265*0.8,if((year($D265)+1)=J$1,$F265*0.6,$F265*0.4)) ,""),if($E265="Minors",0,if($E265="FA Contract",if(and(J$1&lt;=$I265,J$1&gt;=$H265),$F265,""),if($E265="YP Contract",if(J$1=$H265,500000,if(J$1=($H265+1),1000000,if(J$1=($H265+2),1500000,""))))))))</f>
        <v/>
      </c>
      <c r="K265" s="59" t="str">
        <f t="shared" si="525"/>
        <v/>
      </c>
      <c r="L265" s="59">
        <f t="shared" ref="L265:Z265" si="526">if($E265="","",if($E265="Injured",if(and(L$1=year(today()),L$1&lt;=$I265,L$1&gt;=$H265),0,if(and(L$1&lt;=$I265,L$1&gt;=$H265),$F265,"")),if($E265="Dropped",if(and(L$1&lt;=$I265,L$1&gt;=$H265),if(Year($D265)=L$1,$F265*0.8,if((year($D265)+1)=L$1,$F265*0.6,$F265*0.4)) ,""),if($E265="Minors",0,if($E265="FA Contract",if(and(L$1&lt;=$I265,L$1&gt;=$H265),$F265,""),if($E265="YP Contract",if(L$1=$H265,500000,if(L$1=($H265+1),1000000,if(L$1=($H265+2),1500000,"")))))))))</f>
        <v>5200000</v>
      </c>
      <c r="M265" s="59">
        <f t="shared" si="526"/>
        <v>5200000</v>
      </c>
      <c r="N265" s="59" t="str">
        <f t="shared" si="526"/>
        <v/>
      </c>
      <c r="O265" s="59" t="str">
        <f t="shared" si="526"/>
        <v/>
      </c>
      <c r="P265" s="59" t="str">
        <f t="shared" si="526"/>
        <v/>
      </c>
      <c r="Q265" s="59" t="str">
        <f t="shared" si="526"/>
        <v/>
      </c>
      <c r="R265" s="59" t="str">
        <f t="shared" si="526"/>
        <v/>
      </c>
      <c r="S265" s="59" t="str">
        <f t="shared" si="526"/>
        <v/>
      </c>
      <c r="T265" s="59" t="str">
        <f t="shared" si="526"/>
        <v/>
      </c>
      <c r="U265" s="59" t="str">
        <f t="shared" si="526"/>
        <v/>
      </c>
      <c r="V265" s="59" t="str">
        <f t="shared" si="526"/>
        <v/>
      </c>
      <c r="W265" s="59" t="str">
        <f t="shared" si="526"/>
        <v/>
      </c>
      <c r="X265" s="59" t="str">
        <f t="shared" si="526"/>
        <v/>
      </c>
      <c r="Y265" s="59" t="str">
        <f t="shared" si="526"/>
        <v/>
      </c>
      <c r="Z265" s="59" t="str">
        <f t="shared" si="526"/>
        <v/>
      </c>
    </row>
    <row r="266">
      <c r="A266" s="16" t="s">
        <v>341</v>
      </c>
      <c r="B266" s="16" t="s">
        <v>264</v>
      </c>
      <c r="C266" s="54">
        <v>46063.0</v>
      </c>
      <c r="D266" s="54"/>
      <c r="E266" s="55" t="s">
        <v>12</v>
      </c>
      <c r="F266" s="60">
        <v>5100000.0</v>
      </c>
      <c r="G266" s="18">
        <v>2.0</v>
      </c>
      <c r="H266" s="16">
        <v>2026.0</v>
      </c>
      <c r="I266" s="59">
        <f t="shared" si="4"/>
        <v>2027</v>
      </c>
      <c r="J266" s="59" t="str">
        <f t="shared" ref="J266:K266" si="527">if($E266="","",if($E266="Dropped",if(and(J$1&lt;=$I266,J$1&gt;=$H266),if(Year($D266)=J$1,$F266*0.8,if((year($D266)+1)=J$1,$F266*0.6,$F266*0.4)) ,""),if($E266="Minors",0,if($E266="FA Contract",if(and(J$1&lt;=$I266,J$1&gt;=$H266),$F266,""),if($E266="YP Contract",if(J$1=$H266,500000,if(J$1=($H266+1),1000000,if(J$1=($H266+2),1500000,""))))))))</f>
        <v/>
      </c>
      <c r="K266" s="59" t="str">
        <f t="shared" si="527"/>
        <v/>
      </c>
      <c r="L266" s="59">
        <f t="shared" ref="L266:Z266" si="528">if($E266="","",if($E266="Injured",if(and(L$1=year(today()),L$1&lt;=$I266,L$1&gt;=$H266),0,if(and(L$1&lt;=$I266,L$1&gt;=$H266),$F266,"")),if($E266="Dropped",if(and(L$1&lt;=$I266,L$1&gt;=$H266),if(Year($D266)=L$1,$F266*0.8,if((year($D266)+1)=L$1,$F266*0.6,$F266*0.4)) ,""),if($E266="Minors",0,if($E266="FA Contract",if(and(L$1&lt;=$I266,L$1&gt;=$H266),$F266,""),if($E266="YP Contract",if(L$1=$H266,500000,if(L$1=($H266+1),1000000,if(L$1=($H266+2),1500000,"")))))))))</f>
        <v>5100000</v>
      </c>
      <c r="M266" s="59">
        <f t="shared" si="528"/>
        <v>5100000</v>
      </c>
      <c r="N266" s="59" t="str">
        <f t="shared" si="528"/>
        <v/>
      </c>
      <c r="O266" s="59" t="str">
        <f t="shared" si="528"/>
        <v/>
      </c>
      <c r="P266" s="59" t="str">
        <f t="shared" si="528"/>
        <v/>
      </c>
      <c r="Q266" s="59" t="str">
        <f t="shared" si="528"/>
        <v/>
      </c>
      <c r="R266" s="59" t="str">
        <f t="shared" si="528"/>
        <v/>
      </c>
      <c r="S266" s="59" t="str">
        <f t="shared" si="528"/>
        <v/>
      </c>
      <c r="T266" s="59" t="str">
        <f t="shared" si="528"/>
        <v/>
      </c>
      <c r="U266" s="59" t="str">
        <f t="shared" si="528"/>
        <v/>
      </c>
      <c r="V266" s="59" t="str">
        <f t="shared" si="528"/>
        <v/>
      </c>
      <c r="W266" s="59" t="str">
        <f t="shared" si="528"/>
        <v/>
      </c>
      <c r="X266" s="59" t="str">
        <f t="shared" si="528"/>
        <v/>
      </c>
      <c r="Y266" s="59" t="str">
        <f t="shared" si="528"/>
        <v/>
      </c>
      <c r="Z266" s="59" t="str">
        <f t="shared" si="528"/>
        <v/>
      </c>
    </row>
    <row r="267">
      <c r="A267" s="16" t="s">
        <v>36</v>
      </c>
      <c r="B267" s="16" t="s">
        <v>264</v>
      </c>
      <c r="C267" s="54">
        <v>46072.0</v>
      </c>
      <c r="D267" s="54"/>
      <c r="E267" s="55" t="s">
        <v>12</v>
      </c>
      <c r="F267" s="60">
        <v>5000000.0</v>
      </c>
      <c r="G267" s="57">
        <v>2.0</v>
      </c>
      <c r="H267" s="16">
        <v>2026.0</v>
      </c>
      <c r="I267" s="58">
        <f t="shared" si="4"/>
        <v>2027</v>
      </c>
      <c r="J267" s="59" t="str">
        <f t="shared" ref="J267:K267" si="529">if($E267="","",if($E267="Dropped",if(and(J$1&lt;=$I267,J$1&gt;=$H267),if(Year($D267)=J$1,$F267*0.8,if((year($D267)+1)=J$1,$F267*0.6,$F267*0.4)) ,""),if($E267="Minors",0,if($E267="FA Contract",if(and(J$1&lt;=$I267,J$1&gt;=$H267),$F267,""),if($E267="YP Contract",if(J$1=$H267,500000,if(J$1=($H267+1),1000000,if(J$1=($H267+2),1500000,""))))))))</f>
        <v/>
      </c>
      <c r="K267" s="59" t="str">
        <f t="shared" si="529"/>
        <v/>
      </c>
      <c r="L267" s="59">
        <f t="shared" ref="L267:Z267" si="530">if($E267="","",if($E267="Injured",if(and(L$1=year(today()),L$1&lt;=$I267,L$1&gt;=$H267),0,if(and(L$1&lt;=$I267,L$1&gt;=$H267),$F267,"")),if($E267="Dropped",if(and(L$1&lt;=$I267,L$1&gt;=$H267),if(Year($D267)=L$1,$F267*0.8,if((year($D267)+1)=L$1,$F267*0.6,$F267*0.4)) ,""),if($E267="Minors",0,if($E267="FA Contract",if(and(L$1&lt;=$I267,L$1&gt;=$H267),$F267,""),if($E267="YP Contract",if(L$1=$H267,500000,if(L$1=($H267+1),1000000,if(L$1=($H267+2),1500000,"")))))))))</f>
        <v>5000000</v>
      </c>
      <c r="M267" s="59">
        <f t="shared" si="530"/>
        <v>5000000</v>
      </c>
      <c r="N267" s="59" t="str">
        <f t="shared" si="530"/>
        <v/>
      </c>
      <c r="O267" s="59" t="str">
        <f t="shared" si="530"/>
        <v/>
      </c>
      <c r="P267" s="59" t="str">
        <f t="shared" si="530"/>
        <v/>
      </c>
      <c r="Q267" s="59" t="str">
        <f t="shared" si="530"/>
        <v/>
      </c>
      <c r="R267" s="59" t="str">
        <f t="shared" si="530"/>
        <v/>
      </c>
      <c r="S267" s="59" t="str">
        <f t="shared" si="530"/>
        <v/>
      </c>
      <c r="T267" s="59" t="str">
        <f t="shared" si="530"/>
        <v/>
      </c>
      <c r="U267" s="59" t="str">
        <f t="shared" si="530"/>
        <v/>
      </c>
      <c r="V267" s="59" t="str">
        <f t="shared" si="530"/>
        <v/>
      </c>
      <c r="W267" s="59" t="str">
        <f t="shared" si="530"/>
        <v/>
      </c>
      <c r="X267" s="59" t="str">
        <f t="shared" si="530"/>
        <v/>
      </c>
      <c r="Y267" s="59" t="str">
        <f t="shared" si="530"/>
        <v/>
      </c>
      <c r="Z267" s="59" t="str">
        <f t="shared" si="530"/>
        <v/>
      </c>
    </row>
    <row r="268">
      <c r="A268" s="16" t="s">
        <v>491</v>
      </c>
      <c r="B268" s="16" t="s">
        <v>264</v>
      </c>
      <c r="C268" s="54">
        <v>46071.0</v>
      </c>
      <c r="D268" s="54"/>
      <c r="E268" s="55" t="s">
        <v>12</v>
      </c>
      <c r="F268" s="60">
        <v>5000000.0</v>
      </c>
      <c r="G268" s="57">
        <v>3.0</v>
      </c>
      <c r="H268" s="16">
        <v>2024.0</v>
      </c>
      <c r="I268" s="58">
        <f t="shared" si="4"/>
        <v>2026</v>
      </c>
      <c r="J268" s="59">
        <f t="shared" ref="J268:K268" si="531">if($E268="","",if($E268="Dropped",if(and(J$1&lt;=$I268,J$1&gt;=$H268),if(Year($D268)=J$1,$F268*0.8,if((year($D268)+1)=J$1,$F268*0.6,$F268*0.4)) ,""),if($E268="Minors",0,if($E268="FA Contract",if(and(J$1&lt;=$I268,J$1&gt;=$H268),$F268,""),if($E268="YP Contract",if(J$1=$H268,500000,if(J$1=($H268+1),1000000,if(J$1=($H268+2),1500000,""))))))))</f>
        <v>5000000</v>
      </c>
      <c r="K268" s="59">
        <f t="shared" si="531"/>
        <v>5000000</v>
      </c>
      <c r="L268" s="59">
        <f t="shared" ref="L268:Z268" si="532">if($E268="","",if($E268="Injured",if(and(L$1=year(today()),L$1&lt;=$I268,L$1&gt;=$H268),0,if(and(L$1&lt;=$I268,L$1&gt;=$H268),$F268,"")),if($E268="Dropped",if(and(L$1&lt;=$I268,L$1&gt;=$H268),if(Year($D268)=L$1,$F268*0.8,if((year($D268)+1)=L$1,$F268*0.6,$F268*0.4)) ,""),if($E268="Minors",0,if($E268="FA Contract",if(and(L$1&lt;=$I268,L$1&gt;=$H268),$F268,""),if($E268="YP Contract",if(L$1=$H268,500000,if(L$1=($H268+1),1000000,if(L$1=($H268+2),1500000,"")))))))))</f>
        <v>5000000</v>
      </c>
      <c r="M268" s="59" t="str">
        <f t="shared" si="532"/>
        <v/>
      </c>
      <c r="N268" s="59" t="str">
        <f t="shared" si="532"/>
        <v/>
      </c>
      <c r="O268" s="59" t="str">
        <f t="shared" si="532"/>
        <v/>
      </c>
      <c r="P268" s="59" t="str">
        <f t="shared" si="532"/>
        <v/>
      </c>
      <c r="Q268" s="59" t="str">
        <f t="shared" si="532"/>
        <v/>
      </c>
      <c r="R268" s="59" t="str">
        <f t="shared" si="532"/>
        <v/>
      </c>
      <c r="S268" s="59" t="str">
        <f t="shared" si="532"/>
        <v/>
      </c>
      <c r="T268" s="59" t="str">
        <f t="shared" si="532"/>
        <v/>
      </c>
      <c r="U268" s="59" t="str">
        <f t="shared" si="532"/>
        <v/>
      </c>
      <c r="V268" s="59" t="str">
        <f t="shared" si="532"/>
        <v/>
      </c>
      <c r="W268" s="59" t="str">
        <f t="shared" si="532"/>
        <v/>
      </c>
      <c r="X268" s="59" t="str">
        <f t="shared" si="532"/>
        <v/>
      </c>
      <c r="Y268" s="59" t="str">
        <f t="shared" si="532"/>
        <v/>
      </c>
      <c r="Z268" s="59" t="str">
        <f t="shared" si="532"/>
        <v/>
      </c>
    </row>
    <row r="269">
      <c r="A269" s="16" t="s">
        <v>278</v>
      </c>
      <c r="B269" s="16" t="s">
        <v>264</v>
      </c>
      <c r="C269" s="54">
        <v>45880.0</v>
      </c>
      <c r="D269" s="54"/>
      <c r="E269" s="55" t="s">
        <v>12</v>
      </c>
      <c r="F269" s="56">
        <v>5000000.0</v>
      </c>
      <c r="G269" s="57">
        <v>3.0</v>
      </c>
      <c r="H269" s="16">
        <v>2025.0</v>
      </c>
      <c r="I269" s="58">
        <f t="shared" si="4"/>
        <v>2027</v>
      </c>
      <c r="J269" s="59" t="str">
        <f t="shared" ref="J269:K269" si="533">if($E269="","",if($E269="Dropped",if(and(J$1&lt;=$I269,J$1&gt;=$H269),if(Year($D269)=J$1,$F269*0.8,if((year($D269)+1)=J$1,$F269*0.6,$F269*0.4)) ,""),if($E269="Minors",0,if($E269="FA Contract",if(and(J$1&lt;=$I269,J$1&gt;=$H269),$F269,""),if($E269="YP Contract",if(J$1=$H269,500000,if(J$1=($H269+1),1000000,if(J$1=($H269+2),1500000,""))))))))</f>
        <v/>
      </c>
      <c r="K269" s="59">
        <f t="shared" si="533"/>
        <v>5000000</v>
      </c>
      <c r="L269" s="59">
        <f t="shared" ref="L269:Z269" si="534">if($E269="","",if($E269="Injured",if(and(L$1=year(today()),L$1&lt;=$I269,L$1&gt;=$H269),0,if(and(L$1&lt;=$I269,L$1&gt;=$H269),$F269,"")),if($E269="Dropped",if(and(L$1&lt;=$I269,L$1&gt;=$H269),if(Year($D269)=L$1,$F269*0.8,if((year($D269)+1)=L$1,$F269*0.6,$F269*0.4)) ,""),if($E269="Minors",0,if($E269="FA Contract",if(and(L$1&lt;=$I269,L$1&gt;=$H269),$F269,""),if($E269="YP Contract",if(L$1=$H269,500000,if(L$1=($H269+1),1000000,if(L$1=($H269+2),1500000,"")))))))))</f>
        <v>5000000</v>
      </c>
      <c r="M269" s="59">
        <f t="shared" si="534"/>
        <v>5000000</v>
      </c>
      <c r="N269" s="59" t="str">
        <f t="shared" si="534"/>
        <v/>
      </c>
      <c r="O269" s="59" t="str">
        <f t="shared" si="534"/>
        <v/>
      </c>
      <c r="P269" s="59" t="str">
        <f t="shared" si="534"/>
        <v/>
      </c>
      <c r="Q269" s="59" t="str">
        <f t="shared" si="534"/>
        <v/>
      </c>
      <c r="R269" s="59" t="str">
        <f t="shared" si="534"/>
        <v/>
      </c>
      <c r="S269" s="59" t="str">
        <f t="shared" si="534"/>
        <v/>
      </c>
      <c r="T269" s="59" t="str">
        <f t="shared" si="534"/>
        <v/>
      </c>
      <c r="U269" s="59" t="str">
        <f t="shared" si="534"/>
        <v/>
      </c>
      <c r="V269" s="59" t="str">
        <f t="shared" si="534"/>
        <v/>
      </c>
      <c r="W269" s="59" t="str">
        <f t="shared" si="534"/>
        <v/>
      </c>
      <c r="X269" s="59" t="str">
        <f t="shared" si="534"/>
        <v/>
      </c>
      <c r="Y269" s="59" t="str">
        <f t="shared" si="534"/>
        <v/>
      </c>
      <c r="Z269" s="59" t="str">
        <f t="shared" si="534"/>
        <v/>
      </c>
    </row>
    <row r="270">
      <c r="A270" s="16" t="s">
        <v>279</v>
      </c>
      <c r="B270" s="16" t="s">
        <v>264</v>
      </c>
      <c r="C270" s="54">
        <v>45688.0</v>
      </c>
      <c r="D270" s="54"/>
      <c r="E270" s="55" t="s">
        <v>12</v>
      </c>
      <c r="F270" s="56">
        <v>4700000.0</v>
      </c>
      <c r="G270" s="57">
        <v>2.0</v>
      </c>
      <c r="H270" s="16">
        <v>2025.0</v>
      </c>
      <c r="I270" s="58">
        <f t="shared" si="4"/>
        <v>2026</v>
      </c>
      <c r="J270" s="59" t="str">
        <f t="shared" ref="J270:K270" si="535">if($E270="","",if($E270="Dropped",if(and(J$1&lt;=$I270,J$1&gt;=$H270),if(Year($D270)=J$1,$F270*0.8,if((year($D270)+1)=J$1,$F270*0.6,$F270*0.4)) ,""),if($E270="Minors",0,if($E270="FA Contract",if(and(J$1&lt;=$I270,J$1&gt;=$H270),$F270,""),if($E270="YP Contract",if(J$1=$H270,500000,if(J$1=($H270+1),1000000,if(J$1=($H270+2),1500000,""))))))))</f>
        <v/>
      </c>
      <c r="K270" s="59">
        <f t="shared" si="535"/>
        <v>4700000</v>
      </c>
      <c r="L270" s="59">
        <f t="shared" ref="L270:Z270" si="536">if($E270="","",if($E270="Injured",if(and(L$1=year(today()),L$1&lt;=$I270,L$1&gt;=$H270),0,if(and(L$1&lt;=$I270,L$1&gt;=$H270),$F270,"")),if($E270="Dropped",if(and(L$1&lt;=$I270,L$1&gt;=$H270),if(Year($D270)=L$1,$F270*0.8,if((year($D270)+1)=L$1,$F270*0.6,$F270*0.4)) ,""),if($E270="Minors",0,if($E270="FA Contract",if(and(L$1&lt;=$I270,L$1&gt;=$H270),$F270,""),if($E270="YP Contract",if(L$1=$H270,500000,if(L$1=($H270+1),1000000,if(L$1=($H270+2),1500000,"")))))))))</f>
        <v>4700000</v>
      </c>
      <c r="M270" s="59" t="str">
        <f t="shared" si="536"/>
        <v/>
      </c>
      <c r="N270" s="59" t="str">
        <f t="shared" si="536"/>
        <v/>
      </c>
      <c r="O270" s="59" t="str">
        <f t="shared" si="536"/>
        <v/>
      </c>
      <c r="P270" s="59" t="str">
        <f t="shared" si="536"/>
        <v/>
      </c>
      <c r="Q270" s="59" t="str">
        <f t="shared" si="536"/>
        <v/>
      </c>
      <c r="R270" s="59" t="str">
        <f t="shared" si="536"/>
        <v/>
      </c>
      <c r="S270" s="59" t="str">
        <f t="shared" si="536"/>
        <v/>
      </c>
      <c r="T270" s="59" t="str">
        <f t="shared" si="536"/>
        <v/>
      </c>
      <c r="U270" s="59" t="str">
        <f t="shared" si="536"/>
        <v/>
      </c>
      <c r="V270" s="59" t="str">
        <f t="shared" si="536"/>
        <v/>
      </c>
      <c r="W270" s="59" t="str">
        <f t="shared" si="536"/>
        <v/>
      </c>
      <c r="X270" s="59" t="str">
        <f t="shared" si="536"/>
        <v/>
      </c>
      <c r="Y270" s="59" t="str">
        <f t="shared" si="536"/>
        <v/>
      </c>
      <c r="Z270" s="59" t="str">
        <f t="shared" si="536"/>
        <v/>
      </c>
    </row>
    <row r="271">
      <c r="A271" s="16" t="s">
        <v>188</v>
      </c>
      <c r="B271" s="16" t="s">
        <v>264</v>
      </c>
      <c r="C271" s="54">
        <v>46057.0</v>
      </c>
      <c r="D271" s="54"/>
      <c r="E271" s="55" t="s">
        <v>12</v>
      </c>
      <c r="F271" s="60">
        <v>3600000.0</v>
      </c>
      <c r="G271" s="57">
        <v>2.0</v>
      </c>
      <c r="H271" s="16">
        <v>2026.0</v>
      </c>
      <c r="I271" s="58">
        <f t="shared" si="4"/>
        <v>2027</v>
      </c>
      <c r="J271" s="59" t="str">
        <f t="shared" ref="J271:K271" si="537">if($E271="","",if($E271="Dropped",if(and(J$1&lt;=$I271,J$1&gt;=$H271),if(Year($D271)=J$1,$F271*0.8,if((year($D271)+1)=J$1,$F271*0.6,$F271*0.4)) ,""),if($E271="Minors",0,if($E271="FA Contract",if(and(J$1&lt;=$I271,J$1&gt;=$H271),$F271,""),if($E271="YP Contract",if(J$1=$H271,500000,if(J$1=($H271+1),1000000,if(J$1=($H271+2),1500000,""))))))))</f>
        <v/>
      </c>
      <c r="K271" s="59" t="str">
        <f t="shared" si="537"/>
        <v/>
      </c>
      <c r="L271" s="59">
        <f t="shared" ref="L271:Z271" si="538">if($E271="","",if($E271="Injured",if(and(L$1=year(today()),L$1&lt;=$I271,L$1&gt;=$H271),0,if(and(L$1&lt;=$I271,L$1&gt;=$H271),$F271,"")),if($E271="Dropped",if(and(L$1&lt;=$I271,L$1&gt;=$H271),if(Year($D271)=L$1,$F271*0.8,if((year($D271)+1)=L$1,$F271*0.6,$F271*0.4)) ,""),if($E271="Minors",0,if($E271="FA Contract",if(and(L$1&lt;=$I271,L$1&gt;=$H271),$F271,""),if($E271="YP Contract",if(L$1=$H271,500000,if(L$1=($H271+1),1000000,if(L$1=($H271+2),1500000,"")))))))))</f>
        <v>3600000</v>
      </c>
      <c r="M271" s="59">
        <f t="shared" si="538"/>
        <v>3600000</v>
      </c>
      <c r="N271" s="59" t="str">
        <f t="shared" si="538"/>
        <v/>
      </c>
      <c r="O271" s="59" t="str">
        <f t="shared" si="538"/>
        <v/>
      </c>
      <c r="P271" s="59" t="str">
        <f t="shared" si="538"/>
        <v/>
      </c>
      <c r="Q271" s="59" t="str">
        <f t="shared" si="538"/>
        <v/>
      </c>
      <c r="R271" s="59" t="str">
        <f t="shared" si="538"/>
        <v/>
      </c>
      <c r="S271" s="59" t="str">
        <f t="shared" si="538"/>
        <v/>
      </c>
      <c r="T271" s="59" t="str">
        <f t="shared" si="538"/>
        <v/>
      </c>
      <c r="U271" s="59" t="str">
        <f t="shared" si="538"/>
        <v/>
      </c>
      <c r="V271" s="59" t="str">
        <f t="shared" si="538"/>
        <v/>
      </c>
      <c r="W271" s="59" t="str">
        <f t="shared" si="538"/>
        <v/>
      </c>
      <c r="X271" s="59" t="str">
        <f t="shared" si="538"/>
        <v/>
      </c>
      <c r="Y271" s="59" t="str">
        <f t="shared" si="538"/>
        <v/>
      </c>
      <c r="Z271" s="59" t="str">
        <f t="shared" si="538"/>
        <v/>
      </c>
    </row>
    <row r="272">
      <c r="A272" s="16" t="s">
        <v>281</v>
      </c>
      <c r="B272" s="16" t="s">
        <v>264</v>
      </c>
      <c r="C272" s="54">
        <v>45721.0</v>
      </c>
      <c r="D272" s="54"/>
      <c r="E272" s="55" t="s">
        <v>12</v>
      </c>
      <c r="F272" s="56">
        <v>3000000.0</v>
      </c>
      <c r="G272" s="57">
        <v>2.0</v>
      </c>
      <c r="H272" s="16">
        <v>2025.0</v>
      </c>
      <c r="I272" s="58">
        <f t="shared" si="4"/>
        <v>2026</v>
      </c>
      <c r="J272" s="59" t="str">
        <f t="shared" ref="J272:K272" si="539">if($E272="","",if($E272="Dropped",if(and(J$1&lt;=$I272,J$1&gt;=$H272),if(Year($D272)=J$1,$F272*0.8,if((year($D272)+1)=J$1,$F272*0.6,$F272*0.4)) ,""),if($E272="Minors",0,if($E272="FA Contract",if(and(J$1&lt;=$I272,J$1&gt;=$H272),$F272,""),if($E272="YP Contract",if(J$1=$H272,500000,if(J$1=($H272+1),1000000,if(J$1=($H272+2),1500000,""))))))))</f>
        <v/>
      </c>
      <c r="K272" s="59">
        <f t="shared" si="539"/>
        <v>3000000</v>
      </c>
      <c r="L272" s="59">
        <f t="shared" ref="L272:Z272" si="540">if($E272="","",if($E272="Injured",if(and(L$1=year(today()),L$1&lt;=$I272,L$1&gt;=$H272),0,if(and(L$1&lt;=$I272,L$1&gt;=$H272),$F272,"")),if($E272="Dropped",if(and(L$1&lt;=$I272,L$1&gt;=$H272),if(Year($D272)=L$1,$F272*0.8,if((year($D272)+1)=L$1,$F272*0.6,$F272*0.4)) ,""),if($E272="Minors",0,if($E272="FA Contract",if(and(L$1&lt;=$I272,L$1&gt;=$H272),$F272,""),if($E272="YP Contract",if(L$1=$H272,500000,if(L$1=($H272+1),1000000,if(L$1=($H272+2),1500000,"")))))))))</f>
        <v>3000000</v>
      </c>
      <c r="M272" s="59" t="str">
        <f t="shared" si="540"/>
        <v/>
      </c>
      <c r="N272" s="59" t="str">
        <f t="shared" si="540"/>
        <v/>
      </c>
      <c r="O272" s="59" t="str">
        <f t="shared" si="540"/>
        <v/>
      </c>
      <c r="P272" s="59" t="str">
        <f t="shared" si="540"/>
        <v/>
      </c>
      <c r="Q272" s="59" t="str">
        <f t="shared" si="540"/>
        <v/>
      </c>
      <c r="R272" s="59" t="str">
        <f t="shared" si="540"/>
        <v/>
      </c>
      <c r="S272" s="59" t="str">
        <f t="shared" si="540"/>
        <v/>
      </c>
      <c r="T272" s="59" t="str">
        <f t="shared" si="540"/>
        <v/>
      </c>
      <c r="U272" s="59" t="str">
        <f t="shared" si="540"/>
        <v/>
      </c>
      <c r="V272" s="59" t="str">
        <f t="shared" si="540"/>
        <v/>
      </c>
      <c r="W272" s="59" t="str">
        <f t="shared" si="540"/>
        <v/>
      </c>
      <c r="X272" s="59" t="str">
        <f t="shared" si="540"/>
        <v/>
      </c>
      <c r="Y272" s="59" t="str">
        <f t="shared" si="540"/>
        <v/>
      </c>
      <c r="Z272" s="59" t="str">
        <f t="shared" si="540"/>
        <v/>
      </c>
    </row>
    <row r="273">
      <c r="A273" s="16" t="s">
        <v>293</v>
      </c>
      <c r="B273" s="16" t="s">
        <v>264</v>
      </c>
      <c r="C273" s="54">
        <v>45343.0</v>
      </c>
      <c r="D273" s="54"/>
      <c r="E273" s="55" t="s">
        <v>34</v>
      </c>
      <c r="F273" s="60" t="s">
        <v>35</v>
      </c>
      <c r="G273" s="57" t="s">
        <v>35</v>
      </c>
      <c r="H273" s="16">
        <v>2024.0</v>
      </c>
      <c r="I273" s="58">
        <f t="shared" si="4"/>
        <v>2026</v>
      </c>
      <c r="J273" s="59">
        <f t="shared" ref="J273:K273" si="541">if($E273="","",if($E273="Dropped",if(and(J$1&lt;=$I273,J$1&gt;=$H273),if(Year($D273)=J$1,$F273*0.8,if((year($D273)+1)=J$1,$F273*0.6,$F273*0.4)) ,""),if($E273="Minors",0,if($E273="FA Contract",if(and(J$1&lt;=$I273,J$1&gt;=$H273),$F273,""),if($E273="YP Contract",if(J$1=$H273,500000,if(J$1=($H273+1),1000000,if(J$1=($H273+2),1500000,""))))))))</f>
        <v>500000</v>
      </c>
      <c r="K273" s="59">
        <f t="shared" si="541"/>
        <v>1000000</v>
      </c>
      <c r="L273" s="59">
        <f t="shared" ref="L273:Z273" si="542">if($E273="","",if($E273="Injured",if(and(L$1=year(today()),L$1&lt;=$I273,L$1&gt;=$H273),0,if(and(L$1&lt;=$I273,L$1&gt;=$H273),$F273,"")),if($E273="Dropped",if(and(L$1&lt;=$I273,L$1&gt;=$H273),if(Year($D273)=L$1,$F273*0.8,if((year($D273)+1)=L$1,$F273*0.6,$F273*0.4)) ,""),if($E273="Minors",0,if($E273="FA Contract",if(and(L$1&lt;=$I273,L$1&gt;=$H273),$F273,""),if($E273="YP Contract",if(L$1=$H273,500000,if(L$1=($H273+1),1000000,if(L$1=($H273+2),1500000,"")))))))))</f>
        <v>1500000</v>
      </c>
      <c r="M273" s="59" t="str">
        <f t="shared" si="542"/>
        <v/>
      </c>
      <c r="N273" s="59" t="str">
        <f t="shared" si="542"/>
        <v/>
      </c>
      <c r="O273" s="59" t="str">
        <f t="shared" si="542"/>
        <v/>
      </c>
      <c r="P273" s="59" t="str">
        <f t="shared" si="542"/>
        <v/>
      </c>
      <c r="Q273" s="59" t="str">
        <f t="shared" si="542"/>
        <v/>
      </c>
      <c r="R273" s="59" t="str">
        <f t="shared" si="542"/>
        <v/>
      </c>
      <c r="S273" s="59" t="str">
        <f t="shared" si="542"/>
        <v/>
      </c>
      <c r="T273" s="59" t="str">
        <f t="shared" si="542"/>
        <v/>
      </c>
      <c r="U273" s="59" t="str">
        <f t="shared" si="542"/>
        <v/>
      </c>
      <c r="V273" s="59" t="str">
        <f t="shared" si="542"/>
        <v/>
      </c>
      <c r="W273" s="59" t="str">
        <f t="shared" si="542"/>
        <v/>
      </c>
      <c r="X273" s="59" t="str">
        <f t="shared" si="542"/>
        <v/>
      </c>
      <c r="Y273" s="59" t="str">
        <f t="shared" si="542"/>
        <v/>
      </c>
      <c r="Z273" s="59" t="str">
        <f t="shared" si="542"/>
        <v/>
      </c>
    </row>
    <row r="274">
      <c r="A274" s="16" t="s">
        <v>297</v>
      </c>
      <c r="B274" s="16" t="s">
        <v>264</v>
      </c>
      <c r="C274" s="54">
        <v>45687.0</v>
      </c>
      <c r="D274" s="54"/>
      <c r="E274" s="55" t="s">
        <v>34</v>
      </c>
      <c r="F274" s="60" t="s">
        <v>35</v>
      </c>
      <c r="G274" s="57" t="s">
        <v>35</v>
      </c>
      <c r="H274" s="16">
        <v>2025.0</v>
      </c>
      <c r="I274" s="58">
        <f t="shared" si="4"/>
        <v>2027</v>
      </c>
      <c r="J274" s="59" t="str">
        <f t="shared" ref="J274:K274" si="543">if($E274="","",if($E274="Dropped",if(and(J$1&lt;=$I274,J$1&gt;=$H274),if(Year($D274)=J$1,$F274*0.8,if((year($D274)+1)=J$1,$F274*0.6,$F274*0.4)) ,""),if($E274="Minors",0,if($E274="FA Contract",if(and(J$1&lt;=$I274,J$1&gt;=$H274),$F274,""),if($E274="YP Contract",if(J$1=$H274,500000,if(J$1=($H274+1),1000000,if(J$1=($H274+2),1500000,""))))))))</f>
        <v/>
      </c>
      <c r="K274" s="59">
        <f t="shared" si="543"/>
        <v>500000</v>
      </c>
      <c r="L274" s="59">
        <f t="shared" ref="L274:Z274" si="544">if($E274="","",if($E274="Injured",if(and(L$1=year(today()),L$1&lt;=$I274,L$1&gt;=$H274),0,if(and(L$1&lt;=$I274,L$1&gt;=$H274),$F274,"")),if($E274="Dropped",if(and(L$1&lt;=$I274,L$1&gt;=$H274),if(Year($D274)=L$1,$F274*0.8,if((year($D274)+1)=L$1,$F274*0.6,$F274*0.4)) ,""),if($E274="Minors",0,if($E274="FA Contract",if(and(L$1&lt;=$I274,L$1&gt;=$H274),$F274,""),if($E274="YP Contract",if(L$1=$H274,500000,if(L$1=($H274+1),1000000,if(L$1=($H274+2),1500000,"")))))))))</f>
        <v>1000000</v>
      </c>
      <c r="M274" s="59">
        <f t="shared" si="544"/>
        <v>1500000</v>
      </c>
      <c r="N274" s="59" t="str">
        <f t="shared" si="544"/>
        <v/>
      </c>
      <c r="O274" s="59" t="str">
        <f t="shared" si="544"/>
        <v/>
      </c>
      <c r="P274" s="59" t="str">
        <f t="shared" si="544"/>
        <v/>
      </c>
      <c r="Q274" s="59" t="str">
        <f t="shared" si="544"/>
        <v/>
      </c>
      <c r="R274" s="59" t="str">
        <f t="shared" si="544"/>
        <v/>
      </c>
      <c r="S274" s="59" t="str">
        <f t="shared" si="544"/>
        <v/>
      </c>
      <c r="T274" s="59" t="str">
        <f t="shared" si="544"/>
        <v/>
      </c>
      <c r="U274" s="59" t="str">
        <f t="shared" si="544"/>
        <v/>
      </c>
      <c r="V274" s="59" t="str">
        <f t="shared" si="544"/>
        <v/>
      </c>
      <c r="W274" s="59" t="str">
        <f t="shared" si="544"/>
        <v/>
      </c>
      <c r="X274" s="59" t="str">
        <f t="shared" si="544"/>
        <v/>
      </c>
      <c r="Y274" s="59" t="str">
        <f t="shared" si="544"/>
        <v/>
      </c>
      <c r="Z274" s="59" t="str">
        <f t="shared" si="544"/>
        <v/>
      </c>
    </row>
    <row r="275">
      <c r="A275" s="16" t="s">
        <v>299</v>
      </c>
      <c r="B275" s="16" t="s">
        <v>264</v>
      </c>
      <c r="C275" s="54">
        <v>45760.0</v>
      </c>
      <c r="D275" s="54"/>
      <c r="E275" s="55" t="s">
        <v>34</v>
      </c>
      <c r="F275" s="60" t="s">
        <v>35</v>
      </c>
      <c r="G275" s="57" t="s">
        <v>35</v>
      </c>
      <c r="H275" s="16">
        <v>2025.0</v>
      </c>
      <c r="I275" s="58">
        <f t="shared" si="4"/>
        <v>2027</v>
      </c>
      <c r="J275" s="59" t="str">
        <f t="shared" ref="J275:K275" si="545">if($E275="","",if($E275="Dropped",if(and(J$1&lt;=$I275,J$1&gt;=$H275),if(Year($D275)=J$1,$F275*0.8,if((year($D275)+1)=J$1,$F275*0.6,$F275*0.4)) ,""),if($E275="Minors",0,if($E275="FA Contract",if(and(J$1&lt;=$I275,J$1&gt;=$H275),$F275,""),if($E275="YP Contract",if(J$1=$H275,500000,if(J$1=($H275+1),1000000,if(J$1=($H275+2),1500000,""))))))))</f>
        <v/>
      </c>
      <c r="K275" s="59">
        <f t="shared" si="545"/>
        <v>500000</v>
      </c>
      <c r="L275" s="59">
        <f t="shared" ref="L275:Z275" si="546">if($E275="","",if($E275="Injured",if(and(L$1=year(today()),L$1&lt;=$I275,L$1&gt;=$H275),0,if(and(L$1&lt;=$I275,L$1&gt;=$H275),$F275,"")),if($E275="Dropped",if(and(L$1&lt;=$I275,L$1&gt;=$H275),if(Year($D275)=L$1,$F275*0.8,if((year($D275)+1)=L$1,$F275*0.6,$F275*0.4)) ,""),if($E275="Minors",0,if($E275="FA Contract",if(and(L$1&lt;=$I275,L$1&gt;=$H275),$F275,""),if($E275="YP Contract",if(L$1=$H275,500000,if(L$1=($H275+1),1000000,if(L$1=($H275+2),1500000,"")))))))))</f>
        <v>1000000</v>
      </c>
      <c r="M275" s="59">
        <f t="shared" si="546"/>
        <v>1500000</v>
      </c>
      <c r="N275" s="59" t="str">
        <f t="shared" si="546"/>
        <v/>
      </c>
      <c r="O275" s="59" t="str">
        <f t="shared" si="546"/>
        <v/>
      </c>
      <c r="P275" s="59" t="str">
        <f t="shared" si="546"/>
        <v/>
      </c>
      <c r="Q275" s="59" t="str">
        <f t="shared" si="546"/>
        <v/>
      </c>
      <c r="R275" s="59" t="str">
        <f t="shared" si="546"/>
        <v/>
      </c>
      <c r="S275" s="59" t="str">
        <f t="shared" si="546"/>
        <v/>
      </c>
      <c r="T275" s="59" t="str">
        <f t="shared" si="546"/>
        <v/>
      </c>
      <c r="U275" s="59" t="str">
        <f t="shared" si="546"/>
        <v/>
      </c>
      <c r="V275" s="59" t="str">
        <f t="shared" si="546"/>
        <v/>
      </c>
      <c r="W275" s="59" t="str">
        <f t="shared" si="546"/>
        <v/>
      </c>
      <c r="X275" s="59" t="str">
        <f t="shared" si="546"/>
        <v/>
      </c>
      <c r="Y275" s="59" t="str">
        <f t="shared" si="546"/>
        <v/>
      </c>
      <c r="Z275" s="59" t="str">
        <f t="shared" si="546"/>
        <v/>
      </c>
    </row>
    <row r="276">
      <c r="A276" s="16" t="s">
        <v>306</v>
      </c>
      <c r="B276" s="16" t="s">
        <v>264</v>
      </c>
      <c r="C276" s="54">
        <v>45508.0</v>
      </c>
      <c r="D276" s="54"/>
      <c r="E276" s="55" t="s">
        <v>52</v>
      </c>
      <c r="F276" s="60" t="s">
        <v>35</v>
      </c>
      <c r="G276" s="57" t="s">
        <v>35</v>
      </c>
      <c r="H276" s="62"/>
      <c r="I276" s="58" t="str">
        <f t="shared" si="4"/>
        <v/>
      </c>
      <c r="J276" s="59">
        <f t="shared" ref="J276:K276" si="547">if($E276="","",if($E276="Dropped",if(and(J$1&lt;=$I276,J$1&gt;=$H276),if(Year($D276)=J$1,$F276*0.8,if((year($D276)+1)=J$1,$F276*0.6,$F276*0.4)) ,""),if($E276="Minors",0,if($E276="FA Contract",if(and(J$1&lt;=$I276,J$1&gt;=$H276),$F276,""),if($E276="YP Contract",if(J$1=$H276,500000,if(J$1=($H276+1),1000000,if(J$1=($H276+2),1500000,""))))))))</f>
        <v>0</v>
      </c>
      <c r="K276" s="59">
        <f t="shared" si="547"/>
        <v>0</v>
      </c>
      <c r="L276" s="59">
        <f t="shared" ref="L276:Z276" si="548">if($E276="","",if($E276="Injured",if(and(L$1=year(today()),L$1&lt;=$I276,L$1&gt;=$H276),0,if(and(L$1&lt;=$I276,L$1&gt;=$H276),$F276,"")),if($E276="Dropped",if(and(L$1&lt;=$I276,L$1&gt;=$H276),if(Year($D276)=L$1,$F276*0.8,if((year($D276)+1)=L$1,$F276*0.6,$F276*0.4)) ,""),if($E276="Minors",0,if($E276="FA Contract",if(and(L$1&lt;=$I276,L$1&gt;=$H276),$F276,""),if($E276="YP Contract",if(L$1=$H276,500000,if(L$1=($H276+1),1000000,if(L$1=($H276+2),1500000,"")))))))))</f>
        <v>0</v>
      </c>
      <c r="M276" s="59">
        <f t="shared" si="548"/>
        <v>0</v>
      </c>
      <c r="N276" s="59">
        <f t="shared" si="548"/>
        <v>0</v>
      </c>
      <c r="O276" s="59">
        <f t="shared" si="548"/>
        <v>0</v>
      </c>
      <c r="P276" s="59">
        <f t="shared" si="548"/>
        <v>0</v>
      </c>
      <c r="Q276" s="59">
        <f t="shared" si="548"/>
        <v>0</v>
      </c>
      <c r="R276" s="59">
        <f t="shared" si="548"/>
        <v>0</v>
      </c>
      <c r="S276" s="59">
        <f t="shared" si="548"/>
        <v>0</v>
      </c>
      <c r="T276" s="59">
        <f t="shared" si="548"/>
        <v>0</v>
      </c>
      <c r="U276" s="59">
        <f t="shared" si="548"/>
        <v>0</v>
      </c>
      <c r="V276" s="59">
        <f t="shared" si="548"/>
        <v>0</v>
      </c>
      <c r="W276" s="59">
        <f t="shared" si="548"/>
        <v>0</v>
      </c>
      <c r="X276" s="59">
        <f t="shared" si="548"/>
        <v>0</v>
      </c>
      <c r="Y276" s="59">
        <f t="shared" si="548"/>
        <v>0</v>
      </c>
      <c r="Z276" s="59">
        <f t="shared" si="548"/>
        <v>0</v>
      </c>
    </row>
    <row r="277">
      <c r="A277" s="16" t="s">
        <v>307</v>
      </c>
      <c r="B277" s="16" t="s">
        <v>264</v>
      </c>
      <c r="C277" s="54">
        <v>45698.0</v>
      </c>
      <c r="D277" s="54"/>
      <c r="E277" s="55" t="s">
        <v>52</v>
      </c>
      <c r="F277" s="60" t="s">
        <v>35</v>
      </c>
      <c r="G277" s="57" t="s">
        <v>35</v>
      </c>
      <c r="H277" s="62"/>
      <c r="I277" s="58" t="str">
        <f t="shared" si="4"/>
        <v/>
      </c>
      <c r="J277" s="59">
        <f t="shared" ref="J277:K277" si="549">if($E277="","",if($E277="Dropped",if(and(J$1&lt;=$I277,J$1&gt;=$H277),if(Year($D277)=J$1,$F277*0.8,if((year($D277)+1)=J$1,$F277*0.6,$F277*0.4)) ,""),if($E277="Minors",0,if($E277="FA Contract",if(and(J$1&lt;=$I277,J$1&gt;=$H277),$F277,""),if($E277="YP Contract",if(J$1=$H277,500000,if(J$1=($H277+1),1000000,if(J$1=($H277+2),1500000,""))))))))</f>
        <v>0</v>
      </c>
      <c r="K277" s="59">
        <f t="shared" si="549"/>
        <v>0</v>
      </c>
      <c r="L277" s="59">
        <f t="shared" ref="L277:Z277" si="550">if($E277="","",if($E277="Injured",if(and(L$1=year(today()),L$1&lt;=$I277,L$1&gt;=$H277),0,if(and(L$1&lt;=$I277,L$1&gt;=$H277),$F277,"")),if($E277="Dropped",if(and(L$1&lt;=$I277,L$1&gt;=$H277),if(Year($D277)=L$1,$F277*0.8,if((year($D277)+1)=L$1,$F277*0.6,$F277*0.4)) ,""),if($E277="Minors",0,if($E277="FA Contract",if(and(L$1&lt;=$I277,L$1&gt;=$H277),$F277,""),if($E277="YP Contract",if(L$1=$H277,500000,if(L$1=($H277+1),1000000,if(L$1=($H277+2),1500000,"")))))))))</f>
        <v>0</v>
      </c>
      <c r="M277" s="59">
        <f t="shared" si="550"/>
        <v>0</v>
      </c>
      <c r="N277" s="59">
        <f t="shared" si="550"/>
        <v>0</v>
      </c>
      <c r="O277" s="59">
        <f t="shared" si="550"/>
        <v>0</v>
      </c>
      <c r="P277" s="59">
        <f t="shared" si="550"/>
        <v>0</v>
      </c>
      <c r="Q277" s="59">
        <f t="shared" si="550"/>
        <v>0</v>
      </c>
      <c r="R277" s="59">
        <f t="shared" si="550"/>
        <v>0</v>
      </c>
      <c r="S277" s="59">
        <f t="shared" si="550"/>
        <v>0</v>
      </c>
      <c r="T277" s="59">
        <f t="shared" si="550"/>
        <v>0</v>
      </c>
      <c r="U277" s="59">
        <f t="shared" si="550"/>
        <v>0</v>
      </c>
      <c r="V277" s="59">
        <f t="shared" si="550"/>
        <v>0</v>
      </c>
      <c r="W277" s="59">
        <f t="shared" si="550"/>
        <v>0</v>
      </c>
      <c r="X277" s="59">
        <f t="shared" si="550"/>
        <v>0</v>
      </c>
      <c r="Y277" s="59">
        <f t="shared" si="550"/>
        <v>0</v>
      </c>
      <c r="Z277" s="59">
        <f t="shared" si="550"/>
        <v>0</v>
      </c>
    </row>
    <row r="278">
      <c r="A278" s="16" t="s">
        <v>310</v>
      </c>
      <c r="B278" s="16" t="s">
        <v>264</v>
      </c>
      <c r="C278" s="54">
        <v>45356.0</v>
      </c>
      <c r="D278" s="54"/>
      <c r="E278" s="55" t="s">
        <v>52</v>
      </c>
      <c r="F278" s="60" t="s">
        <v>35</v>
      </c>
      <c r="G278" s="18" t="s">
        <v>35</v>
      </c>
      <c r="H278" s="62"/>
      <c r="I278" s="58" t="str">
        <f t="shared" si="4"/>
        <v/>
      </c>
      <c r="J278" s="59">
        <f t="shared" ref="J278:K278" si="551">if($E278="","",if($E278="Dropped",if(and(J$1&lt;=$I278,J$1&gt;=$H278),if(Year($D278)=J$1,$F278*0.8,if((year($D278)+1)=J$1,$F278*0.6,$F278*0.4)) ,""),if($E278="Minors",0,if($E278="FA Contract",if(and(J$1&lt;=$I278,J$1&gt;=$H278),$F278,""),if($E278="YP Contract",if(J$1=$H278,500000,if(J$1=($H278+1),1000000,if(J$1=($H278+2),1500000,""))))))))</f>
        <v>0</v>
      </c>
      <c r="K278" s="59">
        <f t="shared" si="551"/>
        <v>0</v>
      </c>
      <c r="L278" s="59">
        <f t="shared" ref="L278:Z278" si="552">if($E278="","",if($E278="Injured",if(and(L$1=year(today()),L$1&lt;=$I278,L$1&gt;=$H278),0,if(and(L$1&lt;=$I278,L$1&gt;=$H278),$F278,"")),if($E278="Dropped",if(and(L$1&lt;=$I278,L$1&gt;=$H278),if(Year($D278)=L$1,$F278*0.8,if((year($D278)+1)=L$1,$F278*0.6,$F278*0.4)) ,""),if($E278="Minors",0,if($E278="FA Contract",if(and(L$1&lt;=$I278,L$1&gt;=$H278),$F278,""),if($E278="YP Contract",if(L$1=$H278,500000,if(L$1=($H278+1),1000000,if(L$1=($H278+2),1500000,"")))))))))</f>
        <v>0</v>
      </c>
      <c r="M278" s="59">
        <f t="shared" si="552"/>
        <v>0</v>
      </c>
      <c r="N278" s="59">
        <f t="shared" si="552"/>
        <v>0</v>
      </c>
      <c r="O278" s="59">
        <f t="shared" si="552"/>
        <v>0</v>
      </c>
      <c r="P278" s="59">
        <f t="shared" si="552"/>
        <v>0</v>
      </c>
      <c r="Q278" s="59">
        <f t="shared" si="552"/>
        <v>0</v>
      </c>
      <c r="R278" s="59">
        <f t="shared" si="552"/>
        <v>0</v>
      </c>
      <c r="S278" s="59">
        <f t="shared" si="552"/>
        <v>0</v>
      </c>
      <c r="T278" s="59">
        <f t="shared" si="552"/>
        <v>0</v>
      </c>
      <c r="U278" s="59">
        <f t="shared" si="552"/>
        <v>0</v>
      </c>
      <c r="V278" s="59">
        <f t="shared" si="552"/>
        <v>0</v>
      </c>
      <c r="W278" s="59">
        <f t="shared" si="552"/>
        <v>0</v>
      </c>
      <c r="X278" s="59">
        <f t="shared" si="552"/>
        <v>0</v>
      </c>
      <c r="Y278" s="59">
        <f t="shared" si="552"/>
        <v>0</v>
      </c>
      <c r="Z278" s="59">
        <f t="shared" si="552"/>
        <v>0</v>
      </c>
    </row>
    <row r="279">
      <c r="A279" s="16" t="s">
        <v>312</v>
      </c>
      <c r="B279" s="16" t="s">
        <v>264</v>
      </c>
      <c r="C279" s="54">
        <v>45698.0</v>
      </c>
      <c r="D279" s="54"/>
      <c r="E279" s="55" t="s">
        <v>52</v>
      </c>
      <c r="F279" s="60">
        <v>2100000.0</v>
      </c>
      <c r="G279" s="57">
        <v>5.0</v>
      </c>
      <c r="H279" s="16">
        <v>2024.0</v>
      </c>
      <c r="I279" s="58">
        <f t="shared" si="4"/>
        <v>2028</v>
      </c>
      <c r="J279" s="59">
        <f t="shared" ref="J279:K279" si="553">if($E279="","",if($E279="Dropped",if(and(J$1&lt;=$I279,J$1&gt;=$H279),if(Year($D279)=J$1,$F279*0.8,if((year($D279)+1)=J$1,$F279*0.6,$F279*0.4)) ,""),if($E279="Minors",0,if($E279="FA Contract",if(and(J$1&lt;=$I279,J$1&gt;=$H279),$F279,""),if($E279="YP Contract",if(J$1=$H279,500000,if(J$1=($H279+1),1000000,if(J$1=($H279+2),1500000,""))))))))</f>
        <v>0</v>
      </c>
      <c r="K279" s="59">
        <f t="shared" si="553"/>
        <v>0</v>
      </c>
      <c r="L279" s="59">
        <f t="shared" ref="L279:Z279" si="554">if($E279="","",if($E279="Injured",if(and(L$1=year(today()),L$1&lt;=$I279,L$1&gt;=$H279),0,if(and(L$1&lt;=$I279,L$1&gt;=$H279),$F279,"")),if($E279="Dropped",if(and(L$1&lt;=$I279,L$1&gt;=$H279),if(Year($D279)=L$1,$F279*0.8,if((year($D279)+1)=L$1,$F279*0.6,$F279*0.4)) ,""),if($E279="Minors",0,if($E279="FA Contract",if(and(L$1&lt;=$I279,L$1&gt;=$H279),$F279,""),if($E279="YP Contract",if(L$1=$H279,500000,if(L$1=($H279+1),1000000,if(L$1=($H279+2),1500000,"")))))))))</f>
        <v>0</v>
      </c>
      <c r="M279" s="59">
        <f t="shared" si="554"/>
        <v>0</v>
      </c>
      <c r="N279" s="59">
        <f t="shared" si="554"/>
        <v>0</v>
      </c>
      <c r="O279" s="59">
        <f t="shared" si="554"/>
        <v>0</v>
      </c>
      <c r="P279" s="59">
        <f t="shared" si="554"/>
        <v>0</v>
      </c>
      <c r="Q279" s="59">
        <f t="shared" si="554"/>
        <v>0</v>
      </c>
      <c r="R279" s="59">
        <f t="shared" si="554"/>
        <v>0</v>
      </c>
      <c r="S279" s="59">
        <f t="shared" si="554"/>
        <v>0</v>
      </c>
      <c r="T279" s="59">
        <f t="shared" si="554"/>
        <v>0</v>
      </c>
      <c r="U279" s="59">
        <f t="shared" si="554"/>
        <v>0</v>
      </c>
      <c r="V279" s="59">
        <f t="shared" si="554"/>
        <v>0</v>
      </c>
      <c r="W279" s="59">
        <f t="shared" si="554"/>
        <v>0</v>
      </c>
      <c r="X279" s="59">
        <f t="shared" si="554"/>
        <v>0</v>
      </c>
      <c r="Y279" s="59">
        <f t="shared" si="554"/>
        <v>0</v>
      </c>
      <c r="Z279" s="59">
        <f t="shared" si="554"/>
        <v>0</v>
      </c>
    </row>
    <row r="280">
      <c r="A280" s="16" t="s">
        <v>314</v>
      </c>
      <c r="B280" s="16" t="s">
        <v>264</v>
      </c>
      <c r="C280" s="54">
        <v>45704.0</v>
      </c>
      <c r="D280" s="54"/>
      <c r="E280" s="55" t="s">
        <v>52</v>
      </c>
      <c r="F280" s="60" t="s">
        <v>35</v>
      </c>
      <c r="G280" s="57" t="s">
        <v>35</v>
      </c>
      <c r="H280" s="62"/>
      <c r="I280" s="58" t="str">
        <f t="shared" si="4"/>
        <v/>
      </c>
      <c r="J280" s="59">
        <f t="shared" ref="J280:K280" si="555">if($E280="","",if($E280="Dropped",if(and(J$1&lt;=$I280,J$1&gt;=$H280),if(Year($D280)=J$1,$F280*0.8,if((year($D280)+1)=J$1,$F280*0.6,$F280*0.4)) ,""),if($E280="Minors",0,if($E280="FA Contract",if(and(J$1&lt;=$I280,J$1&gt;=$H280),$F280,""),if($E280="YP Contract",if(J$1=$H280,500000,if(J$1=($H280+1),1000000,if(J$1=($H280+2),1500000,""))))))))</f>
        <v>0</v>
      </c>
      <c r="K280" s="59">
        <f t="shared" si="555"/>
        <v>0</v>
      </c>
      <c r="L280" s="59">
        <f t="shared" ref="L280:Z280" si="556">if($E280="","",if($E280="Injured",if(and(L$1=year(today()),L$1&lt;=$I280,L$1&gt;=$H280),0,if(and(L$1&lt;=$I280,L$1&gt;=$H280),$F280,"")),if($E280="Dropped",if(and(L$1&lt;=$I280,L$1&gt;=$H280),if(Year($D280)=L$1,$F280*0.8,if((year($D280)+1)=L$1,$F280*0.6,$F280*0.4)) ,""),if($E280="Minors",0,if($E280="FA Contract",if(and(L$1&lt;=$I280,L$1&gt;=$H280),$F280,""),if($E280="YP Contract",if(L$1=$H280,500000,if(L$1=($H280+1),1000000,if(L$1=($H280+2),1500000,"")))))))))</f>
        <v>0</v>
      </c>
      <c r="M280" s="59">
        <f t="shared" si="556"/>
        <v>0</v>
      </c>
      <c r="N280" s="59">
        <f t="shared" si="556"/>
        <v>0</v>
      </c>
      <c r="O280" s="59">
        <f t="shared" si="556"/>
        <v>0</v>
      </c>
      <c r="P280" s="59">
        <f t="shared" si="556"/>
        <v>0</v>
      </c>
      <c r="Q280" s="59">
        <f t="shared" si="556"/>
        <v>0</v>
      </c>
      <c r="R280" s="59">
        <f t="shared" si="556"/>
        <v>0</v>
      </c>
      <c r="S280" s="59">
        <f t="shared" si="556"/>
        <v>0</v>
      </c>
      <c r="T280" s="59">
        <f t="shared" si="556"/>
        <v>0</v>
      </c>
      <c r="U280" s="59">
        <f t="shared" si="556"/>
        <v>0</v>
      </c>
      <c r="V280" s="59">
        <f t="shared" si="556"/>
        <v>0</v>
      </c>
      <c r="W280" s="59">
        <f t="shared" si="556"/>
        <v>0</v>
      </c>
      <c r="X280" s="59">
        <f t="shared" si="556"/>
        <v>0</v>
      </c>
      <c r="Y280" s="59">
        <f t="shared" si="556"/>
        <v>0</v>
      </c>
      <c r="Z280" s="59">
        <f t="shared" si="556"/>
        <v>0</v>
      </c>
    </row>
    <row r="281">
      <c r="A281" s="16" t="s">
        <v>411</v>
      </c>
      <c r="B281" s="16" t="s">
        <v>264</v>
      </c>
      <c r="C281" s="54">
        <v>46061.0</v>
      </c>
      <c r="D281" s="54"/>
      <c r="E281" s="55" t="s">
        <v>52</v>
      </c>
      <c r="F281" s="60" t="s">
        <v>35</v>
      </c>
      <c r="G281" s="18" t="s">
        <v>35</v>
      </c>
      <c r="H281" s="62"/>
      <c r="I281" s="58" t="str">
        <f t="shared" si="4"/>
        <v/>
      </c>
      <c r="J281" s="59">
        <f t="shared" ref="J281:K281" si="557">if($E281="","",if($E281="Dropped",if(and(J$1&lt;=$I281,J$1&gt;=$H281),if(Year($D281)=J$1,$F281*0.8,if((year($D281)+1)=J$1,$F281*0.6,$F281*0.4)) ,""),if($E281="Minors",0,if($E281="FA Contract",if(and(J$1&lt;=$I281,J$1&gt;=$H281),$F281,""),if($E281="YP Contract",if(J$1=$H281,500000,if(J$1=($H281+1),1000000,if(J$1=($H281+2),1500000,""))))))))</f>
        <v>0</v>
      </c>
      <c r="K281" s="59">
        <f t="shared" si="557"/>
        <v>0</v>
      </c>
      <c r="L281" s="59">
        <f t="shared" ref="L281:Z281" si="558">if($E281="","",if($E281="Injured",if(and(L$1=year(today()),L$1&lt;=$I281,L$1&gt;=$H281),0,if(and(L$1&lt;=$I281,L$1&gt;=$H281),$F281,"")),if($E281="Dropped",if(and(L$1&lt;=$I281,L$1&gt;=$H281),if(Year($D281)=L$1,$F281*0.8,if((year($D281)+1)=L$1,$F281*0.6,$F281*0.4)) ,""),if($E281="Minors",0,if($E281="FA Contract",if(and(L$1&lt;=$I281,L$1&gt;=$H281),$F281,""),if($E281="YP Contract",if(L$1=$H281,500000,if(L$1=($H281+1),1000000,if(L$1=($H281+2),1500000,"")))))))))</f>
        <v>0</v>
      </c>
      <c r="M281" s="59">
        <f t="shared" si="558"/>
        <v>0</v>
      </c>
      <c r="N281" s="59">
        <f t="shared" si="558"/>
        <v>0</v>
      </c>
      <c r="O281" s="59">
        <f t="shared" si="558"/>
        <v>0</v>
      </c>
      <c r="P281" s="59">
        <f t="shared" si="558"/>
        <v>0</v>
      </c>
      <c r="Q281" s="59">
        <f t="shared" si="558"/>
        <v>0</v>
      </c>
      <c r="R281" s="59">
        <f t="shared" si="558"/>
        <v>0</v>
      </c>
      <c r="S281" s="59">
        <f t="shared" si="558"/>
        <v>0</v>
      </c>
      <c r="T281" s="59">
        <f t="shared" si="558"/>
        <v>0</v>
      </c>
      <c r="U281" s="59">
        <f t="shared" si="558"/>
        <v>0</v>
      </c>
      <c r="V281" s="59">
        <f t="shared" si="558"/>
        <v>0</v>
      </c>
      <c r="W281" s="59">
        <f t="shared" si="558"/>
        <v>0</v>
      </c>
      <c r="X281" s="59">
        <f t="shared" si="558"/>
        <v>0</v>
      </c>
      <c r="Y281" s="59">
        <f t="shared" si="558"/>
        <v>0</v>
      </c>
      <c r="Z281" s="59">
        <f t="shared" si="558"/>
        <v>0</v>
      </c>
    </row>
    <row r="282">
      <c r="A282" s="16" t="s">
        <v>365</v>
      </c>
      <c r="B282" s="16" t="s">
        <v>264</v>
      </c>
      <c r="C282" s="54">
        <v>46065.0</v>
      </c>
      <c r="D282" s="54"/>
      <c r="E282" s="55" t="s">
        <v>52</v>
      </c>
      <c r="F282" s="60" t="s">
        <v>35</v>
      </c>
      <c r="G282" s="57" t="s">
        <v>35</v>
      </c>
      <c r="H282" s="62"/>
      <c r="I282" s="58" t="str">
        <f t="shared" si="4"/>
        <v/>
      </c>
      <c r="J282" s="59">
        <f t="shared" ref="J282:K282" si="559">if($E282="","",if($E282="Dropped",if(and(J$1&lt;=$I282,J$1&gt;=$H282),if(Year($D282)=J$1,$F282*0.8,if((year($D282)+1)=J$1,$F282*0.6,$F282*0.4)) ,""),if($E282="Minors",0,if($E282="FA Contract",if(and(J$1&lt;=$I282,J$1&gt;=$H282),$F282,""),if($E282="YP Contract",if(J$1=$H282,500000,if(J$1=($H282+1),1000000,if(J$1=($H282+2),1500000,""))))))))</f>
        <v>0</v>
      </c>
      <c r="K282" s="59">
        <f t="shared" si="559"/>
        <v>0</v>
      </c>
      <c r="L282" s="59">
        <f t="shared" ref="L282:Z282" si="560">if($E282="","",if($E282="Injured",if(and(L$1=year(today()),L$1&lt;=$I282,L$1&gt;=$H282),0,if(and(L$1&lt;=$I282,L$1&gt;=$H282),$F282,"")),if($E282="Dropped",if(and(L$1&lt;=$I282,L$1&gt;=$H282),if(Year($D282)=L$1,$F282*0.8,if((year($D282)+1)=L$1,$F282*0.6,$F282*0.4)) ,""),if($E282="Minors",0,if($E282="FA Contract",if(and(L$1&lt;=$I282,L$1&gt;=$H282),$F282,""),if($E282="YP Contract",if(L$1=$H282,500000,if(L$1=($H282+1),1000000,if(L$1=($H282+2),1500000,"")))))))))</f>
        <v>0</v>
      </c>
      <c r="M282" s="59">
        <f t="shared" si="560"/>
        <v>0</v>
      </c>
      <c r="N282" s="59">
        <f t="shared" si="560"/>
        <v>0</v>
      </c>
      <c r="O282" s="59">
        <f t="shared" si="560"/>
        <v>0</v>
      </c>
      <c r="P282" s="59">
        <f t="shared" si="560"/>
        <v>0</v>
      </c>
      <c r="Q282" s="59">
        <f t="shared" si="560"/>
        <v>0</v>
      </c>
      <c r="R282" s="59">
        <f t="shared" si="560"/>
        <v>0</v>
      </c>
      <c r="S282" s="59">
        <f t="shared" si="560"/>
        <v>0</v>
      </c>
      <c r="T282" s="59">
        <f t="shared" si="560"/>
        <v>0</v>
      </c>
      <c r="U282" s="59">
        <f t="shared" si="560"/>
        <v>0</v>
      </c>
      <c r="V282" s="59">
        <f t="shared" si="560"/>
        <v>0</v>
      </c>
      <c r="W282" s="59">
        <f t="shared" si="560"/>
        <v>0</v>
      </c>
      <c r="X282" s="59">
        <f t="shared" si="560"/>
        <v>0</v>
      </c>
      <c r="Y282" s="59">
        <f t="shared" si="560"/>
        <v>0</v>
      </c>
      <c r="Z282" s="59">
        <f t="shared" si="560"/>
        <v>0</v>
      </c>
    </row>
    <row r="283">
      <c r="A283" s="16" t="s">
        <v>316</v>
      </c>
      <c r="B283" s="16" t="s">
        <v>264</v>
      </c>
      <c r="C283" s="54">
        <v>45695.0</v>
      </c>
      <c r="D283" s="54"/>
      <c r="E283" s="55" t="s">
        <v>52</v>
      </c>
      <c r="F283" s="60" t="s">
        <v>35</v>
      </c>
      <c r="G283" s="57" t="s">
        <v>35</v>
      </c>
      <c r="H283" s="62"/>
      <c r="I283" s="58" t="str">
        <f t="shared" si="4"/>
        <v/>
      </c>
      <c r="J283" s="59">
        <f t="shared" ref="J283:K283" si="561">if($E283="","",if($E283="Dropped",if(and(J$1&lt;=$I283,J$1&gt;=$H283),if(Year($D283)=J$1,$F283*0.8,if((year($D283)+1)=J$1,$F283*0.6,$F283*0.4)) ,""),if($E283="Minors",0,if($E283="FA Contract",if(and(J$1&lt;=$I283,J$1&gt;=$H283),$F283,""),if($E283="YP Contract",if(J$1=$H283,500000,if(J$1=($H283+1),1000000,if(J$1=($H283+2),1500000,""))))))))</f>
        <v>0</v>
      </c>
      <c r="K283" s="59">
        <f t="shared" si="561"/>
        <v>0</v>
      </c>
      <c r="L283" s="59">
        <f t="shared" ref="L283:Z283" si="562">if($E283="","",if($E283="Injured",if(and(L$1=year(today()),L$1&lt;=$I283,L$1&gt;=$H283),0,if(and(L$1&lt;=$I283,L$1&gt;=$H283),$F283,"")),if($E283="Dropped",if(and(L$1&lt;=$I283,L$1&gt;=$H283),if(Year($D283)=L$1,$F283*0.8,if((year($D283)+1)=L$1,$F283*0.6,$F283*0.4)) ,""),if($E283="Minors",0,if($E283="FA Contract",if(and(L$1&lt;=$I283,L$1&gt;=$H283),$F283,""),if($E283="YP Contract",if(L$1=$H283,500000,if(L$1=($H283+1),1000000,if(L$1=($H283+2),1500000,"")))))))))</f>
        <v>0</v>
      </c>
      <c r="M283" s="59">
        <f t="shared" si="562"/>
        <v>0</v>
      </c>
      <c r="N283" s="59">
        <f t="shared" si="562"/>
        <v>0</v>
      </c>
      <c r="O283" s="59">
        <f t="shared" si="562"/>
        <v>0</v>
      </c>
      <c r="P283" s="59">
        <f t="shared" si="562"/>
        <v>0</v>
      </c>
      <c r="Q283" s="59">
        <f t="shared" si="562"/>
        <v>0</v>
      </c>
      <c r="R283" s="59">
        <f t="shared" si="562"/>
        <v>0</v>
      </c>
      <c r="S283" s="59">
        <f t="shared" si="562"/>
        <v>0</v>
      </c>
      <c r="T283" s="59">
        <f t="shared" si="562"/>
        <v>0</v>
      </c>
      <c r="U283" s="59">
        <f t="shared" si="562"/>
        <v>0</v>
      </c>
      <c r="V283" s="59">
        <f t="shared" si="562"/>
        <v>0</v>
      </c>
      <c r="W283" s="59">
        <f t="shared" si="562"/>
        <v>0</v>
      </c>
      <c r="X283" s="59">
        <f t="shared" si="562"/>
        <v>0</v>
      </c>
      <c r="Y283" s="59">
        <f t="shared" si="562"/>
        <v>0</v>
      </c>
      <c r="Z283" s="59">
        <f t="shared" si="562"/>
        <v>0</v>
      </c>
    </row>
    <row r="284">
      <c r="A284" s="16" t="s">
        <v>317</v>
      </c>
      <c r="B284" s="16" t="s">
        <v>264</v>
      </c>
      <c r="C284" s="54">
        <v>45348.0</v>
      </c>
      <c r="D284" s="54"/>
      <c r="E284" s="55" t="s">
        <v>52</v>
      </c>
      <c r="F284" s="60" t="s">
        <v>35</v>
      </c>
      <c r="G284" s="18" t="s">
        <v>35</v>
      </c>
      <c r="H284" s="62"/>
      <c r="I284" s="58" t="str">
        <f t="shared" si="4"/>
        <v/>
      </c>
      <c r="J284" s="59">
        <f t="shared" ref="J284:K284" si="563">if($E284="","",if($E284="Dropped",if(and(J$1&lt;=$I284,J$1&gt;=$H284),if(Year($D284)=J$1,$F284*0.8,if((year($D284)+1)=J$1,$F284*0.6,$F284*0.4)) ,""),if($E284="Minors",0,if($E284="FA Contract",if(and(J$1&lt;=$I284,J$1&gt;=$H284),$F284,""),if($E284="YP Contract",if(J$1=$H284,500000,if(J$1=($H284+1),1000000,if(J$1=($H284+2),1500000,""))))))))</f>
        <v>0</v>
      </c>
      <c r="K284" s="59">
        <f t="shared" si="563"/>
        <v>0</v>
      </c>
      <c r="L284" s="59">
        <f t="shared" ref="L284:Z284" si="564">if($E284="","",if($E284="Injured",if(and(L$1=year(today()),L$1&lt;=$I284,L$1&gt;=$H284),0,if(and(L$1&lt;=$I284,L$1&gt;=$H284),$F284,"")),if($E284="Dropped",if(and(L$1&lt;=$I284,L$1&gt;=$H284),if(Year($D284)=L$1,$F284*0.8,if((year($D284)+1)=L$1,$F284*0.6,$F284*0.4)) ,""),if($E284="Minors",0,if($E284="FA Contract",if(and(L$1&lt;=$I284,L$1&gt;=$H284),$F284,""),if($E284="YP Contract",if(L$1=$H284,500000,if(L$1=($H284+1),1000000,if(L$1=($H284+2),1500000,"")))))))))</f>
        <v>0</v>
      </c>
      <c r="M284" s="59">
        <f t="shared" si="564"/>
        <v>0</v>
      </c>
      <c r="N284" s="59">
        <f t="shared" si="564"/>
        <v>0</v>
      </c>
      <c r="O284" s="59">
        <f t="shared" si="564"/>
        <v>0</v>
      </c>
      <c r="P284" s="59">
        <f t="shared" si="564"/>
        <v>0</v>
      </c>
      <c r="Q284" s="59">
        <f t="shared" si="564"/>
        <v>0</v>
      </c>
      <c r="R284" s="59">
        <f t="shared" si="564"/>
        <v>0</v>
      </c>
      <c r="S284" s="59">
        <f t="shared" si="564"/>
        <v>0</v>
      </c>
      <c r="T284" s="59">
        <f t="shared" si="564"/>
        <v>0</v>
      </c>
      <c r="U284" s="59">
        <f t="shared" si="564"/>
        <v>0</v>
      </c>
      <c r="V284" s="59">
        <f t="shared" si="564"/>
        <v>0</v>
      </c>
      <c r="W284" s="59">
        <f t="shared" si="564"/>
        <v>0</v>
      </c>
      <c r="X284" s="59">
        <f t="shared" si="564"/>
        <v>0</v>
      </c>
      <c r="Y284" s="59">
        <f t="shared" si="564"/>
        <v>0</v>
      </c>
      <c r="Z284" s="59">
        <f t="shared" si="564"/>
        <v>0</v>
      </c>
    </row>
    <row r="285">
      <c r="A285" s="16" t="s">
        <v>1043</v>
      </c>
      <c r="B285" s="16" t="s">
        <v>264</v>
      </c>
      <c r="C285" s="54">
        <v>46049.0</v>
      </c>
      <c r="D285" s="54"/>
      <c r="E285" s="55" t="s">
        <v>52</v>
      </c>
      <c r="F285" s="60" t="s">
        <v>35</v>
      </c>
      <c r="G285" s="57" t="s">
        <v>35</v>
      </c>
      <c r="H285" s="62"/>
      <c r="I285" s="58" t="str">
        <f t="shared" si="4"/>
        <v/>
      </c>
      <c r="J285" s="59">
        <f t="shared" ref="J285:K285" si="565">if($E285="","",if($E285="Dropped",if(and(J$1&lt;=$I285,J$1&gt;=$H285),if(Year($D285)=J$1,$F285*0.8,if((year($D285)+1)=J$1,$F285*0.6,$F285*0.4)) ,""),if($E285="Minors",0,if($E285="FA Contract",if(and(J$1&lt;=$I285,J$1&gt;=$H285),$F285,""),if($E285="YP Contract",if(J$1=$H285,500000,if(J$1=($H285+1),1000000,if(J$1=($H285+2),1500000,""))))))))</f>
        <v>0</v>
      </c>
      <c r="K285" s="59">
        <f t="shared" si="565"/>
        <v>0</v>
      </c>
      <c r="L285" s="59">
        <f t="shared" ref="L285:Z285" si="566">if($E285="","",if($E285="Injured",if(and(L$1=year(today()),L$1&lt;=$I285,L$1&gt;=$H285),0,if(and(L$1&lt;=$I285,L$1&gt;=$H285),$F285,"")),if($E285="Dropped",if(and(L$1&lt;=$I285,L$1&gt;=$H285),if(Year($D285)=L$1,$F285*0.8,if((year($D285)+1)=L$1,$F285*0.6,$F285*0.4)) ,""),if($E285="Minors",0,if($E285="FA Contract",if(and(L$1&lt;=$I285,L$1&gt;=$H285),$F285,""),if($E285="YP Contract",if(L$1=$H285,500000,if(L$1=($H285+1),1000000,if(L$1=($H285+2),1500000,"")))))))))</f>
        <v>0</v>
      </c>
      <c r="M285" s="59">
        <f t="shared" si="566"/>
        <v>0</v>
      </c>
      <c r="N285" s="59">
        <f t="shared" si="566"/>
        <v>0</v>
      </c>
      <c r="O285" s="59">
        <f t="shared" si="566"/>
        <v>0</v>
      </c>
      <c r="P285" s="59">
        <f t="shared" si="566"/>
        <v>0</v>
      </c>
      <c r="Q285" s="59">
        <f t="shared" si="566"/>
        <v>0</v>
      </c>
      <c r="R285" s="59">
        <f t="shared" si="566"/>
        <v>0</v>
      </c>
      <c r="S285" s="59">
        <f t="shared" si="566"/>
        <v>0</v>
      </c>
      <c r="T285" s="59">
        <f t="shared" si="566"/>
        <v>0</v>
      </c>
      <c r="U285" s="59">
        <f t="shared" si="566"/>
        <v>0</v>
      </c>
      <c r="V285" s="59">
        <f t="shared" si="566"/>
        <v>0</v>
      </c>
      <c r="W285" s="59">
        <f t="shared" si="566"/>
        <v>0</v>
      </c>
      <c r="X285" s="59">
        <f t="shared" si="566"/>
        <v>0</v>
      </c>
      <c r="Y285" s="59">
        <f t="shared" si="566"/>
        <v>0</v>
      </c>
      <c r="Z285" s="59">
        <f t="shared" si="566"/>
        <v>0</v>
      </c>
    </row>
    <row r="286">
      <c r="A286" s="16" t="s">
        <v>1044</v>
      </c>
      <c r="B286" s="16" t="s">
        <v>264</v>
      </c>
      <c r="C286" s="54">
        <v>46056.0</v>
      </c>
      <c r="D286" s="54"/>
      <c r="E286" s="55" t="s">
        <v>52</v>
      </c>
      <c r="F286" s="60" t="s">
        <v>35</v>
      </c>
      <c r="G286" s="57" t="s">
        <v>35</v>
      </c>
      <c r="H286" s="62"/>
      <c r="I286" s="58" t="str">
        <f t="shared" si="4"/>
        <v/>
      </c>
      <c r="J286" s="59">
        <f t="shared" ref="J286:K286" si="567">if($E286="","",if($E286="Dropped",if(and(J$1&lt;=$I286,J$1&gt;=$H286),if(Year($D286)=J$1,$F286*0.8,if((year($D286)+1)=J$1,$F286*0.6,$F286*0.4)) ,""),if($E286="Minors",0,if($E286="FA Contract",if(and(J$1&lt;=$I286,J$1&gt;=$H286),$F286,""),if($E286="YP Contract",if(J$1=$H286,500000,if(J$1=($H286+1),1000000,if(J$1=($H286+2),1500000,""))))))))</f>
        <v>0</v>
      </c>
      <c r="K286" s="59">
        <f t="shared" si="567"/>
        <v>0</v>
      </c>
      <c r="L286" s="59">
        <f t="shared" ref="L286:Z286" si="568">if($E286="","",if($E286="Injured",if(and(L$1=year(today()),L$1&lt;=$I286,L$1&gt;=$H286),0,if(and(L$1&lt;=$I286,L$1&gt;=$H286),$F286,"")),if($E286="Dropped",if(and(L$1&lt;=$I286,L$1&gt;=$H286),if(Year($D286)=L$1,$F286*0.8,if((year($D286)+1)=L$1,$F286*0.6,$F286*0.4)) ,""),if($E286="Minors",0,if($E286="FA Contract",if(and(L$1&lt;=$I286,L$1&gt;=$H286),$F286,""),if($E286="YP Contract",if(L$1=$H286,500000,if(L$1=($H286+1),1000000,if(L$1=($H286+2),1500000,"")))))))))</f>
        <v>0</v>
      </c>
      <c r="M286" s="59">
        <f t="shared" si="568"/>
        <v>0</v>
      </c>
      <c r="N286" s="59">
        <f t="shared" si="568"/>
        <v>0</v>
      </c>
      <c r="O286" s="59">
        <f t="shared" si="568"/>
        <v>0</v>
      </c>
      <c r="P286" s="59">
        <f t="shared" si="568"/>
        <v>0</v>
      </c>
      <c r="Q286" s="59">
        <f t="shared" si="568"/>
        <v>0</v>
      </c>
      <c r="R286" s="59">
        <f t="shared" si="568"/>
        <v>0</v>
      </c>
      <c r="S286" s="59">
        <f t="shared" si="568"/>
        <v>0</v>
      </c>
      <c r="T286" s="59">
        <f t="shared" si="568"/>
        <v>0</v>
      </c>
      <c r="U286" s="59">
        <f t="shared" si="568"/>
        <v>0</v>
      </c>
      <c r="V286" s="59">
        <f t="shared" si="568"/>
        <v>0</v>
      </c>
      <c r="W286" s="59">
        <f t="shared" si="568"/>
        <v>0</v>
      </c>
      <c r="X286" s="59">
        <f t="shared" si="568"/>
        <v>0</v>
      </c>
      <c r="Y286" s="59">
        <f t="shared" si="568"/>
        <v>0</v>
      </c>
      <c r="Z286" s="59">
        <f t="shared" si="568"/>
        <v>0</v>
      </c>
    </row>
    <row r="287">
      <c r="A287" s="16" t="s">
        <v>262</v>
      </c>
      <c r="B287" s="16" t="s">
        <v>264</v>
      </c>
      <c r="C287" s="54">
        <v>46061.0</v>
      </c>
      <c r="D287" s="54"/>
      <c r="E287" s="55" t="s">
        <v>52</v>
      </c>
      <c r="F287" s="60" t="s">
        <v>35</v>
      </c>
      <c r="G287" s="57" t="s">
        <v>35</v>
      </c>
      <c r="H287" s="62"/>
      <c r="I287" s="58" t="str">
        <f t="shared" si="4"/>
        <v/>
      </c>
      <c r="J287" s="59">
        <f t="shared" ref="J287:K287" si="569">if($E287="","",if($E287="Dropped",if(and(J$1&lt;=$I287,J$1&gt;=$H287),if(Year($D287)=J$1,$F287*0.8,if((year($D287)+1)=J$1,$F287*0.6,$F287*0.4)) ,""),if($E287="Minors",0,if($E287="FA Contract",if(and(J$1&lt;=$I287,J$1&gt;=$H287),$F287,""),if($E287="YP Contract",if(J$1=$H287,500000,if(J$1=($H287+1),1000000,if(J$1=($H287+2),1500000,""))))))))</f>
        <v>0</v>
      </c>
      <c r="K287" s="59">
        <f t="shared" si="569"/>
        <v>0</v>
      </c>
      <c r="L287" s="59">
        <f t="shared" ref="L287:Z287" si="570">if($E287="","",if($E287="Injured",if(and(L$1=year(today()),L$1&lt;=$I287,L$1&gt;=$H287),0,if(and(L$1&lt;=$I287,L$1&gt;=$H287),$F287,"")),if($E287="Dropped",if(and(L$1&lt;=$I287,L$1&gt;=$H287),if(Year($D287)=L$1,$F287*0.8,if((year($D287)+1)=L$1,$F287*0.6,$F287*0.4)) ,""),if($E287="Minors",0,if($E287="FA Contract",if(and(L$1&lt;=$I287,L$1&gt;=$H287),$F287,""),if($E287="YP Contract",if(L$1=$H287,500000,if(L$1=($H287+1),1000000,if(L$1=($H287+2),1500000,"")))))))))</f>
        <v>0</v>
      </c>
      <c r="M287" s="59">
        <f t="shared" si="570"/>
        <v>0</v>
      </c>
      <c r="N287" s="59">
        <f t="shared" si="570"/>
        <v>0</v>
      </c>
      <c r="O287" s="59">
        <f t="shared" si="570"/>
        <v>0</v>
      </c>
      <c r="P287" s="59">
        <f t="shared" si="570"/>
        <v>0</v>
      </c>
      <c r="Q287" s="59">
        <f t="shared" si="570"/>
        <v>0</v>
      </c>
      <c r="R287" s="59">
        <f t="shared" si="570"/>
        <v>0</v>
      </c>
      <c r="S287" s="59">
        <f t="shared" si="570"/>
        <v>0</v>
      </c>
      <c r="T287" s="59">
        <f t="shared" si="570"/>
        <v>0</v>
      </c>
      <c r="U287" s="59">
        <f t="shared" si="570"/>
        <v>0</v>
      </c>
      <c r="V287" s="59">
        <f t="shared" si="570"/>
        <v>0</v>
      </c>
      <c r="W287" s="59">
        <f t="shared" si="570"/>
        <v>0</v>
      </c>
      <c r="X287" s="59">
        <f t="shared" si="570"/>
        <v>0</v>
      </c>
      <c r="Y287" s="59">
        <f t="shared" si="570"/>
        <v>0</v>
      </c>
      <c r="Z287" s="59">
        <f t="shared" si="570"/>
        <v>0</v>
      </c>
    </row>
    <row r="288">
      <c r="A288" s="16" t="s">
        <v>602</v>
      </c>
      <c r="B288" s="16" t="s">
        <v>974</v>
      </c>
      <c r="C288" s="54">
        <v>46052.0</v>
      </c>
      <c r="D288" s="54"/>
      <c r="E288" s="55" t="s">
        <v>12</v>
      </c>
      <c r="F288" s="60">
        <v>3.15E7</v>
      </c>
      <c r="G288" s="57">
        <v>10.0</v>
      </c>
      <c r="H288" s="16">
        <v>2026.0</v>
      </c>
      <c r="I288" s="58">
        <f t="shared" si="4"/>
        <v>2035</v>
      </c>
      <c r="J288" s="59" t="str">
        <f t="shared" ref="J288:K288" si="571">if($E288="","",if($E288="Dropped",if(and(J$1&lt;=$I288,J$1&gt;=$H288),if(Year($D288)=J$1,$F288*0.8,if((year($D288)+1)=J$1,$F288*0.6,$F288*0.4)) ,""),if($E288="Minors",0,if($E288="FA Contract",if(and(J$1&lt;=$I288,J$1&gt;=$H288),$F288,""),if($E288="YP Contract",if(J$1=$H288,500000,if(J$1=($H288+1),1000000,if(J$1=($H288+2),1500000,""))))))))</f>
        <v/>
      </c>
      <c r="K288" s="59" t="str">
        <f t="shared" si="571"/>
        <v/>
      </c>
      <c r="L288" s="59">
        <f t="shared" ref="L288:Z288" si="572">if($E288="","",if($E288="Injured",if(and(L$1=year(today()),L$1&lt;=$I288,L$1&gt;=$H288),0,if(and(L$1&lt;=$I288,L$1&gt;=$H288),$F288,"")),if($E288="Dropped",if(and(L$1&lt;=$I288,L$1&gt;=$H288),if(Year($D288)=L$1,$F288*0.8,if((year($D288)+1)=L$1,$F288*0.6,$F288*0.4)) ,""),if($E288="Minors",0,if($E288="FA Contract",if(and(L$1&lt;=$I288,L$1&gt;=$H288),$F288,""),if($E288="YP Contract",if(L$1=$H288,500000,if(L$1=($H288+1),1000000,if(L$1=($H288+2),1500000,"")))))))))</f>
        <v>31500000</v>
      </c>
      <c r="M288" s="59">
        <f t="shared" si="572"/>
        <v>31500000</v>
      </c>
      <c r="N288" s="59">
        <f t="shared" si="572"/>
        <v>31500000</v>
      </c>
      <c r="O288" s="59">
        <f t="shared" si="572"/>
        <v>31500000</v>
      </c>
      <c r="P288" s="59">
        <f t="shared" si="572"/>
        <v>31500000</v>
      </c>
      <c r="Q288" s="59">
        <f t="shared" si="572"/>
        <v>31500000</v>
      </c>
      <c r="R288" s="59">
        <f t="shared" si="572"/>
        <v>31500000</v>
      </c>
      <c r="S288" s="59">
        <f t="shared" si="572"/>
        <v>31500000</v>
      </c>
      <c r="T288" s="59">
        <f t="shared" si="572"/>
        <v>31500000</v>
      </c>
      <c r="U288" s="59">
        <f t="shared" si="572"/>
        <v>31500000</v>
      </c>
      <c r="V288" s="59" t="str">
        <f t="shared" si="572"/>
        <v/>
      </c>
      <c r="W288" s="59" t="str">
        <f t="shared" si="572"/>
        <v/>
      </c>
      <c r="X288" s="59" t="str">
        <f t="shared" si="572"/>
        <v/>
      </c>
      <c r="Y288" s="59" t="str">
        <f t="shared" si="572"/>
        <v/>
      </c>
      <c r="Z288" s="59" t="str">
        <f t="shared" si="572"/>
        <v/>
      </c>
    </row>
    <row r="289">
      <c r="A289" s="16" t="s">
        <v>374</v>
      </c>
      <c r="B289" s="16" t="s">
        <v>974</v>
      </c>
      <c r="C289" s="54">
        <v>46052.0</v>
      </c>
      <c r="D289" s="54"/>
      <c r="E289" s="55" t="s">
        <v>12</v>
      </c>
      <c r="F289" s="60">
        <v>2.65E7</v>
      </c>
      <c r="G289" s="57">
        <v>8.0</v>
      </c>
      <c r="H289" s="16">
        <v>2026.0</v>
      </c>
      <c r="I289" s="58">
        <f t="shared" si="4"/>
        <v>2033</v>
      </c>
      <c r="J289" s="59" t="str">
        <f t="shared" ref="J289:K289" si="573">if($E289="","",if($E289="Dropped",if(and(J$1&lt;=$I289,J$1&gt;=$H289),if(Year($D289)=J$1,$F289*0.8,if((year($D289)+1)=J$1,$F289*0.6,$F289*0.4)) ,""),if($E289="Minors",0,if($E289="FA Contract",if(and(J$1&lt;=$I289,J$1&gt;=$H289),$F289,""),if($E289="YP Contract",if(J$1=$H289,500000,if(J$1=($H289+1),1000000,if(J$1=($H289+2),1500000,""))))))))</f>
        <v/>
      </c>
      <c r="K289" s="59" t="str">
        <f t="shared" si="573"/>
        <v/>
      </c>
      <c r="L289" s="59">
        <f t="shared" ref="L289:Z289" si="574">if($E289="","",if($E289="Injured",if(and(L$1=year(today()),L$1&lt;=$I289,L$1&gt;=$H289),0,if(and(L$1&lt;=$I289,L$1&gt;=$H289),$F289,"")),if($E289="Dropped",if(and(L$1&lt;=$I289,L$1&gt;=$H289),if(Year($D289)=L$1,$F289*0.8,if((year($D289)+1)=L$1,$F289*0.6,$F289*0.4)) ,""),if($E289="Minors",0,if($E289="FA Contract",if(and(L$1&lt;=$I289,L$1&gt;=$H289),$F289,""),if($E289="YP Contract",if(L$1=$H289,500000,if(L$1=($H289+1),1000000,if(L$1=($H289+2),1500000,"")))))))))</f>
        <v>26500000</v>
      </c>
      <c r="M289" s="59">
        <f t="shared" si="574"/>
        <v>26500000</v>
      </c>
      <c r="N289" s="59">
        <f t="shared" si="574"/>
        <v>26500000</v>
      </c>
      <c r="O289" s="59">
        <f t="shared" si="574"/>
        <v>26500000</v>
      </c>
      <c r="P289" s="59">
        <f t="shared" si="574"/>
        <v>26500000</v>
      </c>
      <c r="Q289" s="59">
        <f t="shared" si="574"/>
        <v>26500000</v>
      </c>
      <c r="R289" s="59">
        <f t="shared" si="574"/>
        <v>26500000</v>
      </c>
      <c r="S289" s="59">
        <f t="shared" si="574"/>
        <v>26500000</v>
      </c>
      <c r="T289" s="59" t="str">
        <f t="shared" si="574"/>
        <v/>
      </c>
      <c r="U289" s="59" t="str">
        <f t="shared" si="574"/>
        <v/>
      </c>
      <c r="V289" s="59" t="str">
        <f t="shared" si="574"/>
        <v/>
      </c>
      <c r="W289" s="59" t="str">
        <f t="shared" si="574"/>
        <v/>
      </c>
      <c r="X289" s="59" t="str">
        <f t="shared" si="574"/>
        <v/>
      </c>
      <c r="Y289" s="59" t="str">
        <f t="shared" si="574"/>
        <v/>
      </c>
      <c r="Z289" s="59" t="str">
        <f t="shared" si="574"/>
        <v/>
      </c>
    </row>
    <row r="290">
      <c r="A290" s="16" t="s">
        <v>383</v>
      </c>
      <c r="B290" s="16" t="s">
        <v>974</v>
      </c>
      <c r="C290" s="54">
        <v>46052.0</v>
      </c>
      <c r="D290" s="54"/>
      <c r="E290" s="55" t="s">
        <v>12</v>
      </c>
      <c r="F290" s="60">
        <v>2.5E7</v>
      </c>
      <c r="G290" s="57">
        <v>8.0</v>
      </c>
      <c r="H290" s="16">
        <v>2026.0</v>
      </c>
      <c r="I290" s="58">
        <f t="shared" si="4"/>
        <v>2033</v>
      </c>
      <c r="J290" s="59" t="str">
        <f t="shared" ref="J290:K290" si="575">if($E290="","",if($E290="Dropped",if(and(J$1&lt;=$I290,J$1&gt;=$H290),if(Year($D290)=J$1,$F290*0.8,if((year($D290)+1)=J$1,$F290*0.6,$F290*0.4)) ,""),if($E290="Minors",0,if($E290="FA Contract",if(and(J$1&lt;=$I290,J$1&gt;=$H290),$F290,""),if($E290="YP Contract",if(J$1=$H290,500000,if(J$1=($H290+1),1000000,if(J$1=($H290+2),1500000,""))))))))</f>
        <v/>
      </c>
      <c r="K290" s="59" t="str">
        <f t="shared" si="575"/>
        <v/>
      </c>
      <c r="L290" s="59">
        <f t="shared" ref="L290:Z290" si="576">if($E290="","",if($E290="Injured",if(and(L$1=year(today()),L$1&lt;=$I290,L$1&gt;=$H290),0,if(and(L$1&lt;=$I290,L$1&gt;=$H290),$F290,"")),if($E290="Dropped",if(and(L$1&lt;=$I290,L$1&gt;=$H290),if(Year($D290)=L$1,$F290*0.8,if((year($D290)+1)=L$1,$F290*0.6,$F290*0.4)) ,""),if($E290="Minors",0,if($E290="FA Contract",if(and(L$1&lt;=$I290,L$1&gt;=$H290),$F290,""),if($E290="YP Contract",if(L$1=$H290,500000,if(L$1=($H290+1),1000000,if(L$1=($H290+2),1500000,"")))))))))</f>
        <v>25000000</v>
      </c>
      <c r="M290" s="59">
        <f t="shared" si="576"/>
        <v>25000000</v>
      </c>
      <c r="N290" s="59">
        <f t="shared" si="576"/>
        <v>25000000</v>
      </c>
      <c r="O290" s="59">
        <f t="shared" si="576"/>
        <v>25000000</v>
      </c>
      <c r="P290" s="59">
        <f t="shared" si="576"/>
        <v>25000000</v>
      </c>
      <c r="Q290" s="59">
        <f t="shared" si="576"/>
        <v>25000000</v>
      </c>
      <c r="R290" s="59">
        <f t="shared" si="576"/>
        <v>25000000</v>
      </c>
      <c r="S290" s="59">
        <f t="shared" si="576"/>
        <v>25000000</v>
      </c>
      <c r="T290" s="59" t="str">
        <f t="shared" si="576"/>
        <v/>
      </c>
      <c r="U290" s="59" t="str">
        <f t="shared" si="576"/>
        <v/>
      </c>
      <c r="V290" s="59" t="str">
        <f t="shared" si="576"/>
        <v/>
      </c>
      <c r="W290" s="59" t="str">
        <f t="shared" si="576"/>
        <v/>
      </c>
      <c r="X290" s="59" t="str">
        <f t="shared" si="576"/>
        <v/>
      </c>
      <c r="Y290" s="59" t="str">
        <f t="shared" si="576"/>
        <v/>
      </c>
      <c r="Z290" s="59" t="str">
        <f t="shared" si="576"/>
        <v/>
      </c>
    </row>
    <row r="291">
      <c r="A291" s="16" t="s">
        <v>427</v>
      </c>
      <c r="B291" s="16" t="s">
        <v>974</v>
      </c>
      <c r="C291" s="54"/>
      <c r="D291" s="54"/>
      <c r="E291" s="55" t="s">
        <v>12</v>
      </c>
      <c r="F291" s="60">
        <v>2.4E7</v>
      </c>
      <c r="G291" s="57">
        <v>6.0</v>
      </c>
      <c r="H291" s="16">
        <v>2026.0</v>
      </c>
      <c r="I291" s="58">
        <f t="shared" si="4"/>
        <v>2031</v>
      </c>
      <c r="J291" s="59" t="str">
        <f t="shared" ref="J291:K291" si="577">if($E291="","",if($E291="Dropped",if(and(J$1&lt;=$I291,J$1&gt;=$H291),if(Year($D291)=J$1,$F291*0.8,if((year($D291)+1)=J$1,$F291*0.6,$F291*0.4)) ,""),if($E291="Minors",0,if($E291="FA Contract",if(and(J$1&lt;=$I291,J$1&gt;=$H291),$F291,""),if($E291="YP Contract",if(J$1=$H291,500000,if(J$1=($H291+1),1000000,if(J$1=($H291+2),1500000,""))))))))</f>
        <v/>
      </c>
      <c r="K291" s="59" t="str">
        <f t="shared" si="577"/>
        <v/>
      </c>
      <c r="L291" s="59">
        <f t="shared" ref="L291:Z291" si="578">if($E291="","",if($E291="Injured",if(and(L$1=year(today()),L$1&lt;=$I291,L$1&gt;=$H291),0,if(and(L$1&lt;=$I291,L$1&gt;=$H291),$F291,"")),if($E291="Dropped",if(and(L$1&lt;=$I291,L$1&gt;=$H291),if(Year($D291)=L$1,$F291*0.8,if((year($D291)+1)=L$1,$F291*0.6,$F291*0.4)) ,""),if($E291="Minors",0,if($E291="FA Contract",if(and(L$1&lt;=$I291,L$1&gt;=$H291),$F291,""),if($E291="YP Contract",if(L$1=$H291,500000,if(L$1=($H291+1),1000000,if(L$1=($H291+2),1500000,"")))))))))</f>
        <v>24000000</v>
      </c>
      <c r="M291" s="59">
        <f t="shared" si="578"/>
        <v>24000000</v>
      </c>
      <c r="N291" s="59">
        <f t="shared" si="578"/>
        <v>24000000</v>
      </c>
      <c r="O291" s="59">
        <f t="shared" si="578"/>
        <v>24000000</v>
      </c>
      <c r="P291" s="59">
        <f t="shared" si="578"/>
        <v>24000000</v>
      </c>
      <c r="Q291" s="59">
        <f t="shared" si="578"/>
        <v>24000000</v>
      </c>
      <c r="R291" s="59" t="str">
        <f t="shared" si="578"/>
        <v/>
      </c>
      <c r="S291" s="59" t="str">
        <f t="shared" si="578"/>
        <v/>
      </c>
      <c r="T291" s="59" t="str">
        <f t="shared" si="578"/>
        <v/>
      </c>
      <c r="U291" s="59" t="str">
        <f t="shared" si="578"/>
        <v/>
      </c>
      <c r="V291" s="59" t="str">
        <f t="shared" si="578"/>
        <v/>
      </c>
      <c r="W291" s="59" t="str">
        <f t="shared" si="578"/>
        <v/>
      </c>
      <c r="X291" s="59" t="str">
        <f t="shared" si="578"/>
        <v/>
      </c>
      <c r="Y291" s="59" t="str">
        <f t="shared" si="578"/>
        <v/>
      </c>
      <c r="Z291" s="59" t="str">
        <f t="shared" si="578"/>
        <v/>
      </c>
    </row>
    <row r="292">
      <c r="A292" s="16" t="s">
        <v>78</v>
      </c>
      <c r="B292" s="16" t="s">
        <v>974</v>
      </c>
      <c r="C292" s="54">
        <v>46052.0</v>
      </c>
      <c r="D292" s="54"/>
      <c r="E292" s="55" t="s">
        <v>12</v>
      </c>
      <c r="F292" s="60">
        <v>2.3E7</v>
      </c>
      <c r="G292" s="57">
        <v>8.0</v>
      </c>
      <c r="H292" s="16">
        <v>2026.0</v>
      </c>
      <c r="I292" s="58">
        <f t="shared" si="4"/>
        <v>2033</v>
      </c>
      <c r="J292" s="59" t="str">
        <f t="shared" ref="J292:K292" si="579">if($E292="","",if($E292="Dropped",if(and(J$1&lt;=$I292,J$1&gt;=$H292),if(Year($D292)=J$1,$F292*0.8,if((year($D292)+1)=J$1,$F292*0.6,$F292*0.4)) ,""),if($E292="Minors",0,if($E292="FA Contract",if(and(J$1&lt;=$I292,J$1&gt;=$H292),$F292,""),if($E292="YP Contract",if(J$1=$H292,500000,if(J$1=($H292+1),1000000,if(J$1=($H292+2),1500000,""))))))))</f>
        <v/>
      </c>
      <c r="K292" s="59" t="str">
        <f t="shared" si="579"/>
        <v/>
      </c>
      <c r="L292" s="59">
        <f t="shared" ref="L292:Z292" si="580">if($E292="","",if($E292="Injured",if(and(L$1=year(today()),L$1&lt;=$I292,L$1&gt;=$H292),0,if(and(L$1&lt;=$I292,L$1&gt;=$H292),$F292,"")),if($E292="Dropped",if(and(L$1&lt;=$I292,L$1&gt;=$H292),if(Year($D292)=L$1,$F292*0.8,if((year($D292)+1)=L$1,$F292*0.6,$F292*0.4)) ,""),if($E292="Minors",0,if($E292="FA Contract",if(and(L$1&lt;=$I292,L$1&gt;=$H292),$F292,""),if($E292="YP Contract",if(L$1=$H292,500000,if(L$1=($H292+1),1000000,if(L$1=($H292+2),1500000,"")))))))))</f>
        <v>23000000</v>
      </c>
      <c r="M292" s="59">
        <f t="shared" si="580"/>
        <v>23000000</v>
      </c>
      <c r="N292" s="59">
        <f t="shared" si="580"/>
        <v>23000000</v>
      </c>
      <c r="O292" s="59">
        <f t="shared" si="580"/>
        <v>23000000</v>
      </c>
      <c r="P292" s="59">
        <f t="shared" si="580"/>
        <v>23000000</v>
      </c>
      <c r="Q292" s="59">
        <f t="shared" si="580"/>
        <v>23000000</v>
      </c>
      <c r="R292" s="59">
        <f t="shared" si="580"/>
        <v>23000000</v>
      </c>
      <c r="S292" s="59">
        <f t="shared" si="580"/>
        <v>23000000</v>
      </c>
      <c r="T292" s="59" t="str">
        <f t="shared" si="580"/>
        <v/>
      </c>
      <c r="U292" s="59" t="str">
        <f t="shared" si="580"/>
        <v/>
      </c>
      <c r="V292" s="59" t="str">
        <f t="shared" si="580"/>
        <v/>
      </c>
      <c r="W292" s="59" t="str">
        <f t="shared" si="580"/>
        <v/>
      </c>
      <c r="X292" s="59" t="str">
        <f t="shared" si="580"/>
        <v/>
      </c>
      <c r="Y292" s="59" t="str">
        <f t="shared" si="580"/>
        <v/>
      </c>
      <c r="Z292" s="59" t="str">
        <f t="shared" si="580"/>
        <v/>
      </c>
    </row>
    <row r="293">
      <c r="A293" s="16" t="s">
        <v>482</v>
      </c>
      <c r="B293" s="16" t="s">
        <v>974</v>
      </c>
      <c r="C293" s="54">
        <v>46049.0</v>
      </c>
      <c r="D293" s="54"/>
      <c r="E293" s="55" t="s">
        <v>12</v>
      </c>
      <c r="F293" s="56">
        <v>2.17E7</v>
      </c>
      <c r="G293" s="57">
        <v>3.0</v>
      </c>
      <c r="H293" s="16">
        <v>2024.0</v>
      </c>
      <c r="I293" s="58">
        <f t="shared" si="4"/>
        <v>2026</v>
      </c>
      <c r="J293" s="59">
        <f t="shared" ref="J293:K293" si="581">if($E293="","",if($E293="Dropped",if(and(J$1&lt;=$I293,J$1&gt;=$H293),if(Year($D293)=J$1,$F293*0.8,if((year($D293)+1)=J$1,$F293*0.6,$F293*0.4)) ,""),if($E293="Minors",0,if($E293="FA Contract",if(and(J$1&lt;=$I293,J$1&gt;=$H293),$F293,""),if($E293="YP Contract",if(J$1=$H293,500000,if(J$1=($H293+1),1000000,if(J$1=($H293+2),1500000,""))))))))</f>
        <v>21700000</v>
      </c>
      <c r="K293" s="59">
        <f t="shared" si="581"/>
        <v>21700000</v>
      </c>
      <c r="L293" s="59">
        <f t="shared" ref="L293:Z293" si="582">if($E293="","",if($E293="Injured",if(and(L$1=year(today()),L$1&lt;=$I293,L$1&gt;=$H293),0,if(and(L$1&lt;=$I293,L$1&gt;=$H293),$F293,"")),if($E293="Dropped",if(and(L$1&lt;=$I293,L$1&gt;=$H293),if(Year($D293)=L$1,$F293*0.8,if((year($D293)+1)=L$1,$F293*0.6,$F293*0.4)) ,""),if($E293="Minors",0,if($E293="FA Contract",if(and(L$1&lt;=$I293,L$1&gt;=$H293),$F293,""),if($E293="YP Contract",if(L$1=$H293,500000,if(L$1=($H293+1),1000000,if(L$1=($H293+2),1500000,"")))))))))</f>
        <v>21700000</v>
      </c>
      <c r="M293" s="59" t="str">
        <f t="shared" si="582"/>
        <v/>
      </c>
      <c r="N293" s="59" t="str">
        <f t="shared" si="582"/>
        <v/>
      </c>
      <c r="O293" s="59" t="str">
        <f t="shared" si="582"/>
        <v/>
      </c>
      <c r="P293" s="59" t="str">
        <f t="shared" si="582"/>
        <v/>
      </c>
      <c r="Q293" s="59" t="str">
        <f t="shared" si="582"/>
        <v/>
      </c>
      <c r="R293" s="59" t="str">
        <f t="shared" si="582"/>
        <v/>
      </c>
      <c r="S293" s="59" t="str">
        <f t="shared" si="582"/>
        <v/>
      </c>
      <c r="T293" s="59" t="str">
        <f t="shared" si="582"/>
        <v/>
      </c>
      <c r="U293" s="59" t="str">
        <f t="shared" si="582"/>
        <v/>
      </c>
      <c r="V293" s="59" t="str">
        <f t="shared" si="582"/>
        <v/>
      </c>
      <c r="W293" s="59" t="str">
        <f t="shared" si="582"/>
        <v/>
      </c>
      <c r="X293" s="59" t="str">
        <f t="shared" si="582"/>
        <v/>
      </c>
      <c r="Y293" s="59" t="str">
        <f t="shared" si="582"/>
        <v/>
      </c>
      <c r="Z293" s="59" t="str">
        <f t="shared" si="582"/>
        <v/>
      </c>
    </row>
    <row r="294">
      <c r="A294" s="16" t="s">
        <v>459</v>
      </c>
      <c r="B294" s="16" t="s">
        <v>974</v>
      </c>
      <c r="C294" s="54">
        <v>46059.0</v>
      </c>
      <c r="D294" s="54"/>
      <c r="E294" s="55" t="s">
        <v>12</v>
      </c>
      <c r="F294" s="56">
        <v>1.1E7</v>
      </c>
      <c r="G294" s="57">
        <v>4.0</v>
      </c>
      <c r="H294" s="16">
        <v>2026.0</v>
      </c>
      <c r="I294" s="58">
        <f t="shared" si="4"/>
        <v>2029</v>
      </c>
      <c r="J294" s="59" t="str">
        <f t="shared" ref="J294:K294" si="583">if($E294="","",if($E294="Dropped",if(and(J$1&lt;=$I294,J$1&gt;=$H294),if(Year($D294)=J$1,$F294*0.8,if((year($D294)+1)=J$1,$F294*0.6,$F294*0.4)) ,""),if($E294="Minors",0,if($E294="FA Contract",if(and(J$1&lt;=$I294,J$1&gt;=$H294),$F294,""),if($E294="YP Contract",if(J$1=$H294,500000,if(J$1=($H294+1),1000000,if(J$1=($H294+2),1500000,""))))))))</f>
        <v/>
      </c>
      <c r="K294" s="59" t="str">
        <f t="shared" si="583"/>
        <v/>
      </c>
      <c r="L294" s="59">
        <f t="shared" ref="L294:Z294" si="584">if($E294="","",if($E294="Injured",if(and(L$1=year(today()),L$1&lt;=$I294,L$1&gt;=$H294),0,if(and(L$1&lt;=$I294,L$1&gt;=$H294),$F294,"")),if($E294="Dropped",if(and(L$1&lt;=$I294,L$1&gt;=$H294),if(Year($D294)=L$1,$F294*0.8,if((year($D294)+1)=L$1,$F294*0.6,$F294*0.4)) ,""),if($E294="Minors",0,if($E294="FA Contract",if(and(L$1&lt;=$I294,L$1&gt;=$H294),$F294,""),if($E294="YP Contract",if(L$1=$H294,500000,if(L$1=($H294+1),1000000,if(L$1=($H294+2),1500000,"")))))))))</f>
        <v>11000000</v>
      </c>
      <c r="M294" s="59">
        <f t="shared" si="584"/>
        <v>11000000</v>
      </c>
      <c r="N294" s="59">
        <f t="shared" si="584"/>
        <v>11000000</v>
      </c>
      <c r="O294" s="59">
        <f t="shared" si="584"/>
        <v>11000000</v>
      </c>
      <c r="P294" s="59" t="str">
        <f t="shared" si="584"/>
        <v/>
      </c>
      <c r="Q294" s="59" t="str">
        <f t="shared" si="584"/>
        <v/>
      </c>
      <c r="R294" s="59" t="str">
        <f t="shared" si="584"/>
        <v/>
      </c>
      <c r="S294" s="59" t="str">
        <f t="shared" si="584"/>
        <v/>
      </c>
      <c r="T294" s="59" t="str">
        <f t="shared" si="584"/>
        <v/>
      </c>
      <c r="U294" s="59" t="str">
        <f t="shared" si="584"/>
        <v/>
      </c>
      <c r="V294" s="59" t="str">
        <f t="shared" si="584"/>
        <v/>
      </c>
      <c r="W294" s="59" t="str">
        <f t="shared" si="584"/>
        <v/>
      </c>
      <c r="X294" s="59" t="str">
        <f t="shared" si="584"/>
        <v/>
      </c>
      <c r="Y294" s="59" t="str">
        <f t="shared" si="584"/>
        <v/>
      </c>
      <c r="Z294" s="59" t="str">
        <f t="shared" si="584"/>
        <v/>
      </c>
    </row>
    <row r="295">
      <c r="A295" s="16" t="s">
        <v>377</v>
      </c>
      <c r="B295" s="16" t="s">
        <v>974</v>
      </c>
      <c r="C295" s="54">
        <v>46028.0</v>
      </c>
      <c r="D295" s="54"/>
      <c r="E295" s="55" t="s">
        <v>12</v>
      </c>
      <c r="F295" s="56">
        <v>1.05E7</v>
      </c>
      <c r="G295" s="57">
        <v>5.0</v>
      </c>
      <c r="H295" s="16">
        <v>2024.0</v>
      </c>
      <c r="I295" s="58">
        <f t="shared" si="4"/>
        <v>2028</v>
      </c>
      <c r="J295" s="59">
        <f t="shared" ref="J295:K295" si="585">if($E295="","",if($E295="Dropped",if(and(J$1&lt;=$I295,J$1&gt;=$H295),if(Year($D295)=J$1,$F295*0.8,if((year($D295)+1)=J$1,$F295*0.6,$F295*0.4)) ,""),if($E295="Minors",0,if($E295="FA Contract",if(and(J$1&lt;=$I295,J$1&gt;=$H295),$F295,""),if($E295="YP Contract",if(J$1=$H295,500000,if(J$1=($H295+1),1000000,if(J$1=($H295+2),1500000,""))))))))</f>
        <v>10500000</v>
      </c>
      <c r="K295" s="59">
        <f t="shared" si="585"/>
        <v>10500000</v>
      </c>
      <c r="L295" s="59">
        <f t="shared" ref="L295:Z295" si="586">if($E295="","",if($E295="Injured",if(and(L$1=year(today()),L$1&lt;=$I295,L$1&gt;=$H295),0,if(and(L$1&lt;=$I295,L$1&gt;=$H295),$F295,"")),if($E295="Dropped",if(and(L$1&lt;=$I295,L$1&gt;=$H295),if(Year($D295)=L$1,$F295*0.8,if((year($D295)+1)=L$1,$F295*0.6,$F295*0.4)) ,""),if($E295="Minors",0,if($E295="FA Contract",if(and(L$1&lt;=$I295,L$1&gt;=$H295),$F295,""),if($E295="YP Contract",if(L$1=$H295,500000,if(L$1=($H295+1),1000000,if(L$1=($H295+2),1500000,"")))))))))</f>
        <v>10500000</v>
      </c>
      <c r="M295" s="59">
        <f t="shared" si="586"/>
        <v>10500000</v>
      </c>
      <c r="N295" s="59">
        <f t="shared" si="586"/>
        <v>10500000</v>
      </c>
      <c r="O295" s="59" t="str">
        <f t="shared" si="586"/>
        <v/>
      </c>
      <c r="P295" s="59" t="str">
        <f t="shared" si="586"/>
        <v/>
      </c>
      <c r="Q295" s="59" t="str">
        <f t="shared" si="586"/>
        <v/>
      </c>
      <c r="R295" s="59" t="str">
        <f t="shared" si="586"/>
        <v/>
      </c>
      <c r="S295" s="59" t="str">
        <f t="shared" si="586"/>
        <v/>
      </c>
      <c r="T295" s="59" t="str">
        <f t="shared" si="586"/>
        <v/>
      </c>
      <c r="U295" s="59" t="str">
        <f t="shared" si="586"/>
        <v/>
      </c>
      <c r="V295" s="59" t="str">
        <f t="shared" si="586"/>
        <v/>
      </c>
      <c r="W295" s="59" t="str">
        <f t="shared" si="586"/>
        <v/>
      </c>
      <c r="X295" s="59" t="str">
        <f t="shared" si="586"/>
        <v/>
      </c>
      <c r="Y295" s="59" t="str">
        <f t="shared" si="586"/>
        <v/>
      </c>
      <c r="Z295" s="59" t="str">
        <f t="shared" si="586"/>
        <v/>
      </c>
    </row>
    <row r="296">
      <c r="A296" s="16" t="s">
        <v>122</v>
      </c>
      <c r="B296" s="16" t="s">
        <v>974</v>
      </c>
      <c r="C296" s="54">
        <v>46063.0</v>
      </c>
      <c r="D296" s="54"/>
      <c r="E296" s="55" t="s">
        <v>12</v>
      </c>
      <c r="F296" s="60">
        <v>7000000.0</v>
      </c>
      <c r="G296" s="57">
        <v>3.0</v>
      </c>
      <c r="H296" s="16">
        <v>2026.0</v>
      </c>
      <c r="I296" s="58">
        <f t="shared" si="4"/>
        <v>2028</v>
      </c>
      <c r="J296" s="59" t="str">
        <f t="shared" ref="J296:K296" si="587">if($E296="","",if($E296="Dropped",if(and(J$1&lt;=$I296,J$1&gt;=$H296),if(Year($D296)=J$1,$F296*0.8,if((year($D296)+1)=J$1,$F296*0.6,$F296*0.4)) ,""),if($E296="Minors",0,if($E296="FA Contract",if(and(J$1&lt;=$I296,J$1&gt;=$H296),$F296,""),if($E296="YP Contract",if(J$1=$H296,500000,if(J$1=($H296+1),1000000,if(J$1=($H296+2),1500000,""))))))))</f>
        <v/>
      </c>
      <c r="K296" s="59" t="str">
        <f t="shared" si="587"/>
        <v/>
      </c>
      <c r="L296" s="59">
        <f t="shared" ref="L296:Z296" si="588">if($E296="","",if($E296="Injured",if(and(L$1=year(today()),L$1&lt;=$I296,L$1&gt;=$H296),0,if(and(L$1&lt;=$I296,L$1&gt;=$H296),$F296,"")),if($E296="Dropped",if(and(L$1&lt;=$I296,L$1&gt;=$H296),if(Year($D296)=L$1,$F296*0.8,if((year($D296)+1)=L$1,$F296*0.6,$F296*0.4)) ,""),if($E296="Minors",0,if($E296="FA Contract",if(and(L$1&lt;=$I296,L$1&gt;=$H296),$F296,""),if($E296="YP Contract",if(L$1=$H296,500000,if(L$1=($H296+1),1000000,if(L$1=($H296+2),1500000,"")))))))))</f>
        <v>7000000</v>
      </c>
      <c r="M296" s="59">
        <f t="shared" si="588"/>
        <v>7000000</v>
      </c>
      <c r="N296" s="59">
        <f t="shared" si="588"/>
        <v>7000000</v>
      </c>
      <c r="O296" s="59" t="str">
        <f t="shared" si="588"/>
        <v/>
      </c>
      <c r="P296" s="59" t="str">
        <f t="shared" si="588"/>
        <v/>
      </c>
      <c r="Q296" s="59" t="str">
        <f t="shared" si="588"/>
        <v/>
      </c>
      <c r="R296" s="59" t="str">
        <f t="shared" si="588"/>
        <v/>
      </c>
      <c r="S296" s="59" t="str">
        <f t="shared" si="588"/>
        <v/>
      </c>
      <c r="T296" s="59" t="str">
        <f t="shared" si="588"/>
        <v/>
      </c>
      <c r="U296" s="59" t="str">
        <f t="shared" si="588"/>
        <v/>
      </c>
      <c r="V296" s="59" t="str">
        <f t="shared" si="588"/>
        <v/>
      </c>
      <c r="W296" s="59" t="str">
        <f t="shared" si="588"/>
        <v/>
      </c>
      <c r="X296" s="59" t="str">
        <f t="shared" si="588"/>
        <v/>
      </c>
      <c r="Y296" s="59" t="str">
        <f t="shared" si="588"/>
        <v/>
      </c>
      <c r="Z296" s="59" t="str">
        <f t="shared" si="588"/>
        <v/>
      </c>
    </row>
    <row r="297">
      <c r="A297" s="16" t="s">
        <v>855</v>
      </c>
      <c r="B297" s="16" t="s">
        <v>974</v>
      </c>
      <c r="C297" s="54">
        <v>46066.0</v>
      </c>
      <c r="D297" s="54"/>
      <c r="E297" s="55" t="s">
        <v>12</v>
      </c>
      <c r="F297" s="60">
        <v>7000000.0</v>
      </c>
      <c r="G297" s="57">
        <v>3.0</v>
      </c>
      <c r="H297" s="16">
        <v>2026.0</v>
      </c>
      <c r="I297" s="58">
        <f t="shared" si="4"/>
        <v>2028</v>
      </c>
      <c r="J297" s="59" t="str">
        <f t="shared" ref="J297:K297" si="589">if($E297="","",if($E297="Dropped",if(and(J$1&lt;=$I297,J$1&gt;=$H297),if(Year($D297)=J$1,$F297*0.8,if((year($D297)+1)=J$1,$F297*0.6,$F297*0.4)) ,""),if($E297="Minors",0,if($E297="FA Contract",if(and(J$1&lt;=$I297,J$1&gt;=$H297),$F297,""),if($E297="YP Contract",if(J$1=$H297,500000,if(J$1=($H297+1),1000000,if(J$1=($H297+2),1500000,""))))))))</f>
        <v/>
      </c>
      <c r="K297" s="59" t="str">
        <f t="shared" si="589"/>
        <v/>
      </c>
      <c r="L297" s="59">
        <f t="shared" ref="L297:Z297" si="590">if($E297="","",if($E297="Injured",if(and(L$1=year(today()),L$1&lt;=$I297,L$1&gt;=$H297),0,if(and(L$1&lt;=$I297,L$1&gt;=$H297),$F297,"")),if($E297="Dropped",if(and(L$1&lt;=$I297,L$1&gt;=$H297),if(Year($D297)=L$1,$F297*0.8,if((year($D297)+1)=L$1,$F297*0.6,$F297*0.4)) ,""),if($E297="Minors",0,if($E297="FA Contract",if(and(L$1&lt;=$I297,L$1&gt;=$H297),$F297,""),if($E297="YP Contract",if(L$1=$H297,500000,if(L$1=($H297+1),1000000,if(L$1=($H297+2),1500000,"")))))))))</f>
        <v>7000000</v>
      </c>
      <c r="M297" s="59">
        <f t="shared" si="590"/>
        <v>7000000</v>
      </c>
      <c r="N297" s="59">
        <f t="shared" si="590"/>
        <v>7000000</v>
      </c>
      <c r="O297" s="59" t="str">
        <f t="shared" si="590"/>
        <v/>
      </c>
      <c r="P297" s="59" t="str">
        <f t="shared" si="590"/>
        <v/>
      </c>
      <c r="Q297" s="59" t="str">
        <f t="shared" si="590"/>
        <v/>
      </c>
      <c r="R297" s="59" t="str">
        <f t="shared" si="590"/>
        <v/>
      </c>
      <c r="S297" s="59" t="str">
        <f t="shared" si="590"/>
        <v/>
      </c>
      <c r="T297" s="59" t="str">
        <f t="shared" si="590"/>
        <v/>
      </c>
      <c r="U297" s="59" t="str">
        <f t="shared" si="590"/>
        <v/>
      </c>
      <c r="V297" s="59" t="str">
        <f t="shared" si="590"/>
        <v/>
      </c>
      <c r="W297" s="59" t="str">
        <f t="shared" si="590"/>
        <v/>
      </c>
      <c r="X297" s="59" t="str">
        <f t="shared" si="590"/>
        <v/>
      </c>
      <c r="Y297" s="59" t="str">
        <f t="shared" si="590"/>
        <v/>
      </c>
      <c r="Z297" s="59" t="str">
        <f t="shared" si="590"/>
        <v/>
      </c>
    </row>
    <row r="298">
      <c r="A298" s="16" t="s">
        <v>274</v>
      </c>
      <c r="B298" s="16" t="s">
        <v>974</v>
      </c>
      <c r="C298" s="54">
        <v>46028.0</v>
      </c>
      <c r="D298" s="54"/>
      <c r="E298" s="55" t="s">
        <v>12</v>
      </c>
      <c r="F298" s="69">
        <f>1.2*5500000</f>
        <v>6600000</v>
      </c>
      <c r="G298" s="68">
        <v>5.0</v>
      </c>
      <c r="H298" s="16">
        <v>2024.0</v>
      </c>
      <c r="I298" s="58">
        <f t="shared" si="4"/>
        <v>2028</v>
      </c>
      <c r="J298" s="59">
        <f t="shared" ref="J298:K298" si="591">if($E298="","",if($E298="Dropped",if(and(J$1&lt;=$I298,J$1&gt;=$H298),if(Year($D298)=J$1,$F298*0.8,if((year($D298)+1)=J$1,$F298*0.6,$F298*0.4)) ,""),if($E298="Minors",0,if($E298="FA Contract",if(and(J$1&lt;=$I298,J$1&gt;=$H298),$F298,""),if($E298="YP Contract",if(J$1=$H298,500000,if(J$1=($H298+1),1000000,if(J$1=($H298+2),1500000,""))))))))</f>
        <v>6600000</v>
      </c>
      <c r="K298" s="59">
        <f t="shared" si="591"/>
        <v>6600000</v>
      </c>
      <c r="L298" s="59">
        <f t="shared" ref="L298:Z298" si="592">if($E298="","",if($E298="Injured",if(and(L$1=year(today()),L$1&lt;=$I298,L$1&gt;=$H298),0,if(and(L$1&lt;=$I298,L$1&gt;=$H298),$F298,"")),if($E298="Dropped",if(and(L$1&lt;=$I298,L$1&gt;=$H298),if(Year($D298)=L$1,$F298*0.8,if((year($D298)+1)=L$1,$F298*0.6,$F298*0.4)) ,""),if($E298="Minors",0,if($E298="FA Contract",if(and(L$1&lt;=$I298,L$1&gt;=$H298),$F298,""),if($E298="YP Contract",if(L$1=$H298,500000,if(L$1=($H298+1),1000000,if(L$1=($H298+2),1500000,"")))))))))</f>
        <v>6600000</v>
      </c>
      <c r="M298" s="59">
        <f t="shared" si="592"/>
        <v>6600000</v>
      </c>
      <c r="N298" s="59">
        <f t="shared" si="592"/>
        <v>6600000</v>
      </c>
      <c r="O298" s="59" t="str">
        <f t="shared" si="592"/>
        <v/>
      </c>
      <c r="P298" s="59" t="str">
        <f t="shared" si="592"/>
        <v/>
      </c>
      <c r="Q298" s="59" t="str">
        <f t="shared" si="592"/>
        <v/>
      </c>
      <c r="R298" s="59" t="str">
        <f t="shared" si="592"/>
        <v/>
      </c>
      <c r="S298" s="59" t="str">
        <f t="shared" si="592"/>
        <v/>
      </c>
      <c r="T298" s="59" t="str">
        <f t="shared" si="592"/>
        <v/>
      </c>
      <c r="U298" s="59" t="str">
        <f t="shared" si="592"/>
        <v/>
      </c>
      <c r="V298" s="59" t="str">
        <f t="shared" si="592"/>
        <v/>
      </c>
      <c r="W298" s="59" t="str">
        <f t="shared" si="592"/>
        <v/>
      </c>
      <c r="X298" s="59" t="str">
        <f t="shared" si="592"/>
        <v/>
      </c>
      <c r="Y298" s="59" t="str">
        <f t="shared" si="592"/>
        <v/>
      </c>
      <c r="Z298" s="59" t="str">
        <f t="shared" si="592"/>
        <v/>
      </c>
    </row>
    <row r="299">
      <c r="A299" s="16" t="s">
        <v>598</v>
      </c>
      <c r="B299" s="16" t="s">
        <v>974</v>
      </c>
      <c r="C299" s="54">
        <v>46028.0</v>
      </c>
      <c r="D299" s="54"/>
      <c r="E299" s="55" t="s">
        <v>12</v>
      </c>
      <c r="F299" s="67">
        <f>1.2*5300000</f>
        <v>6360000</v>
      </c>
      <c r="G299" s="68">
        <v>3.0</v>
      </c>
      <c r="H299" s="16">
        <v>2025.0</v>
      </c>
      <c r="I299" s="58">
        <f t="shared" si="4"/>
        <v>2027</v>
      </c>
      <c r="J299" s="59" t="str">
        <f t="shared" ref="J299:K299" si="593">if($E299="","",if($E299="Dropped",if(and(J$1&lt;=$I299,J$1&gt;=$H299),if(Year($D299)=J$1,$F299*0.8,if((year($D299)+1)=J$1,$F299*0.6,$F299*0.4)) ,""),if($E299="Minors",0,if($E299="FA Contract",if(and(J$1&lt;=$I299,J$1&gt;=$H299),$F299,""),if($E299="YP Contract",if(J$1=$H299,500000,if(J$1=($H299+1),1000000,if(J$1=($H299+2),1500000,""))))))))</f>
        <v/>
      </c>
      <c r="K299" s="59">
        <f t="shared" si="593"/>
        <v>6360000</v>
      </c>
      <c r="L299" s="59">
        <f t="shared" ref="L299:Z299" si="594">if($E299="","",if($E299="Injured",if(and(L$1=year(today()),L$1&lt;=$I299,L$1&gt;=$H299),0,if(and(L$1&lt;=$I299,L$1&gt;=$H299),$F299,"")),if($E299="Dropped",if(and(L$1&lt;=$I299,L$1&gt;=$H299),if(Year($D299)=L$1,$F299*0.8,if((year($D299)+1)=L$1,$F299*0.6,$F299*0.4)) ,""),if($E299="Minors",0,if($E299="FA Contract",if(and(L$1&lt;=$I299,L$1&gt;=$H299),$F299,""),if($E299="YP Contract",if(L$1=$H299,500000,if(L$1=($H299+1),1000000,if(L$1=($H299+2),1500000,"")))))))))</f>
        <v>6360000</v>
      </c>
      <c r="M299" s="59">
        <f t="shared" si="594"/>
        <v>6360000</v>
      </c>
      <c r="N299" s="59" t="str">
        <f t="shared" si="594"/>
        <v/>
      </c>
      <c r="O299" s="59" t="str">
        <f t="shared" si="594"/>
        <v/>
      </c>
      <c r="P299" s="59" t="str">
        <f t="shared" si="594"/>
        <v/>
      </c>
      <c r="Q299" s="59" t="str">
        <f t="shared" si="594"/>
        <v/>
      </c>
      <c r="R299" s="59" t="str">
        <f t="shared" si="594"/>
        <v/>
      </c>
      <c r="S299" s="59" t="str">
        <f t="shared" si="594"/>
        <v/>
      </c>
      <c r="T299" s="59" t="str">
        <f t="shared" si="594"/>
        <v/>
      </c>
      <c r="U299" s="59" t="str">
        <f t="shared" si="594"/>
        <v/>
      </c>
      <c r="V299" s="59" t="str">
        <f t="shared" si="594"/>
        <v/>
      </c>
      <c r="W299" s="59" t="str">
        <f t="shared" si="594"/>
        <v/>
      </c>
      <c r="X299" s="59" t="str">
        <f t="shared" si="594"/>
        <v/>
      </c>
      <c r="Y299" s="59" t="str">
        <f t="shared" si="594"/>
        <v/>
      </c>
      <c r="Z299" s="59" t="str">
        <f t="shared" si="594"/>
        <v/>
      </c>
    </row>
    <row r="300">
      <c r="A300" s="16" t="s">
        <v>215</v>
      </c>
      <c r="B300" s="16" t="s">
        <v>974</v>
      </c>
      <c r="C300" s="54">
        <v>46028.0</v>
      </c>
      <c r="D300" s="54"/>
      <c r="E300" s="55" t="s">
        <v>12</v>
      </c>
      <c r="F300" s="56">
        <v>5000000.0</v>
      </c>
      <c r="G300" s="57">
        <v>2.0</v>
      </c>
      <c r="H300" s="16">
        <v>2025.0</v>
      </c>
      <c r="I300" s="58">
        <f t="shared" si="4"/>
        <v>2026</v>
      </c>
      <c r="J300" s="59" t="str">
        <f t="shared" ref="J300:K300" si="595">if($E300="","",if($E300="Dropped",if(and(J$1&lt;=$I300,J$1&gt;=$H300),if(Year($D300)=J$1,$F300*0.8,if((year($D300)+1)=J$1,$F300*0.6,$F300*0.4)) ,""),if($E300="Minors",0,if($E300="FA Contract",if(and(J$1&lt;=$I300,J$1&gt;=$H300),$F300,""),if($E300="YP Contract",if(J$1=$H300,500000,if(J$1=($H300+1),1000000,if(J$1=($H300+2),1500000,""))))))))</f>
        <v/>
      </c>
      <c r="K300" s="59">
        <f t="shared" si="595"/>
        <v>5000000</v>
      </c>
      <c r="L300" s="59">
        <f t="shared" ref="L300:Z300" si="596">if($E300="","",if($E300="Injured",if(and(L$1=year(today()),L$1&lt;=$I300,L$1&gt;=$H300),0,if(and(L$1&lt;=$I300,L$1&gt;=$H300),$F300,"")),if($E300="Dropped",if(and(L$1&lt;=$I300,L$1&gt;=$H300),if(Year($D300)=L$1,$F300*0.8,if((year($D300)+1)=L$1,$F300*0.6,$F300*0.4)) ,""),if($E300="Minors",0,if($E300="FA Contract",if(and(L$1&lt;=$I300,L$1&gt;=$H300),$F300,""),if($E300="YP Contract",if(L$1=$H300,500000,if(L$1=($H300+1),1000000,if(L$1=($H300+2),1500000,"")))))))))</f>
        <v>5000000</v>
      </c>
      <c r="M300" s="59" t="str">
        <f t="shared" si="596"/>
        <v/>
      </c>
      <c r="N300" s="59" t="str">
        <f t="shared" si="596"/>
        <v/>
      </c>
      <c r="O300" s="59" t="str">
        <f t="shared" si="596"/>
        <v/>
      </c>
      <c r="P300" s="59" t="str">
        <f t="shared" si="596"/>
        <v/>
      </c>
      <c r="Q300" s="59" t="str">
        <f t="shared" si="596"/>
        <v/>
      </c>
      <c r="R300" s="59" t="str">
        <f t="shared" si="596"/>
        <v/>
      </c>
      <c r="S300" s="59" t="str">
        <f t="shared" si="596"/>
        <v/>
      </c>
      <c r="T300" s="59" t="str">
        <f t="shared" si="596"/>
        <v/>
      </c>
      <c r="U300" s="59" t="str">
        <f t="shared" si="596"/>
        <v/>
      </c>
      <c r="V300" s="59" t="str">
        <f t="shared" si="596"/>
        <v/>
      </c>
      <c r="W300" s="59" t="str">
        <f t="shared" si="596"/>
        <v/>
      </c>
      <c r="X300" s="59" t="str">
        <f t="shared" si="596"/>
        <v/>
      </c>
      <c r="Y300" s="59" t="str">
        <f t="shared" si="596"/>
        <v/>
      </c>
      <c r="Z300" s="59" t="str">
        <f t="shared" si="596"/>
        <v/>
      </c>
    </row>
    <row r="301">
      <c r="A301" s="16" t="s">
        <v>401</v>
      </c>
      <c r="B301" s="66" t="s">
        <v>974</v>
      </c>
      <c r="C301" s="54">
        <v>46059.0</v>
      </c>
      <c r="D301" s="54"/>
      <c r="E301" s="55" t="s">
        <v>12</v>
      </c>
      <c r="F301" s="56">
        <v>4500000.0</v>
      </c>
      <c r="G301" s="57">
        <v>2.0</v>
      </c>
      <c r="H301" s="16">
        <v>2026.0</v>
      </c>
      <c r="I301" s="58">
        <f t="shared" si="4"/>
        <v>2027</v>
      </c>
      <c r="J301" s="59" t="str">
        <f t="shared" ref="J301:K301" si="597">if($E301="","",if($E301="Dropped",if(and(J$1&lt;=$I301,J$1&gt;=$H301),if(Year($D301)=J$1,$F301*0.8,if((year($D301)+1)=J$1,$F301*0.6,$F301*0.4)) ,""),if($E301="Minors",0,if($E301="FA Contract",if(and(J$1&lt;=$I301,J$1&gt;=$H301),$F301,""),if($E301="YP Contract",if(J$1=$H301,500000,if(J$1=($H301+1),1000000,if(J$1=($H301+2),1500000,""))))))))</f>
        <v/>
      </c>
      <c r="K301" s="59" t="str">
        <f t="shared" si="597"/>
        <v/>
      </c>
      <c r="L301" s="59">
        <f t="shared" ref="L301:Z301" si="598">if($E301="","",if($E301="Injured",if(and(L$1=year(today()),L$1&lt;=$I301,L$1&gt;=$H301),0,if(and(L$1&lt;=$I301,L$1&gt;=$H301),$F301,"")),if($E301="Dropped",if(and(L$1&lt;=$I301,L$1&gt;=$H301),if(Year($D301)=L$1,$F301*0.8,if((year($D301)+1)=L$1,$F301*0.6,$F301*0.4)) ,""),if($E301="Minors",0,if($E301="FA Contract",if(and(L$1&lt;=$I301,L$1&gt;=$H301),$F301,""),if($E301="YP Contract",if(L$1=$H301,500000,if(L$1=($H301+1),1000000,if(L$1=($H301+2),1500000,"")))))))))</f>
        <v>4500000</v>
      </c>
      <c r="M301" s="59">
        <f t="shared" si="598"/>
        <v>4500000</v>
      </c>
      <c r="N301" s="59" t="str">
        <f t="shared" si="598"/>
        <v/>
      </c>
      <c r="O301" s="59" t="str">
        <f t="shared" si="598"/>
        <v/>
      </c>
      <c r="P301" s="59" t="str">
        <f t="shared" si="598"/>
        <v/>
      </c>
      <c r="Q301" s="59" t="str">
        <f t="shared" si="598"/>
        <v/>
      </c>
      <c r="R301" s="59" t="str">
        <f t="shared" si="598"/>
        <v/>
      </c>
      <c r="S301" s="59" t="str">
        <f t="shared" si="598"/>
        <v/>
      </c>
      <c r="T301" s="59" t="str">
        <f t="shared" si="598"/>
        <v/>
      </c>
      <c r="U301" s="59" t="str">
        <f t="shared" si="598"/>
        <v/>
      </c>
      <c r="V301" s="59" t="str">
        <f t="shared" si="598"/>
        <v/>
      </c>
      <c r="W301" s="59" t="str">
        <f t="shared" si="598"/>
        <v/>
      </c>
      <c r="X301" s="59" t="str">
        <f t="shared" si="598"/>
        <v/>
      </c>
      <c r="Y301" s="59" t="str">
        <f t="shared" si="598"/>
        <v/>
      </c>
      <c r="Z301" s="59" t="str">
        <f t="shared" si="598"/>
        <v/>
      </c>
    </row>
    <row r="302">
      <c r="A302" s="16" t="s">
        <v>527</v>
      </c>
      <c r="B302" s="16" t="s">
        <v>974</v>
      </c>
      <c r="C302" s="54">
        <v>46049.0</v>
      </c>
      <c r="D302" s="54"/>
      <c r="E302" s="55" t="s">
        <v>34</v>
      </c>
      <c r="F302" s="60" t="s">
        <v>35</v>
      </c>
      <c r="G302" s="57" t="s">
        <v>35</v>
      </c>
      <c r="H302" s="16">
        <v>2025.0</v>
      </c>
      <c r="I302" s="58">
        <f t="shared" si="4"/>
        <v>2027</v>
      </c>
      <c r="J302" s="59" t="str">
        <f t="shared" ref="J302:K302" si="599">if($E302="","",if($E302="Dropped",if(and(J$1&lt;=$I302,J$1&gt;=$H302),if(Year($D302)=J$1,$F302*0.8,if((year($D302)+1)=J$1,$F302*0.6,$F302*0.4)) ,""),if($E302="Minors",0,if($E302="FA Contract",if(and(J$1&lt;=$I302,J$1&gt;=$H302),$F302,""),if($E302="YP Contract",if(J$1=$H302,500000,if(J$1=($H302+1),1000000,if(J$1=($H302+2),1500000,""))))))))</f>
        <v/>
      </c>
      <c r="K302" s="59">
        <f t="shared" si="599"/>
        <v>500000</v>
      </c>
      <c r="L302" s="59">
        <f t="shared" ref="L302:Z302" si="600">if($E302="","",if($E302="Injured",if(and(L$1=year(today()),L$1&lt;=$I302,L$1&gt;=$H302),0,if(and(L$1&lt;=$I302,L$1&gt;=$H302),$F302,"")),if($E302="Dropped",if(and(L$1&lt;=$I302,L$1&gt;=$H302),if(Year($D302)=L$1,$F302*0.8,if((year($D302)+1)=L$1,$F302*0.6,$F302*0.4)) ,""),if($E302="Minors",0,if($E302="FA Contract",if(and(L$1&lt;=$I302,L$1&gt;=$H302),$F302,""),if($E302="YP Contract",if(L$1=$H302,500000,if(L$1=($H302+1),1000000,if(L$1=($H302+2),1500000,"")))))))))</f>
        <v>1000000</v>
      </c>
      <c r="M302" s="59">
        <f t="shared" si="600"/>
        <v>1500000</v>
      </c>
      <c r="N302" s="59" t="str">
        <f t="shared" si="600"/>
        <v/>
      </c>
      <c r="O302" s="59" t="str">
        <f t="shared" si="600"/>
        <v/>
      </c>
      <c r="P302" s="59" t="str">
        <f t="shared" si="600"/>
        <v/>
      </c>
      <c r="Q302" s="59" t="str">
        <f t="shared" si="600"/>
        <v/>
      </c>
      <c r="R302" s="59" t="str">
        <f t="shared" si="600"/>
        <v/>
      </c>
      <c r="S302" s="59" t="str">
        <f t="shared" si="600"/>
        <v/>
      </c>
      <c r="T302" s="59" t="str">
        <f t="shared" si="600"/>
        <v/>
      </c>
      <c r="U302" s="59" t="str">
        <f t="shared" si="600"/>
        <v/>
      </c>
      <c r="V302" s="59" t="str">
        <f t="shared" si="600"/>
        <v/>
      </c>
      <c r="W302" s="59" t="str">
        <f t="shared" si="600"/>
        <v/>
      </c>
      <c r="X302" s="59" t="str">
        <f t="shared" si="600"/>
        <v/>
      </c>
      <c r="Y302" s="59" t="str">
        <f t="shared" si="600"/>
        <v/>
      </c>
      <c r="Z302" s="59" t="str">
        <f t="shared" si="600"/>
        <v/>
      </c>
    </row>
    <row r="303">
      <c r="A303" s="16" t="s">
        <v>48</v>
      </c>
      <c r="B303" s="16" t="s">
        <v>974</v>
      </c>
      <c r="C303" s="54">
        <v>46028.0</v>
      </c>
      <c r="D303" s="54"/>
      <c r="E303" s="55" t="s">
        <v>34</v>
      </c>
      <c r="F303" s="60" t="s">
        <v>35</v>
      </c>
      <c r="G303" s="18" t="s">
        <v>35</v>
      </c>
      <c r="H303" s="16">
        <v>2025.0</v>
      </c>
      <c r="I303" s="58">
        <f t="shared" si="4"/>
        <v>2027</v>
      </c>
      <c r="J303" s="59" t="str">
        <f t="shared" ref="J303:K303" si="601">if($E303="","",if($E303="Dropped",if(and(J$1&lt;=$I303,J$1&gt;=$H303),if(Year($D303)=J$1,$F303*0.8,if((year($D303)+1)=J$1,$F303*0.6,$F303*0.4)) ,""),if($E303="Minors",0,if($E303="FA Contract",if(and(J$1&lt;=$I303,J$1&gt;=$H303),$F303,""),if($E303="YP Contract",if(J$1=$H303,500000,if(J$1=($H303+1),1000000,if(J$1=($H303+2),1500000,""))))))))</f>
        <v/>
      </c>
      <c r="K303" s="59">
        <f t="shared" si="601"/>
        <v>500000</v>
      </c>
      <c r="L303" s="59">
        <f t="shared" ref="L303:Z303" si="602">if($E303="","",if($E303="Injured",if(and(L$1=year(today()),L$1&lt;=$I303,L$1&gt;=$H303),0,if(and(L$1&lt;=$I303,L$1&gt;=$H303),$F303,"")),if($E303="Dropped",if(and(L$1&lt;=$I303,L$1&gt;=$H303),if(Year($D303)=L$1,$F303*0.8,if((year($D303)+1)=L$1,$F303*0.6,$F303*0.4)) ,""),if($E303="Minors",0,if($E303="FA Contract",if(and(L$1&lt;=$I303,L$1&gt;=$H303),$F303,""),if($E303="YP Contract",if(L$1=$H303,500000,if(L$1=($H303+1),1000000,if(L$1=($H303+2),1500000,"")))))))))</f>
        <v>1000000</v>
      </c>
      <c r="M303" s="59">
        <f t="shared" si="602"/>
        <v>1500000</v>
      </c>
      <c r="N303" s="59" t="str">
        <f t="shared" si="602"/>
        <v/>
      </c>
      <c r="O303" s="59" t="str">
        <f t="shared" si="602"/>
        <v/>
      </c>
      <c r="P303" s="59" t="str">
        <f t="shared" si="602"/>
        <v/>
      </c>
      <c r="Q303" s="59" t="str">
        <f t="shared" si="602"/>
        <v/>
      </c>
      <c r="R303" s="59" t="str">
        <f t="shared" si="602"/>
        <v/>
      </c>
      <c r="S303" s="59" t="str">
        <f t="shared" si="602"/>
        <v/>
      </c>
      <c r="T303" s="59" t="str">
        <f t="shared" si="602"/>
        <v/>
      </c>
      <c r="U303" s="59" t="str">
        <f t="shared" si="602"/>
        <v/>
      </c>
      <c r="V303" s="59" t="str">
        <f t="shared" si="602"/>
        <v/>
      </c>
      <c r="W303" s="59" t="str">
        <f t="shared" si="602"/>
        <v/>
      </c>
      <c r="X303" s="59" t="str">
        <f t="shared" si="602"/>
        <v/>
      </c>
      <c r="Y303" s="59" t="str">
        <f t="shared" si="602"/>
        <v/>
      </c>
      <c r="Z303" s="59" t="str">
        <f t="shared" si="602"/>
        <v/>
      </c>
    </row>
    <row r="304">
      <c r="A304" s="16" t="s">
        <v>563</v>
      </c>
      <c r="B304" s="16" t="s">
        <v>974</v>
      </c>
      <c r="C304" s="54">
        <v>46028.0</v>
      </c>
      <c r="D304" s="54"/>
      <c r="E304" s="55" t="s">
        <v>34</v>
      </c>
      <c r="F304" s="60" t="s">
        <v>35</v>
      </c>
      <c r="G304" s="57" t="s">
        <v>35</v>
      </c>
      <c r="H304" s="16">
        <v>2025.0</v>
      </c>
      <c r="I304" s="58">
        <f t="shared" si="4"/>
        <v>2027</v>
      </c>
      <c r="J304" s="59" t="str">
        <f t="shared" ref="J304:K304" si="603">if($E304="","",if($E304="Dropped",if(and(J$1&lt;=$I304,J$1&gt;=$H304),if(Year($D304)=J$1,$F304*0.8,if((year($D304)+1)=J$1,$F304*0.6,$F304*0.4)) ,""),if($E304="Minors",0,if($E304="FA Contract",if(and(J$1&lt;=$I304,J$1&gt;=$H304),$F304,""),if($E304="YP Contract",if(J$1=$H304,500000,if(J$1=($H304+1),1000000,if(J$1=($H304+2),1500000,""))))))))</f>
        <v/>
      </c>
      <c r="K304" s="59">
        <f t="shared" si="603"/>
        <v>500000</v>
      </c>
      <c r="L304" s="59">
        <f t="shared" ref="L304:Z304" si="604">if($E304="","",if($E304="Injured",if(and(L$1=year(today()),L$1&lt;=$I304,L$1&gt;=$H304),0,if(and(L$1&lt;=$I304,L$1&gt;=$H304),$F304,"")),if($E304="Dropped",if(and(L$1&lt;=$I304,L$1&gt;=$H304),if(Year($D304)=L$1,$F304*0.8,if((year($D304)+1)=L$1,$F304*0.6,$F304*0.4)) ,""),if($E304="Minors",0,if($E304="FA Contract",if(and(L$1&lt;=$I304,L$1&gt;=$H304),$F304,""),if($E304="YP Contract",if(L$1=$H304,500000,if(L$1=($H304+1),1000000,if(L$1=($H304+2),1500000,"")))))))))</f>
        <v>1000000</v>
      </c>
      <c r="M304" s="59">
        <f t="shared" si="604"/>
        <v>1500000</v>
      </c>
      <c r="N304" s="59" t="str">
        <f t="shared" si="604"/>
        <v/>
      </c>
      <c r="O304" s="59" t="str">
        <f t="shared" si="604"/>
        <v/>
      </c>
      <c r="P304" s="59" t="str">
        <f t="shared" si="604"/>
        <v/>
      </c>
      <c r="Q304" s="59" t="str">
        <f t="shared" si="604"/>
        <v/>
      </c>
      <c r="R304" s="59" t="str">
        <f t="shared" si="604"/>
        <v/>
      </c>
      <c r="S304" s="59" t="str">
        <f t="shared" si="604"/>
        <v/>
      </c>
      <c r="T304" s="59" t="str">
        <f t="shared" si="604"/>
        <v/>
      </c>
      <c r="U304" s="59" t="str">
        <f t="shared" si="604"/>
        <v/>
      </c>
      <c r="V304" s="59" t="str">
        <f t="shared" si="604"/>
        <v/>
      </c>
      <c r="W304" s="59" t="str">
        <f t="shared" si="604"/>
        <v/>
      </c>
      <c r="X304" s="59" t="str">
        <f t="shared" si="604"/>
        <v/>
      </c>
      <c r="Y304" s="59" t="str">
        <f t="shared" si="604"/>
        <v/>
      </c>
      <c r="Z304" s="59" t="str">
        <f t="shared" si="604"/>
        <v/>
      </c>
    </row>
    <row r="305">
      <c r="A305" s="16" t="s">
        <v>352</v>
      </c>
      <c r="B305" s="16" t="s">
        <v>974</v>
      </c>
      <c r="C305" s="54">
        <v>46028.0</v>
      </c>
      <c r="D305" s="54"/>
      <c r="E305" s="55" t="s">
        <v>34</v>
      </c>
      <c r="F305" s="60" t="s">
        <v>35</v>
      </c>
      <c r="G305" s="57" t="s">
        <v>35</v>
      </c>
      <c r="H305" s="16">
        <v>2026.0</v>
      </c>
      <c r="I305" s="58">
        <f t="shared" si="4"/>
        <v>2028</v>
      </c>
      <c r="J305" s="59" t="str">
        <f t="shared" ref="J305:K305" si="605">if($E305="","",if($E305="Dropped",if(and(J$1&lt;=$I305,J$1&gt;=$H305),if(Year($D305)=J$1,$F305*0.8,if((year($D305)+1)=J$1,$F305*0.6,$F305*0.4)) ,""),if($E305="Minors",0,if($E305="FA Contract",if(and(J$1&lt;=$I305,J$1&gt;=$H305),$F305,""),if($E305="YP Contract",if(J$1=$H305,500000,if(J$1=($H305+1),1000000,if(J$1=($H305+2),1500000,""))))))))</f>
        <v/>
      </c>
      <c r="K305" s="59" t="str">
        <f t="shared" si="605"/>
        <v/>
      </c>
      <c r="L305" s="59">
        <f t="shared" ref="L305:Z305" si="606">if($E305="","",if($E305="Injured",if(and(L$1=year(today()),L$1&lt;=$I305,L$1&gt;=$H305),0,if(and(L$1&lt;=$I305,L$1&gt;=$H305),$F305,"")),if($E305="Dropped",if(and(L$1&lt;=$I305,L$1&gt;=$H305),if(Year($D305)=L$1,$F305*0.8,if((year($D305)+1)=L$1,$F305*0.6,$F305*0.4)) ,""),if($E305="Minors",0,if($E305="FA Contract",if(and(L$1&lt;=$I305,L$1&gt;=$H305),$F305,""),if($E305="YP Contract",if(L$1=$H305,500000,if(L$1=($H305+1),1000000,if(L$1=($H305+2),1500000,"")))))))))</f>
        <v>500000</v>
      </c>
      <c r="M305" s="59">
        <f t="shared" si="606"/>
        <v>1000000</v>
      </c>
      <c r="N305" s="59">
        <f t="shared" si="606"/>
        <v>1500000</v>
      </c>
      <c r="O305" s="59" t="str">
        <f t="shared" si="606"/>
        <v/>
      </c>
      <c r="P305" s="59" t="str">
        <f t="shared" si="606"/>
        <v/>
      </c>
      <c r="Q305" s="59" t="str">
        <f t="shared" si="606"/>
        <v/>
      </c>
      <c r="R305" s="59" t="str">
        <f t="shared" si="606"/>
        <v/>
      </c>
      <c r="S305" s="59" t="str">
        <f t="shared" si="606"/>
        <v/>
      </c>
      <c r="T305" s="59" t="str">
        <f t="shared" si="606"/>
        <v/>
      </c>
      <c r="U305" s="59" t="str">
        <f t="shared" si="606"/>
        <v/>
      </c>
      <c r="V305" s="59" t="str">
        <f t="shared" si="606"/>
        <v/>
      </c>
      <c r="W305" s="59" t="str">
        <f t="shared" si="606"/>
        <v/>
      </c>
      <c r="X305" s="59" t="str">
        <f t="shared" si="606"/>
        <v/>
      </c>
      <c r="Y305" s="59" t="str">
        <f t="shared" si="606"/>
        <v/>
      </c>
      <c r="Z305" s="59" t="str">
        <f t="shared" si="606"/>
        <v/>
      </c>
    </row>
    <row r="306">
      <c r="A306" s="16" t="s">
        <v>1045</v>
      </c>
      <c r="B306" s="16" t="s">
        <v>974</v>
      </c>
      <c r="C306" s="54">
        <v>46054.0</v>
      </c>
      <c r="D306" s="54"/>
      <c r="E306" s="55" t="s">
        <v>52</v>
      </c>
      <c r="F306" s="60" t="s">
        <v>35</v>
      </c>
      <c r="G306" s="57" t="s">
        <v>35</v>
      </c>
      <c r="H306" s="62"/>
      <c r="I306" s="58" t="str">
        <f t="shared" si="4"/>
        <v/>
      </c>
      <c r="J306" s="59">
        <f t="shared" ref="J306:K306" si="607">if($E306="","",if($E306="Dropped",if(and(J$1&lt;=$I306,J$1&gt;=$H306),if(Year($D306)=J$1,$F306*0.8,if((year($D306)+1)=J$1,$F306*0.6,$F306*0.4)) ,""),if($E306="Minors",0,if($E306="FA Contract",if(and(J$1&lt;=$I306,J$1&gt;=$H306),$F306,""),if($E306="YP Contract",if(J$1=$H306,500000,if(J$1=($H306+1),1000000,if(J$1=($H306+2),1500000,""))))))))</f>
        <v>0</v>
      </c>
      <c r="K306" s="59">
        <f t="shared" si="607"/>
        <v>0</v>
      </c>
      <c r="L306" s="59">
        <f t="shared" ref="L306:Z306" si="608">if($E306="","",if($E306="Injured",if(and(L$1=year(today()),L$1&lt;=$I306,L$1&gt;=$H306),0,if(and(L$1&lt;=$I306,L$1&gt;=$H306),$F306,"")),if($E306="Dropped",if(and(L$1&lt;=$I306,L$1&gt;=$H306),if(Year($D306)=L$1,$F306*0.8,if((year($D306)+1)=L$1,$F306*0.6,$F306*0.4)) ,""),if($E306="Minors",0,if($E306="FA Contract",if(and(L$1&lt;=$I306,L$1&gt;=$H306),$F306,""),if($E306="YP Contract",if(L$1=$H306,500000,if(L$1=($H306+1),1000000,if(L$1=($H306+2),1500000,"")))))))))</f>
        <v>0</v>
      </c>
      <c r="M306" s="59">
        <f t="shared" si="608"/>
        <v>0</v>
      </c>
      <c r="N306" s="59">
        <f t="shared" si="608"/>
        <v>0</v>
      </c>
      <c r="O306" s="59">
        <f t="shared" si="608"/>
        <v>0</v>
      </c>
      <c r="P306" s="59">
        <f t="shared" si="608"/>
        <v>0</v>
      </c>
      <c r="Q306" s="59">
        <f t="shared" si="608"/>
        <v>0</v>
      </c>
      <c r="R306" s="59">
        <f t="shared" si="608"/>
        <v>0</v>
      </c>
      <c r="S306" s="59">
        <f t="shared" si="608"/>
        <v>0</v>
      </c>
      <c r="T306" s="59">
        <f t="shared" si="608"/>
        <v>0</v>
      </c>
      <c r="U306" s="59">
        <f t="shared" si="608"/>
        <v>0</v>
      </c>
      <c r="V306" s="59">
        <f t="shared" si="608"/>
        <v>0</v>
      </c>
      <c r="W306" s="59">
        <f t="shared" si="608"/>
        <v>0</v>
      </c>
      <c r="X306" s="59">
        <f t="shared" si="608"/>
        <v>0</v>
      </c>
      <c r="Y306" s="59">
        <f t="shared" si="608"/>
        <v>0</v>
      </c>
      <c r="Z306" s="59">
        <f t="shared" si="608"/>
        <v>0</v>
      </c>
    </row>
    <row r="307">
      <c r="A307" s="16" t="s">
        <v>1046</v>
      </c>
      <c r="B307" s="16" t="s">
        <v>974</v>
      </c>
      <c r="C307" s="54">
        <v>46052.0</v>
      </c>
      <c r="D307" s="54"/>
      <c r="E307" s="55" t="s">
        <v>52</v>
      </c>
      <c r="F307" s="60" t="s">
        <v>35</v>
      </c>
      <c r="G307" s="57" t="s">
        <v>35</v>
      </c>
      <c r="H307" s="62"/>
      <c r="I307" s="58" t="str">
        <f t="shared" si="4"/>
        <v/>
      </c>
      <c r="J307" s="59">
        <f t="shared" ref="J307:K307" si="609">if($E307="","",if($E307="Dropped",if(and(J$1&lt;=$I307,J$1&gt;=$H307),if(Year($D307)=J$1,$F307*0.8,if((year($D307)+1)=J$1,$F307*0.6,$F307*0.4)) ,""),if($E307="Minors",0,if($E307="FA Contract",if(and(J$1&lt;=$I307,J$1&gt;=$H307),$F307,""),if($E307="YP Contract",if(J$1=$H307,500000,if(J$1=($H307+1),1000000,if(J$1=($H307+2),1500000,""))))))))</f>
        <v>0</v>
      </c>
      <c r="K307" s="59">
        <f t="shared" si="609"/>
        <v>0</v>
      </c>
      <c r="L307" s="59">
        <f t="shared" ref="L307:Z307" si="610">if($E307="","",if($E307="Injured",if(and(L$1=year(today()),L$1&lt;=$I307,L$1&gt;=$H307),0,if(and(L$1&lt;=$I307,L$1&gt;=$H307),$F307,"")),if($E307="Dropped",if(and(L$1&lt;=$I307,L$1&gt;=$H307),if(Year($D307)=L$1,$F307*0.8,if((year($D307)+1)=L$1,$F307*0.6,$F307*0.4)) ,""),if($E307="Minors",0,if($E307="FA Contract",if(and(L$1&lt;=$I307,L$1&gt;=$H307),$F307,""),if($E307="YP Contract",if(L$1=$H307,500000,if(L$1=($H307+1),1000000,if(L$1=($H307+2),1500000,"")))))))))</f>
        <v>0</v>
      </c>
      <c r="M307" s="59">
        <f t="shared" si="610"/>
        <v>0</v>
      </c>
      <c r="N307" s="59">
        <f t="shared" si="610"/>
        <v>0</v>
      </c>
      <c r="O307" s="59">
        <f t="shared" si="610"/>
        <v>0</v>
      </c>
      <c r="P307" s="59">
        <f t="shared" si="610"/>
        <v>0</v>
      </c>
      <c r="Q307" s="59">
        <f t="shared" si="610"/>
        <v>0</v>
      </c>
      <c r="R307" s="59">
        <f t="shared" si="610"/>
        <v>0</v>
      </c>
      <c r="S307" s="59">
        <f t="shared" si="610"/>
        <v>0</v>
      </c>
      <c r="T307" s="59">
        <f t="shared" si="610"/>
        <v>0</v>
      </c>
      <c r="U307" s="59">
        <f t="shared" si="610"/>
        <v>0</v>
      </c>
      <c r="V307" s="59">
        <f t="shared" si="610"/>
        <v>0</v>
      </c>
      <c r="W307" s="59">
        <f t="shared" si="610"/>
        <v>0</v>
      </c>
      <c r="X307" s="59">
        <f t="shared" si="610"/>
        <v>0</v>
      </c>
      <c r="Y307" s="59">
        <f t="shared" si="610"/>
        <v>0</v>
      </c>
      <c r="Z307" s="59">
        <f t="shared" si="610"/>
        <v>0</v>
      </c>
    </row>
    <row r="308">
      <c r="A308" s="16" t="s">
        <v>524</v>
      </c>
      <c r="B308" s="16" t="s">
        <v>974</v>
      </c>
      <c r="C308" s="54">
        <v>46049.0</v>
      </c>
      <c r="D308" s="54"/>
      <c r="E308" s="55" t="s">
        <v>52</v>
      </c>
      <c r="F308" s="60" t="s">
        <v>35</v>
      </c>
      <c r="G308" s="57" t="s">
        <v>35</v>
      </c>
      <c r="H308" s="62"/>
      <c r="I308" s="58" t="str">
        <f t="shared" si="4"/>
        <v/>
      </c>
      <c r="J308" s="59">
        <f t="shared" ref="J308:K308" si="611">if($E308="","",if($E308="Dropped",if(and(J$1&lt;=$I308,J$1&gt;=$H308),if(Year($D308)=J$1,$F308*0.8,if((year($D308)+1)=J$1,$F308*0.6,$F308*0.4)) ,""),if($E308="Minors",0,if($E308="FA Contract",if(and(J$1&lt;=$I308,J$1&gt;=$H308),$F308,""),if($E308="YP Contract",if(J$1=$H308,500000,if(J$1=($H308+1),1000000,if(J$1=($H308+2),1500000,""))))))))</f>
        <v>0</v>
      </c>
      <c r="K308" s="59">
        <f t="shared" si="611"/>
        <v>0</v>
      </c>
      <c r="L308" s="59">
        <f t="shared" ref="L308:Z308" si="612">if($E308="","",if($E308="Injured",if(and(L$1=year(today()),L$1&lt;=$I308,L$1&gt;=$H308),0,if(and(L$1&lt;=$I308,L$1&gt;=$H308),$F308,"")),if($E308="Dropped",if(and(L$1&lt;=$I308,L$1&gt;=$H308),if(Year($D308)=L$1,$F308*0.8,if((year($D308)+1)=L$1,$F308*0.6,$F308*0.4)) ,""),if($E308="Minors",0,if($E308="FA Contract",if(and(L$1&lt;=$I308,L$1&gt;=$H308),$F308,""),if($E308="YP Contract",if(L$1=$H308,500000,if(L$1=($H308+1),1000000,if(L$1=($H308+2),1500000,"")))))))))</f>
        <v>0</v>
      </c>
      <c r="M308" s="59">
        <f t="shared" si="612"/>
        <v>0</v>
      </c>
      <c r="N308" s="59">
        <f t="shared" si="612"/>
        <v>0</v>
      </c>
      <c r="O308" s="59">
        <f t="shared" si="612"/>
        <v>0</v>
      </c>
      <c r="P308" s="59">
        <f t="shared" si="612"/>
        <v>0</v>
      </c>
      <c r="Q308" s="59">
        <f t="shared" si="612"/>
        <v>0</v>
      </c>
      <c r="R308" s="59">
        <f t="shared" si="612"/>
        <v>0</v>
      </c>
      <c r="S308" s="59">
        <f t="shared" si="612"/>
        <v>0</v>
      </c>
      <c r="T308" s="59">
        <f t="shared" si="612"/>
        <v>0</v>
      </c>
      <c r="U308" s="59">
        <f t="shared" si="612"/>
        <v>0</v>
      </c>
      <c r="V308" s="59">
        <f t="shared" si="612"/>
        <v>0</v>
      </c>
      <c r="W308" s="59">
        <f t="shared" si="612"/>
        <v>0</v>
      </c>
      <c r="X308" s="59">
        <f t="shared" si="612"/>
        <v>0</v>
      </c>
      <c r="Y308" s="59">
        <f t="shared" si="612"/>
        <v>0</v>
      </c>
      <c r="Z308" s="59">
        <f t="shared" si="612"/>
        <v>0</v>
      </c>
    </row>
    <row r="309">
      <c r="A309" s="16" t="s">
        <v>1047</v>
      </c>
      <c r="B309" s="16" t="s">
        <v>974</v>
      </c>
      <c r="C309" s="54">
        <v>46057.0</v>
      </c>
      <c r="D309" s="54"/>
      <c r="E309" s="55" t="s">
        <v>52</v>
      </c>
      <c r="F309" s="60" t="s">
        <v>35</v>
      </c>
      <c r="G309" s="57" t="s">
        <v>35</v>
      </c>
      <c r="H309" s="62"/>
      <c r="I309" s="58" t="str">
        <f t="shared" si="4"/>
        <v/>
      </c>
      <c r="J309" s="59">
        <f t="shared" ref="J309:K309" si="613">if($E309="","",if($E309="Dropped",if(and(J$1&lt;=$I309,J$1&gt;=$H309),if(Year($D309)=J$1,$F309*0.8,if((year($D309)+1)=J$1,$F309*0.6,$F309*0.4)) ,""),if($E309="Minors",0,if($E309="FA Contract",if(and(J$1&lt;=$I309,J$1&gt;=$H309),$F309,""),if($E309="YP Contract",if(J$1=$H309,500000,if(J$1=($H309+1),1000000,if(J$1=($H309+2),1500000,""))))))))</f>
        <v>0</v>
      </c>
      <c r="K309" s="59">
        <f t="shared" si="613"/>
        <v>0</v>
      </c>
      <c r="L309" s="59">
        <f t="shared" ref="L309:Z309" si="614">if($E309="","",if($E309="Injured",if(and(L$1=year(today()),L$1&lt;=$I309,L$1&gt;=$H309),0,if(and(L$1&lt;=$I309,L$1&gt;=$H309),$F309,"")),if($E309="Dropped",if(and(L$1&lt;=$I309,L$1&gt;=$H309),if(Year($D309)=L$1,$F309*0.8,if((year($D309)+1)=L$1,$F309*0.6,$F309*0.4)) ,""),if($E309="Minors",0,if($E309="FA Contract",if(and(L$1&lt;=$I309,L$1&gt;=$H309),$F309,""),if($E309="YP Contract",if(L$1=$H309,500000,if(L$1=($H309+1),1000000,if(L$1=($H309+2),1500000,"")))))))))</f>
        <v>0</v>
      </c>
      <c r="M309" s="59">
        <f t="shared" si="614"/>
        <v>0</v>
      </c>
      <c r="N309" s="59">
        <f t="shared" si="614"/>
        <v>0</v>
      </c>
      <c r="O309" s="59">
        <f t="shared" si="614"/>
        <v>0</v>
      </c>
      <c r="P309" s="59">
        <f t="shared" si="614"/>
        <v>0</v>
      </c>
      <c r="Q309" s="59">
        <f t="shared" si="614"/>
        <v>0</v>
      </c>
      <c r="R309" s="59">
        <f t="shared" si="614"/>
        <v>0</v>
      </c>
      <c r="S309" s="59">
        <f t="shared" si="614"/>
        <v>0</v>
      </c>
      <c r="T309" s="59">
        <f t="shared" si="614"/>
        <v>0</v>
      </c>
      <c r="U309" s="59">
        <f t="shared" si="614"/>
        <v>0</v>
      </c>
      <c r="V309" s="59">
        <f t="shared" si="614"/>
        <v>0</v>
      </c>
      <c r="W309" s="59">
        <f t="shared" si="614"/>
        <v>0</v>
      </c>
      <c r="X309" s="59">
        <f t="shared" si="614"/>
        <v>0</v>
      </c>
      <c r="Y309" s="59">
        <f t="shared" si="614"/>
        <v>0</v>
      </c>
      <c r="Z309" s="59">
        <f t="shared" si="614"/>
        <v>0</v>
      </c>
    </row>
    <row r="310">
      <c r="A310" s="16" t="s">
        <v>1048</v>
      </c>
      <c r="B310" s="16" t="s">
        <v>974</v>
      </c>
      <c r="C310" s="54">
        <v>46055.0</v>
      </c>
      <c r="D310" s="54"/>
      <c r="E310" s="55" t="s">
        <v>52</v>
      </c>
      <c r="F310" s="60" t="s">
        <v>35</v>
      </c>
      <c r="G310" s="57" t="s">
        <v>35</v>
      </c>
      <c r="H310" s="62"/>
      <c r="I310" s="58" t="str">
        <f t="shared" si="4"/>
        <v/>
      </c>
      <c r="J310" s="59">
        <f t="shared" ref="J310:K310" si="615">if($E310="","",if($E310="Dropped",if(and(J$1&lt;=$I310,J$1&gt;=$H310),if(Year($D310)=J$1,$F310*0.8,if((year($D310)+1)=J$1,$F310*0.6,$F310*0.4)) ,""),if($E310="Minors",0,if($E310="FA Contract",if(and(J$1&lt;=$I310,J$1&gt;=$H310),$F310,""),if($E310="YP Contract",if(J$1=$H310,500000,if(J$1=($H310+1),1000000,if(J$1=($H310+2),1500000,""))))))))</f>
        <v>0</v>
      </c>
      <c r="K310" s="59">
        <f t="shared" si="615"/>
        <v>0</v>
      </c>
      <c r="L310" s="59">
        <f t="shared" ref="L310:Z310" si="616">if($E310="","",if($E310="Injured",if(and(L$1=year(today()),L$1&lt;=$I310,L$1&gt;=$H310),0,if(and(L$1&lt;=$I310,L$1&gt;=$H310),$F310,"")),if($E310="Dropped",if(and(L$1&lt;=$I310,L$1&gt;=$H310),if(Year($D310)=L$1,$F310*0.8,if((year($D310)+1)=L$1,$F310*0.6,$F310*0.4)) ,""),if($E310="Minors",0,if($E310="FA Contract",if(and(L$1&lt;=$I310,L$1&gt;=$H310),$F310,""),if($E310="YP Contract",if(L$1=$H310,500000,if(L$1=($H310+1),1000000,if(L$1=($H310+2),1500000,"")))))))))</f>
        <v>0</v>
      </c>
      <c r="M310" s="59">
        <f t="shared" si="616"/>
        <v>0</v>
      </c>
      <c r="N310" s="59">
        <f t="shared" si="616"/>
        <v>0</v>
      </c>
      <c r="O310" s="59">
        <f t="shared" si="616"/>
        <v>0</v>
      </c>
      <c r="P310" s="59">
        <f t="shared" si="616"/>
        <v>0</v>
      </c>
      <c r="Q310" s="59">
        <f t="shared" si="616"/>
        <v>0</v>
      </c>
      <c r="R310" s="59">
        <f t="shared" si="616"/>
        <v>0</v>
      </c>
      <c r="S310" s="59">
        <f t="shared" si="616"/>
        <v>0</v>
      </c>
      <c r="T310" s="59">
        <f t="shared" si="616"/>
        <v>0</v>
      </c>
      <c r="U310" s="59">
        <f t="shared" si="616"/>
        <v>0</v>
      </c>
      <c r="V310" s="59">
        <f t="shared" si="616"/>
        <v>0</v>
      </c>
      <c r="W310" s="59">
        <f t="shared" si="616"/>
        <v>0</v>
      </c>
      <c r="X310" s="59">
        <f t="shared" si="616"/>
        <v>0</v>
      </c>
      <c r="Y310" s="59">
        <f t="shared" si="616"/>
        <v>0</v>
      </c>
      <c r="Z310" s="59">
        <f t="shared" si="616"/>
        <v>0</v>
      </c>
    </row>
    <row r="311">
      <c r="A311" s="16" t="s">
        <v>526</v>
      </c>
      <c r="B311" s="16" t="s">
        <v>974</v>
      </c>
      <c r="C311" s="54">
        <v>46028.0</v>
      </c>
      <c r="D311" s="54"/>
      <c r="E311" s="55" t="s">
        <v>52</v>
      </c>
      <c r="F311" s="60" t="s">
        <v>35</v>
      </c>
      <c r="G311" s="57" t="s">
        <v>35</v>
      </c>
      <c r="H311" s="62"/>
      <c r="I311" s="58" t="str">
        <f t="shared" si="4"/>
        <v/>
      </c>
      <c r="J311" s="59">
        <f t="shared" ref="J311:K311" si="617">if($E311="","",if($E311="Dropped",if(and(J$1&lt;=$I311,J$1&gt;=$H311),if(Year($D311)=J$1,$F311*0.8,if((year($D311)+1)=J$1,$F311*0.6,$F311*0.4)) ,""),if($E311="Minors",0,if($E311="FA Contract",if(and(J$1&lt;=$I311,J$1&gt;=$H311),$F311,""),if($E311="YP Contract",if(J$1=$H311,500000,if(J$1=($H311+1),1000000,if(J$1=($H311+2),1500000,""))))))))</f>
        <v>0</v>
      </c>
      <c r="K311" s="59">
        <f t="shared" si="617"/>
        <v>0</v>
      </c>
      <c r="L311" s="59">
        <f t="shared" ref="L311:Z311" si="618">if($E311="","",if($E311="Injured",if(and(L$1=year(today()),L$1&lt;=$I311,L$1&gt;=$H311),0,if(and(L$1&lt;=$I311,L$1&gt;=$H311),$F311,"")),if($E311="Dropped",if(and(L$1&lt;=$I311,L$1&gt;=$H311),if(Year($D311)=L$1,$F311*0.8,if((year($D311)+1)=L$1,$F311*0.6,$F311*0.4)) ,""),if($E311="Minors",0,if($E311="FA Contract",if(and(L$1&lt;=$I311,L$1&gt;=$H311),$F311,""),if($E311="YP Contract",if(L$1=$H311,500000,if(L$1=($H311+1),1000000,if(L$1=($H311+2),1500000,"")))))))))</f>
        <v>0</v>
      </c>
      <c r="M311" s="59">
        <f t="shared" si="618"/>
        <v>0</v>
      </c>
      <c r="N311" s="59">
        <f t="shared" si="618"/>
        <v>0</v>
      </c>
      <c r="O311" s="59">
        <f t="shared" si="618"/>
        <v>0</v>
      </c>
      <c r="P311" s="59">
        <f t="shared" si="618"/>
        <v>0</v>
      </c>
      <c r="Q311" s="59">
        <f t="shared" si="618"/>
        <v>0</v>
      </c>
      <c r="R311" s="59">
        <f t="shared" si="618"/>
        <v>0</v>
      </c>
      <c r="S311" s="59">
        <f t="shared" si="618"/>
        <v>0</v>
      </c>
      <c r="T311" s="59">
        <f t="shared" si="618"/>
        <v>0</v>
      </c>
      <c r="U311" s="59">
        <f t="shared" si="618"/>
        <v>0</v>
      </c>
      <c r="V311" s="59">
        <f t="shared" si="618"/>
        <v>0</v>
      </c>
      <c r="W311" s="59">
        <f t="shared" si="618"/>
        <v>0</v>
      </c>
      <c r="X311" s="59">
        <f t="shared" si="618"/>
        <v>0</v>
      </c>
      <c r="Y311" s="59">
        <f t="shared" si="618"/>
        <v>0</v>
      </c>
      <c r="Z311" s="59">
        <f t="shared" si="618"/>
        <v>0</v>
      </c>
    </row>
    <row r="312">
      <c r="A312" s="16" t="s">
        <v>641</v>
      </c>
      <c r="B312" s="16" t="s">
        <v>974</v>
      </c>
      <c r="C312" s="54">
        <v>46028.0</v>
      </c>
      <c r="D312" s="54"/>
      <c r="E312" s="55" t="s">
        <v>52</v>
      </c>
      <c r="F312" s="60" t="s">
        <v>35</v>
      </c>
      <c r="G312" s="57" t="s">
        <v>35</v>
      </c>
      <c r="H312" s="62"/>
      <c r="I312" s="58" t="str">
        <f t="shared" si="4"/>
        <v/>
      </c>
      <c r="J312" s="59">
        <f t="shared" ref="J312:K312" si="619">if($E312="","",if($E312="Dropped",if(and(J$1&lt;=$I312,J$1&gt;=$H312),if(Year($D312)=J$1,$F312*0.8,if((year($D312)+1)=J$1,$F312*0.6,$F312*0.4)) ,""),if($E312="Minors",0,if($E312="FA Contract",if(and(J$1&lt;=$I312,J$1&gt;=$H312),$F312,""),if($E312="YP Contract",if(J$1=$H312,500000,if(J$1=($H312+1),1000000,if(J$1=($H312+2),1500000,""))))))))</f>
        <v>0</v>
      </c>
      <c r="K312" s="59">
        <f t="shared" si="619"/>
        <v>0</v>
      </c>
      <c r="L312" s="59">
        <f t="shared" ref="L312:Z312" si="620">if($E312="","",if($E312="Injured",if(and(L$1=year(today()),L$1&lt;=$I312,L$1&gt;=$H312),0,if(and(L$1&lt;=$I312,L$1&gt;=$H312),$F312,"")),if($E312="Dropped",if(and(L$1&lt;=$I312,L$1&gt;=$H312),if(Year($D312)=L$1,$F312*0.8,if((year($D312)+1)=L$1,$F312*0.6,$F312*0.4)) ,""),if($E312="Minors",0,if($E312="FA Contract",if(and(L$1&lt;=$I312,L$1&gt;=$H312),$F312,""),if($E312="YP Contract",if(L$1=$H312,500000,if(L$1=($H312+1),1000000,if(L$1=($H312+2),1500000,"")))))))))</f>
        <v>0</v>
      </c>
      <c r="M312" s="59">
        <f t="shared" si="620"/>
        <v>0</v>
      </c>
      <c r="N312" s="59">
        <f t="shared" si="620"/>
        <v>0</v>
      </c>
      <c r="O312" s="59">
        <f t="shared" si="620"/>
        <v>0</v>
      </c>
      <c r="P312" s="59">
        <f t="shared" si="620"/>
        <v>0</v>
      </c>
      <c r="Q312" s="59">
        <f t="shared" si="620"/>
        <v>0</v>
      </c>
      <c r="R312" s="59">
        <f t="shared" si="620"/>
        <v>0</v>
      </c>
      <c r="S312" s="59">
        <f t="shared" si="620"/>
        <v>0</v>
      </c>
      <c r="T312" s="59">
        <f t="shared" si="620"/>
        <v>0</v>
      </c>
      <c r="U312" s="59">
        <f t="shared" si="620"/>
        <v>0</v>
      </c>
      <c r="V312" s="59">
        <f t="shared" si="620"/>
        <v>0</v>
      </c>
      <c r="W312" s="59">
        <f t="shared" si="620"/>
        <v>0</v>
      </c>
      <c r="X312" s="59">
        <f t="shared" si="620"/>
        <v>0</v>
      </c>
      <c r="Y312" s="59">
        <f t="shared" si="620"/>
        <v>0</v>
      </c>
      <c r="Z312" s="59">
        <f t="shared" si="620"/>
        <v>0</v>
      </c>
    </row>
    <row r="313">
      <c r="A313" s="16" t="s">
        <v>1049</v>
      </c>
      <c r="B313" s="16" t="s">
        <v>974</v>
      </c>
      <c r="C313" s="54">
        <v>46069.0</v>
      </c>
      <c r="D313" s="54"/>
      <c r="E313" s="55" t="s">
        <v>52</v>
      </c>
      <c r="F313" s="60" t="s">
        <v>35</v>
      </c>
      <c r="G313" s="57" t="s">
        <v>35</v>
      </c>
      <c r="H313" s="62"/>
      <c r="I313" s="58" t="str">
        <f t="shared" si="4"/>
        <v/>
      </c>
      <c r="J313" s="59">
        <f t="shared" ref="J313:K313" si="621">if($E313="","",if($E313="Dropped",if(and(J$1&lt;=$I313,J$1&gt;=$H313),if(Year($D313)=J$1,$F313*0.8,if((year($D313)+1)=J$1,$F313*0.6,$F313*0.4)) ,""),if($E313="Minors",0,if($E313="FA Contract",if(and(J$1&lt;=$I313,J$1&gt;=$H313),$F313,""),if($E313="YP Contract",if(J$1=$H313,500000,if(J$1=($H313+1),1000000,if(J$1=($H313+2),1500000,""))))))))</f>
        <v>0</v>
      </c>
      <c r="K313" s="59">
        <f t="shared" si="621"/>
        <v>0</v>
      </c>
      <c r="L313" s="59">
        <f t="shared" ref="L313:Z313" si="622">if($E313="","",if($E313="Injured",if(and(L$1=year(today()),L$1&lt;=$I313,L$1&gt;=$H313),0,if(and(L$1&lt;=$I313,L$1&gt;=$H313),$F313,"")),if($E313="Dropped",if(and(L$1&lt;=$I313,L$1&gt;=$H313),if(Year($D313)=L$1,$F313*0.8,if((year($D313)+1)=L$1,$F313*0.6,$F313*0.4)) ,""),if($E313="Minors",0,if($E313="FA Contract",if(and(L$1&lt;=$I313,L$1&gt;=$H313),$F313,""),if($E313="YP Contract",if(L$1=$H313,500000,if(L$1=($H313+1),1000000,if(L$1=($H313+2),1500000,"")))))))))</f>
        <v>0</v>
      </c>
      <c r="M313" s="59">
        <f t="shared" si="622"/>
        <v>0</v>
      </c>
      <c r="N313" s="59">
        <f t="shared" si="622"/>
        <v>0</v>
      </c>
      <c r="O313" s="59">
        <f t="shared" si="622"/>
        <v>0</v>
      </c>
      <c r="P313" s="59">
        <f t="shared" si="622"/>
        <v>0</v>
      </c>
      <c r="Q313" s="59">
        <f t="shared" si="622"/>
        <v>0</v>
      </c>
      <c r="R313" s="59">
        <f t="shared" si="622"/>
        <v>0</v>
      </c>
      <c r="S313" s="59">
        <f t="shared" si="622"/>
        <v>0</v>
      </c>
      <c r="T313" s="59">
        <f t="shared" si="622"/>
        <v>0</v>
      </c>
      <c r="U313" s="59">
        <f t="shared" si="622"/>
        <v>0</v>
      </c>
      <c r="V313" s="59">
        <f t="shared" si="622"/>
        <v>0</v>
      </c>
      <c r="W313" s="59">
        <f t="shared" si="622"/>
        <v>0</v>
      </c>
      <c r="X313" s="59">
        <f t="shared" si="622"/>
        <v>0</v>
      </c>
      <c r="Y313" s="59">
        <f t="shared" si="622"/>
        <v>0</v>
      </c>
      <c r="Z313" s="59">
        <f t="shared" si="622"/>
        <v>0</v>
      </c>
    </row>
    <row r="314">
      <c r="A314" s="16" t="s">
        <v>1050</v>
      </c>
      <c r="B314" s="16" t="s">
        <v>974</v>
      </c>
      <c r="C314" s="54">
        <v>46070.0</v>
      </c>
      <c r="D314" s="54"/>
      <c r="E314" s="55" t="s">
        <v>52</v>
      </c>
      <c r="F314" s="60" t="s">
        <v>35</v>
      </c>
      <c r="G314" s="57" t="s">
        <v>35</v>
      </c>
      <c r="H314" s="62"/>
      <c r="I314" s="58" t="str">
        <f t="shared" si="4"/>
        <v/>
      </c>
      <c r="J314" s="59">
        <f t="shared" ref="J314:K314" si="623">if($E314="","",if($E314="Dropped",if(and(J$1&lt;=$I314,J$1&gt;=$H314),if(Year($D314)=J$1,$F314*0.8,if((year($D314)+1)=J$1,$F314*0.6,$F314*0.4)) ,""),if($E314="Minors",0,if($E314="FA Contract",if(and(J$1&lt;=$I314,J$1&gt;=$H314),$F314,""),if($E314="YP Contract",if(J$1=$H314,500000,if(J$1=($H314+1),1000000,if(J$1=($H314+2),1500000,""))))))))</f>
        <v>0</v>
      </c>
      <c r="K314" s="59">
        <f t="shared" si="623"/>
        <v>0</v>
      </c>
      <c r="L314" s="59">
        <f t="shared" ref="L314:Z314" si="624">if($E314="","",if($E314="Injured",if(and(L$1=year(today()),L$1&lt;=$I314,L$1&gt;=$H314),0,if(and(L$1&lt;=$I314,L$1&gt;=$H314),$F314,"")),if($E314="Dropped",if(and(L$1&lt;=$I314,L$1&gt;=$H314),if(Year($D314)=L$1,$F314*0.8,if((year($D314)+1)=L$1,$F314*0.6,$F314*0.4)) ,""),if($E314="Minors",0,if($E314="FA Contract",if(and(L$1&lt;=$I314,L$1&gt;=$H314),$F314,""),if($E314="YP Contract",if(L$1=$H314,500000,if(L$1=($H314+1),1000000,if(L$1=($H314+2),1500000,"")))))))))</f>
        <v>0</v>
      </c>
      <c r="M314" s="59">
        <f t="shared" si="624"/>
        <v>0</v>
      </c>
      <c r="N314" s="59">
        <f t="shared" si="624"/>
        <v>0</v>
      </c>
      <c r="O314" s="59">
        <f t="shared" si="624"/>
        <v>0</v>
      </c>
      <c r="P314" s="59">
        <f t="shared" si="624"/>
        <v>0</v>
      </c>
      <c r="Q314" s="59">
        <f t="shared" si="624"/>
        <v>0</v>
      </c>
      <c r="R314" s="59">
        <f t="shared" si="624"/>
        <v>0</v>
      </c>
      <c r="S314" s="59">
        <f t="shared" si="624"/>
        <v>0</v>
      </c>
      <c r="T314" s="59">
        <f t="shared" si="624"/>
        <v>0</v>
      </c>
      <c r="U314" s="59">
        <f t="shared" si="624"/>
        <v>0</v>
      </c>
      <c r="V314" s="59">
        <f t="shared" si="624"/>
        <v>0</v>
      </c>
      <c r="W314" s="59">
        <f t="shared" si="624"/>
        <v>0</v>
      </c>
      <c r="X314" s="59">
        <f t="shared" si="624"/>
        <v>0</v>
      </c>
      <c r="Y314" s="59">
        <f t="shared" si="624"/>
        <v>0</v>
      </c>
      <c r="Z314" s="59">
        <f t="shared" si="624"/>
        <v>0</v>
      </c>
    </row>
    <row r="315">
      <c r="A315" s="16" t="s">
        <v>1051</v>
      </c>
      <c r="B315" s="16" t="s">
        <v>974</v>
      </c>
      <c r="C315" s="54">
        <v>46052.0</v>
      </c>
      <c r="D315" s="54"/>
      <c r="E315" s="55" t="s">
        <v>52</v>
      </c>
      <c r="F315" s="60" t="s">
        <v>35</v>
      </c>
      <c r="G315" s="57" t="s">
        <v>35</v>
      </c>
      <c r="H315" s="62"/>
      <c r="I315" s="58" t="str">
        <f t="shared" si="4"/>
        <v/>
      </c>
      <c r="J315" s="59">
        <f t="shared" ref="J315:K315" si="625">if($E315="","",if($E315="Dropped",if(and(J$1&lt;=$I315,J$1&gt;=$H315),if(Year($D315)=J$1,$F315*0.8,if((year($D315)+1)=J$1,$F315*0.6,$F315*0.4)) ,""),if($E315="Minors",0,if($E315="FA Contract",if(and(J$1&lt;=$I315,J$1&gt;=$H315),$F315,""),if($E315="YP Contract",if(J$1=$H315,500000,if(J$1=($H315+1),1000000,if(J$1=($H315+2),1500000,""))))))))</f>
        <v>0</v>
      </c>
      <c r="K315" s="59">
        <f t="shared" si="625"/>
        <v>0</v>
      </c>
      <c r="L315" s="59">
        <f t="shared" ref="L315:Z315" si="626">if($E315="","",if($E315="Injured",if(and(L$1=year(today()),L$1&lt;=$I315,L$1&gt;=$H315),0,if(and(L$1&lt;=$I315,L$1&gt;=$H315),$F315,"")),if($E315="Dropped",if(and(L$1&lt;=$I315,L$1&gt;=$H315),if(Year($D315)=L$1,$F315*0.8,if((year($D315)+1)=L$1,$F315*0.6,$F315*0.4)) ,""),if($E315="Minors",0,if($E315="FA Contract",if(and(L$1&lt;=$I315,L$1&gt;=$H315),$F315,""),if($E315="YP Contract",if(L$1=$H315,500000,if(L$1=($H315+1),1000000,if(L$1=($H315+2),1500000,"")))))))))</f>
        <v>0</v>
      </c>
      <c r="M315" s="59">
        <f t="shared" si="626"/>
        <v>0</v>
      </c>
      <c r="N315" s="59">
        <f t="shared" si="626"/>
        <v>0</v>
      </c>
      <c r="O315" s="59">
        <f t="shared" si="626"/>
        <v>0</v>
      </c>
      <c r="P315" s="59">
        <f t="shared" si="626"/>
        <v>0</v>
      </c>
      <c r="Q315" s="59">
        <f t="shared" si="626"/>
        <v>0</v>
      </c>
      <c r="R315" s="59">
        <f t="shared" si="626"/>
        <v>0</v>
      </c>
      <c r="S315" s="59">
        <f t="shared" si="626"/>
        <v>0</v>
      </c>
      <c r="T315" s="59">
        <f t="shared" si="626"/>
        <v>0</v>
      </c>
      <c r="U315" s="59">
        <f t="shared" si="626"/>
        <v>0</v>
      </c>
      <c r="V315" s="59">
        <f t="shared" si="626"/>
        <v>0</v>
      </c>
      <c r="W315" s="59">
        <f t="shared" si="626"/>
        <v>0</v>
      </c>
      <c r="X315" s="59">
        <f t="shared" si="626"/>
        <v>0</v>
      </c>
      <c r="Y315" s="59">
        <f t="shared" si="626"/>
        <v>0</v>
      </c>
      <c r="Z315" s="59">
        <f t="shared" si="626"/>
        <v>0</v>
      </c>
    </row>
    <row r="316">
      <c r="A316" s="16" t="s">
        <v>1052</v>
      </c>
      <c r="B316" s="16" t="s">
        <v>974</v>
      </c>
      <c r="C316" s="54">
        <v>46049.0</v>
      </c>
      <c r="D316" s="54"/>
      <c r="E316" s="55" t="s">
        <v>52</v>
      </c>
      <c r="F316" s="60" t="s">
        <v>35</v>
      </c>
      <c r="G316" s="57" t="s">
        <v>35</v>
      </c>
      <c r="H316" s="62"/>
      <c r="I316" s="58" t="str">
        <f t="shared" si="4"/>
        <v/>
      </c>
      <c r="J316" s="59">
        <f t="shared" ref="J316:K316" si="627">if($E316="","",if($E316="Dropped",if(and(J$1&lt;=$I316,J$1&gt;=$H316),if(Year($D316)=J$1,$F316*0.8,if((year($D316)+1)=J$1,$F316*0.6,$F316*0.4)) ,""),if($E316="Minors",0,if($E316="FA Contract",if(and(J$1&lt;=$I316,J$1&gt;=$H316),$F316,""),if($E316="YP Contract",if(J$1=$H316,500000,if(J$1=($H316+1),1000000,if(J$1=($H316+2),1500000,""))))))))</f>
        <v>0</v>
      </c>
      <c r="K316" s="59">
        <f t="shared" si="627"/>
        <v>0</v>
      </c>
      <c r="L316" s="59">
        <f t="shared" ref="L316:Z316" si="628">if($E316="","",if($E316="Injured",if(and(L$1=year(today()),L$1&lt;=$I316,L$1&gt;=$H316),0,if(and(L$1&lt;=$I316,L$1&gt;=$H316),$F316,"")),if($E316="Dropped",if(and(L$1&lt;=$I316,L$1&gt;=$H316),if(Year($D316)=L$1,$F316*0.8,if((year($D316)+1)=L$1,$F316*0.6,$F316*0.4)) ,""),if($E316="Minors",0,if($E316="FA Contract",if(and(L$1&lt;=$I316,L$1&gt;=$H316),$F316,""),if($E316="YP Contract",if(L$1=$H316,500000,if(L$1=($H316+1),1000000,if(L$1=($H316+2),1500000,"")))))))))</f>
        <v>0</v>
      </c>
      <c r="M316" s="59">
        <f t="shared" si="628"/>
        <v>0</v>
      </c>
      <c r="N316" s="59">
        <f t="shared" si="628"/>
        <v>0</v>
      </c>
      <c r="O316" s="59">
        <f t="shared" si="628"/>
        <v>0</v>
      </c>
      <c r="P316" s="59">
        <f t="shared" si="628"/>
        <v>0</v>
      </c>
      <c r="Q316" s="59">
        <f t="shared" si="628"/>
        <v>0</v>
      </c>
      <c r="R316" s="59">
        <f t="shared" si="628"/>
        <v>0</v>
      </c>
      <c r="S316" s="59">
        <f t="shared" si="628"/>
        <v>0</v>
      </c>
      <c r="T316" s="59">
        <f t="shared" si="628"/>
        <v>0</v>
      </c>
      <c r="U316" s="59">
        <f t="shared" si="628"/>
        <v>0</v>
      </c>
      <c r="V316" s="59">
        <f t="shared" si="628"/>
        <v>0</v>
      </c>
      <c r="W316" s="59">
        <f t="shared" si="628"/>
        <v>0</v>
      </c>
      <c r="X316" s="59">
        <f t="shared" si="628"/>
        <v>0</v>
      </c>
      <c r="Y316" s="59">
        <f t="shared" si="628"/>
        <v>0</v>
      </c>
      <c r="Z316" s="59">
        <f t="shared" si="628"/>
        <v>0</v>
      </c>
    </row>
    <row r="317">
      <c r="A317" s="16" t="s">
        <v>1053</v>
      </c>
      <c r="B317" s="16" t="s">
        <v>974</v>
      </c>
      <c r="C317" s="54">
        <v>46064.0</v>
      </c>
      <c r="D317" s="54"/>
      <c r="E317" s="55" t="s">
        <v>52</v>
      </c>
      <c r="F317" s="60" t="s">
        <v>35</v>
      </c>
      <c r="G317" s="57" t="s">
        <v>35</v>
      </c>
      <c r="H317" s="62"/>
      <c r="I317" s="58" t="str">
        <f t="shared" si="4"/>
        <v/>
      </c>
      <c r="J317" s="59">
        <f t="shared" ref="J317:K317" si="629">if($E317="","",if($E317="Dropped",if(and(J$1&lt;=$I317,J$1&gt;=$H317),if(Year($D317)=J$1,$F317*0.8,if((year($D317)+1)=J$1,$F317*0.6,$F317*0.4)) ,""),if($E317="Minors",0,if($E317="FA Contract",if(and(J$1&lt;=$I317,J$1&gt;=$H317),$F317,""),if($E317="YP Contract",if(J$1=$H317,500000,if(J$1=($H317+1),1000000,if(J$1=($H317+2),1500000,""))))))))</f>
        <v>0</v>
      </c>
      <c r="K317" s="59">
        <f t="shared" si="629"/>
        <v>0</v>
      </c>
      <c r="L317" s="59">
        <f t="shared" ref="L317:Z317" si="630">if($E317="","",if($E317="Injured",if(and(L$1=year(today()),L$1&lt;=$I317,L$1&gt;=$H317),0,if(and(L$1&lt;=$I317,L$1&gt;=$H317),$F317,"")),if($E317="Dropped",if(and(L$1&lt;=$I317,L$1&gt;=$H317),if(Year($D317)=L$1,$F317*0.8,if((year($D317)+1)=L$1,$F317*0.6,$F317*0.4)) ,""),if($E317="Minors",0,if($E317="FA Contract",if(and(L$1&lt;=$I317,L$1&gt;=$H317),$F317,""),if($E317="YP Contract",if(L$1=$H317,500000,if(L$1=($H317+1),1000000,if(L$1=($H317+2),1500000,"")))))))))</f>
        <v>0</v>
      </c>
      <c r="M317" s="59">
        <f t="shared" si="630"/>
        <v>0</v>
      </c>
      <c r="N317" s="59">
        <f t="shared" si="630"/>
        <v>0</v>
      </c>
      <c r="O317" s="59">
        <f t="shared" si="630"/>
        <v>0</v>
      </c>
      <c r="P317" s="59">
        <f t="shared" si="630"/>
        <v>0</v>
      </c>
      <c r="Q317" s="59">
        <f t="shared" si="630"/>
        <v>0</v>
      </c>
      <c r="R317" s="59">
        <f t="shared" si="630"/>
        <v>0</v>
      </c>
      <c r="S317" s="59">
        <f t="shared" si="630"/>
        <v>0</v>
      </c>
      <c r="T317" s="59">
        <f t="shared" si="630"/>
        <v>0</v>
      </c>
      <c r="U317" s="59">
        <f t="shared" si="630"/>
        <v>0</v>
      </c>
      <c r="V317" s="59">
        <f t="shared" si="630"/>
        <v>0</v>
      </c>
      <c r="W317" s="59">
        <f t="shared" si="630"/>
        <v>0</v>
      </c>
      <c r="X317" s="59">
        <f t="shared" si="630"/>
        <v>0</v>
      </c>
      <c r="Y317" s="59">
        <f t="shared" si="630"/>
        <v>0</v>
      </c>
      <c r="Z317" s="59">
        <f t="shared" si="630"/>
        <v>0</v>
      </c>
    </row>
    <row r="318">
      <c r="A318" s="16" t="s">
        <v>1054</v>
      </c>
      <c r="B318" s="16" t="s">
        <v>974</v>
      </c>
      <c r="C318" s="54">
        <v>46058.0</v>
      </c>
      <c r="D318" s="54"/>
      <c r="E318" s="55" t="s">
        <v>52</v>
      </c>
      <c r="F318" s="60" t="s">
        <v>35</v>
      </c>
      <c r="G318" s="57" t="s">
        <v>35</v>
      </c>
      <c r="H318" s="62"/>
      <c r="I318" s="58" t="str">
        <f t="shared" si="4"/>
        <v/>
      </c>
      <c r="J318" s="59">
        <f t="shared" ref="J318:K318" si="631">if($E318="","",if($E318="Dropped",if(and(J$1&lt;=$I318,J$1&gt;=$H318),if(Year($D318)=J$1,$F318*0.8,if((year($D318)+1)=J$1,$F318*0.6,$F318*0.4)) ,""),if($E318="Minors",0,if($E318="FA Contract",if(and(J$1&lt;=$I318,J$1&gt;=$H318),$F318,""),if($E318="YP Contract",if(J$1=$H318,500000,if(J$1=($H318+1),1000000,if(J$1=($H318+2),1500000,""))))))))</f>
        <v>0</v>
      </c>
      <c r="K318" s="59">
        <f t="shared" si="631"/>
        <v>0</v>
      </c>
      <c r="L318" s="59">
        <f t="shared" ref="L318:Z318" si="632">if($E318="","",if($E318="Injured",if(and(L$1=year(today()),L$1&lt;=$I318,L$1&gt;=$H318),0,if(and(L$1&lt;=$I318,L$1&gt;=$H318),$F318,"")),if($E318="Dropped",if(and(L$1&lt;=$I318,L$1&gt;=$H318),if(Year($D318)=L$1,$F318*0.8,if((year($D318)+1)=L$1,$F318*0.6,$F318*0.4)) ,""),if($E318="Minors",0,if($E318="FA Contract",if(and(L$1&lt;=$I318,L$1&gt;=$H318),$F318,""),if($E318="YP Contract",if(L$1=$H318,500000,if(L$1=($H318+1),1000000,if(L$1=($H318+2),1500000,"")))))))))</f>
        <v>0</v>
      </c>
      <c r="M318" s="59">
        <f t="shared" si="632"/>
        <v>0</v>
      </c>
      <c r="N318" s="59">
        <f t="shared" si="632"/>
        <v>0</v>
      </c>
      <c r="O318" s="59">
        <f t="shared" si="632"/>
        <v>0</v>
      </c>
      <c r="P318" s="59">
        <f t="shared" si="632"/>
        <v>0</v>
      </c>
      <c r="Q318" s="59">
        <f t="shared" si="632"/>
        <v>0</v>
      </c>
      <c r="R318" s="59">
        <f t="shared" si="632"/>
        <v>0</v>
      </c>
      <c r="S318" s="59">
        <f t="shared" si="632"/>
        <v>0</v>
      </c>
      <c r="T318" s="59">
        <f t="shared" si="632"/>
        <v>0</v>
      </c>
      <c r="U318" s="59">
        <f t="shared" si="632"/>
        <v>0</v>
      </c>
      <c r="V318" s="59">
        <f t="shared" si="632"/>
        <v>0</v>
      </c>
      <c r="W318" s="59">
        <f t="shared" si="632"/>
        <v>0</v>
      </c>
      <c r="X318" s="59">
        <f t="shared" si="632"/>
        <v>0</v>
      </c>
      <c r="Y318" s="59">
        <f t="shared" si="632"/>
        <v>0</v>
      </c>
      <c r="Z318" s="59">
        <f t="shared" si="632"/>
        <v>0</v>
      </c>
    </row>
    <row r="319">
      <c r="A319" s="16" t="s">
        <v>160</v>
      </c>
      <c r="B319" s="16" t="s">
        <v>974</v>
      </c>
      <c r="C319" s="54">
        <v>46028.0</v>
      </c>
      <c r="D319" s="54"/>
      <c r="E319" s="55" t="s">
        <v>52</v>
      </c>
      <c r="F319" s="60" t="s">
        <v>35</v>
      </c>
      <c r="G319" s="18" t="s">
        <v>35</v>
      </c>
      <c r="H319" s="62"/>
      <c r="I319" s="58" t="str">
        <f t="shared" si="4"/>
        <v/>
      </c>
      <c r="J319" s="59">
        <f t="shared" ref="J319:K319" si="633">if($E319="","",if($E319="Dropped",if(and(J$1&lt;=$I319,J$1&gt;=$H319),if(Year($D319)=J$1,$F319*0.8,if((year($D319)+1)=J$1,$F319*0.6,$F319*0.4)) ,""),if($E319="Minors",0,if($E319="FA Contract",if(and(J$1&lt;=$I319,J$1&gt;=$H319),$F319,""),if($E319="YP Contract",if(J$1=$H319,500000,if(J$1=($H319+1),1000000,if(J$1=($H319+2),1500000,""))))))))</f>
        <v>0</v>
      </c>
      <c r="K319" s="59">
        <f t="shared" si="633"/>
        <v>0</v>
      </c>
      <c r="L319" s="59">
        <f t="shared" ref="L319:Z319" si="634">if($E319="","",if($E319="Injured",if(and(L$1=year(today()),L$1&lt;=$I319,L$1&gt;=$H319),0,if(and(L$1&lt;=$I319,L$1&gt;=$H319),$F319,"")),if($E319="Dropped",if(and(L$1&lt;=$I319,L$1&gt;=$H319),if(Year($D319)=L$1,$F319*0.8,if((year($D319)+1)=L$1,$F319*0.6,$F319*0.4)) ,""),if($E319="Minors",0,if($E319="FA Contract",if(and(L$1&lt;=$I319,L$1&gt;=$H319),$F319,""),if($E319="YP Contract",if(L$1=$H319,500000,if(L$1=($H319+1),1000000,if(L$1=($H319+2),1500000,"")))))))))</f>
        <v>0</v>
      </c>
      <c r="M319" s="59">
        <f t="shared" si="634"/>
        <v>0</v>
      </c>
      <c r="N319" s="59">
        <f t="shared" si="634"/>
        <v>0</v>
      </c>
      <c r="O319" s="59">
        <f t="shared" si="634"/>
        <v>0</v>
      </c>
      <c r="P319" s="59">
        <f t="shared" si="634"/>
        <v>0</v>
      </c>
      <c r="Q319" s="59">
        <f t="shared" si="634"/>
        <v>0</v>
      </c>
      <c r="R319" s="59">
        <f t="shared" si="634"/>
        <v>0</v>
      </c>
      <c r="S319" s="59">
        <f t="shared" si="634"/>
        <v>0</v>
      </c>
      <c r="T319" s="59">
        <f t="shared" si="634"/>
        <v>0</v>
      </c>
      <c r="U319" s="59">
        <f t="shared" si="634"/>
        <v>0</v>
      </c>
      <c r="V319" s="59">
        <f t="shared" si="634"/>
        <v>0</v>
      </c>
      <c r="W319" s="59">
        <f t="shared" si="634"/>
        <v>0</v>
      </c>
      <c r="X319" s="59">
        <f t="shared" si="634"/>
        <v>0</v>
      </c>
      <c r="Y319" s="59">
        <f t="shared" si="634"/>
        <v>0</v>
      </c>
      <c r="Z319" s="59">
        <f t="shared" si="634"/>
        <v>0</v>
      </c>
    </row>
    <row r="320">
      <c r="A320" s="16" t="s">
        <v>887</v>
      </c>
      <c r="B320" s="16" t="s">
        <v>974</v>
      </c>
      <c r="C320" s="54">
        <v>46063.0</v>
      </c>
      <c r="D320" s="54"/>
      <c r="E320" s="55" t="s">
        <v>954</v>
      </c>
      <c r="F320" s="60">
        <v>9000000.0</v>
      </c>
      <c r="G320" s="57">
        <v>4.0</v>
      </c>
      <c r="H320" s="16">
        <v>2026.0</v>
      </c>
      <c r="I320" s="58">
        <f t="shared" si="4"/>
        <v>2029</v>
      </c>
      <c r="J320" s="59" t="b">
        <f t="shared" ref="J320:K320" si="635">if($E320="","",if($E320="Dropped",if(and(J$1&lt;=$I320,J$1&gt;=$H320),if(Year($D320)=J$1,$F320*0.8,if((year($D320)+1)=J$1,$F320*0.6,$F320*0.4)) ,""),if($E320="Minors",0,if($E320="FA Contract",if(and(J$1&lt;=$I320,J$1&gt;=$H320),$F320,""),if($E320="YP Contract",if(J$1=$H320,500000,if(J$1=($H320+1),1000000,if(J$1=($H320+2),1500000,""))))))))</f>
        <v>0</v>
      </c>
      <c r="K320" s="59" t="b">
        <f t="shared" si="635"/>
        <v>0</v>
      </c>
      <c r="L320" s="59">
        <f t="shared" ref="L320:Z320" si="636">if($E320="","",if($E320="Injured",if(and(L$1=year(today()),L$1&lt;=$I320,L$1&gt;=$H320),0,if(and(L$1&lt;=$I320,L$1&gt;=$H320),$F320,"")),if($E320="Dropped",if(and(L$1&lt;=$I320,L$1&gt;=$H320),if(Year($D320)=L$1,$F320*0.8,if((year($D320)+1)=L$1,$F320*0.6,$F320*0.4)) ,""),if($E320="Minors",0,if($E320="FA Contract",if(and(L$1&lt;=$I320,L$1&gt;=$H320),$F320,""),if($E320="YP Contract",if(L$1=$H320,500000,if(L$1=($H320+1),1000000,if(L$1=($H320+2),1500000,"")))))))))</f>
        <v>0</v>
      </c>
      <c r="M320" s="59">
        <f t="shared" si="636"/>
        <v>9000000</v>
      </c>
      <c r="N320" s="59">
        <f t="shared" si="636"/>
        <v>9000000</v>
      </c>
      <c r="O320" s="59">
        <f t="shared" si="636"/>
        <v>9000000</v>
      </c>
      <c r="P320" s="59" t="str">
        <f t="shared" si="636"/>
        <v/>
      </c>
      <c r="Q320" s="59" t="str">
        <f t="shared" si="636"/>
        <v/>
      </c>
      <c r="R320" s="59" t="str">
        <f t="shared" si="636"/>
        <v/>
      </c>
      <c r="S320" s="59" t="str">
        <f t="shared" si="636"/>
        <v/>
      </c>
      <c r="T320" s="59" t="str">
        <f t="shared" si="636"/>
        <v/>
      </c>
      <c r="U320" s="59" t="str">
        <f t="shared" si="636"/>
        <v/>
      </c>
      <c r="V320" s="59" t="str">
        <f t="shared" si="636"/>
        <v/>
      </c>
      <c r="W320" s="59" t="str">
        <f t="shared" si="636"/>
        <v/>
      </c>
      <c r="X320" s="59" t="str">
        <f t="shared" si="636"/>
        <v/>
      </c>
      <c r="Y320" s="59" t="str">
        <f t="shared" si="636"/>
        <v/>
      </c>
      <c r="Z320" s="59" t="str">
        <f t="shared" si="636"/>
        <v/>
      </c>
    </row>
    <row r="321">
      <c r="A321" s="16" t="s">
        <v>478</v>
      </c>
      <c r="B321" s="16" t="s">
        <v>974</v>
      </c>
      <c r="C321" s="54">
        <v>46028.0</v>
      </c>
      <c r="D321" s="54"/>
      <c r="E321" s="55" t="s">
        <v>52</v>
      </c>
      <c r="F321" s="60" t="s">
        <v>35</v>
      </c>
      <c r="G321" s="57" t="s">
        <v>35</v>
      </c>
      <c r="H321" s="62"/>
      <c r="I321" s="58" t="str">
        <f t="shared" si="4"/>
        <v/>
      </c>
      <c r="J321" s="59">
        <f t="shared" ref="J321:K321" si="637">if($E321="","",if($E321="Dropped",if(and(J$1&lt;=$I321,J$1&gt;=$H321),if(Year($D321)=J$1,$F321*0.8,if((year($D321)+1)=J$1,$F321*0.6,$F321*0.4)) ,""),if($E321="Minors",0,if($E321="FA Contract",if(and(J$1&lt;=$I321,J$1&gt;=$H321),$F321,""),if($E321="YP Contract",if(J$1=$H321,500000,if(J$1=($H321+1),1000000,if(J$1=($H321+2),1500000,""))))))))</f>
        <v>0</v>
      </c>
      <c r="K321" s="59">
        <f t="shared" si="637"/>
        <v>0</v>
      </c>
      <c r="L321" s="59">
        <f t="shared" ref="L321:Z321" si="638">if($E321="","",if($E321="Injured",if(and(L$1=year(today()),L$1&lt;=$I321,L$1&gt;=$H321),0,if(and(L$1&lt;=$I321,L$1&gt;=$H321),$F321,"")),if($E321="Dropped",if(and(L$1&lt;=$I321,L$1&gt;=$H321),if(Year($D321)=L$1,$F321*0.8,if((year($D321)+1)=L$1,$F321*0.6,$F321*0.4)) ,""),if($E321="Minors",0,if($E321="FA Contract",if(and(L$1&lt;=$I321,L$1&gt;=$H321),$F321,""),if($E321="YP Contract",if(L$1=$H321,500000,if(L$1=($H321+1),1000000,if(L$1=($H321+2),1500000,"")))))))))</f>
        <v>0</v>
      </c>
      <c r="M321" s="59">
        <f t="shared" si="638"/>
        <v>0</v>
      </c>
      <c r="N321" s="59">
        <f t="shared" si="638"/>
        <v>0</v>
      </c>
      <c r="O321" s="59">
        <f t="shared" si="638"/>
        <v>0</v>
      </c>
      <c r="P321" s="59">
        <f t="shared" si="638"/>
        <v>0</v>
      </c>
      <c r="Q321" s="59">
        <f t="shared" si="638"/>
        <v>0</v>
      </c>
      <c r="R321" s="59">
        <f t="shared" si="638"/>
        <v>0</v>
      </c>
      <c r="S321" s="59">
        <f t="shared" si="638"/>
        <v>0</v>
      </c>
      <c r="T321" s="59">
        <f t="shared" si="638"/>
        <v>0</v>
      </c>
      <c r="U321" s="59">
        <f t="shared" si="638"/>
        <v>0</v>
      </c>
      <c r="V321" s="59">
        <f t="shared" si="638"/>
        <v>0</v>
      </c>
      <c r="W321" s="59">
        <f t="shared" si="638"/>
        <v>0</v>
      </c>
      <c r="X321" s="59">
        <f t="shared" si="638"/>
        <v>0</v>
      </c>
      <c r="Y321" s="59">
        <f t="shared" si="638"/>
        <v>0</v>
      </c>
      <c r="Z321" s="59">
        <f t="shared" si="638"/>
        <v>0</v>
      </c>
    </row>
    <row r="322">
      <c r="A322" s="16" t="s">
        <v>1055</v>
      </c>
      <c r="B322" s="16" t="s">
        <v>974</v>
      </c>
      <c r="C322" s="54">
        <v>46072.0</v>
      </c>
      <c r="D322" s="54"/>
      <c r="E322" s="55" t="s">
        <v>52</v>
      </c>
      <c r="F322" s="60" t="s">
        <v>35</v>
      </c>
      <c r="G322" s="57" t="s">
        <v>35</v>
      </c>
      <c r="H322" s="62"/>
      <c r="I322" s="58" t="str">
        <f t="shared" si="4"/>
        <v/>
      </c>
      <c r="J322" s="59">
        <f t="shared" ref="J322:K322" si="639">if($E322="","",if($E322="Dropped",if(and(J$1&lt;=$I322,J$1&gt;=$H322),if(Year($D322)=J$1,$F322*0.8,if((year($D322)+1)=J$1,$F322*0.6,$F322*0.4)) ,""),if($E322="Minors",0,if($E322="FA Contract",if(and(J$1&lt;=$I322,J$1&gt;=$H322),$F322,""),if($E322="YP Contract",if(J$1=$H322,500000,if(J$1=($H322+1),1000000,if(J$1=($H322+2),1500000,""))))))))</f>
        <v>0</v>
      </c>
      <c r="K322" s="59">
        <f t="shared" si="639"/>
        <v>0</v>
      </c>
      <c r="L322" s="59">
        <f t="shared" ref="L322:Z322" si="640">if($E322="","",if($E322="Injured",if(and(L$1=year(today()),L$1&lt;=$I322,L$1&gt;=$H322),0,if(and(L$1&lt;=$I322,L$1&gt;=$H322),$F322,"")),if($E322="Dropped",if(and(L$1&lt;=$I322,L$1&gt;=$H322),if(Year($D322)=L$1,$F322*0.8,if((year($D322)+1)=L$1,$F322*0.6,$F322*0.4)) ,""),if($E322="Minors",0,if($E322="FA Contract",if(and(L$1&lt;=$I322,L$1&gt;=$H322),$F322,""),if($E322="YP Contract",if(L$1=$H322,500000,if(L$1=($H322+1),1000000,if(L$1=($H322+2),1500000,"")))))))))</f>
        <v>0</v>
      </c>
      <c r="M322" s="59">
        <f t="shared" si="640"/>
        <v>0</v>
      </c>
      <c r="N322" s="59">
        <f t="shared" si="640"/>
        <v>0</v>
      </c>
      <c r="O322" s="59">
        <f t="shared" si="640"/>
        <v>0</v>
      </c>
      <c r="P322" s="59">
        <f t="shared" si="640"/>
        <v>0</v>
      </c>
      <c r="Q322" s="59">
        <f t="shared" si="640"/>
        <v>0</v>
      </c>
      <c r="R322" s="59">
        <f t="shared" si="640"/>
        <v>0</v>
      </c>
      <c r="S322" s="59">
        <f t="shared" si="640"/>
        <v>0</v>
      </c>
      <c r="T322" s="59">
        <f t="shared" si="640"/>
        <v>0</v>
      </c>
      <c r="U322" s="59">
        <f t="shared" si="640"/>
        <v>0</v>
      </c>
      <c r="V322" s="59">
        <f t="shared" si="640"/>
        <v>0</v>
      </c>
      <c r="W322" s="59">
        <f t="shared" si="640"/>
        <v>0</v>
      </c>
      <c r="X322" s="59">
        <f t="shared" si="640"/>
        <v>0</v>
      </c>
      <c r="Y322" s="59">
        <f t="shared" si="640"/>
        <v>0</v>
      </c>
      <c r="Z322" s="59">
        <f t="shared" si="640"/>
        <v>0</v>
      </c>
    </row>
    <row r="323">
      <c r="A323" s="16" t="s">
        <v>1056</v>
      </c>
      <c r="B323" s="16" t="s">
        <v>974</v>
      </c>
      <c r="C323" s="54">
        <v>46062.0</v>
      </c>
      <c r="D323" s="54"/>
      <c r="E323" s="55" t="s">
        <v>52</v>
      </c>
      <c r="F323" s="60" t="s">
        <v>35</v>
      </c>
      <c r="G323" s="57" t="s">
        <v>35</v>
      </c>
      <c r="H323" s="62"/>
      <c r="I323" s="58" t="str">
        <f t="shared" si="4"/>
        <v/>
      </c>
      <c r="J323" s="59">
        <f t="shared" ref="J323:K323" si="641">if($E323="","",if($E323="Dropped",if(and(J$1&lt;=$I323,J$1&gt;=$H323),if(Year($D323)=J$1,$F323*0.8,if((year($D323)+1)=J$1,$F323*0.6,$F323*0.4)) ,""),if($E323="Minors",0,if($E323="FA Contract",if(and(J$1&lt;=$I323,J$1&gt;=$H323),$F323,""),if($E323="YP Contract",if(J$1=$H323,500000,if(J$1=($H323+1),1000000,if(J$1=($H323+2),1500000,""))))))))</f>
        <v>0</v>
      </c>
      <c r="K323" s="59">
        <f t="shared" si="641"/>
        <v>0</v>
      </c>
      <c r="L323" s="59">
        <f t="shared" ref="L323:Z323" si="642">if($E323="","",if($E323="Injured",if(and(L$1=year(today()),L$1&lt;=$I323,L$1&gt;=$H323),0,if(and(L$1&lt;=$I323,L$1&gt;=$H323),$F323,"")),if($E323="Dropped",if(and(L$1&lt;=$I323,L$1&gt;=$H323),if(Year($D323)=L$1,$F323*0.8,if((year($D323)+1)=L$1,$F323*0.6,$F323*0.4)) ,""),if($E323="Minors",0,if($E323="FA Contract",if(and(L$1&lt;=$I323,L$1&gt;=$H323),$F323,""),if($E323="YP Contract",if(L$1=$H323,500000,if(L$1=($H323+1),1000000,if(L$1=($H323+2),1500000,"")))))))))</f>
        <v>0</v>
      </c>
      <c r="M323" s="59">
        <f t="shared" si="642"/>
        <v>0</v>
      </c>
      <c r="N323" s="59">
        <f t="shared" si="642"/>
        <v>0</v>
      </c>
      <c r="O323" s="59">
        <f t="shared" si="642"/>
        <v>0</v>
      </c>
      <c r="P323" s="59">
        <f t="shared" si="642"/>
        <v>0</v>
      </c>
      <c r="Q323" s="59">
        <f t="shared" si="642"/>
        <v>0</v>
      </c>
      <c r="R323" s="59">
        <f t="shared" si="642"/>
        <v>0</v>
      </c>
      <c r="S323" s="59">
        <f t="shared" si="642"/>
        <v>0</v>
      </c>
      <c r="T323" s="59">
        <f t="shared" si="642"/>
        <v>0</v>
      </c>
      <c r="U323" s="59">
        <f t="shared" si="642"/>
        <v>0</v>
      </c>
      <c r="V323" s="59">
        <f t="shared" si="642"/>
        <v>0</v>
      </c>
      <c r="W323" s="59">
        <f t="shared" si="642"/>
        <v>0</v>
      </c>
      <c r="X323" s="59">
        <f t="shared" si="642"/>
        <v>0</v>
      </c>
      <c r="Y323" s="59">
        <f t="shared" si="642"/>
        <v>0</v>
      </c>
      <c r="Z323" s="59">
        <f t="shared" si="642"/>
        <v>0</v>
      </c>
    </row>
    <row r="324">
      <c r="A324" s="16" t="s">
        <v>172</v>
      </c>
      <c r="B324" s="16" t="s">
        <v>979</v>
      </c>
      <c r="C324" s="54">
        <v>46056.0</v>
      </c>
      <c r="D324" s="54"/>
      <c r="E324" s="55" t="s">
        <v>12</v>
      </c>
      <c r="F324" s="60">
        <v>2.57E7</v>
      </c>
      <c r="G324" s="57">
        <v>3.0</v>
      </c>
      <c r="H324" s="16">
        <v>2026.0</v>
      </c>
      <c r="I324" s="58">
        <f t="shared" si="4"/>
        <v>2028</v>
      </c>
      <c r="J324" s="59" t="str">
        <f t="shared" ref="J324:K324" si="643">if($E324="","",if($E324="Dropped",if(and(J$1&lt;=$I324,J$1&gt;=$H324),if(Year($D324)=J$1,$F324*0.8,if((year($D324)+1)=J$1,$F324*0.6,$F324*0.4)) ,""),if($E324="Minors",0,if($E324="FA Contract",if(and(J$1&lt;=$I324,J$1&gt;=$H324),$F324,""),if($E324="YP Contract",if(J$1=$H324,500000,if(J$1=($H324+1),1000000,if(J$1=($H324+2),1500000,""))))))))</f>
        <v/>
      </c>
      <c r="K324" s="59" t="str">
        <f t="shared" si="643"/>
        <v/>
      </c>
      <c r="L324" s="59">
        <f t="shared" ref="L324:Z324" si="644">if($E324="","",if($E324="Injured",if(and(L$1=year(today()),L$1&lt;=$I324,L$1&gt;=$H324),0,if(and(L$1&lt;=$I324,L$1&gt;=$H324),$F324,"")),if($E324="Dropped",if(and(L$1&lt;=$I324,L$1&gt;=$H324),if(Year($D324)=L$1,$F324*0.8,if((year($D324)+1)=L$1,$F324*0.6,$F324*0.4)) ,""),if($E324="Minors",0,if($E324="FA Contract",if(and(L$1&lt;=$I324,L$1&gt;=$H324),$F324,""),if($E324="YP Contract",if(L$1=$H324,500000,if(L$1=($H324+1),1000000,if(L$1=($H324+2),1500000,"")))))))))</f>
        <v>25700000</v>
      </c>
      <c r="M324" s="59">
        <f t="shared" si="644"/>
        <v>25700000</v>
      </c>
      <c r="N324" s="59">
        <f t="shared" si="644"/>
        <v>25700000</v>
      </c>
      <c r="O324" s="59" t="str">
        <f t="shared" si="644"/>
        <v/>
      </c>
      <c r="P324" s="59" t="str">
        <f t="shared" si="644"/>
        <v/>
      </c>
      <c r="Q324" s="59" t="str">
        <f t="shared" si="644"/>
        <v/>
      </c>
      <c r="R324" s="59" t="str">
        <f t="shared" si="644"/>
        <v/>
      </c>
      <c r="S324" s="59" t="str">
        <f t="shared" si="644"/>
        <v/>
      </c>
      <c r="T324" s="59" t="str">
        <f t="shared" si="644"/>
        <v/>
      </c>
      <c r="U324" s="59" t="str">
        <f t="shared" si="644"/>
        <v/>
      </c>
      <c r="V324" s="59" t="str">
        <f t="shared" si="644"/>
        <v/>
      </c>
      <c r="W324" s="59" t="str">
        <f t="shared" si="644"/>
        <v/>
      </c>
      <c r="X324" s="59" t="str">
        <f t="shared" si="644"/>
        <v/>
      </c>
      <c r="Y324" s="59" t="str">
        <f t="shared" si="644"/>
        <v/>
      </c>
      <c r="Z324" s="59" t="str">
        <f t="shared" si="644"/>
        <v/>
      </c>
    </row>
    <row r="325">
      <c r="A325" s="16" t="s">
        <v>397</v>
      </c>
      <c r="B325" s="16" t="s">
        <v>979</v>
      </c>
      <c r="C325" s="54">
        <v>46052.0</v>
      </c>
      <c r="D325" s="54"/>
      <c r="E325" s="55" t="s">
        <v>12</v>
      </c>
      <c r="F325" s="60">
        <v>2.51E7</v>
      </c>
      <c r="G325" s="57">
        <v>1.0</v>
      </c>
      <c r="H325" s="16">
        <v>2026.0</v>
      </c>
      <c r="I325" s="58">
        <f t="shared" si="4"/>
        <v>2026</v>
      </c>
      <c r="J325" s="59" t="str">
        <f t="shared" ref="J325:K325" si="645">if($E325="","",if($E325="Dropped",if(and(J$1&lt;=$I325,J$1&gt;=$H325),if(Year($D325)=J$1,$F325*0.8,if((year($D325)+1)=J$1,$F325*0.6,$F325*0.4)) ,""),if($E325="Minors",0,if($E325="FA Contract",if(and(J$1&lt;=$I325,J$1&gt;=$H325),$F325,""),if($E325="YP Contract",if(J$1=$H325,500000,if(J$1=($H325+1),1000000,if(J$1=($H325+2),1500000,""))))))))</f>
        <v/>
      </c>
      <c r="K325" s="59" t="str">
        <f t="shared" si="645"/>
        <v/>
      </c>
      <c r="L325" s="59">
        <f t="shared" ref="L325:Z325" si="646">if($E325="","",if($E325="Injured",if(and(L$1=year(today()),L$1&lt;=$I325,L$1&gt;=$H325),0,if(and(L$1&lt;=$I325,L$1&gt;=$H325),$F325,"")),if($E325="Dropped",if(and(L$1&lt;=$I325,L$1&gt;=$H325),if(Year($D325)=L$1,$F325*0.8,if((year($D325)+1)=L$1,$F325*0.6,$F325*0.4)) ,""),if($E325="Minors",0,if($E325="FA Contract",if(and(L$1&lt;=$I325,L$1&gt;=$H325),$F325,""),if($E325="YP Contract",if(L$1=$H325,500000,if(L$1=($H325+1),1000000,if(L$1=($H325+2),1500000,"")))))))))</f>
        <v>25100000</v>
      </c>
      <c r="M325" s="59" t="str">
        <f t="shared" si="646"/>
        <v/>
      </c>
      <c r="N325" s="59" t="str">
        <f t="shared" si="646"/>
        <v/>
      </c>
      <c r="O325" s="59" t="str">
        <f t="shared" si="646"/>
        <v/>
      </c>
      <c r="P325" s="59" t="str">
        <f t="shared" si="646"/>
        <v/>
      </c>
      <c r="Q325" s="59" t="str">
        <f t="shared" si="646"/>
        <v/>
      </c>
      <c r="R325" s="59" t="str">
        <f t="shared" si="646"/>
        <v/>
      </c>
      <c r="S325" s="59" t="str">
        <f t="shared" si="646"/>
        <v/>
      </c>
      <c r="T325" s="59" t="str">
        <f t="shared" si="646"/>
        <v/>
      </c>
      <c r="U325" s="59" t="str">
        <f t="shared" si="646"/>
        <v/>
      </c>
      <c r="V325" s="59" t="str">
        <f t="shared" si="646"/>
        <v/>
      </c>
      <c r="W325" s="59" t="str">
        <f t="shared" si="646"/>
        <v/>
      </c>
      <c r="X325" s="59" t="str">
        <f t="shared" si="646"/>
        <v/>
      </c>
      <c r="Y325" s="59" t="str">
        <f t="shared" si="646"/>
        <v/>
      </c>
      <c r="Z325" s="59" t="str">
        <f t="shared" si="646"/>
        <v/>
      </c>
    </row>
    <row r="326">
      <c r="A326" s="16" t="s">
        <v>323</v>
      </c>
      <c r="B326" s="16" t="s">
        <v>979</v>
      </c>
      <c r="C326" s="54">
        <v>46028.0</v>
      </c>
      <c r="D326" s="54"/>
      <c r="E326" s="55" t="s">
        <v>12</v>
      </c>
      <c r="F326" s="67">
        <f>1.2*18400000</f>
        <v>22080000</v>
      </c>
      <c r="G326" s="68">
        <v>4.0</v>
      </c>
      <c r="H326" s="16">
        <v>2025.0</v>
      </c>
      <c r="I326" s="58">
        <f t="shared" si="4"/>
        <v>2028</v>
      </c>
      <c r="J326" s="59" t="str">
        <f t="shared" ref="J326:K326" si="647">if($E326="","",if($E326="Dropped",if(and(J$1&lt;=$I326,J$1&gt;=$H326),if(Year($D326)=J$1,$F326*0.8,if((year($D326)+1)=J$1,$F326*0.6,$F326*0.4)) ,""),if($E326="Minors",0,if($E326="FA Contract",if(and(J$1&lt;=$I326,J$1&gt;=$H326),$F326,""),if($E326="YP Contract",if(J$1=$H326,500000,if(J$1=($H326+1),1000000,if(J$1=($H326+2),1500000,""))))))))</f>
        <v/>
      </c>
      <c r="K326" s="59">
        <f t="shared" si="647"/>
        <v>22080000</v>
      </c>
      <c r="L326" s="59">
        <f t="shared" ref="L326:Z326" si="648">if($E326="","",if($E326="Injured",if(and(L$1=year(today()),L$1&lt;=$I326,L$1&gt;=$H326),0,if(and(L$1&lt;=$I326,L$1&gt;=$H326),$F326,"")),if($E326="Dropped",if(and(L$1&lt;=$I326,L$1&gt;=$H326),if(Year($D326)=L$1,$F326*0.8,if((year($D326)+1)=L$1,$F326*0.6,$F326*0.4)) ,""),if($E326="Minors",0,if($E326="FA Contract",if(and(L$1&lt;=$I326,L$1&gt;=$H326),$F326,""),if($E326="YP Contract",if(L$1=$H326,500000,if(L$1=($H326+1),1000000,if(L$1=($H326+2),1500000,"")))))))))</f>
        <v>22080000</v>
      </c>
      <c r="M326" s="59">
        <f t="shared" si="648"/>
        <v>22080000</v>
      </c>
      <c r="N326" s="59">
        <f t="shared" si="648"/>
        <v>22080000</v>
      </c>
      <c r="O326" s="59" t="str">
        <f t="shared" si="648"/>
        <v/>
      </c>
      <c r="P326" s="59" t="str">
        <f t="shared" si="648"/>
        <v/>
      </c>
      <c r="Q326" s="59" t="str">
        <f t="shared" si="648"/>
        <v/>
      </c>
      <c r="R326" s="59" t="str">
        <f t="shared" si="648"/>
        <v/>
      </c>
      <c r="S326" s="59" t="str">
        <f t="shared" si="648"/>
        <v/>
      </c>
      <c r="T326" s="59" t="str">
        <f t="shared" si="648"/>
        <v/>
      </c>
      <c r="U326" s="59" t="str">
        <f t="shared" si="648"/>
        <v/>
      </c>
      <c r="V326" s="59" t="str">
        <f t="shared" si="648"/>
        <v/>
      </c>
      <c r="W326" s="59" t="str">
        <f t="shared" si="648"/>
        <v/>
      </c>
      <c r="X326" s="59" t="str">
        <f t="shared" si="648"/>
        <v/>
      </c>
      <c r="Y326" s="59" t="str">
        <f t="shared" si="648"/>
        <v/>
      </c>
      <c r="Z326" s="59" t="str">
        <f t="shared" si="648"/>
        <v/>
      </c>
    </row>
    <row r="327">
      <c r="A327" s="16" t="s">
        <v>140</v>
      </c>
      <c r="B327" s="16" t="s">
        <v>979</v>
      </c>
      <c r="C327" s="54">
        <v>46055.0</v>
      </c>
      <c r="D327" s="54"/>
      <c r="E327" s="55" t="s">
        <v>12</v>
      </c>
      <c r="F327" s="60">
        <v>2.12E7</v>
      </c>
      <c r="G327" s="57">
        <v>6.0</v>
      </c>
      <c r="H327" s="16">
        <v>2026.0</v>
      </c>
      <c r="I327" s="58">
        <f t="shared" si="4"/>
        <v>2031</v>
      </c>
      <c r="J327" s="59" t="str">
        <f t="shared" ref="J327:K327" si="649">if($E327="","",if($E327="Dropped",if(and(J$1&lt;=$I327,J$1&gt;=$H327),if(Year($D327)=J$1,$F327*0.8,if((year($D327)+1)=J$1,$F327*0.6,$F327*0.4)) ,""),if($E327="Minors",0,if($E327="FA Contract",if(and(J$1&lt;=$I327,J$1&gt;=$H327),$F327,""),if($E327="YP Contract",if(J$1=$H327,500000,if(J$1=($H327+1),1000000,if(J$1=($H327+2),1500000,""))))))))</f>
        <v/>
      </c>
      <c r="K327" s="59" t="str">
        <f t="shared" si="649"/>
        <v/>
      </c>
      <c r="L327" s="59">
        <f t="shared" ref="L327:Z327" si="650">if($E327="","",if($E327="Injured",if(and(L$1=year(today()),L$1&lt;=$I327,L$1&gt;=$H327),0,if(and(L$1&lt;=$I327,L$1&gt;=$H327),$F327,"")),if($E327="Dropped",if(and(L$1&lt;=$I327,L$1&gt;=$H327),if(Year($D327)=L$1,$F327*0.8,if((year($D327)+1)=L$1,$F327*0.6,$F327*0.4)) ,""),if($E327="Minors",0,if($E327="FA Contract",if(and(L$1&lt;=$I327,L$1&gt;=$H327),$F327,""),if($E327="YP Contract",if(L$1=$H327,500000,if(L$1=($H327+1),1000000,if(L$1=($H327+2),1500000,"")))))))))</f>
        <v>21200000</v>
      </c>
      <c r="M327" s="59">
        <f t="shared" si="650"/>
        <v>21200000</v>
      </c>
      <c r="N327" s="59">
        <f t="shared" si="650"/>
        <v>21200000</v>
      </c>
      <c r="O327" s="59">
        <f t="shared" si="650"/>
        <v>21200000</v>
      </c>
      <c r="P327" s="59">
        <f t="shared" si="650"/>
        <v>21200000</v>
      </c>
      <c r="Q327" s="59">
        <f t="shared" si="650"/>
        <v>21200000</v>
      </c>
      <c r="R327" s="59" t="str">
        <f t="shared" si="650"/>
        <v/>
      </c>
      <c r="S327" s="59" t="str">
        <f t="shared" si="650"/>
        <v/>
      </c>
      <c r="T327" s="59" t="str">
        <f t="shared" si="650"/>
        <v/>
      </c>
      <c r="U327" s="59" t="str">
        <f t="shared" si="650"/>
        <v/>
      </c>
      <c r="V327" s="59" t="str">
        <f t="shared" si="650"/>
        <v/>
      </c>
      <c r="W327" s="59" t="str">
        <f t="shared" si="650"/>
        <v/>
      </c>
      <c r="X327" s="59" t="str">
        <f t="shared" si="650"/>
        <v/>
      </c>
      <c r="Y327" s="59" t="str">
        <f t="shared" si="650"/>
        <v/>
      </c>
      <c r="Z327" s="59" t="str">
        <f t="shared" si="650"/>
        <v/>
      </c>
    </row>
    <row r="328">
      <c r="A328" s="16" t="s">
        <v>332</v>
      </c>
      <c r="B328" s="16" t="s">
        <v>979</v>
      </c>
      <c r="C328" s="54">
        <v>46048.0</v>
      </c>
      <c r="D328" s="54"/>
      <c r="E328" s="55" t="s">
        <v>12</v>
      </c>
      <c r="F328" s="60">
        <v>2.06E7</v>
      </c>
      <c r="G328" s="57">
        <v>4.0</v>
      </c>
      <c r="H328" s="16">
        <v>2026.0</v>
      </c>
      <c r="I328" s="58">
        <f t="shared" si="4"/>
        <v>2029</v>
      </c>
      <c r="J328" s="59" t="str">
        <f t="shared" ref="J328:K328" si="651">if($E328="","",if($E328="Dropped",if(and(J$1&lt;=$I328,J$1&gt;=$H328),if(Year($D328)=J$1,$F328*0.8,if((year($D328)+1)=J$1,$F328*0.6,$F328*0.4)) ,""),if($E328="Minors",0,if($E328="FA Contract",if(and(J$1&lt;=$I328,J$1&gt;=$H328),$F328,""),if($E328="YP Contract",if(J$1=$H328,500000,if(J$1=($H328+1),1000000,if(J$1=($H328+2),1500000,""))))))))</f>
        <v/>
      </c>
      <c r="K328" s="59" t="str">
        <f t="shared" si="651"/>
        <v/>
      </c>
      <c r="L328" s="59">
        <f t="shared" ref="L328:Z328" si="652">if($E328="","",if($E328="Injured",if(and(L$1=year(today()),L$1&lt;=$I328,L$1&gt;=$H328),0,if(and(L$1&lt;=$I328,L$1&gt;=$H328),$F328,"")),if($E328="Dropped",if(and(L$1&lt;=$I328,L$1&gt;=$H328),if(Year($D328)=L$1,$F328*0.8,if((year($D328)+1)=L$1,$F328*0.6,$F328*0.4)) ,""),if($E328="Minors",0,if($E328="FA Contract",if(and(L$1&lt;=$I328,L$1&gt;=$H328),$F328,""),if($E328="YP Contract",if(L$1=$H328,500000,if(L$1=($H328+1),1000000,if(L$1=($H328+2),1500000,"")))))))))</f>
        <v>20600000</v>
      </c>
      <c r="M328" s="59">
        <f t="shared" si="652"/>
        <v>20600000</v>
      </c>
      <c r="N328" s="59">
        <f t="shared" si="652"/>
        <v>20600000</v>
      </c>
      <c r="O328" s="59">
        <f t="shared" si="652"/>
        <v>20600000</v>
      </c>
      <c r="P328" s="59" t="str">
        <f t="shared" si="652"/>
        <v/>
      </c>
      <c r="Q328" s="59" t="str">
        <f t="shared" si="652"/>
        <v/>
      </c>
      <c r="R328" s="59" t="str">
        <f t="shared" si="652"/>
        <v/>
      </c>
      <c r="S328" s="59" t="str">
        <f t="shared" si="652"/>
        <v/>
      </c>
      <c r="T328" s="59" t="str">
        <f t="shared" si="652"/>
        <v/>
      </c>
      <c r="U328" s="59" t="str">
        <f t="shared" si="652"/>
        <v/>
      </c>
      <c r="V328" s="59" t="str">
        <f t="shared" si="652"/>
        <v/>
      </c>
      <c r="W328" s="59" t="str">
        <f t="shared" si="652"/>
        <v/>
      </c>
      <c r="X328" s="59" t="str">
        <f t="shared" si="652"/>
        <v/>
      </c>
      <c r="Y328" s="59" t="str">
        <f t="shared" si="652"/>
        <v/>
      </c>
      <c r="Z328" s="59" t="str">
        <f t="shared" si="652"/>
        <v/>
      </c>
    </row>
    <row r="329">
      <c r="A329" s="16" t="s">
        <v>206</v>
      </c>
      <c r="B329" s="16" t="s">
        <v>979</v>
      </c>
      <c r="C329" s="54">
        <v>46028.0</v>
      </c>
      <c r="D329" s="54"/>
      <c r="E329" s="55" t="s">
        <v>12</v>
      </c>
      <c r="F329" s="67">
        <f>1.2*16600000</f>
        <v>19920000</v>
      </c>
      <c r="G329" s="68">
        <v>3.0</v>
      </c>
      <c r="H329" s="16">
        <v>2024.0</v>
      </c>
      <c r="I329" s="58">
        <f t="shared" si="4"/>
        <v>2026</v>
      </c>
      <c r="J329" s="59">
        <f t="shared" ref="J329:K329" si="653">if($E329="","",if($E329="Dropped",if(and(J$1&lt;=$I329,J$1&gt;=$H329),if(Year($D329)=J$1,$F329*0.8,if((year($D329)+1)=J$1,$F329*0.6,$F329*0.4)) ,""),if($E329="Minors",0,if($E329="FA Contract",if(and(J$1&lt;=$I329,J$1&gt;=$H329),$F329,""),if($E329="YP Contract",if(J$1=$H329,500000,if(J$1=($H329+1),1000000,if(J$1=($H329+2),1500000,""))))))))</f>
        <v>19920000</v>
      </c>
      <c r="K329" s="59">
        <f t="shared" si="653"/>
        <v>19920000</v>
      </c>
      <c r="L329" s="59">
        <f t="shared" ref="L329:Z329" si="654">if($E329="","",if($E329="Injured",if(and(L$1=year(today()),L$1&lt;=$I329,L$1&gt;=$H329),0,if(and(L$1&lt;=$I329,L$1&gt;=$H329),$F329,"")),if($E329="Dropped",if(and(L$1&lt;=$I329,L$1&gt;=$H329),if(Year($D329)=L$1,$F329*0.8,if((year($D329)+1)=L$1,$F329*0.6,$F329*0.4)) ,""),if($E329="Minors",0,if($E329="FA Contract",if(and(L$1&lt;=$I329,L$1&gt;=$H329),$F329,""),if($E329="YP Contract",if(L$1=$H329,500000,if(L$1=($H329+1),1000000,if(L$1=($H329+2),1500000,"")))))))))</f>
        <v>19920000</v>
      </c>
      <c r="M329" s="59" t="str">
        <f t="shared" si="654"/>
        <v/>
      </c>
      <c r="N329" s="59" t="str">
        <f t="shared" si="654"/>
        <v/>
      </c>
      <c r="O329" s="59" t="str">
        <f t="shared" si="654"/>
        <v/>
      </c>
      <c r="P329" s="59" t="str">
        <f t="shared" si="654"/>
        <v/>
      </c>
      <c r="Q329" s="59" t="str">
        <f t="shared" si="654"/>
        <v/>
      </c>
      <c r="R329" s="59" t="str">
        <f t="shared" si="654"/>
        <v/>
      </c>
      <c r="S329" s="59" t="str">
        <f t="shared" si="654"/>
        <v/>
      </c>
      <c r="T329" s="59" t="str">
        <f t="shared" si="654"/>
        <v/>
      </c>
      <c r="U329" s="59" t="str">
        <f t="shared" si="654"/>
        <v/>
      </c>
      <c r="V329" s="59" t="str">
        <f t="shared" si="654"/>
        <v/>
      </c>
      <c r="W329" s="59" t="str">
        <f t="shared" si="654"/>
        <v/>
      </c>
      <c r="X329" s="59" t="str">
        <f t="shared" si="654"/>
        <v/>
      </c>
      <c r="Y329" s="59" t="str">
        <f t="shared" si="654"/>
        <v/>
      </c>
      <c r="Z329" s="59" t="str">
        <f t="shared" si="654"/>
        <v/>
      </c>
    </row>
    <row r="330">
      <c r="A330" s="16" t="s">
        <v>420</v>
      </c>
      <c r="B330" s="16" t="s">
        <v>979</v>
      </c>
      <c r="C330" s="54">
        <v>46028.0</v>
      </c>
      <c r="D330" s="54"/>
      <c r="E330" s="55" t="s">
        <v>12</v>
      </c>
      <c r="F330" s="69">
        <f>1.2*13800000</f>
        <v>16560000</v>
      </c>
      <c r="G330" s="68">
        <v>5.0</v>
      </c>
      <c r="H330" s="16">
        <v>2024.0</v>
      </c>
      <c r="I330" s="58">
        <f t="shared" si="4"/>
        <v>2028</v>
      </c>
      <c r="J330" s="59">
        <f t="shared" ref="J330:K330" si="655">if($E330="","",if($E330="Dropped",if(and(J$1&lt;=$I330,J$1&gt;=$H330),if(Year($D330)=J$1,$F330*0.8,if((year($D330)+1)=J$1,$F330*0.6,$F330*0.4)) ,""),if($E330="Minors",0,if($E330="FA Contract",if(and(J$1&lt;=$I330,J$1&gt;=$H330),$F330,""),if($E330="YP Contract",if(J$1=$H330,500000,if(J$1=($H330+1),1000000,if(J$1=($H330+2),1500000,""))))))))</f>
        <v>16560000</v>
      </c>
      <c r="K330" s="59">
        <f t="shared" si="655"/>
        <v>16560000</v>
      </c>
      <c r="L330" s="59">
        <f t="shared" ref="L330:Z330" si="656">if($E330="","",if($E330="Injured",if(and(L$1=year(today()),L$1&lt;=$I330,L$1&gt;=$H330),0,if(and(L$1&lt;=$I330,L$1&gt;=$H330),$F330,"")),if($E330="Dropped",if(and(L$1&lt;=$I330,L$1&gt;=$H330),if(Year($D330)=L$1,$F330*0.8,if((year($D330)+1)=L$1,$F330*0.6,$F330*0.4)) ,""),if($E330="Minors",0,if($E330="FA Contract",if(and(L$1&lt;=$I330,L$1&gt;=$H330),$F330,""),if($E330="YP Contract",if(L$1=$H330,500000,if(L$1=($H330+1),1000000,if(L$1=($H330+2),1500000,"")))))))))</f>
        <v>16560000</v>
      </c>
      <c r="M330" s="59">
        <f t="shared" si="656"/>
        <v>16560000</v>
      </c>
      <c r="N330" s="59">
        <f t="shared" si="656"/>
        <v>16560000</v>
      </c>
      <c r="O330" s="59" t="str">
        <f t="shared" si="656"/>
        <v/>
      </c>
      <c r="P330" s="59" t="str">
        <f t="shared" si="656"/>
        <v/>
      </c>
      <c r="Q330" s="59" t="str">
        <f t="shared" si="656"/>
        <v/>
      </c>
      <c r="R330" s="59" t="str">
        <f t="shared" si="656"/>
        <v/>
      </c>
      <c r="S330" s="59" t="str">
        <f t="shared" si="656"/>
        <v/>
      </c>
      <c r="T330" s="59" t="str">
        <f t="shared" si="656"/>
        <v/>
      </c>
      <c r="U330" s="59" t="str">
        <f t="shared" si="656"/>
        <v/>
      </c>
      <c r="V330" s="59" t="str">
        <f t="shared" si="656"/>
        <v/>
      </c>
      <c r="W330" s="59" t="str">
        <f t="shared" si="656"/>
        <v/>
      </c>
      <c r="X330" s="59" t="str">
        <f t="shared" si="656"/>
        <v/>
      </c>
      <c r="Y330" s="59" t="str">
        <f t="shared" si="656"/>
        <v/>
      </c>
      <c r="Z330" s="59" t="str">
        <f t="shared" si="656"/>
        <v/>
      </c>
    </row>
    <row r="331">
      <c r="A331" s="16" t="s">
        <v>444</v>
      </c>
      <c r="B331" s="16" t="s">
        <v>979</v>
      </c>
      <c r="C331" s="54">
        <v>46066.0</v>
      </c>
      <c r="D331" s="54"/>
      <c r="E331" s="55" t="s">
        <v>12</v>
      </c>
      <c r="F331" s="56">
        <v>1.5E7</v>
      </c>
      <c r="G331" s="57">
        <v>4.0</v>
      </c>
      <c r="H331" s="16">
        <v>2026.0</v>
      </c>
      <c r="I331" s="58">
        <f t="shared" si="4"/>
        <v>2029</v>
      </c>
      <c r="J331" s="59" t="str">
        <f t="shared" ref="J331:K331" si="657">if($E331="","",if($E331="Dropped",if(and(J$1&lt;=$I331,J$1&gt;=$H331),if(Year($D331)=J$1,$F331*0.8,if((year($D331)+1)=J$1,$F331*0.6,$F331*0.4)) ,""),if($E331="Minors",0,if($E331="FA Contract",if(and(J$1&lt;=$I331,J$1&gt;=$H331),$F331,""),if($E331="YP Contract",if(J$1=$H331,500000,if(J$1=($H331+1),1000000,if(J$1=($H331+2),1500000,""))))))))</f>
        <v/>
      </c>
      <c r="K331" s="59" t="str">
        <f t="shared" si="657"/>
        <v/>
      </c>
      <c r="L331" s="59">
        <f t="shared" ref="L331:Z331" si="658">if($E331="","",if($E331="Injured",if(and(L$1=year(today()),L$1&lt;=$I331,L$1&gt;=$H331),0,if(and(L$1&lt;=$I331,L$1&gt;=$H331),$F331,"")),if($E331="Dropped",if(and(L$1&lt;=$I331,L$1&gt;=$H331),if(Year($D331)=L$1,$F331*0.8,if((year($D331)+1)=L$1,$F331*0.6,$F331*0.4)) ,""),if($E331="Minors",0,if($E331="FA Contract",if(and(L$1&lt;=$I331,L$1&gt;=$H331),$F331,""),if($E331="YP Contract",if(L$1=$H331,500000,if(L$1=($H331+1),1000000,if(L$1=($H331+2),1500000,"")))))))))</f>
        <v>15000000</v>
      </c>
      <c r="M331" s="59">
        <f t="shared" si="658"/>
        <v>15000000</v>
      </c>
      <c r="N331" s="59">
        <f t="shared" si="658"/>
        <v>15000000</v>
      </c>
      <c r="O331" s="59">
        <f t="shared" si="658"/>
        <v>15000000</v>
      </c>
      <c r="P331" s="59" t="str">
        <f t="shared" si="658"/>
        <v/>
      </c>
      <c r="Q331" s="59" t="str">
        <f t="shared" si="658"/>
        <v/>
      </c>
      <c r="R331" s="59" t="str">
        <f t="shared" si="658"/>
        <v/>
      </c>
      <c r="S331" s="59" t="str">
        <f t="shared" si="658"/>
        <v/>
      </c>
      <c r="T331" s="59" t="str">
        <f t="shared" si="658"/>
        <v/>
      </c>
      <c r="U331" s="59" t="str">
        <f t="shared" si="658"/>
        <v/>
      </c>
      <c r="V331" s="59" t="str">
        <f t="shared" si="658"/>
        <v/>
      </c>
      <c r="W331" s="59" t="str">
        <f t="shared" si="658"/>
        <v/>
      </c>
      <c r="X331" s="59" t="str">
        <f t="shared" si="658"/>
        <v/>
      </c>
      <c r="Y331" s="59" t="str">
        <f t="shared" si="658"/>
        <v/>
      </c>
      <c r="Z331" s="59" t="str">
        <f t="shared" si="658"/>
        <v/>
      </c>
    </row>
    <row r="332">
      <c r="A332" s="16" t="s">
        <v>428</v>
      </c>
      <c r="B332" s="16" t="s">
        <v>979</v>
      </c>
      <c r="C332" s="54">
        <v>46050.0</v>
      </c>
      <c r="D332" s="54"/>
      <c r="E332" s="55" t="s">
        <v>12</v>
      </c>
      <c r="F332" s="60">
        <v>1.21E7</v>
      </c>
      <c r="G332" s="57">
        <v>4.0</v>
      </c>
      <c r="H332" s="16">
        <v>2026.0</v>
      </c>
      <c r="I332" s="58">
        <f t="shared" si="4"/>
        <v>2029</v>
      </c>
      <c r="J332" s="59" t="str">
        <f t="shared" ref="J332:K332" si="659">if($E332="","",if($E332="Dropped",if(and(J$1&lt;=$I332,J$1&gt;=$H332),if(Year($D332)=J$1,$F332*0.8,if((year($D332)+1)=J$1,$F332*0.6,$F332*0.4)) ,""),if($E332="Minors",0,if($E332="FA Contract",if(and(J$1&lt;=$I332,J$1&gt;=$H332),$F332,""),if($E332="YP Contract",if(J$1=$H332,500000,if(J$1=($H332+1),1000000,if(J$1=($H332+2),1500000,""))))))))</f>
        <v/>
      </c>
      <c r="K332" s="59" t="str">
        <f t="shared" si="659"/>
        <v/>
      </c>
      <c r="L332" s="59">
        <f t="shared" ref="L332:Z332" si="660">if($E332="","",if($E332="Injured",if(and(L$1=year(today()),L$1&lt;=$I332,L$1&gt;=$H332),0,if(and(L$1&lt;=$I332,L$1&gt;=$H332),$F332,"")),if($E332="Dropped",if(and(L$1&lt;=$I332,L$1&gt;=$H332),if(Year($D332)=L$1,$F332*0.8,if((year($D332)+1)=L$1,$F332*0.6,$F332*0.4)) ,""),if($E332="Minors",0,if($E332="FA Contract",if(and(L$1&lt;=$I332,L$1&gt;=$H332),$F332,""),if($E332="YP Contract",if(L$1=$H332,500000,if(L$1=($H332+1),1000000,if(L$1=($H332+2),1500000,"")))))))))</f>
        <v>12100000</v>
      </c>
      <c r="M332" s="59">
        <f t="shared" si="660"/>
        <v>12100000</v>
      </c>
      <c r="N332" s="59">
        <f t="shared" si="660"/>
        <v>12100000</v>
      </c>
      <c r="O332" s="59">
        <f t="shared" si="660"/>
        <v>12100000</v>
      </c>
      <c r="P332" s="59" t="str">
        <f t="shared" si="660"/>
        <v/>
      </c>
      <c r="Q332" s="59" t="str">
        <f t="shared" si="660"/>
        <v/>
      </c>
      <c r="R332" s="59" t="str">
        <f t="shared" si="660"/>
        <v/>
      </c>
      <c r="S332" s="59" t="str">
        <f t="shared" si="660"/>
        <v/>
      </c>
      <c r="T332" s="59" t="str">
        <f t="shared" si="660"/>
        <v/>
      </c>
      <c r="U332" s="59" t="str">
        <f t="shared" si="660"/>
        <v/>
      </c>
      <c r="V332" s="59" t="str">
        <f t="shared" si="660"/>
        <v/>
      </c>
      <c r="W332" s="59" t="str">
        <f t="shared" si="660"/>
        <v/>
      </c>
      <c r="X332" s="59" t="str">
        <f t="shared" si="660"/>
        <v/>
      </c>
      <c r="Y332" s="59" t="str">
        <f t="shared" si="660"/>
        <v/>
      </c>
      <c r="Z332" s="59" t="str">
        <f t="shared" si="660"/>
        <v/>
      </c>
    </row>
    <row r="333">
      <c r="A333" s="16" t="s">
        <v>1057</v>
      </c>
      <c r="B333" s="16" t="s">
        <v>979</v>
      </c>
      <c r="C333" s="54">
        <v>46062.0</v>
      </c>
      <c r="D333" s="54"/>
      <c r="E333" s="55" t="s">
        <v>12</v>
      </c>
      <c r="F333" s="60">
        <v>1.01E7</v>
      </c>
      <c r="G333" s="57">
        <v>4.0</v>
      </c>
      <c r="H333" s="16">
        <v>2026.0</v>
      </c>
      <c r="I333" s="58">
        <f t="shared" si="4"/>
        <v>2029</v>
      </c>
      <c r="J333" s="59" t="str">
        <f t="shared" ref="J333:K333" si="661">if($E333="","",if($E333="Dropped",if(and(J$1&lt;=$I333,J$1&gt;=$H333),if(Year($D333)=J$1,$F333*0.8,if((year($D333)+1)=J$1,$F333*0.6,$F333*0.4)) ,""),if($E333="Minors",0,if($E333="FA Contract",if(and(J$1&lt;=$I333,J$1&gt;=$H333),$F333,""),if($E333="YP Contract",if(J$1=$H333,500000,if(J$1=($H333+1),1000000,if(J$1=($H333+2),1500000,""))))))))</f>
        <v/>
      </c>
      <c r="K333" s="59" t="str">
        <f t="shared" si="661"/>
        <v/>
      </c>
      <c r="L333" s="59">
        <f t="shared" ref="L333:Z333" si="662">if($E333="","",if($E333="Injured",if(and(L$1=year(today()),L$1&lt;=$I333,L$1&gt;=$H333),0,if(and(L$1&lt;=$I333,L$1&gt;=$H333),$F333,"")),if($E333="Dropped",if(and(L$1&lt;=$I333,L$1&gt;=$H333),if(Year($D333)=L$1,$F333*0.8,if((year($D333)+1)=L$1,$F333*0.6,$F333*0.4)) ,""),if($E333="Minors",0,if($E333="FA Contract",if(and(L$1&lt;=$I333,L$1&gt;=$H333),$F333,""),if($E333="YP Contract",if(L$1=$H333,500000,if(L$1=($H333+1),1000000,if(L$1=($H333+2),1500000,"")))))))))</f>
        <v>10100000</v>
      </c>
      <c r="M333" s="59">
        <f t="shared" si="662"/>
        <v>10100000</v>
      </c>
      <c r="N333" s="59">
        <f t="shared" si="662"/>
        <v>10100000</v>
      </c>
      <c r="O333" s="59">
        <f t="shared" si="662"/>
        <v>10100000</v>
      </c>
      <c r="P333" s="59" t="str">
        <f t="shared" si="662"/>
        <v/>
      </c>
      <c r="Q333" s="59" t="str">
        <f t="shared" si="662"/>
        <v/>
      </c>
      <c r="R333" s="59" t="str">
        <f t="shared" si="662"/>
        <v/>
      </c>
      <c r="S333" s="59" t="str">
        <f t="shared" si="662"/>
        <v/>
      </c>
      <c r="T333" s="59" t="str">
        <f t="shared" si="662"/>
        <v/>
      </c>
      <c r="U333" s="59" t="str">
        <f t="shared" si="662"/>
        <v/>
      </c>
      <c r="V333" s="59" t="str">
        <f t="shared" si="662"/>
        <v/>
      </c>
      <c r="W333" s="59" t="str">
        <f t="shared" si="662"/>
        <v/>
      </c>
      <c r="X333" s="59" t="str">
        <f t="shared" si="662"/>
        <v/>
      </c>
      <c r="Y333" s="59" t="str">
        <f t="shared" si="662"/>
        <v/>
      </c>
      <c r="Z333" s="59" t="str">
        <f t="shared" si="662"/>
        <v/>
      </c>
    </row>
    <row r="334">
      <c r="A334" s="16" t="s">
        <v>926</v>
      </c>
      <c r="B334" s="16" t="s">
        <v>979</v>
      </c>
      <c r="C334" s="54">
        <v>46055.0</v>
      </c>
      <c r="D334" s="54"/>
      <c r="E334" s="55" t="s">
        <v>12</v>
      </c>
      <c r="F334" s="60">
        <v>8300000.0</v>
      </c>
      <c r="G334" s="57">
        <v>1.0</v>
      </c>
      <c r="H334" s="16">
        <v>2026.0</v>
      </c>
      <c r="I334" s="58">
        <f t="shared" si="4"/>
        <v>2026</v>
      </c>
      <c r="J334" s="59" t="str">
        <f t="shared" ref="J334:K334" si="663">if($E334="","",if($E334="Dropped",if(and(J$1&lt;=$I334,J$1&gt;=$H334),if(Year($D334)=J$1,$F334*0.8,if((year($D334)+1)=J$1,$F334*0.6,$F334*0.4)) ,""),if($E334="Minors",0,if($E334="FA Contract",if(and(J$1&lt;=$I334,J$1&gt;=$H334),$F334,""),if($E334="YP Contract",if(J$1=$H334,500000,if(J$1=($H334+1),1000000,if(J$1=($H334+2),1500000,""))))))))</f>
        <v/>
      </c>
      <c r="K334" s="59" t="str">
        <f t="shared" si="663"/>
        <v/>
      </c>
      <c r="L334" s="59">
        <f t="shared" ref="L334:Z334" si="664">if($E334="","",if($E334="Injured",if(and(L$1=year(today()),L$1&lt;=$I334,L$1&gt;=$H334),0,if(and(L$1&lt;=$I334,L$1&gt;=$H334),$F334,"")),if($E334="Dropped",if(and(L$1&lt;=$I334,L$1&gt;=$H334),if(Year($D334)=L$1,$F334*0.8,if((year($D334)+1)=L$1,$F334*0.6,$F334*0.4)) ,""),if($E334="Minors",0,if($E334="FA Contract",if(and(L$1&lt;=$I334,L$1&gt;=$H334),$F334,""),if($E334="YP Contract",if(L$1=$H334,500000,if(L$1=($H334+1),1000000,if(L$1=($H334+2),1500000,"")))))))))</f>
        <v>8300000</v>
      </c>
      <c r="M334" s="59" t="str">
        <f t="shared" si="664"/>
        <v/>
      </c>
      <c r="N334" s="59" t="str">
        <f t="shared" si="664"/>
        <v/>
      </c>
      <c r="O334" s="59" t="str">
        <f t="shared" si="664"/>
        <v/>
      </c>
      <c r="P334" s="59" t="str">
        <f t="shared" si="664"/>
        <v/>
      </c>
      <c r="Q334" s="59" t="str">
        <f t="shared" si="664"/>
        <v/>
      </c>
      <c r="R334" s="59" t="str">
        <f t="shared" si="664"/>
        <v/>
      </c>
      <c r="S334" s="59" t="str">
        <f t="shared" si="664"/>
        <v/>
      </c>
      <c r="T334" s="59" t="str">
        <f t="shared" si="664"/>
        <v/>
      </c>
      <c r="U334" s="59" t="str">
        <f t="shared" si="664"/>
        <v/>
      </c>
      <c r="V334" s="59" t="str">
        <f t="shared" si="664"/>
        <v/>
      </c>
      <c r="W334" s="59" t="str">
        <f t="shared" si="664"/>
        <v/>
      </c>
      <c r="X334" s="59" t="str">
        <f t="shared" si="664"/>
        <v/>
      </c>
      <c r="Y334" s="59" t="str">
        <f t="shared" si="664"/>
        <v/>
      </c>
      <c r="Z334" s="59" t="str">
        <f t="shared" si="664"/>
        <v/>
      </c>
    </row>
    <row r="335">
      <c r="A335" s="16" t="s">
        <v>460</v>
      </c>
      <c r="B335" s="16" t="s">
        <v>979</v>
      </c>
      <c r="C335" s="54">
        <v>46066.0</v>
      </c>
      <c r="D335" s="54"/>
      <c r="E335" s="55" t="s">
        <v>12</v>
      </c>
      <c r="F335" s="56">
        <v>8200000.0</v>
      </c>
      <c r="G335" s="57">
        <v>3.0</v>
      </c>
      <c r="H335" s="16">
        <v>2026.0</v>
      </c>
      <c r="I335" s="58">
        <f t="shared" si="4"/>
        <v>2028</v>
      </c>
      <c r="J335" s="59" t="str">
        <f t="shared" ref="J335:K335" si="665">if($E335="","",if($E335="Dropped",if(and(J$1&lt;=$I335,J$1&gt;=$H335),if(Year($D335)=J$1,$F335*0.8,if((year($D335)+1)=J$1,$F335*0.6,$F335*0.4)) ,""),if($E335="Minors",0,if($E335="FA Contract",if(and(J$1&lt;=$I335,J$1&gt;=$H335),$F335,""),if($E335="YP Contract",if(J$1=$H335,500000,if(J$1=($H335+1),1000000,if(J$1=($H335+2),1500000,""))))))))</f>
        <v/>
      </c>
      <c r="K335" s="59" t="str">
        <f t="shared" si="665"/>
        <v/>
      </c>
      <c r="L335" s="59">
        <f t="shared" ref="L335:Z335" si="666">if($E335="","",if($E335="Injured",if(and(L$1=year(today()),L$1&lt;=$I335,L$1&gt;=$H335),0,if(and(L$1&lt;=$I335,L$1&gt;=$H335),$F335,"")),if($E335="Dropped",if(and(L$1&lt;=$I335,L$1&gt;=$H335),if(Year($D335)=L$1,$F335*0.8,if((year($D335)+1)=L$1,$F335*0.6,$F335*0.4)) ,""),if($E335="Minors",0,if($E335="FA Contract",if(and(L$1&lt;=$I335,L$1&gt;=$H335),$F335,""),if($E335="YP Contract",if(L$1=$H335,500000,if(L$1=($H335+1),1000000,if(L$1=($H335+2),1500000,"")))))))))</f>
        <v>8200000</v>
      </c>
      <c r="M335" s="59">
        <f t="shared" si="666"/>
        <v>8200000</v>
      </c>
      <c r="N335" s="59">
        <f t="shared" si="666"/>
        <v>8200000</v>
      </c>
      <c r="O335" s="59" t="str">
        <f t="shared" si="666"/>
        <v/>
      </c>
      <c r="P335" s="59" t="str">
        <f t="shared" si="666"/>
        <v/>
      </c>
      <c r="Q335" s="59" t="str">
        <f t="shared" si="666"/>
        <v/>
      </c>
      <c r="R335" s="59" t="str">
        <f t="shared" si="666"/>
        <v/>
      </c>
      <c r="S335" s="59" t="str">
        <f t="shared" si="666"/>
        <v/>
      </c>
      <c r="T335" s="59" t="str">
        <f t="shared" si="666"/>
        <v/>
      </c>
      <c r="U335" s="59" t="str">
        <f t="shared" si="666"/>
        <v/>
      </c>
      <c r="V335" s="59" t="str">
        <f t="shared" si="666"/>
        <v/>
      </c>
      <c r="W335" s="59" t="str">
        <f t="shared" si="666"/>
        <v/>
      </c>
      <c r="X335" s="59" t="str">
        <f t="shared" si="666"/>
        <v/>
      </c>
      <c r="Y335" s="59" t="str">
        <f t="shared" si="666"/>
        <v/>
      </c>
      <c r="Z335" s="59" t="str">
        <f t="shared" si="666"/>
        <v/>
      </c>
    </row>
    <row r="336">
      <c r="A336" s="16" t="s">
        <v>337</v>
      </c>
      <c r="B336" s="16" t="s">
        <v>979</v>
      </c>
      <c r="C336" s="54">
        <v>46062.0</v>
      </c>
      <c r="D336" s="54"/>
      <c r="E336" s="55" t="s">
        <v>12</v>
      </c>
      <c r="F336" s="60">
        <v>8000000.0</v>
      </c>
      <c r="G336" s="57">
        <v>3.0</v>
      </c>
      <c r="H336" s="16">
        <v>2026.0</v>
      </c>
      <c r="I336" s="58">
        <f t="shared" si="4"/>
        <v>2028</v>
      </c>
      <c r="J336" s="59" t="str">
        <f t="shared" ref="J336:K336" si="667">if($E336="","",if($E336="Dropped",if(and(J$1&lt;=$I336,J$1&gt;=$H336),if(Year($D336)=J$1,$F336*0.8,if((year($D336)+1)=J$1,$F336*0.6,$F336*0.4)) ,""),if($E336="Minors",0,if($E336="FA Contract",if(and(J$1&lt;=$I336,J$1&gt;=$H336),$F336,""),if($E336="YP Contract",if(J$1=$H336,500000,if(J$1=($H336+1),1000000,if(J$1=($H336+2),1500000,""))))))))</f>
        <v/>
      </c>
      <c r="K336" s="59" t="str">
        <f t="shared" si="667"/>
        <v/>
      </c>
      <c r="L336" s="59">
        <f t="shared" ref="L336:Z336" si="668">if($E336="","",if($E336="Injured",if(and(L$1=year(today()),L$1&lt;=$I336,L$1&gt;=$H336),0,if(and(L$1&lt;=$I336,L$1&gt;=$H336),$F336,"")),if($E336="Dropped",if(and(L$1&lt;=$I336,L$1&gt;=$H336),if(Year($D336)=L$1,$F336*0.8,if((year($D336)+1)=L$1,$F336*0.6,$F336*0.4)) ,""),if($E336="Minors",0,if($E336="FA Contract",if(and(L$1&lt;=$I336,L$1&gt;=$H336),$F336,""),if($E336="YP Contract",if(L$1=$H336,500000,if(L$1=($H336+1),1000000,if(L$1=($H336+2),1500000,"")))))))))</f>
        <v>8000000</v>
      </c>
      <c r="M336" s="59">
        <f t="shared" si="668"/>
        <v>8000000</v>
      </c>
      <c r="N336" s="59">
        <f t="shared" si="668"/>
        <v>8000000</v>
      </c>
      <c r="O336" s="59" t="str">
        <f t="shared" si="668"/>
        <v/>
      </c>
      <c r="P336" s="59" t="str">
        <f t="shared" si="668"/>
        <v/>
      </c>
      <c r="Q336" s="59" t="str">
        <f t="shared" si="668"/>
        <v/>
      </c>
      <c r="R336" s="59" t="str">
        <f t="shared" si="668"/>
        <v/>
      </c>
      <c r="S336" s="59" t="str">
        <f t="shared" si="668"/>
        <v/>
      </c>
      <c r="T336" s="59" t="str">
        <f t="shared" si="668"/>
        <v/>
      </c>
      <c r="U336" s="59" t="str">
        <f t="shared" si="668"/>
        <v/>
      </c>
      <c r="V336" s="59" t="str">
        <f t="shared" si="668"/>
        <v/>
      </c>
      <c r="W336" s="59" t="str">
        <f t="shared" si="668"/>
        <v/>
      </c>
      <c r="X336" s="59" t="str">
        <f t="shared" si="668"/>
        <v/>
      </c>
      <c r="Y336" s="59" t="str">
        <f t="shared" si="668"/>
        <v/>
      </c>
      <c r="Z336" s="59" t="str">
        <f t="shared" si="668"/>
        <v/>
      </c>
    </row>
    <row r="337">
      <c r="A337" s="16" t="s">
        <v>101</v>
      </c>
      <c r="B337" s="66" t="s">
        <v>979</v>
      </c>
      <c r="C337" s="54">
        <v>46064.0</v>
      </c>
      <c r="D337" s="54"/>
      <c r="E337" s="55" t="s">
        <v>12</v>
      </c>
      <c r="F337" s="56">
        <v>7500000.0</v>
      </c>
      <c r="G337" s="57">
        <v>1.0</v>
      </c>
      <c r="H337" s="16">
        <v>2026.0</v>
      </c>
      <c r="I337" s="58">
        <f t="shared" si="4"/>
        <v>2026</v>
      </c>
      <c r="J337" s="59" t="str">
        <f t="shared" ref="J337:K337" si="669">if($E337="","",if($E337="Dropped",if(and(J$1&lt;=$I337,J$1&gt;=$H337),if(Year($D337)=J$1,$F337*0.8,if((year($D337)+1)=J$1,$F337*0.6,$F337*0.4)) ,""),if($E337="Minors",0,if($E337="FA Contract",if(and(J$1&lt;=$I337,J$1&gt;=$H337),$F337,""),if($E337="YP Contract",if(J$1=$H337,500000,if(J$1=($H337+1),1000000,if(J$1=($H337+2),1500000,""))))))))</f>
        <v/>
      </c>
      <c r="K337" s="59" t="str">
        <f t="shared" si="669"/>
        <v/>
      </c>
      <c r="L337" s="59">
        <f t="shared" ref="L337:Z337" si="670">if($E337="","",if($E337="Injured",if(and(L$1=year(today()),L$1&lt;=$I337,L$1&gt;=$H337),0,if(and(L$1&lt;=$I337,L$1&gt;=$H337),$F337,"")),if($E337="Dropped",if(and(L$1&lt;=$I337,L$1&gt;=$H337),if(Year($D337)=L$1,$F337*0.8,if((year($D337)+1)=L$1,$F337*0.6,$F337*0.4)) ,""),if($E337="Minors",0,if($E337="FA Contract",if(and(L$1&lt;=$I337,L$1&gt;=$H337),$F337,""),if($E337="YP Contract",if(L$1=$H337,500000,if(L$1=($H337+1),1000000,if(L$1=($H337+2),1500000,"")))))))))</f>
        <v>7500000</v>
      </c>
      <c r="M337" s="59" t="str">
        <f t="shared" si="670"/>
        <v/>
      </c>
      <c r="N337" s="59" t="str">
        <f t="shared" si="670"/>
        <v/>
      </c>
      <c r="O337" s="59" t="str">
        <f t="shared" si="670"/>
        <v/>
      </c>
      <c r="P337" s="59" t="str">
        <f t="shared" si="670"/>
        <v/>
      </c>
      <c r="Q337" s="59" t="str">
        <f t="shared" si="670"/>
        <v/>
      </c>
      <c r="R337" s="59" t="str">
        <f t="shared" si="670"/>
        <v/>
      </c>
      <c r="S337" s="59" t="str">
        <f t="shared" si="670"/>
        <v/>
      </c>
      <c r="T337" s="59" t="str">
        <f t="shared" si="670"/>
        <v/>
      </c>
      <c r="U337" s="59" t="str">
        <f t="shared" si="670"/>
        <v/>
      </c>
      <c r="V337" s="59" t="str">
        <f t="shared" si="670"/>
        <v/>
      </c>
      <c r="W337" s="59" t="str">
        <f t="shared" si="670"/>
        <v/>
      </c>
      <c r="X337" s="59" t="str">
        <f t="shared" si="670"/>
        <v/>
      </c>
      <c r="Y337" s="59" t="str">
        <f t="shared" si="670"/>
        <v/>
      </c>
      <c r="Z337" s="59" t="str">
        <f t="shared" si="670"/>
        <v/>
      </c>
    </row>
    <row r="338">
      <c r="A338" s="16" t="s">
        <v>658</v>
      </c>
      <c r="B338" s="16" t="s">
        <v>979</v>
      </c>
      <c r="C338" s="54">
        <v>46055.0</v>
      </c>
      <c r="D338" s="54"/>
      <c r="E338" s="55" t="s">
        <v>12</v>
      </c>
      <c r="F338" s="60">
        <v>7000000.0</v>
      </c>
      <c r="G338" s="57">
        <v>3.0</v>
      </c>
      <c r="H338" s="16">
        <v>2026.0</v>
      </c>
      <c r="I338" s="58">
        <f t="shared" si="4"/>
        <v>2028</v>
      </c>
      <c r="J338" s="59" t="str">
        <f t="shared" ref="J338:K338" si="671">if($E338="","",if($E338="Dropped",if(and(J$1&lt;=$I338,J$1&gt;=$H338),if(Year($D338)=J$1,$F338*0.8,if((year($D338)+1)=J$1,$F338*0.6,$F338*0.4)) ,""),if($E338="Minors",0,if($E338="FA Contract",if(and(J$1&lt;=$I338,J$1&gt;=$H338),$F338,""),if($E338="YP Contract",if(J$1=$H338,500000,if(J$1=($H338+1),1000000,if(J$1=($H338+2),1500000,""))))))))</f>
        <v/>
      </c>
      <c r="K338" s="59" t="str">
        <f t="shared" si="671"/>
        <v/>
      </c>
      <c r="L338" s="59">
        <f t="shared" ref="L338:Z338" si="672">if($E338="","",if($E338="Injured",if(and(L$1=year(today()),L$1&lt;=$I338,L$1&gt;=$H338),0,if(and(L$1&lt;=$I338,L$1&gt;=$H338),$F338,"")),if($E338="Dropped",if(and(L$1&lt;=$I338,L$1&gt;=$H338),if(Year($D338)=L$1,$F338*0.8,if((year($D338)+1)=L$1,$F338*0.6,$F338*0.4)) ,""),if($E338="Minors",0,if($E338="FA Contract",if(and(L$1&lt;=$I338,L$1&gt;=$H338),$F338,""),if($E338="YP Contract",if(L$1=$H338,500000,if(L$1=($H338+1),1000000,if(L$1=($H338+2),1500000,"")))))))))</f>
        <v>7000000</v>
      </c>
      <c r="M338" s="59">
        <f t="shared" si="672"/>
        <v>7000000</v>
      </c>
      <c r="N338" s="59">
        <f t="shared" si="672"/>
        <v>7000000</v>
      </c>
      <c r="O338" s="59" t="str">
        <f t="shared" si="672"/>
        <v/>
      </c>
      <c r="P338" s="59" t="str">
        <f t="shared" si="672"/>
        <v/>
      </c>
      <c r="Q338" s="59" t="str">
        <f t="shared" si="672"/>
        <v/>
      </c>
      <c r="R338" s="59" t="str">
        <f t="shared" si="672"/>
        <v/>
      </c>
      <c r="S338" s="59" t="str">
        <f t="shared" si="672"/>
        <v/>
      </c>
      <c r="T338" s="59" t="str">
        <f t="shared" si="672"/>
        <v/>
      </c>
      <c r="U338" s="59" t="str">
        <f t="shared" si="672"/>
        <v/>
      </c>
      <c r="V338" s="59" t="str">
        <f t="shared" si="672"/>
        <v/>
      </c>
      <c r="W338" s="59" t="str">
        <f t="shared" si="672"/>
        <v/>
      </c>
      <c r="X338" s="59" t="str">
        <f t="shared" si="672"/>
        <v/>
      </c>
      <c r="Y338" s="59" t="str">
        <f t="shared" si="672"/>
        <v/>
      </c>
      <c r="Z338" s="59" t="str">
        <f t="shared" si="672"/>
        <v/>
      </c>
    </row>
    <row r="339">
      <c r="A339" s="16" t="s">
        <v>685</v>
      </c>
      <c r="B339" s="16" t="s">
        <v>979</v>
      </c>
      <c r="C339" s="54">
        <v>46062.0</v>
      </c>
      <c r="D339" s="54"/>
      <c r="E339" s="55" t="s">
        <v>12</v>
      </c>
      <c r="F339" s="60">
        <v>3600000.0</v>
      </c>
      <c r="G339" s="57">
        <v>2.0</v>
      </c>
      <c r="H339" s="16">
        <v>2026.0</v>
      </c>
      <c r="I339" s="58">
        <f t="shared" si="4"/>
        <v>2027</v>
      </c>
      <c r="J339" s="59" t="str">
        <f t="shared" ref="J339:K339" si="673">if($E339="","",if($E339="Dropped",if(and(J$1&lt;=$I339,J$1&gt;=$H339),if(Year($D339)=J$1,$F339*0.8,if((year($D339)+1)=J$1,$F339*0.6,$F339*0.4)) ,""),if($E339="Minors",0,if($E339="FA Contract",if(and(J$1&lt;=$I339,J$1&gt;=$H339),$F339,""),if($E339="YP Contract",if(J$1=$H339,500000,if(J$1=($H339+1),1000000,if(J$1=($H339+2),1500000,""))))))))</f>
        <v/>
      </c>
      <c r="K339" s="59" t="str">
        <f t="shared" si="673"/>
        <v/>
      </c>
      <c r="L339" s="59">
        <f t="shared" ref="L339:Z339" si="674">if($E339="","",if($E339="Injured",if(and(L$1=year(today()),L$1&lt;=$I339,L$1&gt;=$H339),0,if(and(L$1&lt;=$I339,L$1&gt;=$H339),$F339,"")),if($E339="Dropped",if(and(L$1&lt;=$I339,L$1&gt;=$H339),if(Year($D339)=L$1,$F339*0.8,if((year($D339)+1)=L$1,$F339*0.6,$F339*0.4)) ,""),if($E339="Minors",0,if($E339="FA Contract",if(and(L$1&lt;=$I339,L$1&gt;=$H339),$F339,""),if($E339="YP Contract",if(L$1=$H339,500000,if(L$1=($H339+1),1000000,if(L$1=($H339+2),1500000,"")))))))))</f>
        <v>3600000</v>
      </c>
      <c r="M339" s="59">
        <f t="shared" si="674"/>
        <v>3600000</v>
      </c>
      <c r="N339" s="59" t="str">
        <f t="shared" si="674"/>
        <v/>
      </c>
      <c r="O339" s="59" t="str">
        <f t="shared" si="674"/>
        <v/>
      </c>
      <c r="P339" s="59" t="str">
        <f t="shared" si="674"/>
        <v/>
      </c>
      <c r="Q339" s="59" t="str">
        <f t="shared" si="674"/>
        <v/>
      </c>
      <c r="R339" s="59" t="str">
        <f t="shared" si="674"/>
        <v/>
      </c>
      <c r="S339" s="59" t="str">
        <f t="shared" si="674"/>
        <v/>
      </c>
      <c r="T339" s="59" t="str">
        <f t="shared" si="674"/>
        <v/>
      </c>
      <c r="U339" s="59" t="str">
        <f t="shared" si="674"/>
        <v/>
      </c>
      <c r="V339" s="59" t="str">
        <f t="shared" si="674"/>
        <v/>
      </c>
      <c r="W339" s="59" t="str">
        <f t="shared" si="674"/>
        <v/>
      </c>
      <c r="X339" s="59" t="str">
        <f t="shared" si="674"/>
        <v/>
      </c>
      <c r="Y339" s="59" t="str">
        <f t="shared" si="674"/>
        <v/>
      </c>
      <c r="Z339" s="59" t="str">
        <f t="shared" si="674"/>
        <v/>
      </c>
    </row>
    <row r="340">
      <c r="A340" s="16" t="s">
        <v>24</v>
      </c>
      <c r="B340" s="16" t="s">
        <v>979</v>
      </c>
      <c r="C340" s="54">
        <v>46066.0</v>
      </c>
      <c r="D340" s="54"/>
      <c r="E340" s="55" t="s">
        <v>12</v>
      </c>
      <c r="F340" s="60">
        <v>2600000.0</v>
      </c>
      <c r="G340" s="57">
        <v>2.0</v>
      </c>
      <c r="H340" s="16">
        <v>2026.0</v>
      </c>
      <c r="I340" s="58">
        <f t="shared" si="4"/>
        <v>2027</v>
      </c>
      <c r="J340" s="59" t="str">
        <f t="shared" ref="J340:K340" si="675">if($E340="","",if($E340="Dropped",if(and(J$1&lt;=$I340,J$1&gt;=$H340),if(Year($D340)=J$1,$F340*0.8,if((year($D340)+1)=J$1,$F340*0.6,$F340*0.4)) ,""),if($E340="Minors",0,if($E340="FA Contract",if(and(J$1&lt;=$I340,J$1&gt;=$H340),$F340,""),if($E340="YP Contract",if(J$1=$H340,500000,if(J$1=($H340+1),1000000,if(J$1=($H340+2),1500000,""))))))))</f>
        <v/>
      </c>
      <c r="K340" s="59" t="str">
        <f t="shared" si="675"/>
        <v/>
      </c>
      <c r="L340" s="59">
        <f t="shared" ref="L340:Z340" si="676">if($E340="","",if($E340="Injured",if(and(L$1=year(today()),L$1&lt;=$I340,L$1&gt;=$H340),0,if(and(L$1&lt;=$I340,L$1&gt;=$H340),$F340,"")),if($E340="Dropped",if(and(L$1&lt;=$I340,L$1&gt;=$H340),if(Year($D340)=L$1,$F340*0.8,if((year($D340)+1)=L$1,$F340*0.6,$F340*0.4)) ,""),if($E340="Minors",0,if($E340="FA Contract",if(and(L$1&lt;=$I340,L$1&gt;=$H340),$F340,""),if($E340="YP Contract",if(L$1=$H340,500000,if(L$1=($H340+1),1000000,if(L$1=($H340+2),1500000,"")))))))))</f>
        <v>2600000</v>
      </c>
      <c r="M340" s="59">
        <f t="shared" si="676"/>
        <v>2600000</v>
      </c>
      <c r="N340" s="59" t="str">
        <f t="shared" si="676"/>
        <v/>
      </c>
      <c r="O340" s="59" t="str">
        <f t="shared" si="676"/>
        <v/>
      </c>
      <c r="P340" s="59" t="str">
        <f t="shared" si="676"/>
        <v/>
      </c>
      <c r="Q340" s="59" t="str">
        <f t="shared" si="676"/>
        <v/>
      </c>
      <c r="R340" s="59" t="str">
        <f t="shared" si="676"/>
        <v/>
      </c>
      <c r="S340" s="59" t="str">
        <f t="shared" si="676"/>
        <v/>
      </c>
      <c r="T340" s="59" t="str">
        <f t="shared" si="676"/>
        <v/>
      </c>
      <c r="U340" s="59" t="str">
        <f t="shared" si="676"/>
        <v/>
      </c>
      <c r="V340" s="59" t="str">
        <f t="shared" si="676"/>
        <v/>
      </c>
      <c r="W340" s="59" t="str">
        <f t="shared" si="676"/>
        <v/>
      </c>
      <c r="X340" s="59" t="str">
        <f t="shared" si="676"/>
        <v/>
      </c>
      <c r="Y340" s="59" t="str">
        <f t="shared" si="676"/>
        <v/>
      </c>
      <c r="Z340" s="59" t="str">
        <f t="shared" si="676"/>
        <v/>
      </c>
    </row>
    <row r="341">
      <c r="A341" s="16" t="s">
        <v>396</v>
      </c>
      <c r="B341" s="16" t="s">
        <v>979</v>
      </c>
      <c r="C341" s="54">
        <v>46065.0</v>
      </c>
      <c r="D341" s="54"/>
      <c r="E341" s="55" t="s">
        <v>12</v>
      </c>
      <c r="F341" s="60">
        <v>2600000.0</v>
      </c>
      <c r="G341" s="57">
        <v>2.0</v>
      </c>
      <c r="H341" s="16">
        <v>2026.0</v>
      </c>
      <c r="I341" s="58">
        <f t="shared" si="4"/>
        <v>2027</v>
      </c>
      <c r="J341" s="59" t="str">
        <f t="shared" ref="J341:K341" si="677">if($E341="","",if($E341="Dropped",if(and(J$1&lt;=$I341,J$1&gt;=$H341),if(Year($D341)=J$1,$F341*0.8,if((year($D341)+1)=J$1,$F341*0.6,$F341*0.4)) ,""),if($E341="Minors",0,if($E341="FA Contract",if(and(J$1&lt;=$I341,J$1&gt;=$H341),$F341,""),if($E341="YP Contract",if(J$1=$H341,500000,if(J$1=($H341+1),1000000,if(J$1=($H341+2),1500000,""))))))))</f>
        <v/>
      </c>
      <c r="K341" s="59" t="str">
        <f t="shared" si="677"/>
        <v/>
      </c>
      <c r="L341" s="59">
        <f t="shared" ref="L341:Z341" si="678">if($E341="","",if($E341="Injured",if(and(L$1=year(today()),L$1&lt;=$I341,L$1&gt;=$H341),0,if(and(L$1&lt;=$I341,L$1&gt;=$H341),$F341,"")),if($E341="Dropped",if(and(L$1&lt;=$I341,L$1&gt;=$H341),if(Year($D341)=L$1,$F341*0.8,if((year($D341)+1)=L$1,$F341*0.6,$F341*0.4)) ,""),if($E341="Minors",0,if($E341="FA Contract",if(and(L$1&lt;=$I341,L$1&gt;=$H341),$F341,""),if($E341="YP Contract",if(L$1=$H341,500000,if(L$1=($H341+1),1000000,if(L$1=($H341+2),1500000,"")))))))))</f>
        <v>2600000</v>
      </c>
      <c r="M341" s="59">
        <f t="shared" si="678"/>
        <v>2600000</v>
      </c>
      <c r="N341" s="59" t="str">
        <f t="shared" si="678"/>
        <v/>
      </c>
      <c r="O341" s="59" t="str">
        <f t="shared" si="678"/>
        <v/>
      </c>
      <c r="P341" s="59" t="str">
        <f t="shared" si="678"/>
        <v/>
      </c>
      <c r="Q341" s="59" t="str">
        <f t="shared" si="678"/>
        <v/>
      </c>
      <c r="R341" s="59" t="str">
        <f t="shared" si="678"/>
        <v/>
      </c>
      <c r="S341" s="59" t="str">
        <f t="shared" si="678"/>
        <v/>
      </c>
      <c r="T341" s="59" t="str">
        <f t="shared" si="678"/>
        <v/>
      </c>
      <c r="U341" s="59" t="str">
        <f t="shared" si="678"/>
        <v/>
      </c>
      <c r="V341" s="59" t="str">
        <f t="shared" si="678"/>
        <v/>
      </c>
      <c r="W341" s="59" t="str">
        <f t="shared" si="678"/>
        <v/>
      </c>
      <c r="X341" s="59" t="str">
        <f t="shared" si="678"/>
        <v/>
      </c>
      <c r="Y341" s="59" t="str">
        <f t="shared" si="678"/>
        <v/>
      </c>
      <c r="Z341" s="59" t="str">
        <f t="shared" si="678"/>
        <v/>
      </c>
    </row>
    <row r="342">
      <c r="A342" s="16" t="s">
        <v>286</v>
      </c>
      <c r="B342" s="16" t="s">
        <v>979</v>
      </c>
      <c r="C342" s="54">
        <v>46028.0</v>
      </c>
      <c r="D342" s="54"/>
      <c r="E342" s="55" t="s">
        <v>12</v>
      </c>
      <c r="F342" s="67">
        <v>2400000.0</v>
      </c>
      <c r="G342" s="68">
        <v>2.0</v>
      </c>
      <c r="H342" s="16">
        <v>2025.0</v>
      </c>
      <c r="I342" s="58">
        <f t="shared" si="4"/>
        <v>2026</v>
      </c>
      <c r="J342" s="59" t="str">
        <f t="shared" ref="J342:K342" si="679">if($E342="","",if($E342="Dropped",if(and(J$1&lt;=$I342,J$1&gt;=$H342),if(Year($D342)=J$1,$F342*0.8,if((year($D342)+1)=J$1,$F342*0.6,$F342*0.4)) ,""),if($E342="Minors",0,if($E342="FA Contract",if(and(J$1&lt;=$I342,J$1&gt;=$H342),$F342,""),if($E342="YP Contract",if(J$1=$H342,500000,if(J$1=($H342+1),1000000,if(J$1=($H342+2),1500000,""))))))))</f>
        <v/>
      </c>
      <c r="K342" s="59">
        <f t="shared" si="679"/>
        <v>2400000</v>
      </c>
      <c r="L342" s="59">
        <f t="shared" ref="L342:Z342" si="680">if($E342="","",if($E342="Injured",if(and(L$1=year(today()),L$1&lt;=$I342,L$1&gt;=$H342),0,if(and(L$1&lt;=$I342,L$1&gt;=$H342),$F342,"")),if($E342="Dropped",if(and(L$1&lt;=$I342,L$1&gt;=$H342),if(Year($D342)=L$1,$F342*0.8,if((year($D342)+1)=L$1,$F342*0.6,$F342*0.4)) ,""),if($E342="Minors",0,if($E342="FA Contract",if(and(L$1&lt;=$I342,L$1&gt;=$H342),$F342,""),if($E342="YP Contract",if(L$1=$H342,500000,if(L$1=($H342+1),1000000,if(L$1=($H342+2),1500000,"")))))))))</f>
        <v>2400000</v>
      </c>
      <c r="M342" s="59" t="str">
        <f t="shared" si="680"/>
        <v/>
      </c>
      <c r="N342" s="59" t="str">
        <f t="shared" si="680"/>
        <v/>
      </c>
      <c r="O342" s="59" t="str">
        <f t="shared" si="680"/>
        <v/>
      </c>
      <c r="P342" s="59" t="str">
        <f t="shared" si="680"/>
        <v/>
      </c>
      <c r="Q342" s="59" t="str">
        <f t="shared" si="680"/>
        <v/>
      </c>
      <c r="R342" s="59" t="str">
        <f t="shared" si="680"/>
        <v/>
      </c>
      <c r="S342" s="59" t="str">
        <f t="shared" si="680"/>
        <v/>
      </c>
      <c r="T342" s="59" t="str">
        <f t="shared" si="680"/>
        <v/>
      </c>
      <c r="U342" s="59" t="str">
        <f t="shared" si="680"/>
        <v/>
      </c>
      <c r="V342" s="59" t="str">
        <f t="shared" si="680"/>
        <v/>
      </c>
      <c r="W342" s="59" t="str">
        <f t="shared" si="680"/>
        <v/>
      </c>
      <c r="X342" s="59" t="str">
        <f t="shared" si="680"/>
        <v/>
      </c>
      <c r="Y342" s="59" t="str">
        <f t="shared" si="680"/>
        <v/>
      </c>
      <c r="Z342" s="59" t="str">
        <f t="shared" si="680"/>
        <v/>
      </c>
    </row>
    <row r="343">
      <c r="A343" s="16" t="s">
        <v>26</v>
      </c>
      <c r="B343" s="16" t="s">
        <v>979</v>
      </c>
      <c r="C343" s="54">
        <v>46028.0</v>
      </c>
      <c r="D343" s="54"/>
      <c r="E343" s="55" t="s">
        <v>12</v>
      </c>
      <c r="F343" s="69">
        <f>1.2*2000000</f>
        <v>2400000</v>
      </c>
      <c r="G343" s="68">
        <v>4.0</v>
      </c>
      <c r="H343" s="16">
        <v>2024.0</v>
      </c>
      <c r="I343" s="58">
        <f t="shared" si="4"/>
        <v>2027</v>
      </c>
      <c r="J343" s="59">
        <f t="shared" ref="J343:K343" si="681">if($E343="","",if($E343="Dropped",if(and(J$1&lt;=$I343,J$1&gt;=$H343),if(Year($D343)=J$1,$F343*0.8,if((year($D343)+1)=J$1,$F343*0.6,$F343*0.4)) ,""),if($E343="Minors",0,if($E343="FA Contract",if(and(J$1&lt;=$I343,J$1&gt;=$H343),$F343,""),if($E343="YP Contract",if(J$1=$H343,500000,if(J$1=($H343+1),1000000,if(J$1=($H343+2),1500000,""))))))))</f>
        <v>2400000</v>
      </c>
      <c r="K343" s="59">
        <f t="shared" si="681"/>
        <v>2400000</v>
      </c>
      <c r="L343" s="59">
        <f t="shared" ref="L343:Z343" si="682">if($E343="","",if($E343="Injured",if(and(L$1=year(today()),L$1&lt;=$I343,L$1&gt;=$H343),0,if(and(L$1&lt;=$I343,L$1&gt;=$H343),$F343,"")),if($E343="Dropped",if(and(L$1&lt;=$I343,L$1&gt;=$H343),if(Year($D343)=L$1,$F343*0.8,if((year($D343)+1)=L$1,$F343*0.6,$F343*0.4)) ,""),if($E343="Minors",0,if($E343="FA Contract",if(and(L$1&lt;=$I343,L$1&gt;=$H343),$F343,""),if($E343="YP Contract",if(L$1=$H343,500000,if(L$1=($H343+1),1000000,if(L$1=($H343+2),1500000,"")))))))))</f>
        <v>2400000</v>
      </c>
      <c r="M343" s="59">
        <f t="shared" si="682"/>
        <v>2400000</v>
      </c>
      <c r="N343" s="59" t="str">
        <f t="shared" si="682"/>
        <v/>
      </c>
      <c r="O343" s="59" t="str">
        <f t="shared" si="682"/>
        <v/>
      </c>
      <c r="P343" s="59" t="str">
        <f t="shared" si="682"/>
        <v/>
      </c>
      <c r="Q343" s="59" t="str">
        <f t="shared" si="682"/>
        <v/>
      </c>
      <c r="R343" s="59" t="str">
        <f t="shared" si="682"/>
        <v/>
      </c>
      <c r="S343" s="59" t="str">
        <f t="shared" si="682"/>
        <v/>
      </c>
      <c r="T343" s="59" t="str">
        <f t="shared" si="682"/>
        <v/>
      </c>
      <c r="U343" s="59" t="str">
        <f t="shared" si="682"/>
        <v/>
      </c>
      <c r="V343" s="59" t="str">
        <f t="shared" si="682"/>
        <v/>
      </c>
      <c r="W343" s="59" t="str">
        <f t="shared" si="682"/>
        <v/>
      </c>
      <c r="X343" s="59" t="str">
        <f t="shared" si="682"/>
        <v/>
      </c>
      <c r="Y343" s="59" t="str">
        <f t="shared" si="682"/>
        <v/>
      </c>
      <c r="Z343" s="59" t="str">
        <f t="shared" si="682"/>
        <v/>
      </c>
    </row>
    <row r="344">
      <c r="A344" s="16" t="s">
        <v>410</v>
      </c>
      <c r="B344" s="16" t="s">
        <v>979</v>
      </c>
      <c r="C344" s="54">
        <v>46028.0</v>
      </c>
      <c r="D344" s="54"/>
      <c r="E344" s="55" t="s">
        <v>34</v>
      </c>
      <c r="F344" s="60" t="s">
        <v>35</v>
      </c>
      <c r="G344" s="57" t="s">
        <v>35</v>
      </c>
      <c r="H344" s="16">
        <v>2025.0</v>
      </c>
      <c r="I344" s="58">
        <f t="shared" si="4"/>
        <v>2027</v>
      </c>
      <c r="J344" s="59" t="str">
        <f t="shared" ref="J344:K344" si="683">if($E344="","",if($E344="Dropped",if(and(J$1&lt;=$I344,J$1&gt;=$H344),if(Year($D344)=J$1,$F344*0.8,if((year($D344)+1)=J$1,$F344*0.6,$F344*0.4)) ,""),if($E344="Minors",0,if($E344="FA Contract",if(and(J$1&lt;=$I344,J$1&gt;=$H344),$F344,""),if($E344="YP Contract",if(J$1=$H344,500000,if(J$1=($H344+1),1000000,if(J$1=($H344+2),1500000,""))))))))</f>
        <v/>
      </c>
      <c r="K344" s="59">
        <f t="shared" si="683"/>
        <v>500000</v>
      </c>
      <c r="L344" s="59">
        <f t="shared" ref="L344:Z344" si="684">if($E344="","",if($E344="Injured",if(and(L$1=year(today()),L$1&lt;=$I344,L$1&gt;=$H344),0,if(and(L$1&lt;=$I344,L$1&gt;=$H344),$F344,"")),if($E344="Dropped",if(and(L$1&lt;=$I344,L$1&gt;=$H344),if(Year($D344)=L$1,$F344*0.8,if((year($D344)+1)=L$1,$F344*0.6,$F344*0.4)) ,""),if($E344="Minors",0,if($E344="FA Contract",if(and(L$1&lt;=$I344,L$1&gt;=$H344),$F344,""),if($E344="YP Contract",if(L$1=$H344,500000,if(L$1=($H344+1),1000000,if(L$1=($H344+2),1500000,"")))))))))</f>
        <v>1000000</v>
      </c>
      <c r="M344" s="59">
        <f t="shared" si="684"/>
        <v>1500000</v>
      </c>
      <c r="N344" s="59" t="str">
        <f t="shared" si="684"/>
        <v/>
      </c>
      <c r="O344" s="59" t="str">
        <f t="shared" si="684"/>
        <v/>
      </c>
      <c r="P344" s="59" t="str">
        <f t="shared" si="684"/>
        <v/>
      </c>
      <c r="Q344" s="59" t="str">
        <f t="shared" si="684"/>
        <v/>
      </c>
      <c r="R344" s="59" t="str">
        <f t="shared" si="684"/>
        <v/>
      </c>
      <c r="S344" s="59" t="str">
        <f t="shared" si="684"/>
        <v/>
      </c>
      <c r="T344" s="59" t="str">
        <f t="shared" si="684"/>
        <v/>
      </c>
      <c r="U344" s="59" t="str">
        <f t="shared" si="684"/>
        <v/>
      </c>
      <c r="V344" s="59" t="str">
        <f t="shared" si="684"/>
        <v/>
      </c>
      <c r="W344" s="59" t="str">
        <f t="shared" si="684"/>
        <v/>
      </c>
      <c r="X344" s="59" t="str">
        <f t="shared" si="684"/>
        <v/>
      </c>
      <c r="Y344" s="59" t="str">
        <f t="shared" si="684"/>
        <v/>
      </c>
      <c r="Z344" s="59" t="str">
        <f t="shared" si="684"/>
        <v/>
      </c>
    </row>
    <row r="345">
      <c r="A345" s="16" t="s">
        <v>442</v>
      </c>
      <c r="B345" s="16" t="s">
        <v>979</v>
      </c>
      <c r="C345" s="54">
        <v>46051.0</v>
      </c>
      <c r="D345" s="54"/>
      <c r="E345" s="55" t="s">
        <v>34</v>
      </c>
      <c r="F345" s="60" t="s">
        <v>35</v>
      </c>
      <c r="G345" s="57" t="s">
        <v>35</v>
      </c>
      <c r="H345" s="16">
        <v>2026.0</v>
      </c>
      <c r="I345" s="58">
        <f t="shared" si="4"/>
        <v>2028</v>
      </c>
      <c r="J345" s="59" t="str">
        <f t="shared" ref="J345:K345" si="685">if($E345="","",if($E345="Dropped",if(and(J$1&lt;=$I345,J$1&gt;=$H345),if(Year($D345)=J$1,$F345*0.8,if((year($D345)+1)=J$1,$F345*0.6,$F345*0.4)) ,""),if($E345="Minors",0,if($E345="FA Contract",if(and(J$1&lt;=$I345,J$1&gt;=$H345),$F345,""),if($E345="YP Contract",if(J$1=$H345,500000,if(J$1=($H345+1),1000000,if(J$1=($H345+2),1500000,""))))))))</f>
        <v/>
      </c>
      <c r="K345" s="59" t="str">
        <f t="shared" si="685"/>
        <v/>
      </c>
      <c r="L345" s="59">
        <f t="shared" ref="L345:Z345" si="686">if($E345="","",if($E345="Injured",if(and(L$1=year(today()),L$1&lt;=$I345,L$1&gt;=$H345),0,if(and(L$1&lt;=$I345,L$1&gt;=$H345),$F345,"")),if($E345="Dropped",if(and(L$1&lt;=$I345,L$1&gt;=$H345),if(Year($D345)=L$1,$F345*0.8,if((year($D345)+1)=L$1,$F345*0.6,$F345*0.4)) ,""),if($E345="Minors",0,if($E345="FA Contract",if(and(L$1&lt;=$I345,L$1&gt;=$H345),$F345,""),if($E345="YP Contract",if(L$1=$H345,500000,if(L$1=($H345+1),1000000,if(L$1=($H345+2),1500000,"")))))))))</f>
        <v>500000</v>
      </c>
      <c r="M345" s="59">
        <f t="shared" si="686"/>
        <v>1000000</v>
      </c>
      <c r="N345" s="59">
        <f t="shared" si="686"/>
        <v>1500000</v>
      </c>
      <c r="O345" s="59" t="str">
        <f t="shared" si="686"/>
        <v/>
      </c>
      <c r="P345" s="59" t="str">
        <f t="shared" si="686"/>
        <v/>
      </c>
      <c r="Q345" s="59" t="str">
        <f t="shared" si="686"/>
        <v/>
      </c>
      <c r="R345" s="59" t="str">
        <f t="shared" si="686"/>
        <v/>
      </c>
      <c r="S345" s="59" t="str">
        <f t="shared" si="686"/>
        <v/>
      </c>
      <c r="T345" s="59" t="str">
        <f t="shared" si="686"/>
        <v/>
      </c>
      <c r="U345" s="59" t="str">
        <f t="shared" si="686"/>
        <v/>
      </c>
      <c r="V345" s="59" t="str">
        <f t="shared" si="686"/>
        <v/>
      </c>
      <c r="W345" s="59" t="str">
        <f t="shared" si="686"/>
        <v/>
      </c>
      <c r="X345" s="59" t="str">
        <f t="shared" si="686"/>
        <v/>
      </c>
      <c r="Y345" s="59" t="str">
        <f t="shared" si="686"/>
        <v/>
      </c>
      <c r="Z345" s="59" t="str">
        <f t="shared" si="686"/>
        <v/>
      </c>
    </row>
    <row r="346">
      <c r="A346" s="16" t="s">
        <v>576</v>
      </c>
      <c r="B346" s="16" t="s">
        <v>979</v>
      </c>
      <c r="C346" s="54">
        <v>46052.0</v>
      </c>
      <c r="D346" s="54"/>
      <c r="E346" s="55" t="s">
        <v>34</v>
      </c>
      <c r="F346" s="60" t="s">
        <v>35</v>
      </c>
      <c r="G346" s="57" t="s">
        <v>35</v>
      </c>
      <c r="H346" s="16">
        <v>2026.0</v>
      </c>
      <c r="I346" s="58">
        <f t="shared" si="4"/>
        <v>2028</v>
      </c>
      <c r="J346" s="59" t="str">
        <f t="shared" ref="J346:K346" si="687">if($E346="","",if($E346="Dropped",if(and(J$1&lt;=$I346,J$1&gt;=$H346),if(Year($D346)=J$1,$F346*0.8,if((year($D346)+1)=J$1,$F346*0.6,$F346*0.4)) ,""),if($E346="Minors",0,if($E346="FA Contract",if(and(J$1&lt;=$I346,J$1&gt;=$H346),$F346,""),if($E346="YP Contract",if(J$1=$H346,500000,if(J$1=($H346+1),1000000,if(J$1=($H346+2),1500000,""))))))))</f>
        <v/>
      </c>
      <c r="K346" s="59" t="str">
        <f t="shared" si="687"/>
        <v/>
      </c>
      <c r="L346" s="59">
        <f t="shared" ref="L346:Z346" si="688">if($E346="","",if($E346="Injured",if(and(L$1=year(today()),L$1&lt;=$I346,L$1&gt;=$H346),0,if(and(L$1&lt;=$I346,L$1&gt;=$H346),$F346,"")),if($E346="Dropped",if(and(L$1&lt;=$I346,L$1&gt;=$H346),if(Year($D346)=L$1,$F346*0.8,if((year($D346)+1)=L$1,$F346*0.6,$F346*0.4)) ,""),if($E346="Minors",0,if($E346="FA Contract",if(and(L$1&lt;=$I346,L$1&gt;=$H346),$F346,""),if($E346="YP Contract",if(L$1=$H346,500000,if(L$1=($H346+1),1000000,if(L$1=($H346+2),1500000,"")))))))))</f>
        <v>500000</v>
      </c>
      <c r="M346" s="59">
        <f t="shared" si="688"/>
        <v>1000000</v>
      </c>
      <c r="N346" s="59">
        <f t="shared" si="688"/>
        <v>1500000</v>
      </c>
      <c r="O346" s="59" t="str">
        <f t="shared" si="688"/>
        <v/>
      </c>
      <c r="P346" s="59" t="str">
        <f t="shared" si="688"/>
        <v/>
      </c>
      <c r="Q346" s="59" t="str">
        <f t="shared" si="688"/>
        <v/>
      </c>
      <c r="R346" s="59" t="str">
        <f t="shared" si="688"/>
        <v/>
      </c>
      <c r="S346" s="59" t="str">
        <f t="shared" si="688"/>
        <v/>
      </c>
      <c r="T346" s="59" t="str">
        <f t="shared" si="688"/>
        <v/>
      </c>
      <c r="U346" s="59" t="str">
        <f t="shared" si="688"/>
        <v/>
      </c>
      <c r="V346" s="59" t="str">
        <f t="shared" si="688"/>
        <v/>
      </c>
      <c r="W346" s="59" t="str">
        <f t="shared" si="688"/>
        <v/>
      </c>
      <c r="X346" s="59" t="str">
        <f t="shared" si="688"/>
        <v/>
      </c>
      <c r="Y346" s="59" t="str">
        <f t="shared" si="688"/>
        <v/>
      </c>
      <c r="Z346" s="59" t="str">
        <f t="shared" si="688"/>
        <v/>
      </c>
    </row>
    <row r="347">
      <c r="A347" s="16" t="s">
        <v>622</v>
      </c>
      <c r="B347" s="16" t="s">
        <v>979</v>
      </c>
      <c r="C347" s="54">
        <v>46028.0</v>
      </c>
      <c r="D347" s="54"/>
      <c r="E347" s="55" t="s">
        <v>34</v>
      </c>
      <c r="F347" s="60" t="s">
        <v>35</v>
      </c>
      <c r="G347" s="18" t="s">
        <v>35</v>
      </c>
      <c r="H347" s="16">
        <v>2026.0</v>
      </c>
      <c r="I347" s="58">
        <f t="shared" si="4"/>
        <v>2028</v>
      </c>
      <c r="J347" s="59" t="str">
        <f t="shared" ref="J347:K347" si="689">if($E347="","",if($E347="Dropped",if(and(J$1&lt;=$I347,J$1&gt;=$H347),if(Year($D347)=J$1,$F347*0.8,if((year($D347)+1)=J$1,$F347*0.6,$F347*0.4)) ,""),if($E347="Minors",0,if($E347="FA Contract",if(and(J$1&lt;=$I347,J$1&gt;=$H347),$F347,""),if($E347="YP Contract",if(J$1=$H347,500000,if(J$1=($H347+1),1000000,if(J$1=($H347+2),1500000,""))))))))</f>
        <v/>
      </c>
      <c r="K347" s="59" t="str">
        <f t="shared" si="689"/>
        <v/>
      </c>
      <c r="L347" s="59">
        <f t="shared" ref="L347:Z347" si="690">if($E347="","",if($E347="Injured",if(and(L$1=year(today()),L$1&lt;=$I347,L$1&gt;=$H347),0,if(and(L$1&lt;=$I347,L$1&gt;=$H347),$F347,"")),if($E347="Dropped",if(and(L$1&lt;=$I347,L$1&gt;=$H347),if(Year($D347)=L$1,$F347*0.8,if((year($D347)+1)=L$1,$F347*0.6,$F347*0.4)) ,""),if($E347="Minors",0,if($E347="FA Contract",if(and(L$1&lt;=$I347,L$1&gt;=$H347),$F347,""),if($E347="YP Contract",if(L$1=$H347,500000,if(L$1=($H347+1),1000000,if(L$1=($H347+2),1500000,"")))))))))</f>
        <v>500000</v>
      </c>
      <c r="M347" s="59">
        <f t="shared" si="690"/>
        <v>1000000</v>
      </c>
      <c r="N347" s="59">
        <f t="shared" si="690"/>
        <v>1500000</v>
      </c>
      <c r="O347" s="59" t="str">
        <f t="shared" si="690"/>
        <v/>
      </c>
      <c r="P347" s="59" t="str">
        <f t="shared" si="690"/>
        <v/>
      </c>
      <c r="Q347" s="59" t="str">
        <f t="shared" si="690"/>
        <v/>
      </c>
      <c r="R347" s="59" t="str">
        <f t="shared" si="690"/>
        <v/>
      </c>
      <c r="S347" s="59" t="str">
        <f t="shared" si="690"/>
        <v/>
      </c>
      <c r="T347" s="59" t="str">
        <f t="shared" si="690"/>
        <v/>
      </c>
      <c r="U347" s="59" t="str">
        <f t="shared" si="690"/>
        <v/>
      </c>
      <c r="V347" s="59" t="str">
        <f t="shared" si="690"/>
        <v/>
      </c>
      <c r="W347" s="59" t="str">
        <f t="shared" si="690"/>
        <v/>
      </c>
      <c r="X347" s="59" t="str">
        <f t="shared" si="690"/>
        <v/>
      </c>
      <c r="Y347" s="59" t="str">
        <f t="shared" si="690"/>
        <v/>
      </c>
      <c r="Z347" s="59" t="str">
        <f t="shared" si="690"/>
        <v/>
      </c>
    </row>
    <row r="348">
      <c r="A348" s="16" t="s">
        <v>159</v>
      </c>
      <c r="B348" s="16" t="s">
        <v>979</v>
      </c>
      <c r="C348" s="54">
        <v>46028.0</v>
      </c>
      <c r="D348" s="54"/>
      <c r="E348" s="55" t="s">
        <v>34</v>
      </c>
      <c r="F348" s="60" t="s">
        <v>35</v>
      </c>
      <c r="G348" s="57" t="s">
        <v>35</v>
      </c>
      <c r="H348" s="16">
        <v>2026.0</v>
      </c>
      <c r="I348" s="58">
        <f t="shared" si="4"/>
        <v>2028</v>
      </c>
      <c r="J348" s="59" t="str">
        <f t="shared" ref="J348:K348" si="691">if($E348="","",if($E348="Dropped",if(and(J$1&lt;=$I348,J$1&gt;=$H348),if(Year($D348)=J$1,$F348*0.8,if((year($D348)+1)=J$1,$F348*0.6,$F348*0.4)) ,""),if($E348="Minors",0,if($E348="FA Contract",if(and(J$1&lt;=$I348,J$1&gt;=$H348),$F348,""),if($E348="YP Contract",if(J$1=$H348,500000,if(J$1=($H348+1),1000000,if(J$1=($H348+2),1500000,""))))))))</f>
        <v/>
      </c>
      <c r="K348" s="59" t="str">
        <f t="shared" si="691"/>
        <v/>
      </c>
      <c r="L348" s="59">
        <f t="shared" ref="L348:Z348" si="692">if($E348="","",if($E348="Injured",if(and(L$1=year(today()),L$1&lt;=$I348,L$1&gt;=$H348),0,if(and(L$1&lt;=$I348,L$1&gt;=$H348),$F348,"")),if($E348="Dropped",if(and(L$1&lt;=$I348,L$1&gt;=$H348),if(Year($D348)=L$1,$F348*0.8,if((year($D348)+1)=L$1,$F348*0.6,$F348*0.4)) ,""),if($E348="Minors",0,if($E348="FA Contract",if(and(L$1&lt;=$I348,L$1&gt;=$H348),$F348,""),if($E348="YP Contract",if(L$1=$H348,500000,if(L$1=($H348+1),1000000,if(L$1=($H348+2),1500000,"")))))))))</f>
        <v>500000</v>
      </c>
      <c r="M348" s="59">
        <f t="shared" si="692"/>
        <v>1000000</v>
      </c>
      <c r="N348" s="59">
        <f t="shared" si="692"/>
        <v>1500000</v>
      </c>
      <c r="O348" s="59" t="str">
        <f t="shared" si="692"/>
        <v/>
      </c>
      <c r="P348" s="59" t="str">
        <f t="shared" si="692"/>
        <v/>
      </c>
      <c r="Q348" s="59" t="str">
        <f t="shared" si="692"/>
        <v/>
      </c>
      <c r="R348" s="59" t="str">
        <f t="shared" si="692"/>
        <v/>
      </c>
      <c r="S348" s="59" t="str">
        <f t="shared" si="692"/>
        <v/>
      </c>
      <c r="T348" s="59" t="str">
        <f t="shared" si="692"/>
        <v/>
      </c>
      <c r="U348" s="59" t="str">
        <f t="shared" si="692"/>
        <v/>
      </c>
      <c r="V348" s="59" t="str">
        <f t="shared" si="692"/>
        <v/>
      </c>
      <c r="W348" s="59" t="str">
        <f t="shared" si="692"/>
        <v/>
      </c>
      <c r="X348" s="59" t="str">
        <f t="shared" si="692"/>
        <v/>
      </c>
      <c r="Y348" s="59" t="str">
        <f t="shared" si="692"/>
        <v/>
      </c>
      <c r="Z348" s="59" t="str">
        <f t="shared" si="692"/>
        <v/>
      </c>
    </row>
    <row r="349">
      <c r="A349" s="16" t="s">
        <v>1058</v>
      </c>
      <c r="B349" s="16" t="s">
        <v>979</v>
      </c>
      <c r="C349" s="54">
        <v>46069.0</v>
      </c>
      <c r="D349" s="54"/>
      <c r="E349" s="55" t="s">
        <v>34</v>
      </c>
      <c r="F349" s="60" t="s">
        <v>35</v>
      </c>
      <c r="G349" s="57" t="s">
        <v>35</v>
      </c>
      <c r="H349" s="16">
        <v>2026.0</v>
      </c>
      <c r="I349" s="58">
        <f t="shared" si="4"/>
        <v>2028</v>
      </c>
      <c r="J349" s="59" t="str">
        <f t="shared" ref="J349:K349" si="693">if($E349="","",if($E349="Dropped",if(and(J$1&lt;=$I349,J$1&gt;=$H349),if(Year($D349)=J$1,$F349*0.8,if((year($D349)+1)=J$1,$F349*0.6,$F349*0.4)) ,""),if($E349="Minors",0,if($E349="FA Contract",if(and(J$1&lt;=$I349,J$1&gt;=$H349),$F349,""),if($E349="YP Contract",if(J$1=$H349,500000,if(J$1=($H349+1),1000000,if(J$1=($H349+2),1500000,""))))))))</f>
        <v/>
      </c>
      <c r="K349" s="59" t="str">
        <f t="shared" si="693"/>
        <v/>
      </c>
      <c r="L349" s="59">
        <f t="shared" ref="L349:Z349" si="694">if($E349="","",if($E349="Injured",if(and(L$1=year(today()),L$1&lt;=$I349,L$1&gt;=$H349),0,if(and(L$1&lt;=$I349,L$1&gt;=$H349),$F349,"")),if($E349="Dropped",if(and(L$1&lt;=$I349,L$1&gt;=$H349),if(Year($D349)=L$1,$F349*0.8,if((year($D349)+1)=L$1,$F349*0.6,$F349*0.4)) ,""),if($E349="Minors",0,if($E349="FA Contract",if(and(L$1&lt;=$I349,L$1&gt;=$H349),$F349,""),if($E349="YP Contract",if(L$1=$H349,500000,if(L$1=($H349+1),1000000,if(L$1=($H349+2),1500000,"")))))))))</f>
        <v>500000</v>
      </c>
      <c r="M349" s="59">
        <f t="shared" si="694"/>
        <v>1000000</v>
      </c>
      <c r="N349" s="59">
        <f t="shared" si="694"/>
        <v>1500000</v>
      </c>
      <c r="O349" s="59" t="str">
        <f t="shared" si="694"/>
        <v/>
      </c>
      <c r="P349" s="59" t="str">
        <f t="shared" si="694"/>
        <v/>
      </c>
      <c r="Q349" s="59" t="str">
        <f t="shared" si="694"/>
        <v/>
      </c>
      <c r="R349" s="59" t="str">
        <f t="shared" si="694"/>
        <v/>
      </c>
      <c r="S349" s="59" t="str">
        <f t="shared" si="694"/>
        <v/>
      </c>
      <c r="T349" s="59" t="str">
        <f t="shared" si="694"/>
        <v/>
      </c>
      <c r="U349" s="59" t="str">
        <f t="shared" si="694"/>
        <v/>
      </c>
      <c r="V349" s="59" t="str">
        <f t="shared" si="694"/>
        <v/>
      </c>
      <c r="W349" s="59" t="str">
        <f t="shared" si="694"/>
        <v/>
      </c>
      <c r="X349" s="59" t="str">
        <f t="shared" si="694"/>
        <v/>
      </c>
      <c r="Y349" s="59" t="str">
        <f t="shared" si="694"/>
        <v/>
      </c>
      <c r="Z349" s="59" t="str">
        <f t="shared" si="694"/>
        <v/>
      </c>
    </row>
    <row r="350">
      <c r="A350" s="16" t="s">
        <v>1059</v>
      </c>
      <c r="B350" s="16" t="s">
        <v>979</v>
      </c>
      <c r="C350" s="54">
        <v>46052.0</v>
      </c>
      <c r="D350" s="54"/>
      <c r="E350" s="55" t="s">
        <v>52</v>
      </c>
      <c r="F350" s="60" t="s">
        <v>35</v>
      </c>
      <c r="G350" s="57" t="s">
        <v>35</v>
      </c>
      <c r="H350" s="62"/>
      <c r="I350" s="58" t="str">
        <f t="shared" si="4"/>
        <v/>
      </c>
      <c r="J350" s="59">
        <f t="shared" ref="J350:K350" si="695">if($E350="","",if($E350="Dropped",if(and(J$1&lt;=$I350,J$1&gt;=$H350),if(Year($D350)=J$1,$F350*0.8,if((year($D350)+1)=J$1,$F350*0.6,$F350*0.4)) ,""),if($E350="Minors",0,if($E350="FA Contract",if(and(J$1&lt;=$I350,J$1&gt;=$H350),$F350,""),if($E350="YP Contract",if(J$1=$H350,500000,if(J$1=($H350+1),1000000,if(J$1=($H350+2),1500000,""))))))))</f>
        <v>0</v>
      </c>
      <c r="K350" s="59">
        <f t="shared" si="695"/>
        <v>0</v>
      </c>
      <c r="L350" s="59">
        <f t="shared" ref="L350:Z350" si="696">if($E350="","",if($E350="Injured",if(and(L$1=year(today()),L$1&lt;=$I350,L$1&gt;=$H350),0,if(and(L$1&lt;=$I350,L$1&gt;=$H350),$F350,"")),if($E350="Dropped",if(and(L$1&lt;=$I350,L$1&gt;=$H350),if(Year($D350)=L$1,$F350*0.8,if((year($D350)+1)=L$1,$F350*0.6,$F350*0.4)) ,""),if($E350="Minors",0,if($E350="FA Contract",if(and(L$1&lt;=$I350,L$1&gt;=$H350),$F350,""),if($E350="YP Contract",if(L$1=$H350,500000,if(L$1=($H350+1),1000000,if(L$1=($H350+2),1500000,"")))))))))</f>
        <v>0</v>
      </c>
      <c r="M350" s="59">
        <f t="shared" si="696"/>
        <v>0</v>
      </c>
      <c r="N350" s="59">
        <f t="shared" si="696"/>
        <v>0</v>
      </c>
      <c r="O350" s="59">
        <f t="shared" si="696"/>
        <v>0</v>
      </c>
      <c r="P350" s="59">
        <f t="shared" si="696"/>
        <v>0</v>
      </c>
      <c r="Q350" s="59">
        <f t="shared" si="696"/>
        <v>0</v>
      </c>
      <c r="R350" s="59">
        <f t="shared" si="696"/>
        <v>0</v>
      </c>
      <c r="S350" s="59">
        <f t="shared" si="696"/>
        <v>0</v>
      </c>
      <c r="T350" s="59">
        <f t="shared" si="696"/>
        <v>0</v>
      </c>
      <c r="U350" s="59">
        <f t="shared" si="696"/>
        <v>0</v>
      </c>
      <c r="V350" s="59">
        <f t="shared" si="696"/>
        <v>0</v>
      </c>
      <c r="W350" s="59">
        <f t="shared" si="696"/>
        <v>0</v>
      </c>
      <c r="X350" s="59">
        <f t="shared" si="696"/>
        <v>0</v>
      </c>
      <c r="Y350" s="59">
        <f t="shared" si="696"/>
        <v>0</v>
      </c>
      <c r="Z350" s="59">
        <f t="shared" si="696"/>
        <v>0</v>
      </c>
    </row>
    <row r="351">
      <c r="A351" s="16" t="s">
        <v>522</v>
      </c>
      <c r="B351" s="16" t="s">
        <v>979</v>
      </c>
      <c r="C351" s="54">
        <v>46028.0</v>
      </c>
      <c r="D351" s="54"/>
      <c r="E351" s="55" t="s">
        <v>52</v>
      </c>
      <c r="F351" s="60" t="s">
        <v>35</v>
      </c>
      <c r="G351" s="57" t="s">
        <v>35</v>
      </c>
      <c r="H351" s="62"/>
      <c r="I351" s="58" t="str">
        <f t="shared" si="4"/>
        <v/>
      </c>
      <c r="J351" s="59">
        <f t="shared" ref="J351:K351" si="697">if($E351="","",if($E351="Dropped",if(and(J$1&lt;=$I351,J$1&gt;=$H351),if(Year($D351)=J$1,$F351*0.8,if((year($D351)+1)=J$1,$F351*0.6,$F351*0.4)) ,""),if($E351="Minors",0,if($E351="FA Contract",if(and(J$1&lt;=$I351,J$1&gt;=$H351),$F351,""),if($E351="YP Contract",if(J$1=$H351,500000,if(J$1=($H351+1),1000000,if(J$1=($H351+2),1500000,""))))))))</f>
        <v>0</v>
      </c>
      <c r="K351" s="59">
        <f t="shared" si="697"/>
        <v>0</v>
      </c>
      <c r="L351" s="59">
        <f t="shared" ref="L351:Z351" si="698">if($E351="","",if($E351="Injured",if(and(L$1=year(today()),L$1&lt;=$I351,L$1&gt;=$H351),0,if(and(L$1&lt;=$I351,L$1&gt;=$H351),$F351,"")),if($E351="Dropped",if(and(L$1&lt;=$I351,L$1&gt;=$H351),if(Year($D351)=L$1,$F351*0.8,if((year($D351)+1)=L$1,$F351*0.6,$F351*0.4)) ,""),if($E351="Minors",0,if($E351="FA Contract",if(and(L$1&lt;=$I351,L$1&gt;=$H351),$F351,""),if($E351="YP Contract",if(L$1=$H351,500000,if(L$1=($H351+1),1000000,if(L$1=($H351+2),1500000,"")))))))))</f>
        <v>0</v>
      </c>
      <c r="M351" s="59">
        <f t="shared" si="698"/>
        <v>0</v>
      </c>
      <c r="N351" s="59">
        <f t="shared" si="698"/>
        <v>0</v>
      </c>
      <c r="O351" s="59">
        <f t="shared" si="698"/>
        <v>0</v>
      </c>
      <c r="P351" s="59">
        <f t="shared" si="698"/>
        <v>0</v>
      </c>
      <c r="Q351" s="59">
        <f t="shared" si="698"/>
        <v>0</v>
      </c>
      <c r="R351" s="59">
        <f t="shared" si="698"/>
        <v>0</v>
      </c>
      <c r="S351" s="59">
        <f t="shared" si="698"/>
        <v>0</v>
      </c>
      <c r="T351" s="59">
        <f t="shared" si="698"/>
        <v>0</v>
      </c>
      <c r="U351" s="59">
        <f t="shared" si="698"/>
        <v>0</v>
      </c>
      <c r="V351" s="59">
        <f t="shared" si="698"/>
        <v>0</v>
      </c>
      <c r="W351" s="59">
        <f t="shared" si="698"/>
        <v>0</v>
      </c>
      <c r="X351" s="59">
        <f t="shared" si="698"/>
        <v>0</v>
      </c>
      <c r="Y351" s="59">
        <f t="shared" si="698"/>
        <v>0</v>
      </c>
      <c r="Z351" s="59">
        <f t="shared" si="698"/>
        <v>0</v>
      </c>
    </row>
    <row r="352">
      <c r="A352" s="16" t="s">
        <v>1060</v>
      </c>
      <c r="B352" s="16" t="s">
        <v>979</v>
      </c>
      <c r="C352" s="54">
        <v>46071.0</v>
      </c>
      <c r="D352" s="54"/>
      <c r="E352" s="55" t="s">
        <v>52</v>
      </c>
      <c r="F352" s="60" t="s">
        <v>35</v>
      </c>
      <c r="G352" s="57" t="s">
        <v>35</v>
      </c>
      <c r="H352" s="62"/>
      <c r="I352" s="58" t="str">
        <f t="shared" si="4"/>
        <v/>
      </c>
      <c r="J352" s="59">
        <f t="shared" ref="J352:K352" si="699">if($E352="","",if($E352="Dropped",if(and(J$1&lt;=$I352,J$1&gt;=$H352),if(Year($D352)=J$1,$F352*0.8,if((year($D352)+1)=J$1,$F352*0.6,$F352*0.4)) ,""),if($E352="Minors",0,if($E352="FA Contract",if(and(J$1&lt;=$I352,J$1&gt;=$H352),$F352,""),if($E352="YP Contract",if(J$1=$H352,500000,if(J$1=($H352+1),1000000,if(J$1=($H352+2),1500000,""))))))))</f>
        <v>0</v>
      </c>
      <c r="K352" s="59">
        <f t="shared" si="699"/>
        <v>0</v>
      </c>
      <c r="L352" s="59">
        <f t="shared" ref="L352:Z352" si="700">if($E352="","",if($E352="Injured",if(and(L$1=year(today()),L$1&lt;=$I352,L$1&gt;=$H352),0,if(and(L$1&lt;=$I352,L$1&gt;=$H352),$F352,"")),if($E352="Dropped",if(and(L$1&lt;=$I352,L$1&gt;=$H352),if(Year($D352)=L$1,$F352*0.8,if((year($D352)+1)=L$1,$F352*0.6,$F352*0.4)) ,""),if($E352="Minors",0,if($E352="FA Contract",if(and(L$1&lt;=$I352,L$1&gt;=$H352),$F352,""),if($E352="YP Contract",if(L$1=$H352,500000,if(L$1=($H352+1),1000000,if(L$1=($H352+2),1500000,"")))))))))</f>
        <v>0</v>
      </c>
      <c r="M352" s="59">
        <f t="shared" si="700"/>
        <v>0</v>
      </c>
      <c r="N352" s="59">
        <f t="shared" si="700"/>
        <v>0</v>
      </c>
      <c r="O352" s="59">
        <f t="shared" si="700"/>
        <v>0</v>
      </c>
      <c r="P352" s="59">
        <f t="shared" si="700"/>
        <v>0</v>
      </c>
      <c r="Q352" s="59">
        <f t="shared" si="700"/>
        <v>0</v>
      </c>
      <c r="R352" s="59">
        <f t="shared" si="700"/>
        <v>0</v>
      </c>
      <c r="S352" s="59">
        <f t="shared" si="700"/>
        <v>0</v>
      </c>
      <c r="T352" s="59">
        <f t="shared" si="700"/>
        <v>0</v>
      </c>
      <c r="U352" s="59">
        <f t="shared" si="700"/>
        <v>0</v>
      </c>
      <c r="V352" s="59">
        <f t="shared" si="700"/>
        <v>0</v>
      </c>
      <c r="W352" s="59">
        <f t="shared" si="700"/>
        <v>0</v>
      </c>
      <c r="X352" s="59">
        <f t="shared" si="700"/>
        <v>0</v>
      </c>
      <c r="Y352" s="59">
        <f t="shared" si="700"/>
        <v>0</v>
      </c>
      <c r="Z352" s="59">
        <f t="shared" si="700"/>
        <v>0</v>
      </c>
    </row>
    <row r="353">
      <c r="A353" s="16" t="s">
        <v>1061</v>
      </c>
      <c r="B353" s="16" t="s">
        <v>979</v>
      </c>
      <c r="C353" s="54">
        <v>46070.0</v>
      </c>
      <c r="D353" s="54"/>
      <c r="E353" s="55" t="s">
        <v>52</v>
      </c>
      <c r="F353" s="60" t="s">
        <v>35</v>
      </c>
      <c r="G353" s="57" t="s">
        <v>35</v>
      </c>
      <c r="H353" s="62"/>
      <c r="I353" s="58" t="str">
        <f t="shared" si="4"/>
        <v/>
      </c>
      <c r="J353" s="59">
        <f t="shared" ref="J353:K353" si="701">if($E353="","",if($E353="Dropped",if(and(J$1&lt;=$I353,J$1&gt;=$H353),if(Year($D353)=J$1,$F353*0.8,if((year($D353)+1)=J$1,$F353*0.6,$F353*0.4)) ,""),if($E353="Minors",0,if($E353="FA Contract",if(and(J$1&lt;=$I353,J$1&gt;=$H353),$F353,""),if($E353="YP Contract",if(J$1=$H353,500000,if(J$1=($H353+1),1000000,if(J$1=($H353+2),1500000,""))))))))</f>
        <v>0</v>
      </c>
      <c r="K353" s="59">
        <f t="shared" si="701"/>
        <v>0</v>
      </c>
      <c r="L353" s="59">
        <f t="shared" ref="L353:Z353" si="702">if($E353="","",if($E353="Injured",if(and(L$1=year(today()),L$1&lt;=$I353,L$1&gt;=$H353),0,if(and(L$1&lt;=$I353,L$1&gt;=$H353),$F353,"")),if($E353="Dropped",if(and(L$1&lt;=$I353,L$1&gt;=$H353),if(Year($D353)=L$1,$F353*0.8,if((year($D353)+1)=L$1,$F353*0.6,$F353*0.4)) ,""),if($E353="Minors",0,if($E353="FA Contract",if(and(L$1&lt;=$I353,L$1&gt;=$H353),$F353,""),if($E353="YP Contract",if(L$1=$H353,500000,if(L$1=($H353+1),1000000,if(L$1=($H353+2),1500000,"")))))))))</f>
        <v>0</v>
      </c>
      <c r="M353" s="59">
        <f t="shared" si="702"/>
        <v>0</v>
      </c>
      <c r="N353" s="59">
        <f t="shared" si="702"/>
        <v>0</v>
      </c>
      <c r="O353" s="59">
        <f t="shared" si="702"/>
        <v>0</v>
      </c>
      <c r="P353" s="59">
        <f t="shared" si="702"/>
        <v>0</v>
      </c>
      <c r="Q353" s="59">
        <f t="shared" si="702"/>
        <v>0</v>
      </c>
      <c r="R353" s="59">
        <f t="shared" si="702"/>
        <v>0</v>
      </c>
      <c r="S353" s="59">
        <f t="shared" si="702"/>
        <v>0</v>
      </c>
      <c r="T353" s="59">
        <f t="shared" si="702"/>
        <v>0</v>
      </c>
      <c r="U353" s="59">
        <f t="shared" si="702"/>
        <v>0</v>
      </c>
      <c r="V353" s="59">
        <f t="shared" si="702"/>
        <v>0</v>
      </c>
      <c r="W353" s="59">
        <f t="shared" si="702"/>
        <v>0</v>
      </c>
      <c r="X353" s="59">
        <f t="shared" si="702"/>
        <v>0</v>
      </c>
      <c r="Y353" s="59">
        <f t="shared" si="702"/>
        <v>0</v>
      </c>
      <c r="Z353" s="59">
        <f t="shared" si="702"/>
        <v>0</v>
      </c>
    </row>
    <row r="354">
      <c r="A354" s="16" t="s">
        <v>1062</v>
      </c>
      <c r="B354" s="16" t="s">
        <v>979</v>
      </c>
      <c r="C354" s="54">
        <v>46057.0</v>
      </c>
      <c r="D354" s="54"/>
      <c r="E354" s="55" t="s">
        <v>52</v>
      </c>
      <c r="F354" s="60" t="s">
        <v>35</v>
      </c>
      <c r="G354" s="57" t="s">
        <v>35</v>
      </c>
      <c r="H354" s="62"/>
      <c r="I354" s="58" t="str">
        <f t="shared" si="4"/>
        <v/>
      </c>
      <c r="J354" s="59">
        <f t="shared" ref="J354:K354" si="703">if($E354="","",if($E354="Dropped",if(and(J$1&lt;=$I354,J$1&gt;=$H354),if(Year($D354)=J$1,$F354*0.8,if((year($D354)+1)=J$1,$F354*0.6,$F354*0.4)) ,""),if($E354="Minors",0,if($E354="FA Contract",if(and(J$1&lt;=$I354,J$1&gt;=$H354),$F354,""),if($E354="YP Contract",if(J$1=$H354,500000,if(J$1=($H354+1),1000000,if(J$1=($H354+2),1500000,""))))))))</f>
        <v>0</v>
      </c>
      <c r="K354" s="59">
        <f t="shared" si="703"/>
        <v>0</v>
      </c>
      <c r="L354" s="59">
        <f t="shared" ref="L354:Z354" si="704">if($E354="","",if($E354="Injured",if(and(L$1=year(today()),L$1&lt;=$I354,L$1&gt;=$H354),0,if(and(L$1&lt;=$I354,L$1&gt;=$H354),$F354,"")),if($E354="Dropped",if(and(L$1&lt;=$I354,L$1&gt;=$H354),if(Year($D354)=L$1,$F354*0.8,if((year($D354)+1)=L$1,$F354*0.6,$F354*0.4)) ,""),if($E354="Minors",0,if($E354="FA Contract",if(and(L$1&lt;=$I354,L$1&gt;=$H354),$F354,""),if($E354="YP Contract",if(L$1=$H354,500000,if(L$1=($H354+1),1000000,if(L$1=($H354+2),1500000,"")))))))))</f>
        <v>0</v>
      </c>
      <c r="M354" s="59">
        <f t="shared" si="704"/>
        <v>0</v>
      </c>
      <c r="N354" s="59">
        <f t="shared" si="704"/>
        <v>0</v>
      </c>
      <c r="O354" s="59">
        <f t="shared" si="704"/>
        <v>0</v>
      </c>
      <c r="P354" s="59">
        <f t="shared" si="704"/>
        <v>0</v>
      </c>
      <c r="Q354" s="59">
        <f t="shared" si="704"/>
        <v>0</v>
      </c>
      <c r="R354" s="59">
        <f t="shared" si="704"/>
        <v>0</v>
      </c>
      <c r="S354" s="59">
        <f t="shared" si="704"/>
        <v>0</v>
      </c>
      <c r="T354" s="59">
        <f t="shared" si="704"/>
        <v>0</v>
      </c>
      <c r="U354" s="59">
        <f t="shared" si="704"/>
        <v>0</v>
      </c>
      <c r="V354" s="59">
        <f t="shared" si="704"/>
        <v>0</v>
      </c>
      <c r="W354" s="59">
        <f t="shared" si="704"/>
        <v>0</v>
      </c>
      <c r="X354" s="59">
        <f t="shared" si="704"/>
        <v>0</v>
      </c>
      <c r="Y354" s="59">
        <f t="shared" si="704"/>
        <v>0</v>
      </c>
      <c r="Z354" s="59">
        <f t="shared" si="704"/>
        <v>0</v>
      </c>
    </row>
    <row r="355">
      <c r="A355" s="16" t="s">
        <v>467</v>
      </c>
      <c r="B355" s="16" t="s">
        <v>979</v>
      </c>
      <c r="C355" s="54">
        <v>46050.0</v>
      </c>
      <c r="D355" s="54"/>
      <c r="E355" s="55" t="s">
        <v>52</v>
      </c>
      <c r="F355" s="60" t="s">
        <v>35</v>
      </c>
      <c r="G355" s="57" t="s">
        <v>35</v>
      </c>
      <c r="H355" s="62"/>
      <c r="I355" s="58" t="str">
        <f t="shared" si="4"/>
        <v/>
      </c>
      <c r="J355" s="59">
        <f t="shared" ref="J355:K355" si="705">if($E355="","",if($E355="Dropped",if(and(J$1&lt;=$I355,J$1&gt;=$H355),if(Year($D355)=J$1,$F355*0.8,if((year($D355)+1)=J$1,$F355*0.6,$F355*0.4)) ,""),if($E355="Minors",0,if($E355="FA Contract",if(and(J$1&lt;=$I355,J$1&gt;=$H355),$F355,""),if($E355="YP Contract",if(J$1=$H355,500000,if(J$1=($H355+1),1000000,if(J$1=($H355+2),1500000,""))))))))</f>
        <v>0</v>
      </c>
      <c r="K355" s="59">
        <f t="shared" si="705"/>
        <v>0</v>
      </c>
      <c r="L355" s="59">
        <f t="shared" ref="L355:Z355" si="706">if($E355="","",if($E355="Injured",if(and(L$1=year(today()),L$1&lt;=$I355,L$1&gt;=$H355),0,if(and(L$1&lt;=$I355,L$1&gt;=$H355),$F355,"")),if($E355="Dropped",if(and(L$1&lt;=$I355,L$1&gt;=$H355),if(Year($D355)=L$1,$F355*0.8,if((year($D355)+1)=L$1,$F355*0.6,$F355*0.4)) ,""),if($E355="Minors",0,if($E355="FA Contract",if(and(L$1&lt;=$I355,L$1&gt;=$H355),$F355,""),if($E355="YP Contract",if(L$1=$H355,500000,if(L$1=($H355+1),1000000,if(L$1=($H355+2),1500000,"")))))))))</f>
        <v>0</v>
      </c>
      <c r="M355" s="59">
        <f t="shared" si="706"/>
        <v>0</v>
      </c>
      <c r="N355" s="59">
        <f t="shared" si="706"/>
        <v>0</v>
      </c>
      <c r="O355" s="59">
        <f t="shared" si="706"/>
        <v>0</v>
      </c>
      <c r="P355" s="59">
        <f t="shared" si="706"/>
        <v>0</v>
      </c>
      <c r="Q355" s="59">
        <f t="shared" si="706"/>
        <v>0</v>
      </c>
      <c r="R355" s="59">
        <f t="shared" si="706"/>
        <v>0</v>
      </c>
      <c r="S355" s="59">
        <f t="shared" si="706"/>
        <v>0</v>
      </c>
      <c r="T355" s="59">
        <f t="shared" si="706"/>
        <v>0</v>
      </c>
      <c r="U355" s="59">
        <f t="shared" si="706"/>
        <v>0</v>
      </c>
      <c r="V355" s="59">
        <f t="shared" si="706"/>
        <v>0</v>
      </c>
      <c r="W355" s="59">
        <f t="shared" si="706"/>
        <v>0</v>
      </c>
      <c r="X355" s="59">
        <f t="shared" si="706"/>
        <v>0</v>
      </c>
      <c r="Y355" s="59">
        <f t="shared" si="706"/>
        <v>0</v>
      </c>
      <c r="Z355" s="59">
        <f t="shared" si="706"/>
        <v>0</v>
      </c>
    </row>
    <row r="356">
      <c r="A356" s="16" t="s">
        <v>1063</v>
      </c>
      <c r="B356" s="16" t="s">
        <v>979</v>
      </c>
      <c r="C356" s="54">
        <v>46058.0</v>
      </c>
      <c r="D356" s="54"/>
      <c r="E356" s="55" t="s">
        <v>52</v>
      </c>
      <c r="F356" s="60" t="s">
        <v>35</v>
      </c>
      <c r="G356" s="57" t="s">
        <v>35</v>
      </c>
      <c r="H356" s="62"/>
      <c r="I356" s="58" t="str">
        <f t="shared" si="4"/>
        <v/>
      </c>
      <c r="J356" s="59">
        <f t="shared" ref="J356:K356" si="707">if($E356="","",if($E356="Dropped",if(and(J$1&lt;=$I356,J$1&gt;=$H356),if(Year($D356)=J$1,$F356*0.8,if((year($D356)+1)=J$1,$F356*0.6,$F356*0.4)) ,""),if($E356="Minors",0,if($E356="FA Contract",if(and(J$1&lt;=$I356,J$1&gt;=$H356),$F356,""),if($E356="YP Contract",if(J$1=$H356,500000,if(J$1=($H356+1),1000000,if(J$1=($H356+2),1500000,""))))))))</f>
        <v>0</v>
      </c>
      <c r="K356" s="59">
        <f t="shared" si="707"/>
        <v>0</v>
      </c>
      <c r="L356" s="59">
        <f t="shared" ref="L356:Z356" si="708">if($E356="","",if($E356="Injured",if(and(L$1=year(today()),L$1&lt;=$I356,L$1&gt;=$H356),0,if(and(L$1&lt;=$I356,L$1&gt;=$H356),$F356,"")),if($E356="Dropped",if(and(L$1&lt;=$I356,L$1&gt;=$H356),if(Year($D356)=L$1,$F356*0.8,if((year($D356)+1)=L$1,$F356*0.6,$F356*0.4)) ,""),if($E356="Minors",0,if($E356="FA Contract",if(and(L$1&lt;=$I356,L$1&gt;=$H356),$F356,""),if($E356="YP Contract",if(L$1=$H356,500000,if(L$1=($H356+1),1000000,if(L$1=($H356+2),1500000,"")))))))))</f>
        <v>0</v>
      </c>
      <c r="M356" s="59">
        <f t="shared" si="708"/>
        <v>0</v>
      </c>
      <c r="N356" s="59">
        <f t="shared" si="708"/>
        <v>0</v>
      </c>
      <c r="O356" s="59">
        <f t="shared" si="708"/>
        <v>0</v>
      </c>
      <c r="P356" s="59">
        <f t="shared" si="708"/>
        <v>0</v>
      </c>
      <c r="Q356" s="59">
        <f t="shared" si="708"/>
        <v>0</v>
      </c>
      <c r="R356" s="59">
        <f t="shared" si="708"/>
        <v>0</v>
      </c>
      <c r="S356" s="59">
        <f t="shared" si="708"/>
        <v>0</v>
      </c>
      <c r="T356" s="59">
        <f t="shared" si="708"/>
        <v>0</v>
      </c>
      <c r="U356" s="59">
        <f t="shared" si="708"/>
        <v>0</v>
      </c>
      <c r="V356" s="59">
        <f t="shared" si="708"/>
        <v>0</v>
      </c>
      <c r="W356" s="59">
        <f t="shared" si="708"/>
        <v>0</v>
      </c>
      <c r="X356" s="59">
        <f t="shared" si="708"/>
        <v>0</v>
      </c>
      <c r="Y356" s="59">
        <f t="shared" si="708"/>
        <v>0</v>
      </c>
      <c r="Z356" s="59">
        <f t="shared" si="708"/>
        <v>0</v>
      </c>
    </row>
    <row r="357">
      <c r="A357" s="16" t="s">
        <v>580</v>
      </c>
      <c r="B357" s="16" t="s">
        <v>979</v>
      </c>
      <c r="C357" s="54">
        <v>46052.0</v>
      </c>
      <c r="D357" s="54"/>
      <c r="E357" s="55" t="s">
        <v>52</v>
      </c>
      <c r="F357" s="60" t="s">
        <v>35</v>
      </c>
      <c r="G357" s="57" t="s">
        <v>35</v>
      </c>
      <c r="H357" s="62"/>
      <c r="I357" s="58" t="str">
        <f t="shared" si="4"/>
        <v/>
      </c>
      <c r="J357" s="59">
        <f t="shared" ref="J357:K357" si="709">if($E357="","",if($E357="Dropped",if(and(J$1&lt;=$I357,J$1&gt;=$H357),if(Year($D357)=J$1,$F357*0.8,if((year($D357)+1)=J$1,$F357*0.6,$F357*0.4)) ,""),if($E357="Minors",0,if($E357="FA Contract",if(and(J$1&lt;=$I357,J$1&gt;=$H357),$F357,""),if($E357="YP Contract",if(J$1=$H357,500000,if(J$1=($H357+1),1000000,if(J$1=($H357+2),1500000,""))))))))</f>
        <v>0</v>
      </c>
      <c r="K357" s="59">
        <f t="shared" si="709"/>
        <v>0</v>
      </c>
      <c r="L357" s="59">
        <f t="shared" ref="L357:Z357" si="710">if($E357="","",if($E357="Injured",if(and(L$1=year(today()),L$1&lt;=$I357,L$1&gt;=$H357),0,if(and(L$1&lt;=$I357,L$1&gt;=$H357),$F357,"")),if($E357="Dropped",if(and(L$1&lt;=$I357,L$1&gt;=$H357),if(Year($D357)=L$1,$F357*0.8,if((year($D357)+1)=L$1,$F357*0.6,$F357*0.4)) ,""),if($E357="Minors",0,if($E357="FA Contract",if(and(L$1&lt;=$I357,L$1&gt;=$H357),$F357,""),if($E357="YP Contract",if(L$1=$H357,500000,if(L$1=($H357+1),1000000,if(L$1=($H357+2),1500000,"")))))))))</f>
        <v>0</v>
      </c>
      <c r="M357" s="59">
        <f t="shared" si="710"/>
        <v>0</v>
      </c>
      <c r="N357" s="59">
        <f t="shared" si="710"/>
        <v>0</v>
      </c>
      <c r="O357" s="59">
        <f t="shared" si="710"/>
        <v>0</v>
      </c>
      <c r="P357" s="59">
        <f t="shared" si="710"/>
        <v>0</v>
      </c>
      <c r="Q357" s="59">
        <f t="shared" si="710"/>
        <v>0</v>
      </c>
      <c r="R357" s="59">
        <f t="shared" si="710"/>
        <v>0</v>
      </c>
      <c r="S357" s="59">
        <f t="shared" si="710"/>
        <v>0</v>
      </c>
      <c r="T357" s="59">
        <f t="shared" si="710"/>
        <v>0</v>
      </c>
      <c r="U357" s="59">
        <f t="shared" si="710"/>
        <v>0</v>
      </c>
      <c r="V357" s="59">
        <f t="shared" si="710"/>
        <v>0</v>
      </c>
      <c r="W357" s="59">
        <f t="shared" si="710"/>
        <v>0</v>
      </c>
      <c r="X357" s="59">
        <f t="shared" si="710"/>
        <v>0</v>
      </c>
      <c r="Y357" s="59">
        <f t="shared" si="710"/>
        <v>0</v>
      </c>
      <c r="Z357" s="59">
        <f t="shared" si="710"/>
        <v>0</v>
      </c>
    </row>
    <row r="358">
      <c r="A358" s="16" t="s">
        <v>1064</v>
      </c>
      <c r="B358" s="16" t="s">
        <v>979</v>
      </c>
      <c r="C358" s="54">
        <v>46064.0</v>
      </c>
      <c r="D358" s="54"/>
      <c r="E358" s="55" t="s">
        <v>52</v>
      </c>
      <c r="F358" s="60" t="s">
        <v>35</v>
      </c>
      <c r="G358" s="57" t="s">
        <v>35</v>
      </c>
      <c r="H358" s="62"/>
      <c r="I358" s="58" t="str">
        <f t="shared" si="4"/>
        <v/>
      </c>
      <c r="J358" s="59">
        <f t="shared" ref="J358:K358" si="711">if($E358="","",if($E358="Dropped",if(and(J$1&lt;=$I358,J$1&gt;=$H358),if(Year($D358)=J$1,$F358*0.8,if((year($D358)+1)=J$1,$F358*0.6,$F358*0.4)) ,""),if($E358="Minors",0,if($E358="FA Contract",if(and(J$1&lt;=$I358,J$1&gt;=$H358),$F358,""),if($E358="YP Contract",if(J$1=$H358,500000,if(J$1=($H358+1),1000000,if(J$1=($H358+2),1500000,""))))))))</f>
        <v>0</v>
      </c>
      <c r="K358" s="59">
        <f t="shared" si="711"/>
        <v>0</v>
      </c>
      <c r="L358" s="59">
        <f t="shared" ref="L358:Z358" si="712">if($E358="","",if($E358="Injured",if(and(L$1=year(today()),L$1&lt;=$I358,L$1&gt;=$H358),0,if(and(L$1&lt;=$I358,L$1&gt;=$H358),$F358,"")),if($E358="Dropped",if(and(L$1&lt;=$I358,L$1&gt;=$H358),if(Year($D358)=L$1,$F358*0.8,if((year($D358)+1)=L$1,$F358*0.6,$F358*0.4)) ,""),if($E358="Minors",0,if($E358="FA Contract",if(and(L$1&lt;=$I358,L$1&gt;=$H358),$F358,""),if($E358="YP Contract",if(L$1=$H358,500000,if(L$1=($H358+1),1000000,if(L$1=($H358+2),1500000,"")))))))))</f>
        <v>0</v>
      </c>
      <c r="M358" s="59">
        <f t="shared" si="712"/>
        <v>0</v>
      </c>
      <c r="N358" s="59">
        <f t="shared" si="712"/>
        <v>0</v>
      </c>
      <c r="O358" s="59">
        <f t="shared" si="712"/>
        <v>0</v>
      </c>
      <c r="P358" s="59">
        <f t="shared" si="712"/>
        <v>0</v>
      </c>
      <c r="Q358" s="59">
        <f t="shared" si="712"/>
        <v>0</v>
      </c>
      <c r="R358" s="59">
        <f t="shared" si="712"/>
        <v>0</v>
      </c>
      <c r="S358" s="59">
        <f t="shared" si="712"/>
        <v>0</v>
      </c>
      <c r="T358" s="59">
        <f t="shared" si="712"/>
        <v>0</v>
      </c>
      <c r="U358" s="59">
        <f t="shared" si="712"/>
        <v>0</v>
      </c>
      <c r="V358" s="59">
        <f t="shared" si="712"/>
        <v>0</v>
      </c>
      <c r="W358" s="59">
        <f t="shared" si="712"/>
        <v>0</v>
      </c>
      <c r="X358" s="59">
        <f t="shared" si="712"/>
        <v>0</v>
      </c>
      <c r="Y358" s="59">
        <f t="shared" si="712"/>
        <v>0</v>
      </c>
      <c r="Z358" s="59">
        <f t="shared" si="712"/>
        <v>0</v>
      </c>
    </row>
    <row r="359">
      <c r="A359" s="7" t="s">
        <v>1065</v>
      </c>
      <c r="B359" s="7" t="s">
        <v>979</v>
      </c>
      <c r="C359" s="8">
        <v>46074.0</v>
      </c>
      <c r="D359" s="8"/>
      <c r="E359" s="9" t="s">
        <v>52</v>
      </c>
      <c r="F359" s="63" t="s">
        <v>35</v>
      </c>
      <c r="G359" s="11" t="s">
        <v>35</v>
      </c>
      <c r="I359" s="64" t="str">
        <f t="shared" si="4"/>
        <v/>
      </c>
      <c r="J359" s="13">
        <f t="shared" ref="J359:K359" si="713">if($E359="","",if($E359="Dropped",if(and(J$1&lt;=$I359,J$1&gt;=$H359),if(Year($D359)=J$1,$F359*0.8,if((year($D359)+1)=J$1,$F359*0.6,$F359*0.4)) ,""),if($E359="Minors",0,if($E359="FA Contract",if(and(J$1&lt;=$I359,J$1&gt;=$H359),$F359,""),if($E359="YP Contract",if(J$1=$H359,500000,if(J$1=($H359+1),1000000,if(J$1=($H359+2),1500000,""))))))))</f>
        <v>0</v>
      </c>
      <c r="K359" s="13">
        <f t="shared" si="713"/>
        <v>0</v>
      </c>
      <c r="L359" s="65">
        <f t="shared" ref="L359:Z359" si="714">if($E359="","",if($E359="Injured",if(and(L$1=year(today()),L$1&lt;=$I359,L$1&gt;=$H359),0,if(and(L$1&lt;=$I359,L$1&gt;=$H359),$F359,"")),if($E359="Dropped",if(and(L$1&lt;=$I359,L$1&gt;=$H359),if(Year($D359)=L$1,$F359*0.8,if((year($D359)+1)=L$1,$F359*0.6,$F359*0.4)) ,""),if($E359="Minors",0,if($E359="FA Contract",if(and(L$1&lt;=$I359,L$1&gt;=$H359),$F359,""),if($E359="YP Contract",if(L$1=$H359,500000,if(L$1=($H359+1),1000000,if(L$1=($H359+2),1500000,"")))))))))</f>
        <v>0</v>
      </c>
      <c r="M359" s="65">
        <f t="shared" si="714"/>
        <v>0</v>
      </c>
      <c r="N359" s="65">
        <f t="shared" si="714"/>
        <v>0</v>
      </c>
      <c r="O359" s="65">
        <f t="shared" si="714"/>
        <v>0</v>
      </c>
      <c r="P359" s="65">
        <f t="shared" si="714"/>
        <v>0</v>
      </c>
      <c r="Q359" s="65">
        <f t="shared" si="714"/>
        <v>0</v>
      </c>
      <c r="R359" s="65">
        <f t="shared" si="714"/>
        <v>0</v>
      </c>
      <c r="S359" s="65">
        <f t="shared" si="714"/>
        <v>0</v>
      </c>
      <c r="T359" s="65">
        <f t="shared" si="714"/>
        <v>0</v>
      </c>
      <c r="U359" s="65">
        <f t="shared" si="714"/>
        <v>0</v>
      </c>
      <c r="V359" s="65">
        <f t="shared" si="714"/>
        <v>0</v>
      </c>
      <c r="W359" s="65">
        <f t="shared" si="714"/>
        <v>0</v>
      </c>
      <c r="X359" s="65">
        <f t="shared" si="714"/>
        <v>0</v>
      </c>
      <c r="Y359" s="65">
        <f t="shared" si="714"/>
        <v>0</v>
      </c>
      <c r="Z359" s="65">
        <f t="shared" si="714"/>
        <v>0</v>
      </c>
    </row>
    <row r="360">
      <c r="A360" s="16" t="s">
        <v>582</v>
      </c>
      <c r="B360" s="16" t="s">
        <v>979</v>
      </c>
      <c r="C360" s="54">
        <v>46028.0</v>
      </c>
      <c r="D360" s="54"/>
      <c r="E360" s="55" t="s">
        <v>52</v>
      </c>
      <c r="F360" s="60" t="s">
        <v>35</v>
      </c>
      <c r="G360" s="18" t="s">
        <v>35</v>
      </c>
      <c r="H360" s="62"/>
      <c r="I360" s="58" t="str">
        <f t="shared" si="4"/>
        <v/>
      </c>
      <c r="J360" s="59">
        <f t="shared" ref="J360:K360" si="715">if($E360="","",if($E360="Dropped",if(and(J$1&lt;=$I360,J$1&gt;=$H360),if(Year($D360)=J$1,$F360*0.8,if((year($D360)+1)=J$1,$F360*0.6,$F360*0.4)) ,""),if($E360="Minors",0,if($E360="FA Contract",if(and(J$1&lt;=$I360,J$1&gt;=$H360),$F360,""),if($E360="YP Contract",if(J$1=$H360,500000,if(J$1=($H360+1),1000000,if(J$1=($H360+2),1500000,""))))))))</f>
        <v>0</v>
      </c>
      <c r="K360" s="59">
        <f t="shared" si="715"/>
        <v>0</v>
      </c>
      <c r="L360" s="59">
        <f t="shared" ref="L360:Z360" si="716">if($E360="","",if($E360="Injured",if(and(L$1=year(today()),L$1&lt;=$I360,L$1&gt;=$H360),0,if(and(L$1&lt;=$I360,L$1&gt;=$H360),$F360,"")),if($E360="Dropped",if(and(L$1&lt;=$I360,L$1&gt;=$H360),if(Year($D360)=L$1,$F360*0.8,if((year($D360)+1)=L$1,$F360*0.6,$F360*0.4)) ,""),if($E360="Minors",0,if($E360="FA Contract",if(and(L$1&lt;=$I360,L$1&gt;=$H360),$F360,""),if($E360="YP Contract",if(L$1=$H360,500000,if(L$1=($H360+1),1000000,if(L$1=($H360+2),1500000,"")))))))))</f>
        <v>0</v>
      </c>
      <c r="M360" s="59">
        <f t="shared" si="716"/>
        <v>0</v>
      </c>
      <c r="N360" s="59">
        <f t="shared" si="716"/>
        <v>0</v>
      </c>
      <c r="O360" s="59">
        <f t="shared" si="716"/>
        <v>0</v>
      </c>
      <c r="P360" s="59">
        <f t="shared" si="716"/>
        <v>0</v>
      </c>
      <c r="Q360" s="59">
        <f t="shared" si="716"/>
        <v>0</v>
      </c>
      <c r="R360" s="59">
        <f t="shared" si="716"/>
        <v>0</v>
      </c>
      <c r="S360" s="59">
        <f t="shared" si="716"/>
        <v>0</v>
      </c>
      <c r="T360" s="59">
        <f t="shared" si="716"/>
        <v>0</v>
      </c>
      <c r="U360" s="59">
        <f t="shared" si="716"/>
        <v>0</v>
      </c>
      <c r="V360" s="59">
        <f t="shared" si="716"/>
        <v>0</v>
      </c>
      <c r="W360" s="59">
        <f t="shared" si="716"/>
        <v>0</v>
      </c>
      <c r="X360" s="59">
        <f t="shared" si="716"/>
        <v>0</v>
      </c>
      <c r="Y360" s="59">
        <f t="shared" si="716"/>
        <v>0</v>
      </c>
      <c r="Z360" s="59">
        <f t="shared" si="716"/>
        <v>0</v>
      </c>
    </row>
    <row r="361">
      <c r="A361" s="16" t="s">
        <v>1066</v>
      </c>
      <c r="B361" s="16" t="s">
        <v>979</v>
      </c>
      <c r="C361" s="54">
        <v>46049.0</v>
      </c>
      <c r="D361" s="54"/>
      <c r="E361" s="55" t="s">
        <v>52</v>
      </c>
      <c r="F361" s="60" t="s">
        <v>35</v>
      </c>
      <c r="G361" s="57" t="s">
        <v>35</v>
      </c>
      <c r="H361" s="62"/>
      <c r="I361" s="58" t="str">
        <f t="shared" si="4"/>
        <v/>
      </c>
      <c r="J361" s="59">
        <f t="shared" ref="J361:K361" si="717">if($E361="","",if($E361="Dropped",if(and(J$1&lt;=$I361,J$1&gt;=$H361),if(Year($D361)=J$1,$F361*0.8,if((year($D361)+1)=J$1,$F361*0.6,$F361*0.4)) ,""),if($E361="Minors",0,if($E361="FA Contract",if(and(J$1&lt;=$I361,J$1&gt;=$H361),$F361,""),if($E361="YP Contract",if(J$1=$H361,500000,if(J$1=($H361+1),1000000,if(J$1=($H361+2),1500000,""))))))))</f>
        <v>0</v>
      </c>
      <c r="K361" s="59">
        <f t="shared" si="717"/>
        <v>0</v>
      </c>
      <c r="L361" s="59">
        <f t="shared" ref="L361:Z361" si="718">if($E361="","",if($E361="Injured",if(and(L$1=year(today()),L$1&lt;=$I361,L$1&gt;=$H361),0,if(and(L$1&lt;=$I361,L$1&gt;=$H361),$F361,"")),if($E361="Dropped",if(and(L$1&lt;=$I361,L$1&gt;=$H361),if(Year($D361)=L$1,$F361*0.8,if((year($D361)+1)=L$1,$F361*0.6,$F361*0.4)) ,""),if($E361="Minors",0,if($E361="FA Contract",if(and(L$1&lt;=$I361,L$1&gt;=$H361),$F361,""),if($E361="YP Contract",if(L$1=$H361,500000,if(L$1=($H361+1),1000000,if(L$1=($H361+2),1500000,"")))))))))</f>
        <v>0</v>
      </c>
      <c r="M361" s="59">
        <f t="shared" si="718"/>
        <v>0</v>
      </c>
      <c r="N361" s="59">
        <f t="shared" si="718"/>
        <v>0</v>
      </c>
      <c r="O361" s="59">
        <f t="shared" si="718"/>
        <v>0</v>
      </c>
      <c r="P361" s="59">
        <f t="shared" si="718"/>
        <v>0</v>
      </c>
      <c r="Q361" s="59">
        <f t="shared" si="718"/>
        <v>0</v>
      </c>
      <c r="R361" s="59">
        <f t="shared" si="718"/>
        <v>0</v>
      </c>
      <c r="S361" s="59">
        <f t="shared" si="718"/>
        <v>0</v>
      </c>
      <c r="T361" s="59">
        <f t="shared" si="718"/>
        <v>0</v>
      </c>
      <c r="U361" s="59">
        <f t="shared" si="718"/>
        <v>0</v>
      </c>
      <c r="V361" s="59">
        <f t="shared" si="718"/>
        <v>0</v>
      </c>
      <c r="W361" s="59">
        <f t="shared" si="718"/>
        <v>0</v>
      </c>
      <c r="X361" s="59">
        <f t="shared" si="718"/>
        <v>0</v>
      </c>
      <c r="Y361" s="59">
        <f t="shared" si="718"/>
        <v>0</v>
      </c>
      <c r="Z361" s="59">
        <f t="shared" si="718"/>
        <v>0</v>
      </c>
    </row>
    <row r="362">
      <c r="A362" s="7" t="s">
        <v>1067</v>
      </c>
      <c r="B362" s="7" t="s">
        <v>979</v>
      </c>
      <c r="C362" s="8">
        <v>46074.0</v>
      </c>
      <c r="D362" s="8"/>
      <c r="E362" s="9" t="s">
        <v>52</v>
      </c>
      <c r="F362" s="63" t="s">
        <v>35</v>
      </c>
      <c r="G362" s="11" t="s">
        <v>35</v>
      </c>
      <c r="I362" s="64" t="str">
        <f t="shared" si="4"/>
        <v/>
      </c>
      <c r="J362" s="13">
        <f t="shared" ref="J362:K362" si="719">if($E362="","",if($E362="Dropped",if(and(J$1&lt;=$I362,J$1&gt;=$H362),if(Year($D362)=J$1,$F362*0.8,if((year($D362)+1)=J$1,$F362*0.6,$F362*0.4)) ,""),if($E362="Minors",0,if($E362="FA Contract",if(and(J$1&lt;=$I362,J$1&gt;=$H362),$F362,""),if($E362="YP Contract",if(J$1=$H362,500000,if(J$1=($H362+1),1000000,if(J$1=($H362+2),1500000,""))))))))</f>
        <v>0</v>
      </c>
      <c r="K362" s="13">
        <f t="shared" si="719"/>
        <v>0</v>
      </c>
      <c r="L362" s="65">
        <f t="shared" ref="L362:Z362" si="720">if($E362="","",if($E362="Injured",if(and(L$1=year(today()),L$1&lt;=$I362,L$1&gt;=$H362),0,if(and(L$1&lt;=$I362,L$1&gt;=$H362),$F362,"")),if($E362="Dropped",if(and(L$1&lt;=$I362,L$1&gt;=$H362),if(Year($D362)=L$1,$F362*0.8,if((year($D362)+1)=L$1,$F362*0.6,$F362*0.4)) ,""),if($E362="Minors",0,if($E362="FA Contract",if(and(L$1&lt;=$I362,L$1&gt;=$H362),$F362,""),if($E362="YP Contract",if(L$1=$H362,500000,if(L$1=($H362+1),1000000,if(L$1=($H362+2),1500000,"")))))))))</f>
        <v>0</v>
      </c>
      <c r="M362" s="65">
        <f t="shared" si="720"/>
        <v>0</v>
      </c>
      <c r="N362" s="65">
        <f t="shared" si="720"/>
        <v>0</v>
      </c>
      <c r="O362" s="65">
        <f t="shared" si="720"/>
        <v>0</v>
      </c>
      <c r="P362" s="65">
        <f t="shared" si="720"/>
        <v>0</v>
      </c>
      <c r="Q362" s="65">
        <f t="shared" si="720"/>
        <v>0</v>
      </c>
      <c r="R362" s="65">
        <f t="shared" si="720"/>
        <v>0</v>
      </c>
      <c r="S362" s="65">
        <f t="shared" si="720"/>
        <v>0</v>
      </c>
      <c r="T362" s="65">
        <f t="shared" si="720"/>
        <v>0</v>
      </c>
      <c r="U362" s="65">
        <f t="shared" si="720"/>
        <v>0</v>
      </c>
      <c r="V362" s="65">
        <f t="shared" si="720"/>
        <v>0</v>
      </c>
      <c r="W362" s="65">
        <f t="shared" si="720"/>
        <v>0</v>
      </c>
      <c r="X362" s="65">
        <f t="shared" si="720"/>
        <v>0</v>
      </c>
      <c r="Y362" s="65">
        <f t="shared" si="720"/>
        <v>0</v>
      </c>
      <c r="Z362" s="65">
        <f t="shared" si="720"/>
        <v>0</v>
      </c>
    </row>
    <row r="363">
      <c r="A363" s="16" t="s">
        <v>202</v>
      </c>
      <c r="B363" s="16" t="s">
        <v>979</v>
      </c>
      <c r="C363" s="54">
        <v>46028.0</v>
      </c>
      <c r="D363" s="54"/>
      <c r="E363" s="55" t="s">
        <v>52</v>
      </c>
      <c r="F363" s="60" t="s">
        <v>35</v>
      </c>
      <c r="G363" s="57" t="s">
        <v>35</v>
      </c>
      <c r="H363" s="62"/>
      <c r="I363" s="58" t="str">
        <f t="shared" si="4"/>
        <v/>
      </c>
      <c r="J363" s="59">
        <f t="shared" ref="J363:K363" si="721">if($E363="","",if($E363="Dropped",if(and(J$1&lt;=$I363,J$1&gt;=$H363),if(Year($D363)=J$1,$F363*0.8,if((year($D363)+1)=J$1,$F363*0.6,$F363*0.4)) ,""),if($E363="Minors",0,if($E363="FA Contract",if(and(J$1&lt;=$I363,J$1&gt;=$H363),$F363,""),if($E363="YP Contract",if(J$1=$H363,500000,if(J$1=($H363+1),1000000,if(J$1=($H363+2),1500000,""))))))))</f>
        <v>0</v>
      </c>
      <c r="K363" s="59">
        <f t="shared" si="721"/>
        <v>0</v>
      </c>
      <c r="L363" s="59">
        <f t="shared" ref="L363:Z363" si="722">if($E363="","",if($E363="Injured",if(and(L$1=year(today()),L$1&lt;=$I363,L$1&gt;=$H363),0,if(and(L$1&lt;=$I363,L$1&gt;=$H363),$F363,"")),if($E363="Dropped",if(and(L$1&lt;=$I363,L$1&gt;=$H363),if(Year($D363)=L$1,$F363*0.8,if((year($D363)+1)=L$1,$F363*0.6,$F363*0.4)) ,""),if($E363="Minors",0,if($E363="FA Contract",if(and(L$1&lt;=$I363,L$1&gt;=$H363),$F363,""),if($E363="YP Contract",if(L$1=$H363,500000,if(L$1=($H363+1),1000000,if(L$1=($H363+2),1500000,"")))))))))</f>
        <v>0</v>
      </c>
      <c r="M363" s="59">
        <f t="shared" si="722"/>
        <v>0</v>
      </c>
      <c r="N363" s="59">
        <f t="shared" si="722"/>
        <v>0</v>
      </c>
      <c r="O363" s="59">
        <f t="shared" si="722"/>
        <v>0</v>
      </c>
      <c r="P363" s="59">
        <f t="shared" si="722"/>
        <v>0</v>
      </c>
      <c r="Q363" s="59">
        <f t="shared" si="722"/>
        <v>0</v>
      </c>
      <c r="R363" s="59">
        <f t="shared" si="722"/>
        <v>0</v>
      </c>
      <c r="S363" s="59">
        <f t="shared" si="722"/>
        <v>0</v>
      </c>
      <c r="T363" s="59">
        <f t="shared" si="722"/>
        <v>0</v>
      </c>
      <c r="U363" s="59">
        <f t="shared" si="722"/>
        <v>0</v>
      </c>
      <c r="V363" s="59">
        <f t="shared" si="722"/>
        <v>0</v>
      </c>
      <c r="W363" s="59">
        <f t="shared" si="722"/>
        <v>0</v>
      </c>
      <c r="X363" s="59">
        <f t="shared" si="722"/>
        <v>0</v>
      </c>
      <c r="Y363" s="59">
        <f t="shared" si="722"/>
        <v>0</v>
      </c>
      <c r="Z363" s="59">
        <f t="shared" si="722"/>
        <v>0</v>
      </c>
    </row>
    <row r="364">
      <c r="A364" s="16" t="s">
        <v>1068</v>
      </c>
      <c r="B364" s="16" t="s">
        <v>979</v>
      </c>
      <c r="C364" s="54">
        <v>46062.0</v>
      </c>
      <c r="D364" s="54"/>
      <c r="E364" s="55" t="s">
        <v>52</v>
      </c>
      <c r="F364" s="60" t="s">
        <v>35</v>
      </c>
      <c r="G364" s="57" t="s">
        <v>35</v>
      </c>
      <c r="H364" s="62"/>
      <c r="I364" s="58" t="str">
        <f t="shared" si="4"/>
        <v/>
      </c>
      <c r="J364" s="59">
        <f t="shared" ref="J364:K364" si="723">if($E364="","",if($E364="Dropped",if(and(J$1&lt;=$I364,J$1&gt;=$H364),if(Year($D364)=J$1,$F364*0.8,if((year($D364)+1)=J$1,$F364*0.6,$F364*0.4)) ,""),if($E364="Minors",0,if($E364="FA Contract",if(and(J$1&lt;=$I364,J$1&gt;=$H364),$F364,""),if($E364="YP Contract",if(J$1=$H364,500000,if(J$1=($H364+1),1000000,if(J$1=($H364+2),1500000,""))))))))</f>
        <v>0</v>
      </c>
      <c r="K364" s="59">
        <f t="shared" si="723"/>
        <v>0</v>
      </c>
      <c r="L364" s="59">
        <f t="shared" ref="L364:Z364" si="724">if($E364="","",if($E364="Injured",if(and(L$1=year(today()),L$1&lt;=$I364,L$1&gt;=$H364),0,if(and(L$1&lt;=$I364,L$1&gt;=$H364),$F364,"")),if($E364="Dropped",if(and(L$1&lt;=$I364,L$1&gt;=$H364),if(Year($D364)=L$1,$F364*0.8,if((year($D364)+1)=L$1,$F364*0.6,$F364*0.4)) ,""),if($E364="Minors",0,if($E364="FA Contract",if(and(L$1&lt;=$I364,L$1&gt;=$H364),$F364,""),if($E364="YP Contract",if(L$1=$H364,500000,if(L$1=($H364+1),1000000,if(L$1=($H364+2),1500000,"")))))))))</f>
        <v>0</v>
      </c>
      <c r="M364" s="59">
        <f t="shared" si="724"/>
        <v>0</v>
      </c>
      <c r="N364" s="59">
        <f t="shared" si="724"/>
        <v>0</v>
      </c>
      <c r="O364" s="59">
        <f t="shared" si="724"/>
        <v>0</v>
      </c>
      <c r="P364" s="59">
        <f t="shared" si="724"/>
        <v>0</v>
      </c>
      <c r="Q364" s="59">
        <f t="shared" si="724"/>
        <v>0</v>
      </c>
      <c r="R364" s="59">
        <f t="shared" si="724"/>
        <v>0</v>
      </c>
      <c r="S364" s="59">
        <f t="shared" si="724"/>
        <v>0</v>
      </c>
      <c r="T364" s="59">
        <f t="shared" si="724"/>
        <v>0</v>
      </c>
      <c r="U364" s="59">
        <f t="shared" si="724"/>
        <v>0</v>
      </c>
      <c r="V364" s="59">
        <f t="shared" si="724"/>
        <v>0</v>
      </c>
      <c r="W364" s="59">
        <f t="shared" si="724"/>
        <v>0</v>
      </c>
      <c r="X364" s="59">
        <f t="shared" si="724"/>
        <v>0</v>
      </c>
      <c r="Y364" s="59">
        <f t="shared" si="724"/>
        <v>0</v>
      </c>
      <c r="Z364" s="59">
        <f t="shared" si="724"/>
        <v>0</v>
      </c>
    </row>
    <row r="365">
      <c r="A365" s="16" t="s">
        <v>588</v>
      </c>
      <c r="B365" s="16" t="s">
        <v>979</v>
      </c>
      <c r="C365" s="54">
        <v>46028.0</v>
      </c>
      <c r="D365" s="54"/>
      <c r="E365" s="55" t="s">
        <v>52</v>
      </c>
      <c r="F365" s="60" t="s">
        <v>35</v>
      </c>
      <c r="G365" s="57" t="s">
        <v>35</v>
      </c>
      <c r="H365" s="62"/>
      <c r="I365" s="58" t="str">
        <f t="shared" si="4"/>
        <v/>
      </c>
      <c r="J365" s="59">
        <f t="shared" ref="J365:K365" si="725">if($E365="","",if($E365="Dropped",if(and(J$1&lt;=$I365,J$1&gt;=$H365),if(Year($D365)=J$1,$F365*0.8,if((year($D365)+1)=J$1,$F365*0.6,$F365*0.4)) ,""),if($E365="Minors",0,if($E365="FA Contract",if(and(J$1&lt;=$I365,J$1&gt;=$H365),$F365,""),if($E365="YP Contract",if(J$1=$H365,500000,if(J$1=($H365+1),1000000,if(J$1=($H365+2),1500000,""))))))))</f>
        <v>0</v>
      </c>
      <c r="K365" s="59">
        <f t="shared" si="725"/>
        <v>0</v>
      </c>
      <c r="L365" s="59">
        <f t="shared" ref="L365:Z365" si="726">if($E365="","",if($E365="Injured",if(and(L$1=year(today()),L$1&lt;=$I365,L$1&gt;=$H365),0,if(and(L$1&lt;=$I365,L$1&gt;=$H365),$F365,"")),if($E365="Dropped",if(and(L$1&lt;=$I365,L$1&gt;=$H365),if(Year($D365)=L$1,$F365*0.8,if((year($D365)+1)=L$1,$F365*0.6,$F365*0.4)) ,""),if($E365="Minors",0,if($E365="FA Contract",if(and(L$1&lt;=$I365,L$1&gt;=$H365),$F365,""),if($E365="YP Contract",if(L$1=$H365,500000,if(L$1=($H365+1),1000000,if(L$1=($H365+2),1500000,"")))))))))</f>
        <v>0</v>
      </c>
      <c r="M365" s="59">
        <f t="shared" si="726"/>
        <v>0</v>
      </c>
      <c r="N365" s="59">
        <f t="shared" si="726"/>
        <v>0</v>
      </c>
      <c r="O365" s="59">
        <f t="shared" si="726"/>
        <v>0</v>
      </c>
      <c r="P365" s="59">
        <f t="shared" si="726"/>
        <v>0</v>
      </c>
      <c r="Q365" s="59">
        <f t="shared" si="726"/>
        <v>0</v>
      </c>
      <c r="R365" s="59">
        <f t="shared" si="726"/>
        <v>0</v>
      </c>
      <c r="S365" s="59">
        <f t="shared" si="726"/>
        <v>0</v>
      </c>
      <c r="T365" s="59">
        <f t="shared" si="726"/>
        <v>0</v>
      </c>
      <c r="U365" s="59">
        <f t="shared" si="726"/>
        <v>0</v>
      </c>
      <c r="V365" s="59">
        <f t="shared" si="726"/>
        <v>0</v>
      </c>
      <c r="W365" s="59">
        <f t="shared" si="726"/>
        <v>0</v>
      </c>
      <c r="X365" s="59">
        <f t="shared" si="726"/>
        <v>0</v>
      </c>
      <c r="Y365" s="59">
        <f t="shared" si="726"/>
        <v>0</v>
      </c>
      <c r="Z365" s="59">
        <f t="shared" si="726"/>
        <v>0</v>
      </c>
    </row>
    <row r="366">
      <c r="A366" s="16" t="s">
        <v>416</v>
      </c>
      <c r="B366" s="16" t="s">
        <v>417</v>
      </c>
      <c r="C366" s="54">
        <v>45318.0</v>
      </c>
      <c r="D366" s="54"/>
      <c r="E366" s="55" t="s">
        <v>12</v>
      </c>
      <c r="F366" s="56">
        <v>3.6E7</v>
      </c>
      <c r="G366" s="57">
        <v>5.0</v>
      </c>
      <c r="H366" s="16">
        <v>2024.0</v>
      </c>
      <c r="I366" s="58">
        <f t="shared" si="4"/>
        <v>2028</v>
      </c>
      <c r="J366" s="59">
        <f t="shared" ref="J366:K366" si="727">if($E366="","",if($E366="Dropped",if(and(J$1&lt;=$I366,J$1&gt;=$H366),if(Year($D366)=J$1,$F366*0.8,if((year($D366)+1)=J$1,$F366*0.6,$F366*0.4)) ,""),if($E366="Minors",0,if($E366="FA Contract",if(and(J$1&lt;=$I366,J$1&gt;=$H366),$F366,""),if($E366="YP Contract",if(J$1=$H366,500000,if(J$1=($H366+1),1000000,if(J$1=($H366+2),1500000,""))))))))</f>
        <v>36000000</v>
      </c>
      <c r="K366" s="59">
        <f t="shared" si="727"/>
        <v>36000000</v>
      </c>
      <c r="L366" s="59">
        <f t="shared" ref="L366:Z366" si="728">if($E366="","",if($E366="Injured",if(and(L$1=year(today()),L$1&lt;=$I366,L$1&gt;=$H366),0,if(and(L$1&lt;=$I366,L$1&gt;=$H366),$F366,"")),if($E366="Dropped",if(and(L$1&lt;=$I366,L$1&gt;=$H366),if(Year($D366)=L$1,$F366*0.8,if((year($D366)+1)=L$1,$F366*0.6,$F366*0.4)) ,""),if($E366="Minors",0,if($E366="FA Contract",if(and(L$1&lt;=$I366,L$1&gt;=$H366),$F366,""),if($E366="YP Contract",if(L$1=$H366,500000,if(L$1=($H366+1),1000000,if(L$1=($H366+2),1500000,"")))))))))</f>
        <v>36000000</v>
      </c>
      <c r="M366" s="59">
        <f t="shared" si="728"/>
        <v>36000000</v>
      </c>
      <c r="N366" s="59">
        <f t="shared" si="728"/>
        <v>36000000</v>
      </c>
      <c r="O366" s="59" t="str">
        <f t="shared" si="728"/>
        <v/>
      </c>
      <c r="P366" s="59" t="str">
        <f t="shared" si="728"/>
        <v/>
      </c>
      <c r="Q366" s="59" t="str">
        <f t="shared" si="728"/>
        <v/>
      </c>
      <c r="R366" s="59" t="str">
        <f t="shared" si="728"/>
        <v/>
      </c>
      <c r="S366" s="59" t="str">
        <f t="shared" si="728"/>
        <v/>
      </c>
      <c r="T366" s="59" t="str">
        <f t="shared" si="728"/>
        <v/>
      </c>
      <c r="U366" s="59" t="str">
        <f t="shared" si="728"/>
        <v/>
      </c>
      <c r="V366" s="59" t="str">
        <f t="shared" si="728"/>
        <v/>
      </c>
      <c r="W366" s="59" t="str">
        <f t="shared" si="728"/>
        <v/>
      </c>
      <c r="X366" s="59" t="str">
        <f t="shared" si="728"/>
        <v/>
      </c>
      <c r="Y366" s="59" t="str">
        <f t="shared" si="728"/>
        <v/>
      </c>
      <c r="Z366" s="59" t="str">
        <f t="shared" si="728"/>
        <v/>
      </c>
    </row>
    <row r="367">
      <c r="A367" s="16" t="s">
        <v>418</v>
      </c>
      <c r="B367" s="16" t="s">
        <v>417</v>
      </c>
      <c r="C367" s="54">
        <v>45318.0</v>
      </c>
      <c r="D367" s="54"/>
      <c r="E367" s="55" t="s">
        <v>12</v>
      </c>
      <c r="F367" s="56">
        <v>2.61E7</v>
      </c>
      <c r="G367" s="57">
        <v>4.0</v>
      </c>
      <c r="H367" s="16">
        <v>2024.0</v>
      </c>
      <c r="I367" s="58">
        <f t="shared" si="4"/>
        <v>2027</v>
      </c>
      <c r="J367" s="59">
        <f t="shared" ref="J367:K367" si="729">if($E367="","",if($E367="Dropped",if(and(J$1&lt;=$I367,J$1&gt;=$H367),if(Year($D367)=J$1,$F367*0.8,if((year($D367)+1)=J$1,$F367*0.6,$F367*0.4)) ,""),if($E367="Minors",0,if($E367="FA Contract",if(and(J$1&lt;=$I367,J$1&gt;=$H367),$F367,""),if($E367="YP Contract",if(J$1=$H367,500000,if(J$1=($H367+1),1000000,if(J$1=($H367+2),1500000,""))))))))</f>
        <v>26100000</v>
      </c>
      <c r="K367" s="59">
        <f t="shared" si="729"/>
        <v>26100000</v>
      </c>
      <c r="L367" s="59">
        <f t="shared" ref="L367:Z367" si="730">if($E367="","",if($E367="Injured",if(and(L$1=year(today()),L$1&lt;=$I367,L$1&gt;=$H367),0,if(and(L$1&lt;=$I367,L$1&gt;=$H367),$F367,"")),if($E367="Dropped",if(and(L$1&lt;=$I367,L$1&gt;=$H367),if(Year($D367)=L$1,$F367*0.8,if((year($D367)+1)=L$1,$F367*0.6,$F367*0.4)) ,""),if($E367="Minors",0,if($E367="FA Contract",if(and(L$1&lt;=$I367,L$1&gt;=$H367),$F367,""),if($E367="YP Contract",if(L$1=$H367,500000,if(L$1=($H367+1),1000000,if(L$1=($H367+2),1500000,"")))))))))</f>
        <v>26100000</v>
      </c>
      <c r="M367" s="59">
        <f t="shared" si="730"/>
        <v>26100000</v>
      </c>
      <c r="N367" s="59" t="str">
        <f t="shared" si="730"/>
        <v/>
      </c>
      <c r="O367" s="59" t="str">
        <f t="shared" si="730"/>
        <v/>
      </c>
      <c r="P367" s="59" t="str">
        <f t="shared" si="730"/>
        <v/>
      </c>
      <c r="Q367" s="59" t="str">
        <f t="shared" si="730"/>
        <v/>
      </c>
      <c r="R367" s="59" t="str">
        <f t="shared" si="730"/>
        <v/>
      </c>
      <c r="S367" s="59" t="str">
        <f t="shared" si="730"/>
        <v/>
      </c>
      <c r="T367" s="59" t="str">
        <f t="shared" si="730"/>
        <v/>
      </c>
      <c r="U367" s="59" t="str">
        <f t="shared" si="730"/>
        <v/>
      </c>
      <c r="V367" s="59" t="str">
        <f t="shared" si="730"/>
        <v/>
      </c>
      <c r="W367" s="59" t="str">
        <f t="shared" si="730"/>
        <v/>
      </c>
      <c r="X367" s="59" t="str">
        <f t="shared" si="730"/>
        <v/>
      </c>
      <c r="Y367" s="59" t="str">
        <f t="shared" si="730"/>
        <v/>
      </c>
      <c r="Z367" s="59" t="str">
        <f t="shared" si="730"/>
        <v/>
      </c>
    </row>
    <row r="368">
      <c r="A368" s="16" t="s">
        <v>436</v>
      </c>
      <c r="B368" s="16" t="s">
        <v>417</v>
      </c>
      <c r="C368" s="54">
        <v>46057.0</v>
      </c>
      <c r="D368" s="54"/>
      <c r="E368" s="55" t="s">
        <v>12</v>
      </c>
      <c r="F368" s="60">
        <v>2.0E7</v>
      </c>
      <c r="G368" s="57">
        <v>6.0</v>
      </c>
      <c r="H368" s="16">
        <v>2026.0</v>
      </c>
      <c r="I368" s="58">
        <f t="shared" si="4"/>
        <v>2031</v>
      </c>
      <c r="J368" s="59" t="str">
        <f t="shared" ref="J368:K368" si="731">if($E368="","",if($E368="Dropped",if(and(J$1&lt;=$I368,J$1&gt;=$H368),if(Year($D368)=J$1,$F368*0.8,if((year($D368)+1)=J$1,$F368*0.6,$F368*0.4)) ,""),if($E368="Minors",0,if($E368="FA Contract",if(and(J$1&lt;=$I368,J$1&gt;=$H368),$F368,""),if($E368="YP Contract",if(J$1=$H368,500000,if(J$1=($H368+1),1000000,if(J$1=($H368+2),1500000,""))))))))</f>
        <v/>
      </c>
      <c r="K368" s="59" t="str">
        <f t="shared" si="731"/>
        <v/>
      </c>
      <c r="L368" s="59">
        <f t="shared" ref="L368:Z368" si="732">if($E368="","",if($E368="Injured",if(and(L$1=year(today()),L$1&lt;=$I368,L$1&gt;=$H368),0,if(and(L$1&lt;=$I368,L$1&gt;=$H368),$F368,"")),if($E368="Dropped",if(and(L$1&lt;=$I368,L$1&gt;=$H368),if(Year($D368)=L$1,$F368*0.8,if((year($D368)+1)=L$1,$F368*0.6,$F368*0.4)) ,""),if($E368="Minors",0,if($E368="FA Contract",if(and(L$1&lt;=$I368,L$1&gt;=$H368),$F368,""),if($E368="YP Contract",if(L$1=$H368,500000,if(L$1=($H368+1),1000000,if(L$1=($H368+2),1500000,"")))))))))</f>
        <v>20000000</v>
      </c>
      <c r="M368" s="59">
        <f t="shared" si="732"/>
        <v>20000000</v>
      </c>
      <c r="N368" s="59">
        <f t="shared" si="732"/>
        <v>20000000</v>
      </c>
      <c r="O368" s="59">
        <f t="shared" si="732"/>
        <v>20000000</v>
      </c>
      <c r="P368" s="59">
        <f t="shared" si="732"/>
        <v>20000000</v>
      </c>
      <c r="Q368" s="59">
        <f t="shared" si="732"/>
        <v>20000000</v>
      </c>
      <c r="R368" s="59" t="str">
        <f t="shared" si="732"/>
        <v/>
      </c>
      <c r="S368" s="59" t="str">
        <f t="shared" si="732"/>
        <v/>
      </c>
      <c r="T368" s="59" t="str">
        <f t="shared" si="732"/>
        <v/>
      </c>
      <c r="U368" s="59" t="str">
        <f t="shared" si="732"/>
        <v/>
      </c>
      <c r="V368" s="59" t="str">
        <f t="shared" si="732"/>
        <v/>
      </c>
      <c r="W368" s="59" t="str">
        <f t="shared" si="732"/>
        <v/>
      </c>
      <c r="X368" s="59" t="str">
        <f t="shared" si="732"/>
        <v/>
      </c>
      <c r="Y368" s="59" t="str">
        <f t="shared" si="732"/>
        <v/>
      </c>
      <c r="Z368" s="59" t="str">
        <f t="shared" si="732"/>
        <v/>
      </c>
    </row>
    <row r="369">
      <c r="A369" s="16" t="s">
        <v>419</v>
      </c>
      <c r="B369" s="16" t="s">
        <v>417</v>
      </c>
      <c r="C369" s="54">
        <v>45318.0</v>
      </c>
      <c r="D369" s="54"/>
      <c r="E369" s="55" t="s">
        <v>12</v>
      </c>
      <c r="F369" s="56">
        <v>1.78E7</v>
      </c>
      <c r="G369" s="57">
        <v>3.0</v>
      </c>
      <c r="H369" s="16">
        <v>2024.0</v>
      </c>
      <c r="I369" s="58">
        <f t="shared" si="4"/>
        <v>2026</v>
      </c>
      <c r="J369" s="59">
        <f t="shared" ref="J369:K369" si="733">if($E369="","",if($E369="Dropped",if(and(J$1&lt;=$I369,J$1&gt;=$H369),if(Year($D369)=J$1,$F369*0.8,if((year($D369)+1)=J$1,$F369*0.6,$F369*0.4)) ,""),if($E369="Minors",0,if($E369="FA Contract",if(and(J$1&lt;=$I369,J$1&gt;=$H369),$F369,""),if($E369="YP Contract",if(J$1=$H369,500000,if(J$1=($H369+1),1000000,if(J$1=($H369+2),1500000,""))))))))</f>
        <v>17800000</v>
      </c>
      <c r="K369" s="59">
        <f t="shared" si="733"/>
        <v>17800000</v>
      </c>
      <c r="L369" s="59">
        <f t="shared" ref="L369:Z369" si="734">if($E369="","",if($E369="Injured",if(and(L$1=year(today()),L$1&lt;=$I369,L$1&gt;=$H369),0,if(and(L$1&lt;=$I369,L$1&gt;=$H369),$F369,"")),if($E369="Dropped",if(and(L$1&lt;=$I369,L$1&gt;=$H369),if(Year($D369)=L$1,$F369*0.8,if((year($D369)+1)=L$1,$F369*0.6,$F369*0.4)) ,""),if($E369="Minors",0,if($E369="FA Contract",if(and(L$1&lt;=$I369,L$1&gt;=$H369),$F369,""),if($E369="YP Contract",if(L$1=$H369,500000,if(L$1=($H369+1),1000000,if(L$1=($H369+2),1500000,"")))))))))</f>
        <v>17800000</v>
      </c>
      <c r="M369" s="59" t="str">
        <f t="shared" si="734"/>
        <v/>
      </c>
      <c r="N369" s="59" t="str">
        <f t="shared" si="734"/>
        <v/>
      </c>
      <c r="O369" s="59" t="str">
        <f t="shared" si="734"/>
        <v/>
      </c>
      <c r="P369" s="59" t="str">
        <f t="shared" si="734"/>
        <v/>
      </c>
      <c r="Q369" s="59" t="str">
        <f t="shared" si="734"/>
        <v/>
      </c>
      <c r="R369" s="59" t="str">
        <f t="shared" si="734"/>
        <v/>
      </c>
      <c r="S369" s="59" t="str">
        <f t="shared" si="734"/>
        <v/>
      </c>
      <c r="T369" s="59" t="str">
        <f t="shared" si="734"/>
        <v/>
      </c>
      <c r="U369" s="59" t="str">
        <f t="shared" si="734"/>
        <v/>
      </c>
      <c r="V369" s="59" t="str">
        <f t="shared" si="734"/>
        <v/>
      </c>
      <c r="W369" s="59" t="str">
        <f t="shared" si="734"/>
        <v/>
      </c>
      <c r="X369" s="59" t="str">
        <f t="shared" si="734"/>
        <v/>
      </c>
      <c r="Y369" s="59" t="str">
        <f t="shared" si="734"/>
        <v/>
      </c>
      <c r="Z369" s="59" t="str">
        <f t="shared" si="734"/>
        <v/>
      </c>
    </row>
    <row r="370">
      <c r="A370" s="16" t="s">
        <v>458</v>
      </c>
      <c r="B370" s="16" t="s">
        <v>417</v>
      </c>
      <c r="C370" s="54">
        <v>46057.0</v>
      </c>
      <c r="D370" s="54"/>
      <c r="E370" s="55" t="s">
        <v>12</v>
      </c>
      <c r="F370" s="56">
        <v>1.18E7</v>
      </c>
      <c r="G370" s="57">
        <v>4.0</v>
      </c>
      <c r="H370" s="16">
        <v>2026.0</v>
      </c>
      <c r="I370" s="58">
        <f t="shared" si="4"/>
        <v>2029</v>
      </c>
      <c r="J370" s="59" t="str">
        <f t="shared" ref="J370:K370" si="735">if($E370="","",if($E370="Dropped",if(and(J$1&lt;=$I370,J$1&gt;=$H370),if(Year($D370)=J$1,$F370*0.8,if((year($D370)+1)=J$1,$F370*0.6,$F370*0.4)) ,""),if($E370="Minors",0,if($E370="FA Contract",if(and(J$1&lt;=$I370,J$1&gt;=$H370),$F370,""),if($E370="YP Contract",if(J$1=$H370,500000,if(J$1=($H370+1),1000000,if(J$1=($H370+2),1500000,""))))))))</f>
        <v/>
      </c>
      <c r="K370" s="59" t="str">
        <f t="shared" si="735"/>
        <v/>
      </c>
      <c r="L370" s="59">
        <f t="shared" ref="L370:Z370" si="736">if($E370="","",if($E370="Injured",if(and(L$1=year(today()),L$1&lt;=$I370,L$1&gt;=$H370),0,if(and(L$1&lt;=$I370,L$1&gt;=$H370),$F370,"")),if($E370="Dropped",if(and(L$1&lt;=$I370,L$1&gt;=$H370),if(Year($D370)=L$1,$F370*0.8,if((year($D370)+1)=L$1,$F370*0.6,$F370*0.4)) ,""),if($E370="Minors",0,if($E370="FA Contract",if(and(L$1&lt;=$I370,L$1&gt;=$H370),$F370,""),if($E370="YP Contract",if(L$1=$H370,500000,if(L$1=($H370+1),1000000,if(L$1=($H370+2),1500000,"")))))))))</f>
        <v>11800000</v>
      </c>
      <c r="M370" s="59">
        <f t="shared" si="736"/>
        <v>11800000</v>
      </c>
      <c r="N370" s="59">
        <f t="shared" si="736"/>
        <v>11800000</v>
      </c>
      <c r="O370" s="59">
        <f t="shared" si="736"/>
        <v>11800000</v>
      </c>
      <c r="P370" s="59" t="str">
        <f t="shared" si="736"/>
        <v/>
      </c>
      <c r="Q370" s="59" t="str">
        <f t="shared" si="736"/>
        <v/>
      </c>
      <c r="R370" s="59" t="str">
        <f t="shared" si="736"/>
        <v/>
      </c>
      <c r="S370" s="59" t="str">
        <f t="shared" si="736"/>
        <v/>
      </c>
      <c r="T370" s="59" t="str">
        <f t="shared" si="736"/>
        <v/>
      </c>
      <c r="U370" s="59" t="str">
        <f t="shared" si="736"/>
        <v/>
      </c>
      <c r="V370" s="59" t="str">
        <f t="shared" si="736"/>
        <v/>
      </c>
      <c r="W370" s="59" t="str">
        <f t="shared" si="736"/>
        <v/>
      </c>
      <c r="X370" s="59" t="str">
        <f t="shared" si="736"/>
        <v/>
      </c>
      <c r="Y370" s="59" t="str">
        <f t="shared" si="736"/>
        <v/>
      </c>
      <c r="Z370" s="59" t="str">
        <f t="shared" si="736"/>
        <v/>
      </c>
    </row>
    <row r="371">
      <c r="A371" s="16" t="s">
        <v>421</v>
      </c>
      <c r="B371" s="16" t="s">
        <v>417</v>
      </c>
      <c r="C371" s="54">
        <v>45318.0</v>
      </c>
      <c r="D371" s="54"/>
      <c r="E371" s="55" t="s">
        <v>12</v>
      </c>
      <c r="F371" s="60">
        <v>9200000.0</v>
      </c>
      <c r="G371" s="57">
        <v>4.0</v>
      </c>
      <c r="H371" s="16">
        <v>2024.0</v>
      </c>
      <c r="I371" s="58">
        <f t="shared" si="4"/>
        <v>2027</v>
      </c>
      <c r="J371" s="59">
        <f t="shared" ref="J371:K371" si="737">if($E371="","",if($E371="Dropped",if(and(J$1&lt;=$I371,J$1&gt;=$H371),if(Year($D371)=J$1,$F371*0.8,if((year($D371)+1)=J$1,$F371*0.6,$F371*0.4)) ,""),if($E371="Minors",0,if($E371="FA Contract",if(and(J$1&lt;=$I371,J$1&gt;=$H371),$F371,""),if($E371="YP Contract",if(J$1=$H371,500000,if(J$1=($H371+1),1000000,if(J$1=($H371+2),1500000,""))))))))</f>
        <v>9200000</v>
      </c>
      <c r="K371" s="59">
        <f t="shared" si="737"/>
        <v>9200000</v>
      </c>
      <c r="L371" s="59">
        <f t="shared" ref="L371:Z371" si="738">if($E371="","",if($E371="Injured",if(and(L$1=year(today()),L$1&lt;=$I371,L$1&gt;=$H371),0,if(and(L$1&lt;=$I371,L$1&gt;=$H371),$F371,"")),if($E371="Dropped",if(and(L$1&lt;=$I371,L$1&gt;=$H371),if(Year($D371)=L$1,$F371*0.8,if((year($D371)+1)=L$1,$F371*0.6,$F371*0.4)) ,""),if($E371="Minors",0,if($E371="FA Contract",if(and(L$1&lt;=$I371,L$1&gt;=$H371),$F371,""),if($E371="YP Contract",if(L$1=$H371,500000,if(L$1=($H371+1),1000000,if(L$1=($H371+2),1500000,"")))))))))</f>
        <v>9200000</v>
      </c>
      <c r="M371" s="59">
        <f t="shared" si="738"/>
        <v>9200000</v>
      </c>
      <c r="N371" s="59" t="str">
        <f t="shared" si="738"/>
        <v/>
      </c>
      <c r="O371" s="59" t="str">
        <f t="shared" si="738"/>
        <v/>
      </c>
      <c r="P371" s="59" t="str">
        <f t="shared" si="738"/>
        <v/>
      </c>
      <c r="Q371" s="59" t="str">
        <f t="shared" si="738"/>
        <v/>
      </c>
      <c r="R371" s="59" t="str">
        <f t="shared" si="738"/>
        <v/>
      </c>
      <c r="S371" s="59" t="str">
        <f t="shared" si="738"/>
        <v/>
      </c>
      <c r="T371" s="59" t="str">
        <f t="shared" si="738"/>
        <v/>
      </c>
      <c r="U371" s="59" t="str">
        <f t="shared" si="738"/>
        <v/>
      </c>
      <c r="V371" s="59" t="str">
        <f t="shared" si="738"/>
        <v/>
      </c>
      <c r="W371" s="59" t="str">
        <f t="shared" si="738"/>
        <v/>
      </c>
      <c r="X371" s="59" t="str">
        <f t="shared" si="738"/>
        <v/>
      </c>
      <c r="Y371" s="59" t="str">
        <f t="shared" si="738"/>
        <v/>
      </c>
      <c r="Z371" s="59" t="str">
        <f t="shared" si="738"/>
        <v/>
      </c>
    </row>
    <row r="372">
      <c r="A372" s="16" t="s">
        <v>422</v>
      </c>
      <c r="B372" s="16" t="s">
        <v>417</v>
      </c>
      <c r="C372" s="54">
        <v>45694.0</v>
      </c>
      <c r="D372" s="54"/>
      <c r="E372" s="55" t="s">
        <v>12</v>
      </c>
      <c r="F372" s="56">
        <v>6300000.0</v>
      </c>
      <c r="G372" s="57">
        <v>3.0</v>
      </c>
      <c r="H372" s="16">
        <v>2025.0</v>
      </c>
      <c r="I372" s="58">
        <f t="shared" si="4"/>
        <v>2027</v>
      </c>
      <c r="J372" s="59" t="str">
        <f t="shared" ref="J372:K372" si="739">if($E372="","",if($E372="Dropped",if(and(J$1&lt;=$I372,J$1&gt;=$H372),if(Year($D372)=J$1,$F372*0.8,if((year($D372)+1)=J$1,$F372*0.6,$F372*0.4)) ,""),if($E372="Minors",0,if($E372="FA Contract",if(and(J$1&lt;=$I372,J$1&gt;=$H372),$F372,""),if($E372="YP Contract",if(J$1=$H372,500000,if(J$1=($H372+1),1000000,if(J$1=($H372+2),1500000,""))))))))</f>
        <v/>
      </c>
      <c r="K372" s="59">
        <f t="shared" si="739"/>
        <v>6300000</v>
      </c>
      <c r="L372" s="59">
        <f t="shared" ref="L372:Z372" si="740">if($E372="","",if($E372="Injured",if(and(L$1=year(today()),L$1&lt;=$I372,L$1&gt;=$H372),0,if(and(L$1&lt;=$I372,L$1&gt;=$H372),$F372,"")),if($E372="Dropped",if(and(L$1&lt;=$I372,L$1&gt;=$H372),if(Year($D372)=L$1,$F372*0.8,if((year($D372)+1)=L$1,$F372*0.6,$F372*0.4)) ,""),if($E372="Minors",0,if($E372="FA Contract",if(and(L$1&lt;=$I372,L$1&gt;=$H372),$F372,""),if($E372="YP Contract",if(L$1=$H372,500000,if(L$1=($H372+1),1000000,if(L$1=($H372+2),1500000,"")))))))))</f>
        <v>6300000</v>
      </c>
      <c r="M372" s="59">
        <f t="shared" si="740"/>
        <v>6300000</v>
      </c>
      <c r="N372" s="59" t="str">
        <f t="shared" si="740"/>
        <v/>
      </c>
      <c r="O372" s="59" t="str">
        <f t="shared" si="740"/>
        <v/>
      </c>
      <c r="P372" s="59" t="str">
        <f t="shared" si="740"/>
        <v/>
      </c>
      <c r="Q372" s="59" t="str">
        <f t="shared" si="740"/>
        <v/>
      </c>
      <c r="R372" s="59" t="str">
        <f t="shared" si="740"/>
        <v/>
      </c>
      <c r="S372" s="59" t="str">
        <f t="shared" si="740"/>
        <v/>
      </c>
      <c r="T372" s="59" t="str">
        <f t="shared" si="740"/>
        <v/>
      </c>
      <c r="U372" s="59" t="str">
        <f t="shared" si="740"/>
        <v/>
      </c>
      <c r="V372" s="59" t="str">
        <f t="shared" si="740"/>
        <v/>
      </c>
      <c r="W372" s="59" t="str">
        <f t="shared" si="740"/>
        <v/>
      </c>
      <c r="X372" s="59" t="str">
        <f t="shared" si="740"/>
        <v/>
      </c>
      <c r="Y372" s="59" t="str">
        <f t="shared" si="740"/>
        <v/>
      </c>
      <c r="Z372" s="59" t="str">
        <f t="shared" si="740"/>
        <v/>
      </c>
    </row>
    <row r="373">
      <c r="A373" s="16" t="s">
        <v>462</v>
      </c>
      <c r="B373" s="16" t="s">
        <v>417</v>
      </c>
      <c r="C373" s="54">
        <v>46055.0</v>
      </c>
      <c r="D373" s="54"/>
      <c r="E373" s="55" t="s">
        <v>12</v>
      </c>
      <c r="F373" s="60">
        <v>6100000.0</v>
      </c>
      <c r="G373" s="57">
        <v>3.0</v>
      </c>
      <c r="H373" s="16">
        <v>2026.0</v>
      </c>
      <c r="I373" s="58">
        <f t="shared" si="4"/>
        <v>2028</v>
      </c>
      <c r="J373" s="59" t="str">
        <f t="shared" ref="J373:K373" si="741">if($E373="","",if($E373="Dropped",if(and(J$1&lt;=$I373,J$1&gt;=$H373),if(Year($D373)=J$1,$F373*0.8,if((year($D373)+1)=J$1,$F373*0.6,$F373*0.4)) ,""),if($E373="Minors",0,if($E373="FA Contract",if(and(J$1&lt;=$I373,J$1&gt;=$H373),$F373,""),if($E373="YP Contract",if(J$1=$H373,500000,if(J$1=($H373+1),1000000,if(J$1=($H373+2),1500000,""))))))))</f>
        <v/>
      </c>
      <c r="K373" s="59" t="str">
        <f t="shared" si="741"/>
        <v/>
      </c>
      <c r="L373" s="59">
        <f t="shared" ref="L373:Z373" si="742">if($E373="","",if($E373="Injured",if(and(L$1=year(today()),L$1&lt;=$I373,L$1&gt;=$H373),0,if(and(L$1&lt;=$I373,L$1&gt;=$H373),$F373,"")),if($E373="Dropped",if(and(L$1&lt;=$I373,L$1&gt;=$H373),if(Year($D373)=L$1,$F373*0.8,if((year($D373)+1)=L$1,$F373*0.6,$F373*0.4)) ,""),if($E373="Minors",0,if($E373="FA Contract",if(and(L$1&lt;=$I373,L$1&gt;=$H373),$F373,""),if($E373="YP Contract",if(L$1=$H373,500000,if(L$1=($H373+1),1000000,if(L$1=($H373+2),1500000,"")))))))))</f>
        <v>6100000</v>
      </c>
      <c r="M373" s="59">
        <f t="shared" si="742"/>
        <v>6100000</v>
      </c>
      <c r="N373" s="59">
        <f t="shared" si="742"/>
        <v>6100000</v>
      </c>
      <c r="O373" s="59" t="str">
        <f t="shared" si="742"/>
        <v/>
      </c>
      <c r="P373" s="59" t="str">
        <f t="shared" si="742"/>
        <v/>
      </c>
      <c r="Q373" s="59" t="str">
        <f t="shared" si="742"/>
        <v/>
      </c>
      <c r="R373" s="59" t="str">
        <f t="shared" si="742"/>
        <v/>
      </c>
      <c r="S373" s="59" t="str">
        <f t="shared" si="742"/>
        <v/>
      </c>
      <c r="T373" s="59" t="str">
        <f t="shared" si="742"/>
        <v/>
      </c>
      <c r="U373" s="59" t="str">
        <f t="shared" si="742"/>
        <v/>
      </c>
      <c r="V373" s="59" t="str">
        <f t="shared" si="742"/>
        <v/>
      </c>
      <c r="W373" s="59" t="str">
        <f t="shared" si="742"/>
        <v/>
      </c>
      <c r="X373" s="59" t="str">
        <f t="shared" si="742"/>
        <v/>
      </c>
      <c r="Y373" s="59" t="str">
        <f t="shared" si="742"/>
        <v/>
      </c>
      <c r="Z373" s="59" t="str">
        <f t="shared" si="742"/>
        <v/>
      </c>
    </row>
    <row r="374">
      <c r="A374" s="16" t="s">
        <v>106</v>
      </c>
      <c r="B374" s="16" t="s">
        <v>417</v>
      </c>
      <c r="C374" s="54">
        <v>46057.0</v>
      </c>
      <c r="D374" s="54"/>
      <c r="E374" s="55" t="s">
        <v>12</v>
      </c>
      <c r="F374" s="60">
        <v>6100000.0</v>
      </c>
      <c r="G374" s="57">
        <v>2.0</v>
      </c>
      <c r="H374" s="16">
        <v>2026.0</v>
      </c>
      <c r="I374" s="58">
        <f t="shared" si="4"/>
        <v>2027</v>
      </c>
      <c r="J374" s="59" t="str">
        <f t="shared" ref="J374:K374" si="743">if($E374="","",if($E374="Dropped",if(and(J$1&lt;=$I374,J$1&gt;=$H374),if(Year($D374)=J$1,$F374*0.8,if((year($D374)+1)=J$1,$F374*0.6,$F374*0.4)) ,""),if($E374="Minors",0,if($E374="FA Contract",if(and(J$1&lt;=$I374,J$1&gt;=$H374),$F374,""),if($E374="YP Contract",if(J$1=$H374,500000,if(J$1=($H374+1),1000000,if(J$1=($H374+2),1500000,""))))))))</f>
        <v/>
      </c>
      <c r="K374" s="59" t="str">
        <f t="shared" si="743"/>
        <v/>
      </c>
      <c r="L374" s="59">
        <f t="shared" ref="L374:Z374" si="744">if($E374="","",if($E374="Injured",if(and(L$1=year(today()),L$1&lt;=$I374,L$1&gt;=$H374),0,if(and(L$1&lt;=$I374,L$1&gt;=$H374),$F374,"")),if($E374="Dropped",if(and(L$1&lt;=$I374,L$1&gt;=$H374),if(Year($D374)=L$1,$F374*0.8,if((year($D374)+1)=L$1,$F374*0.6,$F374*0.4)) ,""),if($E374="Minors",0,if($E374="FA Contract",if(and(L$1&lt;=$I374,L$1&gt;=$H374),$F374,""),if($E374="YP Contract",if(L$1=$H374,500000,if(L$1=($H374+1),1000000,if(L$1=($H374+2),1500000,"")))))))))</f>
        <v>6100000</v>
      </c>
      <c r="M374" s="59">
        <f t="shared" si="744"/>
        <v>6100000</v>
      </c>
      <c r="N374" s="59" t="str">
        <f t="shared" si="744"/>
        <v/>
      </c>
      <c r="O374" s="59" t="str">
        <f t="shared" si="744"/>
        <v/>
      </c>
      <c r="P374" s="59" t="str">
        <f t="shared" si="744"/>
        <v/>
      </c>
      <c r="Q374" s="59" t="str">
        <f t="shared" si="744"/>
        <v/>
      </c>
      <c r="R374" s="59" t="str">
        <f t="shared" si="744"/>
        <v/>
      </c>
      <c r="S374" s="59" t="str">
        <f t="shared" si="744"/>
        <v/>
      </c>
      <c r="T374" s="59" t="str">
        <f t="shared" si="744"/>
        <v/>
      </c>
      <c r="U374" s="59" t="str">
        <f t="shared" si="744"/>
        <v/>
      </c>
      <c r="V374" s="59" t="str">
        <f t="shared" si="744"/>
        <v/>
      </c>
      <c r="W374" s="59" t="str">
        <f t="shared" si="744"/>
        <v/>
      </c>
      <c r="X374" s="59" t="str">
        <f t="shared" si="744"/>
        <v/>
      </c>
      <c r="Y374" s="59" t="str">
        <f t="shared" si="744"/>
        <v/>
      </c>
      <c r="Z374" s="59" t="str">
        <f t="shared" si="744"/>
        <v/>
      </c>
    </row>
    <row r="375">
      <c r="A375" s="16" t="s">
        <v>441</v>
      </c>
      <c r="B375" s="16" t="s">
        <v>417</v>
      </c>
      <c r="C375" s="54">
        <v>46057.0</v>
      </c>
      <c r="D375" s="54"/>
      <c r="E375" s="55" t="s">
        <v>12</v>
      </c>
      <c r="F375" s="56">
        <v>6000000.0</v>
      </c>
      <c r="G375" s="57">
        <v>3.0</v>
      </c>
      <c r="H375" s="16">
        <v>2026.0</v>
      </c>
      <c r="I375" s="58">
        <f t="shared" si="4"/>
        <v>2028</v>
      </c>
      <c r="J375" s="59" t="str">
        <f t="shared" ref="J375:K375" si="745">if($E375="","",if($E375="Dropped",if(and(J$1&lt;=$I375,J$1&gt;=$H375),if(Year($D375)=J$1,$F375*0.8,if((year($D375)+1)=J$1,$F375*0.6,$F375*0.4)) ,""),if($E375="Minors",0,if($E375="FA Contract",if(and(J$1&lt;=$I375,J$1&gt;=$H375),$F375,""),if($E375="YP Contract",if(J$1=$H375,500000,if(J$1=($H375+1),1000000,if(J$1=($H375+2),1500000,""))))))))</f>
        <v/>
      </c>
      <c r="K375" s="59" t="str">
        <f t="shared" si="745"/>
        <v/>
      </c>
      <c r="L375" s="59">
        <f t="shared" ref="L375:Z375" si="746">if($E375="","",if($E375="Injured",if(and(L$1=year(today()),L$1&lt;=$I375,L$1&gt;=$H375),0,if(and(L$1&lt;=$I375,L$1&gt;=$H375),$F375,"")),if($E375="Dropped",if(and(L$1&lt;=$I375,L$1&gt;=$H375),if(Year($D375)=L$1,$F375*0.8,if((year($D375)+1)=L$1,$F375*0.6,$F375*0.4)) ,""),if($E375="Minors",0,if($E375="FA Contract",if(and(L$1&lt;=$I375,L$1&gt;=$H375),$F375,""),if($E375="YP Contract",if(L$1=$H375,500000,if(L$1=($H375+1),1000000,if(L$1=($H375+2),1500000,"")))))))))</f>
        <v>6000000</v>
      </c>
      <c r="M375" s="59">
        <f t="shared" si="746"/>
        <v>6000000</v>
      </c>
      <c r="N375" s="59">
        <f t="shared" si="746"/>
        <v>6000000</v>
      </c>
      <c r="O375" s="59" t="str">
        <f t="shared" si="746"/>
        <v/>
      </c>
      <c r="P375" s="59" t="str">
        <f t="shared" si="746"/>
        <v/>
      </c>
      <c r="Q375" s="59" t="str">
        <f t="shared" si="746"/>
        <v/>
      </c>
      <c r="R375" s="59" t="str">
        <f t="shared" si="746"/>
        <v/>
      </c>
      <c r="S375" s="59" t="str">
        <f t="shared" si="746"/>
        <v/>
      </c>
      <c r="T375" s="59" t="str">
        <f t="shared" si="746"/>
        <v/>
      </c>
      <c r="U375" s="59" t="str">
        <f t="shared" si="746"/>
        <v/>
      </c>
      <c r="V375" s="59" t="str">
        <f t="shared" si="746"/>
        <v/>
      </c>
      <c r="W375" s="59" t="str">
        <f t="shared" si="746"/>
        <v/>
      </c>
      <c r="X375" s="59" t="str">
        <f t="shared" si="746"/>
        <v/>
      </c>
      <c r="Y375" s="59" t="str">
        <f t="shared" si="746"/>
        <v/>
      </c>
      <c r="Z375" s="59" t="str">
        <f t="shared" si="746"/>
        <v/>
      </c>
    </row>
    <row r="376">
      <c r="A376" s="16" t="s">
        <v>423</v>
      </c>
      <c r="B376" s="16" t="s">
        <v>417</v>
      </c>
      <c r="C376" s="54">
        <v>45318.0</v>
      </c>
      <c r="D376" s="54"/>
      <c r="E376" s="55" t="s">
        <v>12</v>
      </c>
      <c r="F376" s="60">
        <v>5300000.0</v>
      </c>
      <c r="G376" s="57">
        <v>4.0</v>
      </c>
      <c r="H376" s="16">
        <v>2024.0</v>
      </c>
      <c r="I376" s="58">
        <f t="shared" si="4"/>
        <v>2027</v>
      </c>
      <c r="J376" s="59">
        <f t="shared" ref="J376:K376" si="747">if($E376="","",if($E376="Dropped",if(and(J$1&lt;=$I376,J$1&gt;=$H376),if(Year($D376)=J$1,$F376*0.8,if((year($D376)+1)=J$1,$F376*0.6,$F376*0.4)) ,""),if($E376="Minors",0,if($E376="FA Contract",if(and(J$1&lt;=$I376,J$1&gt;=$H376),$F376,""),if($E376="YP Contract",if(J$1=$H376,500000,if(J$1=($H376+1),1000000,if(J$1=($H376+2),1500000,""))))))))</f>
        <v>5300000</v>
      </c>
      <c r="K376" s="59">
        <f t="shared" si="747"/>
        <v>5300000</v>
      </c>
      <c r="L376" s="59">
        <f t="shared" ref="L376:Z376" si="748">if($E376="","",if($E376="Injured",if(and(L$1=year(today()),L$1&lt;=$I376,L$1&gt;=$H376),0,if(and(L$1&lt;=$I376,L$1&gt;=$H376),$F376,"")),if($E376="Dropped",if(and(L$1&lt;=$I376,L$1&gt;=$H376),if(Year($D376)=L$1,$F376*0.8,if((year($D376)+1)=L$1,$F376*0.6,$F376*0.4)) ,""),if($E376="Minors",0,if($E376="FA Contract",if(and(L$1&lt;=$I376,L$1&gt;=$H376),$F376,""),if($E376="YP Contract",if(L$1=$H376,500000,if(L$1=($H376+1),1000000,if(L$1=($H376+2),1500000,"")))))))))</f>
        <v>5300000</v>
      </c>
      <c r="M376" s="59">
        <f t="shared" si="748"/>
        <v>5300000</v>
      </c>
      <c r="N376" s="59" t="str">
        <f t="shared" si="748"/>
        <v/>
      </c>
      <c r="O376" s="59" t="str">
        <f t="shared" si="748"/>
        <v/>
      </c>
      <c r="P376" s="59" t="str">
        <f t="shared" si="748"/>
        <v/>
      </c>
      <c r="Q376" s="59" t="str">
        <f t="shared" si="748"/>
        <v/>
      </c>
      <c r="R376" s="59" t="str">
        <f t="shared" si="748"/>
        <v/>
      </c>
      <c r="S376" s="59" t="str">
        <f t="shared" si="748"/>
        <v/>
      </c>
      <c r="T376" s="59" t="str">
        <f t="shared" si="748"/>
        <v/>
      </c>
      <c r="U376" s="59" t="str">
        <f t="shared" si="748"/>
        <v/>
      </c>
      <c r="V376" s="59" t="str">
        <f t="shared" si="748"/>
        <v/>
      </c>
      <c r="W376" s="59" t="str">
        <f t="shared" si="748"/>
        <v/>
      </c>
      <c r="X376" s="59" t="str">
        <f t="shared" si="748"/>
        <v/>
      </c>
      <c r="Y376" s="59" t="str">
        <f t="shared" si="748"/>
        <v/>
      </c>
      <c r="Z376" s="59" t="str">
        <f t="shared" si="748"/>
        <v/>
      </c>
    </row>
    <row r="377">
      <c r="A377" s="16" t="s">
        <v>443</v>
      </c>
      <c r="B377" s="16" t="s">
        <v>417</v>
      </c>
      <c r="C377" s="54">
        <v>46074.0</v>
      </c>
      <c r="D377" s="54"/>
      <c r="E377" s="55" t="s">
        <v>12</v>
      </c>
      <c r="F377" s="56">
        <v>5000000.0</v>
      </c>
      <c r="G377" s="57">
        <v>2.0</v>
      </c>
      <c r="H377" s="16">
        <v>2026.0</v>
      </c>
      <c r="I377" s="58">
        <f t="shared" si="4"/>
        <v>2027</v>
      </c>
      <c r="J377" s="59" t="str">
        <f t="shared" ref="J377:K377" si="749">if($E377="","",if($E377="Dropped",if(and(J$1&lt;=$I377,J$1&gt;=$H377),if(Year($D377)=J$1,$F377*0.8,if((year($D377)+1)=J$1,$F377*0.6,$F377*0.4)) ,""),if($E377="Minors",0,if($E377="FA Contract",if(and(J$1&lt;=$I377,J$1&gt;=$H377),$F377,""),if($E377="YP Contract",if(J$1=$H377,500000,if(J$1=($H377+1),1000000,if(J$1=($H377+2),1500000,""))))))))</f>
        <v/>
      </c>
      <c r="K377" s="59" t="str">
        <f t="shared" si="749"/>
        <v/>
      </c>
      <c r="L377" s="59">
        <f t="shared" ref="L377:Z377" si="750">if($E377="","",if($E377="Injured",if(and(L$1=year(today()),L$1&lt;=$I377,L$1&gt;=$H377),0,if(and(L$1&lt;=$I377,L$1&gt;=$H377),$F377,"")),if($E377="Dropped",if(and(L$1&lt;=$I377,L$1&gt;=$H377),if(Year($D377)=L$1,$F377*0.8,if((year($D377)+1)=L$1,$F377*0.6,$F377*0.4)) ,""),if($E377="Minors",0,if($E377="FA Contract",if(and(L$1&lt;=$I377,L$1&gt;=$H377),$F377,""),if($E377="YP Contract",if(L$1=$H377,500000,if(L$1=($H377+1),1000000,if(L$1=($H377+2),1500000,"")))))))))</f>
        <v>5000000</v>
      </c>
      <c r="M377" s="59">
        <f t="shared" si="750"/>
        <v>5000000</v>
      </c>
      <c r="N377" s="59" t="str">
        <f t="shared" si="750"/>
        <v/>
      </c>
      <c r="O377" s="59" t="str">
        <f t="shared" si="750"/>
        <v/>
      </c>
      <c r="P377" s="59" t="str">
        <f t="shared" si="750"/>
        <v/>
      </c>
      <c r="Q377" s="59" t="str">
        <f t="shared" si="750"/>
        <v/>
      </c>
      <c r="R377" s="59" t="str">
        <f t="shared" si="750"/>
        <v/>
      </c>
      <c r="S377" s="59" t="str">
        <f t="shared" si="750"/>
        <v/>
      </c>
      <c r="T377" s="59" t="str">
        <f t="shared" si="750"/>
        <v/>
      </c>
      <c r="U377" s="59" t="str">
        <f t="shared" si="750"/>
        <v/>
      </c>
      <c r="V377" s="59" t="str">
        <f t="shared" si="750"/>
        <v/>
      </c>
      <c r="W377" s="59" t="str">
        <f t="shared" si="750"/>
        <v/>
      </c>
      <c r="X377" s="59" t="str">
        <f t="shared" si="750"/>
        <v/>
      </c>
      <c r="Y377" s="59" t="str">
        <f t="shared" si="750"/>
        <v/>
      </c>
      <c r="Z377" s="59" t="str">
        <f t="shared" si="750"/>
        <v/>
      </c>
    </row>
    <row r="378">
      <c r="A378" s="16" t="s">
        <v>432</v>
      </c>
      <c r="B378" s="16" t="s">
        <v>417</v>
      </c>
      <c r="C378" s="54">
        <v>46074.0</v>
      </c>
      <c r="D378" s="54"/>
      <c r="E378" s="55" t="s">
        <v>12</v>
      </c>
      <c r="F378" s="60">
        <v>5000000.0</v>
      </c>
      <c r="G378" s="57">
        <v>2.0</v>
      </c>
      <c r="H378" s="16">
        <v>2026.0</v>
      </c>
      <c r="I378" s="58">
        <f t="shared" si="4"/>
        <v>2027</v>
      </c>
      <c r="J378" s="59" t="str">
        <f t="shared" ref="J378:K378" si="751">if($E378="","",if($E378="Dropped",if(and(J$1&lt;=$I378,J$1&gt;=$H378),if(Year($D378)=J$1,$F378*0.8,if((year($D378)+1)=J$1,$F378*0.6,$F378*0.4)) ,""),if($E378="Minors",0,if($E378="FA Contract",if(and(J$1&lt;=$I378,J$1&gt;=$H378),$F378,""),if($E378="YP Contract",if(J$1=$H378,500000,if(J$1=($H378+1),1000000,if(J$1=($H378+2),1500000,""))))))))</f>
        <v/>
      </c>
      <c r="K378" s="59" t="str">
        <f t="shared" si="751"/>
        <v/>
      </c>
      <c r="L378" s="59">
        <f t="shared" ref="L378:Z378" si="752">if($E378="","",if($E378="Injured",if(and(L$1=year(today()),L$1&lt;=$I378,L$1&gt;=$H378),0,if(and(L$1&lt;=$I378,L$1&gt;=$H378),$F378,"")),if($E378="Dropped",if(and(L$1&lt;=$I378,L$1&gt;=$H378),if(Year($D378)=L$1,$F378*0.8,if((year($D378)+1)=L$1,$F378*0.6,$F378*0.4)) ,""),if($E378="Minors",0,if($E378="FA Contract",if(and(L$1&lt;=$I378,L$1&gt;=$H378),$F378,""),if($E378="YP Contract",if(L$1=$H378,500000,if(L$1=($H378+1),1000000,if(L$1=($H378+2),1500000,"")))))))))</f>
        <v>5000000</v>
      </c>
      <c r="M378" s="59">
        <f t="shared" si="752"/>
        <v>5000000</v>
      </c>
      <c r="N378" s="59" t="str">
        <f t="shared" si="752"/>
        <v/>
      </c>
      <c r="O378" s="59" t="str">
        <f t="shared" si="752"/>
        <v/>
      </c>
      <c r="P378" s="59" t="str">
        <f t="shared" si="752"/>
        <v/>
      </c>
      <c r="Q378" s="59" t="str">
        <f t="shared" si="752"/>
        <v/>
      </c>
      <c r="R378" s="59" t="str">
        <f t="shared" si="752"/>
        <v/>
      </c>
      <c r="S378" s="59" t="str">
        <f t="shared" si="752"/>
        <v/>
      </c>
      <c r="T378" s="59" t="str">
        <f t="shared" si="752"/>
        <v/>
      </c>
      <c r="U378" s="59" t="str">
        <f t="shared" si="752"/>
        <v/>
      </c>
      <c r="V378" s="59" t="str">
        <f t="shared" si="752"/>
        <v/>
      </c>
      <c r="W378" s="59" t="str">
        <f t="shared" si="752"/>
        <v/>
      </c>
      <c r="X378" s="59" t="str">
        <f t="shared" si="752"/>
        <v/>
      </c>
      <c r="Y378" s="59" t="str">
        <f t="shared" si="752"/>
        <v/>
      </c>
      <c r="Z378" s="59" t="str">
        <f t="shared" si="752"/>
        <v/>
      </c>
    </row>
    <row r="379">
      <c r="A379" s="16" t="s">
        <v>429</v>
      </c>
      <c r="B379" s="16" t="s">
        <v>417</v>
      </c>
      <c r="C379" s="54">
        <v>45701.0</v>
      </c>
      <c r="D379" s="54"/>
      <c r="E379" s="55" t="s">
        <v>12</v>
      </c>
      <c r="F379" s="60">
        <v>4400000.0</v>
      </c>
      <c r="G379" s="57">
        <v>2.0</v>
      </c>
      <c r="H379" s="16">
        <v>2025.0</v>
      </c>
      <c r="I379" s="58">
        <f t="shared" si="4"/>
        <v>2026</v>
      </c>
      <c r="J379" s="59" t="str">
        <f t="shared" ref="J379:K379" si="753">if($E379="","",if($E379="Dropped",if(and(J$1&lt;=$I379,J$1&gt;=$H379),if(Year($D379)=J$1,$F379*0.8,if((year($D379)+1)=J$1,$F379*0.6,$F379*0.4)) ,""),if($E379="Minors",0,if($E379="FA Contract",if(and(J$1&lt;=$I379,J$1&gt;=$H379),$F379,""),if($E379="YP Contract",if(J$1=$H379,500000,if(J$1=($H379+1),1000000,if(J$1=($H379+2),1500000,""))))))))</f>
        <v/>
      </c>
      <c r="K379" s="59">
        <f t="shared" si="753"/>
        <v>4400000</v>
      </c>
      <c r="L379" s="59">
        <f t="shared" ref="L379:Z379" si="754">if($E379="","",if($E379="Injured",if(and(L$1=year(today()),L$1&lt;=$I379,L$1&gt;=$H379),0,if(and(L$1&lt;=$I379,L$1&gt;=$H379),$F379,"")),if($E379="Dropped",if(and(L$1&lt;=$I379,L$1&gt;=$H379),if(Year($D379)=L$1,$F379*0.8,if((year($D379)+1)=L$1,$F379*0.6,$F379*0.4)) ,""),if($E379="Minors",0,if($E379="FA Contract",if(and(L$1&lt;=$I379,L$1&gt;=$H379),$F379,""),if($E379="YP Contract",if(L$1=$H379,500000,if(L$1=($H379+1),1000000,if(L$1=($H379+2),1500000,"")))))))))</f>
        <v>4400000</v>
      </c>
      <c r="M379" s="59" t="str">
        <f t="shared" si="754"/>
        <v/>
      </c>
      <c r="N379" s="59" t="str">
        <f t="shared" si="754"/>
        <v/>
      </c>
      <c r="O379" s="59" t="str">
        <f t="shared" si="754"/>
        <v/>
      </c>
      <c r="P379" s="59" t="str">
        <f t="shared" si="754"/>
        <v/>
      </c>
      <c r="Q379" s="59" t="str">
        <f t="shared" si="754"/>
        <v/>
      </c>
      <c r="R379" s="59" t="str">
        <f t="shared" si="754"/>
        <v/>
      </c>
      <c r="S379" s="59" t="str">
        <f t="shared" si="754"/>
        <v/>
      </c>
      <c r="T379" s="59" t="str">
        <f t="shared" si="754"/>
        <v/>
      </c>
      <c r="U379" s="59" t="str">
        <f t="shared" si="754"/>
        <v/>
      </c>
      <c r="V379" s="59" t="str">
        <f t="shared" si="754"/>
        <v/>
      </c>
      <c r="W379" s="59" t="str">
        <f t="shared" si="754"/>
        <v/>
      </c>
      <c r="X379" s="59" t="str">
        <f t="shared" si="754"/>
        <v/>
      </c>
      <c r="Y379" s="59" t="str">
        <f t="shared" si="754"/>
        <v/>
      </c>
      <c r="Z379" s="59" t="str">
        <f t="shared" si="754"/>
        <v/>
      </c>
    </row>
    <row r="380">
      <c r="A380" s="16" t="s">
        <v>430</v>
      </c>
      <c r="B380" s="16" t="s">
        <v>417</v>
      </c>
      <c r="C380" s="54">
        <v>45721.0</v>
      </c>
      <c r="D380" s="54">
        <v>45868.0</v>
      </c>
      <c r="E380" s="55" t="s">
        <v>30</v>
      </c>
      <c r="F380" s="56">
        <v>5000000.0</v>
      </c>
      <c r="G380" s="57">
        <v>2.0</v>
      </c>
      <c r="H380" s="16">
        <v>2025.0</v>
      </c>
      <c r="I380" s="58">
        <f t="shared" si="4"/>
        <v>2026</v>
      </c>
      <c r="J380" s="59" t="str">
        <f t="shared" ref="J380:K380" si="755">if($E380="","",if($E380="Dropped",if(and(J$1&lt;=$I380,J$1&gt;=$H380),if(Year($D380)=J$1,$F380*0.8,if((year($D380)+1)=J$1,$F380*0.6,$F380*0.4)) ,""),if($E380="Minors",0,if($E380="FA Contract",if(and(J$1&lt;=$I380,J$1&gt;=$H380),$F380,""),if($E380="YP Contract",if(J$1=$H380,500000,if(J$1=($H380+1),1000000,if(J$1=($H380+2),1500000,""))))))))</f>
        <v/>
      </c>
      <c r="K380" s="59">
        <f t="shared" si="755"/>
        <v>4000000</v>
      </c>
      <c r="L380" s="59">
        <f t="shared" ref="L380:Z380" si="756">if($E380="","",if($E380="Injured",if(and(L$1=year(today()),L$1&lt;=$I380,L$1&gt;=$H380),0,if(and(L$1&lt;=$I380,L$1&gt;=$H380),$F380,"")),if($E380="Dropped",if(and(L$1&lt;=$I380,L$1&gt;=$H380),if(Year($D380)=L$1,$F380*0.8,if((year($D380)+1)=L$1,$F380*0.6,$F380*0.4)) ,""),if($E380="Minors",0,if($E380="FA Contract",if(and(L$1&lt;=$I380,L$1&gt;=$H380),$F380,""),if($E380="YP Contract",if(L$1=$H380,500000,if(L$1=($H380+1),1000000,if(L$1=($H380+2),1500000,"")))))))))</f>
        <v>3000000</v>
      </c>
      <c r="M380" s="59" t="str">
        <f t="shared" si="756"/>
        <v/>
      </c>
      <c r="N380" s="59" t="str">
        <f t="shared" si="756"/>
        <v/>
      </c>
      <c r="O380" s="59" t="str">
        <f t="shared" si="756"/>
        <v/>
      </c>
      <c r="P380" s="59" t="str">
        <f t="shared" si="756"/>
        <v/>
      </c>
      <c r="Q380" s="59" t="str">
        <f t="shared" si="756"/>
        <v/>
      </c>
      <c r="R380" s="59" t="str">
        <f t="shared" si="756"/>
        <v/>
      </c>
      <c r="S380" s="59" t="str">
        <f t="shared" si="756"/>
        <v/>
      </c>
      <c r="T380" s="59" t="str">
        <f t="shared" si="756"/>
        <v/>
      </c>
      <c r="U380" s="59" t="str">
        <f t="shared" si="756"/>
        <v/>
      </c>
      <c r="V380" s="59" t="str">
        <f t="shared" si="756"/>
        <v/>
      </c>
      <c r="W380" s="59" t="str">
        <f t="shared" si="756"/>
        <v/>
      </c>
      <c r="X380" s="59" t="str">
        <f t="shared" si="756"/>
        <v/>
      </c>
      <c r="Y380" s="59" t="str">
        <f t="shared" si="756"/>
        <v/>
      </c>
      <c r="Z380" s="59" t="str">
        <f t="shared" si="756"/>
        <v/>
      </c>
    </row>
    <row r="381">
      <c r="A381" s="16" t="s">
        <v>433</v>
      </c>
      <c r="B381" s="16" t="s">
        <v>417</v>
      </c>
      <c r="C381" s="54">
        <v>45721.0</v>
      </c>
      <c r="D381" s="71"/>
      <c r="E381" s="55" t="s">
        <v>12</v>
      </c>
      <c r="F381" s="56">
        <v>3000000.0</v>
      </c>
      <c r="G381" s="57">
        <v>2.0</v>
      </c>
      <c r="H381" s="16">
        <v>2025.0</v>
      </c>
      <c r="I381" s="58">
        <f t="shared" si="4"/>
        <v>2026</v>
      </c>
      <c r="J381" s="59" t="str">
        <f t="shared" ref="J381:K381" si="757">if($E381="","",if($E381="Dropped",if(and(J$1&lt;=$I381,J$1&gt;=$H381),if(Year($D381)=J$1,$F381*0.8,if((year($D381)+1)=J$1,$F381*0.6,$F381*0.4)) ,""),if($E381="Minors",0,if($E381="FA Contract",if(and(J$1&lt;=$I381,J$1&gt;=$H381),$F381,""),if($E381="YP Contract",if(J$1=$H381,500000,if(J$1=($H381+1),1000000,if(J$1=($H381+2),1500000,""))))))))</f>
        <v/>
      </c>
      <c r="K381" s="59">
        <f t="shared" si="757"/>
        <v>3000000</v>
      </c>
      <c r="L381" s="59">
        <f t="shared" ref="L381:Z381" si="758">if($E381="","",if($E381="Injured",if(and(L$1=year(today()),L$1&lt;=$I381,L$1&gt;=$H381),0,if(and(L$1&lt;=$I381,L$1&gt;=$H381),$F381,"")),if($E381="Dropped",if(and(L$1&lt;=$I381,L$1&gt;=$H381),if(Year($D381)=L$1,$F381*0.8,if((year($D381)+1)=L$1,$F381*0.6,$F381*0.4)) ,""),if($E381="Minors",0,if($E381="FA Contract",if(and(L$1&lt;=$I381,L$1&gt;=$H381),$F381,""),if($E381="YP Contract",if(L$1=$H381,500000,if(L$1=($H381+1),1000000,if(L$1=($H381+2),1500000,"")))))))))</f>
        <v>3000000</v>
      </c>
      <c r="M381" s="59" t="str">
        <f t="shared" si="758"/>
        <v/>
      </c>
      <c r="N381" s="59" t="str">
        <f t="shared" si="758"/>
        <v/>
      </c>
      <c r="O381" s="59" t="str">
        <f t="shared" si="758"/>
        <v/>
      </c>
      <c r="P381" s="59" t="str">
        <f t="shared" si="758"/>
        <v/>
      </c>
      <c r="Q381" s="59" t="str">
        <f t="shared" si="758"/>
        <v/>
      </c>
      <c r="R381" s="59" t="str">
        <f t="shared" si="758"/>
        <v/>
      </c>
      <c r="S381" s="59" t="str">
        <f t="shared" si="758"/>
        <v/>
      </c>
      <c r="T381" s="59" t="str">
        <f t="shared" si="758"/>
        <v/>
      </c>
      <c r="U381" s="59" t="str">
        <f t="shared" si="758"/>
        <v/>
      </c>
      <c r="V381" s="59" t="str">
        <f t="shared" si="758"/>
        <v/>
      </c>
      <c r="W381" s="59" t="str">
        <f t="shared" si="758"/>
        <v/>
      </c>
      <c r="X381" s="59" t="str">
        <f t="shared" si="758"/>
        <v/>
      </c>
      <c r="Y381" s="59" t="str">
        <f t="shared" si="758"/>
        <v/>
      </c>
      <c r="Z381" s="59" t="str">
        <f t="shared" si="758"/>
        <v/>
      </c>
    </row>
    <row r="382">
      <c r="A382" s="16" t="s">
        <v>434</v>
      </c>
      <c r="B382" s="66" t="s">
        <v>417</v>
      </c>
      <c r="C382" s="54">
        <v>45703.0</v>
      </c>
      <c r="D382" s="54"/>
      <c r="E382" s="55" t="s">
        <v>12</v>
      </c>
      <c r="F382" s="56">
        <v>2200000.0</v>
      </c>
      <c r="G382" s="57">
        <v>2.0</v>
      </c>
      <c r="H382" s="16">
        <v>2025.0</v>
      </c>
      <c r="I382" s="58">
        <f t="shared" si="4"/>
        <v>2026</v>
      </c>
      <c r="J382" s="59" t="str">
        <f t="shared" ref="J382:K382" si="759">if($E382="","",if($E382="Dropped",if(and(J$1&lt;=$I382,J$1&gt;=$H382),if(Year($D382)=J$1,$F382*0.8,if((year($D382)+1)=J$1,$F382*0.6,$F382*0.4)) ,""),if($E382="Minors",0,if($E382="FA Contract",if(and(J$1&lt;=$I382,J$1&gt;=$H382),$F382,""),if($E382="YP Contract",if(J$1=$H382,500000,if(J$1=($H382+1),1000000,if(J$1=($H382+2),1500000,""))))))))</f>
        <v/>
      </c>
      <c r="K382" s="59">
        <f t="shared" si="759"/>
        <v>2200000</v>
      </c>
      <c r="L382" s="59">
        <f t="shared" ref="L382:Z382" si="760">if($E382="","",if($E382="Injured",if(and(L$1=year(today()),L$1&lt;=$I382,L$1&gt;=$H382),0,if(and(L$1&lt;=$I382,L$1&gt;=$H382),$F382,"")),if($E382="Dropped",if(and(L$1&lt;=$I382,L$1&gt;=$H382),if(Year($D382)=L$1,$F382*0.8,if((year($D382)+1)=L$1,$F382*0.6,$F382*0.4)) ,""),if($E382="Minors",0,if($E382="FA Contract",if(and(L$1&lt;=$I382,L$1&gt;=$H382),$F382,""),if($E382="YP Contract",if(L$1=$H382,500000,if(L$1=($H382+1),1000000,if(L$1=($H382+2),1500000,"")))))))))</f>
        <v>2200000</v>
      </c>
      <c r="M382" s="59" t="str">
        <f t="shared" si="760"/>
        <v/>
      </c>
      <c r="N382" s="59" t="str">
        <f t="shared" si="760"/>
        <v/>
      </c>
      <c r="O382" s="59" t="str">
        <f t="shared" si="760"/>
        <v/>
      </c>
      <c r="P382" s="59" t="str">
        <f t="shared" si="760"/>
        <v/>
      </c>
      <c r="Q382" s="59" t="str">
        <f t="shared" si="760"/>
        <v/>
      </c>
      <c r="R382" s="59" t="str">
        <f t="shared" si="760"/>
        <v/>
      </c>
      <c r="S382" s="59" t="str">
        <f t="shared" si="760"/>
        <v/>
      </c>
      <c r="T382" s="59" t="str">
        <f t="shared" si="760"/>
        <v/>
      </c>
      <c r="U382" s="59" t="str">
        <f t="shared" si="760"/>
        <v/>
      </c>
      <c r="V382" s="59" t="str">
        <f t="shared" si="760"/>
        <v/>
      </c>
      <c r="W382" s="59" t="str">
        <f t="shared" si="760"/>
        <v/>
      </c>
      <c r="X382" s="59" t="str">
        <f t="shared" si="760"/>
        <v/>
      </c>
      <c r="Y382" s="59" t="str">
        <f t="shared" si="760"/>
        <v/>
      </c>
      <c r="Z382" s="59" t="str">
        <f t="shared" si="760"/>
        <v/>
      </c>
    </row>
    <row r="383">
      <c r="A383" s="16" t="s">
        <v>435</v>
      </c>
      <c r="B383" s="16" t="s">
        <v>417</v>
      </c>
      <c r="C383" s="54">
        <v>45687.0</v>
      </c>
      <c r="D383" s="54"/>
      <c r="E383" s="55" t="s">
        <v>12</v>
      </c>
      <c r="F383" s="56">
        <v>2200000.0</v>
      </c>
      <c r="G383" s="57">
        <v>2.0</v>
      </c>
      <c r="H383" s="16">
        <v>2025.0</v>
      </c>
      <c r="I383" s="58">
        <f t="shared" si="4"/>
        <v>2026</v>
      </c>
      <c r="J383" s="59" t="str">
        <f t="shared" ref="J383:K383" si="761">if($E383="","",if($E383="Dropped",if(and(J$1&lt;=$I383,J$1&gt;=$H383),if(Year($D383)=J$1,$F383*0.8,if((year($D383)+1)=J$1,$F383*0.6,$F383*0.4)) ,""),if($E383="Minors",0,if($E383="FA Contract",if(and(J$1&lt;=$I383,J$1&gt;=$H383),$F383,""),if($E383="YP Contract",if(J$1=$H383,500000,if(J$1=($H383+1),1000000,if(J$1=($H383+2),1500000,""))))))))</f>
        <v/>
      </c>
      <c r="K383" s="59">
        <f t="shared" si="761"/>
        <v>2200000</v>
      </c>
      <c r="L383" s="59">
        <f t="shared" ref="L383:Z383" si="762">if($E383="","",if($E383="Injured",if(and(L$1=year(today()),L$1&lt;=$I383,L$1&gt;=$H383),0,if(and(L$1&lt;=$I383,L$1&gt;=$H383),$F383,"")),if($E383="Dropped",if(and(L$1&lt;=$I383,L$1&gt;=$H383),if(Year($D383)=L$1,$F383*0.8,if((year($D383)+1)=L$1,$F383*0.6,$F383*0.4)) ,""),if($E383="Minors",0,if($E383="FA Contract",if(and(L$1&lt;=$I383,L$1&gt;=$H383),$F383,""),if($E383="YP Contract",if(L$1=$H383,500000,if(L$1=($H383+1),1000000,if(L$1=($H383+2),1500000,"")))))))))</f>
        <v>2200000</v>
      </c>
      <c r="M383" s="59" t="str">
        <f t="shared" si="762"/>
        <v/>
      </c>
      <c r="N383" s="59" t="str">
        <f t="shared" si="762"/>
        <v/>
      </c>
      <c r="O383" s="59" t="str">
        <f t="shared" si="762"/>
        <v/>
      </c>
      <c r="P383" s="59" t="str">
        <f t="shared" si="762"/>
        <v/>
      </c>
      <c r="Q383" s="59" t="str">
        <f t="shared" si="762"/>
        <v/>
      </c>
      <c r="R383" s="59" t="str">
        <f t="shared" si="762"/>
        <v/>
      </c>
      <c r="S383" s="59" t="str">
        <f t="shared" si="762"/>
        <v/>
      </c>
      <c r="T383" s="59" t="str">
        <f t="shared" si="762"/>
        <v/>
      </c>
      <c r="U383" s="59" t="str">
        <f t="shared" si="762"/>
        <v/>
      </c>
      <c r="V383" s="59" t="str">
        <f t="shared" si="762"/>
        <v/>
      </c>
      <c r="W383" s="59" t="str">
        <f t="shared" si="762"/>
        <v/>
      </c>
      <c r="X383" s="59" t="str">
        <f t="shared" si="762"/>
        <v/>
      </c>
      <c r="Y383" s="59" t="str">
        <f t="shared" si="762"/>
        <v/>
      </c>
      <c r="Z383" s="59" t="str">
        <f t="shared" si="762"/>
        <v/>
      </c>
    </row>
    <row r="384">
      <c r="A384" s="16" t="s">
        <v>230</v>
      </c>
      <c r="B384" s="16" t="s">
        <v>417</v>
      </c>
      <c r="C384" s="54">
        <v>46051.0</v>
      </c>
      <c r="D384" s="54"/>
      <c r="E384" s="55" t="s">
        <v>34</v>
      </c>
      <c r="F384" s="69" t="s">
        <v>35</v>
      </c>
      <c r="G384" s="70" t="s">
        <v>35</v>
      </c>
      <c r="H384" s="16">
        <v>2024.0</v>
      </c>
      <c r="I384" s="58">
        <f t="shared" si="4"/>
        <v>2026</v>
      </c>
      <c r="J384" s="59">
        <f t="shared" ref="J384:K384" si="763">if($E384="","",if($E384="Dropped",if(and(J$1&lt;=$I384,J$1&gt;=$H384),if(Year($D384)=J$1,$F384*0.8,if((year($D384)+1)=J$1,$F384*0.6,$F384*0.4)) ,""),if($E384="Minors",0,if($E384="FA Contract",if(and(J$1&lt;=$I384,J$1&gt;=$H384),$F384,""),if($E384="YP Contract",if(J$1=$H384,500000,if(J$1=($H384+1),1000000,if(J$1=($H384+2),1500000,""))))))))</f>
        <v>500000</v>
      </c>
      <c r="K384" s="59">
        <f t="shared" si="763"/>
        <v>1000000</v>
      </c>
      <c r="L384" s="59">
        <f>if($E384="","",if($E384="Injured",if(and(L$1=year(today()),L$1&lt;=$I384,L$1&gt;=$H384),0,if(and(L$1&lt;=$I384,L$1&gt;=$H384),$F384,"")),if($E384="Dropped",if(and(L$1&lt;=$I384,L$1&gt;=$H384),if(Year($D384)=L$1,$F384*0.8,if((year($D384)+1)=L$1,$F384*0.6,$F384*0.4)) ,""),if($E384="Minors",0,if($E384="FA Contract",if(and(L$1&lt;=$I384,L$1&gt;=$H384),$F384,""),if($E384="YP Contract",if(L$1=$H384,500000,if(L$1=($H384+1),1000000,if(L$1=($H384+2),(1500000*1.2),"")))))))))</f>
        <v>1800000</v>
      </c>
      <c r="M384" s="59" t="str">
        <f t="shared" ref="M384:Z384" si="764">if($E384="","",if($E384="Injured",if(and(M$1=year(today()),M$1&lt;=$I384,M$1&gt;=$H384),0,if(and(M$1&lt;=$I384,M$1&gt;=$H384),$F384,"")),if($E384="Dropped",if(and(M$1&lt;=$I384,M$1&gt;=$H384),if(Year($D384)=M$1,$F384*0.8,if((year($D384)+1)=M$1,$F384*0.6,$F384*0.4)) ,""),if($E384="Minors",0,if($E384="FA Contract",if(and(M$1&lt;=$I384,M$1&gt;=$H384),$F384,""),if($E384="YP Contract",if(M$1=$H384,500000,if(M$1=($H384+1),1000000,if(M$1=($H384+2),1500000,"")))))))))</f>
        <v/>
      </c>
      <c r="N384" s="59" t="str">
        <f t="shared" si="764"/>
        <v/>
      </c>
      <c r="O384" s="59" t="str">
        <f t="shared" si="764"/>
        <v/>
      </c>
      <c r="P384" s="59" t="str">
        <f t="shared" si="764"/>
        <v/>
      </c>
      <c r="Q384" s="59" t="str">
        <f t="shared" si="764"/>
        <v/>
      </c>
      <c r="R384" s="59" t="str">
        <f t="shared" si="764"/>
        <v/>
      </c>
      <c r="S384" s="59" t="str">
        <f t="shared" si="764"/>
        <v/>
      </c>
      <c r="T384" s="59" t="str">
        <f t="shared" si="764"/>
        <v/>
      </c>
      <c r="U384" s="59" t="str">
        <f t="shared" si="764"/>
        <v/>
      </c>
      <c r="V384" s="59" t="str">
        <f t="shared" si="764"/>
        <v/>
      </c>
      <c r="W384" s="59" t="str">
        <f t="shared" si="764"/>
        <v/>
      </c>
      <c r="X384" s="59" t="str">
        <f t="shared" si="764"/>
        <v/>
      </c>
      <c r="Y384" s="59" t="str">
        <f t="shared" si="764"/>
        <v/>
      </c>
      <c r="Z384" s="59" t="str">
        <f t="shared" si="764"/>
        <v/>
      </c>
    </row>
    <row r="385">
      <c r="A385" s="16" t="s">
        <v>437</v>
      </c>
      <c r="B385" s="16" t="s">
        <v>417</v>
      </c>
      <c r="C385" s="54">
        <v>45343.0</v>
      </c>
      <c r="D385" s="54"/>
      <c r="E385" s="55" t="s">
        <v>34</v>
      </c>
      <c r="F385" s="60" t="s">
        <v>35</v>
      </c>
      <c r="G385" s="57" t="s">
        <v>35</v>
      </c>
      <c r="H385" s="16">
        <v>2024.0</v>
      </c>
      <c r="I385" s="58">
        <f t="shared" si="4"/>
        <v>2026</v>
      </c>
      <c r="J385" s="59">
        <f t="shared" ref="J385:K385" si="765">if($E385="","",if($E385="Dropped",if(and(J$1&lt;=$I385,J$1&gt;=$H385),if(Year($D385)=J$1,$F385*0.8,if((year($D385)+1)=J$1,$F385*0.6,$F385*0.4)) ,""),if($E385="Minors",0,if($E385="FA Contract",if(and(J$1&lt;=$I385,J$1&gt;=$H385),$F385,""),if($E385="YP Contract",if(J$1=$H385,500000,if(J$1=($H385+1),1000000,if(J$1=($H385+2),1500000,""))))))))</f>
        <v>500000</v>
      </c>
      <c r="K385" s="59">
        <f t="shared" si="765"/>
        <v>1000000</v>
      </c>
      <c r="L385" s="59">
        <f t="shared" ref="L385:Z385" si="766">if($E385="","",if($E385="Injured",if(and(L$1=year(today()),L$1&lt;=$I385,L$1&gt;=$H385),0,if(and(L$1&lt;=$I385,L$1&gt;=$H385),$F385,"")),if($E385="Dropped",if(and(L$1&lt;=$I385,L$1&gt;=$H385),if(Year($D385)=L$1,$F385*0.8,if((year($D385)+1)=L$1,$F385*0.6,$F385*0.4)) ,""),if($E385="Minors",0,if($E385="FA Contract",if(and(L$1&lt;=$I385,L$1&gt;=$H385),$F385,""),if($E385="YP Contract",if(L$1=$H385,500000,if(L$1=($H385+1),1000000,if(L$1=($H385+2),1500000,"")))))))))</f>
        <v>1500000</v>
      </c>
      <c r="M385" s="59" t="str">
        <f t="shared" si="766"/>
        <v/>
      </c>
      <c r="N385" s="59" t="str">
        <f t="shared" si="766"/>
        <v/>
      </c>
      <c r="O385" s="59" t="str">
        <f t="shared" si="766"/>
        <v/>
      </c>
      <c r="P385" s="59" t="str">
        <f t="shared" si="766"/>
        <v/>
      </c>
      <c r="Q385" s="59" t="str">
        <f t="shared" si="766"/>
        <v/>
      </c>
      <c r="R385" s="59" t="str">
        <f t="shared" si="766"/>
        <v/>
      </c>
      <c r="S385" s="59" t="str">
        <f t="shared" si="766"/>
        <v/>
      </c>
      <c r="T385" s="59" t="str">
        <f t="shared" si="766"/>
        <v/>
      </c>
      <c r="U385" s="59" t="str">
        <f t="shared" si="766"/>
        <v/>
      </c>
      <c r="V385" s="59" t="str">
        <f t="shared" si="766"/>
        <v/>
      </c>
      <c r="W385" s="59" t="str">
        <f t="shared" si="766"/>
        <v/>
      </c>
      <c r="X385" s="59" t="str">
        <f t="shared" si="766"/>
        <v/>
      </c>
      <c r="Y385" s="59" t="str">
        <f t="shared" si="766"/>
        <v/>
      </c>
      <c r="Z385" s="59" t="str">
        <f t="shared" si="766"/>
        <v/>
      </c>
    </row>
    <row r="386">
      <c r="A386" s="16" t="s">
        <v>438</v>
      </c>
      <c r="B386" s="16" t="s">
        <v>417</v>
      </c>
      <c r="C386" s="54">
        <v>45343.0</v>
      </c>
      <c r="D386" s="54"/>
      <c r="E386" s="55" t="s">
        <v>34</v>
      </c>
      <c r="F386" s="60" t="s">
        <v>35</v>
      </c>
      <c r="G386" s="57" t="s">
        <v>35</v>
      </c>
      <c r="H386" s="16">
        <v>2024.0</v>
      </c>
      <c r="I386" s="58">
        <f t="shared" si="4"/>
        <v>2026</v>
      </c>
      <c r="J386" s="59">
        <f t="shared" ref="J386:K386" si="767">if($E386="","",if($E386="Dropped",if(and(J$1&lt;=$I386,J$1&gt;=$H386),if(Year($D386)=J$1,$F386*0.8,if((year($D386)+1)=J$1,$F386*0.6,$F386*0.4)) ,""),if($E386="Minors",0,if($E386="FA Contract",if(and(J$1&lt;=$I386,J$1&gt;=$H386),$F386,""),if($E386="YP Contract",if(J$1=$H386,500000,if(J$1=($H386+1),1000000,if(J$1=($H386+2),1500000,""))))))))</f>
        <v>500000</v>
      </c>
      <c r="K386" s="59">
        <f t="shared" si="767"/>
        <v>1000000</v>
      </c>
      <c r="L386" s="59">
        <f t="shared" ref="L386:Z386" si="768">if($E386="","",if($E386="Injured",if(and(L$1=year(today()),L$1&lt;=$I386,L$1&gt;=$H386),0,if(and(L$1&lt;=$I386,L$1&gt;=$H386),$F386,"")),if($E386="Dropped",if(and(L$1&lt;=$I386,L$1&gt;=$H386),if(Year($D386)=L$1,$F386*0.8,if((year($D386)+1)=L$1,$F386*0.6,$F386*0.4)) ,""),if($E386="Minors",0,if($E386="FA Contract",if(and(L$1&lt;=$I386,L$1&gt;=$H386),$F386,""),if($E386="YP Contract",if(L$1=$H386,500000,if(L$1=($H386+1),1000000,if(L$1=($H386+2),1500000,"")))))))))</f>
        <v>1500000</v>
      </c>
      <c r="M386" s="59" t="str">
        <f t="shared" si="768"/>
        <v/>
      </c>
      <c r="N386" s="59" t="str">
        <f t="shared" si="768"/>
        <v/>
      </c>
      <c r="O386" s="59" t="str">
        <f t="shared" si="768"/>
        <v/>
      </c>
      <c r="P386" s="59" t="str">
        <f t="shared" si="768"/>
        <v/>
      </c>
      <c r="Q386" s="59" t="str">
        <f t="shared" si="768"/>
        <v/>
      </c>
      <c r="R386" s="59" t="str">
        <f t="shared" si="768"/>
        <v/>
      </c>
      <c r="S386" s="59" t="str">
        <f t="shared" si="768"/>
        <v/>
      </c>
      <c r="T386" s="59" t="str">
        <f t="shared" si="768"/>
        <v/>
      </c>
      <c r="U386" s="59" t="str">
        <f t="shared" si="768"/>
        <v/>
      </c>
      <c r="V386" s="59" t="str">
        <f t="shared" si="768"/>
        <v/>
      </c>
      <c r="W386" s="59" t="str">
        <f t="shared" si="768"/>
        <v/>
      </c>
      <c r="X386" s="59" t="str">
        <f t="shared" si="768"/>
        <v/>
      </c>
      <c r="Y386" s="59" t="str">
        <f t="shared" si="768"/>
        <v/>
      </c>
      <c r="Z386" s="59" t="str">
        <f t="shared" si="768"/>
        <v/>
      </c>
    </row>
    <row r="387">
      <c r="A387" s="16" t="s">
        <v>439</v>
      </c>
      <c r="B387" s="16" t="s">
        <v>417</v>
      </c>
      <c r="C387" s="54">
        <v>45343.0</v>
      </c>
      <c r="D387" s="54"/>
      <c r="E387" s="55" t="s">
        <v>34</v>
      </c>
      <c r="F387" s="60" t="s">
        <v>35</v>
      </c>
      <c r="G387" s="57" t="s">
        <v>35</v>
      </c>
      <c r="H387" s="16">
        <v>2024.0</v>
      </c>
      <c r="I387" s="58">
        <f t="shared" si="4"/>
        <v>2026</v>
      </c>
      <c r="J387" s="59">
        <f t="shared" ref="J387:K387" si="769">if($E387="","",if($E387="Dropped",if(and(J$1&lt;=$I387,J$1&gt;=$H387),if(Year($D387)=J$1,$F387*0.8,if((year($D387)+1)=J$1,$F387*0.6,$F387*0.4)) ,""),if($E387="Minors",0,if($E387="FA Contract",if(and(J$1&lt;=$I387,J$1&gt;=$H387),$F387,""),if($E387="YP Contract",if(J$1=$H387,500000,if(J$1=($H387+1),1000000,if(J$1=($H387+2),1500000,""))))))))</f>
        <v>500000</v>
      </c>
      <c r="K387" s="59">
        <f t="shared" si="769"/>
        <v>1000000</v>
      </c>
      <c r="L387" s="59">
        <f t="shared" ref="L387:Z387" si="770">if($E387="","",if($E387="Injured",if(and(L$1=year(today()),L$1&lt;=$I387,L$1&gt;=$H387),0,if(and(L$1&lt;=$I387,L$1&gt;=$H387),$F387,"")),if($E387="Dropped",if(and(L$1&lt;=$I387,L$1&gt;=$H387),if(Year($D387)=L$1,$F387*0.8,if((year($D387)+1)=L$1,$F387*0.6,$F387*0.4)) ,""),if($E387="Minors",0,if($E387="FA Contract",if(and(L$1&lt;=$I387,L$1&gt;=$H387),$F387,""),if($E387="YP Contract",if(L$1=$H387,500000,if(L$1=($H387+1),1000000,if(L$1=($H387+2),1500000,"")))))))))</f>
        <v>1500000</v>
      </c>
      <c r="M387" s="59" t="str">
        <f t="shared" si="770"/>
        <v/>
      </c>
      <c r="N387" s="59" t="str">
        <f t="shared" si="770"/>
        <v/>
      </c>
      <c r="O387" s="59" t="str">
        <f t="shared" si="770"/>
        <v/>
      </c>
      <c r="P387" s="59" t="str">
        <f t="shared" si="770"/>
        <v/>
      </c>
      <c r="Q387" s="59" t="str">
        <f t="shared" si="770"/>
        <v/>
      </c>
      <c r="R387" s="59" t="str">
        <f t="shared" si="770"/>
        <v/>
      </c>
      <c r="S387" s="59" t="str">
        <f t="shared" si="770"/>
        <v/>
      </c>
      <c r="T387" s="59" t="str">
        <f t="shared" si="770"/>
        <v/>
      </c>
      <c r="U387" s="59" t="str">
        <f t="shared" si="770"/>
        <v/>
      </c>
      <c r="V387" s="59" t="str">
        <f t="shared" si="770"/>
        <v/>
      </c>
      <c r="W387" s="59" t="str">
        <f t="shared" si="770"/>
        <v/>
      </c>
      <c r="X387" s="59" t="str">
        <f t="shared" si="770"/>
        <v/>
      </c>
      <c r="Y387" s="59" t="str">
        <f t="shared" si="770"/>
        <v/>
      </c>
      <c r="Z387" s="59" t="str">
        <f t="shared" si="770"/>
        <v/>
      </c>
    </row>
    <row r="388">
      <c r="A388" s="16" t="s">
        <v>445</v>
      </c>
      <c r="B388" s="16" t="s">
        <v>417</v>
      </c>
      <c r="C388" s="54">
        <v>45760.0</v>
      </c>
      <c r="D388" s="54"/>
      <c r="E388" s="55" t="s">
        <v>34</v>
      </c>
      <c r="F388" s="60" t="s">
        <v>35</v>
      </c>
      <c r="G388" s="57" t="s">
        <v>35</v>
      </c>
      <c r="H388" s="16">
        <v>2025.0</v>
      </c>
      <c r="I388" s="58">
        <f t="shared" si="4"/>
        <v>2027</v>
      </c>
      <c r="J388" s="59" t="str">
        <f t="shared" ref="J388:K388" si="771">if($E388="","",if($E388="Dropped",if(and(J$1&lt;=$I388,J$1&gt;=$H388),if(Year($D388)=J$1,$F388*0.8,if((year($D388)+1)=J$1,$F388*0.6,$F388*0.4)) ,""),if($E388="Minors",0,if($E388="FA Contract",if(and(J$1&lt;=$I388,J$1&gt;=$H388),$F388,""),if($E388="YP Contract",if(J$1=$H388,500000,if(J$1=($H388+1),1000000,if(J$1=($H388+2),1500000,""))))))))</f>
        <v/>
      </c>
      <c r="K388" s="59">
        <f t="shared" si="771"/>
        <v>500000</v>
      </c>
      <c r="L388" s="59">
        <f t="shared" ref="L388:Z388" si="772">if($E388="","",if($E388="Injured",if(and(L$1=year(today()),L$1&lt;=$I388,L$1&gt;=$H388),0,if(and(L$1&lt;=$I388,L$1&gt;=$H388),$F388,"")),if($E388="Dropped",if(and(L$1&lt;=$I388,L$1&gt;=$H388),if(Year($D388)=L$1,$F388*0.8,if((year($D388)+1)=L$1,$F388*0.6,$F388*0.4)) ,""),if($E388="Minors",0,if($E388="FA Contract",if(and(L$1&lt;=$I388,L$1&gt;=$H388),$F388,""),if($E388="YP Contract",if(L$1=$H388,500000,if(L$1=($H388+1),1000000,if(L$1=($H388+2),1500000,"")))))))))</f>
        <v>1000000</v>
      </c>
      <c r="M388" s="59">
        <f t="shared" si="772"/>
        <v>1500000</v>
      </c>
      <c r="N388" s="59" t="str">
        <f t="shared" si="772"/>
        <v/>
      </c>
      <c r="O388" s="59" t="str">
        <f t="shared" si="772"/>
        <v/>
      </c>
      <c r="P388" s="59" t="str">
        <f t="shared" si="772"/>
        <v/>
      </c>
      <c r="Q388" s="59" t="str">
        <f t="shared" si="772"/>
        <v/>
      </c>
      <c r="R388" s="59" t="str">
        <f t="shared" si="772"/>
        <v/>
      </c>
      <c r="S388" s="59" t="str">
        <f t="shared" si="772"/>
        <v/>
      </c>
      <c r="T388" s="59" t="str">
        <f t="shared" si="772"/>
        <v/>
      </c>
      <c r="U388" s="59" t="str">
        <f t="shared" si="772"/>
        <v/>
      </c>
      <c r="V388" s="59" t="str">
        <f t="shared" si="772"/>
        <v/>
      </c>
      <c r="W388" s="59" t="str">
        <f t="shared" si="772"/>
        <v/>
      </c>
      <c r="X388" s="59" t="str">
        <f t="shared" si="772"/>
        <v/>
      </c>
      <c r="Y388" s="59" t="str">
        <f t="shared" si="772"/>
        <v/>
      </c>
      <c r="Z388" s="59" t="str">
        <f t="shared" si="772"/>
        <v/>
      </c>
    </row>
    <row r="389">
      <c r="A389" s="16" t="s">
        <v>448</v>
      </c>
      <c r="B389" s="16" t="s">
        <v>417</v>
      </c>
      <c r="C389" s="54">
        <v>45343.0</v>
      </c>
      <c r="D389" s="54"/>
      <c r="E389" s="55" t="s">
        <v>34</v>
      </c>
      <c r="F389" s="60" t="s">
        <v>35</v>
      </c>
      <c r="G389" s="57" t="s">
        <v>35</v>
      </c>
      <c r="H389" s="16">
        <v>2025.0</v>
      </c>
      <c r="I389" s="58">
        <f t="shared" si="4"/>
        <v>2027</v>
      </c>
      <c r="J389" s="59" t="str">
        <f t="shared" ref="J389:K389" si="773">if($E389="","",if($E389="Dropped",if(and(J$1&lt;=$I389,J$1&gt;=$H389),if(Year($D389)=J$1,$F389*0.8,if((year($D389)+1)=J$1,$F389*0.6,$F389*0.4)) ,""),if($E389="Minors",0,if($E389="FA Contract",if(and(J$1&lt;=$I389,J$1&gt;=$H389),$F389,""),if($E389="YP Contract",if(J$1=$H389,500000,if(J$1=($H389+1),1000000,if(J$1=($H389+2),1500000,""))))))))</f>
        <v/>
      </c>
      <c r="K389" s="59">
        <f t="shared" si="773"/>
        <v>500000</v>
      </c>
      <c r="L389" s="59">
        <f t="shared" ref="L389:Z389" si="774">if($E389="","",if($E389="Injured",if(and(L$1=year(today()),L$1&lt;=$I389,L$1&gt;=$H389),0,if(and(L$1&lt;=$I389,L$1&gt;=$H389),$F389,"")),if($E389="Dropped",if(and(L$1&lt;=$I389,L$1&gt;=$H389),if(Year($D389)=L$1,$F389*0.8,if((year($D389)+1)=L$1,$F389*0.6,$F389*0.4)) ,""),if($E389="Minors",0,if($E389="FA Contract",if(and(L$1&lt;=$I389,L$1&gt;=$H389),$F389,""),if($E389="YP Contract",if(L$1=$H389,500000,if(L$1=($H389+1),1000000,if(L$1=($H389+2),1500000,"")))))))))</f>
        <v>1000000</v>
      </c>
      <c r="M389" s="59">
        <f t="shared" si="774"/>
        <v>1500000</v>
      </c>
      <c r="N389" s="59" t="str">
        <f t="shared" si="774"/>
        <v/>
      </c>
      <c r="O389" s="59" t="str">
        <f t="shared" si="774"/>
        <v/>
      </c>
      <c r="P389" s="59" t="str">
        <f t="shared" si="774"/>
        <v/>
      </c>
      <c r="Q389" s="59" t="str">
        <f t="shared" si="774"/>
        <v/>
      </c>
      <c r="R389" s="59" t="str">
        <f t="shared" si="774"/>
        <v/>
      </c>
      <c r="S389" s="59" t="str">
        <f t="shared" si="774"/>
        <v/>
      </c>
      <c r="T389" s="59" t="str">
        <f t="shared" si="774"/>
        <v/>
      </c>
      <c r="U389" s="59" t="str">
        <f t="shared" si="774"/>
        <v/>
      </c>
      <c r="V389" s="59" t="str">
        <f t="shared" si="774"/>
        <v/>
      </c>
      <c r="W389" s="59" t="str">
        <f t="shared" si="774"/>
        <v/>
      </c>
      <c r="X389" s="59" t="str">
        <f t="shared" si="774"/>
        <v/>
      </c>
      <c r="Y389" s="59" t="str">
        <f t="shared" si="774"/>
        <v/>
      </c>
      <c r="Z389" s="59" t="str">
        <f t="shared" si="774"/>
        <v/>
      </c>
    </row>
    <row r="390">
      <c r="A390" s="16" t="s">
        <v>449</v>
      </c>
      <c r="B390" s="16" t="s">
        <v>417</v>
      </c>
      <c r="C390" s="54">
        <v>45348.0</v>
      </c>
      <c r="D390" s="54"/>
      <c r="E390" s="55" t="s">
        <v>34</v>
      </c>
      <c r="F390" s="60" t="s">
        <v>35</v>
      </c>
      <c r="G390" s="18" t="s">
        <v>35</v>
      </c>
      <c r="H390" s="16">
        <v>2025.0</v>
      </c>
      <c r="I390" s="58">
        <f t="shared" si="4"/>
        <v>2027</v>
      </c>
      <c r="J390" s="59" t="str">
        <f t="shared" ref="J390:K390" si="775">if($E390="","",if($E390="Dropped",if(and(J$1&lt;=$I390,J$1&gt;=$H390),if(Year($D390)=J$1,$F390*0.8,if((year($D390)+1)=J$1,$F390*0.6,$F390*0.4)) ,""),if($E390="Minors",0,if($E390="FA Contract",if(and(J$1&lt;=$I390,J$1&gt;=$H390),$F390,""),if($E390="YP Contract",if(J$1=$H390,500000,if(J$1=($H390+1),1000000,if(J$1=($H390+2),1500000,""))))))))</f>
        <v/>
      </c>
      <c r="K390" s="59">
        <f t="shared" si="775"/>
        <v>500000</v>
      </c>
      <c r="L390" s="59">
        <f t="shared" ref="L390:Z390" si="776">if($E390="","",if($E390="Injured",if(and(L$1=year(today()),L$1&lt;=$I390,L$1&gt;=$H390),0,if(and(L$1&lt;=$I390,L$1&gt;=$H390),$F390,"")),if($E390="Dropped",if(and(L$1&lt;=$I390,L$1&gt;=$H390),if(Year($D390)=L$1,$F390*0.8,if((year($D390)+1)=L$1,$F390*0.6,$F390*0.4)) ,""),if($E390="Minors",0,if($E390="FA Contract",if(and(L$1&lt;=$I390,L$1&gt;=$H390),$F390,""),if($E390="YP Contract",if(L$1=$H390,500000,if(L$1=($H390+1),1000000,if(L$1=($H390+2),1500000,"")))))))))</f>
        <v>1000000</v>
      </c>
      <c r="M390" s="59">
        <f t="shared" si="776"/>
        <v>1500000</v>
      </c>
      <c r="N390" s="59" t="str">
        <f t="shared" si="776"/>
        <v/>
      </c>
      <c r="O390" s="59" t="str">
        <f t="shared" si="776"/>
        <v/>
      </c>
      <c r="P390" s="59" t="str">
        <f t="shared" si="776"/>
        <v/>
      </c>
      <c r="Q390" s="59" t="str">
        <f t="shared" si="776"/>
        <v/>
      </c>
      <c r="R390" s="59" t="str">
        <f t="shared" si="776"/>
        <v/>
      </c>
      <c r="S390" s="59" t="str">
        <f t="shared" si="776"/>
        <v/>
      </c>
      <c r="T390" s="59" t="str">
        <f t="shared" si="776"/>
        <v/>
      </c>
      <c r="U390" s="59" t="str">
        <f t="shared" si="776"/>
        <v/>
      </c>
      <c r="V390" s="59" t="str">
        <f t="shared" si="776"/>
        <v/>
      </c>
      <c r="W390" s="59" t="str">
        <f t="shared" si="776"/>
        <v/>
      </c>
      <c r="X390" s="59" t="str">
        <f t="shared" si="776"/>
        <v/>
      </c>
      <c r="Y390" s="59" t="str">
        <f t="shared" si="776"/>
        <v/>
      </c>
      <c r="Z390" s="59" t="str">
        <f t="shared" si="776"/>
        <v/>
      </c>
    </row>
    <row r="391">
      <c r="A391" s="16" t="s">
        <v>450</v>
      </c>
      <c r="B391" s="16" t="s">
        <v>417</v>
      </c>
      <c r="C391" s="54">
        <v>45343.0</v>
      </c>
      <c r="D391" s="54"/>
      <c r="E391" s="55" t="s">
        <v>34</v>
      </c>
      <c r="F391" s="60" t="s">
        <v>35</v>
      </c>
      <c r="G391" s="57" t="s">
        <v>35</v>
      </c>
      <c r="H391" s="16">
        <v>2025.0</v>
      </c>
      <c r="I391" s="58">
        <f t="shared" si="4"/>
        <v>2027</v>
      </c>
      <c r="J391" s="59" t="str">
        <f t="shared" ref="J391:K391" si="777">if($E391="","",if($E391="Dropped",if(and(J$1&lt;=$I391,J$1&gt;=$H391),if(Year($D391)=J$1,$F391*0.8,if((year($D391)+1)=J$1,$F391*0.6,$F391*0.4)) ,""),if($E391="Minors",0,if($E391="FA Contract",if(and(J$1&lt;=$I391,J$1&gt;=$H391),$F391,""),if($E391="YP Contract",if(J$1=$H391,500000,if(J$1=($H391+1),1000000,if(J$1=($H391+2),1500000,""))))))))</f>
        <v/>
      </c>
      <c r="K391" s="59">
        <f t="shared" si="777"/>
        <v>500000</v>
      </c>
      <c r="L391" s="59">
        <f t="shared" ref="L391:Z391" si="778">if($E391="","",if($E391="Injured",if(and(L$1=year(today()),L$1&lt;=$I391,L$1&gt;=$H391),0,if(and(L$1&lt;=$I391,L$1&gt;=$H391),$F391,"")),if($E391="Dropped",if(and(L$1&lt;=$I391,L$1&gt;=$H391),if(Year($D391)=L$1,$F391*0.8,if((year($D391)+1)=L$1,$F391*0.6,$F391*0.4)) ,""),if($E391="Minors",0,if($E391="FA Contract",if(and(L$1&lt;=$I391,L$1&gt;=$H391),$F391,""),if($E391="YP Contract",if(L$1=$H391,500000,if(L$1=($H391+1),1000000,if(L$1=($H391+2),1500000,"")))))))))</f>
        <v>1000000</v>
      </c>
      <c r="M391" s="59">
        <f t="shared" si="778"/>
        <v>1500000</v>
      </c>
      <c r="N391" s="59" t="str">
        <f t="shared" si="778"/>
        <v/>
      </c>
      <c r="O391" s="59" t="str">
        <f t="shared" si="778"/>
        <v/>
      </c>
      <c r="P391" s="59" t="str">
        <f t="shared" si="778"/>
        <v/>
      </c>
      <c r="Q391" s="59" t="str">
        <f t="shared" si="778"/>
        <v/>
      </c>
      <c r="R391" s="59" t="str">
        <f t="shared" si="778"/>
        <v/>
      </c>
      <c r="S391" s="59" t="str">
        <f t="shared" si="778"/>
        <v/>
      </c>
      <c r="T391" s="59" t="str">
        <f t="shared" si="778"/>
        <v/>
      </c>
      <c r="U391" s="59" t="str">
        <f t="shared" si="778"/>
        <v/>
      </c>
      <c r="V391" s="59" t="str">
        <f t="shared" si="778"/>
        <v/>
      </c>
      <c r="W391" s="59" t="str">
        <f t="shared" si="778"/>
        <v/>
      </c>
      <c r="X391" s="59" t="str">
        <f t="shared" si="778"/>
        <v/>
      </c>
      <c r="Y391" s="59" t="str">
        <f t="shared" si="778"/>
        <v/>
      </c>
      <c r="Z391" s="59" t="str">
        <f t="shared" si="778"/>
        <v/>
      </c>
    </row>
    <row r="392">
      <c r="A392" s="16" t="s">
        <v>451</v>
      </c>
      <c r="B392" s="16" t="s">
        <v>417</v>
      </c>
      <c r="C392" s="54">
        <v>45781.0</v>
      </c>
      <c r="D392" s="54"/>
      <c r="E392" s="55" t="s">
        <v>34</v>
      </c>
      <c r="F392" s="60" t="s">
        <v>35</v>
      </c>
      <c r="G392" s="57" t="s">
        <v>35</v>
      </c>
      <c r="H392" s="16">
        <v>2025.0</v>
      </c>
      <c r="I392" s="58">
        <f t="shared" si="4"/>
        <v>2027</v>
      </c>
      <c r="J392" s="59" t="str">
        <f t="shared" ref="J392:K392" si="779">if($E392="","",if($E392="Dropped",if(and(J$1&lt;=$I392,J$1&gt;=$H392),if(Year($D392)=J$1,$F392*0.8,if((year($D392)+1)=J$1,$F392*0.6,$F392*0.4)) ,""),if($E392="Minors",0,if($E392="FA Contract",if(and(J$1&lt;=$I392,J$1&gt;=$H392),$F392,""),if($E392="YP Contract",if(J$1=$H392,500000,if(J$1=($H392+1),1000000,if(J$1=($H392+2),1500000,""))))))))</f>
        <v/>
      </c>
      <c r="K392" s="59">
        <f t="shared" si="779"/>
        <v>500000</v>
      </c>
      <c r="L392" s="59">
        <f t="shared" ref="L392:Z392" si="780">if($E392="","",if($E392="Injured",if(and(L$1=year(today()),L$1&lt;=$I392,L$1&gt;=$H392),0,if(and(L$1&lt;=$I392,L$1&gt;=$H392),$F392,"")),if($E392="Dropped",if(and(L$1&lt;=$I392,L$1&gt;=$H392),if(Year($D392)=L$1,$F392*0.8,if((year($D392)+1)=L$1,$F392*0.6,$F392*0.4)) ,""),if($E392="Minors",0,if($E392="FA Contract",if(and(L$1&lt;=$I392,L$1&gt;=$H392),$F392,""),if($E392="YP Contract",if(L$1=$H392,500000,if(L$1=($H392+1),1000000,if(L$1=($H392+2),1500000,"")))))))))</f>
        <v>1000000</v>
      </c>
      <c r="M392" s="59">
        <f t="shared" si="780"/>
        <v>1500000</v>
      </c>
      <c r="N392" s="59" t="str">
        <f t="shared" si="780"/>
        <v/>
      </c>
      <c r="O392" s="59" t="str">
        <f t="shared" si="780"/>
        <v/>
      </c>
      <c r="P392" s="59" t="str">
        <f t="shared" si="780"/>
        <v/>
      </c>
      <c r="Q392" s="59" t="str">
        <f t="shared" si="780"/>
        <v/>
      </c>
      <c r="R392" s="59" t="str">
        <f t="shared" si="780"/>
        <v/>
      </c>
      <c r="S392" s="59" t="str">
        <f t="shared" si="780"/>
        <v/>
      </c>
      <c r="T392" s="59" t="str">
        <f t="shared" si="780"/>
        <v/>
      </c>
      <c r="U392" s="59" t="str">
        <f t="shared" si="780"/>
        <v/>
      </c>
      <c r="V392" s="59" t="str">
        <f t="shared" si="780"/>
        <v/>
      </c>
      <c r="W392" s="59" t="str">
        <f t="shared" si="780"/>
        <v/>
      </c>
      <c r="X392" s="59" t="str">
        <f t="shared" si="780"/>
        <v/>
      </c>
      <c r="Y392" s="59" t="str">
        <f t="shared" si="780"/>
        <v/>
      </c>
      <c r="Z392" s="59" t="str">
        <f t="shared" si="780"/>
        <v/>
      </c>
    </row>
    <row r="393">
      <c r="A393" s="16" t="s">
        <v>446</v>
      </c>
      <c r="B393" s="16" t="s">
        <v>417</v>
      </c>
      <c r="C393" s="54">
        <v>45837.0</v>
      </c>
      <c r="D393" s="54"/>
      <c r="E393" s="55" t="s">
        <v>34</v>
      </c>
      <c r="F393" s="60" t="s">
        <v>35</v>
      </c>
      <c r="G393" s="57" t="s">
        <v>35</v>
      </c>
      <c r="H393" s="16">
        <v>2026.0</v>
      </c>
      <c r="I393" s="58">
        <f t="shared" si="4"/>
        <v>2028</v>
      </c>
      <c r="J393" s="59" t="str">
        <f t="shared" ref="J393:K393" si="781">if($E393="","",if($E393="Dropped",if(and(J$1&lt;=$I393,J$1&gt;=$H393),if(Year($D393)=J$1,$F393*0.8,if((year($D393)+1)=J$1,$F393*0.6,$F393*0.4)) ,""),if($E393="Minors",0,if($E393="FA Contract",if(and(J$1&lt;=$I393,J$1&gt;=$H393),$F393,""),if($E393="YP Contract",if(J$1=$H393,500000,if(J$1=($H393+1),1000000,if(J$1=($H393+2),1500000,""))))))))</f>
        <v/>
      </c>
      <c r="K393" s="59" t="str">
        <f t="shared" si="781"/>
        <v/>
      </c>
      <c r="L393" s="59">
        <f t="shared" ref="L393:Z393" si="782">if($E393="","",if($E393="Injured",if(and(L$1=year(today()),L$1&lt;=$I393,L$1&gt;=$H393),0,if(and(L$1&lt;=$I393,L$1&gt;=$H393),$F393,"")),if($E393="Dropped",if(and(L$1&lt;=$I393,L$1&gt;=$H393),if(Year($D393)=L$1,$F393*0.8,if((year($D393)+1)=L$1,$F393*0.6,$F393*0.4)) ,""),if($E393="Minors",0,if($E393="FA Contract",if(and(L$1&lt;=$I393,L$1&gt;=$H393),$F393,""),if($E393="YP Contract",if(L$1=$H393,500000,if(L$1=($H393+1),1000000,if(L$1=($H393+2),1500000,"")))))))))</f>
        <v>500000</v>
      </c>
      <c r="M393" s="59">
        <f t="shared" si="782"/>
        <v>1000000</v>
      </c>
      <c r="N393" s="59">
        <f t="shared" si="782"/>
        <v>1500000</v>
      </c>
      <c r="O393" s="59" t="str">
        <f t="shared" si="782"/>
        <v/>
      </c>
      <c r="P393" s="59" t="str">
        <f t="shared" si="782"/>
        <v/>
      </c>
      <c r="Q393" s="59" t="str">
        <f t="shared" si="782"/>
        <v/>
      </c>
      <c r="R393" s="59" t="str">
        <f t="shared" si="782"/>
        <v/>
      </c>
      <c r="S393" s="59" t="str">
        <f t="shared" si="782"/>
        <v/>
      </c>
      <c r="T393" s="59" t="str">
        <f t="shared" si="782"/>
        <v/>
      </c>
      <c r="U393" s="59" t="str">
        <f t="shared" si="782"/>
        <v/>
      </c>
      <c r="V393" s="59" t="str">
        <f t="shared" si="782"/>
        <v/>
      </c>
      <c r="W393" s="59" t="str">
        <f t="shared" si="782"/>
        <v/>
      </c>
      <c r="X393" s="59" t="str">
        <f t="shared" si="782"/>
        <v/>
      </c>
      <c r="Y393" s="59" t="str">
        <f t="shared" si="782"/>
        <v/>
      </c>
      <c r="Z393" s="59" t="str">
        <f t="shared" si="782"/>
        <v/>
      </c>
    </row>
    <row r="394">
      <c r="A394" s="16" t="s">
        <v>447</v>
      </c>
      <c r="B394" s="16" t="s">
        <v>417</v>
      </c>
      <c r="C394" s="54">
        <v>45343.0</v>
      </c>
      <c r="D394" s="54"/>
      <c r="E394" s="55" t="s">
        <v>34</v>
      </c>
      <c r="F394" s="60" t="s">
        <v>35</v>
      </c>
      <c r="G394" s="57" t="s">
        <v>35</v>
      </c>
      <c r="H394" s="16">
        <v>2026.0</v>
      </c>
      <c r="I394" s="58">
        <f t="shared" si="4"/>
        <v>2028</v>
      </c>
      <c r="J394" s="59" t="str">
        <f t="shared" ref="J394:K394" si="783">if($E394="","",if($E394="Dropped",if(and(J$1&lt;=$I394,J$1&gt;=$H394),if(Year($D394)=J$1,$F394*0.8,if((year($D394)+1)=J$1,$F394*0.6,$F394*0.4)) ,""),if($E394="Minors",0,if($E394="FA Contract",if(and(J$1&lt;=$I394,J$1&gt;=$H394),$F394,""),if($E394="YP Contract",if(J$1=$H394,500000,if(J$1=($H394+1),1000000,if(J$1=($H394+2),1500000,""))))))))</f>
        <v/>
      </c>
      <c r="K394" s="59" t="str">
        <f t="shared" si="783"/>
        <v/>
      </c>
      <c r="L394" s="59">
        <f t="shared" ref="L394:Z394" si="784">if($E394="","",if($E394="Injured",if(and(L$1=year(today()),L$1&lt;=$I394,L$1&gt;=$H394),0,if(and(L$1&lt;=$I394,L$1&gt;=$H394),$F394,"")),if($E394="Dropped",if(and(L$1&lt;=$I394,L$1&gt;=$H394),if(Year($D394)=L$1,$F394*0.8,if((year($D394)+1)=L$1,$F394*0.6,$F394*0.4)) ,""),if($E394="Minors",0,if($E394="FA Contract",if(and(L$1&lt;=$I394,L$1&gt;=$H394),$F394,""),if($E394="YP Contract",if(L$1=$H394,500000,if(L$1=($H394+1),1000000,if(L$1=($H394+2),1500000,"")))))))))</f>
        <v>500000</v>
      </c>
      <c r="M394" s="59">
        <f t="shared" si="784"/>
        <v>1000000</v>
      </c>
      <c r="N394" s="59">
        <f t="shared" si="784"/>
        <v>1500000</v>
      </c>
      <c r="O394" s="59" t="str">
        <f t="shared" si="784"/>
        <v/>
      </c>
      <c r="P394" s="59" t="str">
        <f t="shared" si="784"/>
        <v/>
      </c>
      <c r="Q394" s="59" t="str">
        <f t="shared" si="784"/>
        <v/>
      </c>
      <c r="R394" s="59" t="str">
        <f t="shared" si="784"/>
        <v/>
      </c>
      <c r="S394" s="59" t="str">
        <f t="shared" si="784"/>
        <v/>
      </c>
      <c r="T394" s="59" t="str">
        <f t="shared" si="784"/>
        <v/>
      </c>
      <c r="U394" s="59" t="str">
        <f t="shared" si="784"/>
        <v/>
      </c>
      <c r="V394" s="59" t="str">
        <f t="shared" si="784"/>
        <v/>
      </c>
      <c r="W394" s="59" t="str">
        <f t="shared" si="784"/>
        <v/>
      </c>
      <c r="X394" s="59" t="str">
        <f t="shared" si="784"/>
        <v/>
      </c>
      <c r="Y394" s="59" t="str">
        <f t="shared" si="784"/>
        <v/>
      </c>
      <c r="Z394" s="59" t="str">
        <f t="shared" si="784"/>
        <v/>
      </c>
    </row>
    <row r="395">
      <c r="A395" s="16" t="s">
        <v>472</v>
      </c>
      <c r="B395" s="16" t="s">
        <v>417</v>
      </c>
      <c r="C395" s="54">
        <v>45348.0</v>
      </c>
      <c r="D395" s="54"/>
      <c r="E395" s="55" t="s">
        <v>34</v>
      </c>
      <c r="F395" s="60" t="s">
        <v>35</v>
      </c>
      <c r="G395" s="18" t="s">
        <v>35</v>
      </c>
      <c r="H395" s="16">
        <v>2026.0</v>
      </c>
      <c r="I395" s="58">
        <f t="shared" si="4"/>
        <v>2028</v>
      </c>
      <c r="J395" s="59" t="str">
        <f t="shared" ref="J395:K395" si="785">if($E395="","",if($E395="Dropped",if(and(J$1&lt;=$I395,J$1&gt;=$H395),if(Year($D395)=J$1,$F395*0.8,if((year($D395)+1)=J$1,$F395*0.6,$F395*0.4)) ,""),if($E395="Minors",0,if($E395="FA Contract",if(and(J$1&lt;=$I395,J$1&gt;=$H395),$F395,""),if($E395="YP Contract",if(J$1=$H395,500000,if(J$1=($H395+1),1000000,if(J$1=($H395+2),1500000,""))))))))</f>
        <v/>
      </c>
      <c r="K395" s="59" t="str">
        <f t="shared" si="785"/>
        <v/>
      </c>
      <c r="L395" s="59">
        <f t="shared" ref="L395:Z395" si="786">if($E395="","",if($E395="Injured",if(and(L$1=year(today()),L$1&lt;=$I395,L$1&gt;=$H395),0,if(and(L$1&lt;=$I395,L$1&gt;=$H395),$F395,"")),if($E395="Dropped",if(and(L$1&lt;=$I395,L$1&gt;=$H395),if(Year($D395)=L$1,$F395*0.8,if((year($D395)+1)=L$1,$F395*0.6,$F395*0.4)) ,""),if($E395="Minors",0,if($E395="FA Contract",if(and(L$1&lt;=$I395,L$1&gt;=$H395),$F395,""),if($E395="YP Contract",if(L$1=$H395,500000,if(L$1=($H395+1),1000000,if(L$1=($H395+2),1500000,"")))))))))</f>
        <v>500000</v>
      </c>
      <c r="M395" s="59">
        <f t="shared" si="786"/>
        <v>1000000</v>
      </c>
      <c r="N395" s="59">
        <f t="shared" si="786"/>
        <v>1500000</v>
      </c>
      <c r="O395" s="59" t="str">
        <f t="shared" si="786"/>
        <v/>
      </c>
      <c r="P395" s="59" t="str">
        <f t="shared" si="786"/>
        <v/>
      </c>
      <c r="Q395" s="59" t="str">
        <f t="shared" si="786"/>
        <v/>
      </c>
      <c r="R395" s="59" t="str">
        <f t="shared" si="786"/>
        <v/>
      </c>
      <c r="S395" s="59" t="str">
        <f t="shared" si="786"/>
        <v/>
      </c>
      <c r="T395" s="59" t="str">
        <f t="shared" si="786"/>
        <v/>
      </c>
      <c r="U395" s="59" t="str">
        <f t="shared" si="786"/>
        <v/>
      </c>
      <c r="V395" s="59" t="str">
        <f t="shared" si="786"/>
        <v/>
      </c>
      <c r="W395" s="59" t="str">
        <f t="shared" si="786"/>
        <v/>
      </c>
      <c r="X395" s="59" t="str">
        <f t="shared" si="786"/>
        <v/>
      </c>
      <c r="Y395" s="59" t="str">
        <f t="shared" si="786"/>
        <v/>
      </c>
      <c r="Z395" s="59" t="str">
        <f t="shared" si="786"/>
        <v/>
      </c>
    </row>
    <row r="396">
      <c r="A396" s="16" t="s">
        <v>476</v>
      </c>
      <c r="B396" s="16" t="s">
        <v>417</v>
      </c>
      <c r="C396" s="54">
        <v>45795.0</v>
      </c>
      <c r="D396" s="54"/>
      <c r="E396" s="55" t="s">
        <v>34</v>
      </c>
      <c r="F396" s="60" t="s">
        <v>35</v>
      </c>
      <c r="G396" s="57" t="s">
        <v>35</v>
      </c>
      <c r="H396" s="16">
        <v>2026.0</v>
      </c>
      <c r="I396" s="58">
        <f t="shared" si="4"/>
        <v>2028</v>
      </c>
      <c r="J396" s="59" t="str">
        <f t="shared" ref="J396:K396" si="787">if($E396="","",if($E396="Dropped",if(and(J$1&lt;=$I396,J$1&gt;=$H396),if(Year($D396)=J$1,$F396*0.8,if((year($D396)+1)=J$1,$F396*0.6,$F396*0.4)) ,""),if($E396="Minors",0,if($E396="FA Contract",if(and(J$1&lt;=$I396,J$1&gt;=$H396),$F396,""),if($E396="YP Contract",if(J$1=$H396,500000,if(J$1=($H396+1),1000000,if(J$1=($H396+2),1500000,""))))))))</f>
        <v/>
      </c>
      <c r="K396" s="59" t="str">
        <f t="shared" si="787"/>
        <v/>
      </c>
      <c r="L396" s="59">
        <f t="shared" ref="L396:Z396" si="788">if($E396="","",if($E396="Injured",if(and(L$1=year(today()),L$1&lt;=$I396,L$1&gt;=$H396),0,if(and(L$1&lt;=$I396,L$1&gt;=$H396),$F396,"")),if($E396="Dropped",if(and(L$1&lt;=$I396,L$1&gt;=$H396),if(Year($D396)=L$1,$F396*0.8,if((year($D396)+1)=L$1,$F396*0.6,$F396*0.4)) ,""),if($E396="Minors",0,if($E396="FA Contract",if(and(L$1&lt;=$I396,L$1&gt;=$H396),$F396,""),if($E396="YP Contract",if(L$1=$H396,500000,if(L$1=($H396+1),1000000,if(L$1=($H396+2),1500000,"")))))))))</f>
        <v>500000</v>
      </c>
      <c r="M396" s="59">
        <f t="shared" si="788"/>
        <v>1000000</v>
      </c>
      <c r="N396" s="59">
        <f t="shared" si="788"/>
        <v>1500000</v>
      </c>
      <c r="O396" s="59" t="str">
        <f t="shared" si="788"/>
        <v/>
      </c>
      <c r="P396" s="59" t="str">
        <f t="shared" si="788"/>
        <v/>
      </c>
      <c r="Q396" s="59" t="str">
        <f t="shared" si="788"/>
        <v/>
      </c>
      <c r="R396" s="59" t="str">
        <f t="shared" si="788"/>
        <v/>
      </c>
      <c r="S396" s="59" t="str">
        <f t="shared" si="788"/>
        <v/>
      </c>
      <c r="T396" s="59" t="str">
        <f t="shared" si="788"/>
        <v/>
      </c>
      <c r="U396" s="59" t="str">
        <f t="shared" si="788"/>
        <v/>
      </c>
      <c r="V396" s="59" t="str">
        <f t="shared" si="788"/>
        <v/>
      </c>
      <c r="W396" s="59" t="str">
        <f t="shared" si="788"/>
        <v/>
      </c>
      <c r="X396" s="59" t="str">
        <f t="shared" si="788"/>
        <v/>
      </c>
      <c r="Y396" s="59" t="str">
        <f t="shared" si="788"/>
        <v/>
      </c>
      <c r="Z396" s="59" t="str">
        <f t="shared" si="788"/>
        <v/>
      </c>
    </row>
    <row r="397">
      <c r="A397" s="16" t="s">
        <v>1069</v>
      </c>
      <c r="B397" s="16" t="s">
        <v>417</v>
      </c>
      <c r="C397" s="54">
        <v>46060.0</v>
      </c>
      <c r="D397" s="54"/>
      <c r="E397" s="55" t="s">
        <v>52</v>
      </c>
      <c r="F397" s="60" t="s">
        <v>35</v>
      </c>
      <c r="G397" s="57" t="s">
        <v>35</v>
      </c>
      <c r="H397" s="62"/>
      <c r="I397" s="58" t="str">
        <f t="shared" si="4"/>
        <v/>
      </c>
      <c r="J397" s="59">
        <f t="shared" ref="J397:K397" si="789">if($E397="","",if($E397="Dropped",if(and(J$1&lt;=$I397,J$1&gt;=$H397),if(Year($D397)=J$1,$F397*0.8,if((year($D397)+1)=J$1,$F397*0.6,$F397*0.4)) ,""),if($E397="Minors",0,if($E397="FA Contract",if(and(J$1&lt;=$I397,J$1&gt;=$H397),$F397,""),if($E397="YP Contract",if(J$1=$H397,500000,if(J$1=($H397+1),1000000,if(J$1=($H397+2),1500000,""))))))))</f>
        <v>0</v>
      </c>
      <c r="K397" s="59">
        <f t="shared" si="789"/>
        <v>0</v>
      </c>
      <c r="L397" s="59">
        <f t="shared" ref="L397:Z397" si="790">if($E397="","",if($E397="Injured",if(and(L$1=year(today()),L$1&lt;=$I397,L$1&gt;=$H397),0,if(and(L$1&lt;=$I397,L$1&gt;=$H397),$F397,"")),if($E397="Dropped",if(and(L$1&lt;=$I397,L$1&gt;=$H397),if(Year($D397)=L$1,$F397*0.8,if((year($D397)+1)=L$1,$F397*0.6,$F397*0.4)) ,""),if($E397="Minors",0,if($E397="FA Contract",if(and(L$1&lt;=$I397,L$1&gt;=$H397),$F397,""),if($E397="YP Contract",if(L$1=$H397,500000,if(L$1=($H397+1),1000000,if(L$1=($H397+2),1500000,"")))))))))</f>
        <v>0</v>
      </c>
      <c r="M397" s="59">
        <f t="shared" si="790"/>
        <v>0</v>
      </c>
      <c r="N397" s="59">
        <f t="shared" si="790"/>
        <v>0</v>
      </c>
      <c r="O397" s="59">
        <f t="shared" si="790"/>
        <v>0</v>
      </c>
      <c r="P397" s="59">
        <f t="shared" si="790"/>
        <v>0</v>
      </c>
      <c r="Q397" s="59">
        <f t="shared" si="790"/>
        <v>0</v>
      </c>
      <c r="R397" s="59">
        <f t="shared" si="790"/>
        <v>0</v>
      </c>
      <c r="S397" s="59">
        <f t="shared" si="790"/>
        <v>0</v>
      </c>
      <c r="T397" s="59">
        <f t="shared" si="790"/>
        <v>0</v>
      </c>
      <c r="U397" s="59">
        <f t="shared" si="790"/>
        <v>0</v>
      </c>
      <c r="V397" s="59">
        <f t="shared" si="790"/>
        <v>0</v>
      </c>
      <c r="W397" s="59">
        <f t="shared" si="790"/>
        <v>0</v>
      </c>
      <c r="X397" s="59">
        <f t="shared" si="790"/>
        <v>0</v>
      </c>
      <c r="Y397" s="59">
        <f t="shared" si="790"/>
        <v>0</v>
      </c>
      <c r="Z397" s="59">
        <f t="shared" si="790"/>
        <v>0</v>
      </c>
    </row>
    <row r="398">
      <c r="A398" s="16" t="s">
        <v>465</v>
      </c>
      <c r="B398" s="16" t="s">
        <v>417</v>
      </c>
      <c r="C398" s="54">
        <v>45459.0</v>
      </c>
      <c r="D398" s="54"/>
      <c r="E398" s="55" t="s">
        <v>52</v>
      </c>
      <c r="F398" s="60" t="s">
        <v>35</v>
      </c>
      <c r="G398" s="57" t="s">
        <v>35</v>
      </c>
      <c r="H398" s="62"/>
      <c r="I398" s="58" t="str">
        <f t="shared" si="4"/>
        <v/>
      </c>
      <c r="J398" s="59">
        <f t="shared" ref="J398:K398" si="791">if($E398="","",if($E398="Dropped",if(and(J$1&lt;=$I398,J$1&gt;=$H398),if(Year($D398)=J$1,$F398*0.8,if((year($D398)+1)=J$1,$F398*0.6,$F398*0.4)) ,""),if($E398="Minors",0,if($E398="FA Contract",if(and(J$1&lt;=$I398,J$1&gt;=$H398),$F398,""),if($E398="YP Contract",if(J$1=$H398,500000,if(J$1=($H398+1),1000000,if(J$1=($H398+2),1500000,""))))))))</f>
        <v>0</v>
      </c>
      <c r="K398" s="59">
        <f t="shared" si="791"/>
        <v>0</v>
      </c>
      <c r="L398" s="59">
        <f t="shared" ref="L398:Z398" si="792">if($E398="","",if($E398="Injured",if(and(L$1=year(today()),L$1&lt;=$I398,L$1&gt;=$H398),0,if(and(L$1&lt;=$I398,L$1&gt;=$H398),$F398,"")),if($E398="Dropped",if(and(L$1&lt;=$I398,L$1&gt;=$H398),if(Year($D398)=L$1,$F398*0.8,if((year($D398)+1)=L$1,$F398*0.6,$F398*0.4)) ,""),if($E398="Minors",0,if($E398="FA Contract",if(and(L$1&lt;=$I398,L$1&gt;=$H398),$F398,""),if($E398="YP Contract",if(L$1=$H398,500000,if(L$1=($H398+1),1000000,if(L$1=($H398+2),1500000,"")))))))))</f>
        <v>0</v>
      </c>
      <c r="M398" s="59">
        <f t="shared" si="792"/>
        <v>0</v>
      </c>
      <c r="N398" s="59">
        <f t="shared" si="792"/>
        <v>0</v>
      </c>
      <c r="O398" s="59">
        <f t="shared" si="792"/>
        <v>0</v>
      </c>
      <c r="P398" s="59">
        <f t="shared" si="792"/>
        <v>0</v>
      </c>
      <c r="Q398" s="59">
        <f t="shared" si="792"/>
        <v>0</v>
      </c>
      <c r="R398" s="59">
        <f t="shared" si="792"/>
        <v>0</v>
      </c>
      <c r="S398" s="59">
        <f t="shared" si="792"/>
        <v>0</v>
      </c>
      <c r="T398" s="59">
        <f t="shared" si="792"/>
        <v>0</v>
      </c>
      <c r="U398" s="59">
        <f t="shared" si="792"/>
        <v>0</v>
      </c>
      <c r="V398" s="59">
        <f t="shared" si="792"/>
        <v>0</v>
      </c>
      <c r="W398" s="59">
        <f t="shared" si="792"/>
        <v>0</v>
      </c>
      <c r="X398" s="59">
        <f t="shared" si="792"/>
        <v>0</v>
      </c>
      <c r="Y398" s="59">
        <f t="shared" si="792"/>
        <v>0</v>
      </c>
      <c r="Z398" s="59">
        <f t="shared" si="792"/>
        <v>0</v>
      </c>
    </row>
    <row r="399">
      <c r="A399" s="16" t="s">
        <v>1070</v>
      </c>
      <c r="B399" s="16" t="s">
        <v>417</v>
      </c>
      <c r="C399" s="54">
        <v>46055.0</v>
      </c>
      <c r="D399" s="54"/>
      <c r="E399" s="55" t="s">
        <v>52</v>
      </c>
      <c r="F399" s="60" t="s">
        <v>35</v>
      </c>
      <c r="G399" s="57" t="s">
        <v>35</v>
      </c>
      <c r="H399" s="62"/>
      <c r="I399" s="58" t="str">
        <f t="shared" si="4"/>
        <v/>
      </c>
      <c r="J399" s="59">
        <f t="shared" ref="J399:K399" si="793">if($E399="","",if($E399="Dropped",if(and(J$1&lt;=$I399,J$1&gt;=$H399),if(Year($D399)=J$1,$F399*0.8,if((year($D399)+1)=J$1,$F399*0.6,$F399*0.4)) ,""),if($E399="Minors",0,if($E399="FA Contract",if(and(J$1&lt;=$I399,J$1&gt;=$H399),$F399,""),if($E399="YP Contract",if(J$1=$H399,500000,if(J$1=($H399+1),1000000,if(J$1=($H399+2),1500000,""))))))))</f>
        <v>0</v>
      </c>
      <c r="K399" s="59">
        <f t="shared" si="793"/>
        <v>0</v>
      </c>
      <c r="L399" s="59">
        <f t="shared" ref="L399:Z399" si="794">if($E399="","",if($E399="Injured",if(and(L$1=year(today()),L$1&lt;=$I399,L$1&gt;=$H399),0,if(and(L$1&lt;=$I399,L$1&gt;=$H399),$F399,"")),if($E399="Dropped",if(and(L$1&lt;=$I399,L$1&gt;=$H399),if(Year($D399)=L$1,$F399*0.8,if((year($D399)+1)=L$1,$F399*0.6,$F399*0.4)) ,""),if($E399="Minors",0,if($E399="FA Contract",if(and(L$1&lt;=$I399,L$1&gt;=$H399),$F399,""),if($E399="YP Contract",if(L$1=$H399,500000,if(L$1=($H399+1),1000000,if(L$1=($H399+2),1500000,"")))))))))</f>
        <v>0</v>
      </c>
      <c r="M399" s="59">
        <f t="shared" si="794"/>
        <v>0</v>
      </c>
      <c r="N399" s="59">
        <f t="shared" si="794"/>
        <v>0</v>
      </c>
      <c r="O399" s="59">
        <f t="shared" si="794"/>
        <v>0</v>
      </c>
      <c r="P399" s="59">
        <f t="shared" si="794"/>
        <v>0</v>
      </c>
      <c r="Q399" s="59">
        <f t="shared" si="794"/>
        <v>0</v>
      </c>
      <c r="R399" s="59">
        <f t="shared" si="794"/>
        <v>0</v>
      </c>
      <c r="S399" s="59">
        <f t="shared" si="794"/>
        <v>0</v>
      </c>
      <c r="T399" s="59">
        <f t="shared" si="794"/>
        <v>0</v>
      </c>
      <c r="U399" s="59">
        <f t="shared" si="794"/>
        <v>0</v>
      </c>
      <c r="V399" s="59">
        <f t="shared" si="794"/>
        <v>0</v>
      </c>
      <c r="W399" s="59">
        <f t="shared" si="794"/>
        <v>0</v>
      </c>
      <c r="X399" s="59">
        <f t="shared" si="794"/>
        <v>0</v>
      </c>
      <c r="Y399" s="59">
        <f t="shared" si="794"/>
        <v>0</v>
      </c>
      <c r="Z399" s="59">
        <f t="shared" si="794"/>
        <v>0</v>
      </c>
    </row>
    <row r="400">
      <c r="A400" s="16" t="s">
        <v>466</v>
      </c>
      <c r="B400" s="16" t="s">
        <v>417</v>
      </c>
      <c r="C400" s="54">
        <v>45886.0</v>
      </c>
      <c r="D400" s="54"/>
      <c r="E400" s="55" t="s">
        <v>52</v>
      </c>
      <c r="F400" s="60" t="s">
        <v>35</v>
      </c>
      <c r="G400" s="18" t="s">
        <v>35</v>
      </c>
      <c r="H400" s="62"/>
      <c r="I400" s="58" t="str">
        <f t="shared" si="4"/>
        <v/>
      </c>
      <c r="J400" s="59">
        <f t="shared" ref="J400:K400" si="795">if($E400="","",if($E400="Dropped",if(and(J$1&lt;=$I400,J$1&gt;=$H400),if(Year($D400)=J$1,$F400*0.8,if((year($D400)+1)=J$1,$F400*0.6,$F400*0.4)) ,""),if($E400="Minors",0,if($E400="FA Contract",if(and(J$1&lt;=$I400,J$1&gt;=$H400),$F400,""),if($E400="YP Contract",if(J$1=$H400,500000,if(J$1=($H400+1),1000000,if(J$1=($H400+2),1500000,""))))))))</f>
        <v>0</v>
      </c>
      <c r="K400" s="59">
        <f t="shared" si="795"/>
        <v>0</v>
      </c>
      <c r="L400" s="59">
        <f t="shared" ref="L400:Z400" si="796">if($E400="","",if($E400="Injured",if(and(L$1=year(today()),L$1&lt;=$I400,L$1&gt;=$H400),0,if(and(L$1&lt;=$I400,L$1&gt;=$H400),$F400,"")),if($E400="Dropped",if(and(L$1&lt;=$I400,L$1&gt;=$H400),if(Year($D400)=L$1,$F400*0.8,if((year($D400)+1)=L$1,$F400*0.6,$F400*0.4)) ,""),if($E400="Minors",0,if($E400="FA Contract",if(and(L$1&lt;=$I400,L$1&gt;=$H400),$F400,""),if($E400="YP Contract",if(L$1=$H400,500000,if(L$1=($H400+1),1000000,if(L$1=($H400+2),1500000,"")))))))))</f>
        <v>0</v>
      </c>
      <c r="M400" s="59">
        <f t="shared" si="796"/>
        <v>0</v>
      </c>
      <c r="N400" s="59">
        <f t="shared" si="796"/>
        <v>0</v>
      </c>
      <c r="O400" s="59">
        <f t="shared" si="796"/>
        <v>0</v>
      </c>
      <c r="P400" s="59">
        <f t="shared" si="796"/>
        <v>0</v>
      </c>
      <c r="Q400" s="59">
        <f t="shared" si="796"/>
        <v>0</v>
      </c>
      <c r="R400" s="59">
        <f t="shared" si="796"/>
        <v>0</v>
      </c>
      <c r="S400" s="59">
        <f t="shared" si="796"/>
        <v>0</v>
      </c>
      <c r="T400" s="59">
        <f t="shared" si="796"/>
        <v>0</v>
      </c>
      <c r="U400" s="59">
        <f t="shared" si="796"/>
        <v>0</v>
      </c>
      <c r="V400" s="59">
        <f t="shared" si="796"/>
        <v>0</v>
      </c>
      <c r="W400" s="59">
        <f t="shared" si="796"/>
        <v>0</v>
      </c>
      <c r="X400" s="59">
        <f t="shared" si="796"/>
        <v>0</v>
      </c>
      <c r="Y400" s="59">
        <f t="shared" si="796"/>
        <v>0</v>
      </c>
      <c r="Z400" s="59">
        <f t="shared" si="796"/>
        <v>0</v>
      </c>
    </row>
    <row r="401">
      <c r="A401" s="16" t="s">
        <v>468</v>
      </c>
      <c r="B401" s="16" t="s">
        <v>417</v>
      </c>
      <c r="C401" s="54">
        <v>45550.0</v>
      </c>
      <c r="D401" s="54"/>
      <c r="E401" s="55" t="s">
        <v>52</v>
      </c>
      <c r="F401" s="60" t="s">
        <v>35</v>
      </c>
      <c r="G401" s="57" t="s">
        <v>35</v>
      </c>
      <c r="H401" s="62"/>
      <c r="I401" s="58" t="str">
        <f t="shared" si="4"/>
        <v/>
      </c>
      <c r="J401" s="59">
        <f t="shared" ref="J401:K401" si="797">if($E401="","",if($E401="Dropped",if(and(J$1&lt;=$I401,J$1&gt;=$H401),if(Year($D401)=J$1,$F401*0.8,if((year($D401)+1)=J$1,$F401*0.6,$F401*0.4)) ,""),if($E401="Minors",0,if($E401="FA Contract",if(and(J$1&lt;=$I401,J$1&gt;=$H401),$F401,""),if($E401="YP Contract",if(J$1=$H401,500000,if(J$1=($H401+1),1000000,if(J$1=($H401+2),1500000,""))))))))</f>
        <v>0</v>
      </c>
      <c r="K401" s="59">
        <f t="shared" si="797"/>
        <v>0</v>
      </c>
      <c r="L401" s="59">
        <f t="shared" ref="L401:Z401" si="798">if($E401="","",if($E401="Injured",if(and(L$1=year(today()),L$1&lt;=$I401,L$1&gt;=$H401),0,if(and(L$1&lt;=$I401,L$1&gt;=$H401),$F401,"")),if($E401="Dropped",if(and(L$1&lt;=$I401,L$1&gt;=$H401),if(Year($D401)=L$1,$F401*0.8,if((year($D401)+1)=L$1,$F401*0.6,$F401*0.4)) ,""),if($E401="Minors",0,if($E401="FA Contract",if(and(L$1&lt;=$I401,L$1&gt;=$H401),$F401,""),if($E401="YP Contract",if(L$1=$H401,500000,if(L$1=($H401+1),1000000,if(L$1=($H401+2),1500000,"")))))))))</f>
        <v>0</v>
      </c>
      <c r="M401" s="59">
        <f t="shared" si="798"/>
        <v>0</v>
      </c>
      <c r="N401" s="59">
        <f t="shared" si="798"/>
        <v>0</v>
      </c>
      <c r="O401" s="59">
        <f t="shared" si="798"/>
        <v>0</v>
      </c>
      <c r="P401" s="59">
        <f t="shared" si="798"/>
        <v>0</v>
      </c>
      <c r="Q401" s="59">
        <f t="shared" si="798"/>
        <v>0</v>
      </c>
      <c r="R401" s="59">
        <f t="shared" si="798"/>
        <v>0</v>
      </c>
      <c r="S401" s="59">
        <f t="shared" si="798"/>
        <v>0</v>
      </c>
      <c r="T401" s="59">
        <f t="shared" si="798"/>
        <v>0</v>
      </c>
      <c r="U401" s="59">
        <f t="shared" si="798"/>
        <v>0</v>
      </c>
      <c r="V401" s="59">
        <f t="shared" si="798"/>
        <v>0</v>
      </c>
      <c r="W401" s="59">
        <f t="shared" si="798"/>
        <v>0</v>
      </c>
      <c r="X401" s="59">
        <f t="shared" si="798"/>
        <v>0</v>
      </c>
      <c r="Y401" s="59">
        <f t="shared" si="798"/>
        <v>0</v>
      </c>
      <c r="Z401" s="59">
        <f t="shared" si="798"/>
        <v>0</v>
      </c>
    </row>
    <row r="402">
      <c r="A402" s="16" t="s">
        <v>1071</v>
      </c>
      <c r="B402" s="16" t="s">
        <v>417</v>
      </c>
      <c r="C402" s="54">
        <v>46055.0</v>
      </c>
      <c r="D402" s="54"/>
      <c r="E402" s="55" t="s">
        <v>52</v>
      </c>
      <c r="F402" s="60" t="s">
        <v>35</v>
      </c>
      <c r="G402" s="57" t="s">
        <v>35</v>
      </c>
      <c r="H402" s="62"/>
      <c r="I402" s="58" t="str">
        <f t="shared" si="4"/>
        <v/>
      </c>
      <c r="J402" s="59">
        <f t="shared" ref="J402:K402" si="799">if($E402="","",if($E402="Dropped",if(and(J$1&lt;=$I402,J$1&gt;=$H402),if(Year($D402)=J$1,$F402*0.8,if((year($D402)+1)=J$1,$F402*0.6,$F402*0.4)) ,""),if($E402="Minors",0,if($E402="FA Contract",if(and(J$1&lt;=$I402,J$1&gt;=$H402),$F402,""),if($E402="YP Contract",if(J$1=$H402,500000,if(J$1=($H402+1),1000000,if(J$1=($H402+2),1500000,""))))))))</f>
        <v>0</v>
      </c>
      <c r="K402" s="59">
        <f t="shared" si="799"/>
        <v>0</v>
      </c>
      <c r="L402" s="59">
        <f t="shared" ref="L402:Z402" si="800">if($E402="","",if($E402="Injured",if(and(L$1=year(today()),L$1&lt;=$I402,L$1&gt;=$H402),0,if(and(L$1&lt;=$I402,L$1&gt;=$H402),$F402,"")),if($E402="Dropped",if(and(L$1&lt;=$I402,L$1&gt;=$H402),if(Year($D402)=L$1,$F402*0.8,if((year($D402)+1)=L$1,$F402*0.6,$F402*0.4)) ,""),if($E402="Minors",0,if($E402="FA Contract",if(and(L$1&lt;=$I402,L$1&gt;=$H402),$F402,""),if($E402="YP Contract",if(L$1=$H402,500000,if(L$1=($H402+1),1000000,if(L$1=($H402+2),1500000,"")))))))))</f>
        <v>0</v>
      </c>
      <c r="M402" s="59">
        <f t="shared" si="800"/>
        <v>0</v>
      </c>
      <c r="N402" s="59">
        <f t="shared" si="800"/>
        <v>0</v>
      </c>
      <c r="O402" s="59">
        <f t="shared" si="800"/>
        <v>0</v>
      </c>
      <c r="P402" s="59">
        <f t="shared" si="800"/>
        <v>0</v>
      </c>
      <c r="Q402" s="59">
        <f t="shared" si="800"/>
        <v>0</v>
      </c>
      <c r="R402" s="59">
        <f t="shared" si="800"/>
        <v>0</v>
      </c>
      <c r="S402" s="59">
        <f t="shared" si="800"/>
        <v>0</v>
      </c>
      <c r="T402" s="59">
        <f t="shared" si="800"/>
        <v>0</v>
      </c>
      <c r="U402" s="59">
        <f t="shared" si="800"/>
        <v>0</v>
      </c>
      <c r="V402" s="59">
        <f t="shared" si="800"/>
        <v>0</v>
      </c>
      <c r="W402" s="59">
        <f t="shared" si="800"/>
        <v>0</v>
      </c>
      <c r="X402" s="59">
        <f t="shared" si="800"/>
        <v>0</v>
      </c>
      <c r="Y402" s="59">
        <f t="shared" si="800"/>
        <v>0</v>
      </c>
      <c r="Z402" s="59">
        <f t="shared" si="800"/>
        <v>0</v>
      </c>
    </row>
    <row r="403">
      <c r="A403" s="16" t="s">
        <v>469</v>
      </c>
      <c r="B403" s="16" t="s">
        <v>417</v>
      </c>
      <c r="C403" s="54">
        <v>45907.0</v>
      </c>
      <c r="D403" s="54"/>
      <c r="E403" s="55" t="s">
        <v>52</v>
      </c>
      <c r="F403" s="60" t="s">
        <v>35</v>
      </c>
      <c r="G403" s="57" t="s">
        <v>35</v>
      </c>
      <c r="H403" s="62"/>
      <c r="I403" s="58" t="str">
        <f t="shared" si="4"/>
        <v/>
      </c>
      <c r="J403" s="59">
        <f t="shared" ref="J403:K403" si="801">if($E403="","",if($E403="Dropped",if(and(J$1&lt;=$I403,J$1&gt;=$H403),if(Year($D403)=J$1,$F403*0.8,if((year($D403)+1)=J$1,$F403*0.6,$F403*0.4)) ,""),if($E403="Minors",0,if($E403="FA Contract",if(and(J$1&lt;=$I403,J$1&gt;=$H403),$F403,""),if($E403="YP Contract",if(J$1=$H403,500000,if(J$1=($H403+1),1000000,if(J$1=($H403+2),1500000,""))))))))</f>
        <v>0</v>
      </c>
      <c r="K403" s="59">
        <f t="shared" si="801"/>
        <v>0</v>
      </c>
      <c r="L403" s="59">
        <f t="shared" ref="L403:Z403" si="802">if($E403="","",if($E403="Injured",if(and(L$1=year(today()),L$1&lt;=$I403,L$1&gt;=$H403),0,if(and(L$1&lt;=$I403,L$1&gt;=$H403),$F403,"")),if($E403="Dropped",if(and(L$1&lt;=$I403,L$1&gt;=$H403),if(Year($D403)=L$1,$F403*0.8,if((year($D403)+1)=L$1,$F403*0.6,$F403*0.4)) ,""),if($E403="Minors",0,if($E403="FA Contract",if(and(L$1&lt;=$I403,L$1&gt;=$H403),$F403,""),if($E403="YP Contract",if(L$1=$H403,500000,if(L$1=($H403+1),1000000,if(L$1=($H403+2),1500000,"")))))))))</f>
        <v>0</v>
      </c>
      <c r="M403" s="59">
        <f t="shared" si="802"/>
        <v>0</v>
      </c>
      <c r="N403" s="59">
        <f t="shared" si="802"/>
        <v>0</v>
      </c>
      <c r="O403" s="59">
        <f t="shared" si="802"/>
        <v>0</v>
      </c>
      <c r="P403" s="59">
        <f t="shared" si="802"/>
        <v>0</v>
      </c>
      <c r="Q403" s="59">
        <f t="shared" si="802"/>
        <v>0</v>
      </c>
      <c r="R403" s="59">
        <f t="shared" si="802"/>
        <v>0</v>
      </c>
      <c r="S403" s="59">
        <f t="shared" si="802"/>
        <v>0</v>
      </c>
      <c r="T403" s="59">
        <f t="shared" si="802"/>
        <v>0</v>
      </c>
      <c r="U403" s="59">
        <f t="shared" si="802"/>
        <v>0</v>
      </c>
      <c r="V403" s="59">
        <f t="shared" si="802"/>
        <v>0</v>
      </c>
      <c r="W403" s="59">
        <f t="shared" si="802"/>
        <v>0</v>
      </c>
      <c r="X403" s="59">
        <f t="shared" si="802"/>
        <v>0</v>
      </c>
      <c r="Y403" s="59">
        <f t="shared" si="802"/>
        <v>0</v>
      </c>
      <c r="Z403" s="59">
        <f t="shared" si="802"/>
        <v>0</v>
      </c>
    </row>
    <row r="404">
      <c r="A404" s="16" t="s">
        <v>470</v>
      </c>
      <c r="B404" s="16" t="s">
        <v>417</v>
      </c>
      <c r="C404" s="54">
        <v>45907.0</v>
      </c>
      <c r="D404" s="54"/>
      <c r="E404" s="55" t="s">
        <v>52</v>
      </c>
      <c r="F404" s="60" t="s">
        <v>35</v>
      </c>
      <c r="G404" s="57" t="s">
        <v>35</v>
      </c>
      <c r="H404" s="62"/>
      <c r="I404" s="58" t="str">
        <f t="shared" si="4"/>
        <v/>
      </c>
      <c r="J404" s="59">
        <f t="shared" ref="J404:K404" si="803">if($E404="","",if($E404="Dropped",if(and(J$1&lt;=$I404,J$1&gt;=$H404),if(Year($D404)=J$1,$F404*0.8,if((year($D404)+1)=J$1,$F404*0.6,$F404*0.4)) ,""),if($E404="Minors",0,if($E404="FA Contract",if(and(J$1&lt;=$I404,J$1&gt;=$H404),$F404,""),if($E404="YP Contract",if(J$1=$H404,500000,if(J$1=($H404+1),1000000,if(J$1=($H404+2),1500000,""))))))))</f>
        <v>0</v>
      </c>
      <c r="K404" s="59">
        <f t="shared" si="803"/>
        <v>0</v>
      </c>
      <c r="L404" s="59">
        <f t="shared" ref="L404:Z404" si="804">if($E404="","",if($E404="Injured",if(and(L$1=year(today()),L$1&lt;=$I404,L$1&gt;=$H404),0,if(and(L$1&lt;=$I404,L$1&gt;=$H404),$F404,"")),if($E404="Dropped",if(and(L$1&lt;=$I404,L$1&gt;=$H404),if(Year($D404)=L$1,$F404*0.8,if((year($D404)+1)=L$1,$F404*0.6,$F404*0.4)) ,""),if($E404="Minors",0,if($E404="FA Contract",if(and(L$1&lt;=$I404,L$1&gt;=$H404),$F404,""),if($E404="YP Contract",if(L$1=$H404,500000,if(L$1=($H404+1),1000000,if(L$1=($H404+2),1500000,"")))))))))</f>
        <v>0</v>
      </c>
      <c r="M404" s="59">
        <f t="shared" si="804"/>
        <v>0</v>
      </c>
      <c r="N404" s="59">
        <f t="shared" si="804"/>
        <v>0</v>
      </c>
      <c r="O404" s="59">
        <f t="shared" si="804"/>
        <v>0</v>
      </c>
      <c r="P404" s="59">
        <f t="shared" si="804"/>
        <v>0</v>
      </c>
      <c r="Q404" s="59">
        <f t="shared" si="804"/>
        <v>0</v>
      </c>
      <c r="R404" s="59">
        <f t="shared" si="804"/>
        <v>0</v>
      </c>
      <c r="S404" s="59">
        <f t="shared" si="804"/>
        <v>0</v>
      </c>
      <c r="T404" s="59">
        <f t="shared" si="804"/>
        <v>0</v>
      </c>
      <c r="U404" s="59">
        <f t="shared" si="804"/>
        <v>0</v>
      </c>
      <c r="V404" s="59">
        <f t="shared" si="804"/>
        <v>0</v>
      </c>
      <c r="W404" s="59">
        <f t="shared" si="804"/>
        <v>0</v>
      </c>
      <c r="X404" s="59">
        <f t="shared" si="804"/>
        <v>0</v>
      </c>
      <c r="Y404" s="59">
        <f t="shared" si="804"/>
        <v>0</v>
      </c>
      <c r="Z404" s="59">
        <f t="shared" si="804"/>
        <v>0</v>
      </c>
    </row>
    <row r="405">
      <c r="A405" s="16" t="s">
        <v>1072</v>
      </c>
      <c r="B405" s="16" t="s">
        <v>417</v>
      </c>
      <c r="C405" s="54">
        <v>46050.0</v>
      </c>
      <c r="D405" s="54"/>
      <c r="E405" s="55" t="s">
        <v>52</v>
      </c>
      <c r="F405" s="60" t="s">
        <v>35</v>
      </c>
      <c r="G405" s="57" t="s">
        <v>35</v>
      </c>
      <c r="H405" s="62"/>
      <c r="I405" s="58" t="str">
        <f t="shared" si="4"/>
        <v/>
      </c>
      <c r="J405" s="59">
        <f t="shared" ref="J405:K405" si="805">if($E405="","",if($E405="Dropped",if(and(J$1&lt;=$I405,J$1&gt;=$H405),if(Year($D405)=J$1,$F405*0.8,if((year($D405)+1)=J$1,$F405*0.6,$F405*0.4)) ,""),if($E405="Minors",0,if($E405="FA Contract",if(and(J$1&lt;=$I405,J$1&gt;=$H405),$F405,""),if($E405="YP Contract",if(J$1=$H405,500000,if(J$1=($H405+1),1000000,if(J$1=($H405+2),1500000,""))))))))</f>
        <v>0</v>
      </c>
      <c r="K405" s="59">
        <f t="shared" si="805"/>
        <v>0</v>
      </c>
      <c r="L405" s="59">
        <f t="shared" ref="L405:Z405" si="806">if($E405="","",if($E405="Injured",if(and(L$1=year(today()),L$1&lt;=$I405,L$1&gt;=$H405),0,if(and(L$1&lt;=$I405,L$1&gt;=$H405),$F405,"")),if($E405="Dropped",if(and(L$1&lt;=$I405,L$1&gt;=$H405),if(Year($D405)=L$1,$F405*0.8,if((year($D405)+1)=L$1,$F405*0.6,$F405*0.4)) ,""),if($E405="Minors",0,if($E405="FA Contract",if(and(L$1&lt;=$I405,L$1&gt;=$H405),$F405,""),if($E405="YP Contract",if(L$1=$H405,500000,if(L$1=($H405+1),1000000,if(L$1=($H405+2),1500000,"")))))))))</f>
        <v>0</v>
      </c>
      <c r="M405" s="59">
        <f t="shared" si="806"/>
        <v>0</v>
      </c>
      <c r="N405" s="59">
        <f t="shared" si="806"/>
        <v>0</v>
      </c>
      <c r="O405" s="59">
        <f t="shared" si="806"/>
        <v>0</v>
      </c>
      <c r="P405" s="59">
        <f t="shared" si="806"/>
        <v>0</v>
      </c>
      <c r="Q405" s="59">
        <f t="shared" si="806"/>
        <v>0</v>
      </c>
      <c r="R405" s="59">
        <f t="shared" si="806"/>
        <v>0</v>
      </c>
      <c r="S405" s="59">
        <f t="shared" si="806"/>
        <v>0</v>
      </c>
      <c r="T405" s="59">
        <f t="shared" si="806"/>
        <v>0</v>
      </c>
      <c r="U405" s="59">
        <f t="shared" si="806"/>
        <v>0</v>
      </c>
      <c r="V405" s="59">
        <f t="shared" si="806"/>
        <v>0</v>
      </c>
      <c r="W405" s="59">
        <f t="shared" si="806"/>
        <v>0</v>
      </c>
      <c r="X405" s="59">
        <f t="shared" si="806"/>
        <v>0</v>
      </c>
      <c r="Y405" s="59">
        <f t="shared" si="806"/>
        <v>0</v>
      </c>
      <c r="Z405" s="59">
        <f t="shared" si="806"/>
        <v>0</v>
      </c>
    </row>
    <row r="406">
      <c r="A406" s="16" t="s">
        <v>471</v>
      </c>
      <c r="B406" s="16" t="s">
        <v>417</v>
      </c>
      <c r="C406" s="54">
        <v>45907.0</v>
      </c>
      <c r="D406" s="54"/>
      <c r="E406" s="55" t="s">
        <v>52</v>
      </c>
      <c r="F406" s="60" t="s">
        <v>35</v>
      </c>
      <c r="G406" s="57" t="s">
        <v>35</v>
      </c>
      <c r="H406" s="62"/>
      <c r="I406" s="58" t="str">
        <f t="shared" si="4"/>
        <v/>
      </c>
      <c r="J406" s="59">
        <f t="shared" ref="J406:K406" si="807">if($E406="","",if($E406="Dropped",if(and(J$1&lt;=$I406,J$1&gt;=$H406),if(Year($D406)=J$1,$F406*0.8,if((year($D406)+1)=J$1,$F406*0.6,$F406*0.4)) ,""),if($E406="Minors",0,if($E406="FA Contract",if(and(J$1&lt;=$I406,J$1&gt;=$H406),$F406,""),if($E406="YP Contract",if(J$1=$H406,500000,if(J$1=($H406+1),1000000,if(J$1=($H406+2),1500000,""))))))))</f>
        <v>0</v>
      </c>
      <c r="K406" s="59">
        <f t="shared" si="807"/>
        <v>0</v>
      </c>
      <c r="L406" s="59">
        <f t="shared" ref="L406:Z406" si="808">if($E406="","",if($E406="Injured",if(and(L$1=year(today()),L$1&lt;=$I406,L$1&gt;=$H406),0,if(and(L$1&lt;=$I406,L$1&gt;=$H406),$F406,"")),if($E406="Dropped",if(and(L$1&lt;=$I406,L$1&gt;=$H406),if(Year($D406)=L$1,$F406*0.8,if((year($D406)+1)=L$1,$F406*0.6,$F406*0.4)) ,""),if($E406="Minors",0,if($E406="FA Contract",if(and(L$1&lt;=$I406,L$1&gt;=$H406),$F406,""),if($E406="YP Contract",if(L$1=$H406,500000,if(L$1=($H406+1),1000000,if(L$1=($H406+2),1500000,"")))))))))</f>
        <v>0</v>
      </c>
      <c r="M406" s="59">
        <f t="shared" si="808"/>
        <v>0</v>
      </c>
      <c r="N406" s="59">
        <f t="shared" si="808"/>
        <v>0</v>
      </c>
      <c r="O406" s="59">
        <f t="shared" si="808"/>
        <v>0</v>
      </c>
      <c r="P406" s="59">
        <f t="shared" si="808"/>
        <v>0</v>
      </c>
      <c r="Q406" s="59">
        <f t="shared" si="808"/>
        <v>0</v>
      </c>
      <c r="R406" s="59">
        <f t="shared" si="808"/>
        <v>0</v>
      </c>
      <c r="S406" s="59">
        <f t="shared" si="808"/>
        <v>0</v>
      </c>
      <c r="T406" s="59">
        <f t="shared" si="808"/>
        <v>0</v>
      </c>
      <c r="U406" s="59">
        <f t="shared" si="808"/>
        <v>0</v>
      </c>
      <c r="V406" s="59">
        <f t="shared" si="808"/>
        <v>0</v>
      </c>
      <c r="W406" s="59">
        <f t="shared" si="808"/>
        <v>0</v>
      </c>
      <c r="X406" s="59">
        <f t="shared" si="808"/>
        <v>0</v>
      </c>
      <c r="Y406" s="59">
        <f t="shared" si="808"/>
        <v>0</v>
      </c>
      <c r="Z406" s="59">
        <f t="shared" si="808"/>
        <v>0</v>
      </c>
    </row>
    <row r="407">
      <c r="A407" s="16" t="s">
        <v>1073</v>
      </c>
      <c r="B407" s="16" t="s">
        <v>417</v>
      </c>
      <c r="C407" s="54">
        <v>46061.0</v>
      </c>
      <c r="D407" s="54"/>
      <c r="E407" s="55" t="s">
        <v>52</v>
      </c>
      <c r="F407" s="60" t="s">
        <v>35</v>
      </c>
      <c r="G407" s="57" t="s">
        <v>35</v>
      </c>
      <c r="H407" s="62"/>
      <c r="I407" s="58" t="str">
        <f t="shared" si="4"/>
        <v/>
      </c>
      <c r="J407" s="59">
        <f t="shared" ref="J407:K407" si="809">if($E407="","",if($E407="Dropped",if(and(J$1&lt;=$I407,J$1&gt;=$H407),if(Year($D407)=J$1,$F407*0.8,if((year($D407)+1)=J$1,$F407*0.6,$F407*0.4)) ,""),if($E407="Minors",0,if($E407="FA Contract",if(and(J$1&lt;=$I407,J$1&gt;=$H407),$F407,""),if($E407="YP Contract",if(J$1=$H407,500000,if(J$1=($H407+1),1000000,if(J$1=($H407+2),1500000,""))))))))</f>
        <v>0</v>
      </c>
      <c r="K407" s="59">
        <f t="shared" si="809"/>
        <v>0</v>
      </c>
      <c r="L407" s="59">
        <f t="shared" ref="L407:Z407" si="810">if($E407="","",if($E407="Injured",if(and(L$1=year(today()),L$1&lt;=$I407,L$1&gt;=$H407),0,if(and(L$1&lt;=$I407,L$1&gt;=$H407),$F407,"")),if($E407="Dropped",if(and(L$1&lt;=$I407,L$1&gt;=$H407),if(Year($D407)=L$1,$F407*0.8,if((year($D407)+1)=L$1,$F407*0.6,$F407*0.4)) ,""),if($E407="Minors",0,if($E407="FA Contract",if(and(L$1&lt;=$I407,L$1&gt;=$H407),$F407,""),if($E407="YP Contract",if(L$1=$H407,500000,if(L$1=($H407+1),1000000,if(L$1=($H407+2),1500000,"")))))))))</f>
        <v>0</v>
      </c>
      <c r="M407" s="59">
        <f t="shared" si="810"/>
        <v>0</v>
      </c>
      <c r="N407" s="59">
        <f t="shared" si="810"/>
        <v>0</v>
      </c>
      <c r="O407" s="59">
        <f t="shared" si="810"/>
        <v>0</v>
      </c>
      <c r="P407" s="59">
        <f t="shared" si="810"/>
        <v>0</v>
      </c>
      <c r="Q407" s="59">
        <f t="shared" si="810"/>
        <v>0</v>
      </c>
      <c r="R407" s="59">
        <f t="shared" si="810"/>
        <v>0</v>
      </c>
      <c r="S407" s="59">
        <f t="shared" si="810"/>
        <v>0</v>
      </c>
      <c r="T407" s="59">
        <f t="shared" si="810"/>
        <v>0</v>
      </c>
      <c r="U407" s="59">
        <f t="shared" si="810"/>
        <v>0</v>
      </c>
      <c r="V407" s="59">
        <f t="shared" si="810"/>
        <v>0</v>
      </c>
      <c r="W407" s="59">
        <f t="shared" si="810"/>
        <v>0</v>
      </c>
      <c r="X407" s="59">
        <f t="shared" si="810"/>
        <v>0</v>
      </c>
      <c r="Y407" s="59">
        <f t="shared" si="810"/>
        <v>0</v>
      </c>
      <c r="Z407" s="59">
        <f t="shared" si="810"/>
        <v>0</v>
      </c>
    </row>
    <row r="408">
      <c r="A408" s="16" t="s">
        <v>473</v>
      </c>
      <c r="B408" s="16" t="s">
        <v>417</v>
      </c>
      <c r="C408" s="54">
        <v>45865.0</v>
      </c>
      <c r="D408" s="54"/>
      <c r="E408" s="55" t="s">
        <v>52</v>
      </c>
      <c r="F408" s="60" t="s">
        <v>35</v>
      </c>
      <c r="G408" s="57" t="s">
        <v>35</v>
      </c>
      <c r="H408" s="62"/>
      <c r="I408" s="58" t="str">
        <f t="shared" si="4"/>
        <v/>
      </c>
      <c r="J408" s="59">
        <f t="shared" ref="J408:K408" si="811">if($E408="","",if($E408="Dropped",if(and(J$1&lt;=$I408,J$1&gt;=$H408),if(Year($D408)=J$1,$F408*0.8,if((year($D408)+1)=J$1,$F408*0.6,$F408*0.4)) ,""),if($E408="Minors",0,if($E408="FA Contract",if(and(J$1&lt;=$I408,J$1&gt;=$H408),$F408,""),if($E408="YP Contract",if(J$1=$H408,500000,if(J$1=($H408+1),1000000,if(J$1=($H408+2),1500000,""))))))))</f>
        <v>0</v>
      </c>
      <c r="K408" s="59">
        <f t="shared" si="811"/>
        <v>0</v>
      </c>
      <c r="L408" s="59">
        <f t="shared" ref="L408:Z408" si="812">if($E408="","",if($E408="Injured",if(and(L$1=year(today()),L$1&lt;=$I408,L$1&gt;=$H408),0,if(and(L$1&lt;=$I408,L$1&gt;=$H408),$F408,"")),if($E408="Dropped",if(and(L$1&lt;=$I408,L$1&gt;=$H408),if(Year($D408)=L$1,$F408*0.8,if((year($D408)+1)=L$1,$F408*0.6,$F408*0.4)) ,""),if($E408="Minors",0,if($E408="FA Contract",if(and(L$1&lt;=$I408,L$1&gt;=$H408),$F408,""),if($E408="YP Contract",if(L$1=$H408,500000,if(L$1=($H408+1),1000000,if(L$1=($H408+2),1500000,"")))))))))</f>
        <v>0</v>
      </c>
      <c r="M408" s="59">
        <f t="shared" si="812"/>
        <v>0</v>
      </c>
      <c r="N408" s="59">
        <f t="shared" si="812"/>
        <v>0</v>
      </c>
      <c r="O408" s="59">
        <f t="shared" si="812"/>
        <v>0</v>
      </c>
      <c r="P408" s="59">
        <f t="shared" si="812"/>
        <v>0</v>
      </c>
      <c r="Q408" s="59">
        <f t="shared" si="812"/>
        <v>0</v>
      </c>
      <c r="R408" s="59">
        <f t="shared" si="812"/>
        <v>0</v>
      </c>
      <c r="S408" s="59">
        <f t="shared" si="812"/>
        <v>0</v>
      </c>
      <c r="T408" s="59">
        <f t="shared" si="812"/>
        <v>0</v>
      </c>
      <c r="U408" s="59">
        <f t="shared" si="812"/>
        <v>0</v>
      </c>
      <c r="V408" s="59">
        <f t="shared" si="812"/>
        <v>0</v>
      </c>
      <c r="W408" s="59">
        <f t="shared" si="812"/>
        <v>0</v>
      </c>
      <c r="X408" s="59">
        <f t="shared" si="812"/>
        <v>0</v>
      </c>
      <c r="Y408" s="59">
        <f t="shared" si="812"/>
        <v>0</v>
      </c>
      <c r="Z408" s="59">
        <f t="shared" si="812"/>
        <v>0</v>
      </c>
    </row>
    <row r="409">
      <c r="A409" s="16" t="s">
        <v>1074</v>
      </c>
      <c r="B409" s="16" t="s">
        <v>417</v>
      </c>
      <c r="C409" s="54">
        <v>46050.0</v>
      </c>
      <c r="D409" s="54"/>
      <c r="E409" s="55" t="s">
        <v>52</v>
      </c>
      <c r="F409" s="60" t="s">
        <v>35</v>
      </c>
      <c r="G409" s="57" t="s">
        <v>35</v>
      </c>
      <c r="H409" s="62"/>
      <c r="I409" s="58" t="str">
        <f t="shared" si="4"/>
        <v/>
      </c>
      <c r="J409" s="59">
        <f t="shared" ref="J409:K409" si="813">if($E409="","",if($E409="Dropped",if(and(J$1&lt;=$I409,J$1&gt;=$H409),if(Year($D409)=J$1,$F409*0.8,if((year($D409)+1)=J$1,$F409*0.6,$F409*0.4)) ,""),if($E409="Minors",0,if($E409="FA Contract",if(and(J$1&lt;=$I409,J$1&gt;=$H409),$F409,""),if($E409="YP Contract",if(J$1=$H409,500000,if(J$1=($H409+1),1000000,if(J$1=($H409+2),1500000,""))))))))</f>
        <v>0</v>
      </c>
      <c r="K409" s="59">
        <f t="shared" si="813"/>
        <v>0</v>
      </c>
      <c r="L409" s="59">
        <f t="shared" ref="L409:Z409" si="814">if($E409="","",if($E409="Injured",if(and(L$1=year(today()),L$1&lt;=$I409,L$1&gt;=$H409),0,if(and(L$1&lt;=$I409,L$1&gt;=$H409),$F409,"")),if($E409="Dropped",if(and(L$1&lt;=$I409,L$1&gt;=$H409),if(Year($D409)=L$1,$F409*0.8,if((year($D409)+1)=L$1,$F409*0.6,$F409*0.4)) ,""),if($E409="Minors",0,if($E409="FA Contract",if(and(L$1&lt;=$I409,L$1&gt;=$H409),$F409,""),if($E409="YP Contract",if(L$1=$H409,500000,if(L$1=($H409+1),1000000,if(L$1=($H409+2),1500000,"")))))))))</f>
        <v>0</v>
      </c>
      <c r="M409" s="59">
        <f t="shared" si="814"/>
        <v>0</v>
      </c>
      <c r="N409" s="59">
        <f t="shared" si="814"/>
        <v>0</v>
      </c>
      <c r="O409" s="59">
        <f t="shared" si="814"/>
        <v>0</v>
      </c>
      <c r="P409" s="59">
        <f t="shared" si="814"/>
        <v>0</v>
      </c>
      <c r="Q409" s="59">
        <f t="shared" si="814"/>
        <v>0</v>
      </c>
      <c r="R409" s="59">
        <f t="shared" si="814"/>
        <v>0</v>
      </c>
      <c r="S409" s="59">
        <f t="shared" si="814"/>
        <v>0</v>
      </c>
      <c r="T409" s="59">
        <f t="shared" si="814"/>
        <v>0</v>
      </c>
      <c r="U409" s="59">
        <f t="shared" si="814"/>
        <v>0</v>
      </c>
      <c r="V409" s="59">
        <f t="shared" si="814"/>
        <v>0</v>
      </c>
      <c r="W409" s="59">
        <f t="shared" si="814"/>
        <v>0</v>
      </c>
      <c r="X409" s="59">
        <f t="shared" si="814"/>
        <v>0</v>
      </c>
      <c r="Y409" s="59">
        <f t="shared" si="814"/>
        <v>0</v>
      </c>
      <c r="Z409" s="59">
        <f t="shared" si="814"/>
        <v>0</v>
      </c>
    </row>
    <row r="410">
      <c r="A410" s="16" t="s">
        <v>474</v>
      </c>
      <c r="B410" s="16" t="s">
        <v>417</v>
      </c>
      <c r="C410" s="54">
        <v>45907.0</v>
      </c>
      <c r="D410" s="54"/>
      <c r="E410" s="55" t="s">
        <v>52</v>
      </c>
      <c r="F410" s="60" t="s">
        <v>35</v>
      </c>
      <c r="G410" s="57" t="s">
        <v>35</v>
      </c>
      <c r="H410" s="62"/>
      <c r="I410" s="58" t="str">
        <f t="shared" si="4"/>
        <v/>
      </c>
      <c r="J410" s="59">
        <f t="shared" ref="J410:K410" si="815">if($E410="","",if($E410="Dropped",if(and(J$1&lt;=$I410,J$1&gt;=$H410),if(Year($D410)=J$1,$F410*0.8,if((year($D410)+1)=J$1,$F410*0.6,$F410*0.4)) ,""),if($E410="Minors",0,if($E410="FA Contract",if(and(J$1&lt;=$I410,J$1&gt;=$H410),$F410,""),if($E410="YP Contract",if(J$1=$H410,500000,if(J$1=($H410+1),1000000,if(J$1=($H410+2),1500000,""))))))))</f>
        <v>0</v>
      </c>
      <c r="K410" s="59">
        <f t="shared" si="815"/>
        <v>0</v>
      </c>
      <c r="L410" s="59">
        <f t="shared" ref="L410:Z410" si="816">if($E410="","",if($E410="Injured",if(and(L$1=year(today()),L$1&lt;=$I410,L$1&gt;=$H410),0,if(and(L$1&lt;=$I410,L$1&gt;=$H410),$F410,"")),if($E410="Dropped",if(and(L$1&lt;=$I410,L$1&gt;=$H410),if(Year($D410)=L$1,$F410*0.8,if((year($D410)+1)=L$1,$F410*0.6,$F410*0.4)) ,""),if($E410="Minors",0,if($E410="FA Contract",if(and(L$1&lt;=$I410,L$1&gt;=$H410),$F410,""),if($E410="YP Contract",if(L$1=$H410,500000,if(L$1=($H410+1),1000000,if(L$1=($H410+2),1500000,"")))))))))</f>
        <v>0</v>
      </c>
      <c r="M410" s="59">
        <f t="shared" si="816"/>
        <v>0</v>
      </c>
      <c r="N410" s="59">
        <f t="shared" si="816"/>
        <v>0</v>
      </c>
      <c r="O410" s="59">
        <f t="shared" si="816"/>
        <v>0</v>
      </c>
      <c r="P410" s="59">
        <f t="shared" si="816"/>
        <v>0</v>
      </c>
      <c r="Q410" s="59">
        <f t="shared" si="816"/>
        <v>0</v>
      </c>
      <c r="R410" s="59">
        <f t="shared" si="816"/>
        <v>0</v>
      </c>
      <c r="S410" s="59">
        <f t="shared" si="816"/>
        <v>0</v>
      </c>
      <c r="T410" s="59">
        <f t="shared" si="816"/>
        <v>0</v>
      </c>
      <c r="U410" s="59">
        <f t="shared" si="816"/>
        <v>0</v>
      </c>
      <c r="V410" s="59">
        <f t="shared" si="816"/>
        <v>0</v>
      </c>
      <c r="W410" s="59">
        <f t="shared" si="816"/>
        <v>0</v>
      </c>
      <c r="X410" s="59">
        <f t="shared" si="816"/>
        <v>0</v>
      </c>
      <c r="Y410" s="59">
        <f t="shared" si="816"/>
        <v>0</v>
      </c>
      <c r="Z410" s="59">
        <f t="shared" si="816"/>
        <v>0</v>
      </c>
    </row>
    <row r="411">
      <c r="A411" s="16" t="s">
        <v>479</v>
      </c>
      <c r="B411" s="16" t="s">
        <v>417</v>
      </c>
      <c r="C411" s="54">
        <v>45343.0</v>
      </c>
      <c r="D411" s="54"/>
      <c r="E411" s="55" t="s">
        <v>52</v>
      </c>
      <c r="F411" s="60" t="s">
        <v>35</v>
      </c>
      <c r="G411" s="57" t="s">
        <v>35</v>
      </c>
      <c r="H411" s="62"/>
      <c r="I411" s="58" t="str">
        <f t="shared" si="4"/>
        <v/>
      </c>
      <c r="J411" s="59">
        <f t="shared" ref="J411:K411" si="817">if($E411="","",if($E411="Dropped",if(and(J$1&lt;=$I411,J$1&gt;=$H411),if(Year($D411)=J$1,$F411*0.8,if((year($D411)+1)=J$1,$F411*0.6,$F411*0.4)) ,""),if($E411="Minors",0,if($E411="FA Contract",if(and(J$1&lt;=$I411,J$1&gt;=$H411),$F411,""),if($E411="YP Contract",if(J$1=$H411,500000,if(J$1=($H411+1),1000000,if(J$1=($H411+2),1500000,""))))))))</f>
        <v>0</v>
      </c>
      <c r="K411" s="59">
        <f t="shared" si="817"/>
        <v>0</v>
      </c>
      <c r="L411" s="59">
        <f t="shared" ref="L411:Z411" si="818">if($E411="","",if($E411="Injured",if(and(L$1=year(today()),L$1&lt;=$I411,L$1&gt;=$H411),0,if(and(L$1&lt;=$I411,L$1&gt;=$H411),$F411,"")),if($E411="Dropped",if(and(L$1&lt;=$I411,L$1&gt;=$H411),if(Year($D411)=L$1,$F411*0.8,if((year($D411)+1)=L$1,$F411*0.6,$F411*0.4)) ,""),if($E411="Minors",0,if($E411="FA Contract",if(and(L$1&lt;=$I411,L$1&gt;=$H411),$F411,""),if($E411="YP Contract",if(L$1=$H411,500000,if(L$1=($H411+1),1000000,if(L$1=($H411+2),1500000,"")))))))))</f>
        <v>0</v>
      </c>
      <c r="M411" s="59">
        <f t="shared" si="818"/>
        <v>0</v>
      </c>
      <c r="N411" s="59">
        <f t="shared" si="818"/>
        <v>0</v>
      </c>
      <c r="O411" s="59">
        <f t="shared" si="818"/>
        <v>0</v>
      </c>
      <c r="P411" s="59">
        <f t="shared" si="818"/>
        <v>0</v>
      </c>
      <c r="Q411" s="59">
        <f t="shared" si="818"/>
        <v>0</v>
      </c>
      <c r="R411" s="59">
        <f t="shared" si="818"/>
        <v>0</v>
      </c>
      <c r="S411" s="59">
        <f t="shared" si="818"/>
        <v>0</v>
      </c>
      <c r="T411" s="59">
        <f t="shared" si="818"/>
        <v>0</v>
      </c>
      <c r="U411" s="59">
        <f t="shared" si="818"/>
        <v>0</v>
      </c>
      <c r="V411" s="59">
        <f t="shared" si="818"/>
        <v>0</v>
      </c>
      <c r="W411" s="59">
        <f t="shared" si="818"/>
        <v>0</v>
      </c>
      <c r="X411" s="59">
        <f t="shared" si="818"/>
        <v>0</v>
      </c>
      <c r="Y411" s="59">
        <f t="shared" si="818"/>
        <v>0</v>
      </c>
      <c r="Z411" s="59">
        <f t="shared" si="818"/>
        <v>0</v>
      </c>
    </row>
    <row r="412">
      <c r="A412" s="16" t="s">
        <v>480</v>
      </c>
      <c r="B412" s="16" t="s">
        <v>481</v>
      </c>
      <c r="C412" s="54">
        <v>45318.0</v>
      </c>
      <c r="D412" s="54"/>
      <c r="E412" s="55" t="s">
        <v>12</v>
      </c>
      <c r="F412" s="56">
        <v>4.4E7</v>
      </c>
      <c r="G412" s="57">
        <v>5.0</v>
      </c>
      <c r="H412" s="16">
        <v>2024.0</v>
      </c>
      <c r="I412" s="58">
        <f t="shared" si="4"/>
        <v>2028</v>
      </c>
      <c r="J412" s="59">
        <f t="shared" ref="J412:K412" si="819">if($E412="","",if($E412="Dropped",if(and(J$1&lt;=$I412,J$1&gt;=$H412),if(Year($D412)=J$1,$F412*0.8,if((year($D412)+1)=J$1,$F412*0.6,$F412*0.4)) ,""),if($E412="Minors",0,if($E412="FA Contract",if(and(J$1&lt;=$I412,J$1&gt;=$H412),$F412,""),if($E412="YP Contract",if(J$1=$H412,500000,if(J$1=($H412+1),1000000,if(J$1=($H412+2),1500000,""))))))))</f>
        <v>44000000</v>
      </c>
      <c r="K412" s="59">
        <f t="shared" si="819"/>
        <v>44000000</v>
      </c>
      <c r="L412" s="59">
        <f t="shared" ref="L412:Z412" si="820">if($E412="","",if($E412="Injured",if(and(L$1=year(today()),L$1&lt;=$I412,L$1&gt;=$H412),0,if(and(L$1&lt;=$I412,L$1&gt;=$H412),$F412,"")),if($E412="Dropped",if(and(L$1&lt;=$I412,L$1&gt;=$H412),if(Year($D412)=L$1,$F412*0.8,if((year($D412)+1)=L$1,$F412*0.6,$F412*0.4)) ,""),if($E412="Minors",0,if($E412="FA Contract",if(and(L$1&lt;=$I412,L$1&gt;=$H412),$F412,""),if($E412="YP Contract",if(L$1=$H412,500000,if(L$1=($H412+1),1000000,if(L$1=($H412+2),1500000,"")))))))))</f>
        <v>44000000</v>
      </c>
      <c r="M412" s="59">
        <f t="shared" si="820"/>
        <v>44000000</v>
      </c>
      <c r="N412" s="59">
        <f t="shared" si="820"/>
        <v>44000000</v>
      </c>
      <c r="O412" s="59" t="str">
        <f t="shared" si="820"/>
        <v/>
      </c>
      <c r="P412" s="59" t="str">
        <f t="shared" si="820"/>
        <v/>
      </c>
      <c r="Q412" s="59" t="str">
        <f t="shared" si="820"/>
        <v/>
      </c>
      <c r="R412" s="59" t="str">
        <f t="shared" si="820"/>
        <v/>
      </c>
      <c r="S412" s="59" t="str">
        <f t="shared" si="820"/>
        <v/>
      </c>
      <c r="T412" s="59" t="str">
        <f t="shared" si="820"/>
        <v/>
      </c>
      <c r="U412" s="59" t="str">
        <f t="shared" si="820"/>
        <v/>
      </c>
      <c r="V412" s="59" t="str">
        <f t="shared" si="820"/>
        <v/>
      </c>
      <c r="W412" s="59" t="str">
        <f t="shared" si="820"/>
        <v/>
      </c>
      <c r="X412" s="59" t="str">
        <f t="shared" si="820"/>
        <v/>
      </c>
      <c r="Y412" s="59" t="str">
        <f t="shared" si="820"/>
        <v/>
      </c>
      <c r="Z412" s="59" t="str">
        <f t="shared" si="820"/>
        <v/>
      </c>
    </row>
    <row r="413">
      <c r="A413" s="16" t="s">
        <v>407</v>
      </c>
      <c r="B413" s="16" t="s">
        <v>481</v>
      </c>
      <c r="C413" s="54">
        <v>46050.0</v>
      </c>
      <c r="D413" s="54"/>
      <c r="E413" s="55" t="s">
        <v>12</v>
      </c>
      <c r="F413" s="60">
        <v>2.3E7</v>
      </c>
      <c r="G413" s="57">
        <v>8.0</v>
      </c>
      <c r="H413" s="16">
        <v>2026.0</v>
      </c>
      <c r="I413" s="58">
        <f t="shared" si="4"/>
        <v>2033</v>
      </c>
      <c r="J413" s="59" t="str">
        <f t="shared" ref="J413:K413" si="821">if($E413="","",if($E413="Dropped",if(and(J$1&lt;=$I413,J$1&gt;=$H413),if(Year($D413)=J$1,$F413*0.8,if((year($D413)+1)=J$1,$F413*0.6,$F413*0.4)) ,""),if($E413="Minors",0,if($E413="FA Contract",if(and(J$1&lt;=$I413,J$1&gt;=$H413),$F413,""),if($E413="YP Contract",if(J$1=$H413,500000,if(J$1=($H413+1),1000000,if(J$1=($H413+2),1500000,""))))))))</f>
        <v/>
      </c>
      <c r="K413" s="59" t="str">
        <f t="shared" si="821"/>
        <v/>
      </c>
      <c r="L413" s="59">
        <f t="shared" ref="L413:Z413" si="822">if($E413="","",if($E413="Injured",if(and(L$1=year(today()),L$1&lt;=$I413,L$1&gt;=$H413),0,if(and(L$1&lt;=$I413,L$1&gt;=$H413),$F413,"")),if($E413="Dropped",if(and(L$1&lt;=$I413,L$1&gt;=$H413),if(Year($D413)=L$1,$F413*0.8,if((year($D413)+1)=L$1,$F413*0.6,$F413*0.4)) ,""),if($E413="Minors",0,if($E413="FA Contract",if(and(L$1&lt;=$I413,L$1&gt;=$H413),$F413,""),if($E413="YP Contract",if(L$1=$H413,500000,if(L$1=($H413+1),1000000,if(L$1=($H413+2),1500000,"")))))))))</f>
        <v>23000000</v>
      </c>
      <c r="M413" s="59">
        <f t="shared" si="822"/>
        <v>23000000</v>
      </c>
      <c r="N413" s="59">
        <f t="shared" si="822"/>
        <v>23000000</v>
      </c>
      <c r="O413" s="59">
        <f t="shared" si="822"/>
        <v>23000000</v>
      </c>
      <c r="P413" s="59">
        <f t="shared" si="822"/>
        <v>23000000</v>
      </c>
      <c r="Q413" s="59">
        <f t="shared" si="822"/>
        <v>23000000</v>
      </c>
      <c r="R413" s="59">
        <f t="shared" si="822"/>
        <v>23000000</v>
      </c>
      <c r="S413" s="59">
        <f t="shared" si="822"/>
        <v>23000000</v>
      </c>
      <c r="T413" s="59" t="str">
        <f t="shared" si="822"/>
        <v/>
      </c>
      <c r="U413" s="59" t="str">
        <f t="shared" si="822"/>
        <v/>
      </c>
      <c r="V413" s="59" t="str">
        <f t="shared" si="822"/>
        <v/>
      </c>
      <c r="W413" s="59" t="str">
        <f t="shared" si="822"/>
        <v/>
      </c>
      <c r="X413" s="59" t="str">
        <f t="shared" si="822"/>
        <v/>
      </c>
      <c r="Y413" s="59" t="str">
        <f t="shared" si="822"/>
        <v/>
      </c>
      <c r="Z413" s="59" t="str">
        <f t="shared" si="822"/>
        <v/>
      </c>
    </row>
    <row r="414">
      <c r="A414" s="16" t="s">
        <v>371</v>
      </c>
      <c r="B414" s="16" t="s">
        <v>481</v>
      </c>
      <c r="C414" s="54">
        <v>46050.0</v>
      </c>
      <c r="D414" s="54"/>
      <c r="E414" s="55" t="s">
        <v>12</v>
      </c>
      <c r="F414" s="56">
        <v>2.25E7</v>
      </c>
      <c r="G414" s="57">
        <v>6.0</v>
      </c>
      <c r="H414" s="16">
        <v>2026.0</v>
      </c>
      <c r="I414" s="58">
        <f t="shared" si="4"/>
        <v>2031</v>
      </c>
      <c r="J414" s="59" t="str">
        <f t="shared" ref="J414:K414" si="823">if($E414="","",if($E414="Dropped",if(and(J$1&lt;=$I414,J$1&gt;=$H414),if(Year($D414)=J$1,$F414*0.8,if((year($D414)+1)=J$1,$F414*0.6,$F414*0.4)) ,""),if($E414="Minors",0,if($E414="FA Contract",if(and(J$1&lt;=$I414,J$1&gt;=$H414),$F414,""),if($E414="YP Contract",if(J$1=$H414,500000,if(J$1=($H414+1),1000000,if(J$1=($H414+2),1500000,""))))))))</f>
        <v/>
      </c>
      <c r="K414" s="59" t="str">
        <f t="shared" si="823"/>
        <v/>
      </c>
      <c r="L414" s="59">
        <f t="shared" ref="L414:Z414" si="824">if($E414="","",if($E414="Injured",if(and(L$1=year(today()),L$1&lt;=$I414,L$1&gt;=$H414),0,if(and(L$1&lt;=$I414,L$1&gt;=$H414),$F414,"")),if($E414="Dropped",if(and(L$1&lt;=$I414,L$1&gt;=$H414),if(Year($D414)=L$1,$F414*0.8,if((year($D414)+1)=L$1,$F414*0.6,$F414*0.4)) ,""),if($E414="Minors",0,if($E414="FA Contract",if(and(L$1&lt;=$I414,L$1&gt;=$H414),$F414,""),if($E414="YP Contract",if(L$1=$H414,500000,if(L$1=($H414+1),1000000,if(L$1=($H414+2),1500000,"")))))))))</f>
        <v>22500000</v>
      </c>
      <c r="M414" s="59">
        <f t="shared" si="824"/>
        <v>22500000</v>
      </c>
      <c r="N414" s="59">
        <f t="shared" si="824"/>
        <v>22500000</v>
      </c>
      <c r="O414" s="59">
        <f t="shared" si="824"/>
        <v>22500000</v>
      </c>
      <c r="P414" s="59">
        <f t="shared" si="824"/>
        <v>22500000</v>
      </c>
      <c r="Q414" s="59">
        <f t="shared" si="824"/>
        <v>22500000</v>
      </c>
      <c r="R414" s="59" t="str">
        <f t="shared" si="824"/>
        <v/>
      </c>
      <c r="S414" s="59" t="str">
        <f t="shared" si="824"/>
        <v/>
      </c>
      <c r="T414" s="59" t="str">
        <f t="shared" si="824"/>
        <v/>
      </c>
      <c r="U414" s="59" t="str">
        <f t="shared" si="824"/>
        <v/>
      </c>
      <c r="V414" s="59" t="str">
        <f t="shared" si="824"/>
        <v/>
      </c>
      <c r="W414" s="59" t="str">
        <f t="shared" si="824"/>
        <v/>
      </c>
      <c r="X414" s="59" t="str">
        <f t="shared" si="824"/>
        <v/>
      </c>
      <c r="Y414" s="59" t="str">
        <f t="shared" si="824"/>
        <v/>
      </c>
      <c r="Z414" s="59" t="str">
        <f t="shared" si="824"/>
        <v/>
      </c>
    </row>
    <row r="415">
      <c r="A415" s="16" t="s">
        <v>321</v>
      </c>
      <c r="B415" s="16" t="s">
        <v>481</v>
      </c>
      <c r="C415" s="54">
        <v>46059.0</v>
      </c>
      <c r="D415" s="54"/>
      <c r="E415" s="55" t="s">
        <v>12</v>
      </c>
      <c r="F415" s="56">
        <v>2.12E7</v>
      </c>
      <c r="G415" s="57">
        <v>3.0</v>
      </c>
      <c r="H415" s="16">
        <v>2026.0</v>
      </c>
      <c r="I415" s="58">
        <f t="shared" si="4"/>
        <v>2028</v>
      </c>
      <c r="J415" s="59" t="str">
        <f t="shared" ref="J415:K415" si="825">if($E415="","",if($E415="Dropped",if(and(J$1&lt;=$I415,J$1&gt;=$H415),if(Year($D415)=J$1,$F415*0.8,if((year($D415)+1)=J$1,$F415*0.6,$F415*0.4)) ,""),if($E415="Minors",0,if($E415="FA Contract",if(and(J$1&lt;=$I415,J$1&gt;=$H415),$F415,""),if($E415="YP Contract",if(J$1=$H415,500000,if(J$1=($H415+1),1000000,if(J$1=($H415+2),1500000,""))))))))</f>
        <v/>
      </c>
      <c r="K415" s="59" t="str">
        <f t="shared" si="825"/>
        <v/>
      </c>
      <c r="L415" s="59">
        <f t="shared" ref="L415:Z415" si="826">if($E415="","",if($E415="Injured",if(and(L$1=year(today()),L$1&lt;=$I415,L$1&gt;=$H415),0,if(and(L$1&lt;=$I415,L$1&gt;=$H415),$F415,"")),if($E415="Dropped",if(and(L$1&lt;=$I415,L$1&gt;=$H415),if(Year($D415)=L$1,$F415*0.8,if((year($D415)+1)=L$1,$F415*0.6,$F415*0.4)) ,""),if($E415="Minors",0,if($E415="FA Contract",if(and(L$1&lt;=$I415,L$1&gt;=$H415),$F415,""),if($E415="YP Contract",if(L$1=$H415,500000,if(L$1=($H415+1),1000000,if(L$1=($H415+2),1500000,"")))))))))</f>
        <v>21200000</v>
      </c>
      <c r="M415" s="59">
        <f t="shared" si="826"/>
        <v>21200000</v>
      </c>
      <c r="N415" s="59">
        <f t="shared" si="826"/>
        <v>21200000</v>
      </c>
      <c r="O415" s="59" t="str">
        <f t="shared" si="826"/>
        <v/>
      </c>
      <c r="P415" s="59" t="str">
        <f t="shared" si="826"/>
        <v/>
      </c>
      <c r="Q415" s="59" t="str">
        <f t="shared" si="826"/>
        <v/>
      </c>
      <c r="R415" s="59" t="str">
        <f t="shared" si="826"/>
        <v/>
      </c>
      <c r="S415" s="59" t="str">
        <f t="shared" si="826"/>
        <v/>
      </c>
      <c r="T415" s="59" t="str">
        <f t="shared" si="826"/>
        <v/>
      </c>
      <c r="U415" s="59" t="str">
        <f t="shared" si="826"/>
        <v/>
      </c>
      <c r="V415" s="59" t="str">
        <f t="shared" si="826"/>
        <v/>
      </c>
      <c r="W415" s="59" t="str">
        <f t="shared" si="826"/>
        <v/>
      </c>
      <c r="X415" s="59" t="str">
        <f t="shared" si="826"/>
        <v/>
      </c>
      <c r="Y415" s="59" t="str">
        <f t="shared" si="826"/>
        <v/>
      </c>
      <c r="Z415" s="59" t="str">
        <f t="shared" si="826"/>
        <v/>
      </c>
    </row>
    <row r="416">
      <c r="A416" s="16" t="s">
        <v>303</v>
      </c>
      <c r="B416" s="16" t="s">
        <v>481</v>
      </c>
      <c r="C416" s="54">
        <v>46050.0</v>
      </c>
      <c r="D416" s="54"/>
      <c r="E416" s="55" t="s">
        <v>12</v>
      </c>
      <c r="F416" s="56">
        <v>1.95E7</v>
      </c>
      <c r="G416" s="57">
        <v>5.0</v>
      </c>
      <c r="H416" s="16">
        <v>2026.0</v>
      </c>
      <c r="I416" s="58">
        <f t="shared" si="4"/>
        <v>2030</v>
      </c>
      <c r="J416" s="59" t="str">
        <f t="shared" ref="J416:K416" si="827">if($E416="","",if($E416="Dropped",if(and(J$1&lt;=$I416,J$1&gt;=$H416),if(Year($D416)=J$1,$F416*0.8,if((year($D416)+1)=J$1,$F416*0.6,$F416*0.4)) ,""),if($E416="Minors",0,if($E416="FA Contract",if(and(J$1&lt;=$I416,J$1&gt;=$H416),$F416,""),if($E416="YP Contract",if(J$1=$H416,500000,if(J$1=($H416+1),1000000,if(J$1=($H416+2),1500000,""))))))))</f>
        <v/>
      </c>
      <c r="K416" s="59" t="str">
        <f t="shared" si="827"/>
        <v/>
      </c>
      <c r="L416" s="59">
        <f t="shared" ref="L416:Z416" si="828">if($E416="","",if($E416="Injured",if(and(L$1=year(today()),L$1&lt;=$I416,L$1&gt;=$H416),0,if(and(L$1&lt;=$I416,L$1&gt;=$H416),$F416,"")),if($E416="Dropped",if(and(L$1&lt;=$I416,L$1&gt;=$H416),if(Year($D416)=L$1,$F416*0.8,if((year($D416)+1)=L$1,$F416*0.6,$F416*0.4)) ,""),if($E416="Minors",0,if($E416="FA Contract",if(and(L$1&lt;=$I416,L$1&gt;=$H416),$F416,""),if($E416="YP Contract",if(L$1=$H416,500000,if(L$1=($H416+1),1000000,if(L$1=($H416+2),1500000,"")))))))))</f>
        <v>19500000</v>
      </c>
      <c r="M416" s="59">
        <f t="shared" si="828"/>
        <v>19500000</v>
      </c>
      <c r="N416" s="59">
        <f t="shared" si="828"/>
        <v>19500000</v>
      </c>
      <c r="O416" s="59">
        <f t="shared" si="828"/>
        <v>19500000</v>
      </c>
      <c r="P416" s="59">
        <f t="shared" si="828"/>
        <v>19500000</v>
      </c>
      <c r="Q416" s="59" t="str">
        <f t="shared" si="828"/>
        <v/>
      </c>
      <c r="R416" s="59" t="str">
        <f t="shared" si="828"/>
        <v/>
      </c>
      <c r="S416" s="59" t="str">
        <f t="shared" si="828"/>
        <v/>
      </c>
      <c r="T416" s="59" t="str">
        <f t="shared" si="828"/>
        <v/>
      </c>
      <c r="U416" s="59" t="str">
        <f t="shared" si="828"/>
        <v/>
      </c>
      <c r="V416" s="59" t="str">
        <f t="shared" si="828"/>
        <v/>
      </c>
      <c r="W416" s="59" t="str">
        <f t="shared" si="828"/>
        <v/>
      </c>
      <c r="X416" s="59" t="str">
        <f t="shared" si="828"/>
        <v/>
      </c>
      <c r="Y416" s="59" t="str">
        <f t="shared" si="828"/>
        <v/>
      </c>
      <c r="Z416" s="59" t="str">
        <f t="shared" si="828"/>
        <v/>
      </c>
    </row>
    <row r="417">
      <c r="A417" s="16" t="s">
        <v>136</v>
      </c>
      <c r="B417" s="16" t="s">
        <v>481</v>
      </c>
      <c r="C417" s="54">
        <v>46050.0</v>
      </c>
      <c r="D417" s="54"/>
      <c r="E417" s="55" t="s">
        <v>12</v>
      </c>
      <c r="F417" s="60">
        <v>1.2E7</v>
      </c>
      <c r="G417" s="57">
        <v>3.0</v>
      </c>
      <c r="H417" s="16">
        <v>2026.0</v>
      </c>
      <c r="I417" s="58">
        <f t="shared" si="4"/>
        <v>2028</v>
      </c>
      <c r="J417" s="59" t="str">
        <f t="shared" ref="J417:K417" si="829">if($E417="","",if($E417="Dropped",if(and(J$1&lt;=$I417,J$1&gt;=$H417),if(Year($D417)=J$1,$F417*0.8,if((year($D417)+1)=J$1,$F417*0.6,$F417*0.4)) ,""),if($E417="Minors",0,if($E417="FA Contract",if(and(J$1&lt;=$I417,J$1&gt;=$H417),$F417,""),if($E417="YP Contract",if(J$1=$H417,500000,if(J$1=($H417+1),1000000,if(J$1=($H417+2),1500000,""))))))))</f>
        <v/>
      </c>
      <c r="K417" s="59" t="str">
        <f t="shared" si="829"/>
        <v/>
      </c>
      <c r="L417" s="59">
        <f t="shared" ref="L417:Z417" si="830">if($E417="","",if($E417="Injured",if(and(L$1=year(today()),L$1&lt;=$I417,L$1&gt;=$H417),0,if(and(L$1&lt;=$I417,L$1&gt;=$H417),$F417,"")),if($E417="Dropped",if(and(L$1&lt;=$I417,L$1&gt;=$H417),if(Year($D417)=L$1,$F417*0.8,if((year($D417)+1)=L$1,$F417*0.6,$F417*0.4)) ,""),if($E417="Minors",0,if($E417="FA Contract",if(and(L$1&lt;=$I417,L$1&gt;=$H417),$F417,""),if($E417="YP Contract",if(L$1=$H417,500000,if(L$1=($H417+1),1000000,if(L$1=($H417+2),1500000,"")))))))))</f>
        <v>12000000</v>
      </c>
      <c r="M417" s="59">
        <f t="shared" si="830"/>
        <v>12000000</v>
      </c>
      <c r="N417" s="59">
        <f t="shared" si="830"/>
        <v>12000000</v>
      </c>
      <c r="O417" s="59" t="str">
        <f t="shared" si="830"/>
        <v/>
      </c>
      <c r="P417" s="59" t="str">
        <f t="shared" si="830"/>
        <v/>
      </c>
      <c r="Q417" s="59" t="str">
        <f t="shared" si="830"/>
        <v/>
      </c>
      <c r="R417" s="59" t="str">
        <f t="shared" si="830"/>
        <v/>
      </c>
      <c r="S417" s="59" t="str">
        <f t="shared" si="830"/>
        <v/>
      </c>
      <c r="T417" s="59" t="str">
        <f t="shared" si="830"/>
        <v/>
      </c>
      <c r="U417" s="59" t="str">
        <f t="shared" si="830"/>
        <v/>
      </c>
      <c r="V417" s="59" t="str">
        <f t="shared" si="830"/>
        <v/>
      </c>
      <c r="W417" s="59" t="str">
        <f t="shared" si="830"/>
        <v/>
      </c>
      <c r="X417" s="59" t="str">
        <f t="shared" si="830"/>
        <v/>
      </c>
      <c r="Y417" s="59" t="str">
        <f t="shared" si="830"/>
        <v/>
      </c>
      <c r="Z417" s="59" t="str">
        <f t="shared" si="830"/>
        <v/>
      </c>
    </row>
    <row r="418">
      <c r="A418" s="16" t="s">
        <v>398</v>
      </c>
      <c r="B418" s="16" t="s">
        <v>481</v>
      </c>
      <c r="C418" s="54">
        <v>46056.0</v>
      </c>
      <c r="D418" s="54"/>
      <c r="E418" s="55" t="s">
        <v>12</v>
      </c>
      <c r="F418" s="60">
        <v>1.11E7</v>
      </c>
      <c r="G418" s="57">
        <v>4.0</v>
      </c>
      <c r="H418" s="16">
        <v>2026.0</v>
      </c>
      <c r="I418" s="58">
        <f t="shared" si="4"/>
        <v>2029</v>
      </c>
      <c r="J418" s="59" t="str">
        <f t="shared" ref="J418:K418" si="831">if($E418="","",if($E418="Dropped",if(and(J$1&lt;=$I418,J$1&gt;=$H418),if(Year($D418)=J$1,$F418*0.8,if((year($D418)+1)=J$1,$F418*0.6,$F418*0.4)) ,""),if($E418="Minors",0,if($E418="FA Contract",if(and(J$1&lt;=$I418,J$1&gt;=$H418),$F418,""),if($E418="YP Contract",if(J$1=$H418,500000,if(J$1=($H418+1),1000000,if(J$1=($H418+2),1500000,""))))))))</f>
        <v/>
      </c>
      <c r="K418" s="59" t="str">
        <f t="shared" si="831"/>
        <v/>
      </c>
      <c r="L418" s="59">
        <f t="shared" ref="L418:Z418" si="832">if($E418="","",if($E418="Injured",if(and(L$1=year(today()),L$1&lt;=$I418,L$1&gt;=$H418),0,if(and(L$1&lt;=$I418,L$1&gt;=$H418),$F418,"")),if($E418="Dropped",if(and(L$1&lt;=$I418,L$1&gt;=$H418),if(Year($D418)=L$1,$F418*0.8,if((year($D418)+1)=L$1,$F418*0.6,$F418*0.4)) ,""),if($E418="Minors",0,if($E418="FA Contract",if(and(L$1&lt;=$I418,L$1&gt;=$H418),$F418,""),if($E418="YP Contract",if(L$1=$H418,500000,if(L$1=($H418+1),1000000,if(L$1=($H418+2),1500000,"")))))))))</f>
        <v>11100000</v>
      </c>
      <c r="M418" s="59">
        <f t="shared" si="832"/>
        <v>11100000</v>
      </c>
      <c r="N418" s="59">
        <f t="shared" si="832"/>
        <v>11100000</v>
      </c>
      <c r="O418" s="59">
        <f t="shared" si="832"/>
        <v>11100000</v>
      </c>
      <c r="P418" s="59" t="str">
        <f t="shared" si="832"/>
        <v/>
      </c>
      <c r="Q418" s="59" t="str">
        <f t="shared" si="832"/>
        <v/>
      </c>
      <c r="R418" s="59" t="str">
        <f t="shared" si="832"/>
        <v/>
      </c>
      <c r="S418" s="59" t="str">
        <f t="shared" si="832"/>
        <v/>
      </c>
      <c r="T418" s="59" t="str">
        <f t="shared" si="832"/>
        <v/>
      </c>
      <c r="U418" s="59" t="str">
        <f t="shared" si="832"/>
        <v/>
      </c>
      <c r="V418" s="59" t="str">
        <f t="shared" si="832"/>
        <v/>
      </c>
      <c r="W418" s="59" t="str">
        <f t="shared" si="832"/>
        <v/>
      </c>
      <c r="X418" s="59" t="str">
        <f t="shared" si="832"/>
        <v/>
      </c>
      <c r="Y418" s="59" t="str">
        <f t="shared" si="832"/>
        <v/>
      </c>
      <c r="Z418" s="59" t="str">
        <f t="shared" si="832"/>
        <v/>
      </c>
    </row>
    <row r="419">
      <c r="A419" s="16" t="s">
        <v>15</v>
      </c>
      <c r="B419" s="16" t="s">
        <v>481</v>
      </c>
      <c r="C419" s="54">
        <v>46056.0</v>
      </c>
      <c r="D419" s="54"/>
      <c r="E419" s="55" t="s">
        <v>12</v>
      </c>
      <c r="F419" s="56">
        <v>8200000.0</v>
      </c>
      <c r="G419" s="57">
        <v>2.0</v>
      </c>
      <c r="H419" s="16">
        <v>2026.0</v>
      </c>
      <c r="I419" s="58">
        <f t="shared" si="4"/>
        <v>2027</v>
      </c>
      <c r="J419" s="59" t="str">
        <f t="shared" ref="J419:K419" si="833">if($E419="","",if($E419="Dropped",if(and(J$1&lt;=$I419,J$1&gt;=$H419),if(Year($D419)=J$1,$F419*0.8,if((year($D419)+1)=J$1,$F419*0.6,$F419*0.4)) ,""),if($E419="Minors",0,if($E419="FA Contract",if(and(J$1&lt;=$I419,J$1&gt;=$H419),$F419,""),if($E419="YP Contract",if(J$1=$H419,500000,if(J$1=($H419+1),1000000,if(J$1=($H419+2),1500000,""))))))))</f>
        <v/>
      </c>
      <c r="K419" s="59" t="str">
        <f t="shared" si="833"/>
        <v/>
      </c>
      <c r="L419" s="59">
        <f t="shared" ref="L419:Z419" si="834">if($E419="","",if($E419="Injured",if(and(L$1=year(today()),L$1&lt;=$I419,L$1&gt;=$H419),0,if(and(L$1&lt;=$I419,L$1&gt;=$H419),$F419,"")),if($E419="Dropped",if(and(L$1&lt;=$I419,L$1&gt;=$H419),if(Year($D419)=L$1,$F419*0.8,if((year($D419)+1)=L$1,$F419*0.6,$F419*0.4)) ,""),if($E419="Minors",0,if($E419="FA Contract",if(and(L$1&lt;=$I419,L$1&gt;=$H419),$F419,""),if($E419="YP Contract",if(L$1=$H419,500000,if(L$1=($H419+1),1000000,if(L$1=($H419+2),1500000,"")))))))))</f>
        <v>8200000</v>
      </c>
      <c r="M419" s="59">
        <f t="shared" si="834"/>
        <v>8200000</v>
      </c>
      <c r="N419" s="59" t="str">
        <f t="shared" si="834"/>
        <v/>
      </c>
      <c r="O419" s="59" t="str">
        <f t="shared" si="834"/>
        <v/>
      </c>
      <c r="P419" s="59" t="str">
        <f t="shared" si="834"/>
        <v/>
      </c>
      <c r="Q419" s="59" t="str">
        <f t="shared" si="834"/>
        <v/>
      </c>
      <c r="R419" s="59" t="str">
        <f t="shared" si="834"/>
        <v/>
      </c>
      <c r="S419" s="59" t="str">
        <f t="shared" si="834"/>
        <v/>
      </c>
      <c r="T419" s="59" t="str">
        <f t="shared" si="834"/>
        <v/>
      </c>
      <c r="U419" s="59" t="str">
        <f t="shared" si="834"/>
        <v/>
      </c>
      <c r="V419" s="59" t="str">
        <f t="shared" si="834"/>
        <v/>
      </c>
      <c r="W419" s="59" t="str">
        <f t="shared" si="834"/>
        <v/>
      </c>
      <c r="X419" s="59" t="str">
        <f t="shared" si="834"/>
        <v/>
      </c>
      <c r="Y419" s="59" t="str">
        <f t="shared" si="834"/>
        <v/>
      </c>
      <c r="Z419" s="59" t="str">
        <f t="shared" si="834"/>
        <v/>
      </c>
    </row>
    <row r="420">
      <c r="A420" s="16" t="s">
        <v>218</v>
      </c>
      <c r="B420" s="16" t="s">
        <v>481</v>
      </c>
      <c r="C420" s="54">
        <v>46048.0</v>
      </c>
      <c r="D420" s="54"/>
      <c r="E420" s="55" t="s">
        <v>12</v>
      </c>
      <c r="F420" s="60">
        <v>8000000.0</v>
      </c>
      <c r="G420" s="57">
        <v>2.0</v>
      </c>
      <c r="H420" s="16">
        <v>2026.0</v>
      </c>
      <c r="I420" s="58">
        <f t="shared" si="4"/>
        <v>2027</v>
      </c>
      <c r="J420" s="59" t="str">
        <f t="shared" ref="J420:K420" si="835">if($E420="","",if($E420="Dropped",if(and(J$1&lt;=$I420,J$1&gt;=$H420),if(Year($D420)=J$1,$F420*0.8,if((year($D420)+1)=J$1,$F420*0.6,$F420*0.4)) ,""),if($E420="Minors",0,if($E420="FA Contract",if(and(J$1&lt;=$I420,J$1&gt;=$H420),$F420,""),if($E420="YP Contract",if(J$1=$H420,500000,if(J$1=($H420+1),1000000,if(J$1=($H420+2),1500000,""))))))))</f>
        <v/>
      </c>
      <c r="K420" s="59" t="str">
        <f t="shared" si="835"/>
        <v/>
      </c>
      <c r="L420" s="59">
        <f t="shared" ref="L420:Z420" si="836">if($E420="","",if($E420="Injured",if(and(L$1=year(today()),L$1&lt;=$I420,L$1&gt;=$H420),0,if(and(L$1&lt;=$I420,L$1&gt;=$H420),$F420,"")),if($E420="Dropped",if(and(L$1&lt;=$I420,L$1&gt;=$H420),if(Year($D420)=L$1,$F420*0.8,if((year($D420)+1)=L$1,$F420*0.6,$F420*0.4)) ,""),if($E420="Minors",0,if($E420="FA Contract",if(and(L$1&lt;=$I420,L$1&gt;=$H420),$F420,""),if($E420="YP Contract",if(L$1=$H420,500000,if(L$1=($H420+1),1000000,if(L$1=($H420+2),1500000,"")))))))))</f>
        <v>8000000</v>
      </c>
      <c r="M420" s="59">
        <f t="shared" si="836"/>
        <v>8000000</v>
      </c>
      <c r="N420" s="59" t="str">
        <f t="shared" si="836"/>
        <v/>
      </c>
      <c r="O420" s="59" t="str">
        <f t="shared" si="836"/>
        <v/>
      </c>
      <c r="P420" s="59" t="str">
        <f t="shared" si="836"/>
        <v/>
      </c>
      <c r="Q420" s="59" t="str">
        <f t="shared" si="836"/>
        <v/>
      </c>
      <c r="R420" s="59" t="str">
        <f t="shared" si="836"/>
        <v/>
      </c>
      <c r="S420" s="59" t="str">
        <f t="shared" si="836"/>
        <v/>
      </c>
      <c r="T420" s="59" t="str">
        <f t="shared" si="836"/>
        <v/>
      </c>
      <c r="U420" s="59" t="str">
        <f t="shared" si="836"/>
        <v/>
      </c>
      <c r="V420" s="59" t="str">
        <f t="shared" si="836"/>
        <v/>
      </c>
      <c r="W420" s="59" t="str">
        <f t="shared" si="836"/>
        <v/>
      </c>
      <c r="X420" s="59" t="str">
        <f t="shared" si="836"/>
        <v/>
      </c>
      <c r="Y420" s="59" t="str">
        <f t="shared" si="836"/>
        <v/>
      </c>
      <c r="Z420" s="59" t="str">
        <f t="shared" si="836"/>
        <v/>
      </c>
    </row>
    <row r="421">
      <c r="A421" s="16" t="s">
        <v>505</v>
      </c>
      <c r="B421" s="16" t="s">
        <v>481</v>
      </c>
      <c r="C421" s="54">
        <v>46062.0</v>
      </c>
      <c r="D421" s="54"/>
      <c r="E421" s="55" t="s">
        <v>12</v>
      </c>
      <c r="F421" s="56">
        <v>7500000.0</v>
      </c>
      <c r="G421" s="57">
        <v>3.0</v>
      </c>
      <c r="H421" s="16">
        <v>2026.0</v>
      </c>
      <c r="I421" s="58">
        <f t="shared" si="4"/>
        <v>2028</v>
      </c>
      <c r="J421" s="59" t="str">
        <f t="shared" ref="J421:K421" si="837">if($E421="","",if($E421="Dropped",if(and(J$1&lt;=$I421,J$1&gt;=$H421),if(Year($D421)=J$1,$F421*0.8,if((year($D421)+1)=J$1,$F421*0.6,$F421*0.4)) ,""),if($E421="Minors",0,if($E421="FA Contract",if(and(J$1&lt;=$I421,J$1&gt;=$H421),$F421,""),if($E421="YP Contract",if(J$1=$H421,500000,if(J$1=($H421+1),1000000,if(J$1=($H421+2),1500000,""))))))))</f>
        <v/>
      </c>
      <c r="K421" s="59" t="str">
        <f t="shared" si="837"/>
        <v/>
      </c>
      <c r="L421" s="59">
        <f t="shared" ref="L421:Z421" si="838">if($E421="","",if($E421="Injured",if(and(L$1=year(today()),L$1&lt;=$I421,L$1&gt;=$H421),0,if(and(L$1&lt;=$I421,L$1&gt;=$H421),$F421,"")),if($E421="Dropped",if(and(L$1&lt;=$I421,L$1&gt;=$H421),if(Year($D421)=L$1,$F421*0.8,if((year($D421)+1)=L$1,$F421*0.6,$F421*0.4)) ,""),if($E421="Minors",0,if($E421="FA Contract",if(and(L$1&lt;=$I421,L$1&gt;=$H421),$F421,""),if($E421="YP Contract",if(L$1=$H421,500000,if(L$1=($H421+1),1000000,if(L$1=($H421+2),1500000,"")))))))))</f>
        <v>7500000</v>
      </c>
      <c r="M421" s="59">
        <f t="shared" si="838"/>
        <v>7500000</v>
      </c>
      <c r="N421" s="59">
        <f t="shared" si="838"/>
        <v>7500000</v>
      </c>
      <c r="O421" s="59" t="str">
        <f t="shared" si="838"/>
        <v/>
      </c>
      <c r="P421" s="59" t="str">
        <f t="shared" si="838"/>
        <v/>
      </c>
      <c r="Q421" s="59" t="str">
        <f t="shared" si="838"/>
        <v/>
      </c>
      <c r="R421" s="59" t="str">
        <f t="shared" si="838"/>
        <v/>
      </c>
      <c r="S421" s="59" t="str">
        <f t="shared" si="838"/>
        <v/>
      </c>
      <c r="T421" s="59" t="str">
        <f t="shared" si="838"/>
        <v/>
      </c>
      <c r="U421" s="59" t="str">
        <f t="shared" si="838"/>
        <v/>
      </c>
      <c r="V421" s="59" t="str">
        <f t="shared" si="838"/>
        <v/>
      </c>
      <c r="W421" s="59" t="str">
        <f t="shared" si="838"/>
        <v/>
      </c>
      <c r="X421" s="59" t="str">
        <f t="shared" si="838"/>
        <v/>
      </c>
      <c r="Y421" s="59" t="str">
        <f t="shared" si="838"/>
        <v/>
      </c>
      <c r="Z421" s="59" t="str">
        <f t="shared" si="838"/>
        <v/>
      </c>
    </row>
    <row r="422">
      <c r="A422" s="16" t="s">
        <v>488</v>
      </c>
      <c r="B422" s="66" t="s">
        <v>481</v>
      </c>
      <c r="C422" s="54">
        <v>45693.0</v>
      </c>
      <c r="D422" s="54"/>
      <c r="E422" s="55" t="s">
        <v>12</v>
      </c>
      <c r="F422" s="56">
        <v>7000000.0</v>
      </c>
      <c r="G422" s="57">
        <v>2.0</v>
      </c>
      <c r="H422" s="16">
        <v>2025.0</v>
      </c>
      <c r="I422" s="58">
        <f t="shared" si="4"/>
        <v>2026</v>
      </c>
      <c r="J422" s="59" t="str">
        <f t="shared" ref="J422:K422" si="839">if($E422="","",if($E422="Dropped",if(and(J$1&lt;=$I422,J$1&gt;=$H422),if(Year($D422)=J$1,$F422*0.8,if((year($D422)+1)=J$1,$F422*0.6,$F422*0.4)) ,""),if($E422="Minors",0,if($E422="FA Contract",if(and(J$1&lt;=$I422,J$1&gt;=$H422),$F422,""),if($E422="YP Contract",if(J$1=$H422,500000,if(J$1=($H422+1),1000000,if(J$1=($H422+2),1500000,""))))))))</f>
        <v/>
      </c>
      <c r="K422" s="59">
        <f t="shared" si="839"/>
        <v>7000000</v>
      </c>
      <c r="L422" s="59">
        <f t="shared" ref="L422:Z422" si="840">if($E422="","",if($E422="Injured",if(and(L$1=year(today()),L$1&lt;=$I422,L$1&gt;=$H422),0,if(and(L$1&lt;=$I422,L$1&gt;=$H422),$F422,"")),if($E422="Dropped",if(and(L$1&lt;=$I422,L$1&gt;=$H422),if(Year($D422)=L$1,$F422*0.8,if((year($D422)+1)=L$1,$F422*0.6,$F422*0.4)) ,""),if($E422="Minors",0,if($E422="FA Contract",if(and(L$1&lt;=$I422,L$1&gt;=$H422),$F422,""),if($E422="YP Contract",if(L$1=$H422,500000,if(L$1=($H422+1),1000000,if(L$1=($H422+2),1500000,"")))))))))</f>
        <v>7000000</v>
      </c>
      <c r="M422" s="59" t="str">
        <f t="shared" si="840"/>
        <v/>
      </c>
      <c r="N422" s="59" t="str">
        <f t="shared" si="840"/>
        <v/>
      </c>
      <c r="O422" s="59" t="str">
        <f t="shared" si="840"/>
        <v/>
      </c>
      <c r="P422" s="59" t="str">
        <f t="shared" si="840"/>
        <v/>
      </c>
      <c r="Q422" s="59" t="str">
        <f t="shared" si="840"/>
        <v/>
      </c>
      <c r="R422" s="59" t="str">
        <f t="shared" si="840"/>
        <v/>
      </c>
      <c r="S422" s="59" t="str">
        <f t="shared" si="840"/>
        <v/>
      </c>
      <c r="T422" s="59" t="str">
        <f t="shared" si="840"/>
        <v/>
      </c>
      <c r="U422" s="59" t="str">
        <f t="shared" si="840"/>
        <v/>
      </c>
      <c r="V422" s="59" t="str">
        <f t="shared" si="840"/>
        <v/>
      </c>
      <c r="W422" s="59" t="str">
        <f t="shared" si="840"/>
        <v/>
      </c>
      <c r="X422" s="59" t="str">
        <f t="shared" si="840"/>
        <v/>
      </c>
      <c r="Y422" s="59" t="str">
        <f t="shared" si="840"/>
        <v/>
      </c>
      <c r="Z422" s="59" t="str">
        <f t="shared" si="840"/>
        <v/>
      </c>
    </row>
    <row r="423">
      <c r="A423" s="16" t="s">
        <v>489</v>
      </c>
      <c r="B423" s="16" t="s">
        <v>481</v>
      </c>
      <c r="C423" s="54">
        <v>45698.0</v>
      </c>
      <c r="D423" s="54"/>
      <c r="E423" s="55" t="s">
        <v>12</v>
      </c>
      <c r="F423" s="56">
        <v>6500000.0</v>
      </c>
      <c r="G423" s="57">
        <v>3.0</v>
      </c>
      <c r="H423" s="16">
        <v>2025.0</v>
      </c>
      <c r="I423" s="58">
        <f t="shared" si="4"/>
        <v>2027</v>
      </c>
      <c r="J423" s="59" t="str">
        <f t="shared" ref="J423:K423" si="841">if($E423="","",if($E423="Dropped",if(and(J$1&lt;=$I423,J$1&gt;=$H423),if(Year($D423)=J$1,$F423*0.8,if((year($D423)+1)=J$1,$F423*0.6,$F423*0.4)) ,""),if($E423="Minors",0,if($E423="FA Contract",if(and(J$1&lt;=$I423,J$1&gt;=$H423),$F423,""),if($E423="YP Contract",if(J$1=$H423,500000,if(J$1=($H423+1),1000000,if(J$1=($H423+2),1500000,""))))))))</f>
        <v/>
      </c>
      <c r="K423" s="59">
        <f t="shared" si="841"/>
        <v>6500000</v>
      </c>
      <c r="L423" s="59">
        <f t="shared" ref="L423:Z423" si="842">if($E423="","",if($E423="Injured",if(and(L$1=year(today()),L$1&lt;=$I423,L$1&gt;=$H423),0,if(and(L$1&lt;=$I423,L$1&gt;=$H423),$F423,"")),if($E423="Dropped",if(and(L$1&lt;=$I423,L$1&gt;=$H423),if(Year($D423)=L$1,$F423*0.8,if((year($D423)+1)=L$1,$F423*0.6,$F423*0.4)) ,""),if($E423="Minors",0,if($E423="FA Contract",if(and(L$1&lt;=$I423,L$1&gt;=$H423),$F423,""),if($E423="YP Contract",if(L$1=$H423,500000,if(L$1=($H423+1),1000000,if(L$1=($H423+2),1500000,"")))))))))</f>
        <v>6500000</v>
      </c>
      <c r="M423" s="59">
        <f t="shared" si="842"/>
        <v>6500000</v>
      </c>
      <c r="N423" s="59" t="str">
        <f t="shared" si="842"/>
        <v/>
      </c>
      <c r="O423" s="59" t="str">
        <f t="shared" si="842"/>
        <v/>
      </c>
      <c r="P423" s="59" t="str">
        <f t="shared" si="842"/>
        <v/>
      </c>
      <c r="Q423" s="59" t="str">
        <f t="shared" si="842"/>
        <v/>
      </c>
      <c r="R423" s="59" t="str">
        <f t="shared" si="842"/>
        <v/>
      </c>
      <c r="S423" s="59" t="str">
        <f t="shared" si="842"/>
        <v/>
      </c>
      <c r="T423" s="59" t="str">
        <f t="shared" si="842"/>
        <v/>
      </c>
      <c r="U423" s="59" t="str">
        <f t="shared" si="842"/>
        <v/>
      </c>
      <c r="V423" s="59" t="str">
        <f t="shared" si="842"/>
        <v/>
      </c>
      <c r="W423" s="59" t="str">
        <f t="shared" si="842"/>
        <v/>
      </c>
      <c r="X423" s="59" t="str">
        <f t="shared" si="842"/>
        <v/>
      </c>
      <c r="Y423" s="59" t="str">
        <f t="shared" si="842"/>
        <v/>
      </c>
      <c r="Z423" s="59" t="str">
        <f t="shared" si="842"/>
        <v/>
      </c>
    </row>
    <row r="424">
      <c r="A424" s="16" t="s">
        <v>490</v>
      </c>
      <c r="B424" s="16" t="s">
        <v>481</v>
      </c>
      <c r="C424" s="54">
        <v>45693.0</v>
      </c>
      <c r="D424" s="54"/>
      <c r="E424" s="55" t="s">
        <v>12</v>
      </c>
      <c r="F424" s="56">
        <v>6100000.0</v>
      </c>
      <c r="G424" s="57">
        <v>3.0</v>
      </c>
      <c r="H424" s="16">
        <v>2025.0</v>
      </c>
      <c r="I424" s="58">
        <f t="shared" si="4"/>
        <v>2027</v>
      </c>
      <c r="J424" s="59" t="str">
        <f t="shared" ref="J424:K424" si="843">if($E424="","",if($E424="Dropped",if(and(J$1&lt;=$I424,J$1&gt;=$H424),if(Year($D424)=J$1,$F424*0.8,if((year($D424)+1)=J$1,$F424*0.6,$F424*0.4)) ,""),if($E424="Minors",0,if($E424="FA Contract",if(and(J$1&lt;=$I424,J$1&gt;=$H424),$F424,""),if($E424="YP Contract",if(J$1=$H424,500000,if(J$1=($H424+1),1000000,if(J$1=($H424+2),1500000,""))))))))</f>
        <v/>
      </c>
      <c r="K424" s="59">
        <f t="shared" si="843"/>
        <v>6100000</v>
      </c>
      <c r="L424" s="59">
        <f t="shared" ref="L424:Z424" si="844">if($E424="","",if($E424="Injured",if(and(L$1=year(today()),L$1&lt;=$I424,L$1&gt;=$H424),0,if(and(L$1&lt;=$I424,L$1&gt;=$H424),$F424,"")),if($E424="Dropped",if(and(L$1&lt;=$I424,L$1&gt;=$H424),if(Year($D424)=L$1,$F424*0.8,if((year($D424)+1)=L$1,$F424*0.6,$F424*0.4)) ,""),if($E424="Minors",0,if($E424="FA Contract",if(and(L$1&lt;=$I424,L$1&gt;=$H424),$F424,""),if($E424="YP Contract",if(L$1=$H424,500000,if(L$1=($H424+1),1000000,if(L$1=($H424+2),1500000,"")))))))))</f>
        <v>6100000</v>
      </c>
      <c r="M424" s="59">
        <f t="shared" si="844"/>
        <v>6100000</v>
      </c>
      <c r="N424" s="59" t="str">
        <f t="shared" si="844"/>
        <v/>
      </c>
      <c r="O424" s="59" t="str">
        <f t="shared" si="844"/>
        <v/>
      </c>
      <c r="P424" s="59" t="str">
        <f t="shared" si="844"/>
        <v/>
      </c>
      <c r="Q424" s="59" t="str">
        <f t="shared" si="844"/>
        <v/>
      </c>
      <c r="R424" s="59" t="str">
        <f t="shared" si="844"/>
        <v/>
      </c>
      <c r="S424" s="59" t="str">
        <f t="shared" si="844"/>
        <v/>
      </c>
      <c r="T424" s="59" t="str">
        <f t="shared" si="844"/>
        <v/>
      </c>
      <c r="U424" s="59" t="str">
        <f t="shared" si="844"/>
        <v/>
      </c>
      <c r="V424" s="59" t="str">
        <f t="shared" si="844"/>
        <v/>
      </c>
      <c r="W424" s="59" t="str">
        <f t="shared" si="844"/>
        <v/>
      </c>
      <c r="X424" s="59" t="str">
        <f t="shared" si="844"/>
        <v/>
      </c>
      <c r="Y424" s="59" t="str">
        <f t="shared" si="844"/>
        <v/>
      </c>
      <c r="Z424" s="59" t="str">
        <f t="shared" si="844"/>
        <v/>
      </c>
    </row>
    <row r="425">
      <c r="A425" s="16" t="s">
        <v>612</v>
      </c>
      <c r="B425" s="16" t="s">
        <v>481</v>
      </c>
      <c r="C425" s="54">
        <v>46065.0</v>
      </c>
      <c r="D425" s="54"/>
      <c r="E425" s="55" t="s">
        <v>12</v>
      </c>
      <c r="F425" s="60">
        <v>5900000.0</v>
      </c>
      <c r="G425" s="57">
        <v>3.0</v>
      </c>
      <c r="H425" s="16">
        <v>2026.0</v>
      </c>
      <c r="I425" s="58">
        <f t="shared" si="4"/>
        <v>2028</v>
      </c>
      <c r="J425" s="59" t="str">
        <f t="shared" ref="J425:K425" si="845">if($E425="","",if($E425="Dropped",if(and(J$1&lt;=$I425,J$1&gt;=$H425),if(Year($D425)=J$1,$F425*0.8,if((year($D425)+1)=J$1,$F425*0.6,$F425*0.4)) ,""),if($E425="Minors",0,if($E425="FA Contract",if(and(J$1&lt;=$I425,J$1&gt;=$H425),$F425,""),if($E425="YP Contract",if(J$1=$H425,500000,if(J$1=($H425+1),1000000,if(J$1=($H425+2),1500000,""))))))))</f>
        <v/>
      </c>
      <c r="K425" s="59" t="str">
        <f t="shared" si="845"/>
        <v/>
      </c>
      <c r="L425" s="59">
        <f t="shared" ref="L425:Z425" si="846">if($E425="","",if($E425="Injured",if(and(L$1=year(today()),L$1&lt;=$I425,L$1&gt;=$H425),0,if(and(L$1&lt;=$I425,L$1&gt;=$H425),$F425,"")),if($E425="Dropped",if(and(L$1&lt;=$I425,L$1&gt;=$H425),if(Year($D425)=L$1,$F425*0.8,if((year($D425)+1)=L$1,$F425*0.6,$F425*0.4)) ,""),if($E425="Minors",0,if($E425="FA Contract",if(and(L$1&lt;=$I425,L$1&gt;=$H425),$F425,""),if($E425="YP Contract",if(L$1=$H425,500000,if(L$1=($H425+1),1000000,if(L$1=($H425+2),1500000,"")))))))))</f>
        <v>5900000</v>
      </c>
      <c r="M425" s="59">
        <f t="shared" si="846"/>
        <v>5900000</v>
      </c>
      <c r="N425" s="59">
        <f t="shared" si="846"/>
        <v>5900000</v>
      </c>
      <c r="O425" s="59" t="str">
        <f t="shared" si="846"/>
        <v/>
      </c>
      <c r="P425" s="59" t="str">
        <f t="shared" si="846"/>
        <v/>
      </c>
      <c r="Q425" s="59" t="str">
        <f t="shared" si="846"/>
        <v/>
      </c>
      <c r="R425" s="59" t="str">
        <f t="shared" si="846"/>
        <v/>
      </c>
      <c r="S425" s="59" t="str">
        <f t="shared" si="846"/>
        <v/>
      </c>
      <c r="T425" s="59" t="str">
        <f t="shared" si="846"/>
        <v/>
      </c>
      <c r="U425" s="59" t="str">
        <f t="shared" si="846"/>
        <v/>
      </c>
      <c r="V425" s="59" t="str">
        <f t="shared" si="846"/>
        <v/>
      </c>
      <c r="W425" s="59" t="str">
        <f t="shared" si="846"/>
        <v/>
      </c>
      <c r="X425" s="59" t="str">
        <f t="shared" si="846"/>
        <v/>
      </c>
      <c r="Y425" s="59" t="str">
        <f t="shared" si="846"/>
        <v/>
      </c>
      <c r="Z425" s="59" t="str">
        <f t="shared" si="846"/>
        <v/>
      </c>
    </row>
    <row r="426">
      <c r="A426" s="16" t="s">
        <v>390</v>
      </c>
      <c r="B426" s="16" t="s">
        <v>481</v>
      </c>
      <c r="C426" s="54">
        <v>46066.0</v>
      </c>
      <c r="D426" s="54"/>
      <c r="E426" s="55" t="s">
        <v>12</v>
      </c>
      <c r="F426" s="60">
        <v>5500000.0</v>
      </c>
      <c r="G426" s="57">
        <v>2.0</v>
      </c>
      <c r="H426" s="16">
        <v>2026.0</v>
      </c>
      <c r="I426" s="58">
        <f t="shared" si="4"/>
        <v>2027</v>
      </c>
      <c r="J426" s="59" t="str">
        <f t="shared" ref="J426:K426" si="847">if($E426="","",if($E426="Dropped",if(and(J$1&lt;=$I426,J$1&gt;=$H426),if(Year($D426)=J$1,$F426*0.8,if((year($D426)+1)=J$1,$F426*0.6,$F426*0.4)) ,""),if($E426="Minors",0,if($E426="FA Contract",if(and(J$1&lt;=$I426,J$1&gt;=$H426),$F426,""),if($E426="YP Contract",if(J$1=$H426,500000,if(J$1=($H426+1),1000000,if(J$1=($H426+2),1500000,""))))))))</f>
        <v/>
      </c>
      <c r="K426" s="59" t="str">
        <f t="shared" si="847"/>
        <v/>
      </c>
      <c r="L426" s="59">
        <f t="shared" ref="L426:Z426" si="848">if($E426="","",if($E426="Injured",if(and(L$1=year(today()),L$1&lt;=$I426,L$1&gt;=$H426),0,if(and(L$1&lt;=$I426,L$1&gt;=$H426),$F426,"")),if($E426="Dropped",if(and(L$1&lt;=$I426,L$1&gt;=$H426),if(Year($D426)=L$1,$F426*0.8,if((year($D426)+1)=L$1,$F426*0.6,$F426*0.4)) ,""),if($E426="Minors",0,if($E426="FA Contract",if(and(L$1&lt;=$I426,L$1&gt;=$H426),$F426,""),if($E426="YP Contract",if(L$1=$H426,500000,if(L$1=($H426+1),1000000,if(L$1=($H426+2),1500000,"")))))))))</f>
        <v>5500000</v>
      </c>
      <c r="M426" s="59">
        <f t="shared" si="848"/>
        <v>5500000</v>
      </c>
      <c r="N426" s="59" t="str">
        <f t="shared" si="848"/>
        <v/>
      </c>
      <c r="O426" s="59" t="str">
        <f t="shared" si="848"/>
        <v/>
      </c>
      <c r="P426" s="59" t="str">
        <f t="shared" si="848"/>
        <v/>
      </c>
      <c r="Q426" s="59" t="str">
        <f t="shared" si="848"/>
        <v/>
      </c>
      <c r="R426" s="59" t="str">
        <f t="shared" si="848"/>
        <v/>
      </c>
      <c r="S426" s="59" t="str">
        <f t="shared" si="848"/>
        <v/>
      </c>
      <c r="T426" s="59" t="str">
        <f t="shared" si="848"/>
        <v/>
      </c>
      <c r="U426" s="59" t="str">
        <f t="shared" si="848"/>
        <v/>
      </c>
      <c r="V426" s="59" t="str">
        <f t="shared" si="848"/>
        <v/>
      </c>
      <c r="W426" s="59" t="str">
        <f t="shared" si="848"/>
        <v/>
      </c>
      <c r="X426" s="59" t="str">
        <f t="shared" si="848"/>
        <v/>
      </c>
      <c r="Y426" s="59" t="str">
        <f t="shared" si="848"/>
        <v/>
      </c>
      <c r="Z426" s="59" t="str">
        <f t="shared" si="848"/>
        <v/>
      </c>
    </row>
    <row r="427">
      <c r="A427" s="16" t="s">
        <v>517</v>
      </c>
      <c r="B427" s="16" t="s">
        <v>481</v>
      </c>
      <c r="C427" s="54">
        <v>46072.0</v>
      </c>
      <c r="D427" s="54"/>
      <c r="E427" s="55" t="s">
        <v>12</v>
      </c>
      <c r="F427" s="56">
        <v>5000000.0</v>
      </c>
      <c r="G427" s="57">
        <v>2.0</v>
      </c>
      <c r="H427" s="16">
        <v>2026.0</v>
      </c>
      <c r="I427" s="58">
        <f t="shared" si="4"/>
        <v>2027</v>
      </c>
      <c r="J427" s="59" t="str">
        <f t="shared" ref="J427:K427" si="849">if($E427="","",if($E427="Dropped",if(and(J$1&lt;=$I427,J$1&gt;=$H427),if(Year($D427)=J$1,$F427*0.8,if((year($D427)+1)=J$1,$F427*0.6,$F427*0.4)) ,""),if($E427="Minors",0,if($E427="FA Contract",if(and(J$1&lt;=$I427,J$1&gt;=$H427),$F427,""),if($E427="YP Contract",if(J$1=$H427,500000,if(J$1=($H427+1),1000000,if(J$1=($H427+2),1500000,""))))))))</f>
        <v/>
      </c>
      <c r="K427" s="59" t="str">
        <f t="shared" si="849"/>
        <v/>
      </c>
      <c r="L427" s="59">
        <f t="shared" ref="L427:Z427" si="850">if($E427="","",if($E427="Injured",if(and(L$1=year(today()),L$1&lt;=$I427,L$1&gt;=$H427),0,if(and(L$1&lt;=$I427,L$1&gt;=$H427),$F427,"")),if($E427="Dropped",if(and(L$1&lt;=$I427,L$1&gt;=$H427),if(Year($D427)=L$1,$F427*0.8,if((year($D427)+1)=L$1,$F427*0.6,$F427*0.4)) ,""),if($E427="Minors",0,if($E427="FA Contract",if(and(L$1&lt;=$I427,L$1&gt;=$H427),$F427,""),if($E427="YP Contract",if(L$1=$H427,500000,if(L$1=($H427+1),1000000,if(L$1=($H427+2),1500000,"")))))))))</f>
        <v>5000000</v>
      </c>
      <c r="M427" s="59">
        <f t="shared" si="850"/>
        <v>5000000</v>
      </c>
      <c r="N427" s="59" t="str">
        <f t="shared" si="850"/>
        <v/>
      </c>
      <c r="O427" s="59" t="str">
        <f t="shared" si="850"/>
        <v/>
      </c>
      <c r="P427" s="59" t="str">
        <f t="shared" si="850"/>
        <v/>
      </c>
      <c r="Q427" s="59" t="str">
        <f t="shared" si="850"/>
        <v/>
      </c>
      <c r="R427" s="59" t="str">
        <f t="shared" si="850"/>
        <v/>
      </c>
      <c r="S427" s="59" t="str">
        <f t="shared" si="850"/>
        <v/>
      </c>
      <c r="T427" s="59" t="str">
        <f t="shared" si="850"/>
        <v/>
      </c>
      <c r="U427" s="59" t="str">
        <f t="shared" si="850"/>
        <v/>
      </c>
      <c r="V427" s="59" t="str">
        <f t="shared" si="850"/>
        <v/>
      </c>
      <c r="W427" s="59" t="str">
        <f t="shared" si="850"/>
        <v/>
      </c>
      <c r="X427" s="59" t="str">
        <f t="shared" si="850"/>
        <v/>
      </c>
      <c r="Y427" s="59" t="str">
        <f t="shared" si="850"/>
        <v/>
      </c>
      <c r="Z427" s="59" t="str">
        <f t="shared" si="850"/>
        <v/>
      </c>
    </row>
    <row r="428">
      <c r="A428" s="16" t="s">
        <v>288</v>
      </c>
      <c r="B428" s="16" t="s">
        <v>481</v>
      </c>
      <c r="C428" s="54">
        <v>46071.0</v>
      </c>
      <c r="D428" s="54"/>
      <c r="E428" s="55" t="s">
        <v>12</v>
      </c>
      <c r="F428" s="60">
        <v>5000000.0</v>
      </c>
      <c r="G428" s="57">
        <v>2.0</v>
      </c>
      <c r="H428" s="16">
        <v>2026.0</v>
      </c>
      <c r="I428" s="58">
        <f t="shared" si="4"/>
        <v>2027</v>
      </c>
      <c r="J428" s="59" t="str">
        <f t="shared" ref="J428:K428" si="851">if($E428="","",if($E428="Dropped",if(and(J$1&lt;=$I428,J$1&gt;=$H428),if(Year($D428)=J$1,$F428*0.8,if((year($D428)+1)=J$1,$F428*0.6,$F428*0.4)) ,""),if($E428="Minors",0,if($E428="FA Contract",if(and(J$1&lt;=$I428,J$1&gt;=$H428),$F428,""),if($E428="YP Contract",if(J$1=$H428,500000,if(J$1=($H428+1),1000000,if(J$1=($H428+2),1500000,""))))))))</f>
        <v/>
      </c>
      <c r="K428" s="59" t="str">
        <f t="shared" si="851"/>
        <v/>
      </c>
      <c r="L428" s="59">
        <f t="shared" ref="L428:Z428" si="852">if($E428="","",if($E428="Injured",if(and(L$1=year(today()),L$1&lt;=$I428,L$1&gt;=$H428),0,if(and(L$1&lt;=$I428,L$1&gt;=$H428),$F428,"")),if($E428="Dropped",if(and(L$1&lt;=$I428,L$1&gt;=$H428),if(Year($D428)=L$1,$F428*0.8,if((year($D428)+1)=L$1,$F428*0.6,$F428*0.4)) ,""),if($E428="Minors",0,if($E428="FA Contract",if(and(L$1&lt;=$I428,L$1&gt;=$H428),$F428,""),if($E428="YP Contract",if(L$1=$H428,500000,if(L$1=($H428+1),1000000,if(L$1=($H428+2),1500000,"")))))))))</f>
        <v>5000000</v>
      </c>
      <c r="M428" s="59">
        <f t="shared" si="852"/>
        <v>5000000</v>
      </c>
      <c r="N428" s="59" t="str">
        <f t="shared" si="852"/>
        <v/>
      </c>
      <c r="O428" s="59" t="str">
        <f t="shared" si="852"/>
        <v/>
      </c>
      <c r="P428" s="59" t="str">
        <f t="shared" si="852"/>
        <v/>
      </c>
      <c r="Q428" s="59" t="str">
        <f t="shared" si="852"/>
        <v/>
      </c>
      <c r="R428" s="59" t="str">
        <f t="shared" si="852"/>
        <v/>
      </c>
      <c r="S428" s="59" t="str">
        <f t="shared" si="852"/>
        <v/>
      </c>
      <c r="T428" s="59" t="str">
        <f t="shared" si="852"/>
        <v/>
      </c>
      <c r="U428" s="59" t="str">
        <f t="shared" si="852"/>
        <v/>
      </c>
      <c r="V428" s="59" t="str">
        <f t="shared" si="852"/>
        <v/>
      </c>
      <c r="W428" s="59" t="str">
        <f t="shared" si="852"/>
        <v/>
      </c>
      <c r="X428" s="59" t="str">
        <f t="shared" si="852"/>
        <v/>
      </c>
      <c r="Y428" s="59" t="str">
        <f t="shared" si="852"/>
        <v/>
      </c>
      <c r="Z428" s="59" t="str">
        <f t="shared" si="852"/>
        <v/>
      </c>
    </row>
    <row r="429">
      <c r="A429" s="16" t="s">
        <v>394</v>
      </c>
      <c r="B429" s="16" t="s">
        <v>481</v>
      </c>
      <c r="C429" s="54">
        <v>46058.0</v>
      </c>
      <c r="D429" s="54"/>
      <c r="E429" s="55" t="s">
        <v>12</v>
      </c>
      <c r="F429" s="60">
        <v>4400000.0</v>
      </c>
      <c r="G429" s="57">
        <v>2.0</v>
      </c>
      <c r="H429" s="16">
        <v>2026.0</v>
      </c>
      <c r="I429" s="58">
        <f t="shared" si="4"/>
        <v>2027</v>
      </c>
      <c r="J429" s="59" t="str">
        <f t="shared" ref="J429:K429" si="853">if($E429="","",if($E429="Dropped",if(and(J$1&lt;=$I429,J$1&gt;=$H429),if(Year($D429)=J$1,$F429*0.8,if((year($D429)+1)=J$1,$F429*0.6,$F429*0.4)) ,""),if($E429="Minors",0,if($E429="FA Contract",if(and(J$1&lt;=$I429,J$1&gt;=$H429),$F429,""),if($E429="YP Contract",if(J$1=$H429,500000,if(J$1=($H429+1),1000000,if(J$1=($H429+2),1500000,""))))))))</f>
        <v/>
      </c>
      <c r="K429" s="59" t="str">
        <f t="shared" si="853"/>
        <v/>
      </c>
      <c r="L429" s="59">
        <f t="shared" ref="L429:Z429" si="854">if($E429="","",if($E429="Injured",if(and(L$1=year(today()),L$1&lt;=$I429,L$1&gt;=$H429),0,if(and(L$1&lt;=$I429,L$1&gt;=$H429),$F429,"")),if($E429="Dropped",if(and(L$1&lt;=$I429,L$1&gt;=$H429),if(Year($D429)=L$1,$F429*0.8,if((year($D429)+1)=L$1,$F429*0.6,$F429*0.4)) ,""),if($E429="Minors",0,if($E429="FA Contract",if(and(L$1&lt;=$I429,L$1&gt;=$H429),$F429,""),if($E429="YP Contract",if(L$1=$H429,500000,if(L$1=($H429+1),1000000,if(L$1=($H429+2),1500000,"")))))))))</f>
        <v>4400000</v>
      </c>
      <c r="M429" s="59">
        <f t="shared" si="854"/>
        <v>4400000</v>
      </c>
      <c r="N429" s="59" t="str">
        <f t="shared" si="854"/>
        <v/>
      </c>
      <c r="O429" s="59" t="str">
        <f t="shared" si="854"/>
        <v/>
      </c>
      <c r="P429" s="59" t="str">
        <f t="shared" si="854"/>
        <v/>
      </c>
      <c r="Q429" s="59" t="str">
        <f t="shared" si="854"/>
        <v/>
      </c>
      <c r="R429" s="59" t="str">
        <f t="shared" si="854"/>
        <v/>
      </c>
      <c r="S429" s="59" t="str">
        <f t="shared" si="854"/>
        <v/>
      </c>
      <c r="T429" s="59" t="str">
        <f t="shared" si="854"/>
        <v/>
      </c>
      <c r="U429" s="59" t="str">
        <f t="shared" si="854"/>
        <v/>
      </c>
      <c r="V429" s="59" t="str">
        <f t="shared" si="854"/>
        <v/>
      </c>
      <c r="W429" s="59" t="str">
        <f t="shared" si="854"/>
        <v/>
      </c>
      <c r="X429" s="59" t="str">
        <f t="shared" si="854"/>
        <v/>
      </c>
      <c r="Y429" s="59" t="str">
        <f t="shared" si="854"/>
        <v/>
      </c>
      <c r="Z429" s="59" t="str">
        <f t="shared" si="854"/>
        <v/>
      </c>
    </row>
    <row r="430">
      <c r="A430" s="16" t="s">
        <v>492</v>
      </c>
      <c r="B430" s="16" t="s">
        <v>481</v>
      </c>
      <c r="C430" s="54">
        <v>45695.0</v>
      </c>
      <c r="D430" s="54"/>
      <c r="E430" s="55" t="s">
        <v>12</v>
      </c>
      <c r="F430" s="56">
        <v>4200000.0</v>
      </c>
      <c r="G430" s="57">
        <v>2.0</v>
      </c>
      <c r="H430" s="16">
        <v>2025.0</v>
      </c>
      <c r="I430" s="58">
        <f t="shared" si="4"/>
        <v>2026</v>
      </c>
      <c r="J430" s="59" t="str">
        <f t="shared" ref="J430:K430" si="855">if($E430="","",if($E430="Dropped",if(and(J$1&lt;=$I430,J$1&gt;=$H430),if(Year($D430)=J$1,$F430*0.8,if((year($D430)+1)=J$1,$F430*0.6,$F430*0.4)) ,""),if($E430="Minors",0,if($E430="FA Contract",if(and(J$1&lt;=$I430,J$1&gt;=$H430),$F430,""),if($E430="YP Contract",if(J$1=$H430,500000,if(J$1=($H430+1),1000000,if(J$1=($H430+2),1500000,""))))))))</f>
        <v/>
      </c>
      <c r="K430" s="59">
        <f t="shared" si="855"/>
        <v>4200000</v>
      </c>
      <c r="L430" s="59">
        <f t="shared" ref="L430:Z430" si="856">if($E430="","",if($E430="Injured",if(and(L$1=year(today()),L$1&lt;=$I430,L$1&gt;=$H430),0,if(and(L$1&lt;=$I430,L$1&gt;=$H430),$F430,"")),if($E430="Dropped",if(and(L$1&lt;=$I430,L$1&gt;=$H430),if(Year($D430)=L$1,$F430*0.8,if((year($D430)+1)=L$1,$F430*0.6,$F430*0.4)) ,""),if($E430="Minors",0,if($E430="FA Contract",if(and(L$1&lt;=$I430,L$1&gt;=$H430),$F430,""),if($E430="YP Contract",if(L$1=$H430,500000,if(L$1=($H430+1),1000000,if(L$1=($H430+2),1500000,"")))))))))</f>
        <v>4200000</v>
      </c>
      <c r="M430" s="59" t="str">
        <f t="shared" si="856"/>
        <v/>
      </c>
      <c r="N430" s="59" t="str">
        <f t="shared" si="856"/>
        <v/>
      </c>
      <c r="O430" s="59" t="str">
        <f t="shared" si="856"/>
        <v/>
      </c>
      <c r="P430" s="59" t="str">
        <f t="shared" si="856"/>
        <v/>
      </c>
      <c r="Q430" s="59" t="str">
        <f t="shared" si="856"/>
        <v/>
      </c>
      <c r="R430" s="59" t="str">
        <f t="shared" si="856"/>
        <v/>
      </c>
      <c r="S430" s="59" t="str">
        <f t="shared" si="856"/>
        <v/>
      </c>
      <c r="T430" s="59" t="str">
        <f t="shared" si="856"/>
        <v/>
      </c>
      <c r="U430" s="59" t="str">
        <f t="shared" si="856"/>
        <v/>
      </c>
      <c r="V430" s="59" t="str">
        <f t="shared" si="856"/>
        <v/>
      </c>
      <c r="W430" s="59" t="str">
        <f t="shared" si="856"/>
        <v/>
      </c>
      <c r="X430" s="59" t="str">
        <f t="shared" si="856"/>
        <v/>
      </c>
      <c r="Y430" s="59" t="str">
        <f t="shared" si="856"/>
        <v/>
      </c>
      <c r="Z430" s="59" t="str">
        <f t="shared" si="856"/>
        <v/>
      </c>
    </row>
    <row r="431">
      <c r="A431" s="16" t="s">
        <v>493</v>
      </c>
      <c r="B431" s="16" t="s">
        <v>481</v>
      </c>
      <c r="C431" s="54">
        <v>45318.0</v>
      </c>
      <c r="D431" s="54"/>
      <c r="E431" s="55" t="s">
        <v>12</v>
      </c>
      <c r="F431" s="60">
        <v>4100000.0</v>
      </c>
      <c r="G431" s="57">
        <v>4.0</v>
      </c>
      <c r="H431" s="16">
        <v>2024.0</v>
      </c>
      <c r="I431" s="58">
        <f t="shared" si="4"/>
        <v>2027</v>
      </c>
      <c r="J431" s="59">
        <f t="shared" ref="J431:K431" si="857">if($E431="","",if($E431="Dropped",if(and(J$1&lt;=$I431,J$1&gt;=$H431),if(Year($D431)=J$1,$F431*0.8,if((year($D431)+1)=J$1,$F431*0.6,$F431*0.4)) ,""),if($E431="Minors",0,if($E431="FA Contract",if(and(J$1&lt;=$I431,J$1&gt;=$H431),$F431,""),if($E431="YP Contract",if(J$1=$H431,500000,if(J$1=($H431+1),1000000,if(J$1=($H431+2),1500000,""))))))))</f>
        <v>4100000</v>
      </c>
      <c r="K431" s="59">
        <f t="shared" si="857"/>
        <v>4100000</v>
      </c>
      <c r="L431" s="59">
        <f t="shared" ref="L431:Z431" si="858">if($E431="","",if($E431="Injured",if(and(L$1=year(today()),L$1&lt;=$I431,L$1&gt;=$H431),0,if(and(L$1&lt;=$I431,L$1&gt;=$H431),$F431,"")),if($E431="Dropped",if(and(L$1&lt;=$I431,L$1&gt;=$H431),if(Year($D431)=L$1,$F431*0.8,if((year($D431)+1)=L$1,$F431*0.6,$F431*0.4)) ,""),if($E431="Minors",0,if($E431="FA Contract",if(and(L$1&lt;=$I431,L$1&gt;=$H431),$F431,""),if($E431="YP Contract",if(L$1=$H431,500000,if(L$1=($H431+1),1000000,if(L$1=($H431+2),1500000,"")))))))))</f>
        <v>4100000</v>
      </c>
      <c r="M431" s="59">
        <f t="shared" si="858"/>
        <v>4100000</v>
      </c>
      <c r="N431" s="59" t="str">
        <f t="shared" si="858"/>
        <v/>
      </c>
      <c r="O431" s="59" t="str">
        <f t="shared" si="858"/>
        <v/>
      </c>
      <c r="P431" s="59" t="str">
        <f t="shared" si="858"/>
        <v/>
      </c>
      <c r="Q431" s="59" t="str">
        <f t="shared" si="858"/>
        <v/>
      </c>
      <c r="R431" s="59" t="str">
        <f t="shared" si="858"/>
        <v/>
      </c>
      <c r="S431" s="59" t="str">
        <f t="shared" si="858"/>
        <v/>
      </c>
      <c r="T431" s="59" t="str">
        <f t="shared" si="858"/>
        <v/>
      </c>
      <c r="U431" s="59" t="str">
        <f t="shared" si="858"/>
        <v/>
      </c>
      <c r="V431" s="59" t="str">
        <f t="shared" si="858"/>
        <v/>
      </c>
      <c r="W431" s="59" t="str">
        <f t="shared" si="858"/>
        <v/>
      </c>
      <c r="X431" s="59" t="str">
        <f t="shared" si="858"/>
        <v/>
      </c>
      <c r="Y431" s="59" t="str">
        <f t="shared" si="858"/>
        <v/>
      </c>
      <c r="Z431" s="59" t="str">
        <f t="shared" si="858"/>
        <v/>
      </c>
    </row>
    <row r="432">
      <c r="A432" s="16" t="s">
        <v>494</v>
      </c>
      <c r="B432" s="16" t="s">
        <v>481</v>
      </c>
      <c r="C432" s="54">
        <v>45698.0</v>
      </c>
      <c r="D432" s="54"/>
      <c r="E432" s="55" t="s">
        <v>12</v>
      </c>
      <c r="F432" s="56">
        <v>3700000.0</v>
      </c>
      <c r="G432" s="57">
        <v>2.0</v>
      </c>
      <c r="H432" s="16">
        <v>2025.0</v>
      </c>
      <c r="I432" s="58">
        <f t="shared" si="4"/>
        <v>2026</v>
      </c>
      <c r="J432" s="59" t="str">
        <f t="shared" ref="J432:K432" si="859">if($E432="","",if($E432="Dropped",if(and(J$1&lt;=$I432,J$1&gt;=$H432),if(Year($D432)=J$1,$F432*0.8,if((year($D432)+1)=J$1,$F432*0.6,$F432*0.4)) ,""),if($E432="Minors",0,if($E432="FA Contract",if(and(J$1&lt;=$I432,J$1&gt;=$H432),$F432,""),if($E432="YP Contract",if(J$1=$H432,500000,if(J$1=($H432+1),1000000,if(J$1=($H432+2),1500000,""))))))))</f>
        <v/>
      </c>
      <c r="K432" s="59">
        <f t="shared" si="859"/>
        <v>3700000</v>
      </c>
      <c r="L432" s="59">
        <f t="shared" ref="L432:Z432" si="860">if($E432="","",if($E432="Injured",if(and(L$1=year(today()),L$1&lt;=$I432,L$1&gt;=$H432),0,if(and(L$1&lt;=$I432,L$1&gt;=$H432),$F432,"")),if($E432="Dropped",if(and(L$1&lt;=$I432,L$1&gt;=$H432),if(Year($D432)=L$1,$F432*0.8,if((year($D432)+1)=L$1,$F432*0.6,$F432*0.4)) ,""),if($E432="Minors",0,if($E432="FA Contract",if(and(L$1&lt;=$I432,L$1&gt;=$H432),$F432,""),if($E432="YP Contract",if(L$1=$H432,500000,if(L$1=($H432+1),1000000,if(L$1=($H432+2),1500000,"")))))))))</f>
        <v>3700000</v>
      </c>
      <c r="M432" s="59" t="str">
        <f t="shared" si="860"/>
        <v/>
      </c>
      <c r="N432" s="59" t="str">
        <f t="shared" si="860"/>
        <v/>
      </c>
      <c r="O432" s="59" t="str">
        <f t="shared" si="860"/>
        <v/>
      </c>
      <c r="P432" s="59" t="str">
        <f t="shared" si="860"/>
        <v/>
      </c>
      <c r="Q432" s="59" t="str">
        <f t="shared" si="860"/>
        <v/>
      </c>
      <c r="R432" s="59" t="str">
        <f t="shared" si="860"/>
        <v/>
      </c>
      <c r="S432" s="59" t="str">
        <f t="shared" si="860"/>
        <v/>
      </c>
      <c r="T432" s="59" t="str">
        <f t="shared" si="860"/>
        <v/>
      </c>
      <c r="U432" s="59" t="str">
        <f t="shared" si="860"/>
        <v/>
      </c>
      <c r="V432" s="59" t="str">
        <f t="shared" si="860"/>
        <v/>
      </c>
      <c r="W432" s="59" t="str">
        <f t="shared" si="860"/>
        <v/>
      </c>
      <c r="X432" s="59" t="str">
        <f t="shared" si="860"/>
        <v/>
      </c>
      <c r="Y432" s="59" t="str">
        <f t="shared" si="860"/>
        <v/>
      </c>
      <c r="Z432" s="59" t="str">
        <f t="shared" si="860"/>
        <v/>
      </c>
    </row>
    <row r="433">
      <c r="A433" s="16" t="s">
        <v>498</v>
      </c>
      <c r="B433" s="16" t="s">
        <v>481</v>
      </c>
      <c r="C433" s="54">
        <v>45691.0</v>
      </c>
      <c r="D433" s="54"/>
      <c r="E433" s="55" t="s">
        <v>12</v>
      </c>
      <c r="F433" s="56">
        <v>2400000.0</v>
      </c>
      <c r="G433" s="57">
        <v>2.0</v>
      </c>
      <c r="H433" s="16">
        <v>2025.0</v>
      </c>
      <c r="I433" s="58">
        <f t="shared" si="4"/>
        <v>2026</v>
      </c>
      <c r="J433" s="59" t="str">
        <f t="shared" ref="J433:K433" si="861">if($E433="","",if($E433="Dropped",if(and(J$1&lt;=$I433,J$1&gt;=$H433),if(Year($D433)=J$1,$F433*0.8,if((year($D433)+1)=J$1,$F433*0.6,$F433*0.4)) ,""),if($E433="Minors",0,if($E433="FA Contract",if(and(J$1&lt;=$I433,J$1&gt;=$H433),$F433,""),if($E433="YP Contract",if(J$1=$H433,500000,if(J$1=($H433+1),1000000,if(J$1=($H433+2),1500000,""))))))))</f>
        <v/>
      </c>
      <c r="K433" s="59">
        <f t="shared" si="861"/>
        <v>2400000</v>
      </c>
      <c r="L433" s="59">
        <f t="shared" ref="L433:Z433" si="862">if($E433="","",if($E433="Injured",if(and(L$1=year(today()),L$1&lt;=$I433,L$1&gt;=$H433),0,if(and(L$1&lt;=$I433,L$1&gt;=$H433),$F433,"")),if($E433="Dropped",if(and(L$1&lt;=$I433,L$1&gt;=$H433),if(Year($D433)=L$1,$F433*0.8,if((year($D433)+1)=L$1,$F433*0.6,$F433*0.4)) ,""),if($E433="Minors",0,if($E433="FA Contract",if(and(L$1&lt;=$I433,L$1&gt;=$H433),$F433,""),if($E433="YP Contract",if(L$1=$H433,500000,if(L$1=($H433+1),1000000,if(L$1=($H433+2),1500000,"")))))))))</f>
        <v>2400000</v>
      </c>
      <c r="M433" s="59" t="str">
        <f t="shared" si="862"/>
        <v/>
      </c>
      <c r="N433" s="59" t="str">
        <f t="shared" si="862"/>
        <v/>
      </c>
      <c r="O433" s="59" t="str">
        <f t="shared" si="862"/>
        <v/>
      </c>
      <c r="P433" s="59" t="str">
        <f t="shared" si="862"/>
        <v/>
      </c>
      <c r="Q433" s="59" t="str">
        <f t="shared" si="862"/>
        <v/>
      </c>
      <c r="R433" s="59" t="str">
        <f t="shared" si="862"/>
        <v/>
      </c>
      <c r="S433" s="59" t="str">
        <f t="shared" si="862"/>
        <v/>
      </c>
      <c r="T433" s="59" t="str">
        <f t="shared" si="862"/>
        <v/>
      </c>
      <c r="U433" s="59" t="str">
        <f t="shared" si="862"/>
        <v/>
      </c>
      <c r="V433" s="59" t="str">
        <f t="shared" si="862"/>
        <v/>
      </c>
      <c r="W433" s="59" t="str">
        <f t="shared" si="862"/>
        <v/>
      </c>
      <c r="X433" s="59" t="str">
        <f t="shared" si="862"/>
        <v/>
      </c>
      <c r="Y433" s="59" t="str">
        <f t="shared" si="862"/>
        <v/>
      </c>
      <c r="Z433" s="59" t="str">
        <f t="shared" si="862"/>
        <v/>
      </c>
    </row>
    <row r="434">
      <c r="A434" s="16" t="s">
        <v>502</v>
      </c>
      <c r="B434" s="16" t="s">
        <v>481</v>
      </c>
      <c r="C434" s="54">
        <v>45343.0</v>
      </c>
      <c r="D434" s="54"/>
      <c r="E434" s="55" t="s">
        <v>34</v>
      </c>
      <c r="F434" s="60" t="s">
        <v>35</v>
      </c>
      <c r="G434" s="57" t="s">
        <v>35</v>
      </c>
      <c r="H434" s="16">
        <v>2024.0</v>
      </c>
      <c r="I434" s="58">
        <f t="shared" si="4"/>
        <v>2026</v>
      </c>
      <c r="J434" s="59">
        <f t="shared" ref="J434:K434" si="863">if($E434="","",if($E434="Dropped",if(and(J$1&lt;=$I434,J$1&gt;=$H434),if(Year($D434)=J$1,$F434*0.8,if((year($D434)+1)=J$1,$F434*0.6,$F434*0.4)) ,""),if($E434="Minors",0,if($E434="FA Contract",if(and(J$1&lt;=$I434,J$1&gt;=$H434),$F434,""),if($E434="YP Contract",if(J$1=$H434,500000,if(J$1=($H434+1),1000000,if(J$1=($H434+2),1500000,""))))))))</f>
        <v>500000</v>
      </c>
      <c r="K434" s="59">
        <f t="shared" si="863"/>
        <v>1000000</v>
      </c>
      <c r="L434" s="59">
        <f t="shared" ref="L434:Z434" si="864">if($E434="","",if($E434="Injured",if(and(L$1=year(today()),L$1&lt;=$I434,L$1&gt;=$H434),0,if(and(L$1&lt;=$I434,L$1&gt;=$H434),$F434,"")),if($E434="Dropped",if(and(L$1&lt;=$I434,L$1&gt;=$H434),if(Year($D434)=L$1,$F434*0.8,if((year($D434)+1)=L$1,$F434*0.6,$F434*0.4)) ,""),if($E434="Minors",0,if($E434="FA Contract",if(and(L$1&lt;=$I434,L$1&gt;=$H434),$F434,""),if($E434="YP Contract",if(L$1=$H434,500000,if(L$1=($H434+1),1000000,if(L$1=($H434+2),1500000,"")))))))))</f>
        <v>1500000</v>
      </c>
      <c r="M434" s="59" t="str">
        <f t="shared" si="864"/>
        <v/>
      </c>
      <c r="N434" s="59" t="str">
        <f t="shared" si="864"/>
        <v/>
      </c>
      <c r="O434" s="59" t="str">
        <f t="shared" si="864"/>
        <v/>
      </c>
      <c r="P434" s="59" t="str">
        <f t="shared" si="864"/>
        <v/>
      </c>
      <c r="Q434" s="59" t="str">
        <f t="shared" si="864"/>
        <v/>
      </c>
      <c r="R434" s="59" t="str">
        <f t="shared" si="864"/>
        <v/>
      </c>
      <c r="S434" s="59" t="str">
        <f t="shared" si="864"/>
        <v/>
      </c>
      <c r="T434" s="59" t="str">
        <f t="shared" si="864"/>
        <v/>
      </c>
      <c r="U434" s="59" t="str">
        <f t="shared" si="864"/>
        <v/>
      </c>
      <c r="V434" s="59" t="str">
        <f t="shared" si="864"/>
        <v/>
      </c>
      <c r="W434" s="59" t="str">
        <f t="shared" si="864"/>
        <v/>
      </c>
      <c r="X434" s="59" t="str">
        <f t="shared" si="864"/>
        <v/>
      </c>
      <c r="Y434" s="59" t="str">
        <f t="shared" si="864"/>
        <v/>
      </c>
      <c r="Z434" s="59" t="str">
        <f t="shared" si="864"/>
        <v/>
      </c>
    </row>
    <row r="435">
      <c r="A435" s="16" t="s">
        <v>506</v>
      </c>
      <c r="B435" s="16" t="s">
        <v>481</v>
      </c>
      <c r="C435" s="54">
        <v>45343.0</v>
      </c>
      <c r="D435" s="54"/>
      <c r="E435" s="55" t="s">
        <v>34</v>
      </c>
      <c r="F435" s="60" t="s">
        <v>35</v>
      </c>
      <c r="G435" s="57" t="s">
        <v>35</v>
      </c>
      <c r="H435" s="16">
        <v>2025.0</v>
      </c>
      <c r="I435" s="58">
        <f t="shared" si="4"/>
        <v>2027</v>
      </c>
      <c r="J435" s="59" t="str">
        <f t="shared" ref="J435:K435" si="865">if($E435="","",if($E435="Dropped",if(and(J$1&lt;=$I435,J$1&gt;=$H435),if(Year($D435)=J$1,$F435*0.8,if((year($D435)+1)=J$1,$F435*0.6,$F435*0.4)) ,""),if($E435="Minors",0,if($E435="FA Contract",if(and(J$1&lt;=$I435,J$1&gt;=$H435),$F435,""),if($E435="YP Contract",if(J$1=$H435,500000,if(J$1=($H435+1),1000000,if(J$1=($H435+2),1500000,""))))))))</f>
        <v/>
      </c>
      <c r="K435" s="59">
        <f t="shared" si="865"/>
        <v>500000</v>
      </c>
      <c r="L435" s="59">
        <f t="shared" ref="L435:Z435" si="866">if($E435="","",if($E435="Injured",if(and(L$1=year(today()),L$1&lt;=$I435,L$1&gt;=$H435),0,if(and(L$1&lt;=$I435,L$1&gt;=$H435),$F435,"")),if($E435="Dropped",if(and(L$1&lt;=$I435,L$1&gt;=$H435),if(Year($D435)=L$1,$F435*0.8,if((year($D435)+1)=L$1,$F435*0.6,$F435*0.4)) ,""),if($E435="Minors",0,if($E435="FA Contract",if(and(L$1&lt;=$I435,L$1&gt;=$H435),$F435,""),if($E435="YP Contract",if(L$1=$H435,500000,if(L$1=($H435+1),1000000,if(L$1=($H435+2),1500000,"")))))))))</f>
        <v>1000000</v>
      </c>
      <c r="M435" s="59">
        <f t="shared" si="866"/>
        <v>1500000</v>
      </c>
      <c r="N435" s="59" t="str">
        <f t="shared" si="866"/>
        <v/>
      </c>
      <c r="O435" s="59" t="str">
        <f t="shared" si="866"/>
        <v/>
      </c>
      <c r="P435" s="59" t="str">
        <f t="shared" si="866"/>
        <v/>
      </c>
      <c r="Q435" s="59" t="str">
        <f t="shared" si="866"/>
        <v/>
      </c>
      <c r="R435" s="59" t="str">
        <f t="shared" si="866"/>
        <v/>
      </c>
      <c r="S435" s="59" t="str">
        <f t="shared" si="866"/>
        <v/>
      </c>
      <c r="T435" s="59" t="str">
        <f t="shared" si="866"/>
        <v/>
      </c>
      <c r="U435" s="59" t="str">
        <f t="shared" si="866"/>
        <v/>
      </c>
      <c r="V435" s="59" t="str">
        <f t="shared" si="866"/>
        <v/>
      </c>
      <c r="W435" s="59" t="str">
        <f t="shared" si="866"/>
        <v/>
      </c>
      <c r="X435" s="59" t="str">
        <f t="shared" si="866"/>
        <v/>
      </c>
      <c r="Y435" s="59" t="str">
        <f t="shared" si="866"/>
        <v/>
      </c>
      <c r="Z435" s="59" t="str">
        <f t="shared" si="866"/>
        <v/>
      </c>
    </row>
    <row r="436">
      <c r="A436" s="16" t="s">
        <v>507</v>
      </c>
      <c r="B436" s="16" t="s">
        <v>481</v>
      </c>
      <c r="C436" s="54">
        <v>45343.0</v>
      </c>
      <c r="D436" s="54"/>
      <c r="E436" s="55" t="s">
        <v>34</v>
      </c>
      <c r="F436" s="60" t="s">
        <v>35</v>
      </c>
      <c r="G436" s="57" t="s">
        <v>35</v>
      </c>
      <c r="H436" s="16">
        <v>2025.0</v>
      </c>
      <c r="I436" s="58">
        <f t="shared" si="4"/>
        <v>2027</v>
      </c>
      <c r="J436" s="59" t="str">
        <f t="shared" ref="J436:K436" si="867">if($E436="","",if($E436="Dropped",if(and(J$1&lt;=$I436,J$1&gt;=$H436),if(Year($D436)=J$1,$F436*0.8,if((year($D436)+1)=J$1,$F436*0.6,$F436*0.4)) ,""),if($E436="Minors",0,if($E436="FA Contract",if(and(J$1&lt;=$I436,J$1&gt;=$H436),$F436,""),if($E436="YP Contract",if(J$1=$H436,500000,if(J$1=($H436+1),1000000,if(J$1=($H436+2),1500000,""))))))))</f>
        <v/>
      </c>
      <c r="K436" s="59">
        <f t="shared" si="867"/>
        <v>500000</v>
      </c>
      <c r="L436" s="59">
        <f t="shared" ref="L436:Z436" si="868">if($E436="","",if($E436="Injured",if(and(L$1=year(today()),L$1&lt;=$I436,L$1&gt;=$H436),0,if(and(L$1&lt;=$I436,L$1&gt;=$H436),$F436,"")),if($E436="Dropped",if(and(L$1&lt;=$I436,L$1&gt;=$H436),if(Year($D436)=L$1,$F436*0.8,if((year($D436)+1)=L$1,$F436*0.6,$F436*0.4)) ,""),if($E436="Minors",0,if($E436="FA Contract",if(and(L$1&lt;=$I436,L$1&gt;=$H436),$F436,""),if($E436="YP Contract",if(L$1=$H436,500000,if(L$1=($H436+1),1000000,if(L$1=($H436+2),1500000,"")))))))))</f>
        <v>1000000</v>
      </c>
      <c r="M436" s="59">
        <f t="shared" si="868"/>
        <v>1500000</v>
      </c>
      <c r="N436" s="59" t="str">
        <f t="shared" si="868"/>
        <v/>
      </c>
      <c r="O436" s="59" t="str">
        <f t="shared" si="868"/>
        <v/>
      </c>
      <c r="P436" s="59" t="str">
        <f t="shared" si="868"/>
        <v/>
      </c>
      <c r="Q436" s="59" t="str">
        <f t="shared" si="868"/>
        <v/>
      </c>
      <c r="R436" s="59" t="str">
        <f t="shared" si="868"/>
        <v/>
      </c>
      <c r="S436" s="59" t="str">
        <f t="shared" si="868"/>
        <v/>
      </c>
      <c r="T436" s="59" t="str">
        <f t="shared" si="868"/>
        <v/>
      </c>
      <c r="U436" s="59" t="str">
        <f t="shared" si="868"/>
        <v/>
      </c>
      <c r="V436" s="59" t="str">
        <f t="shared" si="868"/>
        <v/>
      </c>
      <c r="W436" s="59" t="str">
        <f t="shared" si="868"/>
        <v/>
      </c>
      <c r="X436" s="59" t="str">
        <f t="shared" si="868"/>
        <v/>
      </c>
      <c r="Y436" s="59" t="str">
        <f t="shared" si="868"/>
        <v/>
      </c>
      <c r="Z436" s="59" t="str">
        <f t="shared" si="868"/>
        <v/>
      </c>
    </row>
    <row r="437">
      <c r="A437" s="16" t="s">
        <v>508</v>
      </c>
      <c r="B437" s="16" t="s">
        <v>481</v>
      </c>
      <c r="C437" s="54">
        <v>45343.0</v>
      </c>
      <c r="D437" s="54"/>
      <c r="E437" s="55" t="s">
        <v>34</v>
      </c>
      <c r="F437" s="60" t="s">
        <v>35</v>
      </c>
      <c r="G437" s="57" t="s">
        <v>35</v>
      </c>
      <c r="H437" s="16">
        <v>2025.0</v>
      </c>
      <c r="I437" s="58">
        <f t="shared" si="4"/>
        <v>2027</v>
      </c>
      <c r="J437" s="59" t="str">
        <f t="shared" ref="J437:K437" si="869">if($E437="","",if($E437="Dropped",if(and(J$1&lt;=$I437,J$1&gt;=$H437),if(Year($D437)=J$1,$F437*0.8,if((year($D437)+1)=J$1,$F437*0.6,$F437*0.4)) ,""),if($E437="Minors",0,if($E437="FA Contract",if(and(J$1&lt;=$I437,J$1&gt;=$H437),$F437,""),if($E437="YP Contract",if(J$1=$H437,500000,if(J$1=($H437+1),1000000,if(J$1=($H437+2),1500000,""))))))))</f>
        <v/>
      </c>
      <c r="K437" s="59">
        <f t="shared" si="869"/>
        <v>500000</v>
      </c>
      <c r="L437" s="59">
        <f t="shared" ref="L437:Z437" si="870">if($E437="","",if($E437="Injured",if(and(L$1=year(today()),L$1&lt;=$I437,L$1&gt;=$H437),0,if(and(L$1&lt;=$I437,L$1&gt;=$H437),$F437,"")),if($E437="Dropped",if(and(L$1&lt;=$I437,L$1&gt;=$H437),if(Year($D437)=L$1,$F437*0.8,if((year($D437)+1)=L$1,$F437*0.6,$F437*0.4)) ,""),if($E437="Minors",0,if($E437="FA Contract",if(and(L$1&lt;=$I437,L$1&gt;=$H437),$F437,""),if($E437="YP Contract",if(L$1=$H437,500000,if(L$1=($H437+1),1000000,if(L$1=($H437+2),1500000,"")))))))))</f>
        <v>1000000</v>
      </c>
      <c r="M437" s="59">
        <f t="shared" si="870"/>
        <v>1500000</v>
      </c>
      <c r="N437" s="59" t="str">
        <f t="shared" si="870"/>
        <v/>
      </c>
      <c r="O437" s="59" t="str">
        <f t="shared" si="870"/>
        <v/>
      </c>
      <c r="P437" s="59" t="str">
        <f t="shared" si="870"/>
        <v/>
      </c>
      <c r="Q437" s="59" t="str">
        <f t="shared" si="870"/>
        <v/>
      </c>
      <c r="R437" s="59" t="str">
        <f t="shared" si="870"/>
        <v/>
      </c>
      <c r="S437" s="59" t="str">
        <f t="shared" si="870"/>
        <v/>
      </c>
      <c r="T437" s="59" t="str">
        <f t="shared" si="870"/>
        <v/>
      </c>
      <c r="U437" s="59" t="str">
        <f t="shared" si="870"/>
        <v/>
      </c>
      <c r="V437" s="59" t="str">
        <f t="shared" si="870"/>
        <v/>
      </c>
      <c r="W437" s="59" t="str">
        <f t="shared" si="870"/>
        <v/>
      </c>
      <c r="X437" s="59" t="str">
        <f t="shared" si="870"/>
        <v/>
      </c>
      <c r="Y437" s="59" t="str">
        <f t="shared" si="870"/>
        <v/>
      </c>
      <c r="Z437" s="59" t="str">
        <f t="shared" si="870"/>
        <v/>
      </c>
    </row>
    <row r="438">
      <c r="A438" s="16" t="s">
        <v>510</v>
      </c>
      <c r="B438" s="16" t="s">
        <v>481</v>
      </c>
      <c r="C438" s="54">
        <v>45343.0</v>
      </c>
      <c r="D438" s="54"/>
      <c r="E438" s="55" t="s">
        <v>34</v>
      </c>
      <c r="F438" s="60" t="s">
        <v>35</v>
      </c>
      <c r="G438" s="57" t="s">
        <v>35</v>
      </c>
      <c r="H438" s="16">
        <v>2025.0</v>
      </c>
      <c r="I438" s="58">
        <f t="shared" si="4"/>
        <v>2027</v>
      </c>
      <c r="J438" s="59" t="str">
        <f t="shared" ref="J438:K438" si="871">if($E438="","",if($E438="Dropped",if(and(J$1&lt;=$I438,J$1&gt;=$H438),if(Year($D438)=J$1,$F438*0.8,if((year($D438)+1)=J$1,$F438*0.6,$F438*0.4)) ,""),if($E438="Minors",0,if($E438="FA Contract",if(and(J$1&lt;=$I438,J$1&gt;=$H438),$F438,""),if($E438="YP Contract",if(J$1=$H438,500000,if(J$1=($H438+1),1000000,if(J$1=($H438+2),1500000,""))))))))</f>
        <v/>
      </c>
      <c r="K438" s="59">
        <f t="shared" si="871"/>
        <v>500000</v>
      </c>
      <c r="L438" s="59">
        <f t="shared" ref="L438:Z438" si="872">if($E438="","",if($E438="Injured",if(and(L$1=year(today()),L$1&lt;=$I438,L$1&gt;=$H438),0,if(and(L$1&lt;=$I438,L$1&gt;=$H438),$F438,"")),if($E438="Dropped",if(and(L$1&lt;=$I438,L$1&gt;=$H438),if(Year($D438)=L$1,$F438*0.8,if((year($D438)+1)=L$1,$F438*0.6,$F438*0.4)) ,""),if($E438="Minors",0,if($E438="FA Contract",if(and(L$1&lt;=$I438,L$1&gt;=$H438),$F438,""),if($E438="YP Contract",if(L$1=$H438,500000,if(L$1=($H438+1),1000000,if(L$1=($H438+2),1500000,"")))))))))</f>
        <v>1000000</v>
      </c>
      <c r="M438" s="59">
        <f t="shared" si="872"/>
        <v>1500000</v>
      </c>
      <c r="N438" s="59" t="str">
        <f t="shared" si="872"/>
        <v/>
      </c>
      <c r="O438" s="59" t="str">
        <f t="shared" si="872"/>
        <v/>
      </c>
      <c r="P438" s="59" t="str">
        <f t="shared" si="872"/>
        <v/>
      </c>
      <c r="Q438" s="59" t="str">
        <f t="shared" si="872"/>
        <v/>
      </c>
      <c r="R438" s="59" t="str">
        <f t="shared" si="872"/>
        <v/>
      </c>
      <c r="S438" s="59" t="str">
        <f t="shared" si="872"/>
        <v/>
      </c>
      <c r="T438" s="59" t="str">
        <f t="shared" si="872"/>
        <v/>
      </c>
      <c r="U438" s="59" t="str">
        <f t="shared" si="872"/>
        <v/>
      </c>
      <c r="V438" s="59" t="str">
        <f t="shared" si="872"/>
        <v/>
      </c>
      <c r="W438" s="59" t="str">
        <f t="shared" si="872"/>
        <v/>
      </c>
      <c r="X438" s="59" t="str">
        <f t="shared" si="872"/>
        <v/>
      </c>
      <c r="Y438" s="59" t="str">
        <f t="shared" si="872"/>
        <v/>
      </c>
      <c r="Z438" s="59" t="str">
        <f t="shared" si="872"/>
        <v/>
      </c>
    </row>
    <row r="439">
      <c r="A439" s="16" t="s">
        <v>512</v>
      </c>
      <c r="B439" s="16" t="s">
        <v>481</v>
      </c>
      <c r="C439" s="54">
        <v>45343.0</v>
      </c>
      <c r="D439" s="54"/>
      <c r="E439" s="55" t="s">
        <v>34</v>
      </c>
      <c r="F439" s="60" t="s">
        <v>35</v>
      </c>
      <c r="G439" s="57" t="s">
        <v>35</v>
      </c>
      <c r="H439" s="16">
        <v>2025.0</v>
      </c>
      <c r="I439" s="58">
        <f t="shared" si="4"/>
        <v>2027</v>
      </c>
      <c r="J439" s="59" t="str">
        <f t="shared" ref="J439:K439" si="873">if($E439="","",if($E439="Dropped",if(and(J$1&lt;=$I439,J$1&gt;=$H439),if(Year($D439)=J$1,$F439*0.8,if((year($D439)+1)=J$1,$F439*0.6,$F439*0.4)) ,""),if($E439="Minors",0,if($E439="FA Contract",if(and(J$1&lt;=$I439,J$1&gt;=$H439),$F439,""),if($E439="YP Contract",if(J$1=$H439,500000,if(J$1=($H439+1),1000000,if(J$1=($H439+2),1500000,""))))))))</f>
        <v/>
      </c>
      <c r="K439" s="59">
        <f t="shared" si="873"/>
        <v>500000</v>
      </c>
      <c r="L439" s="59">
        <f t="shared" ref="L439:Z439" si="874">if($E439="","",if($E439="Injured",if(and(L$1=year(today()),L$1&lt;=$I439,L$1&gt;=$H439),0,if(and(L$1&lt;=$I439,L$1&gt;=$H439),$F439,"")),if($E439="Dropped",if(and(L$1&lt;=$I439,L$1&gt;=$H439),if(Year($D439)=L$1,$F439*0.8,if((year($D439)+1)=L$1,$F439*0.6,$F439*0.4)) ,""),if($E439="Minors",0,if($E439="FA Contract",if(and(L$1&lt;=$I439,L$1&gt;=$H439),$F439,""),if($E439="YP Contract",if(L$1=$H439,500000,if(L$1=($H439+1),1000000,if(L$1=($H439+2),1500000,"")))))))))</f>
        <v>1000000</v>
      </c>
      <c r="M439" s="59">
        <f t="shared" si="874"/>
        <v>1500000</v>
      </c>
      <c r="N439" s="59" t="str">
        <f t="shared" si="874"/>
        <v/>
      </c>
      <c r="O439" s="59" t="str">
        <f t="shared" si="874"/>
        <v/>
      </c>
      <c r="P439" s="59" t="str">
        <f t="shared" si="874"/>
        <v/>
      </c>
      <c r="Q439" s="59" t="str">
        <f t="shared" si="874"/>
        <v/>
      </c>
      <c r="R439" s="59" t="str">
        <f t="shared" si="874"/>
        <v/>
      </c>
      <c r="S439" s="59" t="str">
        <f t="shared" si="874"/>
        <v/>
      </c>
      <c r="T439" s="59" t="str">
        <f t="shared" si="874"/>
        <v/>
      </c>
      <c r="U439" s="59" t="str">
        <f t="shared" si="874"/>
        <v/>
      </c>
      <c r="V439" s="59" t="str">
        <f t="shared" si="874"/>
        <v/>
      </c>
      <c r="W439" s="59" t="str">
        <f t="shared" si="874"/>
        <v/>
      </c>
      <c r="X439" s="59" t="str">
        <f t="shared" si="874"/>
        <v/>
      </c>
      <c r="Y439" s="59" t="str">
        <f t="shared" si="874"/>
        <v/>
      </c>
      <c r="Z439" s="59" t="str">
        <f t="shared" si="874"/>
        <v/>
      </c>
    </row>
    <row r="440">
      <c r="A440" s="16" t="s">
        <v>513</v>
      </c>
      <c r="B440" s="16" t="s">
        <v>481</v>
      </c>
      <c r="C440" s="54">
        <v>45343.0</v>
      </c>
      <c r="D440" s="54"/>
      <c r="E440" s="55" t="s">
        <v>34</v>
      </c>
      <c r="F440" s="60" t="s">
        <v>35</v>
      </c>
      <c r="G440" s="57" t="s">
        <v>35</v>
      </c>
      <c r="H440" s="16">
        <v>2025.0</v>
      </c>
      <c r="I440" s="58">
        <f t="shared" si="4"/>
        <v>2027</v>
      </c>
      <c r="J440" s="59" t="str">
        <f t="shared" ref="J440:K440" si="875">if($E440="","",if($E440="Dropped",if(and(J$1&lt;=$I440,J$1&gt;=$H440),if(Year($D440)=J$1,$F440*0.8,if((year($D440)+1)=J$1,$F440*0.6,$F440*0.4)) ,""),if($E440="Minors",0,if($E440="FA Contract",if(and(J$1&lt;=$I440,J$1&gt;=$H440),$F440,""),if($E440="YP Contract",if(J$1=$H440,500000,if(J$1=($H440+1),1000000,if(J$1=($H440+2),1500000,""))))))))</f>
        <v/>
      </c>
      <c r="K440" s="59">
        <f t="shared" si="875"/>
        <v>500000</v>
      </c>
      <c r="L440" s="59">
        <f t="shared" ref="L440:Z440" si="876">if($E440="","",if($E440="Injured",if(and(L$1=year(today()),L$1&lt;=$I440,L$1&gt;=$H440),0,if(and(L$1&lt;=$I440,L$1&gt;=$H440),$F440,"")),if($E440="Dropped",if(and(L$1&lt;=$I440,L$1&gt;=$H440),if(Year($D440)=L$1,$F440*0.8,if((year($D440)+1)=L$1,$F440*0.6,$F440*0.4)) ,""),if($E440="Minors",0,if($E440="FA Contract",if(and(L$1&lt;=$I440,L$1&gt;=$H440),$F440,""),if($E440="YP Contract",if(L$1=$H440,500000,if(L$1=($H440+1),1000000,if(L$1=($H440+2),1500000,"")))))))))</f>
        <v>1000000</v>
      </c>
      <c r="M440" s="59">
        <f t="shared" si="876"/>
        <v>1500000</v>
      </c>
      <c r="N440" s="59" t="str">
        <f t="shared" si="876"/>
        <v/>
      </c>
      <c r="O440" s="59" t="str">
        <f t="shared" si="876"/>
        <v/>
      </c>
      <c r="P440" s="59" t="str">
        <f t="shared" si="876"/>
        <v/>
      </c>
      <c r="Q440" s="59" t="str">
        <f t="shared" si="876"/>
        <v/>
      </c>
      <c r="R440" s="59" t="str">
        <f t="shared" si="876"/>
        <v/>
      </c>
      <c r="S440" s="59" t="str">
        <f t="shared" si="876"/>
        <v/>
      </c>
      <c r="T440" s="59" t="str">
        <f t="shared" si="876"/>
        <v/>
      </c>
      <c r="U440" s="59" t="str">
        <f t="shared" si="876"/>
        <v/>
      </c>
      <c r="V440" s="59" t="str">
        <f t="shared" si="876"/>
        <v/>
      </c>
      <c r="W440" s="59" t="str">
        <f t="shared" si="876"/>
        <v/>
      </c>
      <c r="X440" s="59" t="str">
        <f t="shared" si="876"/>
        <v/>
      </c>
      <c r="Y440" s="59" t="str">
        <f t="shared" si="876"/>
        <v/>
      </c>
      <c r="Z440" s="59" t="str">
        <f t="shared" si="876"/>
        <v/>
      </c>
    </row>
    <row r="441">
      <c r="A441" s="16" t="s">
        <v>514</v>
      </c>
      <c r="B441" s="16" t="s">
        <v>481</v>
      </c>
      <c r="C441" s="54">
        <v>45343.0</v>
      </c>
      <c r="D441" s="54"/>
      <c r="E441" s="55" t="s">
        <v>34</v>
      </c>
      <c r="F441" s="60" t="s">
        <v>35</v>
      </c>
      <c r="G441" s="57" t="s">
        <v>35</v>
      </c>
      <c r="H441" s="16">
        <v>2025.0</v>
      </c>
      <c r="I441" s="58">
        <f t="shared" si="4"/>
        <v>2027</v>
      </c>
      <c r="J441" s="59" t="str">
        <f t="shared" ref="J441:K441" si="877">if($E441="","",if($E441="Dropped",if(and(J$1&lt;=$I441,J$1&gt;=$H441),if(Year($D441)=J$1,$F441*0.8,if((year($D441)+1)=J$1,$F441*0.6,$F441*0.4)) ,""),if($E441="Minors",0,if($E441="FA Contract",if(and(J$1&lt;=$I441,J$1&gt;=$H441),$F441,""),if($E441="YP Contract",if(J$1=$H441,500000,if(J$1=($H441+1),1000000,if(J$1=($H441+2),1500000,""))))))))</f>
        <v/>
      </c>
      <c r="K441" s="59">
        <f t="shared" si="877"/>
        <v>500000</v>
      </c>
      <c r="L441" s="59">
        <f t="shared" ref="L441:Z441" si="878">if($E441="","",if($E441="Injured",if(and(L$1=year(today()),L$1&lt;=$I441,L$1&gt;=$H441),0,if(and(L$1&lt;=$I441,L$1&gt;=$H441),$F441,"")),if($E441="Dropped",if(and(L$1&lt;=$I441,L$1&gt;=$H441),if(Year($D441)=L$1,$F441*0.8,if((year($D441)+1)=L$1,$F441*0.6,$F441*0.4)) ,""),if($E441="Minors",0,if($E441="FA Contract",if(and(L$1&lt;=$I441,L$1&gt;=$H441),$F441,""),if($E441="YP Contract",if(L$1=$H441,500000,if(L$1=($H441+1),1000000,if(L$1=($H441+2),1500000,"")))))))))</f>
        <v>1000000</v>
      </c>
      <c r="M441" s="59">
        <f t="shared" si="878"/>
        <v>1500000</v>
      </c>
      <c r="N441" s="59" t="str">
        <f t="shared" si="878"/>
        <v/>
      </c>
      <c r="O441" s="59" t="str">
        <f t="shared" si="878"/>
        <v/>
      </c>
      <c r="P441" s="59" t="str">
        <f t="shared" si="878"/>
        <v/>
      </c>
      <c r="Q441" s="59" t="str">
        <f t="shared" si="878"/>
        <v/>
      </c>
      <c r="R441" s="59" t="str">
        <f t="shared" si="878"/>
        <v/>
      </c>
      <c r="S441" s="59" t="str">
        <f t="shared" si="878"/>
        <v/>
      </c>
      <c r="T441" s="59" t="str">
        <f t="shared" si="878"/>
        <v/>
      </c>
      <c r="U441" s="59" t="str">
        <f t="shared" si="878"/>
        <v/>
      </c>
      <c r="V441" s="59" t="str">
        <f t="shared" si="878"/>
        <v/>
      </c>
      <c r="W441" s="59" t="str">
        <f t="shared" si="878"/>
        <v/>
      </c>
      <c r="X441" s="59" t="str">
        <f t="shared" si="878"/>
        <v/>
      </c>
      <c r="Y441" s="59" t="str">
        <f t="shared" si="878"/>
        <v/>
      </c>
      <c r="Z441" s="59" t="str">
        <f t="shared" si="878"/>
        <v/>
      </c>
    </row>
    <row r="442">
      <c r="A442" s="16" t="s">
        <v>515</v>
      </c>
      <c r="B442" s="16" t="s">
        <v>481</v>
      </c>
      <c r="C442" s="54">
        <v>45354.0</v>
      </c>
      <c r="D442" s="54"/>
      <c r="E442" s="55" t="s">
        <v>34</v>
      </c>
      <c r="F442" s="60" t="s">
        <v>35</v>
      </c>
      <c r="G442" s="18" t="s">
        <v>35</v>
      </c>
      <c r="H442" s="16">
        <v>2025.0</v>
      </c>
      <c r="I442" s="58">
        <f t="shared" si="4"/>
        <v>2027</v>
      </c>
      <c r="J442" s="59" t="str">
        <f t="shared" ref="J442:K442" si="879">if($E442="","",if($E442="Dropped",if(and(J$1&lt;=$I442,J$1&gt;=$H442),if(Year($D442)=J$1,$F442*0.8,if((year($D442)+1)=J$1,$F442*0.6,$F442*0.4)) ,""),if($E442="Minors",0,if($E442="FA Contract",if(and(J$1&lt;=$I442,J$1&gt;=$H442),$F442,""),if($E442="YP Contract",if(J$1=$H442,500000,if(J$1=($H442+1),1000000,if(J$1=($H442+2),1500000,""))))))))</f>
        <v/>
      </c>
      <c r="K442" s="59">
        <f t="shared" si="879"/>
        <v>500000</v>
      </c>
      <c r="L442" s="59">
        <f t="shared" ref="L442:Z442" si="880">if($E442="","",if($E442="Injured",if(and(L$1=year(today()),L$1&lt;=$I442,L$1&gt;=$H442),0,if(and(L$1&lt;=$I442,L$1&gt;=$H442),$F442,"")),if($E442="Dropped",if(and(L$1&lt;=$I442,L$1&gt;=$H442),if(Year($D442)=L$1,$F442*0.8,if((year($D442)+1)=L$1,$F442*0.6,$F442*0.4)) ,""),if($E442="Minors",0,if($E442="FA Contract",if(and(L$1&lt;=$I442,L$1&gt;=$H442),$F442,""),if($E442="YP Contract",if(L$1=$H442,500000,if(L$1=($H442+1),1000000,if(L$1=($H442+2),1500000,"")))))))))</f>
        <v>1000000</v>
      </c>
      <c r="M442" s="59">
        <f t="shared" si="880"/>
        <v>1500000</v>
      </c>
      <c r="N442" s="59" t="str">
        <f t="shared" si="880"/>
        <v/>
      </c>
      <c r="O442" s="59" t="str">
        <f t="shared" si="880"/>
        <v/>
      </c>
      <c r="P442" s="59" t="str">
        <f t="shared" si="880"/>
        <v/>
      </c>
      <c r="Q442" s="59" t="str">
        <f t="shared" si="880"/>
        <v/>
      </c>
      <c r="R442" s="59" t="str">
        <f t="shared" si="880"/>
        <v/>
      </c>
      <c r="S442" s="59" t="str">
        <f t="shared" si="880"/>
        <v/>
      </c>
      <c r="T442" s="59" t="str">
        <f t="shared" si="880"/>
        <v/>
      </c>
      <c r="U442" s="59" t="str">
        <f t="shared" si="880"/>
        <v/>
      </c>
      <c r="V442" s="59" t="str">
        <f t="shared" si="880"/>
        <v/>
      </c>
      <c r="W442" s="59" t="str">
        <f t="shared" si="880"/>
        <v/>
      </c>
      <c r="X442" s="59" t="str">
        <f t="shared" si="880"/>
        <v/>
      </c>
      <c r="Y442" s="59" t="str">
        <f t="shared" si="880"/>
        <v/>
      </c>
      <c r="Z442" s="59" t="str">
        <f t="shared" si="880"/>
        <v/>
      </c>
    </row>
    <row r="443">
      <c r="A443" s="16" t="s">
        <v>1075</v>
      </c>
      <c r="B443" s="16" t="s">
        <v>481</v>
      </c>
      <c r="C443" s="54">
        <v>46049.0</v>
      </c>
      <c r="D443" s="54"/>
      <c r="E443" s="55" t="s">
        <v>52</v>
      </c>
      <c r="F443" s="60" t="s">
        <v>35</v>
      </c>
      <c r="G443" s="57" t="s">
        <v>35</v>
      </c>
      <c r="H443" s="62"/>
      <c r="I443" s="58" t="str">
        <f t="shared" si="4"/>
        <v/>
      </c>
      <c r="J443" s="59">
        <f t="shared" ref="J443:K443" si="881">if($E443="","",if($E443="Dropped",if(and(J$1&lt;=$I443,J$1&gt;=$H443),if(Year($D443)=J$1,$F443*0.8,if((year($D443)+1)=J$1,$F443*0.6,$F443*0.4)) ,""),if($E443="Minors",0,if($E443="FA Contract",if(and(J$1&lt;=$I443,J$1&gt;=$H443),$F443,""),if($E443="YP Contract",if(J$1=$H443,500000,if(J$1=($H443+1),1000000,if(J$1=($H443+2),1500000,""))))))))</f>
        <v>0</v>
      </c>
      <c r="K443" s="59">
        <f t="shared" si="881"/>
        <v>0</v>
      </c>
      <c r="L443" s="59">
        <f t="shared" ref="L443:Z443" si="882">if($E443="","",if($E443="Injured",if(and(L$1=year(today()),L$1&lt;=$I443,L$1&gt;=$H443),0,if(and(L$1&lt;=$I443,L$1&gt;=$H443),$F443,"")),if($E443="Dropped",if(and(L$1&lt;=$I443,L$1&gt;=$H443),if(Year($D443)=L$1,$F443*0.8,if((year($D443)+1)=L$1,$F443*0.6,$F443*0.4)) ,""),if($E443="Minors",0,if($E443="FA Contract",if(and(L$1&lt;=$I443,L$1&gt;=$H443),$F443,""),if($E443="YP Contract",if(L$1=$H443,500000,if(L$1=($H443+1),1000000,if(L$1=($H443+2),1500000,"")))))))))</f>
        <v>0</v>
      </c>
      <c r="M443" s="59">
        <f t="shared" si="882"/>
        <v>0</v>
      </c>
      <c r="N443" s="59">
        <f t="shared" si="882"/>
        <v>0</v>
      </c>
      <c r="O443" s="59">
        <f t="shared" si="882"/>
        <v>0</v>
      </c>
      <c r="P443" s="59">
        <f t="shared" si="882"/>
        <v>0</v>
      </c>
      <c r="Q443" s="59">
        <f t="shared" si="882"/>
        <v>0</v>
      </c>
      <c r="R443" s="59">
        <f t="shared" si="882"/>
        <v>0</v>
      </c>
      <c r="S443" s="59">
        <f t="shared" si="882"/>
        <v>0</v>
      </c>
      <c r="T443" s="59">
        <f t="shared" si="882"/>
        <v>0</v>
      </c>
      <c r="U443" s="59">
        <f t="shared" si="882"/>
        <v>0</v>
      </c>
      <c r="V443" s="59">
        <f t="shared" si="882"/>
        <v>0</v>
      </c>
      <c r="W443" s="59">
        <f t="shared" si="882"/>
        <v>0</v>
      </c>
      <c r="X443" s="59">
        <f t="shared" si="882"/>
        <v>0</v>
      </c>
      <c r="Y443" s="59">
        <f t="shared" si="882"/>
        <v>0</v>
      </c>
      <c r="Z443" s="59">
        <f t="shared" si="882"/>
        <v>0</v>
      </c>
    </row>
    <row r="444">
      <c r="A444" s="16" t="s">
        <v>521</v>
      </c>
      <c r="B444" s="16" t="s">
        <v>481</v>
      </c>
      <c r="C444" s="54">
        <v>45502.0</v>
      </c>
      <c r="D444" s="54"/>
      <c r="E444" s="55" t="s">
        <v>52</v>
      </c>
      <c r="F444" s="60" t="s">
        <v>35</v>
      </c>
      <c r="G444" s="57" t="s">
        <v>35</v>
      </c>
      <c r="H444" s="62"/>
      <c r="I444" s="58" t="str">
        <f t="shared" si="4"/>
        <v/>
      </c>
      <c r="J444" s="59">
        <f t="shared" ref="J444:K444" si="883">if($E444="","",if($E444="Dropped",if(and(J$1&lt;=$I444,J$1&gt;=$H444),if(Year($D444)=J$1,$F444*0.8,if((year($D444)+1)=J$1,$F444*0.6,$F444*0.4)) ,""),if($E444="Minors",0,if($E444="FA Contract",if(and(J$1&lt;=$I444,J$1&gt;=$H444),$F444,""),if($E444="YP Contract",if(J$1=$H444,500000,if(J$1=($H444+1),1000000,if(J$1=($H444+2),1500000,""))))))))</f>
        <v>0</v>
      </c>
      <c r="K444" s="59">
        <f t="shared" si="883"/>
        <v>0</v>
      </c>
      <c r="L444" s="59">
        <f t="shared" ref="L444:Z444" si="884">if($E444="","",if($E444="Injured",if(and(L$1=year(today()),L$1&lt;=$I444,L$1&gt;=$H444),0,if(and(L$1&lt;=$I444,L$1&gt;=$H444),$F444,"")),if($E444="Dropped",if(and(L$1&lt;=$I444,L$1&gt;=$H444),if(Year($D444)=L$1,$F444*0.8,if((year($D444)+1)=L$1,$F444*0.6,$F444*0.4)) ,""),if($E444="Minors",0,if($E444="FA Contract",if(and(L$1&lt;=$I444,L$1&gt;=$H444),$F444,""),if($E444="YP Contract",if(L$1=$H444,500000,if(L$1=($H444+1),1000000,if(L$1=($H444+2),1500000,"")))))))))</f>
        <v>0</v>
      </c>
      <c r="M444" s="59">
        <f t="shared" si="884"/>
        <v>0</v>
      </c>
      <c r="N444" s="59">
        <f t="shared" si="884"/>
        <v>0</v>
      </c>
      <c r="O444" s="59">
        <f t="shared" si="884"/>
        <v>0</v>
      </c>
      <c r="P444" s="59">
        <f t="shared" si="884"/>
        <v>0</v>
      </c>
      <c r="Q444" s="59">
        <f t="shared" si="884"/>
        <v>0</v>
      </c>
      <c r="R444" s="59">
        <f t="shared" si="884"/>
        <v>0</v>
      </c>
      <c r="S444" s="59">
        <f t="shared" si="884"/>
        <v>0</v>
      </c>
      <c r="T444" s="59">
        <f t="shared" si="884"/>
        <v>0</v>
      </c>
      <c r="U444" s="59">
        <f t="shared" si="884"/>
        <v>0</v>
      </c>
      <c r="V444" s="59">
        <f t="shared" si="884"/>
        <v>0</v>
      </c>
      <c r="W444" s="59">
        <f t="shared" si="884"/>
        <v>0</v>
      </c>
      <c r="X444" s="59">
        <f t="shared" si="884"/>
        <v>0</v>
      </c>
      <c r="Y444" s="59">
        <f t="shared" si="884"/>
        <v>0</v>
      </c>
      <c r="Z444" s="59">
        <f t="shared" si="884"/>
        <v>0</v>
      </c>
    </row>
    <row r="445">
      <c r="A445" s="16" t="s">
        <v>523</v>
      </c>
      <c r="B445" s="16" t="s">
        <v>481</v>
      </c>
      <c r="C445" s="54">
        <v>45343.0</v>
      </c>
      <c r="D445" s="54"/>
      <c r="E445" s="55" t="s">
        <v>52</v>
      </c>
      <c r="F445" s="60" t="s">
        <v>35</v>
      </c>
      <c r="G445" s="57" t="s">
        <v>35</v>
      </c>
      <c r="H445" s="62"/>
      <c r="I445" s="58" t="str">
        <f t="shared" si="4"/>
        <v/>
      </c>
      <c r="J445" s="59">
        <f t="shared" ref="J445:K445" si="885">if($E445="","",if($E445="Dropped",if(and(J$1&lt;=$I445,J$1&gt;=$H445),if(Year($D445)=J$1,$F445*0.8,if((year($D445)+1)=J$1,$F445*0.6,$F445*0.4)) ,""),if($E445="Minors",0,if($E445="FA Contract",if(and(J$1&lt;=$I445,J$1&gt;=$H445),$F445,""),if($E445="YP Contract",if(J$1=$H445,500000,if(J$1=($H445+1),1000000,if(J$1=($H445+2),1500000,""))))))))</f>
        <v>0</v>
      </c>
      <c r="K445" s="59">
        <f t="shared" si="885"/>
        <v>0</v>
      </c>
      <c r="L445" s="59">
        <f t="shared" ref="L445:Z445" si="886">if($E445="","",if($E445="Injured",if(and(L$1=year(today()),L$1&lt;=$I445,L$1&gt;=$H445),0,if(and(L$1&lt;=$I445,L$1&gt;=$H445),$F445,"")),if($E445="Dropped",if(and(L$1&lt;=$I445,L$1&gt;=$H445),if(Year($D445)=L$1,$F445*0.8,if((year($D445)+1)=L$1,$F445*0.6,$F445*0.4)) ,""),if($E445="Minors",0,if($E445="FA Contract",if(and(L$1&lt;=$I445,L$1&gt;=$H445),$F445,""),if($E445="YP Contract",if(L$1=$H445,500000,if(L$1=($H445+1),1000000,if(L$1=($H445+2),1500000,"")))))))))</f>
        <v>0</v>
      </c>
      <c r="M445" s="59">
        <f t="shared" si="886"/>
        <v>0</v>
      </c>
      <c r="N445" s="59">
        <f t="shared" si="886"/>
        <v>0</v>
      </c>
      <c r="O445" s="59">
        <f t="shared" si="886"/>
        <v>0</v>
      </c>
      <c r="P445" s="59">
        <f t="shared" si="886"/>
        <v>0</v>
      </c>
      <c r="Q445" s="59">
        <f t="shared" si="886"/>
        <v>0</v>
      </c>
      <c r="R445" s="59">
        <f t="shared" si="886"/>
        <v>0</v>
      </c>
      <c r="S445" s="59">
        <f t="shared" si="886"/>
        <v>0</v>
      </c>
      <c r="T445" s="59">
        <f t="shared" si="886"/>
        <v>0</v>
      </c>
      <c r="U445" s="59">
        <f t="shared" si="886"/>
        <v>0</v>
      </c>
      <c r="V445" s="59">
        <f t="shared" si="886"/>
        <v>0</v>
      </c>
      <c r="W445" s="59">
        <f t="shared" si="886"/>
        <v>0</v>
      </c>
      <c r="X445" s="59">
        <f t="shared" si="886"/>
        <v>0</v>
      </c>
      <c r="Y445" s="59">
        <f t="shared" si="886"/>
        <v>0</v>
      </c>
      <c r="Z445" s="59">
        <f t="shared" si="886"/>
        <v>0</v>
      </c>
    </row>
    <row r="446">
      <c r="A446" s="16" t="s">
        <v>525</v>
      </c>
      <c r="B446" s="16" t="s">
        <v>481</v>
      </c>
      <c r="C446" s="54">
        <v>45685.0</v>
      </c>
      <c r="D446" s="54"/>
      <c r="E446" s="55" t="s">
        <v>52</v>
      </c>
      <c r="F446" s="60" t="s">
        <v>35</v>
      </c>
      <c r="G446" s="57" t="s">
        <v>35</v>
      </c>
      <c r="H446" s="62"/>
      <c r="I446" s="58" t="str">
        <f t="shared" si="4"/>
        <v/>
      </c>
      <c r="J446" s="59">
        <f t="shared" ref="J446:K446" si="887">if($E446="","",if($E446="Dropped",if(and(J$1&lt;=$I446,J$1&gt;=$H446),if(Year($D446)=J$1,$F446*0.8,if((year($D446)+1)=J$1,$F446*0.6,$F446*0.4)) ,""),if($E446="Minors",0,if($E446="FA Contract",if(and(J$1&lt;=$I446,J$1&gt;=$H446),$F446,""),if($E446="YP Contract",if(J$1=$H446,500000,if(J$1=($H446+1),1000000,if(J$1=($H446+2),1500000,""))))))))</f>
        <v>0</v>
      </c>
      <c r="K446" s="59">
        <f t="shared" si="887"/>
        <v>0</v>
      </c>
      <c r="L446" s="59">
        <f t="shared" ref="L446:Z446" si="888">if($E446="","",if($E446="Injured",if(and(L$1=year(today()),L$1&lt;=$I446,L$1&gt;=$H446),0,if(and(L$1&lt;=$I446,L$1&gt;=$H446),$F446,"")),if($E446="Dropped",if(and(L$1&lt;=$I446,L$1&gt;=$H446),if(Year($D446)=L$1,$F446*0.8,if((year($D446)+1)=L$1,$F446*0.6,$F446*0.4)) ,""),if($E446="Minors",0,if($E446="FA Contract",if(and(L$1&lt;=$I446,L$1&gt;=$H446),$F446,""),if($E446="YP Contract",if(L$1=$H446,500000,if(L$1=($H446+1),1000000,if(L$1=($H446+2),1500000,"")))))))))</f>
        <v>0</v>
      </c>
      <c r="M446" s="59">
        <f t="shared" si="888"/>
        <v>0</v>
      </c>
      <c r="N446" s="59">
        <f t="shared" si="888"/>
        <v>0</v>
      </c>
      <c r="O446" s="59">
        <f t="shared" si="888"/>
        <v>0</v>
      </c>
      <c r="P446" s="59">
        <f t="shared" si="888"/>
        <v>0</v>
      </c>
      <c r="Q446" s="59">
        <f t="shared" si="888"/>
        <v>0</v>
      </c>
      <c r="R446" s="59">
        <f t="shared" si="888"/>
        <v>0</v>
      </c>
      <c r="S446" s="59">
        <f t="shared" si="888"/>
        <v>0</v>
      </c>
      <c r="T446" s="59">
        <f t="shared" si="888"/>
        <v>0</v>
      </c>
      <c r="U446" s="59">
        <f t="shared" si="888"/>
        <v>0</v>
      </c>
      <c r="V446" s="59">
        <f t="shared" si="888"/>
        <v>0</v>
      </c>
      <c r="W446" s="59">
        <f t="shared" si="888"/>
        <v>0</v>
      </c>
      <c r="X446" s="59">
        <f t="shared" si="888"/>
        <v>0</v>
      </c>
      <c r="Y446" s="59">
        <f t="shared" si="888"/>
        <v>0</v>
      </c>
      <c r="Z446" s="59">
        <f t="shared" si="888"/>
        <v>0</v>
      </c>
    </row>
    <row r="447">
      <c r="A447" s="16" t="s">
        <v>1076</v>
      </c>
      <c r="B447" s="16" t="s">
        <v>481</v>
      </c>
      <c r="C447" s="54">
        <v>46056.0</v>
      </c>
      <c r="D447" s="54"/>
      <c r="E447" s="55" t="s">
        <v>52</v>
      </c>
      <c r="F447" s="60" t="s">
        <v>35</v>
      </c>
      <c r="G447" s="57" t="s">
        <v>35</v>
      </c>
      <c r="H447" s="62"/>
      <c r="I447" s="58" t="str">
        <f t="shared" si="4"/>
        <v/>
      </c>
      <c r="J447" s="59">
        <f t="shared" ref="J447:K447" si="889">if($E447="","",if($E447="Dropped",if(and(J$1&lt;=$I447,J$1&gt;=$H447),if(Year($D447)=J$1,$F447*0.8,if((year($D447)+1)=J$1,$F447*0.6,$F447*0.4)) ,""),if($E447="Minors",0,if($E447="FA Contract",if(and(J$1&lt;=$I447,J$1&gt;=$H447),$F447,""),if($E447="YP Contract",if(J$1=$H447,500000,if(J$1=($H447+1),1000000,if(J$1=($H447+2),1500000,""))))))))</f>
        <v>0</v>
      </c>
      <c r="K447" s="59">
        <f t="shared" si="889"/>
        <v>0</v>
      </c>
      <c r="L447" s="59">
        <f t="shared" ref="L447:Z447" si="890">if($E447="","",if($E447="Injured",if(and(L$1=year(today()),L$1&lt;=$I447,L$1&gt;=$H447),0,if(and(L$1&lt;=$I447,L$1&gt;=$H447),$F447,"")),if($E447="Dropped",if(and(L$1&lt;=$I447,L$1&gt;=$H447),if(Year($D447)=L$1,$F447*0.8,if((year($D447)+1)=L$1,$F447*0.6,$F447*0.4)) ,""),if($E447="Minors",0,if($E447="FA Contract",if(and(L$1&lt;=$I447,L$1&gt;=$H447),$F447,""),if($E447="YP Contract",if(L$1=$H447,500000,if(L$1=($H447+1),1000000,if(L$1=($H447+2),1500000,"")))))))))</f>
        <v>0</v>
      </c>
      <c r="M447" s="59">
        <f t="shared" si="890"/>
        <v>0</v>
      </c>
      <c r="N447" s="59">
        <f t="shared" si="890"/>
        <v>0</v>
      </c>
      <c r="O447" s="59">
        <f t="shared" si="890"/>
        <v>0</v>
      </c>
      <c r="P447" s="59">
        <f t="shared" si="890"/>
        <v>0</v>
      </c>
      <c r="Q447" s="59">
        <f t="shared" si="890"/>
        <v>0</v>
      </c>
      <c r="R447" s="59">
        <f t="shared" si="890"/>
        <v>0</v>
      </c>
      <c r="S447" s="59">
        <f t="shared" si="890"/>
        <v>0</v>
      </c>
      <c r="T447" s="59">
        <f t="shared" si="890"/>
        <v>0</v>
      </c>
      <c r="U447" s="59">
        <f t="shared" si="890"/>
        <v>0</v>
      </c>
      <c r="V447" s="59">
        <f t="shared" si="890"/>
        <v>0</v>
      </c>
      <c r="W447" s="59">
        <f t="shared" si="890"/>
        <v>0</v>
      </c>
      <c r="X447" s="59">
        <f t="shared" si="890"/>
        <v>0</v>
      </c>
      <c r="Y447" s="59">
        <f t="shared" si="890"/>
        <v>0</v>
      </c>
      <c r="Z447" s="59">
        <f t="shared" si="890"/>
        <v>0</v>
      </c>
    </row>
    <row r="448">
      <c r="A448" s="16" t="s">
        <v>528</v>
      </c>
      <c r="B448" s="16" t="s">
        <v>481</v>
      </c>
      <c r="C448" s="54">
        <v>45343.0</v>
      </c>
      <c r="D448" s="54"/>
      <c r="E448" s="55" t="s">
        <v>52</v>
      </c>
      <c r="F448" s="60" t="s">
        <v>35</v>
      </c>
      <c r="G448" s="57" t="s">
        <v>35</v>
      </c>
      <c r="H448" s="62"/>
      <c r="I448" s="58" t="str">
        <f t="shared" si="4"/>
        <v/>
      </c>
      <c r="J448" s="59">
        <f t="shared" ref="J448:K448" si="891">if($E448="","",if($E448="Dropped",if(and(J$1&lt;=$I448,J$1&gt;=$H448),if(Year($D448)=J$1,$F448*0.8,if((year($D448)+1)=J$1,$F448*0.6,$F448*0.4)) ,""),if($E448="Minors",0,if($E448="FA Contract",if(and(J$1&lt;=$I448,J$1&gt;=$H448),$F448,""),if($E448="YP Contract",if(J$1=$H448,500000,if(J$1=($H448+1),1000000,if(J$1=($H448+2),1500000,""))))))))</f>
        <v>0</v>
      </c>
      <c r="K448" s="59">
        <f t="shared" si="891"/>
        <v>0</v>
      </c>
      <c r="L448" s="59">
        <f t="shared" ref="L448:Z448" si="892">if($E448="","",if($E448="Injured",if(and(L$1=year(today()),L$1&lt;=$I448,L$1&gt;=$H448),0,if(and(L$1&lt;=$I448,L$1&gt;=$H448),$F448,"")),if($E448="Dropped",if(and(L$1&lt;=$I448,L$1&gt;=$H448),if(Year($D448)=L$1,$F448*0.8,if((year($D448)+1)=L$1,$F448*0.6,$F448*0.4)) ,""),if($E448="Minors",0,if($E448="FA Contract",if(and(L$1&lt;=$I448,L$1&gt;=$H448),$F448,""),if($E448="YP Contract",if(L$1=$H448,500000,if(L$1=($H448+1),1000000,if(L$1=($H448+2),1500000,"")))))))))</f>
        <v>0</v>
      </c>
      <c r="M448" s="59">
        <f t="shared" si="892"/>
        <v>0</v>
      </c>
      <c r="N448" s="59">
        <f t="shared" si="892"/>
        <v>0</v>
      </c>
      <c r="O448" s="59">
        <f t="shared" si="892"/>
        <v>0</v>
      </c>
      <c r="P448" s="59">
        <f t="shared" si="892"/>
        <v>0</v>
      </c>
      <c r="Q448" s="59">
        <f t="shared" si="892"/>
        <v>0</v>
      </c>
      <c r="R448" s="59">
        <f t="shared" si="892"/>
        <v>0</v>
      </c>
      <c r="S448" s="59">
        <f t="shared" si="892"/>
        <v>0</v>
      </c>
      <c r="T448" s="59">
        <f t="shared" si="892"/>
        <v>0</v>
      </c>
      <c r="U448" s="59">
        <f t="shared" si="892"/>
        <v>0</v>
      </c>
      <c r="V448" s="59">
        <f t="shared" si="892"/>
        <v>0</v>
      </c>
      <c r="W448" s="59">
        <f t="shared" si="892"/>
        <v>0</v>
      </c>
      <c r="X448" s="59">
        <f t="shared" si="892"/>
        <v>0</v>
      </c>
      <c r="Y448" s="59">
        <f t="shared" si="892"/>
        <v>0</v>
      </c>
      <c r="Z448" s="59">
        <f t="shared" si="892"/>
        <v>0</v>
      </c>
    </row>
    <row r="449">
      <c r="A449" s="16" t="s">
        <v>1077</v>
      </c>
      <c r="B449" s="16" t="s">
        <v>481</v>
      </c>
      <c r="C449" s="54">
        <v>46070.0</v>
      </c>
      <c r="D449" s="54"/>
      <c r="E449" s="55" t="s">
        <v>52</v>
      </c>
      <c r="F449" s="60" t="s">
        <v>35</v>
      </c>
      <c r="G449" s="57" t="s">
        <v>35</v>
      </c>
      <c r="H449" s="62"/>
      <c r="I449" s="58" t="str">
        <f t="shared" si="4"/>
        <v/>
      </c>
      <c r="J449" s="59">
        <f t="shared" ref="J449:K449" si="893">if($E449="","",if($E449="Dropped",if(and(J$1&lt;=$I449,J$1&gt;=$H449),if(Year($D449)=J$1,$F449*0.8,if((year($D449)+1)=J$1,$F449*0.6,$F449*0.4)) ,""),if($E449="Minors",0,if($E449="FA Contract",if(and(J$1&lt;=$I449,J$1&gt;=$H449),$F449,""),if($E449="YP Contract",if(J$1=$H449,500000,if(J$1=($H449+1),1000000,if(J$1=($H449+2),1500000,""))))))))</f>
        <v>0</v>
      </c>
      <c r="K449" s="59">
        <f t="shared" si="893"/>
        <v>0</v>
      </c>
      <c r="L449" s="59">
        <f t="shared" ref="L449:Z449" si="894">if($E449="","",if($E449="Injured",if(and(L$1=year(today()),L$1&lt;=$I449,L$1&gt;=$H449),0,if(and(L$1&lt;=$I449,L$1&gt;=$H449),$F449,"")),if($E449="Dropped",if(and(L$1&lt;=$I449,L$1&gt;=$H449),if(Year($D449)=L$1,$F449*0.8,if((year($D449)+1)=L$1,$F449*0.6,$F449*0.4)) ,""),if($E449="Minors",0,if($E449="FA Contract",if(and(L$1&lt;=$I449,L$1&gt;=$H449),$F449,""),if($E449="YP Contract",if(L$1=$H449,500000,if(L$1=($H449+1),1000000,if(L$1=($H449+2),1500000,"")))))))))</f>
        <v>0</v>
      </c>
      <c r="M449" s="59">
        <f t="shared" si="894"/>
        <v>0</v>
      </c>
      <c r="N449" s="59">
        <f t="shared" si="894"/>
        <v>0</v>
      </c>
      <c r="O449" s="59">
        <f t="shared" si="894"/>
        <v>0</v>
      </c>
      <c r="P449" s="59">
        <f t="shared" si="894"/>
        <v>0</v>
      </c>
      <c r="Q449" s="59">
        <f t="shared" si="894"/>
        <v>0</v>
      </c>
      <c r="R449" s="59">
        <f t="shared" si="894"/>
        <v>0</v>
      </c>
      <c r="S449" s="59">
        <f t="shared" si="894"/>
        <v>0</v>
      </c>
      <c r="T449" s="59">
        <f t="shared" si="894"/>
        <v>0</v>
      </c>
      <c r="U449" s="59">
        <f t="shared" si="894"/>
        <v>0</v>
      </c>
      <c r="V449" s="59">
        <f t="shared" si="894"/>
        <v>0</v>
      </c>
      <c r="W449" s="59">
        <f t="shared" si="894"/>
        <v>0</v>
      </c>
      <c r="X449" s="59">
        <f t="shared" si="894"/>
        <v>0</v>
      </c>
      <c r="Y449" s="59">
        <f t="shared" si="894"/>
        <v>0</v>
      </c>
      <c r="Z449" s="59">
        <f t="shared" si="894"/>
        <v>0</v>
      </c>
    </row>
    <row r="450">
      <c r="A450" s="16" t="s">
        <v>1078</v>
      </c>
      <c r="B450" s="16" t="s">
        <v>481</v>
      </c>
      <c r="C450" s="54">
        <v>46051.0</v>
      </c>
      <c r="D450" s="54"/>
      <c r="E450" s="55" t="s">
        <v>52</v>
      </c>
      <c r="F450" s="60" t="s">
        <v>35</v>
      </c>
      <c r="G450" s="57" t="s">
        <v>35</v>
      </c>
      <c r="H450" s="62"/>
      <c r="I450" s="58" t="str">
        <f t="shared" si="4"/>
        <v/>
      </c>
      <c r="J450" s="59">
        <f t="shared" ref="J450:K450" si="895">if($E450="","",if($E450="Dropped",if(and(J$1&lt;=$I450,J$1&gt;=$H450),if(Year($D450)=J$1,$F450*0.8,if((year($D450)+1)=J$1,$F450*0.6,$F450*0.4)) ,""),if($E450="Minors",0,if($E450="FA Contract",if(and(J$1&lt;=$I450,J$1&gt;=$H450),$F450,""),if($E450="YP Contract",if(J$1=$H450,500000,if(J$1=($H450+1),1000000,if(J$1=($H450+2),1500000,""))))))))</f>
        <v>0</v>
      </c>
      <c r="K450" s="59">
        <f t="shared" si="895"/>
        <v>0</v>
      </c>
      <c r="L450" s="59">
        <f t="shared" ref="L450:Z450" si="896">if($E450="","",if($E450="Injured",if(and(L$1=year(today()),L$1&lt;=$I450,L$1&gt;=$H450),0,if(and(L$1&lt;=$I450,L$1&gt;=$H450),$F450,"")),if($E450="Dropped",if(and(L$1&lt;=$I450,L$1&gt;=$H450),if(Year($D450)=L$1,$F450*0.8,if((year($D450)+1)=L$1,$F450*0.6,$F450*0.4)) ,""),if($E450="Minors",0,if($E450="FA Contract",if(and(L$1&lt;=$I450,L$1&gt;=$H450),$F450,""),if($E450="YP Contract",if(L$1=$H450,500000,if(L$1=($H450+1),1000000,if(L$1=($H450+2),1500000,"")))))))))</f>
        <v>0</v>
      </c>
      <c r="M450" s="59">
        <f t="shared" si="896"/>
        <v>0</v>
      </c>
      <c r="N450" s="59">
        <f t="shared" si="896"/>
        <v>0</v>
      </c>
      <c r="O450" s="59">
        <f t="shared" si="896"/>
        <v>0</v>
      </c>
      <c r="P450" s="59">
        <f t="shared" si="896"/>
        <v>0</v>
      </c>
      <c r="Q450" s="59">
        <f t="shared" si="896"/>
        <v>0</v>
      </c>
      <c r="R450" s="59">
        <f t="shared" si="896"/>
        <v>0</v>
      </c>
      <c r="S450" s="59">
        <f t="shared" si="896"/>
        <v>0</v>
      </c>
      <c r="T450" s="59">
        <f t="shared" si="896"/>
        <v>0</v>
      </c>
      <c r="U450" s="59">
        <f t="shared" si="896"/>
        <v>0</v>
      </c>
      <c r="V450" s="59">
        <f t="shared" si="896"/>
        <v>0</v>
      </c>
      <c r="W450" s="59">
        <f t="shared" si="896"/>
        <v>0</v>
      </c>
      <c r="X450" s="59">
        <f t="shared" si="896"/>
        <v>0</v>
      </c>
      <c r="Y450" s="59">
        <f t="shared" si="896"/>
        <v>0</v>
      </c>
      <c r="Z450" s="59">
        <f t="shared" si="896"/>
        <v>0</v>
      </c>
    </row>
    <row r="451">
      <c r="A451" s="16" t="s">
        <v>199</v>
      </c>
      <c r="B451" s="16" t="s">
        <v>481</v>
      </c>
      <c r="C451" s="54">
        <v>46071.0</v>
      </c>
      <c r="D451" s="54"/>
      <c r="E451" s="55" t="s">
        <v>52</v>
      </c>
      <c r="F451" s="60" t="s">
        <v>35</v>
      </c>
      <c r="G451" s="57" t="s">
        <v>35</v>
      </c>
      <c r="H451" s="62"/>
      <c r="I451" s="58" t="str">
        <f t="shared" si="4"/>
        <v/>
      </c>
      <c r="J451" s="59">
        <f t="shared" ref="J451:K451" si="897">if($E451="","",if($E451="Dropped",if(and(J$1&lt;=$I451,J$1&gt;=$H451),if(Year($D451)=J$1,$F451*0.8,if((year($D451)+1)=J$1,$F451*0.6,$F451*0.4)) ,""),if($E451="Minors",0,if($E451="FA Contract",if(and(J$1&lt;=$I451,J$1&gt;=$H451),$F451,""),if($E451="YP Contract",if(J$1=$H451,500000,if(J$1=($H451+1),1000000,if(J$1=($H451+2),1500000,""))))))))</f>
        <v>0</v>
      </c>
      <c r="K451" s="59">
        <f t="shared" si="897"/>
        <v>0</v>
      </c>
      <c r="L451" s="59">
        <f t="shared" ref="L451:Z451" si="898">if($E451="","",if($E451="Injured",if(and(L$1=year(today()),L$1&lt;=$I451,L$1&gt;=$H451),0,if(and(L$1&lt;=$I451,L$1&gt;=$H451),$F451,"")),if($E451="Dropped",if(and(L$1&lt;=$I451,L$1&gt;=$H451),if(Year($D451)=L$1,$F451*0.8,if((year($D451)+1)=L$1,$F451*0.6,$F451*0.4)) ,""),if($E451="Minors",0,if($E451="FA Contract",if(and(L$1&lt;=$I451,L$1&gt;=$H451),$F451,""),if($E451="YP Contract",if(L$1=$H451,500000,if(L$1=($H451+1),1000000,if(L$1=($H451+2),1500000,"")))))))))</f>
        <v>0</v>
      </c>
      <c r="M451" s="59">
        <f t="shared" si="898"/>
        <v>0</v>
      </c>
      <c r="N451" s="59">
        <f t="shared" si="898"/>
        <v>0</v>
      </c>
      <c r="O451" s="59">
        <f t="shared" si="898"/>
        <v>0</v>
      </c>
      <c r="P451" s="59">
        <f t="shared" si="898"/>
        <v>0</v>
      </c>
      <c r="Q451" s="59">
        <f t="shared" si="898"/>
        <v>0</v>
      </c>
      <c r="R451" s="59">
        <f t="shared" si="898"/>
        <v>0</v>
      </c>
      <c r="S451" s="59">
        <f t="shared" si="898"/>
        <v>0</v>
      </c>
      <c r="T451" s="59">
        <f t="shared" si="898"/>
        <v>0</v>
      </c>
      <c r="U451" s="59">
        <f t="shared" si="898"/>
        <v>0</v>
      </c>
      <c r="V451" s="59">
        <f t="shared" si="898"/>
        <v>0</v>
      </c>
      <c r="W451" s="59">
        <f t="shared" si="898"/>
        <v>0</v>
      </c>
      <c r="X451" s="59">
        <f t="shared" si="898"/>
        <v>0</v>
      </c>
      <c r="Y451" s="59">
        <f t="shared" si="898"/>
        <v>0</v>
      </c>
      <c r="Z451" s="59">
        <f t="shared" si="898"/>
        <v>0</v>
      </c>
    </row>
    <row r="452">
      <c r="A452" s="16" t="s">
        <v>1079</v>
      </c>
      <c r="B452" s="16" t="s">
        <v>481</v>
      </c>
      <c r="C452" s="54">
        <v>46069.0</v>
      </c>
      <c r="D452" s="54"/>
      <c r="E452" s="55" t="s">
        <v>52</v>
      </c>
      <c r="F452" s="60" t="s">
        <v>35</v>
      </c>
      <c r="G452" s="57" t="s">
        <v>35</v>
      </c>
      <c r="H452" s="62"/>
      <c r="I452" s="58" t="str">
        <f t="shared" si="4"/>
        <v/>
      </c>
      <c r="J452" s="59">
        <f t="shared" ref="J452:K452" si="899">if($E452="","",if($E452="Dropped",if(and(J$1&lt;=$I452,J$1&gt;=$H452),if(Year($D452)=J$1,$F452*0.8,if((year($D452)+1)=J$1,$F452*0.6,$F452*0.4)) ,""),if($E452="Minors",0,if($E452="FA Contract",if(and(J$1&lt;=$I452,J$1&gt;=$H452),$F452,""),if($E452="YP Contract",if(J$1=$H452,500000,if(J$1=($H452+1),1000000,if(J$1=($H452+2),1500000,""))))))))</f>
        <v>0</v>
      </c>
      <c r="K452" s="59">
        <f t="shared" si="899"/>
        <v>0</v>
      </c>
      <c r="L452" s="59">
        <f t="shared" ref="L452:Z452" si="900">if($E452="","",if($E452="Injured",if(and(L$1=year(today()),L$1&lt;=$I452,L$1&gt;=$H452),0,if(and(L$1&lt;=$I452,L$1&gt;=$H452),$F452,"")),if($E452="Dropped",if(and(L$1&lt;=$I452,L$1&gt;=$H452),if(Year($D452)=L$1,$F452*0.8,if((year($D452)+1)=L$1,$F452*0.6,$F452*0.4)) ,""),if($E452="Minors",0,if($E452="FA Contract",if(and(L$1&lt;=$I452,L$1&gt;=$H452),$F452,""),if($E452="YP Contract",if(L$1=$H452,500000,if(L$1=($H452+1),1000000,if(L$1=($H452+2),1500000,"")))))))))</f>
        <v>0</v>
      </c>
      <c r="M452" s="59">
        <f t="shared" si="900"/>
        <v>0</v>
      </c>
      <c r="N452" s="59">
        <f t="shared" si="900"/>
        <v>0</v>
      </c>
      <c r="O452" s="59">
        <f t="shared" si="900"/>
        <v>0</v>
      </c>
      <c r="P452" s="59">
        <f t="shared" si="900"/>
        <v>0</v>
      </c>
      <c r="Q452" s="59">
        <f t="shared" si="900"/>
        <v>0</v>
      </c>
      <c r="R452" s="59">
        <f t="shared" si="900"/>
        <v>0</v>
      </c>
      <c r="S452" s="59">
        <f t="shared" si="900"/>
        <v>0</v>
      </c>
      <c r="T452" s="59">
        <f t="shared" si="900"/>
        <v>0</v>
      </c>
      <c r="U452" s="59">
        <f t="shared" si="900"/>
        <v>0</v>
      </c>
      <c r="V452" s="59">
        <f t="shared" si="900"/>
        <v>0</v>
      </c>
      <c r="W452" s="59">
        <f t="shared" si="900"/>
        <v>0</v>
      </c>
      <c r="X452" s="59">
        <f t="shared" si="900"/>
        <v>0</v>
      </c>
      <c r="Y452" s="59">
        <f t="shared" si="900"/>
        <v>0</v>
      </c>
      <c r="Z452" s="59">
        <f t="shared" si="900"/>
        <v>0</v>
      </c>
    </row>
    <row r="453">
      <c r="A453" s="16" t="s">
        <v>485</v>
      </c>
      <c r="B453" s="16" t="s">
        <v>481</v>
      </c>
      <c r="C453" s="54">
        <v>45318.0</v>
      </c>
      <c r="D453" s="54"/>
      <c r="E453" s="55" t="s">
        <v>954</v>
      </c>
      <c r="F453" s="60">
        <v>1.26E7</v>
      </c>
      <c r="G453" s="57">
        <v>5.0</v>
      </c>
      <c r="H453" s="16">
        <v>2024.0</v>
      </c>
      <c r="I453" s="58">
        <f t="shared" si="4"/>
        <v>2028</v>
      </c>
      <c r="J453" s="59" t="b">
        <f t="shared" ref="J453:K453" si="901">if($E453="","",if($E453="Dropped",if(and(J$1&lt;=$I453,J$1&gt;=$H453),if(Year($D453)=J$1,$F453*0.8,if((year($D453)+1)=J$1,$F453*0.6,$F453*0.4)) ,""),if($E453="Minors",0,if($E453="FA Contract",if(and(J$1&lt;=$I453,J$1&gt;=$H453),$F453,""),if($E453="YP Contract",if(J$1=$H453,500000,if(J$1=($H453+1),1000000,if(J$1=($H453+2),1500000,""))))))))</f>
        <v>0</v>
      </c>
      <c r="K453" s="59" t="b">
        <f t="shared" si="901"/>
        <v>0</v>
      </c>
      <c r="L453" s="59">
        <f t="shared" ref="L453:Z453" si="902">if($E453="","",if($E453="Injured",if(and(L$1=year(today()),L$1&lt;=$I453,L$1&gt;=$H453),0,if(and(L$1&lt;=$I453,L$1&gt;=$H453),$F453,"")),if($E453="Dropped",if(and(L$1&lt;=$I453,L$1&gt;=$H453),if(Year($D453)=L$1,$F453*0.8,if((year($D453)+1)=L$1,$F453*0.6,$F453*0.4)) ,""),if($E453="Minors",0,if($E453="FA Contract",if(and(L$1&lt;=$I453,L$1&gt;=$H453),$F453,""),if($E453="YP Contract",if(L$1=$H453,500000,if(L$1=($H453+1),1000000,if(L$1=($H453+2),1500000,"")))))))))</f>
        <v>0</v>
      </c>
      <c r="M453" s="59">
        <f t="shared" si="902"/>
        <v>12600000</v>
      </c>
      <c r="N453" s="59">
        <f t="shared" si="902"/>
        <v>12600000</v>
      </c>
      <c r="O453" s="59" t="str">
        <f t="shared" si="902"/>
        <v/>
      </c>
      <c r="P453" s="59" t="str">
        <f t="shared" si="902"/>
        <v/>
      </c>
      <c r="Q453" s="59" t="str">
        <f t="shared" si="902"/>
        <v/>
      </c>
      <c r="R453" s="59" t="str">
        <f t="shared" si="902"/>
        <v/>
      </c>
      <c r="S453" s="59" t="str">
        <f t="shared" si="902"/>
        <v/>
      </c>
      <c r="T453" s="59" t="str">
        <f t="shared" si="902"/>
        <v/>
      </c>
      <c r="U453" s="59" t="str">
        <f t="shared" si="902"/>
        <v/>
      </c>
      <c r="V453" s="59" t="str">
        <f t="shared" si="902"/>
        <v/>
      </c>
      <c r="W453" s="59" t="str">
        <f t="shared" si="902"/>
        <v/>
      </c>
      <c r="X453" s="59" t="str">
        <f t="shared" si="902"/>
        <v/>
      </c>
      <c r="Y453" s="59" t="str">
        <f t="shared" si="902"/>
        <v/>
      </c>
      <c r="Z453" s="59" t="str">
        <f t="shared" si="902"/>
        <v/>
      </c>
    </row>
    <row r="454">
      <c r="A454" s="16" t="s">
        <v>1080</v>
      </c>
      <c r="B454" s="16" t="s">
        <v>481</v>
      </c>
      <c r="C454" s="54">
        <v>46051.0</v>
      </c>
      <c r="D454" s="54"/>
      <c r="E454" s="55" t="s">
        <v>52</v>
      </c>
      <c r="F454" s="60" t="s">
        <v>35</v>
      </c>
      <c r="G454" s="57" t="s">
        <v>35</v>
      </c>
      <c r="H454" s="62"/>
      <c r="I454" s="58" t="str">
        <f t="shared" si="4"/>
        <v/>
      </c>
      <c r="J454" s="59">
        <f t="shared" ref="J454:K454" si="903">if($E454="","",if($E454="Dropped",if(and(J$1&lt;=$I454,J$1&gt;=$H454),if(Year($D454)=J$1,$F454*0.8,if((year($D454)+1)=J$1,$F454*0.6,$F454*0.4)) ,""),if($E454="Minors",0,if($E454="FA Contract",if(and(J$1&lt;=$I454,J$1&gt;=$H454),$F454,""),if($E454="YP Contract",if(J$1=$H454,500000,if(J$1=($H454+1),1000000,if(J$1=($H454+2),1500000,""))))))))</f>
        <v>0</v>
      </c>
      <c r="K454" s="59">
        <f t="shared" si="903"/>
        <v>0</v>
      </c>
      <c r="L454" s="59">
        <f t="shared" ref="L454:Z454" si="904">if($E454="","",if($E454="Injured",if(and(L$1=year(today()),L$1&lt;=$I454,L$1&gt;=$H454),0,if(and(L$1&lt;=$I454,L$1&gt;=$H454),$F454,"")),if($E454="Dropped",if(and(L$1&lt;=$I454,L$1&gt;=$H454),if(Year($D454)=L$1,$F454*0.8,if((year($D454)+1)=L$1,$F454*0.6,$F454*0.4)) ,""),if($E454="Minors",0,if($E454="FA Contract",if(and(L$1&lt;=$I454,L$1&gt;=$H454),$F454,""),if($E454="YP Contract",if(L$1=$H454,500000,if(L$1=($H454+1),1000000,if(L$1=($H454+2),1500000,"")))))))))</f>
        <v>0</v>
      </c>
      <c r="M454" s="59">
        <f t="shared" si="904"/>
        <v>0</v>
      </c>
      <c r="N454" s="59">
        <f t="shared" si="904"/>
        <v>0</v>
      </c>
      <c r="O454" s="59">
        <f t="shared" si="904"/>
        <v>0</v>
      </c>
      <c r="P454" s="59">
        <f t="shared" si="904"/>
        <v>0</v>
      </c>
      <c r="Q454" s="59">
        <f t="shared" si="904"/>
        <v>0</v>
      </c>
      <c r="R454" s="59">
        <f t="shared" si="904"/>
        <v>0</v>
      </c>
      <c r="S454" s="59">
        <f t="shared" si="904"/>
        <v>0</v>
      </c>
      <c r="T454" s="59">
        <f t="shared" si="904"/>
        <v>0</v>
      </c>
      <c r="U454" s="59">
        <f t="shared" si="904"/>
        <v>0</v>
      </c>
      <c r="V454" s="59">
        <f t="shared" si="904"/>
        <v>0</v>
      </c>
      <c r="W454" s="59">
        <f t="shared" si="904"/>
        <v>0</v>
      </c>
      <c r="X454" s="59">
        <f t="shared" si="904"/>
        <v>0</v>
      </c>
      <c r="Y454" s="59">
        <f t="shared" si="904"/>
        <v>0</v>
      </c>
      <c r="Z454" s="59">
        <f t="shared" si="904"/>
        <v>0</v>
      </c>
    </row>
    <row r="455">
      <c r="A455" s="16" t="s">
        <v>1081</v>
      </c>
      <c r="B455" s="16" t="s">
        <v>481</v>
      </c>
      <c r="C455" s="54">
        <v>46055.0</v>
      </c>
      <c r="D455" s="54"/>
      <c r="E455" s="55" t="s">
        <v>52</v>
      </c>
      <c r="F455" s="60" t="s">
        <v>35</v>
      </c>
      <c r="G455" s="57" t="s">
        <v>35</v>
      </c>
      <c r="H455" s="62"/>
      <c r="I455" s="58" t="str">
        <f t="shared" si="4"/>
        <v/>
      </c>
      <c r="J455" s="59">
        <f t="shared" ref="J455:K455" si="905">if($E455="","",if($E455="Dropped",if(and(J$1&lt;=$I455,J$1&gt;=$H455),if(Year($D455)=J$1,$F455*0.8,if((year($D455)+1)=J$1,$F455*0.6,$F455*0.4)) ,""),if($E455="Minors",0,if($E455="FA Contract",if(and(J$1&lt;=$I455,J$1&gt;=$H455),$F455,""),if($E455="YP Contract",if(J$1=$H455,500000,if(J$1=($H455+1),1000000,if(J$1=($H455+2),1500000,""))))))))</f>
        <v>0</v>
      </c>
      <c r="K455" s="59">
        <f t="shared" si="905"/>
        <v>0</v>
      </c>
      <c r="L455" s="59">
        <f t="shared" ref="L455:Z455" si="906">if($E455="","",if($E455="Injured",if(and(L$1=year(today()),L$1&lt;=$I455,L$1&gt;=$H455),0,if(and(L$1&lt;=$I455,L$1&gt;=$H455),$F455,"")),if($E455="Dropped",if(and(L$1&lt;=$I455,L$1&gt;=$H455),if(Year($D455)=L$1,$F455*0.8,if((year($D455)+1)=L$1,$F455*0.6,$F455*0.4)) ,""),if($E455="Minors",0,if($E455="FA Contract",if(and(L$1&lt;=$I455,L$1&gt;=$H455),$F455,""),if($E455="YP Contract",if(L$1=$H455,500000,if(L$1=($H455+1),1000000,if(L$1=($H455+2),1500000,"")))))))))</f>
        <v>0</v>
      </c>
      <c r="M455" s="59">
        <f t="shared" si="906"/>
        <v>0</v>
      </c>
      <c r="N455" s="59">
        <f t="shared" si="906"/>
        <v>0</v>
      </c>
      <c r="O455" s="59">
        <f t="shared" si="906"/>
        <v>0</v>
      </c>
      <c r="P455" s="59">
        <f t="shared" si="906"/>
        <v>0</v>
      </c>
      <c r="Q455" s="59">
        <f t="shared" si="906"/>
        <v>0</v>
      </c>
      <c r="R455" s="59">
        <f t="shared" si="906"/>
        <v>0</v>
      </c>
      <c r="S455" s="59">
        <f t="shared" si="906"/>
        <v>0</v>
      </c>
      <c r="T455" s="59">
        <f t="shared" si="906"/>
        <v>0</v>
      </c>
      <c r="U455" s="59">
        <f t="shared" si="906"/>
        <v>0</v>
      </c>
      <c r="V455" s="59">
        <f t="shared" si="906"/>
        <v>0</v>
      </c>
      <c r="W455" s="59">
        <f t="shared" si="906"/>
        <v>0</v>
      </c>
      <c r="X455" s="59">
        <f t="shared" si="906"/>
        <v>0</v>
      </c>
      <c r="Y455" s="59">
        <f t="shared" si="906"/>
        <v>0</v>
      </c>
      <c r="Z455" s="59">
        <f t="shared" si="906"/>
        <v>0</v>
      </c>
    </row>
    <row r="456">
      <c r="A456" s="16" t="s">
        <v>1082</v>
      </c>
      <c r="B456" s="16" t="s">
        <v>481</v>
      </c>
      <c r="C456" s="54">
        <v>46062.0</v>
      </c>
      <c r="D456" s="54"/>
      <c r="E456" s="55" t="s">
        <v>52</v>
      </c>
      <c r="F456" s="60" t="s">
        <v>35</v>
      </c>
      <c r="G456" s="57" t="s">
        <v>35</v>
      </c>
      <c r="H456" s="62"/>
      <c r="I456" s="58" t="str">
        <f t="shared" si="4"/>
        <v/>
      </c>
      <c r="J456" s="59">
        <f t="shared" ref="J456:K456" si="907">if($E456="","",if($E456="Dropped",if(and(J$1&lt;=$I456,J$1&gt;=$H456),if(Year($D456)=J$1,$F456*0.8,if((year($D456)+1)=J$1,$F456*0.6,$F456*0.4)) ,""),if($E456="Minors",0,if($E456="FA Contract",if(and(J$1&lt;=$I456,J$1&gt;=$H456),$F456,""),if($E456="YP Contract",if(J$1=$H456,500000,if(J$1=($H456+1),1000000,if(J$1=($H456+2),1500000,""))))))))</f>
        <v>0</v>
      </c>
      <c r="K456" s="59">
        <f t="shared" si="907"/>
        <v>0</v>
      </c>
      <c r="L456" s="59">
        <f t="shared" ref="L456:Z456" si="908">if($E456="","",if($E456="Injured",if(and(L$1=year(today()),L$1&lt;=$I456,L$1&gt;=$H456),0,if(and(L$1&lt;=$I456,L$1&gt;=$H456),$F456,"")),if($E456="Dropped",if(and(L$1&lt;=$I456,L$1&gt;=$H456),if(Year($D456)=L$1,$F456*0.8,if((year($D456)+1)=L$1,$F456*0.6,$F456*0.4)) ,""),if($E456="Minors",0,if($E456="FA Contract",if(and(L$1&lt;=$I456,L$1&gt;=$H456),$F456,""),if($E456="YP Contract",if(L$1=$H456,500000,if(L$1=($H456+1),1000000,if(L$1=($H456+2),1500000,"")))))))))</f>
        <v>0</v>
      </c>
      <c r="M456" s="59">
        <f t="shared" si="908"/>
        <v>0</v>
      </c>
      <c r="N456" s="59">
        <f t="shared" si="908"/>
        <v>0</v>
      </c>
      <c r="O456" s="59">
        <f t="shared" si="908"/>
        <v>0</v>
      </c>
      <c r="P456" s="59">
        <f t="shared" si="908"/>
        <v>0</v>
      </c>
      <c r="Q456" s="59">
        <f t="shared" si="908"/>
        <v>0</v>
      </c>
      <c r="R456" s="59">
        <f t="shared" si="908"/>
        <v>0</v>
      </c>
      <c r="S456" s="59">
        <f t="shared" si="908"/>
        <v>0</v>
      </c>
      <c r="T456" s="59">
        <f t="shared" si="908"/>
        <v>0</v>
      </c>
      <c r="U456" s="59">
        <f t="shared" si="908"/>
        <v>0</v>
      </c>
      <c r="V456" s="59">
        <f t="shared" si="908"/>
        <v>0</v>
      </c>
      <c r="W456" s="59">
        <f t="shared" si="908"/>
        <v>0</v>
      </c>
      <c r="X456" s="59">
        <f t="shared" si="908"/>
        <v>0</v>
      </c>
      <c r="Y456" s="59">
        <f t="shared" si="908"/>
        <v>0</v>
      </c>
      <c r="Z456" s="59">
        <f t="shared" si="908"/>
        <v>0</v>
      </c>
    </row>
    <row r="457">
      <c r="A457" s="16" t="s">
        <v>530</v>
      </c>
      <c r="B457" s="16" t="s">
        <v>481</v>
      </c>
      <c r="C457" s="54">
        <v>45343.0</v>
      </c>
      <c r="D457" s="54"/>
      <c r="E457" s="55" t="s">
        <v>52</v>
      </c>
      <c r="F457" s="60" t="s">
        <v>35</v>
      </c>
      <c r="G457" s="57" t="s">
        <v>35</v>
      </c>
      <c r="H457" s="62"/>
      <c r="I457" s="58" t="str">
        <f t="shared" si="4"/>
        <v/>
      </c>
      <c r="J457" s="59">
        <f t="shared" ref="J457:K457" si="909">if($E457="","",if($E457="Dropped",if(and(J$1&lt;=$I457,J$1&gt;=$H457),if(Year($D457)=J$1,$F457*0.8,if((year($D457)+1)=J$1,$F457*0.6,$F457*0.4)) ,""),if($E457="Minors",0,if($E457="FA Contract",if(and(J$1&lt;=$I457,J$1&gt;=$H457),$F457,""),if($E457="YP Contract",if(J$1=$H457,500000,if(J$1=($H457+1),1000000,if(J$1=($H457+2),1500000,""))))))))</f>
        <v>0</v>
      </c>
      <c r="K457" s="59">
        <f t="shared" si="909"/>
        <v>0</v>
      </c>
      <c r="L457" s="59">
        <f t="shared" ref="L457:Z457" si="910">if($E457="","",if($E457="Injured",if(and(L$1=year(today()),L$1&lt;=$I457,L$1&gt;=$H457),0,if(and(L$1&lt;=$I457,L$1&gt;=$H457),$F457,"")),if($E457="Dropped",if(and(L$1&lt;=$I457,L$1&gt;=$H457),if(Year($D457)=L$1,$F457*0.8,if((year($D457)+1)=L$1,$F457*0.6,$F457*0.4)) ,""),if($E457="Minors",0,if($E457="FA Contract",if(and(L$1&lt;=$I457,L$1&gt;=$H457),$F457,""),if($E457="YP Contract",if(L$1=$H457,500000,if(L$1=($H457+1),1000000,if(L$1=($H457+2),1500000,"")))))))))</f>
        <v>0</v>
      </c>
      <c r="M457" s="59">
        <f t="shared" si="910"/>
        <v>0</v>
      </c>
      <c r="N457" s="59">
        <f t="shared" si="910"/>
        <v>0</v>
      </c>
      <c r="O457" s="59">
        <f t="shared" si="910"/>
        <v>0</v>
      </c>
      <c r="P457" s="59">
        <f t="shared" si="910"/>
        <v>0</v>
      </c>
      <c r="Q457" s="59">
        <f t="shared" si="910"/>
        <v>0</v>
      </c>
      <c r="R457" s="59">
        <f t="shared" si="910"/>
        <v>0</v>
      </c>
      <c r="S457" s="59">
        <f t="shared" si="910"/>
        <v>0</v>
      </c>
      <c r="T457" s="59">
        <f t="shared" si="910"/>
        <v>0</v>
      </c>
      <c r="U457" s="59">
        <f t="shared" si="910"/>
        <v>0</v>
      </c>
      <c r="V457" s="59">
        <f t="shared" si="910"/>
        <v>0</v>
      </c>
      <c r="W457" s="59">
        <f t="shared" si="910"/>
        <v>0</v>
      </c>
      <c r="X457" s="59">
        <f t="shared" si="910"/>
        <v>0</v>
      </c>
      <c r="Y457" s="59">
        <f t="shared" si="910"/>
        <v>0</v>
      </c>
      <c r="Z457" s="59">
        <f t="shared" si="910"/>
        <v>0</v>
      </c>
    </row>
    <row r="458">
      <c r="A458" s="16" t="s">
        <v>1083</v>
      </c>
      <c r="B458" s="16" t="s">
        <v>481</v>
      </c>
      <c r="C458" s="54">
        <v>46070.0</v>
      </c>
      <c r="D458" s="54"/>
      <c r="E458" s="55" t="s">
        <v>52</v>
      </c>
      <c r="F458" s="60" t="s">
        <v>35</v>
      </c>
      <c r="G458" s="57" t="s">
        <v>35</v>
      </c>
      <c r="H458" s="62"/>
      <c r="I458" s="58" t="str">
        <f t="shared" si="4"/>
        <v/>
      </c>
      <c r="J458" s="59">
        <f t="shared" ref="J458:K458" si="911">if($E458="","",if($E458="Dropped",if(and(J$1&lt;=$I458,J$1&gt;=$H458),if(Year($D458)=J$1,$F458*0.8,if((year($D458)+1)=J$1,$F458*0.6,$F458*0.4)) ,""),if($E458="Minors",0,if($E458="FA Contract",if(and(J$1&lt;=$I458,J$1&gt;=$H458),$F458,""),if($E458="YP Contract",if(J$1=$H458,500000,if(J$1=($H458+1),1000000,if(J$1=($H458+2),1500000,""))))))))</f>
        <v>0</v>
      </c>
      <c r="K458" s="59">
        <f t="shared" si="911"/>
        <v>0</v>
      </c>
      <c r="L458" s="59">
        <f t="shared" ref="L458:Z458" si="912">if($E458="","",if($E458="Injured",if(and(L$1=year(today()),L$1&lt;=$I458,L$1&gt;=$H458),0,if(and(L$1&lt;=$I458,L$1&gt;=$H458),$F458,"")),if($E458="Dropped",if(and(L$1&lt;=$I458,L$1&gt;=$H458),if(Year($D458)=L$1,$F458*0.8,if((year($D458)+1)=L$1,$F458*0.6,$F458*0.4)) ,""),if($E458="Minors",0,if($E458="FA Contract",if(and(L$1&lt;=$I458,L$1&gt;=$H458),$F458,""),if($E458="YP Contract",if(L$1=$H458,500000,if(L$1=($H458+1),1000000,if(L$1=($H458+2),1500000,"")))))))))</f>
        <v>0</v>
      </c>
      <c r="M458" s="59">
        <f t="shared" si="912"/>
        <v>0</v>
      </c>
      <c r="N458" s="59">
        <f t="shared" si="912"/>
        <v>0</v>
      </c>
      <c r="O458" s="59">
        <f t="shared" si="912"/>
        <v>0</v>
      </c>
      <c r="P458" s="59">
        <f t="shared" si="912"/>
        <v>0</v>
      </c>
      <c r="Q458" s="59">
        <f t="shared" si="912"/>
        <v>0</v>
      </c>
      <c r="R458" s="59">
        <f t="shared" si="912"/>
        <v>0</v>
      </c>
      <c r="S458" s="59">
        <f t="shared" si="912"/>
        <v>0</v>
      </c>
      <c r="T458" s="59">
        <f t="shared" si="912"/>
        <v>0</v>
      </c>
      <c r="U458" s="59">
        <f t="shared" si="912"/>
        <v>0</v>
      </c>
      <c r="V458" s="59">
        <f t="shared" si="912"/>
        <v>0</v>
      </c>
      <c r="W458" s="59">
        <f t="shared" si="912"/>
        <v>0</v>
      </c>
      <c r="X458" s="59">
        <f t="shared" si="912"/>
        <v>0</v>
      </c>
      <c r="Y458" s="59">
        <f t="shared" si="912"/>
        <v>0</v>
      </c>
      <c r="Z458" s="59">
        <f t="shared" si="912"/>
        <v>0</v>
      </c>
    </row>
    <row r="459">
      <c r="A459" s="16" t="s">
        <v>1084</v>
      </c>
      <c r="B459" s="16" t="s">
        <v>481</v>
      </c>
      <c r="C459" s="54">
        <v>46063.0</v>
      </c>
      <c r="D459" s="54"/>
      <c r="E459" s="55" t="s">
        <v>52</v>
      </c>
      <c r="F459" s="60" t="s">
        <v>35</v>
      </c>
      <c r="G459" s="57" t="s">
        <v>35</v>
      </c>
      <c r="H459" s="62"/>
      <c r="I459" s="58" t="str">
        <f t="shared" si="4"/>
        <v/>
      </c>
      <c r="J459" s="59">
        <f t="shared" ref="J459:K459" si="913">if($E459="","",if($E459="Dropped",if(and(J$1&lt;=$I459,J$1&gt;=$H459),if(Year($D459)=J$1,$F459*0.8,if((year($D459)+1)=J$1,$F459*0.6,$F459*0.4)) ,""),if($E459="Minors",0,if($E459="FA Contract",if(and(J$1&lt;=$I459,J$1&gt;=$H459),$F459,""),if($E459="YP Contract",if(J$1=$H459,500000,if(J$1=($H459+1),1000000,if(J$1=($H459+2),1500000,""))))))))</f>
        <v>0</v>
      </c>
      <c r="K459" s="59">
        <f t="shared" si="913"/>
        <v>0</v>
      </c>
      <c r="L459" s="59">
        <f t="shared" ref="L459:Z459" si="914">if($E459="","",if($E459="Injured",if(and(L$1=year(today()),L$1&lt;=$I459,L$1&gt;=$H459),0,if(and(L$1&lt;=$I459,L$1&gt;=$H459),$F459,"")),if($E459="Dropped",if(and(L$1&lt;=$I459,L$1&gt;=$H459),if(Year($D459)=L$1,$F459*0.8,if((year($D459)+1)=L$1,$F459*0.6,$F459*0.4)) ,""),if($E459="Minors",0,if($E459="FA Contract",if(and(L$1&lt;=$I459,L$1&gt;=$H459),$F459,""),if($E459="YP Contract",if(L$1=$H459,500000,if(L$1=($H459+1),1000000,if(L$1=($H459+2),1500000,"")))))))))</f>
        <v>0</v>
      </c>
      <c r="M459" s="59">
        <f t="shared" si="914"/>
        <v>0</v>
      </c>
      <c r="N459" s="59">
        <f t="shared" si="914"/>
        <v>0</v>
      </c>
      <c r="O459" s="59">
        <f t="shared" si="914"/>
        <v>0</v>
      </c>
      <c r="P459" s="59">
        <f t="shared" si="914"/>
        <v>0</v>
      </c>
      <c r="Q459" s="59">
        <f t="shared" si="914"/>
        <v>0</v>
      </c>
      <c r="R459" s="59">
        <f t="shared" si="914"/>
        <v>0</v>
      </c>
      <c r="S459" s="59">
        <f t="shared" si="914"/>
        <v>0</v>
      </c>
      <c r="T459" s="59">
        <f t="shared" si="914"/>
        <v>0</v>
      </c>
      <c r="U459" s="59">
        <f t="shared" si="914"/>
        <v>0</v>
      </c>
      <c r="V459" s="59">
        <f t="shared" si="914"/>
        <v>0</v>
      </c>
      <c r="W459" s="59">
        <f t="shared" si="914"/>
        <v>0</v>
      </c>
      <c r="X459" s="59">
        <f t="shared" si="914"/>
        <v>0</v>
      </c>
      <c r="Y459" s="59">
        <f t="shared" si="914"/>
        <v>0</v>
      </c>
      <c r="Z459" s="59">
        <f t="shared" si="914"/>
        <v>0</v>
      </c>
    </row>
    <row r="460">
      <c r="A460" s="16" t="s">
        <v>1085</v>
      </c>
      <c r="B460" s="16" t="s">
        <v>481</v>
      </c>
      <c r="C460" s="54">
        <v>46066.0</v>
      </c>
      <c r="D460" s="54"/>
      <c r="E460" s="55" t="s">
        <v>52</v>
      </c>
      <c r="F460" s="60" t="s">
        <v>35</v>
      </c>
      <c r="G460" s="57" t="s">
        <v>35</v>
      </c>
      <c r="H460" s="62"/>
      <c r="I460" s="58" t="str">
        <f t="shared" si="4"/>
        <v/>
      </c>
      <c r="J460" s="59">
        <f t="shared" ref="J460:K460" si="915">if($E460="","",if($E460="Dropped",if(and(J$1&lt;=$I460,J$1&gt;=$H460),if(Year($D460)=J$1,$F460*0.8,if((year($D460)+1)=J$1,$F460*0.6,$F460*0.4)) ,""),if($E460="Minors",0,if($E460="FA Contract",if(and(J$1&lt;=$I460,J$1&gt;=$H460),$F460,""),if($E460="YP Contract",if(J$1=$H460,500000,if(J$1=($H460+1),1000000,if(J$1=($H460+2),1500000,""))))))))</f>
        <v>0</v>
      </c>
      <c r="K460" s="59">
        <f t="shared" si="915"/>
        <v>0</v>
      </c>
      <c r="L460" s="59">
        <f t="shared" ref="L460:Z460" si="916">if($E460="","",if($E460="Injured",if(and(L$1=year(today()),L$1&lt;=$I460,L$1&gt;=$H460),0,if(and(L$1&lt;=$I460,L$1&gt;=$H460),$F460,"")),if($E460="Dropped",if(and(L$1&lt;=$I460,L$1&gt;=$H460),if(Year($D460)=L$1,$F460*0.8,if((year($D460)+1)=L$1,$F460*0.6,$F460*0.4)) ,""),if($E460="Minors",0,if($E460="FA Contract",if(and(L$1&lt;=$I460,L$1&gt;=$H460),$F460,""),if($E460="YP Contract",if(L$1=$H460,500000,if(L$1=($H460+1),1000000,if(L$1=($H460+2),1500000,"")))))))))</f>
        <v>0</v>
      </c>
      <c r="M460" s="59">
        <f t="shared" si="916"/>
        <v>0</v>
      </c>
      <c r="N460" s="59">
        <f t="shared" si="916"/>
        <v>0</v>
      </c>
      <c r="O460" s="59">
        <f t="shared" si="916"/>
        <v>0</v>
      </c>
      <c r="P460" s="59">
        <f t="shared" si="916"/>
        <v>0</v>
      </c>
      <c r="Q460" s="59">
        <f t="shared" si="916"/>
        <v>0</v>
      </c>
      <c r="R460" s="59">
        <f t="shared" si="916"/>
        <v>0</v>
      </c>
      <c r="S460" s="59">
        <f t="shared" si="916"/>
        <v>0</v>
      </c>
      <c r="T460" s="59">
        <f t="shared" si="916"/>
        <v>0</v>
      </c>
      <c r="U460" s="59">
        <f t="shared" si="916"/>
        <v>0</v>
      </c>
      <c r="V460" s="59">
        <f t="shared" si="916"/>
        <v>0</v>
      </c>
      <c r="W460" s="59">
        <f t="shared" si="916"/>
        <v>0</v>
      </c>
      <c r="X460" s="59">
        <f t="shared" si="916"/>
        <v>0</v>
      </c>
      <c r="Y460" s="59">
        <f t="shared" si="916"/>
        <v>0</v>
      </c>
      <c r="Z460" s="59">
        <f t="shared" si="916"/>
        <v>0</v>
      </c>
    </row>
    <row r="461">
      <c r="A461" s="16" t="s">
        <v>531</v>
      </c>
      <c r="B461" s="16" t="s">
        <v>481</v>
      </c>
      <c r="C461" s="54">
        <v>45343.0</v>
      </c>
      <c r="D461" s="54"/>
      <c r="E461" s="55" t="s">
        <v>52</v>
      </c>
      <c r="F461" s="60" t="s">
        <v>35</v>
      </c>
      <c r="G461" s="57" t="s">
        <v>35</v>
      </c>
      <c r="H461" s="62"/>
      <c r="I461" s="58" t="str">
        <f t="shared" si="4"/>
        <v/>
      </c>
      <c r="J461" s="59">
        <f t="shared" ref="J461:K461" si="917">if($E461="","",if($E461="Dropped",if(and(J$1&lt;=$I461,J$1&gt;=$H461),if(Year($D461)=J$1,$F461*0.8,if((year($D461)+1)=J$1,$F461*0.6,$F461*0.4)) ,""),if($E461="Minors",0,if($E461="FA Contract",if(and(J$1&lt;=$I461,J$1&gt;=$H461),$F461,""),if($E461="YP Contract",if(J$1=$H461,500000,if(J$1=($H461+1),1000000,if(J$1=($H461+2),1500000,""))))))))</f>
        <v>0</v>
      </c>
      <c r="K461" s="59">
        <f t="shared" si="917"/>
        <v>0</v>
      </c>
      <c r="L461" s="59">
        <f t="shared" ref="L461:Z461" si="918">if($E461="","",if($E461="Injured",if(and(L$1=year(today()),L$1&lt;=$I461,L$1&gt;=$H461),0,if(and(L$1&lt;=$I461,L$1&gt;=$H461),$F461,"")),if($E461="Dropped",if(and(L$1&lt;=$I461,L$1&gt;=$H461),if(Year($D461)=L$1,$F461*0.8,if((year($D461)+1)=L$1,$F461*0.6,$F461*0.4)) ,""),if($E461="Minors",0,if($E461="FA Contract",if(and(L$1&lt;=$I461,L$1&gt;=$H461),$F461,""),if($E461="YP Contract",if(L$1=$H461,500000,if(L$1=($H461+1),1000000,if(L$1=($H461+2),1500000,"")))))))))</f>
        <v>0</v>
      </c>
      <c r="M461" s="59">
        <f t="shared" si="918"/>
        <v>0</v>
      </c>
      <c r="N461" s="59">
        <f t="shared" si="918"/>
        <v>0</v>
      </c>
      <c r="O461" s="59">
        <f t="shared" si="918"/>
        <v>0</v>
      </c>
      <c r="P461" s="59">
        <f t="shared" si="918"/>
        <v>0</v>
      </c>
      <c r="Q461" s="59">
        <f t="shared" si="918"/>
        <v>0</v>
      </c>
      <c r="R461" s="59">
        <f t="shared" si="918"/>
        <v>0</v>
      </c>
      <c r="S461" s="59">
        <f t="shared" si="918"/>
        <v>0</v>
      </c>
      <c r="T461" s="59">
        <f t="shared" si="918"/>
        <v>0</v>
      </c>
      <c r="U461" s="59">
        <f t="shared" si="918"/>
        <v>0</v>
      </c>
      <c r="V461" s="59">
        <f t="shared" si="918"/>
        <v>0</v>
      </c>
      <c r="W461" s="59">
        <f t="shared" si="918"/>
        <v>0</v>
      </c>
      <c r="X461" s="59">
        <f t="shared" si="918"/>
        <v>0</v>
      </c>
      <c r="Y461" s="59">
        <f t="shared" si="918"/>
        <v>0</v>
      </c>
      <c r="Z461" s="59">
        <f t="shared" si="918"/>
        <v>0</v>
      </c>
    </row>
    <row r="462">
      <c r="A462" s="16" t="s">
        <v>532</v>
      </c>
      <c r="B462" s="16" t="s">
        <v>957</v>
      </c>
      <c r="C462" s="54">
        <v>45318.0</v>
      </c>
      <c r="D462" s="54"/>
      <c r="E462" s="55" t="s">
        <v>12</v>
      </c>
      <c r="F462" s="56">
        <v>3.45E7</v>
      </c>
      <c r="G462" s="57">
        <v>5.0</v>
      </c>
      <c r="H462" s="16">
        <v>2024.0</v>
      </c>
      <c r="I462" s="58">
        <f t="shared" si="4"/>
        <v>2028</v>
      </c>
      <c r="J462" s="59">
        <f t="shared" ref="J462:K462" si="919">if($E462="","",if($E462="Dropped",if(and(J$1&lt;=$I462,J$1&gt;=$H462),if(Year($D462)=J$1,$F462*0.8,if((year($D462)+1)=J$1,$F462*0.6,$F462*0.4)) ,""),if($E462="Minors",0,if($E462="FA Contract",if(and(J$1&lt;=$I462,J$1&gt;=$H462),$F462,""),if($E462="YP Contract",if(J$1=$H462,500000,if(J$1=($H462+1),1000000,if(J$1=($H462+2),1500000,""))))))))</f>
        <v>34500000</v>
      </c>
      <c r="K462" s="59">
        <f t="shared" si="919"/>
        <v>34500000</v>
      </c>
      <c r="L462" s="59">
        <f t="shared" ref="L462:Z462" si="920">if($E462="","",if($E462="Injured",if(and(L$1=year(today()),L$1&lt;=$I462,L$1&gt;=$H462),0,if(and(L$1&lt;=$I462,L$1&gt;=$H462),$F462,"")),if($E462="Dropped",if(and(L$1&lt;=$I462,L$1&gt;=$H462),if(Year($D462)=L$1,$F462*0.8,if((year($D462)+1)=L$1,$F462*0.6,$F462*0.4)) ,""),if($E462="Minors",0,if($E462="FA Contract",if(and(L$1&lt;=$I462,L$1&gt;=$H462),$F462,""),if($E462="YP Contract",if(L$1=$H462,500000,if(L$1=($H462+1),1000000,if(L$1=($H462+2),1500000,"")))))))))</f>
        <v>34500000</v>
      </c>
      <c r="M462" s="59">
        <f t="shared" si="920"/>
        <v>34500000</v>
      </c>
      <c r="N462" s="59">
        <f t="shared" si="920"/>
        <v>34500000</v>
      </c>
      <c r="O462" s="59" t="str">
        <f t="shared" si="920"/>
        <v/>
      </c>
      <c r="P462" s="59" t="str">
        <f t="shared" si="920"/>
        <v/>
      </c>
      <c r="Q462" s="59" t="str">
        <f t="shared" si="920"/>
        <v/>
      </c>
      <c r="R462" s="59" t="str">
        <f t="shared" si="920"/>
        <v/>
      </c>
      <c r="S462" s="59" t="str">
        <f t="shared" si="920"/>
        <v/>
      </c>
      <c r="T462" s="59" t="str">
        <f t="shared" si="920"/>
        <v/>
      </c>
      <c r="U462" s="59" t="str">
        <f t="shared" si="920"/>
        <v/>
      </c>
      <c r="V462" s="59" t="str">
        <f t="shared" si="920"/>
        <v/>
      </c>
      <c r="W462" s="59" t="str">
        <f t="shared" si="920"/>
        <v/>
      </c>
      <c r="X462" s="59" t="str">
        <f t="shared" si="920"/>
        <v/>
      </c>
      <c r="Y462" s="59" t="str">
        <f t="shared" si="920"/>
        <v/>
      </c>
      <c r="Z462" s="59" t="str">
        <f t="shared" si="920"/>
        <v/>
      </c>
    </row>
    <row r="463">
      <c r="A463" s="16" t="s">
        <v>534</v>
      </c>
      <c r="B463" s="16" t="s">
        <v>957</v>
      </c>
      <c r="C463" s="54">
        <v>45318.0</v>
      </c>
      <c r="D463" s="54"/>
      <c r="E463" s="55" t="s">
        <v>12</v>
      </c>
      <c r="F463" s="56">
        <v>2.57E7</v>
      </c>
      <c r="G463" s="57">
        <v>4.0</v>
      </c>
      <c r="H463" s="16">
        <v>2024.0</v>
      </c>
      <c r="I463" s="58">
        <f t="shared" si="4"/>
        <v>2027</v>
      </c>
      <c r="J463" s="59">
        <f t="shared" ref="J463:K463" si="921">if($E463="","",if($E463="Dropped",if(and(J$1&lt;=$I463,J$1&gt;=$H463),if(Year($D463)=J$1,$F463*0.8,if((year($D463)+1)=J$1,$F463*0.6,$F463*0.4)) ,""),if($E463="Minors",0,if($E463="FA Contract",if(and(J$1&lt;=$I463,J$1&gt;=$H463),$F463,""),if($E463="YP Contract",if(J$1=$H463,500000,if(J$1=($H463+1),1000000,if(J$1=($H463+2),1500000,""))))))))</f>
        <v>25700000</v>
      </c>
      <c r="K463" s="59">
        <f t="shared" si="921"/>
        <v>25700000</v>
      </c>
      <c r="L463" s="59">
        <f t="shared" ref="L463:Z463" si="922">if($E463="","",if($E463="Injured",if(and(L$1=year(today()),L$1&lt;=$I463,L$1&gt;=$H463),0,if(and(L$1&lt;=$I463,L$1&gt;=$H463),$F463,"")),if($E463="Dropped",if(and(L$1&lt;=$I463,L$1&gt;=$H463),if(Year($D463)=L$1,$F463*0.8,if((year($D463)+1)=L$1,$F463*0.6,$F463*0.4)) ,""),if($E463="Minors",0,if($E463="FA Contract",if(and(L$1&lt;=$I463,L$1&gt;=$H463),$F463,""),if($E463="YP Contract",if(L$1=$H463,500000,if(L$1=($H463+1),1000000,if(L$1=($H463+2),1500000,"")))))))))</f>
        <v>25700000</v>
      </c>
      <c r="M463" s="59">
        <f t="shared" si="922"/>
        <v>25700000</v>
      </c>
      <c r="N463" s="59" t="str">
        <f t="shared" si="922"/>
        <v/>
      </c>
      <c r="O463" s="59" t="str">
        <f t="shared" si="922"/>
        <v/>
      </c>
      <c r="P463" s="59" t="str">
        <f t="shared" si="922"/>
        <v/>
      </c>
      <c r="Q463" s="59" t="str">
        <f t="shared" si="922"/>
        <v/>
      </c>
      <c r="R463" s="59" t="str">
        <f t="shared" si="922"/>
        <v/>
      </c>
      <c r="S463" s="59" t="str">
        <f t="shared" si="922"/>
        <v/>
      </c>
      <c r="T463" s="59" t="str">
        <f t="shared" si="922"/>
        <v/>
      </c>
      <c r="U463" s="59" t="str">
        <f t="shared" si="922"/>
        <v/>
      </c>
      <c r="V463" s="59" t="str">
        <f t="shared" si="922"/>
        <v/>
      </c>
      <c r="W463" s="59" t="str">
        <f t="shared" si="922"/>
        <v/>
      </c>
      <c r="X463" s="59" t="str">
        <f t="shared" si="922"/>
        <v/>
      </c>
      <c r="Y463" s="59" t="str">
        <f t="shared" si="922"/>
        <v/>
      </c>
      <c r="Z463" s="59" t="str">
        <f t="shared" si="922"/>
        <v/>
      </c>
    </row>
    <row r="464">
      <c r="A464" s="16" t="s">
        <v>535</v>
      </c>
      <c r="B464" s="16" t="s">
        <v>957</v>
      </c>
      <c r="C464" s="54">
        <v>45318.0</v>
      </c>
      <c r="D464" s="54"/>
      <c r="E464" s="55" t="s">
        <v>12</v>
      </c>
      <c r="F464" s="56">
        <v>2.4E7</v>
      </c>
      <c r="G464" s="57">
        <v>4.0</v>
      </c>
      <c r="H464" s="16">
        <v>2024.0</v>
      </c>
      <c r="I464" s="58">
        <f t="shared" si="4"/>
        <v>2027</v>
      </c>
      <c r="J464" s="59">
        <f t="shared" ref="J464:K464" si="923">if($E464="","",if($E464="Dropped",if(and(J$1&lt;=$I464,J$1&gt;=$H464),if(Year($D464)=J$1,$F464*0.8,if((year($D464)+1)=J$1,$F464*0.6,$F464*0.4)) ,""),if($E464="Minors",0,if($E464="FA Contract",if(and(J$1&lt;=$I464,J$1&gt;=$H464),$F464,""),if($E464="YP Contract",if(J$1=$H464,500000,if(J$1=($H464+1),1000000,if(J$1=($H464+2),1500000,""))))))))</f>
        <v>24000000</v>
      </c>
      <c r="K464" s="59">
        <f t="shared" si="923"/>
        <v>24000000</v>
      </c>
      <c r="L464" s="59">
        <f t="shared" ref="L464:Z464" si="924">if($E464="","",if($E464="Injured",if(and(L$1=year(today()),L$1&lt;=$I464,L$1&gt;=$H464),0,if(and(L$1&lt;=$I464,L$1&gt;=$H464),$F464,"")),if($E464="Dropped",if(and(L$1&lt;=$I464,L$1&gt;=$H464),if(Year($D464)=L$1,$F464*0.8,if((year($D464)+1)=L$1,$F464*0.6,$F464*0.4)) ,""),if($E464="Minors",0,if($E464="FA Contract",if(and(L$1&lt;=$I464,L$1&gt;=$H464),$F464,""),if($E464="YP Contract",if(L$1=$H464,500000,if(L$1=($H464+1),1000000,if(L$1=($H464+2),1500000,"")))))))))</f>
        <v>24000000</v>
      </c>
      <c r="M464" s="59">
        <f t="shared" si="924"/>
        <v>24000000</v>
      </c>
      <c r="N464" s="59" t="str">
        <f t="shared" si="924"/>
        <v/>
      </c>
      <c r="O464" s="59" t="str">
        <f t="shared" si="924"/>
        <v/>
      </c>
      <c r="P464" s="59" t="str">
        <f t="shared" si="924"/>
        <v/>
      </c>
      <c r="Q464" s="59" t="str">
        <f t="shared" si="924"/>
        <v/>
      </c>
      <c r="R464" s="59" t="str">
        <f t="shared" si="924"/>
        <v/>
      </c>
      <c r="S464" s="59" t="str">
        <f t="shared" si="924"/>
        <v/>
      </c>
      <c r="T464" s="59" t="str">
        <f t="shared" si="924"/>
        <v/>
      </c>
      <c r="U464" s="59" t="str">
        <f t="shared" si="924"/>
        <v/>
      </c>
      <c r="V464" s="59" t="str">
        <f t="shared" si="924"/>
        <v/>
      </c>
      <c r="W464" s="59" t="str">
        <f t="shared" si="924"/>
        <v/>
      </c>
      <c r="X464" s="59" t="str">
        <f t="shared" si="924"/>
        <v/>
      </c>
      <c r="Y464" s="59" t="str">
        <f t="shared" si="924"/>
        <v/>
      </c>
      <c r="Z464" s="59" t="str">
        <f t="shared" si="924"/>
        <v/>
      </c>
    </row>
    <row r="465">
      <c r="A465" s="16" t="s">
        <v>536</v>
      </c>
      <c r="B465" s="16" t="s">
        <v>957</v>
      </c>
      <c r="C465" s="54">
        <v>45685.0</v>
      </c>
      <c r="D465" s="54"/>
      <c r="E465" s="55" t="s">
        <v>12</v>
      </c>
      <c r="F465" s="60">
        <v>2.3E7</v>
      </c>
      <c r="G465" s="57">
        <v>12.0</v>
      </c>
      <c r="H465" s="16">
        <v>2025.0</v>
      </c>
      <c r="I465" s="58">
        <f t="shared" si="4"/>
        <v>2036</v>
      </c>
      <c r="J465" s="59" t="str">
        <f t="shared" ref="J465:K465" si="925">if($E465="","",if($E465="Dropped",if(and(J$1&lt;=$I465,J$1&gt;=$H465),if(Year($D465)=J$1,$F465*0.8,if((year($D465)+1)=J$1,$F465*0.6,$F465*0.4)) ,""),if($E465="Minors",0,if($E465="FA Contract",if(and(J$1&lt;=$I465,J$1&gt;=$H465),$F465,""),if($E465="YP Contract",if(J$1=$H465,500000,if(J$1=($H465+1),1000000,if(J$1=($H465+2),1500000,""))))))))</f>
        <v/>
      </c>
      <c r="K465" s="59">
        <f t="shared" si="925"/>
        <v>23000000</v>
      </c>
      <c r="L465" s="59">
        <f t="shared" ref="L465:Z465" si="926">if($E465="","",if($E465="Injured",if(and(L$1=year(today()),L$1&lt;=$I465,L$1&gt;=$H465),0,if(and(L$1&lt;=$I465,L$1&gt;=$H465),$F465,"")),if($E465="Dropped",if(and(L$1&lt;=$I465,L$1&gt;=$H465),if(Year($D465)=L$1,$F465*0.8,if((year($D465)+1)=L$1,$F465*0.6,$F465*0.4)) ,""),if($E465="Minors",0,if($E465="FA Contract",if(and(L$1&lt;=$I465,L$1&gt;=$H465),$F465,""),if($E465="YP Contract",if(L$1=$H465,500000,if(L$1=($H465+1),1000000,if(L$1=($H465+2),1500000,"")))))))))</f>
        <v>23000000</v>
      </c>
      <c r="M465" s="59">
        <f t="shared" si="926"/>
        <v>23000000</v>
      </c>
      <c r="N465" s="59">
        <f t="shared" si="926"/>
        <v>23000000</v>
      </c>
      <c r="O465" s="59">
        <f t="shared" si="926"/>
        <v>23000000</v>
      </c>
      <c r="P465" s="59">
        <f t="shared" si="926"/>
        <v>23000000</v>
      </c>
      <c r="Q465" s="59">
        <f t="shared" si="926"/>
        <v>23000000</v>
      </c>
      <c r="R465" s="59">
        <f t="shared" si="926"/>
        <v>23000000</v>
      </c>
      <c r="S465" s="59">
        <f t="shared" si="926"/>
        <v>23000000</v>
      </c>
      <c r="T465" s="59">
        <f t="shared" si="926"/>
        <v>23000000</v>
      </c>
      <c r="U465" s="59">
        <f t="shared" si="926"/>
        <v>23000000</v>
      </c>
      <c r="V465" s="59">
        <f t="shared" si="926"/>
        <v>23000000</v>
      </c>
      <c r="W465" s="59" t="str">
        <f t="shared" si="926"/>
        <v/>
      </c>
      <c r="X465" s="59" t="str">
        <f t="shared" si="926"/>
        <v/>
      </c>
      <c r="Y465" s="59" t="str">
        <f t="shared" si="926"/>
        <v/>
      </c>
      <c r="Z465" s="59" t="str">
        <f t="shared" si="926"/>
        <v/>
      </c>
    </row>
    <row r="466">
      <c r="A466" s="16" t="s">
        <v>1086</v>
      </c>
      <c r="B466" s="16" t="s">
        <v>957</v>
      </c>
      <c r="C466" s="54">
        <v>46049.0</v>
      </c>
      <c r="D466" s="54"/>
      <c r="E466" s="55" t="s">
        <v>12</v>
      </c>
      <c r="F466" s="60">
        <v>1.96E7</v>
      </c>
      <c r="G466" s="57">
        <v>5.0</v>
      </c>
      <c r="H466" s="16">
        <v>2026.0</v>
      </c>
      <c r="I466" s="58">
        <f t="shared" si="4"/>
        <v>2030</v>
      </c>
      <c r="J466" s="59" t="str">
        <f t="shared" ref="J466:K466" si="927">if($E466="","",if($E466="Dropped",if(and(J$1&lt;=$I466,J$1&gt;=$H466),if(Year($D466)=J$1,$F466*0.8,if((year($D466)+1)=J$1,$F466*0.6,$F466*0.4)) ,""),if($E466="Minors",0,if($E466="FA Contract",if(and(J$1&lt;=$I466,J$1&gt;=$H466),$F466,""),if($E466="YP Contract",if(J$1=$H466,500000,if(J$1=($H466+1),1000000,if(J$1=($H466+2),1500000,""))))))))</f>
        <v/>
      </c>
      <c r="K466" s="59" t="str">
        <f t="shared" si="927"/>
        <v/>
      </c>
      <c r="L466" s="59">
        <f t="shared" ref="L466:Z466" si="928">if($E466="","",if($E466="Injured",if(and(L$1=year(today()),L$1&lt;=$I466,L$1&gt;=$H466),0,if(and(L$1&lt;=$I466,L$1&gt;=$H466),$F466,"")),if($E466="Dropped",if(and(L$1&lt;=$I466,L$1&gt;=$H466),if(Year($D466)=L$1,$F466*0.8,if((year($D466)+1)=L$1,$F466*0.6,$F466*0.4)) ,""),if($E466="Minors",0,if($E466="FA Contract",if(and(L$1&lt;=$I466,L$1&gt;=$H466),$F466,""),if($E466="YP Contract",if(L$1=$H466,500000,if(L$1=($H466+1),1000000,if(L$1=($H466+2),1500000,"")))))))))</f>
        <v>19600000</v>
      </c>
      <c r="M466" s="59">
        <f t="shared" si="928"/>
        <v>19600000</v>
      </c>
      <c r="N466" s="59">
        <f t="shared" si="928"/>
        <v>19600000</v>
      </c>
      <c r="O466" s="59">
        <f t="shared" si="928"/>
        <v>19600000</v>
      </c>
      <c r="P466" s="59">
        <f t="shared" si="928"/>
        <v>19600000</v>
      </c>
      <c r="Q466" s="59" t="str">
        <f t="shared" si="928"/>
        <v/>
      </c>
      <c r="R466" s="59" t="str">
        <f t="shared" si="928"/>
        <v/>
      </c>
      <c r="S466" s="59" t="str">
        <f t="shared" si="928"/>
        <v/>
      </c>
      <c r="T466" s="59" t="str">
        <f t="shared" si="928"/>
        <v/>
      </c>
      <c r="U466" s="59" t="str">
        <f t="shared" si="928"/>
        <v/>
      </c>
      <c r="V466" s="59" t="str">
        <f t="shared" si="928"/>
        <v/>
      </c>
      <c r="W466" s="59" t="str">
        <f t="shared" si="928"/>
        <v/>
      </c>
      <c r="X466" s="59" t="str">
        <f t="shared" si="928"/>
        <v/>
      </c>
      <c r="Y466" s="59" t="str">
        <f t="shared" si="928"/>
        <v/>
      </c>
      <c r="Z466" s="59" t="str">
        <f t="shared" si="928"/>
        <v/>
      </c>
    </row>
    <row r="467">
      <c r="A467" s="16" t="s">
        <v>483</v>
      </c>
      <c r="B467" s="16" t="s">
        <v>957</v>
      </c>
      <c r="C467" s="54">
        <v>46056.0</v>
      </c>
      <c r="D467" s="54"/>
      <c r="E467" s="55" t="s">
        <v>12</v>
      </c>
      <c r="F467" s="56">
        <v>1.82E7</v>
      </c>
      <c r="G467" s="57">
        <v>5.0</v>
      </c>
      <c r="H467" s="16">
        <v>2026.0</v>
      </c>
      <c r="I467" s="58">
        <f t="shared" si="4"/>
        <v>2030</v>
      </c>
      <c r="J467" s="59" t="str">
        <f t="shared" ref="J467:K467" si="929">if($E467="","",if($E467="Dropped",if(and(J$1&lt;=$I467,J$1&gt;=$H467),if(Year($D467)=J$1,$F467*0.8,if((year($D467)+1)=J$1,$F467*0.6,$F467*0.4)) ,""),if($E467="Minors",0,if($E467="FA Contract",if(and(J$1&lt;=$I467,J$1&gt;=$H467),$F467,""),if($E467="YP Contract",if(J$1=$H467,500000,if(J$1=($H467+1),1000000,if(J$1=($H467+2),1500000,""))))))))</f>
        <v/>
      </c>
      <c r="K467" s="59" t="str">
        <f t="shared" si="929"/>
        <v/>
      </c>
      <c r="L467" s="59">
        <f t="shared" ref="L467:Z467" si="930">if($E467="","",if($E467="Injured",if(and(L$1=year(today()),L$1&lt;=$I467,L$1&gt;=$H467),0,if(and(L$1&lt;=$I467,L$1&gt;=$H467),$F467,"")),if($E467="Dropped",if(and(L$1&lt;=$I467,L$1&gt;=$H467),if(Year($D467)=L$1,$F467*0.8,if((year($D467)+1)=L$1,$F467*0.6,$F467*0.4)) ,""),if($E467="Minors",0,if($E467="FA Contract",if(and(L$1&lt;=$I467,L$1&gt;=$H467),$F467,""),if($E467="YP Contract",if(L$1=$H467,500000,if(L$1=($H467+1),1000000,if(L$1=($H467+2),1500000,"")))))))))</f>
        <v>18200000</v>
      </c>
      <c r="M467" s="59">
        <f t="shared" si="930"/>
        <v>18200000</v>
      </c>
      <c r="N467" s="59">
        <f t="shared" si="930"/>
        <v>18200000</v>
      </c>
      <c r="O467" s="59">
        <f t="shared" si="930"/>
        <v>18200000</v>
      </c>
      <c r="P467" s="59">
        <f t="shared" si="930"/>
        <v>18200000</v>
      </c>
      <c r="Q467" s="59" t="str">
        <f t="shared" si="930"/>
        <v/>
      </c>
      <c r="R467" s="59" t="str">
        <f t="shared" si="930"/>
        <v/>
      </c>
      <c r="S467" s="59" t="str">
        <f t="shared" si="930"/>
        <v/>
      </c>
      <c r="T467" s="59" t="str">
        <f t="shared" si="930"/>
        <v/>
      </c>
      <c r="U467" s="59" t="str">
        <f t="shared" si="930"/>
        <v/>
      </c>
      <c r="V467" s="59" t="str">
        <f t="shared" si="930"/>
        <v/>
      </c>
      <c r="W467" s="59" t="str">
        <f t="shared" si="930"/>
        <v/>
      </c>
      <c r="X467" s="59" t="str">
        <f t="shared" si="930"/>
        <v/>
      </c>
      <c r="Y467" s="59" t="str">
        <f t="shared" si="930"/>
        <v/>
      </c>
      <c r="Z467" s="59" t="str">
        <f t="shared" si="930"/>
        <v/>
      </c>
    </row>
    <row r="468">
      <c r="A468" s="16" t="s">
        <v>200</v>
      </c>
      <c r="B468" s="16" t="s">
        <v>957</v>
      </c>
      <c r="C468" s="54">
        <v>46055.0</v>
      </c>
      <c r="D468" s="54"/>
      <c r="E468" s="55" t="s">
        <v>12</v>
      </c>
      <c r="F468" s="60">
        <v>1.61E7</v>
      </c>
      <c r="G468" s="57">
        <v>5.0</v>
      </c>
      <c r="H468" s="16">
        <v>2026.0</v>
      </c>
      <c r="I468" s="58">
        <f t="shared" si="4"/>
        <v>2030</v>
      </c>
      <c r="J468" s="59" t="str">
        <f t="shared" ref="J468:K468" si="931">if($E468="","",if($E468="Dropped",if(and(J$1&lt;=$I468,J$1&gt;=$H468),if(Year($D468)=J$1,$F468*0.8,if((year($D468)+1)=J$1,$F468*0.6,$F468*0.4)) ,""),if($E468="Minors",0,if($E468="FA Contract",if(and(J$1&lt;=$I468,J$1&gt;=$H468),$F468,""),if($E468="YP Contract",if(J$1=$H468,500000,if(J$1=($H468+1),1000000,if(J$1=($H468+2),1500000,""))))))))</f>
        <v/>
      </c>
      <c r="K468" s="59" t="str">
        <f t="shared" si="931"/>
        <v/>
      </c>
      <c r="L468" s="59">
        <f t="shared" ref="L468:Z468" si="932">if($E468="","",if($E468="Injured",if(and(L$1=year(today()),L$1&lt;=$I468,L$1&gt;=$H468),0,if(and(L$1&lt;=$I468,L$1&gt;=$H468),$F468,"")),if($E468="Dropped",if(and(L$1&lt;=$I468,L$1&gt;=$H468),if(Year($D468)=L$1,$F468*0.8,if((year($D468)+1)=L$1,$F468*0.6,$F468*0.4)) ,""),if($E468="Minors",0,if($E468="FA Contract",if(and(L$1&lt;=$I468,L$1&gt;=$H468),$F468,""),if($E468="YP Contract",if(L$1=$H468,500000,if(L$1=($H468+1),1000000,if(L$1=($H468+2),1500000,"")))))))))</f>
        <v>16100000</v>
      </c>
      <c r="M468" s="59">
        <f t="shared" si="932"/>
        <v>16100000</v>
      </c>
      <c r="N468" s="59">
        <f t="shared" si="932"/>
        <v>16100000</v>
      </c>
      <c r="O468" s="59">
        <f t="shared" si="932"/>
        <v>16100000</v>
      </c>
      <c r="P468" s="59">
        <f t="shared" si="932"/>
        <v>16100000</v>
      </c>
      <c r="Q468" s="59" t="str">
        <f t="shared" si="932"/>
        <v/>
      </c>
      <c r="R468" s="59" t="str">
        <f t="shared" si="932"/>
        <v/>
      </c>
      <c r="S468" s="59" t="str">
        <f t="shared" si="932"/>
        <v/>
      </c>
      <c r="T468" s="59" t="str">
        <f t="shared" si="932"/>
        <v/>
      </c>
      <c r="U468" s="59" t="str">
        <f t="shared" si="932"/>
        <v/>
      </c>
      <c r="V468" s="59" t="str">
        <f t="shared" si="932"/>
        <v/>
      </c>
      <c r="W468" s="59" t="str">
        <f t="shared" si="932"/>
        <v/>
      </c>
      <c r="X468" s="59" t="str">
        <f t="shared" si="932"/>
        <v/>
      </c>
      <c r="Y468" s="59" t="str">
        <f t="shared" si="932"/>
        <v/>
      </c>
      <c r="Z468" s="59" t="str">
        <f t="shared" si="932"/>
        <v/>
      </c>
    </row>
    <row r="469">
      <c r="A469" s="16" t="s">
        <v>624</v>
      </c>
      <c r="B469" s="16" t="s">
        <v>957</v>
      </c>
      <c r="C469" s="54">
        <v>46058.0</v>
      </c>
      <c r="D469" s="54"/>
      <c r="E469" s="55" t="s">
        <v>12</v>
      </c>
      <c r="F469" s="60">
        <v>1.43E7</v>
      </c>
      <c r="G469" s="57">
        <v>5.0</v>
      </c>
      <c r="H469" s="16">
        <v>2026.0</v>
      </c>
      <c r="I469" s="58">
        <f t="shared" si="4"/>
        <v>2030</v>
      </c>
      <c r="J469" s="59" t="str">
        <f t="shared" ref="J469:K469" si="933">if($E469="","",if($E469="Dropped",if(and(J$1&lt;=$I469,J$1&gt;=$H469),if(Year($D469)=J$1,$F469*0.8,if((year($D469)+1)=J$1,$F469*0.6,$F469*0.4)) ,""),if($E469="Minors",0,if($E469="FA Contract",if(and(J$1&lt;=$I469,J$1&gt;=$H469),$F469,""),if($E469="YP Contract",if(J$1=$H469,500000,if(J$1=($H469+1),1000000,if(J$1=($H469+2),1500000,""))))))))</f>
        <v/>
      </c>
      <c r="K469" s="59" t="str">
        <f t="shared" si="933"/>
        <v/>
      </c>
      <c r="L469" s="59">
        <f t="shared" ref="L469:Z469" si="934">if($E469="","",if($E469="Injured",if(and(L$1=year(today()),L$1&lt;=$I469,L$1&gt;=$H469),0,if(and(L$1&lt;=$I469,L$1&gt;=$H469),$F469,"")),if($E469="Dropped",if(and(L$1&lt;=$I469,L$1&gt;=$H469),if(Year($D469)=L$1,$F469*0.8,if((year($D469)+1)=L$1,$F469*0.6,$F469*0.4)) ,""),if($E469="Minors",0,if($E469="FA Contract",if(and(L$1&lt;=$I469,L$1&gt;=$H469),$F469,""),if($E469="YP Contract",if(L$1=$H469,500000,if(L$1=($H469+1),1000000,if(L$1=($H469+2),1500000,"")))))))))</f>
        <v>14300000</v>
      </c>
      <c r="M469" s="59">
        <f t="shared" si="934"/>
        <v>14300000</v>
      </c>
      <c r="N469" s="59">
        <f t="shared" si="934"/>
        <v>14300000</v>
      </c>
      <c r="O469" s="59">
        <f t="shared" si="934"/>
        <v>14300000</v>
      </c>
      <c r="P469" s="59">
        <f t="shared" si="934"/>
        <v>14300000</v>
      </c>
      <c r="Q469" s="59" t="str">
        <f t="shared" si="934"/>
        <v/>
      </c>
      <c r="R469" s="59" t="str">
        <f t="shared" si="934"/>
        <v/>
      </c>
      <c r="S469" s="59" t="str">
        <f t="shared" si="934"/>
        <v/>
      </c>
      <c r="T469" s="59" t="str">
        <f t="shared" si="934"/>
        <v/>
      </c>
      <c r="U469" s="59" t="str">
        <f t="shared" si="934"/>
        <v/>
      </c>
      <c r="V469" s="59" t="str">
        <f t="shared" si="934"/>
        <v/>
      </c>
      <c r="W469" s="59" t="str">
        <f t="shared" si="934"/>
        <v/>
      </c>
      <c r="X469" s="59" t="str">
        <f t="shared" si="934"/>
        <v/>
      </c>
      <c r="Y469" s="59" t="str">
        <f t="shared" si="934"/>
        <v/>
      </c>
      <c r="Z469" s="59" t="str">
        <f t="shared" si="934"/>
        <v/>
      </c>
    </row>
    <row r="470">
      <c r="A470" s="16" t="s">
        <v>552</v>
      </c>
      <c r="B470" s="16" t="s">
        <v>957</v>
      </c>
      <c r="C470" s="54">
        <v>46056.0</v>
      </c>
      <c r="D470" s="54"/>
      <c r="E470" s="55" t="s">
        <v>12</v>
      </c>
      <c r="F470" s="60">
        <v>1.42E7</v>
      </c>
      <c r="G470" s="57">
        <v>5.0</v>
      </c>
      <c r="H470" s="16">
        <v>2026.0</v>
      </c>
      <c r="I470" s="58">
        <f t="shared" si="4"/>
        <v>2030</v>
      </c>
      <c r="J470" s="59" t="str">
        <f t="shared" ref="J470:K470" si="935">if($E470="","",if($E470="Dropped",if(and(J$1&lt;=$I470,J$1&gt;=$H470),if(Year($D470)=J$1,$F470*0.8,if((year($D470)+1)=J$1,$F470*0.6,$F470*0.4)) ,""),if($E470="Minors",0,if($E470="FA Contract",if(and(J$1&lt;=$I470,J$1&gt;=$H470),$F470,""),if($E470="YP Contract",if(J$1=$H470,500000,if(J$1=($H470+1),1000000,if(J$1=($H470+2),1500000,""))))))))</f>
        <v/>
      </c>
      <c r="K470" s="59" t="str">
        <f t="shared" si="935"/>
        <v/>
      </c>
      <c r="L470" s="59">
        <f t="shared" ref="L470:Z470" si="936">if($E470="","",if($E470="Injured",if(and(L$1=year(today()),L$1&lt;=$I470,L$1&gt;=$H470),0,if(and(L$1&lt;=$I470,L$1&gt;=$H470),$F470,"")),if($E470="Dropped",if(and(L$1&lt;=$I470,L$1&gt;=$H470),if(Year($D470)=L$1,$F470*0.8,if((year($D470)+1)=L$1,$F470*0.6,$F470*0.4)) ,""),if($E470="Minors",0,if($E470="FA Contract",if(and(L$1&lt;=$I470,L$1&gt;=$H470),$F470,""),if($E470="YP Contract",if(L$1=$H470,500000,if(L$1=($H470+1),1000000,if(L$1=($H470+2),1500000,"")))))))))</f>
        <v>14200000</v>
      </c>
      <c r="M470" s="59">
        <f t="shared" si="936"/>
        <v>14200000</v>
      </c>
      <c r="N470" s="59">
        <f t="shared" si="936"/>
        <v>14200000</v>
      </c>
      <c r="O470" s="59">
        <f t="shared" si="936"/>
        <v>14200000</v>
      </c>
      <c r="P470" s="59">
        <f t="shared" si="936"/>
        <v>14200000</v>
      </c>
      <c r="Q470" s="59" t="str">
        <f t="shared" si="936"/>
        <v/>
      </c>
      <c r="R470" s="59" t="str">
        <f t="shared" si="936"/>
        <v/>
      </c>
      <c r="S470" s="59" t="str">
        <f t="shared" si="936"/>
        <v/>
      </c>
      <c r="T470" s="59" t="str">
        <f t="shared" si="936"/>
        <v/>
      </c>
      <c r="U470" s="59" t="str">
        <f t="shared" si="936"/>
        <v/>
      </c>
      <c r="V470" s="59" t="str">
        <f t="shared" si="936"/>
        <v/>
      </c>
      <c r="W470" s="59" t="str">
        <f t="shared" si="936"/>
        <v/>
      </c>
      <c r="X470" s="59" t="str">
        <f t="shared" si="936"/>
        <v/>
      </c>
      <c r="Y470" s="59" t="str">
        <f t="shared" si="936"/>
        <v/>
      </c>
      <c r="Z470" s="59" t="str">
        <f t="shared" si="936"/>
        <v/>
      </c>
    </row>
    <row r="471">
      <c r="A471" s="16" t="s">
        <v>538</v>
      </c>
      <c r="B471" s="16" t="s">
        <v>957</v>
      </c>
      <c r="C471" s="54">
        <v>45318.0</v>
      </c>
      <c r="D471" s="54"/>
      <c r="E471" s="55" t="s">
        <v>12</v>
      </c>
      <c r="F471" s="56">
        <v>1.15E7</v>
      </c>
      <c r="G471" s="57">
        <v>3.0</v>
      </c>
      <c r="H471" s="16">
        <v>2024.0</v>
      </c>
      <c r="I471" s="58">
        <f t="shared" si="4"/>
        <v>2026</v>
      </c>
      <c r="J471" s="59">
        <f t="shared" ref="J471:K471" si="937">if($E471="","",if($E471="Dropped",if(and(J$1&lt;=$I471,J$1&gt;=$H471),if(Year($D471)=J$1,$F471*0.8,if((year($D471)+1)=J$1,$F471*0.6,$F471*0.4)) ,""),if($E471="Minors",0,if($E471="FA Contract",if(and(J$1&lt;=$I471,J$1&gt;=$H471),$F471,""),if($E471="YP Contract",if(J$1=$H471,500000,if(J$1=($H471+1),1000000,if(J$1=($H471+2),1500000,""))))))))</f>
        <v>11500000</v>
      </c>
      <c r="K471" s="59">
        <f t="shared" si="937"/>
        <v>11500000</v>
      </c>
      <c r="L471" s="59">
        <f t="shared" ref="L471:Z471" si="938">if($E471="","",if($E471="Injured",if(and(L$1=year(today()),L$1&lt;=$I471,L$1&gt;=$H471),0,if(and(L$1&lt;=$I471,L$1&gt;=$H471),$F471,"")),if($E471="Dropped",if(and(L$1&lt;=$I471,L$1&gt;=$H471),if(Year($D471)=L$1,$F471*0.8,if((year($D471)+1)=L$1,$F471*0.6,$F471*0.4)) ,""),if($E471="Minors",0,if($E471="FA Contract",if(and(L$1&lt;=$I471,L$1&gt;=$H471),$F471,""),if($E471="YP Contract",if(L$1=$H471,500000,if(L$1=($H471+1),1000000,if(L$1=($H471+2),1500000,"")))))))))</f>
        <v>11500000</v>
      </c>
      <c r="M471" s="59" t="str">
        <f t="shared" si="938"/>
        <v/>
      </c>
      <c r="N471" s="59" t="str">
        <f t="shared" si="938"/>
        <v/>
      </c>
      <c r="O471" s="59" t="str">
        <f t="shared" si="938"/>
        <v/>
      </c>
      <c r="P471" s="59" t="str">
        <f t="shared" si="938"/>
        <v/>
      </c>
      <c r="Q471" s="59" t="str">
        <f t="shared" si="938"/>
        <v/>
      </c>
      <c r="R471" s="59" t="str">
        <f t="shared" si="938"/>
        <v/>
      </c>
      <c r="S471" s="59" t="str">
        <f t="shared" si="938"/>
        <v/>
      </c>
      <c r="T471" s="59" t="str">
        <f t="shared" si="938"/>
        <v/>
      </c>
      <c r="U471" s="59" t="str">
        <f t="shared" si="938"/>
        <v/>
      </c>
      <c r="V471" s="59" t="str">
        <f t="shared" si="938"/>
        <v/>
      </c>
      <c r="W471" s="59" t="str">
        <f t="shared" si="938"/>
        <v/>
      </c>
      <c r="X471" s="59" t="str">
        <f t="shared" si="938"/>
        <v/>
      </c>
      <c r="Y471" s="59" t="str">
        <f t="shared" si="938"/>
        <v/>
      </c>
      <c r="Z471" s="59" t="str">
        <f t="shared" si="938"/>
        <v/>
      </c>
    </row>
    <row r="472">
      <c r="A472" s="16" t="s">
        <v>548</v>
      </c>
      <c r="B472" s="16" t="s">
        <v>957</v>
      </c>
      <c r="C472" s="54">
        <v>46051.0</v>
      </c>
      <c r="D472" s="54"/>
      <c r="E472" s="55" t="s">
        <v>12</v>
      </c>
      <c r="F472" s="60">
        <v>9800000.0</v>
      </c>
      <c r="G472" s="57">
        <v>3.0</v>
      </c>
      <c r="H472" s="16">
        <v>2026.0</v>
      </c>
      <c r="I472" s="58">
        <f t="shared" si="4"/>
        <v>2028</v>
      </c>
      <c r="J472" s="59" t="str">
        <f t="shared" ref="J472:K472" si="939">if($E472="","",if($E472="Dropped",if(and(J$1&lt;=$I472,J$1&gt;=$H472),if(Year($D472)=J$1,$F472*0.8,if((year($D472)+1)=J$1,$F472*0.6,$F472*0.4)) ,""),if($E472="Minors",0,if($E472="FA Contract",if(and(J$1&lt;=$I472,J$1&gt;=$H472),$F472,""),if($E472="YP Contract",if(J$1=$H472,500000,if(J$1=($H472+1),1000000,if(J$1=($H472+2),1500000,""))))))))</f>
        <v/>
      </c>
      <c r="K472" s="59" t="str">
        <f t="shared" si="939"/>
        <v/>
      </c>
      <c r="L472" s="59">
        <f t="shared" ref="L472:Z472" si="940">if($E472="","",if($E472="Injured",if(and(L$1=year(today()),L$1&lt;=$I472,L$1&gt;=$H472),0,if(and(L$1&lt;=$I472,L$1&gt;=$H472),$F472,"")),if($E472="Dropped",if(and(L$1&lt;=$I472,L$1&gt;=$H472),if(Year($D472)=L$1,$F472*0.8,if((year($D472)+1)=L$1,$F472*0.6,$F472*0.4)) ,""),if($E472="Minors",0,if($E472="FA Contract",if(and(L$1&lt;=$I472,L$1&gt;=$H472),$F472,""),if($E472="YP Contract",if(L$1=$H472,500000,if(L$1=($H472+1),1000000,if(L$1=($H472+2),1500000,"")))))))))</f>
        <v>9800000</v>
      </c>
      <c r="M472" s="59">
        <f t="shared" si="940"/>
        <v>9800000</v>
      </c>
      <c r="N472" s="59">
        <f t="shared" si="940"/>
        <v>9800000</v>
      </c>
      <c r="O472" s="59" t="str">
        <f t="shared" si="940"/>
        <v/>
      </c>
      <c r="P472" s="59" t="str">
        <f t="shared" si="940"/>
        <v/>
      </c>
      <c r="Q472" s="59" t="str">
        <f t="shared" si="940"/>
        <v/>
      </c>
      <c r="R472" s="59" t="str">
        <f t="shared" si="940"/>
        <v/>
      </c>
      <c r="S472" s="59" t="str">
        <f t="shared" si="940"/>
        <v/>
      </c>
      <c r="T472" s="59" t="str">
        <f t="shared" si="940"/>
        <v/>
      </c>
      <c r="U472" s="59" t="str">
        <f t="shared" si="940"/>
        <v/>
      </c>
      <c r="V472" s="59" t="str">
        <f t="shared" si="940"/>
        <v/>
      </c>
      <c r="W472" s="59" t="str">
        <f t="shared" si="940"/>
        <v/>
      </c>
      <c r="X472" s="59" t="str">
        <f t="shared" si="940"/>
        <v/>
      </c>
      <c r="Y472" s="59" t="str">
        <f t="shared" si="940"/>
        <v/>
      </c>
      <c r="Z472" s="59" t="str">
        <f t="shared" si="940"/>
        <v/>
      </c>
    </row>
    <row r="473">
      <c r="A473" s="16" t="s">
        <v>539</v>
      </c>
      <c r="B473" s="16" t="s">
        <v>957</v>
      </c>
      <c r="C473" s="54">
        <v>45318.0</v>
      </c>
      <c r="D473" s="54"/>
      <c r="E473" s="55" t="s">
        <v>12</v>
      </c>
      <c r="F473" s="60">
        <v>9100000.0</v>
      </c>
      <c r="G473" s="57">
        <v>3.0</v>
      </c>
      <c r="H473" s="16">
        <v>2024.0</v>
      </c>
      <c r="I473" s="58">
        <f t="shared" si="4"/>
        <v>2026</v>
      </c>
      <c r="J473" s="59">
        <f t="shared" ref="J473:K473" si="941">if($E473="","",if($E473="Dropped",if(and(J$1&lt;=$I473,J$1&gt;=$H473),if(Year($D473)=J$1,$F473*0.8,if((year($D473)+1)=J$1,$F473*0.6,$F473*0.4)) ,""),if($E473="Minors",0,if($E473="FA Contract",if(and(J$1&lt;=$I473,J$1&gt;=$H473),$F473,""),if($E473="YP Contract",if(J$1=$H473,500000,if(J$1=($H473+1),1000000,if(J$1=($H473+2),1500000,""))))))))</f>
        <v>9100000</v>
      </c>
      <c r="K473" s="59">
        <f t="shared" si="941"/>
        <v>9100000</v>
      </c>
      <c r="L473" s="59">
        <f t="shared" ref="L473:Z473" si="942">if($E473="","",if($E473="Injured",if(and(L$1=year(today()),L$1&lt;=$I473,L$1&gt;=$H473),0,if(and(L$1&lt;=$I473,L$1&gt;=$H473),$F473,"")),if($E473="Dropped",if(and(L$1&lt;=$I473,L$1&gt;=$H473),if(Year($D473)=L$1,$F473*0.8,if((year($D473)+1)=L$1,$F473*0.6,$F473*0.4)) ,""),if($E473="Minors",0,if($E473="FA Contract",if(and(L$1&lt;=$I473,L$1&gt;=$H473),$F473,""),if($E473="YP Contract",if(L$1=$H473,500000,if(L$1=($H473+1),1000000,if(L$1=($H473+2),1500000,"")))))))))</f>
        <v>9100000</v>
      </c>
      <c r="M473" s="59" t="str">
        <f t="shared" si="942"/>
        <v/>
      </c>
      <c r="N473" s="59" t="str">
        <f t="shared" si="942"/>
        <v/>
      </c>
      <c r="O473" s="59" t="str">
        <f t="shared" si="942"/>
        <v/>
      </c>
      <c r="P473" s="59" t="str">
        <f t="shared" si="942"/>
        <v/>
      </c>
      <c r="Q473" s="59" t="str">
        <f t="shared" si="942"/>
        <v/>
      </c>
      <c r="R473" s="59" t="str">
        <f t="shared" si="942"/>
        <v/>
      </c>
      <c r="S473" s="59" t="str">
        <f t="shared" si="942"/>
        <v/>
      </c>
      <c r="T473" s="59" t="str">
        <f t="shared" si="942"/>
        <v/>
      </c>
      <c r="U473" s="59" t="str">
        <f t="shared" si="942"/>
        <v/>
      </c>
      <c r="V473" s="59" t="str">
        <f t="shared" si="942"/>
        <v/>
      </c>
      <c r="W473" s="59" t="str">
        <f t="shared" si="942"/>
        <v/>
      </c>
      <c r="X473" s="59" t="str">
        <f t="shared" si="942"/>
        <v/>
      </c>
      <c r="Y473" s="59" t="str">
        <f t="shared" si="942"/>
        <v/>
      </c>
      <c r="Z473" s="59" t="str">
        <f t="shared" si="942"/>
        <v/>
      </c>
    </row>
    <row r="474">
      <c r="A474" s="16" t="s">
        <v>540</v>
      </c>
      <c r="B474" s="16" t="s">
        <v>957</v>
      </c>
      <c r="C474" s="54">
        <v>45318.0</v>
      </c>
      <c r="D474" s="54"/>
      <c r="E474" s="55" t="s">
        <v>12</v>
      </c>
      <c r="F474" s="60">
        <v>8500000.0</v>
      </c>
      <c r="G474" s="57">
        <v>4.0</v>
      </c>
      <c r="H474" s="16">
        <v>2024.0</v>
      </c>
      <c r="I474" s="58">
        <f t="shared" si="4"/>
        <v>2027</v>
      </c>
      <c r="J474" s="59">
        <f t="shared" ref="J474:K474" si="943">if($E474="","",if($E474="Dropped",if(and(J$1&lt;=$I474,J$1&gt;=$H474),if(Year($D474)=J$1,$F474*0.8,if((year($D474)+1)=J$1,$F474*0.6,$F474*0.4)) ,""),if($E474="Minors",0,if($E474="FA Contract",if(and(J$1&lt;=$I474,J$1&gt;=$H474),$F474,""),if($E474="YP Contract",if(J$1=$H474,500000,if(J$1=($H474+1),1000000,if(J$1=($H474+2),1500000,""))))))))</f>
        <v>8500000</v>
      </c>
      <c r="K474" s="59">
        <f t="shared" si="943"/>
        <v>8500000</v>
      </c>
      <c r="L474" s="59">
        <f t="shared" ref="L474:Z474" si="944">if($E474="","",if($E474="Injured",if(and(L$1=year(today()),L$1&lt;=$I474,L$1&gt;=$H474),0,if(and(L$1&lt;=$I474,L$1&gt;=$H474),$F474,"")),if($E474="Dropped",if(and(L$1&lt;=$I474,L$1&gt;=$H474),if(Year($D474)=L$1,$F474*0.8,if((year($D474)+1)=L$1,$F474*0.6,$F474*0.4)) ,""),if($E474="Minors",0,if($E474="FA Contract",if(and(L$1&lt;=$I474,L$1&gt;=$H474),$F474,""),if($E474="YP Contract",if(L$1=$H474,500000,if(L$1=($H474+1),1000000,if(L$1=($H474+2),1500000,"")))))))))</f>
        <v>8500000</v>
      </c>
      <c r="M474" s="59">
        <f t="shared" si="944"/>
        <v>8500000</v>
      </c>
      <c r="N474" s="59" t="str">
        <f t="shared" si="944"/>
        <v/>
      </c>
      <c r="O474" s="59" t="str">
        <f t="shared" si="944"/>
        <v/>
      </c>
      <c r="P474" s="59" t="str">
        <f t="shared" si="944"/>
        <v/>
      </c>
      <c r="Q474" s="59" t="str">
        <f t="shared" si="944"/>
        <v/>
      </c>
      <c r="R474" s="59" t="str">
        <f t="shared" si="944"/>
        <v/>
      </c>
      <c r="S474" s="59" t="str">
        <f t="shared" si="944"/>
        <v/>
      </c>
      <c r="T474" s="59" t="str">
        <f t="shared" si="944"/>
        <v/>
      </c>
      <c r="U474" s="59" t="str">
        <f t="shared" si="944"/>
        <v/>
      </c>
      <c r="V474" s="59" t="str">
        <f t="shared" si="944"/>
        <v/>
      </c>
      <c r="W474" s="59" t="str">
        <f t="shared" si="944"/>
        <v/>
      </c>
      <c r="X474" s="59" t="str">
        <f t="shared" si="944"/>
        <v/>
      </c>
      <c r="Y474" s="59" t="str">
        <f t="shared" si="944"/>
        <v/>
      </c>
      <c r="Z474" s="59" t="str">
        <f t="shared" si="944"/>
        <v/>
      </c>
    </row>
    <row r="475">
      <c r="A475" s="16" t="s">
        <v>334</v>
      </c>
      <c r="B475" s="16" t="s">
        <v>957</v>
      </c>
      <c r="C475" s="54">
        <v>46066.0</v>
      </c>
      <c r="D475" s="54"/>
      <c r="E475" s="55" t="s">
        <v>12</v>
      </c>
      <c r="F475" s="60">
        <v>8200000.0</v>
      </c>
      <c r="G475" s="57">
        <v>3.0</v>
      </c>
      <c r="H475" s="16">
        <v>2026.0</v>
      </c>
      <c r="I475" s="58">
        <f t="shared" si="4"/>
        <v>2028</v>
      </c>
      <c r="J475" s="59" t="str">
        <f t="shared" ref="J475:K475" si="945">if($E475="","",if($E475="Dropped",if(and(J$1&lt;=$I475,J$1&gt;=$H475),if(Year($D475)=J$1,$F475*0.8,if((year($D475)+1)=J$1,$F475*0.6,$F475*0.4)) ,""),if($E475="Minors",0,if($E475="FA Contract",if(and(J$1&lt;=$I475,J$1&gt;=$H475),$F475,""),if($E475="YP Contract",if(J$1=$H475,500000,if(J$1=($H475+1),1000000,if(J$1=($H475+2),1500000,""))))))))</f>
        <v/>
      </c>
      <c r="K475" s="59" t="str">
        <f t="shared" si="945"/>
        <v/>
      </c>
      <c r="L475" s="59">
        <f t="shared" ref="L475:Z475" si="946">if($E475="","",if($E475="Injured",if(and(L$1=year(today()),L$1&lt;=$I475,L$1&gt;=$H475),0,if(and(L$1&lt;=$I475,L$1&gt;=$H475),$F475,"")),if($E475="Dropped",if(and(L$1&lt;=$I475,L$1&gt;=$H475),if(Year($D475)=L$1,$F475*0.8,if((year($D475)+1)=L$1,$F475*0.6,$F475*0.4)) ,""),if($E475="Minors",0,if($E475="FA Contract",if(and(L$1&lt;=$I475,L$1&gt;=$H475),$F475,""),if($E475="YP Contract",if(L$1=$H475,500000,if(L$1=($H475+1),1000000,if(L$1=($H475+2),1500000,"")))))))))</f>
        <v>8200000</v>
      </c>
      <c r="M475" s="59">
        <f t="shared" si="946"/>
        <v>8200000</v>
      </c>
      <c r="N475" s="59">
        <f t="shared" si="946"/>
        <v>8200000</v>
      </c>
      <c r="O475" s="59" t="str">
        <f t="shared" si="946"/>
        <v/>
      </c>
      <c r="P475" s="59" t="str">
        <f t="shared" si="946"/>
        <v/>
      </c>
      <c r="Q475" s="59" t="str">
        <f t="shared" si="946"/>
        <v/>
      </c>
      <c r="R475" s="59" t="str">
        <f t="shared" si="946"/>
        <v/>
      </c>
      <c r="S475" s="59" t="str">
        <f t="shared" si="946"/>
        <v/>
      </c>
      <c r="T475" s="59" t="str">
        <f t="shared" si="946"/>
        <v/>
      </c>
      <c r="U475" s="59" t="str">
        <f t="shared" si="946"/>
        <v/>
      </c>
      <c r="V475" s="59" t="str">
        <f t="shared" si="946"/>
        <v/>
      </c>
      <c r="W475" s="59" t="str">
        <f t="shared" si="946"/>
        <v/>
      </c>
      <c r="X475" s="59" t="str">
        <f t="shared" si="946"/>
        <v/>
      </c>
      <c r="Y475" s="59" t="str">
        <f t="shared" si="946"/>
        <v/>
      </c>
      <c r="Z475" s="59" t="str">
        <f t="shared" si="946"/>
        <v/>
      </c>
    </row>
    <row r="476">
      <c r="A476" s="16" t="s">
        <v>569</v>
      </c>
      <c r="B476" s="16" t="s">
        <v>957</v>
      </c>
      <c r="C476" s="54">
        <v>46063.0</v>
      </c>
      <c r="D476" s="54"/>
      <c r="E476" s="55" t="s">
        <v>12</v>
      </c>
      <c r="F476" s="56">
        <v>8100000.0</v>
      </c>
      <c r="G476" s="57">
        <v>2.0</v>
      </c>
      <c r="H476" s="16">
        <v>2026.0</v>
      </c>
      <c r="I476" s="58">
        <f t="shared" si="4"/>
        <v>2027</v>
      </c>
      <c r="J476" s="59" t="str">
        <f t="shared" ref="J476:K476" si="947">if($E476="","",if($E476="Dropped",if(and(J$1&lt;=$I476,J$1&gt;=$H476),if(Year($D476)=J$1,$F476*0.8,if((year($D476)+1)=J$1,$F476*0.6,$F476*0.4)) ,""),if($E476="Minors",0,if($E476="FA Contract",if(and(J$1&lt;=$I476,J$1&gt;=$H476),$F476,""),if($E476="YP Contract",if(J$1=$H476,500000,if(J$1=($H476+1),1000000,if(J$1=($H476+2),1500000,""))))))))</f>
        <v/>
      </c>
      <c r="K476" s="59" t="str">
        <f t="shared" si="947"/>
        <v/>
      </c>
      <c r="L476" s="59">
        <f t="shared" ref="L476:Z476" si="948">if($E476="","",if($E476="Injured",if(and(L$1=year(today()),L$1&lt;=$I476,L$1&gt;=$H476),0,if(and(L$1&lt;=$I476,L$1&gt;=$H476),$F476,"")),if($E476="Dropped",if(and(L$1&lt;=$I476,L$1&gt;=$H476),if(Year($D476)=L$1,$F476*0.8,if((year($D476)+1)=L$1,$F476*0.6,$F476*0.4)) ,""),if($E476="Minors",0,if($E476="FA Contract",if(and(L$1&lt;=$I476,L$1&gt;=$H476),$F476,""),if($E476="YP Contract",if(L$1=$H476,500000,if(L$1=($H476+1),1000000,if(L$1=($H476+2),1500000,"")))))))))</f>
        <v>8100000</v>
      </c>
      <c r="M476" s="59">
        <f t="shared" si="948"/>
        <v>8100000</v>
      </c>
      <c r="N476" s="59" t="str">
        <f t="shared" si="948"/>
        <v/>
      </c>
      <c r="O476" s="59" t="str">
        <f t="shared" si="948"/>
        <v/>
      </c>
      <c r="P476" s="59" t="str">
        <f t="shared" si="948"/>
        <v/>
      </c>
      <c r="Q476" s="59" t="str">
        <f t="shared" si="948"/>
        <v/>
      </c>
      <c r="R476" s="59" t="str">
        <f t="shared" si="948"/>
        <v/>
      </c>
      <c r="S476" s="59" t="str">
        <f t="shared" si="948"/>
        <v/>
      </c>
      <c r="T476" s="59" t="str">
        <f t="shared" si="948"/>
        <v/>
      </c>
      <c r="U476" s="59" t="str">
        <f t="shared" si="948"/>
        <v/>
      </c>
      <c r="V476" s="59" t="str">
        <f t="shared" si="948"/>
        <v/>
      </c>
      <c r="W476" s="59" t="str">
        <f t="shared" si="948"/>
        <v/>
      </c>
      <c r="X476" s="59" t="str">
        <f t="shared" si="948"/>
        <v/>
      </c>
      <c r="Y476" s="59" t="str">
        <f t="shared" si="948"/>
        <v/>
      </c>
      <c r="Z476" s="59" t="str">
        <f t="shared" si="948"/>
        <v/>
      </c>
    </row>
    <row r="477">
      <c r="A477" s="16" t="s">
        <v>541</v>
      </c>
      <c r="B477" s="16" t="s">
        <v>957</v>
      </c>
      <c r="C477" s="54">
        <v>45318.0</v>
      </c>
      <c r="D477" s="54"/>
      <c r="E477" s="55" t="s">
        <v>12</v>
      </c>
      <c r="F477" s="60">
        <v>7500000.0</v>
      </c>
      <c r="G477" s="57">
        <v>4.0</v>
      </c>
      <c r="H477" s="16">
        <v>2024.0</v>
      </c>
      <c r="I477" s="58">
        <f t="shared" si="4"/>
        <v>2027</v>
      </c>
      <c r="J477" s="59">
        <f t="shared" ref="J477:K477" si="949">if($E477="","",if($E477="Dropped",if(and(J$1&lt;=$I477,J$1&gt;=$H477),if(Year($D477)=J$1,$F477*0.8,if((year($D477)+1)=J$1,$F477*0.6,$F477*0.4)) ,""),if($E477="Minors",0,if($E477="FA Contract",if(and(J$1&lt;=$I477,J$1&gt;=$H477),$F477,""),if($E477="YP Contract",if(J$1=$H477,500000,if(J$1=($H477+1),1000000,if(J$1=($H477+2),1500000,""))))))))</f>
        <v>7500000</v>
      </c>
      <c r="K477" s="59">
        <f t="shared" si="949"/>
        <v>7500000</v>
      </c>
      <c r="L477" s="59">
        <f t="shared" ref="L477:Z477" si="950">if($E477="","",if($E477="Injured",if(and(L$1=year(today()),L$1&lt;=$I477,L$1&gt;=$H477),0,if(and(L$1&lt;=$I477,L$1&gt;=$H477),$F477,"")),if($E477="Dropped",if(and(L$1&lt;=$I477,L$1&gt;=$H477),if(Year($D477)=L$1,$F477*0.8,if((year($D477)+1)=L$1,$F477*0.6,$F477*0.4)) ,""),if($E477="Minors",0,if($E477="FA Contract",if(and(L$1&lt;=$I477,L$1&gt;=$H477),$F477,""),if($E477="YP Contract",if(L$1=$H477,500000,if(L$1=($H477+1),1000000,if(L$1=($H477+2),1500000,"")))))))))</f>
        <v>7500000</v>
      </c>
      <c r="M477" s="59">
        <f t="shared" si="950"/>
        <v>7500000</v>
      </c>
      <c r="N477" s="59" t="str">
        <f t="shared" si="950"/>
        <v/>
      </c>
      <c r="O477" s="59" t="str">
        <f t="shared" si="950"/>
        <v/>
      </c>
      <c r="P477" s="59" t="str">
        <f t="shared" si="950"/>
        <v/>
      </c>
      <c r="Q477" s="59" t="str">
        <f t="shared" si="950"/>
        <v/>
      </c>
      <c r="R477" s="59" t="str">
        <f t="shared" si="950"/>
        <v/>
      </c>
      <c r="S477" s="59" t="str">
        <f t="shared" si="950"/>
        <v/>
      </c>
      <c r="T477" s="59" t="str">
        <f t="shared" si="950"/>
        <v/>
      </c>
      <c r="U477" s="59" t="str">
        <f t="shared" si="950"/>
        <v/>
      </c>
      <c r="V477" s="59" t="str">
        <f t="shared" si="950"/>
        <v/>
      </c>
      <c r="W477" s="59" t="str">
        <f t="shared" si="950"/>
        <v/>
      </c>
      <c r="X477" s="59" t="str">
        <f t="shared" si="950"/>
        <v/>
      </c>
      <c r="Y477" s="59" t="str">
        <f t="shared" si="950"/>
        <v/>
      </c>
      <c r="Z477" s="59" t="str">
        <f t="shared" si="950"/>
        <v/>
      </c>
    </row>
    <row r="478">
      <c r="A478" s="16" t="s">
        <v>542</v>
      </c>
      <c r="B478" s="16" t="s">
        <v>957</v>
      </c>
      <c r="C478" s="54">
        <v>45695.0</v>
      </c>
      <c r="D478" s="54"/>
      <c r="E478" s="55" t="s">
        <v>12</v>
      </c>
      <c r="F478" s="56">
        <v>7300000.0</v>
      </c>
      <c r="G478" s="57">
        <v>3.0</v>
      </c>
      <c r="H478" s="16">
        <v>2025.0</v>
      </c>
      <c r="I478" s="58">
        <f t="shared" si="4"/>
        <v>2027</v>
      </c>
      <c r="J478" s="59" t="str">
        <f t="shared" ref="J478:K478" si="951">if($E478="","",if($E478="Dropped",if(and(J$1&lt;=$I478,J$1&gt;=$H478),if(Year($D478)=J$1,$F478*0.8,if((year($D478)+1)=J$1,$F478*0.6,$F478*0.4)) ,""),if($E478="Minors",0,if($E478="FA Contract",if(and(J$1&lt;=$I478,J$1&gt;=$H478),$F478,""),if($E478="YP Contract",if(J$1=$H478,500000,if(J$1=($H478+1),1000000,if(J$1=($H478+2),1500000,""))))))))</f>
        <v/>
      </c>
      <c r="K478" s="59">
        <f t="shared" si="951"/>
        <v>7300000</v>
      </c>
      <c r="L478" s="59">
        <f t="shared" ref="L478:Z478" si="952">if($E478="","",if($E478="Injured",if(and(L$1=year(today()),L$1&lt;=$I478,L$1&gt;=$H478),0,if(and(L$1&lt;=$I478,L$1&gt;=$H478),$F478,"")),if($E478="Dropped",if(and(L$1&lt;=$I478,L$1&gt;=$H478),if(Year($D478)=L$1,$F478*0.8,if((year($D478)+1)=L$1,$F478*0.6,$F478*0.4)) ,""),if($E478="Minors",0,if($E478="FA Contract",if(and(L$1&lt;=$I478,L$1&gt;=$H478),$F478,""),if($E478="YP Contract",if(L$1=$H478,500000,if(L$1=($H478+1),1000000,if(L$1=($H478+2),1500000,"")))))))))</f>
        <v>7300000</v>
      </c>
      <c r="M478" s="59">
        <f t="shared" si="952"/>
        <v>7300000</v>
      </c>
      <c r="N478" s="59" t="str">
        <f t="shared" si="952"/>
        <v/>
      </c>
      <c r="O478" s="59" t="str">
        <f t="shared" si="952"/>
        <v/>
      </c>
      <c r="P478" s="59" t="str">
        <f t="shared" si="952"/>
        <v/>
      </c>
      <c r="Q478" s="59" t="str">
        <f t="shared" si="952"/>
        <v/>
      </c>
      <c r="R478" s="59" t="str">
        <f t="shared" si="952"/>
        <v/>
      </c>
      <c r="S478" s="59" t="str">
        <f t="shared" si="952"/>
        <v/>
      </c>
      <c r="T478" s="59" t="str">
        <f t="shared" si="952"/>
        <v/>
      </c>
      <c r="U478" s="59" t="str">
        <f t="shared" si="952"/>
        <v/>
      </c>
      <c r="V478" s="59" t="str">
        <f t="shared" si="952"/>
        <v/>
      </c>
      <c r="W478" s="59" t="str">
        <f t="shared" si="952"/>
        <v/>
      </c>
      <c r="X478" s="59" t="str">
        <f t="shared" si="952"/>
        <v/>
      </c>
      <c r="Y478" s="59" t="str">
        <f t="shared" si="952"/>
        <v/>
      </c>
      <c r="Z478" s="59" t="str">
        <f t="shared" si="952"/>
        <v/>
      </c>
    </row>
    <row r="479">
      <c r="A479" s="16" t="s">
        <v>543</v>
      </c>
      <c r="B479" s="16" t="s">
        <v>957</v>
      </c>
      <c r="C479" s="54">
        <v>45318.0</v>
      </c>
      <c r="D479" s="54"/>
      <c r="E479" s="55" t="s">
        <v>12</v>
      </c>
      <c r="F479" s="60">
        <v>7000000.0</v>
      </c>
      <c r="G479" s="57">
        <v>4.0</v>
      </c>
      <c r="H479" s="16">
        <v>2024.0</v>
      </c>
      <c r="I479" s="58">
        <f t="shared" si="4"/>
        <v>2027</v>
      </c>
      <c r="J479" s="59">
        <f t="shared" ref="J479:K479" si="953">if($E479="","",if($E479="Dropped",if(and(J$1&lt;=$I479,J$1&gt;=$H479),if(Year($D479)=J$1,$F479*0.8,if((year($D479)+1)=J$1,$F479*0.6,$F479*0.4)) ,""),if($E479="Minors",0,if($E479="FA Contract",if(and(J$1&lt;=$I479,J$1&gt;=$H479),$F479,""),if($E479="YP Contract",if(J$1=$H479,500000,if(J$1=($H479+1),1000000,if(J$1=($H479+2),1500000,""))))))))</f>
        <v>7000000</v>
      </c>
      <c r="K479" s="59">
        <f t="shared" si="953"/>
        <v>7000000</v>
      </c>
      <c r="L479" s="59">
        <f t="shared" ref="L479:Z479" si="954">if($E479="","",if($E479="Injured",if(and(L$1=year(today()),L$1&lt;=$I479,L$1&gt;=$H479),0,if(and(L$1&lt;=$I479,L$1&gt;=$H479),$F479,"")),if($E479="Dropped",if(and(L$1&lt;=$I479,L$1&gt;=$H479),if(Year($D479)=L$1,$F479*0.8,if((year($D479)+1)=L$1,$F479*0.6,$F479*0.4)) ,""),if($E479="Minors",0,if($E479="FA Contract",if(and(L$1&lt;=$I479,L$1&gt;=$H479),$F479,""),if($E479="YP Contract",if(L$1=$H479,500000,if(L$1=($H479+1),1000000,if(L$1=($H479+2),1500000,"")))))))))</f>
        <v>7000000</v>
      </c>
      <c r="M479" s="59">
        <f t="shared" si="954"/>
        <v>7000000</v>
      </c>
      <c r="N479" s="59" t="str">
        <f t="shared" si="954"/>
        <v/>
      </c>
      <c r="O479" s="59" t="str">
        <f t="shared" si="954"/>
        <v/>
      </c>
      <c r="P479" s="59" t="str">
        <f t="shared" si="954"/>
        <v/>
      </c>
      <c r="Q479" s="59" t="str">
        <f t="shared" si="954"/>
        <v/>
      </c>
      <c r="R479" s="59" t="str">
        <f t="shared" si="954"/>
        <v/>
      </c>
      <c r="S479" s="59" t="str">
        <f t="shared" si="954"/>
        <v/>
      </c>
      <c r="T479" s="59" t="str">
        <f t="shared" si="954"/>
        <v/>
      </c>
      <c r="U479" s="59" t="str">
        <f t="shared" si="954"/>
        <v/>
      </c>
      <c r="V479" s="59" t="str">
        <f t="shared" si="954"/>
        <v/>
      </c>
      <c r="W479" s="59" t="str">
        <f t="shared" si="954"/>
        <v/>
      </c>
      <c r="X479" s="59" t="str">
        <f t="shared" si="954"/>
        <v/>
      </c>
      <c r="Y479" s="59" t="str">
        <f t="shared" si="954"/>
        <v/>
      </c>
      <c r="Z479" s="59" t="str">
        <f t="shared" si="954"/>
        <v/>
      </c>
    </row>
    <row r="480">
      <c r="A480" s="16" t="s">
        <v>544</v>
      </c>
      <c r="B480" s="16" t="s">
        <v>957</v>
      </c>
      <c r="C480" s="54">
        <v>45701.0</v>
      </c>
      <c r="D480" s="54"/>
      <c r="E480" s="55" t="s">
        <v>12</v>
      </c>
      <c r="F480" s="61">
        <v>6700000.0</v>
      </c>
      <c r="G480" s="57">
        <v>3.0</v>
      </c>
      <c r="H480" s="16">
        <v>2025.0</v>
      </c>
      <c r="I480" s="58">
        <f t="shared" si="4"/>
        <v>2027</v>
      </c>
      <c r="J480" s="59" t="str">
        <f t="shared" ref="J480:K480" si="955">if($E480="","",if($E480="Dropped",if(and(J$1&lt;=$I480,J$1&gt;=$H480),if(Year($D480)=J$1,$F480*0.8,if((year($D480)+1)=J$1,$F480*0.6,$F480*0.4)) ,""),if($E480="Minors",0,if($E480="FA Contract",if(and(J$1&lt;=$I480,J$1&gt;=$H480),$F480,""),if($E480="YP Contract",if(J$1=$H480,500000,if(J$1=($H480+1),1000000,if(J$1=($H480+2),1500000,""))))))))</f>
        <v/>
      </c>
      <c r="K480" s="59">
        <f t="shared" si="955"/>
        <v>6700000</v>
      </c>
      <c r="L480" s="59">
        <f t="shared" ref="L480:Z480" si="956">if($E480="","",if($E480="Injured",if(and(L$1=year(today()),L$1&lt;=$I480,L$1&gt;=$H480),0,if(and(L$1&lt;=$I480,L$1&gt;=$H480),$F480,"")),if($E480="Dropped",if(and(L$1&lt;=$I480,L$1&gt;=$H480),if(Year($D480)=L$1,$F480*0.8,if((year($D480)+1)=L$1,$F480*0.6,$F480*0.4)) ,""),if($E480="Minors",0,if($E480="FA Contract",if(and(L$1&lt;=$I480,L$1&gt;=$H480),$F480,""),if($E480="YP Contract",if(L$1=$H480,500000,if(L$1=($H480+1),1000000,if(L$1=($H480+2),1500000,"")))))))))</f>
        <v>6700000</v>
      </c>
      <c r="M480" s="59">
        <f t="shared" si="956"/>
        <v>6700000</v>
      </c>
      <c r="N480" s="59" t="str">
        <f t="shared" si="956"/>
        <v/>
      </c>
      <c r="O480" s="59" t="str">
        <f t="shared" si="956"/>
        <v/>
      </c>
      <c r="P480" s="59" t="str">
        <f t="shared" si="956"/>
        <v/>
      </c>
      <c r="Q480" s="59" t="str">
        <f t="shared" si="956"/>
        <v/>
      </c>
      <c r="R480" s="59" t="str">
        <f t="shared" si="956"/>
        <v/>
      </c>
      <c r="S480" s="59" t="str">
        <f t="shared" si="956"/>
        <v/>
      </c>
      <c r="T480" s="59" t="str">
        <f t="shared" si="956"/>
        <v/>
      </c>
      <c r="U480" s="59" t="str">
        <f t="shared" si="956"/>
        <v/>
      </c>
      <c r="V480" s="59" t="str">
        <f t="shared" si="956"/>
        <v/>
      </c>
      <c r="W480" s="59" t="str">
        <f t="shared" si="956"/>
        <v/>
      </c>
      <c r="X480" s="59" t="str">
        <f t="shared" si="956"/>
        <v/>
      </c>
      <c r="Y480" s="59" t="str">
        <f t="shared" si="956"/>
        <v/>
      </c>
      <c r="Z480" s="59" t="str">
        <f t="shared" si="956"/>
        <v/>
      </c>
    </row>
    <row r="481">
      <c r="A481" s="16" t="s">
        <v>545</v>
      </c>
      <c r="B481" s="16" t="s">
        <v>957</v>
      </c>
      <c r="C481" s="54">
        <v>45318.0</v>
      </c>
      <c r="D481" s="54"/>
      <c r="E481" s="55" t="s">
        <v>12</v>
      </c>
      <c r="F481" s="60">
        <v>6500000.0</v>
      </c>
      <c r="G481" s="57">
        <v>3.0</v>
      </c>
      <c r="H481" s="16">
        <v>2024.0</v>
      </c>
      <c r="I481" s="58">
        <f t="shared" si="4"/>
        <v>2026</v>
      </c>
      <c r="J481" s="59">
        <f t="shared" ref="J481:K481" si="957">if($E481="","",if($E481="Dropped",if(and(J$1&lt;=$I481,J$1&gt;=$H481),if(Year($D481)=J$1,$F481*0.8,if((year($D481)+1)=J$1,$F481*0.6,$F481*0.4)) ,""),if($E481="Minors",0,if($E481="FA Contract",if(and(J$1&lt;=$I481,J$1&gt;=$H481),$F481,""),if($E481="YP Contract",if(J$1=$H481,500000,if(J$1=($H481+1),1000000,if(J$1=($H481+2),1500000,""))))))))</f>
        <v>6500000</v>
      </c>
      <c r="K481" s="59">
        <f t="shared" si="957"/>
        <v>6500000</v>
      </c>
      <c r="L481" s="59">
        <f t="shared" ref="L481:Z481" si="958">if($E481="","",if($E481="Injured",if(and(L$1=year(today()),L$1&lt;=$I481,L$1&gt;=$H481),0,if(and(L$1&lt;=$I481,L$1&gt;=$H481),$F481,"")),if($E481="Dropped",if(and(L$1&lt;=$I481,L$1&gt;=$H481),if(Year($D481)=L$1,$F481*0.8,if((year($D481)+1)=L$1,$F481*0.6,$F481*0.4)) ,""),if($E481="Minors",0,if($E481="FA Contract",if(and(L$1&lt;=$I481,L$1&gt;=$H481),$F481,""),if($E481="YP Contract",if(L$1=$H481,500000,if(L$1=($H481+1),1000000,if(L$1=($H481+2),1500000,"")))))))))</f>
        <v>6500000</v>
      </c>
      <c r="M481" s="59" t="str">
        <f t="shared" si="958"/>
        <v/>
      </c>
      <c r="N481" s="59" t="str">
        <f t="shared" si="958"/>
        <v/>
      </c>
      <c r="O481" s="59" t="str">
        <f t="shared" si="958"/>
        <v/>
      </c>
      <c r="P481" s="59" t="str">
        <f t="shared" si="958"/>
        <v/>
      </c>
      <c r="Q481" s="59" t="str">
        <f t="shared" si="958"/>
        <v/>
      </c>
      <c r="R481" s="59" t="str">
        <f t="shared" si="958"/>
        <v/>
      </c>
      <c r="S481" s="59" t="str">
        <f t="shared" si="958"/>
        <v/>
      </c>
      <c r="T481" s="59" t="str">
        <f t="shared" si="958"/>
        <v/>
      </c>
      <c r="U481" s="59" t="str">
        <f t="shared" si="958"/>
        <v/>
      </c>
      <c r="V481" s="59" t="str">
        <f t="shared" si="958"/>
        <v/>
      </c>
      <c r="W481" s="59" t="str">
        <f t="shared" si="958"/>
        <v/>
      </c>
      <c r="X481" s="59" t="str">
        <f t="shared" si="958"/>
        <v/>
      </c>
      <c r="Y481" s="59" t="str">
        <f t="shared" si="958"/>
        <v/>
      </c>
      <c r="Z481" s="59" t="str">
        <f t="shared" si="958"/>
        <v/>
      </c>
    </row>
    <row r="482">
      <c r="A482" s="16" t="s">
        <v>546</v>
      </c>
      <c r="B482" s="16" t="s">
        <v>957</v>
      </c>
      <c r="C482" s="54">
        <v>45318.0</v>
      </c>
      <c r="D482" s="54"/>
      <c r="E482" s="55" t="s">
        <v>12</v>
      </c>
      <c r="F482" s="60">
        <v>5100000.0</v>
      </c>
      <c r="G482" s="57">
        <v>3.0</v>
      </c>
      <c r="H482" s="16">
        <v>2024.0</v>
      </c>
      <c r="I482" s="58">
        <f t="shared" si="4"/>
        <v>2026</v>
      </c>
      <c r="J482" s="59">
        <f t="shared" ref="J482:K482" si="959">if($E482="","",if($E482="Dropped",if(and(J$1&lt;=$I482,J$1&gt;=$H482),if(Year($D482)=J$1,$F482*0.8,if((year($D482)+1)=J$1,$F482*0.6,$F482*0.4)) ,""),if($E482="Minors",0,if($E482="FA Contract",if(and(J$1&lt;=$I482,J$1&gt;=$H482),$F482,""),if($E482="YP Contract",if(J$1=$H482,500000,if(J$1=($H482+1),1000000,if(J$1=($H482+2),1500000,""))))))))</f>
        <v>5100000</v>
      </c>
      <c r="K482" s="59">
        <f t="shared" si="959"/>
        <v>5100000</v>
      </c>
      <c r="L482" s="59">
        <f t="shared" ref="L482:Z482" si="960">if($E482="","",if($E482="Injured",if(and(L$1=year(today()),L$1&lt;=$I482,L$1&gt;=$H482),0,if(and(L$1&lt;=$I482,L$1&gt;=$H482),$F482,"")),if($E482="Dropped",if(and(L$1&lt;=$I482,L$1&gt;=$H482),if(Year($D482)=L$1,$F482*0.8,if((year($D482)+1)=L$1,$F482*0.6,$F482*0.4)) ,""),if($E482="Minors",0,if($E482="FA Contract",if(and(L$1&lt;=$I482,L$1&gt;=$H482),$F482,""),if($E482="YP Contract",if(L$1=$H482,500000,if(L$1=($H482+1),1000000,if(L$1=($H482+2),1500000,"")))))))))</f>
        <v>5100000</v>
      </c>
      <c r="M482" s="59" t="str">
        <f t="shared" si="960"/>
        <v/>
      </c>
      <c r="N482" s="59" t="str">
        <f t="shared" si="960"/>
        <v/>
      </c>
      <c r="O482" s="59" t="str">
        <f t="shared" si="960"/>
        <v/>
      </c>
      <c r="P482" s="59" t="str">
        <f t="shared" si="960"/>
        <v/>
      </c>
      <c r="Q482" s="59" t="str">
        <f t="shared" si="960"/>
        <v/>
      </c>
      <c r="R482" s="59" t="str">
        <f t="shared" si="960"/>
        <v/>
      </c>
      <c r="S482" s="59" t="str">
        <f t="shared" si="960"/>
        <v/>
      </c>
      <c r="T482" s="59" t="str">
        <f t="shared" si="960"/>
        <v/>
      </c>
      <c r="U482" s="59" t="str">
        <f t="shared" si="960"/>
        <v/>
      </c>
      <c r="V482" s="59" t="str">
        <f t="shared" si="960"/>
        <v/>
      </c>
      <c r="W482" s="59" t="str">
        <f t="shared" si="960"/>
        <v/>
      </c>
      <c r="X482" s="59" t="str">
        <f t="shared" si="960"/>
        <v/>
      </c>
      <c r="Y482" s="59" t="str">
        <f t="shared" si="960"/>
        <v/>
      </c>
      <c r="Z482" s="59" t="str">
        <f t="shared" si="960"/>
        <v/>
      </c>
    </row>
    <row r="483">
      <c r="A483" s="16" t="s">
        <v>547</v>
      </c>
      <c r="B483" s="16" t="s">
        <v>957</v>
      </c>
      <c r="C483" s="54">
        <v>45701.0</v>
      </c>
      <c r="D483" s="54"/>
      <c r="E483" s="55" t="s">
        <v>12</v>
      </c>
      <c r="F483" s="56">
        <v>5100000.0</v>
      </c>
      <c r="G483" s="57">
        <v>3.0</v>
      </c>
      <c r="H483" s="16">
        <v>2025.0</v>
      </c>
      <c r="I483" s="58">
        <f t="shared" si="4"/>
        <v>2027</v>
      </c>
      <c r="J483" s="59" t="str">
        <f t="shared" ref="J483:K483" si="961">if($E483="","",if($E483="Dropped",if(and(J$1&lt;=$I483,J$1&gt;=$H483),if(Year($D483)=J$1,$F483*0.8,if((year($D483)+1)=J$1,$F483*0.6,$F483*0.4)) ,""),if($E483="Minors",0,if($E483="FA Contract",if(and(J$1&lt;=$I483,J$1&gt;=$H483),$F483,""),if($E483="YP Contract",if(J$1=$H483,500000,if(J$1=($H483+1),1000000,if(J$1=($H483+2),1500000,""))))))))</f>
        <v/>
      </c>
      <c r="K483" s="59">
        <f t="shared" si="961"/>
        <v>5100000</v>
      </c>
      <c r="L483" s="59">
        <f t="shared" ref="L483:Z483" si="962">if($E483="","",if($E483="Injured",if(and(L$1=year(today()),L$1&lt;=$I483,L$1&gt;=$H483),0,if(and(L$1&lt;=$I483,L$1&gt;=$H483),$F483,"")),if($E483="Dropped",if(and(L$1&lt;=$I483,L$1&gt;=$H483),if(Year($D483)=L$1,$F483*0.8,if((year($D483)+1)=L$1,$F483*0.6,$F483*0.4)) ,""),if($E483="Minors",0,if($E483="FA Contract",if(and(L$1&lt;=$I483,L$1&gt;=$H483),$F483,""),if($E483="YP Contract",if(L$1=$H483,500000,if(L$1=($H483+1),1000000,if(L$1=($H483+2),1500000,"")))))))))</f>
        <v>5100000</v>
      </c>
      <c r="M483" s="59">
        <f t="shared" si="962"/>
        <v>5100000</v>
      </c>
      <c r="N483" s="59" t="str">
        <f t="shared" si="962"/>
        <v/>
      </c>
      <c r="O483" s="59" t="str">
        <f t="shared" si="962"/>
        <v/>
      </c>
      <c r="P483" s="59" t="str">
        <f t="shared" si="962"/>
        <v/>
      </c>
      <c r="Q483" s="59" t="str">
        <f t="shared" si="962"/>
        <v/>
      </c>
      <c r="R483" s="59" t="str">
        <f t="shared" si="962"/>
        <v/>
      </c>
      <c r="S483" s="59" t="str">
        <f t="shared" si="962"/>
        <v/>
      </c>
      <c r="T483" s="59" t="str">
        <f t="shared" si="962"/>
        <v/>
      </c>
      <c r="U483" s="59" t="str">
        <f t="shared" si="962"/>
        <v/>
      </c>
      <c r="V483" s="59" t="str">
        <f t="shared" si="962"/>
        <v/>
      </c>
      <c r="W483" s="59" t="str">
        <f t="shared" si="962"/>
        <v/>
      </c>
      <c r="X483" s="59" t="str">
        <f t="shared" si="962"/>
        <v/>
      </c>
      <c r="Y483" s="59" t="str">
        <f t="shared" si="962"/>
        <v/>
      </c>
      <c r="Z483" s="59" t="str">
        <f t="shared" si="962"/>
        <v/>
      </c>
    </row>
    <row r="484">
      <c r="A484" s="16" t="s">
        <v>549</v>
      </c>
      <c r="B484" s="16" t="s">
        <v>957</v>
      </c>
      <c r="C484" s="54">
        <v>45692.0</v>
      </c>
      <c r="D484" s="54"/>
      <c r="E484" s="55" t="s">
        <v>12</v>
      </c>
      <c r="F484" s="56">
        <v>4400000.0</v>
      </c>
      <c r="G484" s="57">
        <v>2.0</v>
      </c>
      <c r="H484" s="16">
        <v>2025.0</v>
      </c>
      <c r="I484" s="58">
        <f t="shared" si="4"/>
        <v>2026</v>
      </c>
      <c r="J484" s="59" t="str">
        <f t="shared" ref="J484:K484" si="963">if($E484="","",if($E484="Dropped",if(and(J$1&lt;=$I484,J$1&gt;=$H484),if(Year($D484)=J$1,$F484*0.8,if((year($D484)+1)=J$1,$F484*0.6,$F484*0.4)) ,""),if($E484="Minors",0,if($E484="FA Contract",if(and(J$1&lt;=$I484,J$1&gt;=$H484),$F484,""),if($E484="YP Contract",if(J$1=$H484,500000,if(J$1=($H484+1),1000000,if(J$1=($H484+2),1500000,""))))))))</f>
        <v/>
      </c>
      <c r="K484" s="59">
        <f t="shared" si="963"/>
        <v>4400000</v>
      </c>
      <c r="L484" s="59">
        <f t="shared" ref="L484:Z484" si="964">if($E484="","",if($E484="Injured",if(and(L$1=year(today()),L$1&lt;=$I484,L$1&gt;=$H484),0,if(and(L$1&lt;=$I484,L$1&gt;=$H484),$F484,"")),if($E484="Dropped",if(and(L$1&lt;=$I484,L$1&gt;=$H484),if(Year($D484)=L$1,$F484*0.8,if((year($D484)+1)=L$1,$F484*0.6,$F484*0.4)) ,""),if($E484="Minors",0,if($E484="FA Contract",if(and(L$1&lt;=$I484,L$1&gt;=$H484),$F484,""),if($E484="YP Contract",if(L$1=$H484,500000,if(L$1=($H484+1),1000000,if(L$1=($H484+2),1500000,"")))))))))</f>
        <v>4400000</v>
      </c>
      <c r="M484" s="59" t="str">
        <f t="shared" si="964"/>
        <v/>
      </c>
      <c r="N484" s="59" t="str">
        <f t="shared" si="964"/>
        <v/>
      </c>
      <c r="O484" s="59" t="str">
        <f t="shared" si="964"/>
        <v/>
      </c>
      <c r="P484" s="59" t="str">
        <f t="shared" si="964"/>
        <v/>
      </c>
      <c r="Q484" s="59" t="str">
        <f t="shared" si="964"/>
        <v/>
      </c>
      <c r="R484" s="59" t="str">
        <f t="shared" si="964"/>
        <v/>
      </c>
      <c r="S484" s="59" t="str">
        <f t="shared" si="964"/>
        <v/>
      </c>
      <c r="T484" s="59" t="str">
        <f t="shared" si="964"/>
        <v/>
      </c>
      <c r="U484" s="59" t="str">
        <f t="shared" si="964"/>
        <v/>
      </c>
      <c r="V484" s="59" t="str">
        <f t="shared" si="964"/>
        <v/>
      </c>
      <c r="W484" s="59" t="str">
        <f t="shared" si="964"/>
        <v/>
      </c>
      <c r="X484" s="59" t="str">
        <f t="shared" si="964"/>
        <v/>
      </c>
      <c r="Y484" s="59" t="str">
        <f t="shared" si="964"/>
        <v/>
      </c>
      <c r="Z484" s="59" t="str">
        <f t="shared" si="964"/>
        <v/>
      </c>
    </row>
    <row r="485">
      <c r="A485" s="16" t="s">
        <v>551</v>
      </c>
      <c r="B485" s="16" t="s">
        <v>957</v>
      </c>
      <c r="C485" s="54">
        <v>45537.0</v>
      </c>
      <c r="D485" s="54"/>
      <c r="E485" s="55" t="s">
        <v>12</v>
      </c>
      <c r="F485" s="60">
        <v>4000000.0</v>
      </c>
      <c r="G485" s="57">
        <v>2.0</v>
      </c>
      <c r="H485" s="16">
        <v>2025.0</v>
      </c>
      <c r="I485" s="58">
        <f t="shared" si="4"/>
        <v>2026</v>
      </c>
      <c r="J485" s="59" t="str">
        <f t="shared" ref="J485:K485" si="965">if($E485="","",if($E485="Dropped",if(and(J$1&lt;=$I485,J$1&gt;=$H485),if(Year($D485)=J$1,$F485*0.8,if((year($D485)+1)=J$1,$F485*0.6,$F485*0.4)) ,""),if($E485="Minors",0,if($E485="FA Contract",if(and(J$1&lt;=$I485,J$1&gt;=$H485),$F485,""),if($E485="YP Contract",if(J$1=$H485,500000,if(J$1=($H485+1),1000000,if(J$1=($H485+2),1500000,""))))))))</f>
        <v/>
      </c>
      <c r="K485" s="59">
        <f t="shared" si="965"/>
        <v>4000000</v>
      </c>
      <c r="L485" s="59">
        <f t="shared" ref="L485:Z485" si="966">if($E485="","",if($E485="Injured",if(and(L$1=year(today()),L$1&lt;=$I485,L$1&gt;=$H485),0,if(and(L$1&lt;=$I485,L$1&gt;=$H485),$F485,"")),if($E485="Dropped",if(and(L$1&lt;=$I485,L$1&gt;=$H485),if(Year($D485)=L$1,$F485*0.8,if((year($D485)+1)=L$1,$F485*0.6,$F485*0.4)) ,""),if($E485="Minors",0,if($E485="FA Contract",if(and(L$1&lt;=$I485,L$1&gt;=$H485),$F485,""),if($E485="YP Contract",if(L$1=$H485,500000,if(L$1=($H485+1),1000000,if(L$1=($H485+2),1500000,"")))))))))</f>
        <v>4000000</v>
      </c>
      <c r="M485" s="59" t="str">
        <f t="shared" si="966"/>
        <v/>
      </c>
      <c r="N485" s="59" t="str">
        <f t="shared" si="966"/>
        <v/>
      </c>
      <c r="O485" s="59" t="str">
        <f t="shared" si="966"/>
        <v/>
      </c>
      <c r="P485" s="59" t="str">
        <f t="shared" si="966"/>
        <v/>
      </c>
      <c r="Q485" s="59" t="str">
        <f t="shared" si="966"/>
        <v/>
      </c>
      <c r="R485" s="59" t="str">
        <f t="shared" si="966"/>
        <v/>
      </c>
      <c r="S485" s="59" t="str">
        <f t="shared" si="966"/>
        <v/>
      </c>
      <c r="T485" s="59" t="str">
        <f t="shared" si="966"/>
        <v/>
      </c>
      <c r="U485" s="59" t="str">
        <f t="shared" si="966"/>
        <v/>
      </c>
      <c r="V485" s="59" t="str">
        <f t="shared" si="966"/>
        <v/>
      </c>
      <c r="W485" s="59" t="str">
        <f t="shared" si="966"/>
        <v/>
      </c>
      <c r="X485" s="59" t="str">
        <f t="shared" si="966"/>
        <v/>
      </c>
      <c r="Y485" s="59" t="str">
        <f t="shared" si="966"/>
        <v/>
      </c>
      <c r="Z485" s="59" t="str">
        <f t="shared" si="966"/>
        <v/>
      </c>
    </row>
    <row r="486">
      <c r="A486" s="16" t="s">
        <v>557</v>
      </c>
      <c r="B486" s="16" t="s">
        <v>957</v>
      </c>
      <c r="C486" s="54">
        <v>45424.0</v>
      </c>
      <c r="D486" s="54"/>
      <c r="E486" s="55" t="s">
        <v>34</v>
      </c>
      <c r="F486" s="60" t="s">
        <v>35</v>
      </c>
      <c r="G486" s="57" t="s">
        <v>35</v>
      </c>
      <c r="H486" s="16">
        <v>2024.0</v>
      </c>
      <c r="I486" s="58">
        <f t="shared" si="4"/>
        <v>2026</v>
      </c>
      <c r="J486" s="59">
        <f t="shared" ref="J486:K486" si="967">if($E486="","",if($E486="Dropped",if(and(J$1&lt;=$I486,J$1&gt;=$H486),if(Year($D486)=J$1,$F486*0.8,if((year($D486)+1)=J$1,$F486*0.6,$F486*0.4)) ,""),if($E486="Minors",0,if($E486="FA Contract",if(and(J$1&lt;=$I486,J$1&gt;=$H486),$F486,""),if($E486="YP Contract",if(J$1=$H486,500000,if(J$1=($H486+1),1000000,if(J$1=($H486+2),1500000,""))))))))</f>
        <v>500000</v>
      </c>
      <c r="K486" s="59">
        <f t="shared" si="967"/>
        <v>1000000</v>
      </c>
      <c r="L486" s="59">
        <f t="shared" ref="L486:Z486" si="968">if($E486="","",if($E486="Injured",if(and(L$1=year(today()),L$1&lt;=$I486,L$1&gt;=$H486),0,if(and(L$1&lt;=$I486,L$1&gt;=$H486),$F486,"")),if($E486="Dropped",if(and(L$1&lt;=$I486,L$1&gt;=$H486),if(Year($D486)=L$1,$F486*0.8,if((year($D486)+1)=L$1,$F486*0.6,$F486*0.4)) ,""),if($E486="Minors",0,if($E486="FA Contract",if(and(L$1&lt;=$I486,L$1&gt;=$H486),$F486,""),if($E486="YP Contract",if(L$1=$H486,500000,if(L$1=($H486+1),1000000,if(L$1=($H486+2),1500000,"")))))))))</f>
        <v>1500000</v>
      </c>
      <c r="M486" s="59" t="str">
        <f t="shared" si="968"/>
        <v/>
      </c>
      <c r="N486" s="59" t="str">
        <f t="shared" si="968"/>
        <v/>
      </c>
      <c r="O486" s="59" t="str">
        <f t="shared" si="968"/>
        <v/>
      </c>
      <c r="P486" s="59" t="str">
        <f t="shared" si="968"/>
        <v/>
      </c>
      <c r="Q486" s="59" t="str">
        <f t="shared" si="968"/>
        <v/>
      </c>
      <c r="R486" s="59" t="str">
        <f t="shared" si="968"/>
        <v/>
      </c>
      <c r="S486" s="59" t="str">
        <f t="shared" si="968"/>
        <v/>
      </c>
      <c r="T486" s="59" t="str">
        <f t="shared" si="968"/>
        <v/>
      </c>
      <c r="U486" s="59" t="str">
        <f t="shared" si="968"/>
        <v/>
      </c>
      <c r="V486" s="59" t="str">
        <f t="shared" si="968"/>
        <v/>
      </c>
      <c r="W486" s="59" t="str">
        <f t="shared" si="968"/>
        <v/>
      </c>
      <c r="X486" s="59" t="str">
        <f t="shared" si="968"/>
        <v/>
      </c>
      <c r="Y486" s="59" t="str">
        <f t="shared" si="968"/>
        <v/>
      </c>
      <c r="Z486" s="59" t="str">
        <f t="shared" si="968"/>
        <v/>
      </c>
    </row>
    <row r="487">
      <c r="A487" s="16" t="s">
        <v>560</v>
      </c>
      <c r="B487" s="16" t="s">
        <v>957</v>
      </c>
      <c r="C487" s="54">
        <v>45343.0</v>
      </c>
      <c r="D487" s="54"/>
      <c r="E487" s="55" t="s">
        <v>34</v>
      </c>
      <c r="F487" s="60" t="s">
        <v>35</v>
      </c>
      <c r="G487" s="18" t="s">
        <v>35</v>
      </c>
      <c r="H487" s="16">
        <v>2024.0</v>
      </c>
      <c r="I487" s="58">
        <f t="shared" si="4"/>
        <v>2026</v>
      </c>
      <c r="J487" s="59">
        <f t="shared" ref="J487:K487" si="969">if($E487="","",if($E487="Dropped",if(and(J$1&lt;=$I487,J$1&gt;=$H487),if(Year($D487)=J$1,$F487*0.8,if((year($D487)+1)=J$1,$F487*0.6,$F487*0.4)) ,""),if($E487="Minors",0,if($E487="FA Contract",if(and(J$1&lt;=$I487,J$1&gt;=$H487),$F487,""),if($E487="YP Contract",if(J$1=$H487,500000,if(J$1=($H487+1),1000000,if(J$1=($H487+2),1500000,""))))))))</f>
        <v>500000</v>
      </c>
      <c r="K487" s="59">
        <f t="shared" si="969"/>
        <v>1000000</v>
      </c>
      <c r="L487" s="59">
        <f t="shared" ref="L487:Z487" si="970">if($E487="","",if($E487="Injured",if(and(L$1=year(today()),L$1&lt;=$I487,L$1&gt;=$H487),0,if(and(L$1&lt;=$I487,L$1&gt;=$H487),$F487,"")),if($E487="Dropped",if(and(L$1&lt;=$I487,L$1&gt;=$H487),if(Year($D487)=L$1,$F487*0.8,if((year($D487)+1)=L$1,$F487*0.6,$F487*0.4)) ,""),if($E487="Minors",0,if($E487="FA Contract",if(and(L$1&lt;=$I487,L$1&gt;=$H487),$F487,""),if($E487="YP Contract",if(L$1=$H487,500000,if(L$1=($H487+1),1000000,if(L$1=($H487+2),1500000,"")))))))))</f>
        <v>1500000</v>
      </c>
      <c r="M487" s="59" t="str">
        <f t="shared" si="970"/>
        <v/>
      </c>
      <c r="N487" s="59" t="str">
        <f t="shared" si="970"/>
        <v/>
      </c>
      <c r="O487" s="59" t="str">
        <f t="shared" si="970"/>
        <v/>
      </c>
      <c r="P487" s="59" t="str">
        <f t="shared" si="970"/>
        <v/>
      </c>
      <c r="Q487" s="59" t="str">
        <f t="shared" si="970"/>
        <v/>
      </c>
      <c r="R487" s="59" t="str">
        <f t="shared" si="970"/>
        <v/>
      </c>
      <c r="S487" s="59" t="str">
        <f t="shared" si="970"/>
        <v/>
      </c>
      <c r="T487" s="59" t="str">
        <f t="shared" si="970"/>
        <v/>
      </c>
      <c r="U487" s="59" t="str">
        <f t="shared" si="970"/>
        <v/>
      </c>
      <c r="V487" s="59" t="str">
        <f t="shared" si="970"/>
        <v/>
      </c>
      <c r="W487" s="59" t="str">
        <f t="shared" si="970"/>
        <v/>
      </c>
      <c r="X487" s="59" t="str">
        <f t="shared" si="970"/>
        <v/>
      </c>
      <c r="Y487" s="59" t="str">
        <f t="shared" si="970"/>
        <v/>
      </c>
      <c r="Z487" s="59" t="str">
        <f t="shared" si="970"/>
        <v/>
      </c>
    </row>
    <row r="488">
      <c r="A488" s="16" t="s">
        <v>561</v>
      </c>
      <c r="B488" s="16" t="s">
        <v>957</v>
      </c>
      <c r="C488" s="54">
        <v>45343.0</v>
      </c>
      <c r="D488" s="54"/>
      <c r="E488" s="55" t="s">
        <v>34</v>
      </c>
      <c r="F488" s="60" t="s">
        <v>35</v>
      </c>
      <c r="G488" s="57" t="s">
        <v>35</v>
      </c>
      <c r="H488" s="16">
        <v>2024.0</v>
      </c>
      <c r="I488" s="58">
        <f t="shared" si="4"/>
        <v>2026</v>
      </c>
      <c r="J488" s="59">
        <f t="shared" ref="J488:K488" si="971">if($E488="","",if($E488="Dropped",if(and(J$1&lt;=$I488,J$1&gt;=$H488),if(Year($D488)=J$1,$F488*0.8,if((year($D488)+1)=J$1,$F488*0.6,$F488*0.4)) ,""),if($E488="Minors",0,if($E488="FA Contract",if(and(J$1&lt;=$I488,J$1&gt;=$H488),$F488,""),if($E488="YP Contract",if(J$1=$H488,500000,if(J$1=($H488+1),1000000,if(J$1=($H488+2),1500000,""))))))))</f>
        <v>500000</v>
      </c>
      <c r="K488" s="59">
        <f t="shared" si="971"/>
        <v>1000000</v>
      </c>
      <c r="L488" s="59">
        <f t="shared" ref="L488:Z488" si="972">if($E488="","",if($E488="Injured",if(and(L$1=year(today()),L$1&lt;=$I488,L$1&gt;=$H488),0,if(and(L$1&lt;=$I488,L$1&gt;=$H488),$F488,"")),if($E488="Dropped",if(and(L$1&lt;=$I488,L$1&gt;=$H488),if(Year($D488)=L$1,$F488*0.8,if((year($D488)+1)=L$1,$F488*0.6,$F488*0.4)) ,""),if($E488="Minors",0,if($E488="FA Contract",if(and(L$1&lt;=$I488,L$1&gt;=$H488),$F488,""),if($E488="YP Contract",if(L$1=$H488,500000,if(L$1=($H488+1),1000000,if(L$1=($H488+2),1500000,"")))))))))</f>
        <v>1500000</v>
      </c>
      <c r="M488" s="59" t="str">
        <f t="shared" si="972"/>
        <v/>
      </c>
      <c r="N488" s="59" t="str">
        <f t="shared" si="972"/>
        <v/>
      </c>
      <c r="O488" s="59" t="str">
        <f t="shared" si="972"/>
        <v/>
      </c>
      <c r="P488" s="59" t="str">
        <f t="shared" si="972"/>
        <v/>
      </c>
      <c r="Q488" s="59" t="str">
        <f t="shared" si="972"/>
        <v/>
      </c>
      <c r="R488" s="59" t="str">
        <f t="shared" si="972"/>
        <v/>
      </c>
      <c r="S488" s="59" t="str">
        <f t="shared" si="972"/>
        <v/>
      </c>
      <c r="T488" s="59" t="str">
        <f t="shared" si="972"/>
        <v/>
      </c>
      <c r="U488" s="59" t="str">
        <f t="shared" si="972"/>
        <v/>
      </c>
      <c r="V488" s="59" t="str">
        <f t="shared" si="972"/>
        <v/>
      </c>
      <c r="W488" s="59" t="str">
        <f t="shared" si="972"/>
        <v/>
      </c>
      <c r="X488" s="59" t="str">
        <f t="shared" si="972"/>
        <v/>
      </c>
      <c r="Y488" s="59" t="str">
        <f t="shared" si="972"/>
        <v/>
      </c>
      <c r="Z488" s="59" t="str">
        <f t="shared" si="972"/>
        <v/>
      </c>
    </row>
    <row r="489">
      <c r="A489" s="16" t="s">
        <v>562</v>
      </c>
      <c r="B489" s="16" t="s">
        <v>957</v>
      </c>
      <c r="C489" s="54">
        <v>45501.0</v>
      </c>
      <c r="D489" s="54"/>
      <c r="E489" s="55" t="s">
        <v>34</v>
      </c>
      <c r="F489" s="60" t="s">
        <v>35</v>
      </c>
      <c r="G489" s="18" t="s">
        <v>35</v>
      </c>
      <c r="H489" s="16">
        <v>2025.0</v>
      </c>
      <c r="I489" s="58">
        <f t="shared" si="4"/>
        <v>2027</v>
      </c>
      <c r="J489" s="59" t="str">
        <f t="shared" ref="J489:K489" si="973">if($E489="","",if($E489="Dropped",if(and(J$1&lt;=$I489,J$1&gt;=$H489),if(Year($D489)=J$1,$F489*0.8,if((year($D489)+1)=J$1,$F489*0.6,$F489*0.4)) ,""),if($E489="Minors",0,if($E489="FA Contract",if(and(J$1&lt;=$I489,J$1&gt;=$H489),$F489,""),if($E489="YP Contract",if(J$1=$H489,500000,if(J$1=($H489+1),1000000,if(J$1=($H489+2),1500000,""))))))))</f>
        <v/>
      </c>
      <c r="K489" s="59">
        <f t="shared" si="973"/>
        <v>500000</v>
      </c>
      <c r="L489" s="59">
        <f t="shared" ref="L489:Z489" si="974">if($E489="","",if($E489="Injured",if(and(L$1=year(today()),L$1&lt;=$I489,L$1&gt;=$H489),0,if(and(L$1&lt;=$I489,L$1&gt;=$H489),$F489,"")),if($E489="Dropped",if(and(L$1&lt;=$I489,L$1&gt;=$H489),if(Year($D489)=L$1,$F489*0.8,if((year($D489)+1)=L$1,$F489*0.6,$F489*0.4)) ,""),if($E489="Minors",0,if($E489="FA Contract",if(and(L$1&lt;=$I489,L$1&gt;=$H489),$F489,""),if($E489="YP Contract",if(L$1=$H489,500000,if(L$1=($H489+1),1000000,if(L$1=($H489+2),1500000,"")))))))))</f>
        <v>1000000</v>
      </c>
      <c r="M489" s="59">
        <f t="shared" si="974"/>
        <v>1500000</v>
      </c>
      <c r="N489" s="59" t="str">
        <f t="shared" si="974"/>
        <v/>
      </c>
      <c r="O489" s="59" t="str">
        <f t="shared" si="974"/>
        <v/>
      </c>
      <c r="P489" s="59" t="str">
        <f t="shared" si="974"/>
        <v/>
      </c>
      <c r="Q489" s="59" t="str">
        <f t="shared" si="974"/>
        <v/>
      </c>
      <c r="R489" s="59" t="str">
        <f t="shared" si="974"/>
        <v/>
      </c>
      <c r="S489" s="59" t="str">
        <f t="shared" si="974"/>
        <v/>
      </c>
      <c r="T489" s="59" t="str">
        <f t="shared" si="974"/>
        <v/>
      </c>
      <c r="U489" s="59" t="str">
        <f t="shared" si="974"/>
        <v/>
      </c>
      <c r="V489" s="59" t="str">
        <f t="shared" si="974"/>
        <v/>
      </c>
      <c r="W489" s="59" t="str">
        <f t="shared" si="974"/>
        <v/>
      </c>
      <c r="X489" s="59" t="str">
        <f t="shared" si="974"/>
        <v/>
      </c>
      <c r="Y489" s="59" t="str">
        <f t="shared" si="974"/>
        <v/>
      </c>
      <c r="Z489" s="59" t="str">
        <f t="shared" si="974"/>
        <v/>
      </c>
    </row>
    <row r="490">
      <c r="A490" s="16" t="s">
        <v>566</v>
      </c>
      <c r="B490" s="16" t="s">
        <v>957</v>
      </c>
      <c r="C490" s="54">
        <v>45686.0</v>
      </c>
      <c r="D490" s="54"/>
      <c r="E490" s="55" t="s">
        <v>34</v>
      </c>
      <c r="F490" s="60" t="s">
        <v>35</v>
      </c>
      <c r="G490" s="57" t="s">
        <v>35</v>
      </c>
      <c r="H490" s="16">
        <v>2025.0</v>
      </c>
      <c r="I490" s="58">
        <f t="shared" si="4"/>
        <v>2027</v>
      </c>
      <c r="J490" s="59" t="str">
        <f t="shared" ref="J490:K490" si="975">if($E490="","",if($E490="Dropped",if(and(J$1&lt;=$I490,J$1&gt;=$H490),if(Year($D490)=J$1,$F490*0.8,if((year($D490)+1)=J$1,$F490*0.6,$F490*0.4)) ,""),if($E490="Minors",0,if($E490="FA Contract",if(and(J$1&lt;=$I490,J$1&gt;=$H490),$F490,""),if($E490="YP Contract",if(J$1=$H490,500000,if(J$1=($H490+1),1000000,if(J$1=($H490+2),1500000,""))))))))</f>
        <v/>
      </c>
      <c r="K490" s="59">
        <f t="shared" si="975"/>
        <v>500000</v>
      </c>
      <c r="L490" s="59">
        <f t="shared" ref="L490:Z490" si="976">if($E490="","",if($E490="Injured",if(and(L$1=year(today()),L$1&lt;=$I490,L$1&gt;=$H490),0,if(and(L$1&lt;=$I490,L$1&gt;=$H490),$F490,"")),if($E490="Dropped",if(and(L$1&lt;=$I490,L$1&gt;=$H490),if(Year($D490)=L$1,$F490*0.8,if((year($D490)+1)=L$1,$F490*0.6,$F490*0.4)) ,""),if($E490="Minors",0,if($E490="FA Contract",if(and(L$1&lt;=$I490,L$1&gt;=$H490),$F490,""),if($E490="YP Contract",if(L$1=$H490,500000,if(L$1=($H490+1),1000000,if(L$1=($H490+2),1500000,"")))))))))</f>
        <v>1000000</v>
      </c>
      <c r="M490" s="59">
        <f t="shared" si="976"/>
        <v>1500000</v>
      </c>
      <c r="N490" s="59" t="str">
        <f t="shared" si="976"/>
        <v/>
      </c>
      <c r="O490" s="59" t="str">
        <f t="shared" si="976"/>
        <v/>
      </c>
      <c r="P490" s="59" t="str">
        <f t="shared" si="976"/>
        <v/>
      </c>
      <c r="Q490" s="59" t="str">
        <f t="shared" si="976"/>
        <v/>
      </c>
      <c r="R490" s="59" t="str">
        <f t="shared" si="976"/>
        <v/>
      </c>
      <c r="S490" s="59" t="str">
        <f t="shared" si="976"/>
        <v/>
      </c>
      <c r="T490" s="59" t="str">
        <f t="shared" si="976"/>
        <v/>
      </c>
      <c r="U490" s="59" t="str">
        <f t="shared" si="976"/>
        <v/>
      </c>
      <c r="V490" s="59" t="str">
        <f t="shared" si="976"/>
        <v/>
      </c>
      <c r="W490" s="59" t="str">
        <f t="shared" si="976"/>
        <v/>
      </c>
      <c r="X490" s="59" t="str">
        <f t="shared" si="976"/>
        <v/>
      </c>
      <c r="Y490" s="59" t="str">
        <f t="shared" si="976"/>
        <v/>
      </c>
      <c r="Z490" s="59" t="str">
        <f t="shared" si="976"/>
        <v/>
      </c>
    </row>
    <row r="491">
      <c r="A491" s="16" t="s">
        <v>568</v>
      </c>
      <c r="B491" s="16" t="s">
        <v>957</v>
      </c>
      <c r="C491" s="54">
        <v>45346.0</v>
      </c>
      <c r="D491" s="54"/>
      <c r="E491" s="55" t="s">
        <v>34</v>
      </c>
      <c r="F491" s="60" t="s">
        <v>35</v>
      </c>
      <c r="G491" s="18" t="s">
        <v>35</v>
      </c>
      <c r="H491" s="16">
        <v>2025.0</v>
      </c>
      <c r="I491" s="58">
        <f t="shared" si="4"/>
        <v>2027</v>
      </c>
      <c r="J491" s="59" t="str">
        <f t="shared" ref="J491:K491" si="977">if($E491="","",if($E491="Dropped",if(and(J$1&lt;=$I491,J$1&gt;=$H491),if(Year($D491)=J$1,$F491*0.8,if((year($D491)+1)=J$1,$F491*0.6,$F491*0.4)) ,""),if($E491="Minors",0,if($E491="FA Contract",if(and(J$1&lt;=$I491,J$1&gt;=$H491),$F491,""),if($E491="YP Contract",if(J$1=$H491,500000,if(J$1=($H491+1),1000000,if(J$1=($H491+2),1500000,""))))))))</f>
        <v/>
      </c>
      <c r="K491" s="59">
        <f t="shared" si="977"/>
        <v>500000</v>
      </c>
      <c r="L491" s="59">
        <f t="shared" ref="L491:Z491" si="978">if($E491="","",if($E491="Injured",if(and(L$1=year(today()),L$1&lt;=$I491,L$1&gt;=$H491),0,if(and(L$1&lt;=$I491,L$1&gt;=$H491),$F491,"")),if($E491="Dropped",if(and(L$1&lt;=$I491,L$1&gt;=$H491),if(Year($D491)=L$1,$F491*0.8,if((year($D491)+1)=L$1,$F491*0.6,$F491*0.4)) ,""),if($E491="Minors",0,if($E491="FA Contract",if(and(L$1&lt;=$I491,L$1&gt;=$H491),$F491,""),if($E491="YP Contract",if(L$1=$H491,500000,if(L$1=($H491+1),1000000,if(L$1=($H491+2),1500000,"")))))))))</f>
        <v>1000000</v>
      </c>
      <c r="M491" s="59">
        <f t="shared" si="978"/>
        <v>1500000</v>
      </c>
      <c r="N491" s="59" t="str">
        <f t="shared" si="978"/>
        <v/>
      </c>
      <c r="O491" s="59" t="str">
        <f t="shared" si="978"/>
        <v/>
      </c>
      <c r="P491" s="59" t="str">
        <f t="shared" si="978"/>
        <v/>
      </c>
      <c r="Q491" s="59" t="str">
        <f t="shared" si="978"/>
        <v/>
      </c>
      <c r="R491" s="59" t="str">
        <f t="shared" si="978"/>
        <v/>
      </c>
      <c r="S491" s="59" t="str">
        <f t="shared" si="978"/>
        <v/>
      </c>
      <c r="T491" s="59" t="str">
        <f t="shared" si="978"/>
        <v/>
      </c>
      <c r="U491" s="59" t="str">
        <f t="shared" si="978"/>
        <v/>
      </c>
      <c r="V491" s="59" t="str">
        <f t="shared" si="978"/>
        <v/>
      </c>
      <c r="W491" s="59" t="str">
        <f t="shared" si="978"/>
        <v/>
      </c>
      <c r="X491" s="59" t="str">
        <f t="shared" si="978"/>
        <v/>
      </c>
      <c r="Y491" s="59" t="str">
        <f t="shared" si="978"/>
        <v/>
      </c>
      <c r="Z491" s="59" t="str">
        <f t="shared" si="978"/>
        <v/>
      </c>
    </row>
    <row r="492">
      <c r="A492" s="16" t="s">
        <v>567</v>
      </c>
      <c r="B492" s="16" t="s">
        <v>957</v>
      </c>
      <c r="C492" s="54">
        <v>45774.0</v>
      </c>
      <c r="D492" s="54"/>
      <c r="E492" s="55" t="s">
        <v>34</v>
      </c>
      <c r="F492" s="60" t="s">
        <v>35</v>
      </c>
      <c r="G492" s="57" t="s">
        <v>35</v>
      </c>
      <c r="H492" s="16">
        <v>2026.0</v>
      </c>
      <c r="I492" s="58">
        <f t="shared" si="4"/>
        <v>2028</v>
      </c>
      <c r="J492" s="59" t="str">
        <f t="shared" ref="J492:K492" si="979">if($E492="","",if($E492="Dropped",if(and(J$1&lt;=$I492,J$1&gt;=$H492),if(Year($D492)=J$1,$F492*0.8,if((year($D492)+1)=J$1,$F492*0.6,$F492*0.4)) ,""),if($E492="Minors",0,if($E492="FA Contract",if(and(J$1&lt;=$I492,J$1&gt;=$H492),$F492,""),if($E492="YP Contract",if(J$1=$H492,500000,if(J$1=($H492+1),1000000,if(J$1=($H492+2),1500000,""))))))))</f>
        <v/>
      </c>
      <c r="K492" s="59" t="str">
        <f t="shared" si="979"/>
        <v/>
      </c>
      <c r="L492" s="59">
        <f t="shared" ref="L492:Z492" si="980">if($E492="","",if($E492="Injured",if(and(L$1=year(today()),L$1&lt;=$I492,L$1&gt;=$H492),0,if(and(L$1&lt;=$I492,L$1&gt;=$H492),$F492,"")),if($E492="Dropped",if(and(L$1&lt;=$I492,L$1&gt;=$H492),if(Year($D492)=L$1,$F492*0.8,if((year($D492)+1)=L$1,$F492*0.6,$F492*0.4)) ,""),if($E492="Minors",0,if($E492="FA Contract",if(and(L$1&lt;=$I492,L$1&gt;=$H492),$F492,""),if($E492="YP Contract",if(L$1=$H492,500000,if(L$1=($H492+1),1000000,if(L$1=($H492+2),1500000,"")))))))))</f>
        <v>500000</v>
      </c>
      <c r="M492" s="59">
        <f t="shared" si="980"/>
        <v>1000000</v>
      </c>
      <c r="N492" s="59">
        <f t="shared" si="980"/>
        <v>1500000</v>
      </c>
      <c r="O492" s="59" t="str">
        <f t="shared" si="980"/>
        <v/>
      </c>
      <c r="P492" s="59" t="str">
        <f t="shared" si="980"/>
        <v/>
      </c>
      <c r="Q492" s="59" t="str">
        <f t="shared" si="980"/>
        <v/>
      </c>
      <c r="R492" s="59" t="str">
        <f t="shared" si="980"/>
        <v/>
      </c>
      <c r="S492" s="59" t="str">
        <f t="shared" si="980"/>
        <v/>
      </c>
      <c r="T492" s="59" t="str">
        <f t="shared" si="980"/>
        <v/>
      </c>
      <c r="U492" s="59" t="str">
        <f t="shared" si="980"/>
        <v/>
      </c>
      <c r="V492" s="59" t="str">
        <f t="shared" si="980"/>
        <v/>
      </c>
      <c r="W492" s="59" t="str">
        <f t="shared" si="980"/>
        <v/>
      </c>
      <c r="X492" s="59" t="str">
        <f t="shared" si="980"/>
        <v/>
      </c>
      <c r="Y492" s="59" t="str">
        <f t="shared" si="980"/>
        <v/>
      </c>
      <c r="Z492" s="59" t="str">
        <f t="shared" si="980"/>
        <v/>
      </c>
    </row>
    <row r="493">
      <c r="A493" s="16" t="s">
        <v>586</v>
      </c>
      <c r="B493" s="16" t="s">
        <v>957</v>
      </c>
      <c r="C493" s="54">
        <v>45343.0</v>
      </c>
      <c r="D493" s="54"/>
      <c r="E493" s="55" t="s">
        <v>34</v>
      </c>
      <c r="F493" s="60" t="s">
        <v>35</v>
      </c>
      <c r="G493" s="57" t="s">
        <v>35</v>
      </c>
      <c r="H493" s="16">
        <v>2026.0</v>
      </c>
      <c r="I493" s="58">
        <f t="shared" si="4"/>
        <v>2028</v>
      </c>
      <c r="J493" s="59" t="str">
        <f t="shared" ref="J493:K493" si="981">if($E493="","",if($E493="Dropped",if(and(J$1&lt;=$I493,J$1&gt;=$H493),if(Year($D493)=J$1,$F493*0.8,if((year($D493)+1)=J$1,$F493*0.6,$F493*0.4)) ,""),if($E493="Minors",0,if($E493="FA Contract",if(and(J$1&lt;=$I493,J$1&gt;=$H493),$F493,""),if($E493="YP Contract",if(J$1=$H493,500000,if(J$1=($H493+1),1000000,if(J$1=($H493+2),1500000,""))))))))</f>
        <v/>
      </c>
      <c r="K493" s="59" t="str">
        <f t="shared" si="981"/>
        <v/>
      </c>
      <c r="L493" s="59">
        <f t="shared" ref="L493:Z493" si="982">if($E493="","",if($E493="Injured",if(and(L$1=year(today()),L$1&lt;=$I493,L$1&gt;=$H493),0,if(and(L$1&lt;=$I493,L$1&gt;=$H493),$F493,"")),if($E493="Dropped",if(and(L$1&lt;=$I493,L$1&gt;=$H493),if(Year($D493)=L$1,$F493*0.8,if((year($D493)+1)=L$1,$F493*0.6,$F493*0.4)) ,""),if($E493="Minors",0,if($E493="FA Contract",if(and(L$1&lt;=$I493,L$1&gt;=$H493),$F493,""),if($E493="YP Contract",if(L$1=$H493,500000,if(L$1=($H493+1),1000000,if(L$1=($H493+2),1500000,"")))))))))</f>
        <v>500000</v>
      </c>
      <c r="M493" s="59">
        <f t="shared" si="982"/>
        <v>1000000</v>
      </c>
      <c r="N493" s="59">
        <f t="shared" si="982"/>
        <v>1500000</v>
      </c>
      <c r="O493" s="59" t="str">
        <f t="shared" si="982"/>
        <v/>
      </c>
      <c r="P493" s="59" t="str">
        <f t="shared" si="982"/>
        <v/>
      </c>
      <c r="Q493" s="59" t="str">
        <f t="shared" si="982"/>
        <v/>
      </c>
      <c r="R493" s="59" t="str">
        <f t="shared" si="982"/>
        <v/>
      </c>
      <c r="S493" s="59" t="str">
        <f t="shared" si="982"/>
        <v/>
      </c>
      <c r="T493" s="59" t="str">
        <f t="shared" si="982"/>
        <v/>
      </c>
      <c r="U493" s="59" t="str">
        <f t="shared" si="982"/>
        <v/>
      </c>
      <c r="V493" s="59" t="str">
        <f t="shared" si="982"/>
        <v/>
      </c>
      <c r="W493" s="59" t="str">
        <f t="shared" si="982"/>
        <v/>
      </c>
      <c r="X493" s="59" t="str">
        <f t="shared" si="982"/>
        <v/>
      </c>
      <c r="Y493" s="59" t="str">
        <f t="shared" si="982"/>
        <v/>
      </c>
      <c r="Z493" s="59" t="str">
        <f t="shared" si="982"/>
        <v/>
      </c>
    </row>
    <row r="494">
      <c r="A494" s="16" t="s">
        <v>575</v>
      </c>
      <c r="B494" s="16" t="s">
        <v>957</v>
      </c>
      <c r="C494" s="54">
        <v>45893.0</v>
      </c>
      <c r="D494" s="54"/>
      <c r="E494" s="55" t="s">
        <v>52</v>
      </c>
      <c r="F494" s="60" t="s">
        <v>35</v>
      </c>
      <c r="G494" s="57" t="s">
        <v>35</v>
      </c>
      <c r="H494" s="62"/>
      <c r="I494" s="58" t="str">
        <f t="shared" si="4"/>
        <v/>
      </c>
      <c r="J494" s="59">
        <f t="shared" ref="J494:K494" si="983">if($E494="","",if($E494="Dropped",if(and(J$1&lt;=$I494,J$1&gt;=$H494),if(Year($D494)=J$1,$F494*0.8,if((year($D494)+1)=J$1,$F494*0.6,$F494*0.4)) ,""),if($E494="Minors",0,if($E494="FA Contract",if(and(J$1&lt;=$I494,J$1&gt;=$H494),$F494,""),if($E494="YP Contract",if(J$1=$H494,500000,if(J$1=($H494+1),1000000,if(J$1=($H494+2),1500000,""))))))))</f>
        <v>0</v>
      </c>
      <c r="K494" s="59">
        <f t="shared" si="983"/>
        <v>0</v>
      </c>
      <c r="L494" s="59">
        <f t="shared" ref="L494:Z494" si="984">if($E494="","",if($E494="Injured",if(and(L$1=year(today()),L$1&lt;=$I494,L$1&gt;=$H494),0,if(and(L$1&lt;=$I494,L$1&gt;=$H494),$F494,"")),if($E494="Dropped",if(and(L$1&lt;=$I494,L$1&gt;=$H494),if(Year($D494)=L$1,$F494*0.8,if((year($D494)+1)=L$1,$F494*0.6,$F494*0.4)) ,""),if($E494="Minors",0,if($E494="FA Contract",if(and(L$1&lt;=$I494,L$1&gt;=$H494),$F494,""),if($E494="YP Contract",if(L$1=$H494,500000,if(L$1=($H494+1),1000000,if(L$1=($H494+2),1500000,"")))))))))</f>
        <v>0</v>
      </c>
      <c r="M494" s="59">
        <f t="shared" si="984"/>
        <v>0</v>
      </c>
      <c r="N494" s="59">
        <f t="shared" si="984"/>
        <v>0</v>
      </c>
      <c r="O494" s="59">
        <f t="shared" si="984"/>
        <v>0</v>
      </c>
      <c r="P494" s="59">
        <f t="shared" si="984"/>
        <v>0</v>
      </c>
      <c r="Q494" s="59">
        <f t="shared" si="984"/>
        <v>0</v>
      </c>
      <c r="R494" s="59">
        <f t="shared" si="984"/>
        <v>0</v>
      </c>
      <c r="S494" s="59">
        <f t="shared" si="984"/>
        <v>0</v>
      </c>
      <c r="T494" s="59">
        <f t="shared" si="984"/>
        <v>0</v>
      </c>
      <c r="U494" s="59">
        <f t="shared" si="984"/>
        <v>0</v>
      </c>
      <c r="V494" s="59">
        <f t="shared" si="984"/>
        <v>0</v>
      </c>
      <c r="W494" s="59">
        <f t="shared" si="984"/>
        <v>0</v>
      </c>
      <c r="X494" s="59">
        <f t="shared" si="984"/>
        <v>0</v>
      </c>
      <c r="Y494" s="59">
        <f t="shared" si="984"/>
        <v>0</v>
      </c>
      <c r="Z494" s="59">
        <f t="shared" si="984"/>
        <v>0</v>
      </c>
    </row>
    <row r="495">
      <c r="A495" s="16" t="s">
        <v>1087</v>
      </c>
      <c r="B495" s="16" t="s">
        <v>957</v>
      </c>
      <c r="C495" s="54">
        <v>46062.0</v>
      </c>
      <c r="D495" s="54"/>
      <c r="E495" s="55" t="s">
        <v>52</v>
      </c>
      <c r="F495" s="60" t="s">
        <v>35</v>
      </c>
      <c r="G495" s="57" t="s">
        <v>35</v>
      </c>
      <c r="H495" s="62"/>
      <c r="I495" s="58" t="str">
        <f t="shared" si="4"/>
        <v/>
      </c>
      <c r="J495" s="59">
        <f t="shared" ref="J495:K495" si="985">if($E495="","",if($E495="Dropped",if(and(J$1&lt;=$I495,J$1&gt;=$H495),if(Year($D495)=J$1,$F495*0.8,if((year($D495)+1)=J$1,$F495*0.6,$F495*0.4)) ,""),if($E495="Minors",0,if($E495="FA Contract",if(and(J$1&lt;=$I495,J$1&gt;=$H495),$F495,""),if($E495="YP Contract",if(J$1=$H495,500000,if(J$1=($H495+1),1000000,if(J$1=($H495+2),1500000,""))))))))</f>
        <v>0</v>
      </c>
      <c r="K495" s="59">
        <f t="shared" si="985"/>
        <v>0</v>
      </c>
      <c r="L495" s="59">
        <f t="shared" ref="L495:Z495" si="986">if($E495="","",if($E495="Injured",if(and(L$1=year(today()),L$1&lt;=$I495,L$1&gt;=$H495),0,if(and(L$1&lt;=$I495,L$1&gt;=$H495),$F495,"")),if($E495="Dropped",if(and(L$1&lt;=$I495,L$1&gt;=$H495),if(Year($D495)=L$1,$F495*0.8,if((year($D495)+1)=L$1,$F495*0.6,$F495*0.4)) ,""),if($E495="Minors",0,if($E495="FA Contract",if(and(L$1&lt;=$I495,L$1&gt;=$H495),$F495,""),if($E495="YP Contract",if(L$1=$H495,500000,if(L$1=($H495+1),1000000,if(L$1=($H495+2),1500000,"")))))))))</f>
        <v>0</v>
      </c>
      <c r="M495" s="59">
        <f t="shared" si="986"/>
        <v>0</v>
      </c>
      <c r="N495" s="59">
        <f t="shared" si="986"/>
        <v>0</v>
      </c>
      <c r="O495" s="59">
        <f t="shared" si="986"/>
        <v>0</v>
      </c>
      <c r="P495" s="59">
        <f t="shared" si="986"/>
        <v>0</v>
      </c>
      <c r="Q495" s="59">
        <f t="shared" si="986"/>
        <v>0</v>
      </c>
      <c r="R495" s="59">
        <f t="shared" si="986"/>
        <v>0</v>
      </c>
      <c r="S495" s="59">
        <f t="shared" si="986"/>
        <v>0</v>
      </c>
      <c r="T495" s="59">
        <f t="shared" si="986"/>
        <v>0</v>
      </c>
      <c r="U495" s="59">
        <f t="shared" si="986"/>
        <v>0</v>
      </c>
      <c r="V495" s="59">
        <f t="shared" si="986"/>
        <v>0</v>
      </c>
      <c r="W495" s="59">
        <f t="shared" si="986"/>
        <v>0</v>
      </c>
      <c r="X495" s="59">
        <f t="shared" si="986"/>
        <v>0</v>
      </c>
      <c r="Y495" s="59">
        <f t="shared" si="986"/>
        <v>0</v>
      </c>
      <c r="Z495" s="59">
        <f t="shared" si="986"/>
        <v>0</v>
      </c>
    </row>
    <row r="496">
      <c r="A496" s="16" t="s">
        <v>577</v>
      </c>
      <c r="B496" s="16" t="s">
        <v>957</v>
      </c>
      <c r="C496" s="54">
        <v>45893.0</v>
      </c>
      <c r="D496" s="54"/>
      <c r="E496" s="55" t="s">
        <v>52</v>
      </c>
      <c r="F496" s="60" t="s">
        <v>35</v>
      </c>
      <c r="G496" s="57" t="s">
        <v>35</v>
      </c>
      <c r="H496" s="62"/>
      <c r="I496" s="58" t="str">
        <f t="shared" si="4"/>
        <v/>
      </c>
      <c r="J496" s="59">
        <f t="shared" ref="J496:K496" si="987">if($E496="","",if($E496="Dropped",if(and(J$1&lt;=$I496,J$1&gt;=$H496),if(Year($D496)=J$1,$F496*0.8,if((year($D496)+1)=J$1,$F496*0.6,$F496*0.4)) ,""),if($E496="Minors",0,if($E496="FA Contract",if(and(J$1&lt;=$I496,J$1&gt;=$H496),$F496,""),if($E496="YP Contract",if(J$1=$H496,500000,if(J$1=($H496+1),1000000,if(J$1=($H496+2),1500000,""))))))))</f>
        <v>0</v>
      </c>
      <c r="K496" s="59">
        <f t="shared" si="987"/>
        <v>0</v>
      </c>
      <c r="L496" s="59">
        <f t="shared" ref="L496:Z496" si="988">if($E496="","",if($E496="Injured",if(and(L$1=year(today()),L$1&lt;=$I496,L$1&gt;=$H496),0,if(and(L$1&lt;=$I496,L$1&gt;=$H496),$F496,"")),if($E496="Dropped",if(and(L$1&lt;=$I496,L$1&gt;=$H496),if(Year($D496)=L$1,$F496*0.8,if((year($D496)+1)=L$1,$F496*0.6,$F496*0.4)) ,""),if($E496="Minors",0,if($E496="FA Contract",if(and(L$1&lt;=$I496,L$1&gt;=$H496),$F496,""),if($E496="YP Contract",if(L$1=$H496,500000,if(L$1=($H496+1),1000000,if(L$1=($H496+2),1500000,"")))))))))</f>
        <v>0</v>
      </c>
      <c r="M496" s="59">
        <f t="shared" si="988"/>
        <v>0</v>
      </c>
      <c r="N496" s="59">
        <f t="shared" si="988"/>
        <v>0</v>
      </c>
      <c r="O496" s="59">
        <f t="shared" si="988"/>
        <v>0</v>
      </c>
      <c r="P496" s="59">
        <f t="shared" si="988"/>
        <v>0</v>
      </c>
      <c r="Q496" s="59">
        <f t="shared" si="988"/>
        <v>0</v>
      </c>
      <c r="R496" s="59">
        <f t="shared" si="988"/>
        <v>0</v>
      </c>
      <c r="S496" s="59">
        <f t="shared" si="988"/>
        <v>0</v>
      </c>
      <c r="T496" s="59">
        <f t="shared" si="988"/>
        <v>0</v>
      </c>
      <c r="U496" s="59">
        <f t="shared" si="988"/>
        <v>0</v>
      </c>
      <c r="V496" s="59">
        <f t="shared" si="988"/>
        <v>0</v>
      </c>
      <c r="W496" s="59">
        <f t="shared" si="988"/>
        <v>0</v>
      </c>
      <c r="X496" s="59">
        <f t="shared" si="988"/>
        <v>0</v>
      </c>
      <c r="Y496" s="59">
        <f t="shared" si="988"/>
        <v>0</v>
      </c>
      <c r="Z496" s="59">
        <f t="shared" si="988"/>
        <v>0</v>
      </c>
    </row>
    <row r="497">
      <c r="A497" s="16" t="s">
        <v>409</v>
      </c>
      <c r="B497" s="16" t="s">
        <v>957</v>
      </c>
      <c r="C497" s="54">
        <v>46052.0</v>
      </c>
      <c r="D497" s="54"/>
      <c r="E497" s="55" t="s">
        <v>52</v>
      </c>
      <c r="F497" s="60" t="s">
        <v>35</v>
      </c>
      <c r="G497" s="57" t="s">
        <v>35</v>
      </c>
      <c r="H497" s="62"/>
      <c r="I497" s="58" t="str">
        <f t="shared" si="4"/>
        <v/>
      </c>
      <c r="J497" s="59">
        <f t="shared" ref="J497:K497" si="989">if($E497="","",if($E497="Dropped",if(and(J$1&lt;=$I497,J$1&gt;=$H497),if(Year($D497)=J$1,$F497*0.8,if((year($D497)+1)=J$1,$F497*0.6,$F497*0.4)) ,""),if($E497="Minors",0,if($E497="FA Contract",if(and(J$1&lt;=$I497,J$1&gt;=$H497),$F497,""),if($E497="YP Contract",if(J$1=$H497,500000,if(J$1=($H497+1),1000000,if(J$1=($H497+2),1500000,""))))))))</f>
        <v>0</v>
      </c>
      <c r="K497" s="59">
        <f t="shared" si="989"/>
        <v>0</v>
      </c>
      <c r="L497" s="59">
        <f t="shared" ref="L497:Z497" si="990">if($E497="","",if($E497="Injured",if(and(L$1=year(today()),L$1&lt;=$I497,L$1&gt;=$H497),0,if(and(L$1&lt;=$I497,L$1&gt;=$H497),$F497,"")),if($E497="Dropped",if(and(L$1&lt;=$I497,L$1&gt;=$H497),if(Year($D497)=L$1,$F497*0.8,if((year($D497)+1)=L$1,$F497*0.6,$F497*0.4)) ,""),if($E497="Minors",0,if($E497="FA Contract",if(and(L$1&lt;=$I497,L$1&gt;=$H497),$F497,""),if($E497="YP Contract",if(L$1=$H497,500000,if(L$1=($H497+1),1000000,if(L$1=($H497+2),1500000,"")))))))))</f>
        <v>0</v>
      </c>
      <c r="M497" s="59">
        <f t="shared" si="990"/>
        <v>0</v>
      </c>
      <c r="N497" s="59">
        <f t="shared" si="990"/>
        <v>0</v>
      </c>
      <c r="O497" s="59">
        <f t="shared" si="990"/>
        <v>0</v>
      </c>
      <c r="P497" s="59">
        <f t="shared" si="990"/>
        <v>0</v>
      </c>
      <c r="Q497" s="59">
        <f t="shared" si="990"/>
        <v>0</v>
      </c>
      <c r="R497" s="59">
        <f t="shared" si="990"/>
        <v>0</v>
      </c>
      <c r="S497" s="59">
        <f t="shared" si="990"/>
        <v>0</v>
      </c>
      <c r="T497" s="59">
        <f t="shared" si="990"/>
        <v>0</v>
      </c>
      <c r="U497" s="59">
        <f t="shared" si="990"/>
        <v>0</v>
      </c>
      <c r="V497" s="59">
        <f t="shared" si="990"/>
        <v>0</v>
      </c>
      <c r="W497" s="59">
        <f t="shared" si="990"/>
        <v>0</v>
      </c>
      <c r="X497" s="59">
        <f t="shared" si="990"/>
        <v>0</v>
      </c>
      <c r="Y497" s="59">
        <f t="shared" si="990"/>
        <v>0</v>
      </c>
      <c r="Z497" s="59">
        <f t="shared" si="990"/>
        <v>0</v>
      </c>
    </row>
    <row r="498">
      <c r="A498" s="16" t="s">
        <v>578</v>
      </c>
      <c r="B498" s="16" t="s">
        <v>957</v>
      </c>
      <c r="C498" s="54">
        <v>45695.0</v>
      </c>
      <c r="D498" s="54"/>
      <c r="E498" s="55" t="s">
        <v>52</v>
      </c>
      <c r="F498" s="60" t="s">
        <v>35</v>
      </c>
      <c r="G498" s="57" t="s">
        <v>35</v>
      </c>
      <c r="H498" s="62"/>
      <c r="I498" s="58" t="str">
        <f t="shared" si="4"/>
        <v/>
      </c>
      <c r="J498" s="59">
        <f t="shared" ref="J498:K498" si="991">if($E498="","",if($E498="Dropped",if(and(J$1&lt;=$I498,J$1&gt;=$H498),if(Year($D498)=J$1,$F498*0.8,if((year($D498)+1)=J$1,$F498*0.6,$F498*0.4)) ,""),if($E498="Minors",0,if($E498="FA Contract",if(and(J$1&lt;=$I498,J$1&gt;=$H498),$F498,""),if($E498="YP Contract",if(J$1=$H498,500000,if(J$1=($H498+1),1000000,if(J$1=($H498+2),1500000,""))))))))</f>
        <v>0</v>
      </c>
      <c r="K498" s="59">
        <f t="shared" si="991"/>
        <v>0</v>
      </c>
      <c r="L498" s="59">
        <f t="shared" ref="L498:Z498" si="992">if($E498="","",if($E498="Injured",if(and(L$1=year(today()),L$1&lt;=$I498,L$1&gt;=$H498),0,if(and(L$1&lt;=$I498,L$1&gt;=$H498),$F498,"")),if($E498="Dropped",if(and(L$1&lt;=$I498,L$1&gt;=$H498),if(Year($D498)=L$1,$F498*0.8,if((year($D498)+1)=L$1,$F498*0.6,$F498*0.4)) ,""),if($E498="Minors",0,if($E498="FA Contract",if(and(L$1&lt;=$I498,L$1&gt;=$H498),$F498,""),if($E498="YP Contract",if(L$1=$H498,500000,if(L$1=($H498+1),1000000,if(L$1=($H498+2),1500000,"")))))))))</f>
        <v>0</v>
      </c>
      <c r="M498" s="59">
        <f t="shared" si="992"/>
        <v>0</v>
      </c>
      <c r="N498" s="59">
        <f t="shared" si="992"/>
        <v>0</v>
      </c>
      <c r="O498" s="59">
        <f t="shared" si="992"/>
        <v>0</v>
      </c>
      <c r="P498" s="59">
        <f t="shared" si="992"/>
        <v>0</v>
      </c>
      <c r="Q498" s="59">
        <f t="shared" si="992"/>
        <v>0</v>
      </c>
      <c r="R498" s="59">
        <f t="shared" si="992"/>
        <v>0</v>
      </c>
      <c r="S498" s="59">
        <f t="shared" si="992"/>
        <v>0</v>
      </c>
      <c r="T498" s="59">
        <f t="shared" si="992"/>
        <v>0</v>
      </c>
      <c r="U498" s="59">
        <f t="shared" si="992"/>
        <v>0</v>
      </c>
      <c r="V498" s="59">
        <f t="shared" si="992"/>
        <v>0</v>
      </c>
      <c r="W498" s="59">
        <f t="shared" si="992"/>
        <v>0</v>
      </c>
      <c r="X498" s="59">
        <f t="shared" si="992"/>
        <v>0</v>
      </c>
      <c r="Y498" s="59">
        <f t="shared" si="992"/>
        <v>0</v>
      </c>
      <c r="Z498" s="59">
        <f t="shared" si="992"/>
        <v>0</v>
      </c>
    </row>
    <row r="499">
      <c r="A499" s="16" t="s">
        <v>1088</v>
      </c>
      <c r="B499" s="16" t="s">
        <v>957</v>
      </c>
      <c r="C499" s="54">
        <v>46069.0</v>
      </c>
      <c r="D499" s="54"/>
      <c r="E499" s="55" t="s">
        <v>52</v>
      </c>
      <c r="F499" s="60" t="s">
        <v>35</v>
      </c>
      <c r="G499" s="57" t="s">
        <v>35</v>
      </c>
      <c r="H499" s="62"/>
      <c r="I499" s="58" t="str">
        <f t="shared" si="4"/>
        <v/>
      </c>
      <c r="J499" s="59">
        <f t="shared" ref="J499:K499" si="993">if($E499="","",if($E499="Dropped",if(and(J$1&lt;=$I499,J$1&gt;=$H499),if(Year($D499)=J$1,$F499*0.8,if((year($D499)+1)=J$1,$F499*0.6,$F499*0.4)) ,""),if($E499="Minors",0,if($E499="FA Contract",if(and(J$1&lt;=$I499,J$1&gt;=$H499),$F499,""),if($E499="YP Contract",if(J$1=$H499,500000,if(J$1=($H499+1),1000000,if(J$1=($H499+2),1500000,""))))))))</f>
        <v>0</v>
      </c>
      <c r="K499" s="59">
        <f t="shared" si="993"/>
        <v>0</v>
      </c>
      <c r="L499" s="59">
        <f t="shared" ref="L499:Z499" si="994">if($E499="","",if($E499="Injured",if(and(L$1=year(today()),L$1&lt;=$I499,L$1&gt;=$H499),0,if(and(L$1&lt;=$I499,L$1&gt;=$H499),$F499,"")),if($E499="Dropped",if(and(L$1&lt;=$I499,L$1&gt;=$H499),if(Year($D499)=L$1,$F499*0.8,if((year($D499)+1)=L$1,$F499*0.6,$F499*0.4)) ,""),if($E499="Minors",0,if($E499="FA Contract",if(and(L$1&lt;=$I499,L$1&gt;=$H499),$F499,""),if($E499="YP Contract",if(L$1=$H499,500000,if(L$1=($H499+1),1000000,if(L$1=($H499+2),1500000,"")))))))))</f>
        <v>0</v>
      </c>
      <c r="M499" s="59">
        <f t="shared" si="994"/>
        <v>0</v>
      </c>
      <c r="N499" s="59">
        <f t="shared" si="994"/>
        <v>0</v>
      </c>
      <c r="O499" s="59">
        <f t="shared" si="994"/>
        <v>0</v>
      </c>
      <c r="P499" s="59">
        <f t="shared" si="994"/>
        <v>0</v>
      </c>
      <c r="Q499" s="59">
        <f t="shared" si="994"/>
        <v>0</v>
      </c>
      <c r="R499" s="59">
        <f t="shared" si="994"/>
        <v>0</v>
      </c>
      <c r="S499" s="59">
        <f t="shared" si="994"/>
        <v>0</v>
      </c>
      <c r="T499" s="59">
        <f t="shared" si="994"/>
        <v>0</v>
      </c>
      <c r="U499" s="59">
        <f t="shared" si="994"/>
        <v>0</v>
      </c>
      <c r="V499" s="59">
        <f t="shared" si="994"/>
        <v>0</v>
      </c>
      <c r="W499" s="59">
        <f t="shared" si="994"/>
        <v>0</v>
      </c>
      <c r="X499" s="59">
        <f t="shared" si="994"/>
        <v>0</v>
      </c>
      <c r="Y499" s="59">
        <f t="shared" si="994"/>
        <v>0</v>
      </c>
      <c r="Z499" s="59">
        <f t="shared" si="994"/>
        <v>0</v>
      </c>
    </row>
    <row r="500">
      <c r="A500" s="16" t="s">
        <v>579</v>
      </c>
      <c r="B500" s="16" t="s">
        <v>957</v>
      </c>
      <c r="C500" s="54">
        <v>45424.0</v>
      </c>
      <c r="D500" s="54"/>
      <c r="E500" s="55" t="s">
        <v>52</v>
      </c>
      <c r="F500" s="60" t="s">
        <v>35</v>
      </c>
      <c r="G500" s="57" t="s">
        <v>35</v>
      </c>
      <c r="H500" s="62"/>
      <c r="I500" s="58" t="str">
        <f t="shared" si="4"/>
        <v/>
      </c>
      <c r="J500" s="59">
        <f t="shared" ref="J500:K500" si="995">if($E500="","",if($E500="Dropped",if(and(J$1&lt;=$I500,J$1&gt;=$H500),if(Year($D500)=J$1,$F500*0.8,if((year($D500)+1)=J$1,$F500*0.6,$F500*0.4)) ,""),if($E500="Minors",0,if($E500="FA Contract",if(and(J$1&lt;=$I500,J$1&gt;=$H500),$F500,""),if($E500="YP Contract",if(J$1=$H500,500000,if(J$1=($H500+1),1000000,if(J$1=($H500+2),1500000,""))))))))</f>
        <v>0</v>
      </c>
      <c r="K500" s="59">
        <f t="shared" si="995"/>
        <v>0</v>
      </c>
      <c r="L500" s="59">
        <f t="shared" ref="L500:Z500" si="996">if($E500="","",if($E500="Injured",if(and(L$1=year(today()),L$1&lt;=$I500,L$1&gt;=$H500),0,if(and(L$1&lt;=$I500,L$1&gt;=$H500),$F500,"")),if($E500="Dropped",if(and(L$1&lt;=$I500,L$1&gt;=$H500),if(Year($D500)=L$1,$F500*0.8,if((year($D500)+1)=L$1,$F500*0.6,$F500*0.4)) ,""),if($E500="Minors",0,if($E500="FA Contract",if(and(L$1&lt;=$I500,L$1&gt;=$H500),$F500,""),if($E500="YP Contract",if(L$1=$H500,500000,if(L$1=($H500+1),1000000,if(L$1=($H500+2),1500000,"")))))))))</f>
        <v>0</v>
      </c>
      <c r="M500" s="59">
        <f t="shared" si="996"/>
        <v>0</v>
      </c>
      <c r="N500" s="59">
        <f t="shared" si="996"/>
        <v>0</v>
      </c>
      <c r="O500" s="59">
        <f t="shared" si="996"/>
        <v>0</v>
      </c>
      <c r="P500" s="59">
        <f t="shared" si="996"/>
        <v>0</v>
      </c>
      <c r="Q500" s="59">
        <f t="shared" si="996"/>
        <v>0</v>
      </c>
      <c r="R500" s="59">
        <f t="shared" si="996"/>
        <v>0</v>
      </c>
      <c r="S500" s="59">
        <f t="shared" si="996"/>
        <v>0</v>
      </c>
      <c r="T500" s="59">
        <f t="shared" si="996"/>
        <v>0</v>
      </c>
      <c r="U500" s="59">
        <f t="shared" si="996"/>
        <v>0</v>
      </c>
      <c r="V500" s="59">
        <f t="shared" si="996"/>
        <v>0</v>
      </c>
      <c r="W500" s="59">
        <f t="shared" si="996"/>
        <v>0</v>
      </c>
      <c r="X500" s="59">
        <f t="shared" si="996"/>
        <v>0</v>
      </c>
      <c r="Y500" s="59">
        <f t="shared" si="996"/>
        <v>0</v>
      </c>
      <c r="Z500" s="59">
        <f t="shared" si="996"/>
        <v>0</v>
      </c>
    </row>
    <row r="501">
      <c r="A501" s="16" t="s">
        <v>108</v>
      </c>
      <c r="B501" s="16" t="s">
        <v>957</v>
      </c>
      <c r="C501" s="54">
        <v>46052.0</v>
      </c>
      <c r="D501" s="54"/>
      <c r="E501" s="55" t="s">
        <v>52</v>
      </c>
      <c r="F501" s="69" t="s">
        <v>35</v>
      </c>
      <c r="G501" s="68" t="s">
        <v>35</v>
      </c>
      <c r="H501" s="16"/>
      <c r="I501" s="58" t="str">
        <f t="shared" si="4"/>
        <v/>
      </c>
      <c r="J501" s="59">
        <f t="shared" ref="J501:K501" si="997">if($E501="","",if($E501="Dropped",if(and(J$1&lt;=$I501,J$1&gt;=$H501),if(Year($D501)=J$1,$F501*0.8,if((year($D501)+1)=J$1,$F501*0.6,$F501*0.4)) ,""),if($E501="Minors",0,if($E501="FA Contract",if(and(J$1&lt;=$I501,J$1&gt;=$H501),$F501,""),if($E501="YP Contract",if(J$1=$H501,500000,if(J$1=($H501+1),1000000,if(J$1=($H501+2),1500000,""))))))))</f>
        <v>0</v>
      </c>
      <c r="K501" s="59">
        <f t="shared" si="997"/>
        <v>0</v>
      </c>
      <c r="L501" s="59">
        <f t="shared" ref="L501:Z501" si="998">if($E501="","",if($E501="Injured",if(and(L$1=year(today()),L$1&lt;=$I501,L$1&gt;=$H501),0,if(and(L$1&lt;=$I501,L$1&gt;=$H501),$F501,"")),if($E501="Dropped",if(and(L$1&lt;=$I501,L$1&gt;=$H501),if(Year($D501)=L$1,$F501*0.8,if((year($D501)+1)=L$1,$F501*0.6,$F501*0.4)) ,""),if($E501="Minors",0,if($E501="FA Contract",if(and(L$1&lt;=$I501,L$1&gt;=$H501),$F501,""),if($E501="YP Contract",if(L$1=$H501,(1.2*500000),if(L$1=($H501+1),(1.2*1000000),if(L$1=($H501+2),(1.2*1500000),"")))))))))</f>
        <v>0</v>
      </c>
      <c r="M501" s="59">
        <f t="shared" si="998"/>
        <v>0</v>
      </c>
      <c r="N501" s="59">
        <f t="shared" si="998"/>
        <v>0</v>
      </c>
      <c r="O501" s="59">
        <f t="shared" si="998"/>
        <v>0</v>
      </c>
      <c r="P501" s="59">
        <f t="shared" si="998"/>
        <v>0</v>
      </c>
      <c r="Q501" s="59">
        <f t="shared" si="998"/>
        <v>0</v>
      </c>
      <c r="R501" s="59">
        <f t="shared" si="998"/>
        <v>0</v>
      </c>
      <c r="S501" s="59">
        <f t="shared" si="998"/>
        <v>0</v>
      </c>
      <c r="T501" s="59">
        <f t="shared" si="998"/>
        <v>0</v>
      </c>
      <c r="U501" s="59">
        <f t="shared" si="998"/>
        <v>0</v>
      </c>
      <c r="V501" s="59">
        <f t="shared" si="998"/>
        <v>0</v>
      </c>
      <c r="W501" s="59">
        <f t="shared" si="998"/>
        <v>0</v>
      </c>
      <c r="X501" s="59">
        <f t="shared" si="998"/>
        <v>0</v>
      </c>
      <c r="Y501" s="59">
        <f t="shared" si="998"/>
        <v>0</v>
      </c>
      <c r="Z501" s="59">
        <f t="shared" si="998"/>
        <v>0</v>
      </c>
    </row>
    <row r="502">
      <c r="A502" s="16" t="s">
        <v>581</v>
      </c>
      <c r="B502" s="16" t="s">
        <v>957</v>
      </c>
      <c r="C502" s="54">
        <v>45343.0</v>
      </c>
      <c r="D502" s="54"/>
      <c r="E502" s="55" t="s">
        <v>52</v>
      </c>
      <c r="F502" s="60" t="s">
        <v>35</v>
      </c>
      <c r="G502" s="57" t="s">
        <v>35</v>
      </c>
      <c r="H502" s="62"/>
      <c r="I502" s="58" t="str">
        <f t="shared" si="4"/>
        <v/>
      </c>
      <c r="J502" s="59">
        <f t="shared" ref="J502:K502" si="999">if($E502="","",if($E502="Dropped",if(and(J$1&lt;=$I502,J$1&gt;=$H502),if(Year($D502)=J$1,$F502*0.8,if((year($D502)+1)=J$1,$F502*0.6,$F502*0.4)) ,""),if($E502="Minors",0,if($E502="FA Contract",if(and(J$1&lt;=$I502,J$1&gt;=$H502),$F502,""),if($E502="YP Contract",if(J$1=$H502,500000,if(J$1=($H502+1),1000000,if(J$1=($H502+2),1500000,""))))))))</f>
        <v>0</v>
      </c>
      <c r="K502" s="59">
        <f t="shared" si="999"/>
        <v>0</v>
      </c>
      <c r="L502" s="59">
        <f t="shared" ref="L502:Z502" si="1000">if($E502="","",if($E502="Injured",if(and(L$1=year(today()),L$1&lt;=$I502,L$1&gt;=$H502),0,if(and(L$1&lt;=$I502,L$1&gt;=$H502),$F502,"")),if($E502="Dropped",if(and(L$1&lt;=$I502,L$1&gt;=$H502),if(Year($D502)=L$1,$F502*0.8,if((year($D502)+1)=L$1,$F502*0.6,$F502*0.4)) ,""),if($E502="Minors",0,if($E502="FA Contract",if(and(L$1&lt;=$I502,L$1&gt;=$H502),$F502,""),if($E502="YP Contract",if(L$1=$H502,500000,if(L$1=($H502+1),1000000,if(L$1=($H502+2),1500000,"")))))))))</f>
        <v>0</v>
      </c>
      <c r="M502" s="59">
        <f t="shared" si="1000"/>
        <v>0</v>
      </c>
      <c r="N502" s="59">
        <f t="shared" si="1000"/>
        <v>0</v>
      </c>
      <c r="O502" s="59">
        <f t="shared" si="1000"/>
        <v>0</v>
      </c>
      <c r="P502" s="59">
        <f t="shared" si="1000"/>
        <v>0</v>
      </c>
      <c r="Q502" s="59">
        <f t="shared" si="1000"/>
        <v>0</v>
      </c>
      <c r="R502" s="59">
        <f t="shared" si="1000"/>
        <v>0</v>
      </c>
      <c r="S502" s="59">
        <f t="shared" si="1000"/>
        <v>0</v>
      </c>
      <c r="T502" s="59">
        <f t="shared" si="1000"/>
        <v>0</v>
      </c>
      <c r="U502" s="59">
        <f t="shared" si="1000"/>
        <v>0</v>
      </c>
      <c r="V502" s="59">
        <f t="shared" si="1000"/>
        <v>0</v>
      </c>
      <c r="W502" s="59">
        <f t="shared" si="1000"/>
        <v>0</v>
      </c>
      <c r="X502" s="59">
        <f t="shared" si="1000"/>
        <v>0</v>
      </c>
      <c r="Y502" s="59">
        <f t="shared" si="1000"/>
        <v>0</v>
      </c>
      <c r="Z502" s="59">
        <f t="shared" si="1000"/>
        <v>0</v>
      </c>
    </row>
    <row r="503">
      <c r="A503" s="16" t="s">
        <v>583</v>
      </c>
      <c r="B503" s="16" t="s">
        <v>957</v>
      </c>
      <c r="C503" s="54">
        <v>45760.0</v>
      </c>
      <c r="D503" s="54"/>
      <c r="E503" s="55" t="s">
        <v>52</v>
      </c>
      <c r="F503" s="60" t="s">
        <v>35</v>
      </c>
      <c r="G503" s="57" t="s">
        <v>35</v>
      </c>
      <c r="H503" s="62"/>
      <c r="I503" s="58" t="str">
        <f t="shared" si="4"/>
        <v/>
      </c>
      <c r="J503" s="59">
        <f t="shared" ref="J503:K503" si="1001">if($E503="","",if($E503="Dropped",if(and(J$1&lt;=$I503,J$1&gt;=$H503),if(Year($D503)=J$1,$F503*0.8,if((year($D503)+1)=J$1,$F503*0.6,$F503*0.4)) ,""),if($E503="Minors",0,if($E503="FA Contract",if(and(J$1&lt;=$I503,J$1&gt;=$H503),$F503,""),if($E503="YP Contract",if(J$1=$H503,500000,if(J$1=($H503+1),1000000,if(J$1=($H503+2),1500000,""))))))))</f>
        <v>0</v>
      </c>
      <c r="K503" s="59">
        <f t="shared" si="1001"/>
        <v>0</v>
      </c>
      <c r="L503" s="59">
        <f t="shared" ref="L503:Z503" si="1002">if($E503="","",if($E503="Injured",if(and(L$1=year(today()),L$1&lt;=$I503,L$1&gt;=$H503),0,if(and(L$1&lt;=$I503,L$1&gt;=$H503),$F503,"")),if($E503="Dropped",if(and(L$1&lt;=$I503,L$1&gt;=$H503),if(Year($D503)=L$1,$F503*0.8,if((year($D503)+1)=L$1,$F503*0.6,$F503*0.4)) ,""),if($E503="Minors",0,if($E503="FA Contract",if(and(L$1&lt;=$I503,L$1&gt;=$H503),$F503,""),if($E503="YP Contract",if(L$1=$H503,500000,if(L$1=($H503+1),1000000,if(L$1=($H503+2),1500000,"")))))))))</f>
        <v>0</v>
      </c>
      <c r="M503" s="59">
        <f t="shared" si="1002"/>
        <v>0</v>
      </c>
      <c r="N503" s="59">
        <f t="shared" si="1002"/>
        <v>0</v>
      </c>
      <c r="O503" s="59">
        <f t="shared" si="1002"/>
        <v>0</v>
      </c>
      <c r="P503" s="59">
        <f t="shared" si="1002"/>
        <v>0</v>
      </c>
      <c r="Q503" s="59">
        <f t="shared" si="1002"/>
        <v>0</v>
      </c>
      <c r="R503" s="59">
        <f t="shared" si="1002"/>
        <v>0</v>
      </c>
      <c r="S503" s="59">
        <f t="shared" si="1002"/>
        <v>0</v>
      </c>
      <c r="T503" s="59">
        <f t="shared" si="1002"/>
        <v>0</v>
      </c>
      <c r="U503" s="59">
        <f t="shared" si="1002"/>
        <v>0</v>
      </c>
      <c r="V503" s="59">
        <f t="shared" si="1002"/>
        <v>0</v>
      </c>
      <c r="W503" s="59">
        <f t="shared" si="1002"/>
        <v>0</v>
      </c>
      <c r="X503" s="59">
        <f t="shared" si="1002"/>
        <v>0</v>
      </c>
      <c r="Y503" s="59">
        <f t="shared" si="1002"/>
        <v>0</v>
      </c>
      <c r="Z503" s="59">
        <f t="shared" si="1002"/>
        <v>0</v>
      </c>
    </row>
    <row r="504">
      <c r="A504" s="16" t="s">
        <v>584</v>
      </c>
      <c r="B504" s="16" t="s">
        <v>957</v>
      </c>
      <c r="C504" s="54">
        <v>45893.0</v>
      </c>
      <c r="D504" s="54"/>
      <c r="E504" s="55" t="s">
        <v>52</v>
      </c>
      <c r="F504" s="60" t="s">
        <v>35</v>
      </c>
      <c r="G504" s="57" t="s">
        <v>35</v>
      </c>
      <c r="H504" s="62"/>
      <c r="I504" s="58" t="str">
        <f t="shared" si="4"/>
        <v/>
      </c>
      <c r="J504" s="59">
        <f t="shared" ref="J504:K504" si="1003">if($E504="","",if($E504="Dropped",if(and(J$1&lt;=$I504,J$1&gt;=$H504),if(Year($D504)=J$1,$F504*0.8,if((year($D504)+1)=J$1,$F504*0.6,$F504*0.4)) ,""),if($E504="Minors",0,if($E504="FA Contract",if(and(J$1&lt;=$I504,J$1&gt;=$H504),$F504,""),if($E504="YP Contract",if(J$1=$H504,500000,if(J$1=($H504+1),1000000,if(J$1=($H504+2),1500000,""))))))))</f>
        <v>0</v>
      </c>
      <c r="K504" s="59">
        <f t="shared" si="1003"/>
        <v>0</v>
      </c>
      <c r="L504" s="59">
        <f t="shared" ref="L504:Z504" si="1004">if($E504="","",if($E504="Injured",if(and(L$1=year(today()),L$1&lt;=$I504,L$1&gt;=$H504),0,if(and(L$1&lt;=$I504,L$1&gt;=$H504),$F504,"")),if($E504="Dropped",if(and(L$1&lt;=$I504,L$1&gt;=$H504),if(Year($D504)=L$1,$F504*0.8,if((year($D504)+1)=L$1,$F504*0.6,$F504*0.4)) ,""),if($E504="Minors",0,if($E504="FA Contract",if(and(L$1&lt;=$I504,L$1&gt;=$H504),$F504,""),if($E504="YP Contract",if(L$1=$H504,500000,if(L$1=($H504+1),1000000,if(L$1=($H504+2),1500000,"")))))))))</f>
        <v>0</v>
      </c>
      <c r="M504" s="59">
        <f t="shared" si="1004"/>
        <v>0</v>
      </c>
      <c r="N504" s="59">
        <f t="shared" si="1004"/>
        <v>0</v>
      </c>
      <c r="O504" s="59">
        <f t="shared" si="1004"/>
        <v>0</v>
      </c>
      <c r="P504" s="59">
        <f t="shared" si="1004"/>
        <v>0</v>
      </c>
      <c r="Q504" s="59">
        <f t="shared" si="1004"/>
        <v>0</v>
      </c>
      <c r="R504" s="59">
        <f t="shared" si="1004"/>
        <v>0</v>
      </c>
      <c r="S504" s="59">
        <f t="shared" si="1004"/>
        <v>0</v>
      </c>
      <c r="T504" s="59">
        <f t="shared" si="1004"/>
        <v>0</v>
      </c>
      <c r="U504" s="59">
        <f t="shared" si="1004"/>
        <v>0</v>
      </c>
      <c r="V504" s="59">
        <f t="shared" si="1004"/>
        <v>0</v>
      </c>
      <c r="W504" s="59">
        <f t="shared" si="1004"/>
        <v>0</v>
      </c>
      <c r="X504" s="59">
        <f t="shared" si="1004"/>
        <v>0</v>
      </c>
      <c r="Y504" s="59">
        <f t="shared" si="1004"/>
        <v>0</v>
      </c>
      <c r="Z504" s="59">
        <f t="shared" si="1004"/>
        <v>0</v>
      </c>
    </row>
    <row r="505">
      <c r="A505" s="16" t="s">
        <v>1089</v>
      </c>
      <c r="B505" s="16" t="s">
        <v>957</v>
      </c>
      <c r="C505" s="54">
        <v>46053.0</v>
      </c>
      <c r="D505" s="54"/>
      <c r="E505" s="55" t="s">
        <v>52</v>
      </c>
      <c r="F505" s="60" t="s">
        <v>35</v>
      </c>
      <c r="G505" s="57" t="s">
        <v>35</v>
      </c>
      <c r="H505" s="62"/>
      <c r="I505" s="58" t="str">
        <f t="shared" si="4"/>
        <v/>
      </c>
      <c r="J505" s="59">
        <f t="shared" ref="J505:K505" si="1005">if($E505="","",if($E505="Dropped",if(and(J$1&lt;=$I505,J$1&gt;=$H505),if(Year($D505)=J$1,$F505*0.8,if((year($D505)+1)=J$1,$F505*0.6,$F505*0.4)) ,""),if($E505="Minors",0,if($E505="FA Contract",if(and(J$1&lt;=$I505,J$1&gt;=$H505),$F505,""),if($E505="YP Contract",if(J$1=$H505,500000,if(J$1=($H505+1),1000000,if(J$1=($H505+2),1500000,""))))))))</f>
        <v>0</v>
      </c>
      <c r="K505" s="59">
        <f t="shared" si="1005"/>
        <v>0</v>
      </c>
      <c r="L505" s="59">
        <f t="shared" ref="L505:Z505" si="1006">if($E505="","",if($E505="Injured",if(and(L$1=year(today()),L$1&lt;=$I505,L$1&gt;=$H505),0,if(and(L$1&lt;=$I505,L$1&gt;=$H505),$F505,"")),if($E505="Dropped",if(and(L$1&lt;=$I505,L$1&gt;=$H505),if(Year($D505)=L$1,$F505*0.8,if((year($D505)+1)=L$1,$F505*0.6,$F505*0.4)) ,""),if($E505="Minors",0,if($E505="FA Contract",if(and(L$1&lt;=$I505,L$1&gt;=$H505),$F505,""),if($E505="YP Contract",if(L$1=$H505,500000,if(L$1=($H505+1),1000000,if(L$1=($H505+2),1500000,"")))))))))</f>
        <v>0</v>
      </c>
      <c r="M505" s="59">
        <f t="shared" si="1006"/>
        <v>0</v>
      </c>
      <c r="N505" s="59">
        <f t="shared" si="1006"/>
        <v>0</v>
      </c>
      <c r="O505" s="59">
        <f t="shared" si="1006"/>
        <v>0</v>
      </c>
      <c r="P505" s="59">
        <f t="shared" si="1006"/>
        <v>0</v>
      </c>
      <c r="Q505" s="59">
        <f t="shared" si="1006"/>
        <v>0</v>
      </c>
      <c r="R505" s="59">
        <f t="shared" si="1006"/>
        <v>0</v>
      </c>
      <c r="S505" s="59">
        <f t="shared" si="1006"/>
        <v>0</v>
      </c>
      <c r="T505" s="59">
        <f t="shared" si="1006"/>
        <v>0</v>
      </c>
      <c r="U505" s="59">
        <f t="shared" si="1006"/>
        <v>0</v>
      </c>
      <c r="V505" s="59">
        <f t="shared" si="1006"/>
        <v>0</v>
      </c>
      <c r="W505" s="59">
        <f t="shared" si="1006"/>
        <v>0</v>
      </c>
      <c r="X505" s="59">
        <f t="shared" si="1006"/>
        <v>0</v>
      </c>
      <c r="Y505" s="59">
        <f t="shared" si="1006"/>
        <v>0</v>
      </c>
      <c r="Z505" s="59">
        <f t="shared" si="1006"/>
        <v>0</v>
      </c>
    </row>
    <row r="506">
      <c r="A506" s="16" t="s">
        <v>585</v>
      </c>
      <c r="B506" s="16" t="s">
        <v>957</v>
      </c>
      <c r="C506" s="54">
        <v>45886.0</v>
      </c>
      <c r="D506" s="54"/>
      <c r="E506" s="55" t="s">
        <v>52</v>
      </c>
      <c r="F506" s="60" t="s">
        <v>35</v>
      </c>
      <c r="G506" s="57" t="s">
        <v>35</v>
      </c>
      <c r="H506" s="62"/>
      <c r="I506" s="58" t="str">
        <f t="shared" si="4"/>
        <v/>
      </c>
      <c r="J506" s="59">
        <f t="shared" ref="J506:K506" si="1007">if($E506="","",if($E506="Dropped",if(and(J$1&lt;=$I506,J$1&gt;=$H506),if(Year($D506)=J$1,$F506*0.8,if((year($D506)+1)=J$1,$F506*0.6,$F506*0.4)) ,""),if($E506="Minors",0,if($E506="FA Contract",if(and(J$1&lt;=$I506,J$1&gt;=$H506),$F506,""),if($E506="YP Contract",if(J$1=$H506,500000,if(J$1=($H506+1),1000000,if(J$1=($H506+2),1500000,""))))))))</f>
        <v>0</v>
      </c>
      <c r="K506" s="59">
        <f t="shared" si="1007"/>
        <v>0</v>
      </c>
      <c r="L506" s="59">
        <f t="shared" ref="L506:Z506" si="1008">if($E506="","",if($E506="Injured",if(and(L$1=year(today()),L$1&lt;=$I506,L$1&gt;=$H506),0,if(and(L$1&lt;=$I506,L$1&gt;=$H506),$F506,"")),if($E506="Dropped",if(and(L$1&lt;=$I506,L$1&gt;=$H506),if(Year($D506)=L$1,$F506*0.8,if((year($D506)+1)=L$1,$F506*0.6,$F506*0.4)) ,""),if($E506="Minors",0,if($E506="FA Contract",if(and(L$1&lt;=$I506,L$1&gt;=$H506),$F506,""),if($E506="YP Contract",if(L$1=$H506,500000,if(L$1=($H506+1),1000000,if(L$1=($H506+2),1500000,"")))))))))</f>
        <v>0</v>
      </c>
      <c r="M506" s="59">
        <f t="shared" si="1008"/>
        <v>0</v>
      </c>
      <c r="N506" s="59">
        <f t="shared" si="1008"/>
        <v>0</v>
      </c>
      <c r="O506" s="59">
        <f t="shared" si="1008"/>
        <v>0</v>
      </c>
      <c r="P506" s="59">
        <f t="shared" si="1008"/>
        <v>0</v>
      </c>
      <c r="Q506" s="59">
        <f t="shared" si="1008"/>
        <v>0</v>
      </c>
      <c r="R506" s="59">
        <f t="shared" si="1008"/>
        <v>0</v>
      </c>
      <c r="S506" s="59">
        <f t="shared" si="1008"/>
        <v>0</v>
      </c>
      <c r="T506" s="59">
        <f t="shared" si="1008"/>
        <v>0</v>
      </c>
      <c r="U506" s="59">
        <f t="shared" si="1008"/>
        <v>0</v>
      </c>
      <c r="V506" s="59">
        <f t="shared" si="1008"/>
        <v>0</v>
      </c>
      <c r="W506" s="59">
        <f t="shared" si="1008"/>
        <v>0</v>
      </c>
      <c r="X506" s="59">
        <f t="shared" si="1008"/>
        <v>0</v>
      </c>
      <c r="Y506" s="59">
        <f t="shared" si="1008"/>
        <v>0</v>
      </c>
      <c r="Z506" s="59">
        <f t="shared" si="1008"/>
        <v>0</v>
      </c>
    </row>
    <row r="507">
      <c r="A507" s="16" t="s">
        <v>1090</v>
      </c>
      <c r="B507" s="16" t="s">
        <v>957</v>
      </c>
      <c r="C507" s="54">
        <v>46061.0</v>
      </c>
      <c r="D507" s="54"/>
      <c r="E507" s="55" t="s">
        <v>52</v>
      </c>
      <c r="F507" s="60" t="s">
        <v>35</v>
      </c>
      <c r="G507" s="57" t="s">
        <v>35</v>
      </c>
      <c r="H507" s="62"/>
      <c r="I507" s="58" t="str">
        <f t="shared" si="4"/>
        <v/>
      </c>
      <c r="J507" s="59">
        <f t="shared" ref="J507:K507" si="1009">if($E507="","",if($E507="Dropped",if(and(J$1&lt;=$I507,J$1&gt;=$H507),if(Year($D507)=J$1,$F507*0.8,if((year($D507)+1)=J$1,$F507*0.6,$F507*0.4)) ,""),if($E507="Minors",0,if($E507="FA Contract",if(and(J$1&lt;=$I507,J$1&gt;=$H507),$F507,""),if($E507="YP Contract",if(J$1=$H507,500000,if(J$1=($H507+1),1000000,if(J$1=($H507+2),1500000,""))))))))</f>
        <v>0</v>
      </c>
      <c r="K507" s="59">
        <f t="shared" si="1009"/>
        <v>0</v>
      </c>
      <c r="L507" s="59">
        <f t="shared" ref="L507:Z507" si="1010">if($E507="","",if($E507="Injured",if(and(L$1=year(today()),L$1&lt;=$I507,L$1&gt;=$H507),0,if(and(L$1&lt;=$I507,L$1&gt;=$H507),$F507,"")),if($E507="Dropped",if(and(L$1&lt;=$I507,L$1&gt;=$H507),if(Year($D507)=L$1,$F507*0.8,if((year($D507)+1)=L$1,$F507*0.6,$F507*0.4)) ,""),if($E507="Minors",0,if($E507="FA Contract",if(and(L$1&lt;=$I507,L$1&gt;=$H507),$F507,""),if($E507="YP Contract",if(L$1=$H507,500000,if(L$1=($H507+1),1000000,if(L$1=($H507+2),1500000,"")))))))))</f>
        <v>0</v>
      </c>
      <c r="M507" s="59">
        <f t="shared" si="1010"/>
        <v>0</v>
      </c>
      <c r="N507" s="59">
        <f t="shared" si="1010"/>
        <v>0</v>
      </c>
      <c r="O507" s="59">
        <f t="shared" si="1010"/>
        <v>0</v>
      </c>
      <c r="P507" s="59">
        <f t="shared" si="1010"/>
        <v>0</v>
      </c>
      <c r="Q507" s="59">
        <f t="shared" si="1010"/>
        <v>0</v>
      </c>
      <c r="R507" s="59">
        <f t="shared" si="1010"/>
        <v>0</v>
      </c>
      <c r="S507" s="59">
        <f t="shared" si="1010"/>
        <v>0</v>
      </c>
      <c r="T507" s="59">
        <f t="shared" si="1010"/>
        <v>0</v>
      </c>
      <c r="U507" s="59">
        <f t="shared" si="1010"/>
        <v>0</v>
      </c>
      <c r="V507" s="59">
        <f t="shared" si="1010"/>
        <v>0</v>
      </c>
      <c r="W507" s="59">
        <f t="shared" si="1010"/>
        <v>0</v>
      </c>
      <c r="X507" s="59">
        <f t="shared" si="1010"/>
        <v>0</v>
      </c>
      <c r="Y507" s="59">
        <f t="shared" si="1010"/>
        <v>0</v>
      </c>
      <c r="Z507" s="59">
        <f t="shared" si="1010"/>
        <v>0</v>
      </c>
    </row>
    <row r="508">
      <c r="A508" s="16" t="s">
        <v>587</v>
      </c>
      <c r="B508" s="16" t="s">
        <v>957</v>
      </c>
      <c r="C508" s="54">
        <v>45893.0</v>
      </c>
      <c r="D508" s="54"/>
      <c r="E508" s="55" t="s">
        <v>52</v>
      </c>
      <c r="F508" s="60" t="s">
        <v>35</v>
      </c>
      <c r="G508" s="57" t="s">
        <v>35</v>
      </c>
      <c r="H508" s="62"/>
      <c r="I508" s="58" t="str">
        <f t="shared" si="4"/>
        <v/>
      </c>
      <c r="J508" s="59">
        <f t="shared" ref="J508:K508" si="1011">if($E508="","",if($E508="Dropped",if(and(J$1&lt;=$I508,J$1&gt;=$H508),if(Year($D508)=J$1,$F508*0.8,if((year($D508)+1)=J$1,$F508*0.6,$F508*0.4)) ,""),if($E508="Minors",0,if($E508="FA Contract",if(and(J$1&lt;=$I508,J$1&gt;=$H508),$F508,""),if($E508="YP Contract",if(J$1=$H508,500000,if(J$1=($H508+1),1000000,if(J$1=($H508+2),1500000,""))))))))</f>
        <v>0</v>
      </c>
      <c r="K508" s="59">
        <f t="shared" si="1011"/>
        <v>0</v>
      </c>
      <c r="L508" s="59">
        <f t="shared" ref="L508:Z508" si="1012">if($E508="","",if($E508="Injured",if(and(L$1=year(today()),L$1&lt;=$I508,L$1&gt;=$H508),0,if(and(L$1&lt;=$I508,L$1&gt;=$H508),$F508,"")),if($E508="Dropped",if(and(L$1&lt;=$I508,L$1&gt;=$H508),if(Year($D508)=L$1,$F508*0.8,if((year($D508)+1)=L$1,$F508*0.6,$F508*0.4)) ,""),if($E508="Minors",0,if($E508="FA Contract",if(and(L$1&lt;=$I508,L$1&gt;=$H508),$F508,""),if($E508="YP Contract",if(L$1=$H508,500000,if(L$1=($H508+1),1000000,if(L$1=($H508+2),1500000,"")))))))))</f>
        <v>0</v>
      </c>
      <c r="M508" s="59">
        <f t="shared" si="1012"/>
        <v>0</v>
      </c>
      <c r="N508" s="59">
        <f t="shared" si="1012"/>
        <v>0</v>
      </c>
      <c r="O508" s="59">
        <f t="shared" si="1012"/>
        <v>0</v>
      </c>
      <c r="P508" s="59">
        <f t="shared" si="1012"/>
        <v>0</v>
      </c>
      <c r="Q508" s="59">
        <f t="shared" si="1012"/>
        <v>0</v>
      </c>
      <c r="R508" s="59">
        <f t="shared" si="1012"/>
        <v>0</v>
      </c>
      <c r="S508" s="59">
        <f t="shared" si="1012"/>
        <v>0</v>
      </c>
      <c r="T508" s="59">
        <f t="shared" si="1012"/>
        <v>0</v>
      </c>
      <c r="U508" s="59">
        <f t="shared" si="1012"/>
        <v>0</v>
      </c>
      <c r="V508" s="59">
        <f t="shared" si="1012"/>
        <v>0</v>
      </c>
      <c r="W508" s="59">
        <f t="shared" si="1012"/>
        <v>0</v>
      </c>
      <c r="X508" s="59">
        <f t="shared" si="1012"/>
        <v>0</v>
      </c>
      <c r="Y508" s="59">
        <f t="shared" si="1012"/>
        <v>0</v>
      </c>
      <c r="Z508" s="59">
        <f t="shared" si="1012"/>
        <v>0</v>
      </c>
    </row>
    <row r="509">
      <c r="A509" s="16" t="s">
        <v>1091</v>
      </c>
      <c r="B509" s="16" t="s">
        <v>590</v>
      </c>
      <c r="C509" s="54">
        <v>46049.0</v>
      </c>
      <c r="D509" s="54"/>
      <c r="E509" s="55" t="s">
        <v>12</v>
      </c>
      <c r="F509" s="60">
        <v>3.65E7</v>
      </c>
      <c r="G509" s="57">
        <v>15.0</v>
      </c>
      <c r="H509" s="16">
        <v>2026.0</v>
      </c>
      <c r="I509" s="58">
        <f t="shared" si="4"/>
        <v>2040</v>
      </c>
      <c r="J509" s="59" t="str">
        <f t="shared" ref="J509:K509" si="1013">if($E509="","",if($E509="Dropped",if(and(J$1&lt;=$I509,J$1&gt;=$H509),if(Year($D509)=J$1,$F509*0.8,if((year($D509)+1)=J$1,$F509*0.6,$F509*0.4)) ,""),if($E509="Minors",0,if($E509="FA Contract",if(and(J$1&lt;=$I509,J$1&gt;=$H509),$F509,""),if($E509="YP Contract",if(J$1=$H509,500000,if(J$1=($H509+1),1000000,if(J$1=($H509+2),1500000,""))))))))</f>
        <v/>
      </c>
      <c r="K509" s="59" t="str">
        <f t="shared" si="1013"/>
        <v/>
      </c>
      <c r="L509" s="59">
        <f t="shared" ref="L509:Z509" si="1014">if($E509="","",if($E509="Injured",if(and(L$1=year(today()),L$1&lt;=$I509,L$1&gt;=$H509),0,if(and(L$1&lt;=$I509,L$1&gt;=$H509),$F509,"")),if($E509="Dropped",if(and(L$1&lt;=$I509,L$1&gt;=$H509),if(Year($D509)=L$1,$F509*0.8,if((year($D509)+1)=L$1,$F509*0.6,$F509*0.4)) ,""),if($E509="Minors",0,if($E509="FA Contract",if(and(L$1&lt;=$I509,L$1&gt;=$H509),$F509,""),if($E509="YP Contract",if(L$1=$H509,500000,if(L$1=($H509+1),1000000,if(L$1=($H509+2),1500000,"")))))))))</f>
        <v>36500000</v>
      </c>
      <c r="M509" s="59">
        <f t="shared" si="1014"/>
        <v>36500000</v>
      </c>
      <c r="N509" s="59">
        <f t="shared" si="1014"/>
        <v>36500000</v>
      </c>
      <c r="O509" s="59">
        <f t="shared" si="1014"/>
        <v>36500000</v>
      </c>
      <c r="P509" s="59">
        <f t="shared" si="1014"/>
        <v>36500000</v>
      </c>
      <c r="Q509" s="59">
        <f t="shared" si="1014"/>
        <v>36500000</v>
      </c>
      <c r="R509" s="59">
        <f t="shared" si="1014"/>
        <v>36500000</v>
      </c>
      <c r="S509" s="59">
        <f t="shared" si="1014"/>
        <v>36500000</v>
      </c>
      <c r="T509" s="59">
        <f t="shared" si="1014"/>
        <v>36500000</v>
      </c>
      <c r="U509" s="59">
        <f t="shared" si="1014"/>
        <v>36500000</v>
      </c>
      <c r="V509" s="59">
        <f t="shared" si="1014"/>
        <v>36500000</v>
      </c>
      <c r="W509" s="59">
        <f t="shared" si="1014"/>
        <v>36500000</v>
      </c>
      <c r="X509" s="59">
        <f t="shared" si="1014"/>
        <v>36500000</v>
      </c>
      <c r="Y509" s="59">
        <f t="shared" si="1014"/>
        <v>36500000</v>
      </c>
      <c r="Z509" s="59">
        <f t="shared" si="1014"/>
        <v>36500000</v>
      </c>
    </row>
    <row r="510">
      <c r="A510" s="16" t="s">
        <v>596</v>
      </c>
      <c r="B510" s="16" t="s">
        <v>590</v>
      </c>
      <c r="C510" s="54">
        <v>46049.0</v>
      </c>
      <c r="D510" s="54"/>
      <c r="E510" s="55" t="s">
        <v>12</v>
      </c>
      <c r="F510" s="60">
        <v>3.65E7</v>
      </c>
      <c r="G510" s="57">
        <v>15.0</v>
      </c>
      <c r="H510" s="16">
        <v>2026.0</v>
      </c>
      <c r="I510" s="58">
        <f t="shared" si="4"/>
        <v>2040</v>
      </c>
      <c r="J510" s="59" t="str">
        <f t="shared" ref="J510:K510" si="1015">if($E510="","",if($E510="Dropped",if(and(J$1&lt;=$I510,J$1&gt;=$H510),if(Year($D510)=J$1,$F510*0.8,if((year($D510)+1)=J$1,$F510*0.6,$F510*0.4)) ,""),if($E510="Minors",0,if($E510="FA Contract",if(and(J$1&lt;=$I510,J$1&gt;=$H510),$F510,""),if($E510="YP Contract",if(J$1=$H510,500000,if(J$1=($H510+1),1000000,if(J$1=($H510+2),1500000,""))))))))</f>
        <v/>
      </c>
      <c r="K510" s="59" t="str">
        <f t="shared" si="1015"/>
        <v/>
      </c>
      <c r="L510" s="59">
        <f t="shared" ref="L510:Z510" si="1016">if($E510="","",if($E510="Injured",if(and(L$1=year(today()),L$1&lt;=$I510,L$1&gt;=$H510),0,if(and(L$1&lt;=$I510,L$1&gt;=$H510),$F510,"")),if($E510="Dropped",if(and(L$1&lt;=$I510,L$1&gt;=$H510),if(Year($D510)=L$1,$F510*0.8,if((year($D510)+1)=L$1,$F510*0.6,$F510*0.4)) ,""),if($E510="Minors",0,if($E510="FA Contract",if(and(L$1&lt;=$I510,L$1&gt;=$H510),$F510,""),if($E510="YP Contract",if(L$1=$H510,500000,if(L$1=($H510+1),1000000,if(L$1=($H510+2),1500000,"")))))))))</f>
        <v>36500000</v>
      </c>
      <c r="M510" s="59">
        <f t="shared" si="1016"/>
        <v>36500000</v>
      </c>
      <c r="N510" s="59">
        <f t="shared" si="1016"/>
        <v>36500000</v>
      </c>
      <c r="O510" s="59">
        <f t="shared" si="1016"/>
        <v>36500000</v>
      </c>
      <c r="P510" s="59">
        <f t="shared" si="1016"/>
        <v>36500000</v>
      </c>
      <c r="Q510" s="59">
        <f t="shared" si="1016"/>
        <v>36500000</v>
      </c>
      <c r="R510" s="59">
        <f t="shared" si="1016"/>
        <v>36500000</v>
      </c>
      <c r="S510" s="59">
        <f t="shared" si="1016"/>
        <v>36500000</v>
      </c>
      <c r="T510" s="59">
        <f t="shared" si="1016"/>
        <v>36500000</v>
      </c>
      <c r="U510" s="59">
        <f t="shared" si="1016"/>
        <v>36500000</v>
      </c>
      <c r="V510" s="59">
        <f t="shared" si="1016"/>
        <v>36500000</v>
      </c>
      <c r="W510" s="59">
        <f t="shared" si="1016"/>
        <v>36500000</v>
      </c>
      <c r="X510" s="59">
        <f t="shared" si="1016"/>
        <v>36500000</v>
      </c>
      <c r="Y510" s="59">
        <f t="shared" si="1016"/>
        <v>36500000</v>
      </c>
      <c r="Z510" s="59">
        <f t="shared" si="1016"/>
        <v>36500000</v>
      </c>
    </row>
    <row r="511">
      <c r="A511" s="16" t="s">
        <v>1092</v>
      </c>
      <c r="B511" s="16" t="s">
        <v>590</v>
      </c>
      <c r="C511" s="54">
        <v>46059.0</v>
      </c>
      <c r="D511" s="54"/>
      <c r="E511" s="55" t="s">
        <v>12</v>
      </c>
      <c r="F511" s="60">
        <v>2.11E7</v>
      </c>
      <c r="G511" s="57">
        <v>8.0</v>
      </c>
      <c r="H511" s="16">
        <v>2026.0</v>
      </c>
      <c r="I511" s="58">
        <f t="shared" si="4"/>
        <v>2033</v>
      </c>
      <c r="J511" s="59" t="str">
        <f t="shared" ref="J511:K511" si="1017">if($E511="","",if($E511="Dropped",if(and(J$1&lt;=$I511,J$1&gt;=$H511),if(Year($D511)=J$1,$F511*0.8,if((year($D511)+1)=J$1,$F511*0.6,$F511*0.4)) ,""),if($E511="Minors",0,if($E511="FA Contract",if(and(J$1&lt;=$I511,J$1&gt;=$H511),$F511,""),if($E511="YP Contract",if(J$1=$H511,500000,if(J$1=($H511+1),1000000,if(J$1=($H511+2),1500000,""))))))))</f>
        <v/>
      </c>
      <c r="K511" s="59" t="str">
        <f t="shared" si="1017"/>
        <v/>
      </c>
      <c r="L511" s="59">
        <f t="shared" ref="L511:Z511" si="1018">if($E511="","",if($E511="Injured",if(and(L$1=year(today()),L$1&lt;=$I511,L$1&gt;=$H511),0,if(and(L$1&lt;=$I511,L$1&gt;=$H511),$F511,"")),if($E511="Dropped",if(and(L$1&lt;=$I511,L$1&gt;=$H511),if(Year($D511)=L$1,$F511*0.8,if((year($D511)+1)=L$1,$F511*0.6,$F511*0.4)) ,""),if($E511="Minors",0,if($E511="FA Contract",if(and(L$1&lt;=$I511,L$1&gt;=$H511),$F511,""),if($E511="YP Contract",if(L$1=$H511,500000,if(L$1=($H511+1),1000000,if(L$1=($H511+2),1500000,"")))))))))</f>
        <v>21100000</v>
      </c>
      <c r="M511" s="59">
        <f t="shared" si="1018"/>
        <v>21100000</v>
      </c>
      <c r="N511" s="59">
        <f t="shared" si="1018"/>
        <v>21100000</v>
      </c>
      <c r="O511" s="59">
        <f t="shared" si="1018"/>
        <v>21100000</v>
      </c>
      <c r="P511" s="59">
        <f t="shared" si="1018"/>
        <v>21100000</v>
      </c>
      <c r="Q511" s="59">
        <f t="shared" si="1018"/>
        <v>21100000</v>
      </c>
      <c r="R511" s="59">
        <f t="shared" si="1018"/>
        <v>21100000</v>
      </c>
      <c r="S511" s="59">
        <f t="shared" si="1018"/>
        <v>21100000</v>
      </c>
      <c r="T511" s="59" t="str">
        <f t="shared" si="1018"/>
        <v/>
      </c>
      <c r="U511" s="59" t="str">
        <f t="shared" si="1018"/>
        <v/>
      </c>
      <c r="V511" s="59" t="str">
        <f t="shared" si="1018"/>
        <v/>
      </c>
      <c r="W511" s="59" t="str">
        <f t="shared" si="1018"/>
        <v/>
      </c>
      <c r="X511" s="59" t="str">
        <f t="shared" si="1018"/>
        <v/>
      </c>
      <c r="Y511" s="59" t="str">
        <f t="shared" si="1018"/>
        <v/>
      </c>
      <c r="Z511" s="59" t="str">
        <f t="shared" si="1018"/>
        <v/>
      </c>
    </row>
    <row r="512">
      <c r="A512" s="16" t="s">
        <v>637</v>
      </c>
      <c r="B512" s="16" t="s">
        <v>590</v>
      </c>
      <c r="C512" s="54">
        <v>46050.0</v>
      </c>
      <c r="D512" s="54"/>
      <c r="E512" s="55" t="s">
        <v>12</v>
      </c>
      <c r="F512" s="60">
        <v>2.01E7</v>
      </c>
      <c r="G512" s="57">
        <v>6.0</v>
      </c>
      <c r="H512" s="16">
        <v>2026.0</v>
      </c>
      <c r="I512" s="58">
        <f t="shared" si="4"/>
        <v>2031</v>
      </c>
      <c r="J512" s="59" t="str">
        <f t="shared" ref="J512:K512" si="1019">if($E512="","",if($E512="Dropped",if(and(J$1&lt;=$I512,J$1&gt;=$H512),if(Year($D512)=J$1,$F512*0.8,if((year($D512)+1)=J$1,$F512*0.6,$F512*0.4)) ,""),if($E512="Minors",0,if($E512="FA Contract",if(and(J$1&lt;=$I512,J$1&gt;=$H512),$F512,""),if($E512="YP Contract",if(J$1=$H512,500000,if(J$1=($H512+1),1000000,if(J$1=($H512+2),1500000,""))))))))</f>
        <v/>
      </c>
      <c r="K512" s="59" t="str">
        <f t="shared" si="1019"/>
        <v/>
      </c>
      <c r="L512" s="59">
        <f t="shared" ref="L512:Z512" si="1020">if($E512="","",if($E512="Injured",if(and(L$1=year(today()),L$1&lt;=$I512,L$1&gt;=$H512),0,if(and(L$1&lt;=$I512,L$1&gt;=$H512),$F512,"")),if($E512="Dropped",if(and(L$1&lt;=$I512,L$1&gt;=$H512),if(Year($D512)=L$1,$F512*0.8,if((year($D512)+1)=L$1,$F512*0.6,$F512*0.4)) ,""),if($E512="Minors",0,if($E512="FA Contract",if(and(L$1&lt;=$I512,L$1&gt;=$H512),$F512,""),if($E512="YP Contract",if(L$1=$H512,500000,if(L$1=($H512+1),1000000,if(L$1=($H512+2),1500000,"")))))))))</f>
        <v>20100000</v>
      </c>
      <c r="M512" s="59">
        <f t="shared" si="1020"/>
        <v>20100000</v>
      </c>
      <c r="N512" s="59">
        <f t="shared" si="1020"/>
        <v>20100000</v>
      </c>
      <c r="O512" s="59">
        <f t="shared" si="1020"/>
        <v>20100000</v>
      </c>
      <c r="P512" s="59">
        <f t="shared" si="1020"/>
        <v>20100000</v>
      </c>
      <c r="Q512" s="59">
        <f t="shared" si="1020"/>
        <v>20100000</v>
      </c>
      <c r="R512" s="59" t="str">
        <f t="shared" si="1020"/>
        <v/>
      </c>
      <c r="S512" s="59" t="str">
        <f t="shared" si="1020"/>
        <v/>
      </c>
      <c r="T512" s="59" t="str">
        <f t="shared" si="1020"/>
        <v/>
      </c>
      <c r="U512" s="59" t="str">
        <f t="shared" si="1020"/>
        <v/>
      </c>
      <c r="V512" s="59" t="str">
        <f t="shared" si="1020"/>
        <v/>
      </c>
      <c r="W512" s="59" t="str">
        <f t="shared" si="1020"/>
        <v/>
      </c>
      <c r="X512" s="59" t="str">
        <f t="shared" si="1020"/>
        <v/>
      </c>
      <c r="Y512" s="59" t="str">
        <f t="shared" si="1020"/>
        <v/>
      </c>
      <c r="Z512" s="59" t="str">
        <f t="shared" si="1020"/>
        <v/>
      </c>
    </row>
    <row r="513">
      <c r="A513" s="16" t="s">
        <v>608</v>
      </c>
      <c r="B513" s="16" t="s">
        <v>590</v>
      </c>
      <c r="C513" s="54">
        <v>46051.0</v>
      </c>
      <c r="D513" s="54"/>
      <c r="E513" s="55" t="s">
        <v>12</v>
      </c>
      <c r="F513" s="60">
        <v>1.84E7</v>
      </c>
      <c r="G513" s="57">
        <v>7.0</v>
      </c>
      <c r="H513" s="16">
        <v>2026.0</v>
      </c>
      <c r="I513" s="58">
        <f t="shared" si="4"/>
        <v>2032</v>
      </c>
      <c r="J513" s="59" t="str">
        <f t="shared" ref="J513:K513" si="1021">if($E513="","",if($E513="Dropped",if(and(J$1&lt;=$I513,J$1&gt;=$H513),if(Year($D513)=J$1,$F513*0.8,if((year($D513)+1)=J$1,$F513*0.6,$F513*0.4)) ,""),if($E513="Minors",0,if($E513="FA Contract",if(and(J$1&lt;=$I513,J$1&gt;=$H513),$F513,""),if($E513="YP Contract",if(J$1=$H513,500000,if(J$1=($H513+1),1000000,if(J$1=($H513+2),1500000,""))))))))</f>
        <v/>
      </c>
      <c r="K513" s="59" t="str">
        <f t="shared" si="1021"/>
        <v/>
      </c>
      <c r="L513" s="59">
        <f t="shared" ref="L513:Z513" si="1022">if($E513="","",if($E513="Injured",if(and(L$1=year(today()),L$1&lt;=$I513,L$1&gt;=$H513),0,if(and(L$1&lt;=$I513,L$1&gt;=$H513),$F513,"")),if($E513="Dropped",if(and(L$1&lt;=$I513,L$1&gt;=$H513),if(Year($D513)=L$1,$F513*0.8,if((year($D513)+1)=L$1,$F513*0.6,$F513*0.4)) ,""),if($E513="Minors",0,if($E513="FA Contract",if(and(L$1&lt;=$I513,L$1&gt;=$H513),$F513,""),if($E513="YP Contract",if(L$1=$H513,500000,if(L$1=($H513+1),1000000,if(L$1=($H513+2),1500000,"")))))))))</f>
        <v>18400000</v>
      </c>
      <c r="M513" s="59">
        <f t="shared" si="1022"/>
        <v>18400000</v>
      </c>
      <c r="N513" s="59">
        <f t="shared" si="1022"/>
        <v>18400000</v>
      </c>
      <c r="O513" s="59">
        <f t="shared" si="1022"/>
        <v>18400000</v>
      </c>
      <c r="P513" s="59">
        <f t="shared" si="1022"/>
        <v>18400000</v>
      </c>
      <c r="Q513" s="59">
        <f t="shared" si="1022"/>
        <v>18400000</v>
      </c>
      <c r="R513" s="59">
        <f t="shared" si="1022"/>
        <v>18400000</v>
      </c>
      <c r="S513" s="59" t="str">
        <f t="shared" si="1022"/>
        <v/>
      </c>
      <c r="T513" s="59" t="str">
        <f t="shared" si="1022"/>
        <v/>
      </c>
      <c r="U513" s="59" t="str">
        <f t="shared" si="1022"/>
        <v/>
      </c>
      <c r="V513" s="59" t="str">
        <f t="shared" si="1022"/>
        <v/>
      </c>
      <c r="W513" s="59" t="str">
        <f t="shared" si="1022"/>
        <v/>
      </c>
      <c r="X513" s="59" t="str">
        <f t="shared" si="1022"/>
        <v/>
      </c>
      <c r="Y513" s="59" t="str">
        <f t="shared" si="1022"/>
        <v/>
      </c>
      <c r="Z513" s="59" t="str">
        <f t="shared" si="1022"/>
        <v/>
      </c>
    </row>
    <row r="514">
      <c r="A514" s="16" t="s">
        <v>592</v>
      </c>
      <c r="B514" s="16" t="s">
        <v>590</v>
      </c>
      <c r="C514" s="54">
        <v>45318.0</v>
      </c>
      <c r="D514" s="54"/>
      <c r="E514" s="55" t="s">
        <v>12</v>
      </c>
      <c r="F514" s="56">
        <v>1.76E7</v>
      </c>
      <c r="G514" s="57">
        <v>3.0</v>
      </c>
      <c r="H514" s="16">
        <v>2024.0</v>
      </c>
      <c r="I514" s="58">
        <f t="shared" si="4"/>
        <v>2026</v>
      </c>
      <c r="J514" s="59">
        <f t="shared" ref="J514:K514" si="1023">if($E514="","",if($E514="Dropped",if(and(J$1&lt;=$I514,J$1&gt;=$H514),if(Year($D514)=J$1,$F514*0.8,if((year($D514)+1)=J$1,$F514*0.6,$F514*0.4)) ,""),if($E514="Minors",0,if($E514="FA Contract",if(and(J$1&lt;=$I514,J$1&gt;=$H514),$F514,""),if($E514="YP Contract",if(J$1=$H514,500000,if(J$1=($H514+1),1000000,if(J$1=($H514+2),1500000,""))))))))</f>
        <v>17600000</v>
      </c>
      <c r="K514" s="59">
        <f t="shared" si="1023"/>
        <v>17600000</v>
      </c>
      <c r="L514" s="59">
        <f t="shared" ref="L514:Z514" si="1024">if($E514="","",if($E514="Injured",if(and(L$1=year(today()),L$1&lt;=$I514,L$1&gt;=$H514),0,if(and(L$1&lt;=$I514,L$1&gt;=$H514),$F514,"")),if($E514="Dropped",if(and(L$1&lt;=$I514,L$1&gt;=$H514),if(Year($D514)=L$1,$F514*0.8,if((year($D514)+1)=L$1,$F514*0.6,$F514*0.4)) ,""),if($E514="Minors",0,if($E514="FA Contract",if(and(L$1&lt;=$I514,L$1&gt;=$H514),$F514,""),if($E514="YP Contract",if(L$1=$H514,500000,if(L$1=($H514+1),1000000,if(L$1=($H514+2),1500000,"")))))))))</f>
        <v>17600000</v>
      </c>
      <c r="M514" s="59" t="str">
        <f t="shared" si="1024"/>
        <v/>
      </c>
      <c r="N514" s="59" t="str">
        <f t="shared" si="1024"/>
        <v/>
      </c>
      <c r="O514" s="59" t="str">
        <f t="shared" si="1024"/>
        <v/>
      </c>
      <c r="P514" s="59" t="str">
        <f t="shared" si="1024"/>
        <v/>
      </c>
      <c r="Q514" s="59" t="str">
        <f t="shared" si="1024"/>
        <v/>
      </c>
      <c r="R514" s="59" t="str">
        <f t="shared" si="1024"/>
        <v/>
      </c>
      <c r="S514" s="59" t="str">
        <f t="shared" si="1024"/>
        <v/>
      </c>
      <c r="T514" s="59" t="str">
        <f t="shared" si="1024"/>
        <v/>
      </c>
      <c r="U514" s="59" t="str">
        <f t="shared" si="1024"/>
        <v/>
      </c>
      <c r="V514" s="59" t="str">
        <f t="shared" si="1024"/>
        <v/>
      </c>
      <c r="W514" s="59" t="str">
        <f t="shared" si="1024"/>
        <v/>
      </c>
      <c r="X514" s="59" t="str">
        <f t="shared" si="1024"/>
        <v/>
      </c>
      <c r="Y514" s="59" t="str">
        <f t="shared" si="1024"/>
        <v/>
      </c>
      <c r="Z514" s="59" t="str">
        <f t="shared" si="1024"/>
        <v/>
      </c>
    </row>
    <row r="515">
      <c r="A515" s="16" t="s">
        <v>184</v>
      </c>
      <c r="B515" s="16" t="s">
        <v>590</v>
      </c>
      <c r="C515" s="54">
        <v>46065.0</v>
      </c>
      <c r="D515" s="54"/>
      <c r="E515" s="55" t="s">
        <v>12</v>
      </c>
      <c r="F515" s="60">
        <v>1.64E7</v>
      </c>
      <c r="G515" s="57">
        <v>5.0</v>
      </c>
      <c r="H515" s="16">
        <v>2026.0</v>
      </c>
      <c r="I515" s="58">
        <f t="shared" si="4"/>
        <v>2030</v>
      </c>
      <c r="J515" s="59" t="str">
        <f t="shared" ref="J515:K515" si="1025">if($E515="","",if($E515="Dropped",if(and(J$1&lt;=$I515,J$1&gt;=$H515),if(Year($D515)=J$1,$F515*0.8,if((year($D515)+1)=J$1,$F515*0.6,$F515*0.4)) ,""),if($E515="Minors",0,if($E515="FA Contract",if(and(J$1&lt;=$I515,J$1&gt;=$H515),$F515,""),if($E515="YP Contract",if(J$1=$H515,500000,if(J$1=($H515+1),1000000,if(J$1=($H515+2),1500000,""))))))))</f>
        <v/>
      </c>
      <c r="K515" s="59" t="str">
        <f t="shared" si="1025"/>
        <v/>
      </c>
      <c r="L515" s="59">
        <f t="shared" ref="L515:Z515" si="1026">if($E515="","",if($E515="Injured",if(and(L$1=year(today()),L$1&lt;=$I515,L$1&gt;=$H515),0,if(and(L$1&lt;=$I515,L$1&gt;=$H515),$F515,"")),if($E515="Dropped",if(and(L$1&lt;=$I515,L$1&gt;=$H515),if(Year($D515)=L$1,$F515*0.8,if((year($D515)+1)=L$1,$F515*0.6,$F515*0.4)) ,""),if($E515="Minors",0,if($E515="FA Contract",if(and(L$1&lt;=$I515,L$1&gt;=$H515),$F515,""),if($E515="YP Contract",if(L$1=$H515,500000,if(L$1=($H515+1),1000000,if(L$1=($H515+2),1500000,"")))))))))</f>
        <v>16400000</v>
      </c>
      <c r="M515" s="59">
        <f t="shared" si="1026"/>
        <v>16400000</v>
      </c>
      <c r="N515" s="59">
        <f t="shared" si="1026"/>
        <v>16400000</v>
      </c>
      <c r="O515" s="59">
        <f t="shared" si="1026"/>
        <v>16400000</v>
      </c>
      <c r="P515" s="59">
        <f t="shared" si="1026"/>
        <v>16400000</v>
      </c>
      <c r="Q515" s="59" t="str">
        <f t="shared" si="1026"/>
        <v/>
      </c>
      <c r="R515" s="59" t="str">
        <f t="shared" si="1026"/>
        <v/>
      </c>
      <c r="S515" s="59" t="str">
        <f t="shared" si="1026"/>
        <v/>
      </c>
      <c r="T515" s="59" t="str">
        <f t="shared" si="1026"/>
        <v/>
      </c>
      <c r="U515" s="59" t="str">
        <f t="shared" si="1026"/>
        <v/>
      </c>
      <c r="V515" s="59" t="str">
        <f t="shared" si="1026"/>
        <v/>
      </c>
      <c r="W515" s="59" t="str">
        <f t="shared" si="1026"/>
        <v/>
      </c>
      <c r="X515" s="59" t="str">
        <f t="shared" si="1026"/>
        <v/>
      </c>
      <c r="Y515" s="59" t="str">
        <f t="shared" si="1026"/>
        <v/>
      </c>
      <c r="Z515" s="59" t="str">
        <f t="shared" si="1026"/>
        <v/>
      </c>
    </row>
    <row r="516">
      <c r="A516" s="16" t="s">
        <v>626</v>
      </c>
      <c r="B516" s="16" t="s">
        <v>590</v>
      </c>
      <c r="C516" s="54">
        <v>46063.0</v>
      </c>
      <c r="D516" s="54"/>
      <c r="E516" s="55" t="s">
        <v>12</v>
      </c>
      <c r="F516" s="60">
        <v>1.43E7</v>
      </c>
      <c r="G516" s="57">
        <v>5.0</v>
      </c>
      <c r="H516" s="16">
        <v>2026.0</v>
      </c>
      <c r="I516" s="58">
        <f t="shared" si="4"/>
        <v>2030</v>
      </c>
      <c r="J516" s="59" t="str">
        <f t="shared" ref="J516:K516" si="1027">if($E516="","",if($E516="Dropped",if(and(J$1&lt;=$I516,J$1&gt;=$H516),if(Year($D516)=J$1,$F516*0.8,if((year($D516)+1)=J$1,$F516*0.6,$F516*0.4)) ,""),if($E516="Minors",0,if($E516="FA Contract",if(and(J$1&lt;=$I516,J$1&gt;=$H516),$F516,""),if($E516="YP Contract",if(J$1=$H516,500000,if(J$1=($H516+1),1000000,if(J$1=($H516+2),1500000,""))))))))</f>
        <v/>
      </c>
      <c r="K516" s="59" t="str">
        <f t="shared" si="1027"/>
        <v/>
      </c>
      <c r="L516" s="59">
        <f t="shared" ref="L516:Z516" si="1028">if($E516="","",if($E516="Injured",if(and(L$1=year(today()),L$1&lt;=$I516,L$1&gt;=$H516),0,if(and(L$1&lt;=$I516,L$1&gt;=$H516),$F516,"")),if($E516="Dropped",if(and(L$1&lt;=$I516,L$1&gt;=$H516),if(Year($D516)=L$1,$F516*0.8,if((year($D516)+1)=L$1,$F516*0.6,$F516*0.4)) ,""),if($E516="Minors",0,if($E516="FA Contract",if(and(L$1&lt;=$I516,L$1&gt;=$H516),$F516,""),if($E516="YP Contract",if(L$1=$H516,500000,if(L$1=($H516+1),1000000,if(L$1=($H516+2),1500000,"")))))))))</f>
        <v>14300000</v>
      </c>
      <c r="M516" s="59">
        <f t="shared" si="1028"/>
        <v>14300000</v>
      </c>
      <c r="N516" s="59">
        <f t="shared" si="1028"/>
        <v>14300000</v>
      </c>
      <c r="O516" s="59">
        <f t="shared" si="1028"/>
        <v>14300000</v>
      </c>
      <c r="P516" s="59">
        <f t="shared" si="1028"/>
        <v>14300000</v>
      </c>
      <c r="Q516" s="59" t="str">
        <f t="shared" si="1028"/>
        <v/>
      </c>
      <c r="R516" s="59" t="str">
        <f t="shared" si="1028"/>
        <v/>
      </c>
      <c r="S516" s="59" t="str">
        <f t="shared" si="1028"/>
        <v/>
      </c>
      <c r="T516" s="59" t="str">
        <f t="shared" si="1028"/>
        <v/>
      </c>
      <c r="U516" s="59" t="str">
        <f t="shared" si="1028"/>
        <v/>
      </c>
      <c r="V516" s="59" t="str">
        <f t="shared" si="1028"/>
        <v/>
      </c>
      <c r="W516" s="59" t="str">
        <f t="shared" si="1028"/>
        <v/>
      </c>
      <c r="X516" s="59" t="str">
        <f t="shared" si="1028"/>
        <v/>
      </c>
      <c r="Y516" s="59" t="str">
        <f t="shared" si="1028"/>
        <v/>
      </c>
      <c r="Z516" s="59" t="str">
        <f t="shared" si="1028"/>
        <v/>
      </c>
    </row>
    <row r="517">
      <c r="A517" s="16" t="s">
        <v>593</v>
      </c>
      <c r="B517" s="16" t="s">
        <v>590</v>
      </c>
      <c r="C517" s="54">
        <v>45318.0</v>
      </c>
      <c r="D517" s="54"/>
      <c r="E517" s="55" t="s">
        <v>12</v>
      </c>
      <c r="F517" s="56">
        <v>1.1E7</v>
      </c>
      <c r="G517" s="57">
        <v>4.0</v>
      </c>
      <c r="H517" s="16">
        <v>2024.0</v>
      </c>
      <c r="I517" s="58">
        <f t="shared" si="4"/>
        <v>2027</v>
      </c>
      <c r="J517" s="59">
        <f t="shared" ref="J517:K517" si="1029">if($E517="","",if($E517="Dropped",if(and(J$1&lt;=$I517,J$1&gt;=$H517),if(Year($D517)=J$1,$F517*0.8,if((year($D517)+1)=J$1,$F517*0.6,$F517*0.4)) ,""),if($E517="Minors",0,if($E517="FA Contract",if(and(J$1&lt;=$I517,J$1&gt;=$H517),$F517,""),if($E517="YP Contract",if(J$1=$H517,500000,if(J$1=($H517+1),1000000,if(J$1=($H517+2),1500000,""))))))))</f>
        <v>11000000</v>
      </c>
      <c r="K517" s="59">
        <f t="shared" si="1029"/>
        <v>11000000</v>
      </c>
      <c r="L517" s="59">
        <f t="shared" ref="L517:Z517" si="1030">if($E517="","",if($E517="Injured",if(and(L$1=year(today()),L$1&lt;=$I517,L$1&gt;=$H517),0,if(and(L$1&lt;=$I517,L$1&gt;=$H517),$F517,"")),if($E517="Dropped",if(and(L$1&lt;=$I517,L$1&gt;=$H517),if(Year($D517)=L$1,$F517*0.8,if((year($D517)+1)=L$1,$F517*0.6,$F517*0.4)) ,""),if($E517="Minors",0,if($E517="FA Contract",if(and(L$1&lt;=$I517,L$1&gt;=$H517),$F517,""),if($E517="YP Contract",if(L$1=$H517,500000,if(L$1=($H517+1),1000000,if(L$1=($H517+2),1500000,"")))))))))</f>
        <v>11000000</v>
      </c>
      <c r="M517" s="59">
        <f t="shared" si="1030"/>
        <v>11000000</v>
      </c>
      <c r="N517" s="59" t="str">
        <f t="shared" si="1030"/>
        <v/>
      </c>
      <c r="O517" s="59" t="str">
        <f t="shared" si="1030"/>
        <v/>
      </c>
      <c r="P517" s="59" t="str">
        <f t="shared" si="1030"/>
        <v/>
      </c>
      <c r="Q517" s="59" t="str">
        <f t="shared" si="1030"/>
        <v/>
      </c>
      <c r="R517" s="59" t="str">
        <f t="shared" si="1030"/>
        <v/>
      </c>
      <c r="S517" s="59" t="str">
        <f t="shared" si="1030"/>
        <v/>
      </c>
      <c r="T517" s="59" t="str">
        <f t="shared" si="1030"/>
        <v/>
      </c>
      <c r="U517" s="59" t="str">
        <f t="shared" si="1030"/>
        <v/>
      </c>
      <c r="V517" s="59" t="str">
        <f t="shared" si="1030"/>
        <v/>
      </c>
      <c r="W517" s="59" t="str">
        <f t="shared" si="1030"/>
        <v/>
      </c>
      <c r="X517" s="59" t="str">
        <f t="shared" si="1030"/>
        <v/>
      </c>
      <c r="Y517" s="59" t="str">
        <f t="shared" si="1030"/>
        <v/>
      </c>
      <c r="Z517" s="59" t="str">
        <f t="shared" si="1030"/>
        <v/>
      </c>
    </row>
    <row r="518">
      <c r="A518" s="16" t="s">
        <v>594</v>
      </c>
      <c r="B518" s="16" t="s">
        <v>590</v>
      </c>
      <c r="C518" s="54">
        <v>45318.0</v>
      </c>
      <c r="D518" s="54"/>
      <c r="E518" s="55" t="s">
        <v>12</v>
      </c>
      <c r="F518" s="60">
        <v>1.06E7</v>
      </c>
      <c r="G518" s="57">
        <v>5.0</v>
      </c>
      <c r="H518" s="16">
        <v>2024.0</v>
      </c>
      <c r="I518" s="58">
        <f t="shared" si="4"/>
        <v>2028</v>
      </c>
      <c r="J518" s="59">
        <f t="shared" ref="J518:K518" si="1031">if($E518="","",if($E518="Dropped",if(and(J$1&lt;=$I518,J$1&gt;=$H518),if(Year($D518)=J$1,$F518*0.8,if((year($D518)+1)=J$1,$F518*0.6,$F518*0.4)) ,""),if($E518="Minors",0,if($E518="FA Contract",if(and(J$1&lt;=$I518,J$1&gt;=$H518),$F518,""),if($E518="YP Contract",if(J$1=$H518,500000,if(J$1=($H518+1),1000000,if(J$1=($H518+2),1500000,""))))))))</f>
        <v>10600000</v>
      </c>
      <c r="K518" s="59">
        <f t="shared" si="1031"/>
        <v>10600000</v>
      </c>
      <c r="L518" s="59">
        <f t="shared" ref="L518:Z518" si="1032">if($E518="","",if($E518="Injured",if(and(L$1=year(today()),L$1&lt;=$I518,L$1&gt;=$H518),0,if(and(L$1&lt;=$I518,L$1&gt;=$H518),$F518,"")),if($E518="Dropped",if(and(L$1&lt;=$I518,L$1&gt;=$H518),if(Year($D518)=L$1,$F518*0.8,if((year($D518)+1)=L$1,$F518*0.6,$F518*0.4)) ,""),if($E518="Minors",0,if($E518="FA Contract",if(and(L$1&lt;=$I518,L$1&gt;=$H518),$F518,""),if($E518="YP Contract",if(L$1=$H518,500000,if(L$1=($H518+1),1000000,if(L$1=($H518+2),1500000,"")))))))))</f>
        <v>10600000</v>
      </c>
      <c r="M518" s="59">
        <f t="shared" si="1032"/>
        <v>10600000</v>
      </c>
      <c r="N518" s="59">
        <f t="shared" si="1032"/>
        <v>10600000</v>
      </c>
      <c r="O518" s="59" t="str">
        <f t="shared" si="1032"/>
        <v/>
      </c>
      <c r="P518" s="59" t="str">
        <f t="shared" si="1032"/>
        <v/>
      </c>
      <c r="Q518" s="59" t="str">
        <f t="shared" si="1032"/>
        <v/>
      </c>
      <c r="R518" s="59" t="str">
        <f t="shared" si="1032"/>
        <v/>
      </c>
      <c r="S518" s="59" t="str">
        <f t="shared" si="1032"/>
        <v/>
      </c>
      <c r="T518" s="59" t="str">
        <f t="shared" si="1032"/>
        <v/>
      </c>
      <c r="U518" s="59" t="str">
        <f t="shared" si="1032"/>
        <v/>
      </c>
      <c r="V518" s="59" t="str">
        <f t="shared" si="1032"/>
        <v/>
      </c>
      <c r="W518" s="59" t="str">
        <f t="shared" si="1032"/>
        <v/>
      </c>
      <c r="X518" s="59" t="str">
        <f t="shared" si="1032"/>
        <v/>
      </c>
      <c r="Y518" s="59" t="str">
        <f t="shared" si="1032"/>
        <v/>
      </c>
      <c r="Z518" s="59" t="str">
        <f t="shared" si="1032"/>
        <v/>
      </c>
    </row>
    <row r="519">
      <c r="A519" s="16" t="s">
        <v>595</v>
      </c>
      <c r="B519" s="16" t="s">
        <v>590</v>
      </c>
      <c r="C519" s="54">
        <v>45318.0</v>
      </c>
      <c r="D519" s="54"/>
      <c r="E519" s="55" t="s">
        <v>12</v>
      </c>
      <c r="F519" s="60">
        <v>1.03E7</v>
      </c>
      <c r="G519" s="57">
        <v>5.0</v>
      </c>
      <c r="H519" s="16">
        <v>2024.0</v>
      </c>
      <c r="I519" s="58">
        <f t="shared" si="4"/>
        <v>2028</v>
      </c>
      <c r="J519" s="59">
        <f t="shared" ref="J519:K519" si="1033">if($E519="","",if($E519="Dropped",if(and(J$1&lt;=$I519,J$1&gt;=$H519),if(Year($D519)=J$1,$F519*0.8,if((year($D519)+1)=J$1,$F519*0.6,$F519*0.4)) ,""),if($E519="Minors",0,if($E519="FA Contract",if(and(J$1&lt;=$I519,J$1&gt;=$H519),$F519,""),if($E519="YP Contract",if(J$1=$H519,500000,if(J$1=($H519+1),1000000,if(J$1=($H519+2),1500000,""))))))))</f>
        <v>10300000</v>
      </c>
      <c r="K519" s="59">
        <f t="shared" si="1033"/>
        <v>10300000</v>
      </c>
      <c r="L519" s="59">
        <f t="shared" ref="L519:Z519" si="1034">if($E519="","",if($E519="Injured",if(and(L$1=year(today()),L$1&lt;=$I519,L$1&gt;=$H519),0,if(and(L$1&lt;=$I519,L$1&gt;=$H519),$F519,"")),if($E519="Dropped",if(and(L$1&lt;=$I519,L$1&gt;=$H519),if(Year($D519)=L$1,$F519*0.8,if((year($D519)+1)=L$1,$F519*0.6,$F519*0.4)) ,""),if($E519="Minors",0,if($E519="FA Contract",if(and(L$1&lt;=$I519,L$1&gt;=$H519),$F519,""),if($E519="YP Contract",if(L$1=$H519,500000,if(L$1=($H519+1),1000000,if(L$1=($H519+2),1500000,"")))))))))</f>
        <v>10300000</v>
      </c>
      <c r="M519" s="59">
        <f t="shared" si="1034"/>
        <v>10300000</v>
      </c>
      <c r="N519" s="59">
        <f t="shared" si="1034"/>
        <v>10300000</v>
      </c>
      <c r="O519" s="59" t="str">
        <f t="shared" si="1034"/>
        <v/>
      </c>
      <c r="P519" s="59" t="str">
        <f t="shared" si="1034"/>
        <v/>
      </c>
      <c r="Q519" s="59" t="str">
        <f t="shared" si="1034"/>
        <v/>
      </c>
      <c r="R519" s="59" t="str">
        <f t="shared" si="1034"/>
        <v/>
      </c>
      <c r="S519" s="59" t="str">
        <f t="shared" si="1034"/>
        <v/>
      </c>
      <c r="T519" s="59" t="str">
        <f t="shared" si="1034"/>
        <v/>
      </c>
      <c r="U519" s="59" t="str">
        <f t="shared" si="1034"/>
        <v/>
      </c>
      <c r="V519" s="59" t="str">
        <f t="shared" si="1034"/>
        <v/>
      </c>
      <c r="W519" s="59" t="str">
        <f t="shared" si="1034"/>
        <v/>
      </c>
      <c r="X519" s="59" t="str">
        <f t="shared" si="1034"/>
        <v/>
      </c>
      <c r="Y519" s="59" t="str">
        <f t="shared" si="1034"/>
        <v/>
      </c>
      <c r="Z519" s="59" t="str">
        <f t="shared" si="1034"/>
        <v/>
      </c>
    </row>
    <row r="520">
      <c r="A520" s="16" t="s">
        <v>213</v>
      </c>
      <c r="B520" s="16" t="s">
        <v>590</v>
      </c>
      <c r="C520" s="54">
        <v>46057.0</v>
      </c>
      <c r="D520" s="54"/>
      <c r="E520" s="55" t="s">
        <v>12</v>
      </c>
      <c r="F520" s="67">
        <f>1.2*6000000</f>
        <v>7200000</v>
      </c>
      <c r="G520" s="68">
        <v>3.0</v>
      </c>
      <c r="H520" s="16">
        <v>2025.0</v>
      </c>
      <c r="I520" s="58">
        <f t="shared" si="4"/>
        <v>2027</v>
      </c>
      <c r="J520" s="59" t="str">
        <f t="shared" ref="J520:K520" si="1035">if($E520="","",if($E520="Dropped",if(and(J$1&lt;=$I520,J$1&gt;=$H520),if(Year($D520)=J$1,$F520*0.8,if((year($D520)+1)=J$1,$F520*0.6,$F520*0.4)) ,""),if($E520="Minors",0,if($E520="FA Contract",if(and(J$1&lt;=$I520,J$1&gt;=$H520),$F520,""),if($E520="YP Contract",if(J$1=$H520,500000,if(J$1=($H520+1),1000000,if(J$1=($H520+2),1500000,""))))))))</f>
        <v/>
      </c>
      <c r="K520" s="59">
        <f t="shared" si="1035"/>
        <v>7200000</v>
      </c>
      <c r="L520" s="59">
        <f t="shared" ref="L520:Z520" si="1036">if($E520="","",if($E520="Injured",if(and(L$1=year(today()),L$1&lt;=$I520,L$1&gt;=$H520),0,if(and(L$1&lt;=$I520,L$1&gt;=$H520),$F520,"")),if($E520="Dropped",if(and(L$1&lt;=$I520,L$1&gt;=$H520),if(Year($D520)=L$1,$F520*0.8,if((year($D520)+1)=L$1,$F520*0.6,$F520*0.4)) ,""),if($E520="Minors",0,if($E520="FA Contract",if(and(L$1&lt;=$I520,L$1&gt;=$H520),$F520,""),if($E520="YP Contract",if(L$1=$H520,500000,if(L$1=($H520+1),1000000,if(L$1=($H520+2),1500000,"")))))))))</f>
        <v>7200000</v>
      </c>
      <c r="M520" s="59">
        <f t="shared" si="1036"/>
        <v>7200000</v>
      </c>
      <c r="N520" s="59" t="str">
        <f t="shared" si="1036"/>
        <v/>
      </c>
      <c r="O520" s="59" t="str">
        <f t="shared" si="1036"/>
        <v/>
      </c>
      <c r="P520" s="59" t="str">
        <f t="shared" si="1036"/>
        <v/>
      </c>
      <c r="Q520" s="59" t="str">
        <f t="shared" si="1036"/>
        <v/>
      </c>
      <c r="R520" s="59" t="str">
        <f t="shared" si="1036"/>
        <v/>
      </c>
      <c r="S520" s="59" t="str">
        <f t="shared" si="1036"/>
        <v/>
      </c>
      <c r="T520" s="59" t="str">
        <f t="shared" si="1036"/>
        <v/>
      </c>
      <c r="U520" s="59" t="str">
        <f t="shared" si="1036"/>
        <v/>
      </c>
      <c r="V520" s="59" t="str">
        <f t="shared" si="1036"/>
        <v/>
      </c>
      <c r="W520" s="59" t="str">
        <f t="shared" si="1036"/>
        <v/>
      </c>
      <c r="X520" s="59" t="str">
        <f t="shared" si="1036"/>
        <v/>
      </c>
      <c r="Y520" s="59" t="str">
        <f t="shared" si="1036"/>
        <v/>
      </c>
      <c r="Z520" s="59" t="str">
        <f t="shared" si="1036"/>
        <v/>
      </c>
    </row>
    <row r="521">
      <c r="A521" s="16" t="s">
        <v>168</v>
      </c>
      <c r="B521" s="66" t="s">
        <v>590</v>
      </c>
      <c r="C521" s="54">
        <v>46072.0</v>
      </c>
      <c r="D521" s="54"/>
      <c r="E521" s="55" t="s">
        <v>12</v>
      </c>
      <c r="F521" s="56">
        <v>7100000.0</v>
      </c>
      <c r="G521" s="57">
        <v>3.0</v>
      </c>
      <c r="H521" s="16">
        <v>2025.0</v>
      </c>
      <c r="I521" s="58">
        <f t="shared" si="4"/>
        <v>2027</v>
      </c>
      <c r="J521" s="59" t="str">
        <f t="shared" ref="J521:K521" si="1037">if($E521="","",if($E521="Dropped",if(and(J$1&lt;=$I521,J$1&gt;=$H521),if(Year($D521)=J$1,$F521*0.8,if((year($D521)+1)=J$1,$F521*0.6,$F521*0.4)) ,""),if($E521="Minors",0,if($E521="FA Contract",if(and(J$1&lt;=$I521,J$1&gt;=$H521),$F521,""),if($E521="YP Contract",if(J$1=$H521,500000,if(J$1=($H521+1),1000000,if(J$1=($H521+2),1500000,""))))))))</f>
        <v/>
      </c>
      <c r="K521" s="59">
        <f t="shared" si="1037"/>
        <v>7100000</v>
      </c>
      <c r="L521" s="59">
        <f t="shared" ref="L521:Z521" si="1038">if($E521="","",if($E521="Injured",if(and(L$1=year(today()),L$1&lt;=$I521,L$1&gt;=$H521),0,if(and(L$1&lt;=$I521,L$1&gt;=$H521),$F521,"")),if($E521="Dropped",if(and(L$1&lt;=$I521,L$1&gt;=$H521),if(Year($D521)=L$1,$F521*0.8,if((year($D521)+1)=L$1,$F521*0.6,$F521*0.4)) ,""),if($E521="Minors",0,if($E521="FA Contract",if(and(L$1&lt;=$I521,L$1&gt;=$H521),$F521,""),if($E521="YP Contract",if(L$1=$H521,500000,if(L$1=($H521+1),1000000,if(L$1=($H521+2),1500000,"")))))))))</f>
        <v>7100000</v>
      </c>
      <c r="M521" s="59">
        <f t="shared" si="1038"/>
        <v>7100000</v>
      </c>
      <c r="N521" s="59" t="str">
        <f t="shared" si="1038"/>
        <v/>
      </c>
      <c r="O521" s="59" t="str">
        <f t="shared" si="1038"/>
        <v/>
      </c>
      <c r="P521" s="59" t="str">
        <f t="shared" si="1038"/>
        <v/>
      </c>
      <c r="Q521" s="59" t="str">
        <f t="shared" si="1038"/>
        <v/>
      </c>
      <c r="R521" s="59" t="str">
        <f t="shared" si="1038"/>
        <v/>
      </c>
      <c r="S521" s="59" t="str">
        <f t="shared" si="1038"/>
        <v/>
      </c>
      <c r="T521" s="59" t="str">
        <f t="shared" si="1038"/>
        <v/>
      </c>
      <c r="U521" s="59" t="str">
        <f t="shared" si="1038"/>
        <v/>
      </c>
      <c r="V521" s="59" t="str">
        <f t="shared" si="1038"/>
        <v/>
      </c>
      <c r="W521" s="59" t="str">
        <f t="shared" si="1038"/>
        <v/>
      </c>
      <c r="X521" s="59" t="str">
        <f t="shared" si="1038"/>
        <v/>
      </c>
      <c r="Y521" s="59" t="str">
        <f t="shared" si="1038"/>
        <v/>
      </c>
      <c r="Z521" s="59" t="str">
        <f t="shared" si="1038"/>
        <v/>
      </c>
    </row>
    <row r="522">
      <c r="A522" s="16" t="s">
        <v>597</v>
      </c>
      <c r="B522" s="16" t="s">
        <v>590</v>
      </c>
      <c r="C522" s="54">
        <v>45318.0</v>
      </c>
      <c r="D522" s="54"/>
      <c r="E522" s="55" t="s">
        <v>12</v>
      </c>
      <c r="F522" s="60">
        <v>5500000.0</v>
      </c>
      <c r="G522" s="57">
        <v>4.0</v>
      </c>
      <c r="H522" s="16">
        <v>2024.0</v>
      </c>
      <c r="I522" s="58">
        <f t="shared" si="4"/>
        <v>2027</v>
      </c>
      <c r="J522" s="59">
        <f t="shared" ref="J522:K522" si="1039">if($E522="","",if($E522="Dropped",if(and(J$1&lt;=$I522,J$1&gt;=$H522),if(Year($D522)=J$1,$F522*0.8,if((year($D522)+1)=J$1,$F522*0.6,$F522*0.4)) ,""),if($E522="Minors",0,if($E522="FA Contract",if(and(J$1&lt;=$I522,J$1&gt;=$H522),$F522,""),if($E522="YP Contract",if(J$1=$H522,500000,if(J$1=($H522+1),1000000,if(J$1=($H522+2),1500000,""))))))))</f>
        <v>5500000</v>
      </c>
      <c r="K522" s="59">
        <f t="shared" si="1039"/>
        <v>5500000</v>
      </c>
      <c r="L522" s="59">
        <f t="shared" ref="L522:Z522" si="1040">if($E522="","",if($E522="Injured",if(and(L$1=year(today()),L$1&lt;=$I522,L$1&gt;=$H522),0,if(and(L$1&lt;=$I522,L$1&gt;=$H522),$F522,"")),if($E522="Dropped",if(and(L$1&lt;=$I522,L$1&gt;=$H522),if(Year($D522)=L$1,$F522*0.8,if((year($D522)+1)=L$1,$F522*0.6,$F522*0.4)) ,""),if($E522="Minors",0,if($E522="FA Contract",if(and(L$1&lt;=$I522,L$1&gt;=$H522),$F522,""),if($E522="YP Contract",if(L$1=$H522,500000,if(L$1=($H522+1),1000000,if(L$1=($H522+2),1500000,"")))))))))</f>
        <v>5500000</v>
      </c>
      <c r="M522" s="59">
        <f t="shared" si="1040"/>
        <v>5500000</v>
      </c>
      <c r="N522" s="59" t="str">
        <f t="shared" si="1040"/>
        <v/>
      </c>
      <c r="O522" s="59" t="str">
        <f t="shared" si="1040"/>
        <v/>
      </c>
      <c r="P522" s="59" t="str">
        <f t="shared" si="1040"/>
        <v/>
      </c>
      <c r="Q522" s="59" t="str">
        <f t="shared" si="1040"/>
        <v/>
      </c>
      <c r="R522" s="59" t="str">
        <f t="shared" si="1040"/>
        <v/>
      </c>
      <c r="S522" s="59" t="str">
        <f t="shared" si="1040"/>
        <v/>
      </c>
      <c r="T522" s="59" t="str">
        <f t="shared" si="1040"/>
        <v/>
      </c>
      <c r="U522" s="59" t="str">
        <f t="shared" si="1040"/>
        <v/>
      </c>
      <c r="V522" s="59" t="str">
        <f t="shared" si="1040"/>
        <v/>
      </c>
      <c r="W522" s="59" t="str">
        <f t="shared" si="1040"/>
        <v/>
      </c>
      <c r="X522" s="59" t="str">
        <f t="shared" si="1040"/>
        <v/>
      </c>
      <c r="Y522" s="59" t="str">
        <f t="shared" si="1040"/>
        <v/>
      </c>
      <c r="Z522" s="59" t="str">
        <f t="shared" si="1040"/>
        <v/>
      </c>
    </row>
    <row r="523">
      <c r="A523" s="16" t="s">
        <v>607</v>
      </c>
      <c r="B523" s="16" t="s">
        <v>590</v>
      </c>
      <c r="C523" s="54">
        <v>46069.0</v>
      </c>
      <c r="D523" s="54"/>
      <c r="E523" s="55" t="s">
        <v>12</v>
      </c>
      <c r="F523" s="60">
        <v>5000000.0</v>
      </c>
      <c r="G523" s="57">
        <v>2.0</v>
      </c>
      <c r="H523" s="16">
        <v>2026.0</v>
      </c>
      <c r="I523" s="58">
        <f t="shared" si="4"/>
        <v>2027</v>
      </c>
      <c r="J523" s="59" t="str">
        <f t="shared" ref="J523:K523" si="1041">if($E523="","",if($E523="Dropped",if(and(J$1&lt;=$I523,J$1&gt;=$H523),if(Year($D523)=J$1,$F523*0.8,if((year($D523)+1)=J$1,$F523*0.6,$F523*0.4)) ,""),if($E523="Minors",0,if($E523="FA Contract",if(and(J$1&lt;=$I523,J$1&gt;=$H523),$F523,""),if($E523="YP Contract",if(J$1=$H523,500000,if(J$1=($H523+1),1000000,if(J$1=($H523+2),1500000,""))))))))</f>
        <v/>
      </c>
      <c r="K523" s="59" t="str">
        <f t="shared" si="1041"/>
        <v/>
      </c>
      <c r="L523" s="59">
        <f t="shared" ref="L523:Z523" si="1042">if($E523="","",if($E523="Injured",if(and(L$1=year(today()),L$1&lt;=$I523,L$1&gt;=$H523),0,if(and(L$1&lt;=$I523,L$1&gt;=$H523),$F523,"")),if($E523="Dropped",if(and(L$1&lt;=$I523,L$1&gt;=$H523),if(Year($D523)=L$1,$F523*0.8,if((year($D523)+1)=L$1,$F523*0.6,$F523*0.4)) ,""),if($E523="Minors",0,if($E523="FA Contract",if(and(L$1&lt;=$I523,L$1&gt;=$H523),$F523,""),if($E523="YP Contract",if(L$1=$H523,500000,if(L$1=($H523+1),1000000,if(L$1=($H523+2),1500000,"")))))))))</f>
        <v>5000000</v>
      </c>
      <c r="M523" s="59">
        <f t="shared" si="1042"/>
        <v>5000000</v>
      </c>
      <c r="N523" s="59" t="str">
        <f t="shared" si="1042"/>
        <v/>
      </c>
      <c r="O523" s="59" t="str">
        <f t="shared" si="1042"/>
        <v/>
      </c>
      <c r="P523" s="59" t="str">
        <f t="shared" si="1042"/>
        <v/>
      </c>
      <c r="Q523" s="59" t="str">
        <f t="shared" si="1042"/>
        <v/>
      </c>
      <c r="R523" s="59" t="str">
        <f t="shared" si="1042"/>
        <v/>
      </c>
      <c r="S523" s="59" t="str">
        <f t="shared" si="1042"/>
        <v/>
      </c>
      <c r="T523" s="59" t="str">
        <f t="shared" si="1042"/>
        <v/>
      </c>
      <c r="U523" s="59" t="str">
        <f t="shared" si="1042"/>
        <v/>
      </c>
      <c r="V523" s="59" t="str">
        <f t="shared" si="1042"/>
        <v/>
      </c>
      <c r="W523" s="59" t="str">
        <f t="shared" si="1042"/>
        <v/>
      </c>
      <c r="X523" s="59" t="str">
        <f t="shared" si="1042"/>
        <v/>
      </c>
      <c r="Y523" s="59" t="str">
        <f t="shared" si="1042"/>
        <v/>
      </c>
      <c r="Z523" s="59" t="str">
        <f t="shared" si="1042"/>
        <v/>
      </c>
    </row>
    <row r="524">
      <c r="A524" s="16" t="s">
        <v>611</v>
      </c>
      <c r="B524" s="16" t="s">
        <v>590</v>
      </c>
      <c r="C524" s="54">
        <v>45343.0</v>
      </c>
      <c r="D524" s="54"/>
      <c r="E524" s="55" t="s">
        <v>34</v>
      </c>
      <c r="F524" s="60" t="s">
        <v>35</v>
      </c>
      <c r="G524" s="57" t="s">
        <v>35</v>
      </c>
      <c r="H524" s="16">
        <v>2024.0</v>
      </c>
      <c r="I524" s="58">
        <f t="shared" si="4"/>
        <v>2026</v>
      </c>
      <c r="J524" s="59">
        <f t="shared" ref="J524:K524" si="1043">if($E524="","",if($E524="Dropped",if(and(J$1&lt;=$I524,J$1&gt;=$H524),if(Year($D524)=J$1,$F524*0.8,if((year($D524)+1)=J$1,$F524*0.6,$F524*0.4)) ,""),if($E524="Minors",0,if($E524="FA Contract",if(and(J$1&lt;=$I524,J$1&gt;=$H524),$F524,""),if($E524="YP Contract",if(J$1=$H524,500000,if(J$1=($H524+1),1000000,if(J$1=($H524+2),1500000,""))))))))</f>
        <v>500000</v>
      </c>
      <c r="K524" s="59">
        <f t="shared" si="1043"/>
        <v>1000000</v>
      </c>
      <c r="L524" s="59">
        <f t="shared" ref="L524:Z524" si="1044">if($E524="","",if($E524="Injured",if(and(L$1=year(today()),L$1&lt;=$I524,L$1&gt;=$H524),0,if(and(L$1&lt;=$I524,L$1&gt;=$H524),$F524,"")),if($E524="Dropped",if(and(L$1&lt;=$I524,L$1&gt;=$H524),if(Year($D524)=L$1,$F524*0.8,if((year($D524)+1)=L$1,$F524*0.6,$F524*0.4)) ,""),if($E524="Minors",0,if($E524="FA Contract",if(and(L$1&lt;=$I524,L$1&gt;=$H524),$F524,""),if($E524="YP Contract",if(L$1=$H524,500000,if(L$1=($H524+1),1000000,if(L$1=($H524+2),1500000,"")))))))))</f>
        <v>1500000</v>
      </c>
      <c r="M524" s="59" t="str">
        <f t="shared" si="1044"/>
        <v/>
      </c>
      <c r="N524" s="59" t="str">
        <f t="shared" si="1044"/>
        <v/>
      </c>
      <c r="O524" s="59" t="str">
        <f t="shared" si="1044"/>
        <v/>
      </c>
      <c r="P524" s="59" t="str">
        <f t="shared" si="1044"/>
        <v/>
      </c>
      <c r="Q524" s="59" t="str">
        <f t="shared" si="1044"/>
        <v/>
      </c>
      <c r="R524" s="59" t="str">
        <f t="shared" si="1044"/>
        <v/>
      </c>
      <c r="S524" s="59" t="str">
        <f t="shared" si="1044"/>
        <v/>
      </c>
      <c r="T524" s="59" t="str">
        <f t="shared" si="1044"/>
        <v/>
      </c>
      <c r="U524" s="59" t="str">
        <f t="shared" si="1044"/>
        <v/>
      </c>
      <c r="V524" s="59" t="str">
        <f t="shared" si="1044"/>
        <v/>
      </c>
      <c r="W524" s="59" t="str">
        <f t="shared" si="1044"/>
        <v/>
      </c>
      <c r="X524" s="59" t="str">
        <f t="shared" si="1044"/>
        <v/>
      </c>
      <c r="Y524" s="59" t="str">
        <f t="shared" si="1044"/>
        <v/>
      </c>
      <c r="Z524" s="59" t="str">
        <f t="shared" si="1044"/>
        <v/>
      </c>
    </row>
    <row r="525">
      <c r="A525" s="16" t="s">
        <v>613</v>
      </c>
      <c r="B525" s="16" t="s">
        <v>590</v>
      </c>
      <c r="C525" s="54">
        <v>45343.0</v>
      </c>
      <c r="D525" s="54"/>
      <c r="E525" s="55" t="s">
        <v>34</v>
      </c>
      <c r="F525" s="60" t="s">
        <v>35</v>
      </c>
      <c r="G525" s="57" t="s">
        <v>35</v>
      </c>
      <c r="H525" s="16">
        <v>2024.0</v>
      </c>
      <c r="I525" s="58">
        <f t="shared" si="4"/>
        <v>2026</v>
      </c>
      <c r="J525" s="59">
        <f t="shared" ref="J525:K525" si="1045">if($E525="","",if($E525="Dropped",if(and(J$1&lt;=$I525,J$1&gt;=$H525),if(Year($D525)=J$1,$F525*0.8,if((year($D525)+1)=J$1,$F525*0.6,$F525*0.4)) ,""),if($E525="Minors",0,if($E525="FA Contract",if(and(J$1&lt;=$I525,J$1&gt;=$H525),$F525,""),if($E525="YP Contract",if(J$1=$H525,500000,if(J$1=($H525+1),1000000,if(J$1=($H525+2),1500000,""))))))))</f>
        <v>500000</v>
      </c>
      <c r="K525" s="59">
        <f t="shared" si="1045"/>
        <v>1000000</v>
      </c>
      <c r="L525" s="59">
        <f t="shared" ref="L525:Z525" si="1046">if($E525="","",if($E525="Injured",if(and(L$1=year(today()),L$1&lt;=$I525,L$1&gt;=$H525),0,if(and(L$1&lt;=$I525,L$1&gt;=$H525),$F525,"")),if($E525="Dropped",if(and(L$1&lt;=$I525,L$1&gt;=$H525),if(Year($D525)=L$1,$F525*0.8,if((year($D525)+1)=L$1,$F525*0.6,$F525*0.4)) ,""),if($E525="Minors",0,if($E525="FA Contract",if(and(L$1&lt;=$I525,L$1&gt;=$H525),$F525,""),if($E525="YP Contract",if(L$1=$H525,500000,if(L$1=($H525+1),1000000,if(L$1=($H525+2),1500000,"")))))))))</f>
        <v>1500000</v>
      </c>
      <c r="M525" s="59" t="str">
        <f t="shared" si="1046"/>
        <v/>
      </c>
      <c r="N525" s="59" t="str">
        <f t="shared" si="1046"/>
        <v/>
      </c>
      <c r="O525" s="59" t="str">
        <f t="shared" si="1046"/>
        <v/>
      </c>
      <c r="P525" s="59" t="str">
        <f t="shared" si="1046"/>
        <v/>
      </c>
      <c r="Q525" s="59" t="str">
        <f t="shared" si="1046"/>
        <v/>
      </c>
      <c r="R525" s="59" t="str">
        <f t="shared" si="1046"/>
        <v/>
      </c>
      <c r="S525" s="59" t="str">
        <f t="shared" si="1046"/>
        <v/>
      </c>
      <c r="T525" s="59" t="str">
        <f t="shared" si="1046"/>
        <v/>
      </c>
      <c r="U525" s="59" t="str">
        <f t="shared" si="1046"/>
        <v/>
      </c>
      <c r="V525" s="59" t="str">
        <f t="shared" si="1046"/>
        <v/>
      </c>
      <c r="W525" s="59" t="str">
        <f t="shared" si="1046"/>
        <v/>
      </c>
      <c r="X525" s="59" t="str">
        <f t="shared" si="1046"/>
        <v/>
      </c>
      <c r="Y525" s="59" t="str">
        <f t="shared" si="1046"/>
        <v/>
      </c>
      <c r="Z525" s="59" t="str">
        <f t="shared" si="1046"/>
        <v/>
      </c>
    </row>
    <row r="526">
      <c r="A526" s="16" t="s">
        <v>619</v>
      </c>
      <c r="B526" s="16" t="s">
        <v>590</v>
      </c>
      <c r="C526" s="54">
        <v>45837.0</v>
      </c>
      <c r="D526" s="54"/>
      <c r="E526" s="55" t="s">
        <v>34</v>
      </c>
      <c r="F526" s="60" t="s">
        <v>35</v>
      </c>
      <c r="G526" s="57" t="s">
        <v>35</v>
      </c>
      <c r="H526" s="16">
        <v>2025.0</v>
      </c>
      <c r="I526" s="58">
        <f t="shared" si="4"/>
        <v>2027</v>
      </c>
      <c r="J526" s="59" t="str">
        <f t="shared" ref="J526:K526" si="1047">if($E526="","",if($E526="Dropped",if(and(J$1&lt;=$I526,J$1&gt;=$H526),if(Year($D526)=J$1,$F526*0.8,if((year($D526)+1)=J$1,$F526*0.6,$F526*0.4)) ,""),if($E526="Minors",0,if($E526="FA Contract",if(and(J$1&lt;=$I526,J$1&gt;=$H526),$F526,""),if($E526="YP Contract",if(J$1=$H526,500000,if(J$1=($H526+1),1000000,if(J$1=($H526+2),1500000,""))))))))</f>
        <v/>
      </c>
      <c r="K526" s="59">
        <f t="shared" si="1047"/>
        <v>500000</v>
      </c>
      <c r="L526" s="59">
        <f t="shared" ref="L526:Z526" si="1048">if($E526="","",if($E526="Injured",if(and(L$1=year(today()),L$1&lt;=$I526,L$1&gt;=$H526),0,if(and(L$1&lt;=$I526,L$1&gt;=$H526),$F526,"")),if($E526="Dropped",if(and(L$1&lt;=$I526,L$1&gt;=$H526),if(Year($D526)=L$1,$F526*0.8,if((year($D526)+1)=L$1,$F526*0.6,$F526*0.4)) ,""),if($E526="Minors",0,if($E526="FA Contract",if(and(L$1&lt;=$I526,L$1&gt;=$H526),$F526,""),if($E526="YP Contract",if(L$1=$H526,500000,if(L$1=($H526+1),1000000,if(L$1=($H526+2),1500000,"")))))))))</f>
        <v>1000000</v>
      </c>
      <c r="M526" s="59">
        <f t="shared" si="1048"/>
        <v>1500000</v>
      </c>
      <c r="N526" s="59" t="str">
        <f t="shared" si="1048"/>
        <v/>
      </c>
      <c r="O526" s="59" t="str">
        <f t="shared" si="1048"/>
        <v/>
      </c>
      <c r="P526" s="59" t="str">
        <f t="shared" si="1048"/>
        <v/>
      </c>
      <c r="Q526" s="59" t="str">
        <f t="shared" si="1048"/>
        <v/>
      </c>
      <c r="R526" s="59" t="str">
        <f t="shared" si="1048"/>
        <v/>
      </c>
      <c r="S526" s="59" t="str">
        <f t="shared" si="1048"/>
        <v/>
      </c>
      <c r="T526" s="59" t="str">
        <f t="shared" si="1048"/>
        <v/>
      </c>
      <c r="U526" s="59" t="str">
        <f t="shared" si="1048"/>
        <v/>
      </c>
      <c r="V526" s="59" t="str">
        <f t="shared" si="1048"/>
        <v/>
      </c>
      <c r="W526" s="59" t="str">
        <f t="shared" si="1048"/>
        <v/>
      </c>
      <c r="X526" s="59" t="str">
        <f t="shared" si="1048"/>
        <v/>
      </c>
      <c r="Y526" s="59" t="str">
        <f t="shared" si="1048"/>
        <v/>
      </c>
      <c r="Z526" s="59" t="str">
        <f t="shared" si="1048"/>
        <v/>
      </c>
    </row>
    <row r="527">
      <c r="A527" s="16" t="s">
        <v>623</v>
      </c>
      <c r="B527" s="16" t="s">
        <v>590</v>
      </c>
      <c r="C527" s="54">
        <v>45774.0</v>
      </c>
      <c r="D527" s="54"/>
      <c r="E527" s="55" t="s">
        <v>34</v>
      </c>
      <c r="F527" s="60" t="s">
        <v>35</v>
      </c>
      <c r="G527" s="57" t="s">
        <v>35</v>
      </c>
      <c r="H527" s="16">
        <v>2025.0</v>
      </c>
      <c r="I527" s="58">
        <f t="shared" si="4"/>
        <v>2027</v>
      </c>
      <c r="J527" s="59" t="str">
        <f t="shared" ref="J527:K527" si="1049">if($E527="","",if($E527="Dropped",if(and(J$1&lt;=$I527,J$1&gt;=$H527),if(Year($D527)=J$1,$F527*0.8,if((year($D527)+1)=J$1,$F527*0.6,$F527*0.4)) ,""),if($E527="Minors",0,if($E527="FA Contract",if(and(J$1&lt;=$I527,J$1&gt;=$H527),$F527,""),if($E527="YP Contract",if(J$1=$H527,500000,if(J$1=($H527+1),1000000,if(J$1=($H527+2),1500000,""))))))))</f>
        <v/>
      </c>
      <c r="K527" s="59">
        <f t="shared" si="1049"/>
        <v>500000</v>
      </c>
      <c r="L527" s="59">
        <f t="shared" ref="L527:Z527" si="1050">if($E527="","",if($E527="Injured",if(and(L$1=year(today()),L$1&lt;=$I527,L$1&gt;=$H527),0,if(and(L$1&lt;=$I527,L$1&gt;=$H527),$F527,"")),if($E527="Dropped",if(and(L$1&lt;=$I527,L$1&gt;=$H527),if(Year($D527)=L$1,$F527*0.8,if((year($D527)+1)=L$1,$F527*0.6,$F527*0.4)) ,""),if($E527="Minors",0,if($E527="FA Contract",if(and(L$1&lt;=$I527,L$1&gt;=$H527),$F527,""),if($E527="YP Contract",if(L$1=$H527,500000,if(L$1=($H527+1),1000000,if(L$1=($H527+2),1500000,"")))))))))</f>
        <v>1000000</v>
      </c>
      <c r="M527" s="59">
        <f t="shared" si="1050"/>
        <v>1500000</v>
      </c>
      <c r="N527" s="59" t="str">
        <f t="shared" si="1050"/>
        <v/>
      </c>
      <c r="O527" s="59" t="str">
        <f t="shared" si="1050"/>
        <v/>
      </c>
      <c r="P527" s="59" t="str">
        <f t="shared" si="1050"/>
        <v/>
      </c>
      <c r="Q527" s="59" t="str">
        <f t="shared" si="1050"/>
        <v/>
      </c>
      <c r="R527" s="59" t="str">
        <f t="shared" si="1050"/>
        <v/>
      </c>
      <c r="S527" s="59" t="str">
        <f t="shared" si="1050"/>
        <v/>
      </c>
      <c r="T527" s="59" t="str">
        <f t="shared" si="1050"/>
        <v/>
      </c>
      <c r="U527" s="59" t="str">
        <f t="shared" si="1050"/>
        <v/>
      </c>
      <c r="V527" s="59" t="str">
        <f t="shared" si="1050"/>
        <v/>
      </c>
      <c r="W527" s="59" t="str">
        <f t="shared" si="1050"/>
        <v/>
      </c>
      <c r="X527" s="59" t="str">
        <f t="shared" si="1050"/>
        <v/>
      </c>
      <c r="Y527" s="59" t="str">
        <f t="shared" si="1050"/>
        <v/>
      </c>
      <c r="Z527" s="59" t="str">
        <f t="shared" si="1050"/>
        <v/>
      </c>
    </row>
    <row r="528">
      <c r="A528" s="16" t="s">
        <v>614</v>
      </c>
      <c r="B528" s="16" t="s">
        <v>590</v>
      </c>
      <c r="C528" s="54">
        <v>45343.0</v>
      </c>
      <c r="D528" s="54"/>
      <c r="E528" s="55" t="s">
        <v>34</v>
      </c>
      <c r="F528" s="60" t="s">
        <v>35</v>
      </c>
      <c r="G528" s="57" t="s">
        <v>35</v>
      </c>
      <c r="H528" s="16">
        <v>2025.0</v>
      </c>
      <c r="I528" s="58">
        <f t="shared" si="4"/>
        <v>2027</v>
      </c>
      <c r="J528" s="59" t="str">
        <f t="shared" ref="J528:K528" si="1051">if($E528="","",if($E528="Dropped",if(and(J$1&lt;=$I528,J$1&gt;=$H528),if(Year($D528)=J$1,$F528*0.8,if((year($D528)+1)=J$1,$F528*0.6,$F528*0.4)) ,""),if($E528="Minors",0,if($E528="FA Contract",if(and(J$1&lt;=$I528,J$1&gt;=$H528),$F528,""),if($E528="YP Contract",if(J$1=$H528,500000,if(J$1=($H528+1),1000000,if(J$1=($H528+2),1500000,""))))))))</f>
        <v/>
      </c>
      <c r="K528" s="59">
        <f t="shared" si="1051"/>
        <v>500000</v>
      </c>
      <c r="L528" s="59">
        <f t="shared" ref="L528:Z528" si="1052">if($E528="","",if($E528="Injured",if(and(L$1=year(today()),L$1&lt;=$I528,L$1&gt;=$H528),0,if(and(L$1&lt;=$I528,L$1&gt;=$H528),$F528,"")),if($E528="Dropped",if(and(L$1&lt;=$I528,L$1&gt;=$H528),if(Year($D528)=L$1,$F528*0.8,if((year($D528)+1)=L$1,$F528*0.6,$F528*0.4)) ,""),if($E528="Minors",0,if($E528="FA Contract",if(and(L$1&lt;=$I528,L$1&gt;=$H528),$F528,""),if($E528="YP Contract",if(L$1=$H528,500000,if(L$1=($H528+1),1000000,if(L$1=($H528+2),1500000,"")))))))))</f>
        <v>1000000</v>
      </c>
      <c r="M528" s="59">
        <f t="shared" si="1052"/>
        <v>1500000</v>
      </c>
      <c r="N528" s="59" t="str">
        <f t="shared" si="1052"/>
        <v/>
      </c>
      <c r="O528" s="59" t="str">
        <f t="shared" si="1052"/>
        <v/>
      </c>
      <c r="P528" s="59" t="str">
        <f t="shared" si="1052"/>
        <v/>
      </c>
      <c r="Q528" s="59" t="str">
        <f t="shared" si="1052"/>
        <v/>
      </c>
      <c r="R528" s="59" t="str">
        <f t="shared" si="1052"/>
        <v/>
      </c>
      <c r="S528" s="59" t="str">
        <f t="shared" si="1052"/>
        <v/>
      </c>
      <c r="T528" s="59" t="str">
        <f t="shared" si="1052"/>
        <v/>
      </c>
      <c r="U528" s="59" t="str">
        <f t="shared" si="1052"/>
        <v/>
      </c>
      <c r="V528" s="59" t="str">
        <f t="shared" si="1052"/>
        <v/>
      </c>
      <c r="W528" s="59" t="str">
        <f t="shared" si="1052"/>
        <v/>
      </c>
      <c r="X528" s="59" t="str">
        <f t="shared" si="1052"/>
        <v/>
      </c>
      <c r="Y528" s="59" t="str">
        <f t="shared" si="1052"/>
        <v/>
      </c>
      <c r="Z528" s="59" t="str">
        <f t="shared" si="1052"/>
        <v/>
      </c>
    </row>
    <row r="529">
      <c r="A529" s="16" t="s">
        <v>642</v>
      </c>
      <c r="B529" s="16" t="s">
        <v>590</v>
      </c>
      <c r="C529" s="54">
        <v>45816.0</v>
      </c>
      <c r="D529" s="54"/>
      <c r="E529" s="55" t="s">
        <v>34</v>
      </c>
      <c r="F529" s="60" t="s">
        <v>35</v>
      </c>
      <c r="G529" s="57" t="s">
        <v>35</v>
      </c>
      <c r="H529" s="16">
        <v>2026.0</v>
      </c>
      <c r="I529" s="58">
        <f t="shared" si="4"/>
        <v>2028</v>
      </c>
      <c r="J529" s="59" t="str">
        <f t="shared" ref="J529:K529" si="1053">if($E529="","",if($E529="Dropped",if(and(J$1&lt;=$I529,J$1&gt;=$H529),if(Year($D529)=J$1,$F529*0.8,if((year($D529)+1)=J$1,$F529*0.6,$F529*0.4)) ,""),if($E529="Minors",0,if($E529="FA Contract",if(and(J$1&lt;=$I529,J$1&gt;=$H529),$F529,""),if($E529="YP Contract",if(J$1=$H529,500000,if(J$1=($H529+1),1000000,if(J$1=($H529+2),1500000,""))))))))</f>
        <v/>
      </c>
      <c r="K529" s="59" t="str">
        <f t="shared" si="1053"/>
        <v/>
      </c>
      <c r="L529" s="59">
        <f t="shared" ref="L529:Z529" si="1054">if($E529="","",if($E529="Injured",if(and(L$1=year(today()),L$1&lt;=$I529,L$1&gt;=$H529),0,if(and(L$1&lt;=$I529,L$1&gt;=$H529),$F529,"")),if($E529="Dropped",if(and(L$1&lt;=$I529,L$1&gt;=$H529),if(Year($D529)=L$1,$F529*0.8,if((year($D529)+1)=L$1,$F529*0.6,$F529*0.4)) ,""),if($E529="Minors",0,if($E529="FA Contract",if(and(L$1&lt;=$I529,L$1&gt;=$H529),$F529,""),if($E529="YP Contract",if(L$1=$H529,500000,if(L$1=($H529+1),1000000,if(L$1=($H529+2),1500000,"")))))))))</f>
        <v>500000</v>
      </c>
      <c r="M529" s="59">
        <f t="shared" si="1054"/>
        <v>1000000</v>
      </c>
      <c r="N529" s="59">
        <f t="shared" si="1054"/>
        <v>1500000</v>
      </c>
      <c r="O529" s="59" t="str">
        <f t="shared" si="1054"/>
        <v/>
      </c>
      <c r="P529" s="59" t="str">
        <f t="shared" si="1054"/>
        <v/>
      </c>
      <c r="Q529" s="59" t="str">
        <f t="shared" si="1054"/>
        <v/>
      </c>
      <c r="R529" s="59" t="str">
        <f t="shared" si="1054"/>
        <v/>
      </c>
      <c r="S529" s="59" t="str">
        <f t="shared" si="1054"/>
        <v/>
      </c>
      <c r="T529" s="59" t="str">
        <f t="shared" si="1054"/>
        <v/>
      </c>
      <c r="U529" s="59" t="str">
        <f t="shared" si="1054"/>
        <v/>
      </c>
      <c r="V529" s="59" t="str">
        <f t="shared" si="1054"/>
        <v/>
      </c>
      <c r="W529" s="59" t="str">
        <f t="shared" si="1054"/>
        <v/>
      </c>
      <c r="X529" s="59" t="str">
        <f t="shared" si="1054"/>
        <v/>
      </c>
      <c r="Y529" s="59" t="str">
        <f t="shared" si="1054"/>
        <v/>
      </c>
      <c r="Z529" s="59" t="str">
        <f t="shared" si="1054"/>
        <v/>
      </c>
    </row>
    <row r="530">
      <c r="A530" s="16" t="s">
        <v>645</v>
      </c>
      <c r="B530" s="16" t="s">
        <v>590</v>
      </c>
      <c r="C530" s="54">
        <v>45774.0</v>
      </c>
      <c r="D530" s="54"/>
      <c r="E530" s="55" t="s">
        <v>34</v>
      </c>
      <c r="F530" s="60" t="s">
        <v>35</v>
      </c>
      <c r="G530" s="57" t="s">
        <v>35</v>
      </c>
      <c r="H530" s="16">
        <v>2026.0</v>
      </c>
      <c r="I530" s="58">
        <f t="shared" si="4"/>
        <v>2028</v>
      </c>
      <c r="J530" s="59" t="str">
        <f t="shared" ref="J530:K530" si="1055">if($E530="","",if($E530="Dropped",if(and(J$1&lt;=$I530,J$1&gt;=$H530),if(Year($D530)=J$1,$F530*0.8,if((year($D530)+1)=J$1,$F530*0.6,$F530*0.4)) ,""),if($E530="Minors",0,if($E530="FA Contract",if(and(J$1&lt;=$I530,J$1&gt;=$H530),$F530,""),if($E530="YP Contract",if(J$1=$H530,500000,if(J$1=($H530+1),1000000,if(J$1=($H530+2),1500000,""))))))))</f>
        <v/>
      </c>
      <c r="K530" s="59" t="str">
        <f t="shared" si="1055"/>
        <v/>
      </c>
      <c r="L530" s="59">
        <f t="shared" ref="L530:Z530" si="1056">if($E530="","",if($E530="Injured",if(and(L$1=year(today()),L$1&lt;=$I530,L$1&gt;=$H530),0,if(and(L$1&lt;=$I530,L$1&gt;=$H530),$F530,"")),if($E530="Dropped",if(and(L$1&lt;=$I530,L$1&gt;=$H530),if(Year($D530)=L$1,$F530*0.8,if((year($D530)+1)=L$1,$F530*0.6,$F530*0.4)) ,""),if($E530="Minors",0,if($E530="FA Contract",if(and(L$1&lt;=$I530,L$1&gt;=$H530),$F530,""),if($E530="YP Contract",if(L$1=$H530,500000,if(L$1=($H530+1),1000000,if(L$1=($H530+2),1500000,"")))))))))</f>
        <v>500000</v>
      </c>
      <c r="M530" s="59">
        <f t="shared" si="1056"/>
        <v>1000000</v>
      </c>
      <c r="N530" s="59">
        <f t="shared" si="1056"/>
        <v>1500000</v>
      </c>
      <c r="O530" s="59" t="str">
        <f t="shared" si="1056"/>
        <v/>
      </c>
      <c r="P530" s="59" t="str">
        <f t="shared" si="1056"/>
        <v/>
      </c>
      <c r="Q530" s="59" t="str">
        <f t="shared" si="1056"/>
        <v/>
      </c>
      <c r="R530" s="59" t="str">
        <f t="shared" si="1056"/>
        <v/>
      </c>
      <c r="S530" s="59" t="str">
        <f t="shared" si="1056"/>
        <v/>
      </c>
      <c r="T530" s="59" t="str">
        <f t="shared" si="1056"/>
        <v/>
      </c>
      <c r="U530" s="59" t="str">
        <f t="shared" si="1056"/>
        <v/>
      </c>
      <c r="V530" s="59" t="str">
        <f t="shared" si="1056"/>
        <v/>
      </c>
      <c r="W530" s="59" t="str">
        <f t="shared" si="1056"/>
        <v/>
      </c>
      <c r="X530" s="59" t="str">
        <f t="shared" si="1056"/>
        <v/>
      </c>
      <c r="Y530" s="59" t="str">
        <f t="shared" si="1056"/>
        <v/>
      </c>
      <c r="Z530" s="59" t="str">
        <f t="shared" si="1056"/>
        <v/>
      </c>
    </row>
    <row r="531">
      <c r="A531" s="16" t="s">
        <v>646</v>
      </c>
      <c r="B531" s="16" t="s">
        <v>590</v>
      </c>
      <c r="C531" s="54">
        <v>45830.0</v>
      </c>
      <c r="D531" s="54"/>
      <c r="E531" s="55" t="s">
        <v>34</v>
      </c>
      <c r="F531" s="60" t="s">
        <v>35</v>
      </c>
      <c r="G531" s="57" t="s">
        <v>35</v>
      </c>
      <c r="H531" s="16">
        <v>2026.0</v>
      </c>
      <c r="I531" s="58">
        <f t="shared" si="4"/>
        <v>2028</v>
      </c>
      <c r="J531" s="59" t="str">
        <f t="shared" ref="J531:K531" si="1057">if($E531="","",if($E531="Dropped",if(and(J$1&lt;=$I531,J$1&gt;=$H531),if(Year($D531)=J$1,$F531*0.8,if((year($D531)+1)=J$1,$F531*0.6,$F531*0.4)) ,""),if($E531="Minors",0,if($E531="FA Contract",if(and(J$1&lt;=$I531,J$1&gt;=$H531),$F531,""),if($E531="YP Contract",if(J$1=$H531,500000,if(J$1=($H531+1),1000000,if(J$1=($H531+2),1500000,""))))))))</f>
        <v/>
      </c>
      <c r="K531" s="59" t="str">
        <f t="shared" si="1057"/>
        <v/>
      </c>
      <c r="L531" s="59">
        <f t="shared" ref="L531:Z531" si="1058">if($E531="","",if($E531="Injured",if(and(L$1=year(today()),L$1&lt;=$I531,L$1&gt;=$H531),0,if(and(L$1&lt;=$I531,L$1&gt;=$H531),$F531,"")),if($E531="Dropped",if(and(L$1&lt;=$I531,L$1&gt;=$H531),if(Year($D531)=L$1,$F531*0.8,if((year($D531)+1)=L$1,$F531*0.6,$F531*0.4)) ,""),if($E531="Minors",0,if($E531="FA Contract",if(and(L$1&lt;=$I531,L$1&gt;=$H531),$F531,""),if($E531="YP Contract",if(L$1=$H531,500000,if(L$1=($H531+1),1000000,if(L$1=($H531+2),1500000,"")))))))))</f>
        <v>500000</v>
      </c>
      <c r="M531" s="59">
        <f t="shared" si="1058"/>
        <v>1000000</v>
      </c>
      <c r="N531" s="59">
        <f t="shared" si="1058"/>
        <v>1500000</v>
      </c>
      <c r="O531" s="59" t="str">
        <f t="shared" si="1058"/>
        <v/>
      </c>
      <c r="P531" s="59" t="str">
        <f t="shared" si="1058"/>
        <v/>
      </c>
      <c r="Q531" s="59" t="str">
        <f t="shared" si="1058"/>
        <v/>
      </c>
      <c r="R531" s="59" t="str">
        <f t="shared" si="1058"/>
        <v/>
      </c>
      <c r="S531" s="59" t="str">
        <f t="shared" si="1058"/>
        <v/>
      </c>
      <c r="T531" s="59" t="str">
        <f t="shared" si="1058"/>
        <v/>
      </c>
      <c r="U531" s="59" t="str">
        <f t="shared" si="1058"/>
        <v/>
      </c>
      <c r="V531" s="59" t="str">
        <f t="shared" si="1058"/>
        <v/>
      </c>
      <c r="W531" s="59" t="str">
        <f t="shared" si="1058"/>
        <v/>
      </c>
      <c r="X531" s="59" t="str">
        <f t="shared" si="1058"/>
        <v/>
      </c>
      <c r="Y531" s="59" t="str">
        <f t="shared" si="1058"/>
        <v/>
      </c>
      <c r="Z531" s="59" t="str">
        <f t="shared" si="1058"/>
        <v/>
      </c>
    </row>
    <row r="532">
      <c r="A532" s="16" t="s">
        <v>647</v>
      </c>
      <c r="B532" s="16" t="s">
        <v>590</v>
      </c>
      <c r="C532" s="54">
        <v>45759.0</v>
      </c>
      <c r="D532" s="54"/>
      <c r="E532" s="55" t="s">
        <v>34</v>
      </c>
      <c r="F532" s="60" t="s">
        <v>35</v>
      </c>
      <c r="G532" s="18" t="s">
        <v>35</v>
      </c>
      <c r="H532" s="16">
        <v>2026.0</v>
      </c>
      <c r="I532" s="58">
        <f t="shared" si="4"/>
        <v>2028</v>
      </c>
      <c r="J532" s="59" t="str">
        <f t="shared" ref="J532:K532" si="1059">if($E532="","",if($E532="Dropped",if(and(J$1&lt;=$I532,J$1&gt;=$H532),if(Year($D532)=J$1,$F532*0.8,if((year($D532)+1)=J$1,$F532*0.6,$F532*0.4)) ,""),if($E532="Minors",0,if($E532="FA Contract",if(and(J$1&lt;=$I532,J$1&gt;=$H532),$F532,""),if($E532="YP Contract",if(J$1=$H532,500000,if(J$1=($H532+1),1000000,if(J$1=($H532+2),1500000,""))))))))</f>
        <v/>
      </c>
      <c r="K532" s="59" t="str">
        <f t="shared" si="1059"/>
        <v/>
      </c>
      <c r="L532" s="59">
        <f t="shared" ref="L532:Z532" si="1060">if($E532="","",if($E532="Injured",if(and(L$1=year(today()),L$1&lt;=$I532,L$1&gt;=$H532),0,if(and(L$1&lt;=$I532,L$1&gt;=$H532),$F532,"")),if($E532="Dropped",if(and(L$1&lt;=$I532,L$1&gt;=$H532),if(Year($D532)=L$1,$F532*0.8,if((year($D532)+1)=L$1,$F532*0.6,$F532*0.4)) ,""),if($E532="Minors",0,if($E532="FA Contract",if(and(L$1&lt;=$I532,L$1&gt;=$H532),$F532,""),if($E532="YP Contract",if(L$1=$H532,500000,if(L$1=($H532+1),1000000,if(L$1=($H532+2),1500000,"")))))))))</f>
        <v>500000</v>
      </c>
      <c r="M532" s="59">
        <f t="shared" si="1060"/>
        <v>1000000</v>
      </c>
      <c r="N532" s="59">
        <f t="shared" si="1060"/>
        <v>1500000</v>
      </c>
      <c r="O532" s="59" t="str">
        <f t="shared" si="1060"/>
        <v/>
      </c>
      <c r="P532" s="59" t="str">
        <f t="shared" si="1060"/>
        <v/>
      </c>
      <c r="Q532" s="59" t="str">
        <f t="shared" si="1060"/>
        <v/>
      </c>
      <c r="R532" s="59" t="str">
        <f t="shared" si="1060"/>
        <v/>
      </c>
      <c r="S532" s="59" t="str">
        <f t="shared" si="1060"/>
        <v/>
      </c>
      <c r="T532" s="59" t="str">
        <f t="shared" si="1060"/>
        <v/>
      </c>
      <c r="U532" s="59" t="str">
        <f t="shared" si="1060"/>
        <v/>
      </c>
      <c r="V532" s="59" t="str">
        <f t="shared" si="1060"/>
        <v/>
      </c>
      <c r="W532" s="59" t="str">
        <f t="shared" si="1060"/>
        <v/>
      </c>
      <c r="X532" s="59" t="str">
        <f t="shared" si="1060"/>
        <v/>
      </c>
      <c r="Y532" s="59" t="str">
        <f t="shared" si="1060"/>
        <v/>
      </c>
      <c r="Z532" s="59" t="str">
        <f t="shared" si="1060"/>
        <v/>
      </c>
    </row>
    <row r="533">
      <c r="A533" s="16" t="s">
        <v>648</v>
      </c>
      <c r="B533" s="16" t="s">
        <v>590</v>
      </c>
      <c r="C533" s="54">
        <v>45343.0</v>
      </c>
      <c r="D533" s="54"/>
      <c r="E533" s="55" t="s">
        <v>34</v>
      </c>
      <c r="F533" s="60" t="s">
        <v>35</v>
      </c>
      <c r="G533" s="57" t="s">
        <v>35</v>
      </c>
      <c r="H533" s="16">
        <v>2026.0</v>
      </c>
      <c r="I533" s="58">
        <f t="shared" si="4"/>
        <v>2028</v>
      </c>
      <c r="J533" s="59" t="str">
        <f t="shared" ref="J533:K533" si="1061">if($E533="","",if($E533="Dropped",if(and(J$1&lt;=$I533,J$1&gt;=$H533),if(Year($D533)=J$1,$F533*0.8,if((year($D533)+1)=J$1,$F533*0.6,$F533*0.4)) ,""),if($E533="Minors",0,if($E533="FA Contract",if(and(J$1&lt;=$I533,J$1&gt;=$H533),$F533,""),if($E533="YP Contract",if(J$1=$H533,500000,if(J$1=($H533+1),1000000,if(J$1=($H533+2),1500000,""))))))))</f>
        <v/>
      </c>
      <c r="K533" s="59" t="str">
        <f t="shared" si="1061"/>
        <v/>
      </c>
      <c r="L533" s="59">
        <f t="shared" ref="L533:Z533" si="1062">if($E533="","",if($E533="Injured",if(and(L$1=year(today()),L$1&lt;=$I533,L$1&gt;=$H533),0,if(and(L$1&lt;=$I533,L$1&gt;=$H533),$F533,"")),if($E533="Dropped",if(and(L$1&lt;=$I533,L$1&gt;=$H533),if(Year($D533)=L$1,$F533*0.8,if((year($D533)+1)=L$1,$F533*0.6,$F533*0.4)) ,""),if($E533="Minors",0,if($E533="FA Contract",if(and(L$1&lt;=$I533,L$1&gt;=$H533),$F533,""),if($E533="YP Contract",if(L$1=$H533,500000,if(L$1=($H533+1),1000000,if(L$1=($H533+2),1500000,"")))))))))</f>
        <v>500000</v>
      </c>
      <c r="M533" s="59">
        <f t="shared" si="1062"/>
        <v>1000000</v>
      </c>
      <c r="N533" s="59">
        <f t="shared" si="1062"/>
        <v>1500000</v>
      </c>
      <c r="O533" s="59" t="str">
        <f t="shared" si="1062"/>
        <v/>
      </c>
      <c r="P533" s="59" t="str">
        <f t="shared" si="1062"/>
        <v/>
      </c>
      <c r="Q533" s="59" t="str">
        <f t="shared" si="1062"/>
        <v/>
      </c>
      <c r="R533" s="59" t="str">
        <f t="shared" si="1062"/>
        <v/>
      </c>
      <c r="S533" s="59" t="str">
        <f t="shared" si="1062"/>
        <v/>
      </c>
      <c r="T533" s="59" t="str">
        <f t="shared" si="1062"/>
        <v/>
      </c>
      <c r="U533" s="59" t="str">
        <f t="shared" si="1062"/>
        <v/>
      </c>
      <c r="V533" s="59" t="str">
        <f t="shared" si="1062"/>
        <v/>
      </c>
      <c r="W533" s="59" t="str">
        <f t="shared" si="1062"/>
        <v/>
      </c>
      <c r="X533" s="59" t="str">
        <f t="shared" si="1062"/>
        <v/>
      </c>
      <c r="Y533" s="59" t="str">
        <f t="shared" si="1062"/>
        <v/>
      </c>
      <c r="Z533" s="59" t="str">
        <f t="shared" si="1062"/>
        <v/>
      </c>
    </row>
    <row r="534">
      <c r="A534" s="16" t="s">
        <v>1093</v>
      </c>
      <c r="B534" s="16" t="s">
        <v>590</v>
      </c>
      <c r="C534" s="54">
        <v>46071.0</v>
      </c>
      <c r="D534" s="54"/>
      <c r="E534" s="55" t="s">
        <v>52</v>
      </c>
      <c r="F534" s="60" t="s">
        <v>35</v>
      </c>
      <c r="G534" s="57" t="s">
        <v>35</v>
      </c>
      <c r="H534" s="62"/>
      <c r="I534" s="58" t="str">
        <f t="shared" si="4"/>
        <v/>
      </c>
      <c r="J534" s="59">
        <f t="shared" ref="J534:K534" si="1063">if($E534="","",if($E534="Dropped",if(and(J$1&lt;=$I534,J$1&gt;=$H534),if(Year($D534)=J$1,$F534*0.8,if((year($D534)+1)=J$1,$F534*0.6,$F534*0.4)) ,""),if($E534="Minors",0,if($E534="FA Contract",if(and(J$1&lt;=$I534,J$1&gt;=$H534),$F534,""),if($E534="YP Contract",if(J$1=$H534,500000,if(J$1=($H534+1),1000000,if(J$1=($H534+2),1500000,""))))))))</f>
        <v>0</v>
      </c>
      <c r="K534" s="59">
        <f t="shared" si="1063"/>
        <v>0</v>
      </c>
      <c r="L534" s="59">
        <f t="shared" ref="L534:Z534" si="1064">if($E534="","",if($E534="Injured",if(and(L$1=year(today()),L$1&lt;=$I534,L$1&gt;=$H534),0,if(and(L$1&lt;=$I534,L$1&gt;=$H534),$F534,"")),if($E534="Dropped",if(and(L$1&lt;=$I534,L$1&gt;=$H534),if(Year($D534)=L$1,$F534*0.8,if((year($D534)+1)=L$1,$F534*0.6,$F534*0.4)) ,""),if($E534="Minors",0,if($E534="FA Contract",if(and(L$1&lt;=$I534,L$1&gt;=$H534),$F534,""),if($E534="YP Contract",if(L$1=$H534,500000,if(L$1=($H534+1),1000000,if(L$1=($H534+2),1500000,"")))))))))</f>
        <v>0</v>
      </c>
      <c r="M534" s="59">
        <f t="shared" si="1064"/>
        <v>0</v>
      </c>
      <c r="N534" s="59">
        <f t="shared" si="1064"/>
        <v>0</v>
      </c>
      <c r="O534" s="59">
        <f t="shared" si="1064"/>
        <v>0</v>
      </c>
      <c r="P534" s="59">
        <f t="shared" si="1064"/>
        <v>0</v>
      </c>
      <c r="Q534" s="59">
        <f t="shared" si="1064"/>
        <v>0</v>
      </c>
      <c r="R534" s="59">
        <f t="shared" si="1064"/>
        <v>0</v>
      </c>
      <c r="S534" s="59">
        <f t="shared" si="1064"/>
        <v>0</v>
      </c>
      <c r="T534" s="59">
        <f t="shared" si="1064"/>
        <v>0</v>
      </c>
      <c r="U534" s="59">
        <f t="shared" si="1064"/>
        <v>0</v>
      </c>
      <c r="V534" s="59">
        <f t="shared" si="1064"/>
        <v>0</v>
      </c>
      <c r="W534" s="59">
        <f t="shared" si="1064"/>
        <v>0</v>
      </c>
      <c r="X534" s="59">
        <f t="shared" si="1064"/>
        <v>0</v>
      </c>
      <c r="Y534" s="59">
        <f t="shared" si="1064"/>
        <v>0</v>
      </c>
      <c r="Z534" s="59">
        <f t="shared" si="1064"/>
        <v>0</v>
      </c>
    </row>
    <row r="535">
      <c r="A535" s="16" t="s">
        <v>638</v>
      </c>
      <c r="B535" s="16" t="s">
        <v>590</v>
      </c>
      <c r="C535" s="54">
        <v>45352.0</v>
      </c>
      <c r="D535" s="54"/>
      <c r="E535" s="55" t="s">
        <v>52</v>
      </c>
      <c r="F535" s="60" t="s">
        <v>35</v>
      </c>
      <c r="G535" s="18" t="s">
        <v>35</v>
      </c>
      <c r="H535" s="62"/>
      <c r="I535" s="58" t="str">
        <f t="shared" si="4"/>
        <v/>
      </c>
      <c r="J535" s="59">
        <f t="shared" ref="J535:K535" si="1065">if($E535="","",if($E535="Dropped",if(and(J$1&lt;=$I535,J$1&gt;=$H535),if(Year($D535)=J$1,$F535*0.8,if((year($D535)+1)=J$1,$F535*0.6,$F535*0.4)) ,""),if($E535="Minors",0,if($E535="FA Contract",if(and(J$1&lt;=$I535,J$1&gt;=$H535),$F535,""),if($E535="YP Contract",if(J$1=$H535,500000,if(J$1=($H535+1),1000000,if(J$1=($H535+2),1500000,""))))))))</f>
        <v>0</v>
      </c>
      <c r="K535" s="59">
        <f t="shared" si="1065"/>
        <v>0</v>
      </c>
      <c r="L535" s="59">
        <f t="shared" ref="L535:Z535" si="1066">if($E535="","",if($E535="Injured",if(and(L$1=year(today()),L$1&lt;=$I535,L$1&gt;=$H535),0,if(and(L$1&lt;=$I535,L$1&gt;=$H535),$F535,"")),if($E535="Dropped",if(and(L$1&lt;=$I535,L$1&gt;=$H535),if(Year($D535)=L$1,$F535*0.8,if((year($D535)+1)=L$1,$F535*0.6,$F535*0.4)) ,""),if($E535="Minors",0,if($E535="FA Contract",if(and(L$1&lt;=$I535,L$1&gt;=$H535),$F535,""),if($E535="YP Contract",if(L$1=$H535,500000,if(L$1=($H535+1),1000000,if(L$1=($H535+2),1500000,"")))))))))</f>
        <v>0</v>
      </c>
      <c r="M535" s="59">
        <f t="shared" si="1066"/>
        <v>0</v>
      </c>
      <c r="N535" s="59">
        <f t="shared" si="1066"/>
        <v>0</v>
      </c>
      <c r="O535" s="59">
        <f t="shared" si="1066"/>
        <v>0</v>
      </c>
      <c r="P535" s="59">
        <f t="shared" si="1066"/>
        <v>0</v>
      </c>
      <c r="Q535" s="59">
        <f t="shared" si="1066"/>
        <v>0</v>
      </c>
      <c r="R535" s="59">
        <f t="shared" si="1066"/>
        <v>0</v>
      </c>
      <c r="S535" s="59">
        <f t="shared" si="1066"/>
        <v>0</v>
      </c>
      <c r="T535" s="59">
        <f t="shared" si="1066"/>
        <v>0</v>
      </c>
      <c r="U535" s="59">
        <f t="shared" si="1066"/>
        <v>0</v>
      </c>
      <c r="V535" s="59">
        <f t="shared" si="1066"/>
        <v>0</v>
      </c>
      <c r="W535" s="59">
        <f t="shared" si="1066"/>
        <v>0</v>
      </c>
      <c r="X535" s="59">
        <f t="shared" si="1066"/>
        <v>0</v>
      </c>
      <c r="Y535" s="59">
        <f t="shared" si="1066"/>
        <v>0</v>
      </c>
      <c r="Z535" s="59">
        <f t="shared" si="1066"/>
        <v>0</v>
      </c>
    </row>
    <row r="536">
      <c r="A536" s="16" t="s">
        <v>1094</v>
      </c>
      <c r="B536" s="16" t="s">
        <v>590</v>
      </c>
      <c r="C536" s="54">
        <v>46059.0</v>
      </c>
      <c r="D536" s="54"/>
      <c r="E536" s="55" t="s">
        <v>52</v>
      </c>
      <c r="F536" s="60" t="s">
        <v>35</v>
      </c>
      <c r="G536" s="57" t="s">
        <v>35</v>
      </c>
      <c r="H536" s="62"/>
      <c r="I536" s="58" t="str">
        <f t="shared" si="4"/>
        <v/>
      </c>
      <c r="J536" s="59">
        <f t="shared" ref="J536:K536" si="1067">if($E536="","",if($E536="Dropped",if(and(J$1&lt;=$I536,J$1&gt;=$H536),if(Year($D536)=J$1,$F536*0.8,if((year($D536)+1)=J$1,$F536*0.6,$F536*0.4)) ,""),if($E536="Minors",0,if($E536="FA Contract",if(and(J$1&lt;=$I536,J$1&gt;=$H536),$F536,""),if($E536="YP Contract",if(J$1=$H536,500000,if(J$1=($H536+1),1000000,if(J$1=($H536+2),1500000,""))))))))</f>
        <v>0</v>
      </c>
      <c r="K536" s="59">
        <f t="shared" si="1067"/>
        <v>0</v>
      </c>
      <c r="L536" s="59">
        <f t="shared" ref="L536:Z536" si="1068">if($E536="","",if($E536="Injured",if(and(L$1=year(today()),L$1&lt;=$I536,L$1&gt;=$H536),0,if(and(L$1&lt;=$I536,L$1&gt;=$H536),$F536,"")),if($E536="Dropped",if(and(L$1&lt;=$I536,L$1&gt;=$H536),if(Year($D536)=L$1,$F536*0.8,if((year($D536)+1)=L$1,$F536*0.6,$F536*0.4)) ,""),if($E536="Minors",0,if($E536="FA Contract",if(and(L$1&lt;=$I536,L$1&gt;=$H536),$F536,""),if($E536="YP Contract",if(L$1=$H536,500000,if(L$1=($H536+1),1000000,if(L$1=($H536+2),1500000,"")))))))))</f>
        <v>0</v>
      </c>
      <c r="M536" s="59">
        <f t="shared" si="1068"/>
        <v>0</v>
      </c>
      <c r="N536" s="59">
        <f t="shared" si="1068"/>
        <v>0</v>
      </c>
      <c r="O536" s="59">
        <f t="shared" si="1068"/>
        <v>0</v>
      </c>
      <c r="P536" s="59">
        <f t="shared" si="1068"/>
        <v>0</v>
      </c>
      <c r="Q536" s="59">
        <f t="shared" si="1068"/>
        <v>0</v>
      </c>
      <c r="R536" s="59">
        <f t="shared" si="1068"/>
        <v>0</v>
      </c>
      <c r="S536" s="59">
        <f t="shared" si="1068"/>
        <v>0</v>
      </c>
      <c r="T536" s="59">
        <f t="shared" si="1068"/>
        <v>0</v>
      </c>
      <c r="U536" s="59">
        <f t="shared" si="1068"/>
        <v>0</v>
      </c>
      <c r="V536" s="59">
        <f t="shared" si="1068"/>
        <v>0</v>
      </c>
      <c r="W536" s="59">
        <f t="shared" si="1068"/>
        <v>0</v>
      </c>
      <c r="X536" s="59">
        <f t="shared" si="1068"/>
        <v>0</v>
      </c>
      <c r="Y536" s="59">
        <f t="shared" si="1068"/>
        <v>0</v>
      </c>
      <c r="Z536" s="59">
        <f t="shared" si="1068"/>
        <v>0</v>
      </c>
    </row>
    <row r="537">
      <c r="A537" s="16" t="s">
        <v>640</v>
      </c>
      <c r="B537" s="16" t="s">
        <v>590</v>
      </c>
      <c r="C537" s="54">
        <v>45872.0</v>
      </c>
      <c r="D537" s="54"/>
      <c r="E537" s="55" t="s">
        <v>52</v>
      </c>
      <c r="F537" s="60" t="s">
        <v>35</v>
      </c>
      <c r="G537" s="57" t="s">
        <v>35</v>
      </c>
      <c r="H537" s="62"/>
      <c r="I537" s="58" t="str">
        <f t="shared" si="4"/>
        <v/>
      </c>
      <c r="J537" s="59">
        <f t="shared" ref="J537:K537" si="1069">if($E537="","",if($E537="Dropped",if(and(J$1&lt;=$I537,J$1&gt;=$H537),if(Year($D537)=J$1,$F537*0.8,if((year($D537)+1)=J$1,$F537*0.6,$F537*0.4)) ,""),if($E537="Minors",0,if($E537="FA Contract",if(and(J$1&lt;=$I537,J$1&gt;=$H537),$F537,""),if($E537="YP Contract",if(J$1=$H537,500000,if(J$1=($H537+1),1000000,if(J$1=($H537+2),1500000,""))))))))</f>
        <v>0</v>
      </c>
      <c r="K537" s="59">
        <f t="shared" si="1069"/>
        <v>0</v>
      </c>
      <c r="L537" s="59">
        <f t="shared" ref="L537:Z537" si="1070">if($E537="","",if($E537="Injured",if(and(L$1=year(today()),L$1&lt;=$I537,L$1&gt;=$H537),0,if(and(L$1&lt;=$I537,L$1&gt;=$H537),$F537,"")),if($E537="Dropped",if(and(L$1&lt;=$I537,L$1&gt;=$H537),if(Year($D537)=L$1,$F537*0.8,if((year($D537)+1)=L$1,$F537*0.6,$F537*0.4)) ,""),if($E537="Minors",0,if($E537="FA Contract",if(and(L$1&lt;=$I537,L$1&gt;=$H537),$F537,""),if($E537="YP Contract",if(L$1=$H537,500000,if(L$1=($H537+1),1000000,if(L$1=($H537+2),1500000,"")))))))))</f>
        <v>0</v>
      </c>
      <c r="M537" s="59">
        <f t="shared" si="1070"/>
        <v>0</v>
      </c>
      <c r="N537" s="59">
        <f t="shared" si="1070"/>
        <v>0</v>
      </c>
      <c r="O537" s="59">
        <f t="shared" si="1070"/>
        <v>0</v>
      </c>
      <c r="P537" s="59">
        <f t="shared" si="1070"/>
        <v>0</v>
      </c>
      <c r="Q537" s="59">
        <f t="shared" si="1070"/>
        <v>0</v>
      </c>
      <c r="R537" s="59">
        <f t="shared" si="1070"/>
        <v>0</v>
      </c>
      <c r="S537" s="59">
        <f t="shared" si="1070"/>
        <v>0</v>
      </c>
      <c r="T537" s="59">
        <f t="shared" si="1070"/>
        <v>0</v>
      </c>
      <c r="U537" s="59">
        <f t="shared" si="1070"/>
        <v>0</v>
      </c>
      <c r="V537" s="59">
        <f t="shared" si="1070"/>
        <v>0</v>
      </c>
      <c r="W537" s="59">
        <f t="shared" si="1070"/>
        <v>0</v>
      </c>
      <c r="X537" s="59">
        <f t="shared" si="1070"/>
        <v>0</v>
      </c>
      <c r="Y537" s="59">
        <f t="shared" si="1070"/>
        <v>0</v>
      </c>
      <c r="Z537" s="59">
        <f t="shared" si="1070"/>
        <v>0</v>
      </c>
    </row>
    <row r="538">
      <c r="A538" s="16" t="s">
        <v>1095</v>
      </c>
      <c r="B538" s="16" t="s">
        <v>590</v>
      </c>
      <c r="C538" s="54">
        <v>46049.0</v>
      </c>
      <c r="D538" s="54"/>
      <c r="E538" s="55" t="s">
        <v>52</v>
      </c>
      <c r="F538" s="60" t="s">
        <v>35</v>
      </c>
      <c r="G538" s="57" t="s">
        <v>35</v>
      </c>
      <c r="H538" s="62"/>
      <c r="I538" s="58" t="str">
        <f t="shared" si="4"/>
        <v/>
      </c>
      <c r="J538" s="59">
        <f t="shared" ref="J538:K538" si="1071">if($E538="","",if($E538="Dropped",if(and(J$1&lt;=$I538,J$1&gt;=$H538),if(Year($D538)=J$1,$F538*0.8,if((year($D538)+1)=J$1,$F538*0.6,$F538*0.4)) ,""),if($E538="Minors",0,if($E538="FA Contract",if(and(J$1&lt;=$I538,J$1&gt;=$H538),$F538,""),if($E538="YP Contract",if(J$1=$H538,500000,if(J$1=($H538+1),1000000,if(J$1=($H538+2),1500000,""))))))))</f>
        <v>0</v>
      </c>
      <c r="K538" s="59">
        <f t="shared" si="1071"/>
        <v>0</v>
      </c>
      <c r="L538" s="59">
        <f t="shared" ref="L538:Z538" si="1072">if($E538="","",if($E538="Injured",if(and(L$1=year(today()),L$1&lt;=$I538,L$1&gt;=$H538),0,if(and(L$1&lt;=$I538,L$1&gt;=$H538),$F538,"")),if($E538="Dropped",if(and(L$1&lt;=$I538,L$1&gt;=$H538),if(Year($D538)=L$1,$F538*0.8,if((year($D538)+1)=L$1,$F538*0.6,$F538*0.4)) ,""),if($E538="Minors",0,if($E538="FA Contract",if(and(L$1&lt;=$I538,L$1&gt;=$H538),$F538,""),if($E538="YP Contract",if(L$1=$H538,500000,if(L$1=($H538+1),1000000,if(L$1=($H538+2),1500000,"")))))))))</f>
        <v>0</v>
      </c>
      <c r="M538" s="59">
        <f t="shared" si="1072"/>
        <v>0</v>
      </c>
      <c r="N538" s="59">
        <f t="shared" si="1072"/>
        <v>0</v>
      </c>
      <c r="O538" s="59">
        <f t="shared" si="1072"/>
        <v>0</v>
      </c>
      <c r="P538" s="59">
        <f t="shared" si="1072"/>
        <v>0</v>
      </c>
      <c r="Q538" s="59">
        <f t="shared" si="1072"/>
        <v>0</v>
      </c>
      <c r="R538" s="59">
        <f t="shared" si="1072"/>
        <v>0</v>
      </c>
      <c r="S538" s="59">
        <f t="shared" si="1072"/>
        <v>0</v>
      </c>
      <c r="T538" s="59">
        <f t="shared" si="1072"/>
        <v>0</v>
      </c>
      <c r="U538" s="59">
        <f t="shared" si="1072"/>
        <v>0</v>
      </c>
      <c r="V538" s="59">
        <f t="shared" si="1072"/>
        <v>0</v>
      </c>
      <c r="W538" s="59">
        <f t="shared" si="1072"/>
        <v>0</v>
      </c>
      <c r="X538" s="59">
        <f t="shared" si="1072"/>
        <v>0</v>
      </c>
      <c r="Y538" s="59">
        <f t="shared" si="1072"/>
        <v>0</v>
      </c>
      <c r="Z538" s="59">
        <f t="shared" si="1072"/>
        <v>0</v>
      </c>
    </row>
    <row r="539">
      <c r="A539" s="16" t="s">
        <v>643</v>
      </c>
      <c r="B539" s="16" t="s">
        <v>590</v>
      </c>
      <c r="C539" s="54">
        <v>45872.0</v>
      </c>
      <c r="D539" s="54"/>
      <c r="E539" s="55" t="s">
        <v>52</v>
      </c>
      <c r="F539" s="60" t="s">
        <v>35</v>
      </c>
      <c r="G539" s="57" t="s">
        <v>35</v>
      </c>
      <c r="H539" s="62"/>
      <c r="I539" s="58" t="str">
        <f t="shared" si="4"/>
        <v/>
      </c>
      <c r="J539" s="59">
        <f t="shared" ref="J539:K539" si="1073">if($E539="","",if($E539="Dropped",if(and(J$1&lt;=$I539,J$1&gt;=$H539),if(Year($D539)=J$1,$F539*0.8,if((year($D539)+1)=J$1,$F539*0.6,$F539*0.4)) ,""),if($E539="Minors",0,if($E539="FA Contract",if(and(J$1&lt;=$I539,J$1&gt;=$H539),$F539,""),if($E539="YP Contract",if(J$1=$H539,500000,if(J$1=($H539+1),1000000,if(J$1=($H539+2),1500000,""))))))))</f>
        <v>0</v>
      </c>
      <c r="K539" s="59">
        <f t="shared" si="1073"/>
        <v>0</v>
      </c>
      <c r="L539" s="59">
        <f t="shared" ref="L539:Z539" si="1074">if($E539="","",if($E539="Injured",if(and(L$1=year(today()),L$1&lt;=$I539,L$1&gt;=$H539),0,if(and(L$1&lt;=$I539,L$1&gt;=$H539),$F539,"")),if($E539="Dropped",if(and(L$1&lt;=$I539,L$1&gt;=$H539),if(Year($D539)=L$1,$F539*0.8,if((year($D539)+1)=L$1,$F539*0.6,$F539*0.4)) ,""),if($E539="Minors",0,if($E539="FA Contract",if(and(L$1&lt;=$I539,L$1&gt;=$H539),$F539,""),if($E539="YP Contract",if(L$1=$H539,500000,if(L$1=($H539+1),1000000,if(L$1=($H539+2),1500000,"")))))))))</f>
        <v>0</v>
      </c>
      <c r="M539" s="59">
        <f t="shared" si="1074"/>
        <v>0</v>
      </c>
      <c r="N539" s="59">
        <f t="shared" si="1074"/>
        <v>0</v>
      </c>
      <c r="O539" s="59">
        <f t="shared" si="1074"/>
        <v>0</v>
      </c>
      <c r="P539" s="59">
        <f t="shared" si="1074"/>
        <v>0</v>
      </c>
      <c r="Q539" s="59">
        <f t="shared" si="1074"/>
        <v>0</v>
      </c>
      <c r="R539" s="59">
        <f t="shared" si="1074"/>
        <v>0</v>
      </c>
      <c r="S539" s="59">
        <f t="shared" si="1074"/>
        <v>0</v>
      </c>
      <c r="T539" s="59">
        <f t="shared" si="1074"/>
        <v>0</v>
      </c>
      <c r="U539" s="59">
        <f t="shared" si="1074"/>
        <v>0</v>
      </c>
      <c r="V539" s="59">
        <f t="shared" si="1074"/>
        <v>0</v>
      </c>
      <c r="W539" s="59">
        <f t="shared" si="1074"/>
        <v>0</v>
      </c>
      <c r="X539" s="59">
        <f t="shared" si="1074"/>
        <v>0</v>
      </c>
      <c r="Y539" s="59">
        <f t="shared" si="1074"/>
        <v>0</v>
      </c>
      <c r="Z539" s="59">
        <f t="shared" si="1074"/>
        <v>0</v>
      </c>
    </row>
    <row r="540">
      <c r="A540" s="16" t="s">
        <v>644</v>
      </c>
      <c r="B540" s="16" t="s">
        <v>590</v>
      </c>
      <c r="C540" s="54">
        <v>45893.0</v>
      </c>
      <c r="D540" s="54"/>
      <c r="E540" s="55" t="s">
        <v>52</v>
      </c>
      <c r="F540" s="60" t="s">
        <v>35</v>
      </c>
      <c r="G540" s="57" t="s">
        <v>35</v>
      </c>
      <c r="H540" s="62"/>
      <c r="I540" s="58" t="str">
        <f t="shared" si="4"/>
        <v/>
      </c>
      <c r="J540" s="59">
        <f t="shared" ref="J540:K540" si="1075">if($E540="","",if($E540="Dropped",if(and(J$1&lt;=$I540,J$1&gt;=$H540),if(Year($D540)=J$1,$F540*0.8,if((year($D540)+1)=J$1,$F540*0.6,$F540*0.4)) ,""),if($E540="Minors",0,if($E540="FA Contract",if(and(J$1&lt;=$I540,J$1&gt;=$H540),$F540,""),if($E540="YP Contract",if(J$1=$H540,500000,if(J$1=($H540+1),1000000,if(J$1=($H540+2),1500000,""))))))))</f>
        <v>0</v>
      </c>
      <c r="K540" s="59">
        <f t="shared" si="1075"/>
        <v>0</v>
      </c>
      <c r="L540" s="59">
        <f t="shared" ref="L540:Z540" si="1076">if($E540="","",if($E540="Injured",if(and(L$1=year(today()),L$1&lt;=$I540,L$1&gt;=$H540),0,if(and(L$1&lt;=$I540,L$1&gt;=$H540),$F540,"")),if($E540="Dropped",if(and(L$1&lt;=$I540,L$1&gt;=$H540),if(Year($D540)=L$1,$F540*0.8,if((year($D540)+1)=L$1,$F540*0.6,$F540*0.4)) ,""),if($E540="Minors",0,if($E540="FA Contract",if(and(L$1&lt;=$I540,L$1&gt;=$H540),$F540,""),if($E540="YP Contract",if(L$1=$H540,500000,if(L$1=($H540+1),1000000,if(L$1=($H540+2),1500000,"")))))))))</f>
        <v>0</v>
      </c>
      <c r="M540" s="59">
        <f t="shared" si="1076"/>
        <v>0</v>
      </c>
      <c r="N540" s="59">
        <f t="shared" si="1076"/>
        <v>0</v>
      </c>
      <c r="O540" s="59">
        <f t="shared" si="1076"/>
        <v>0</v>
      </c>
      <c r="P540" s="59">
        <f t="shared" si="1076"/>
        <v>0</v>
      </c>
      <c r="Q540" s="59">
        <f t="shared" si="1076"/>
        <v>0</v>
      </c>
      <c r="R540" s="59">
        <f t="shared" si="1076"/>
        <v>0</v>
      </c>
      <c r="S540" s="59">
        <f t="shared" si="1076"/>
        <v>0</v>
      </c>
      <c r="T540" s="59">
        <f t="shared" si="1076"/>
        <v>0</v>
      </c>
      <c r="U540" s="59">
        <f t="shared" si="1076"/>
        <v>0</v>
      </c>
      <c r="V540" s="59">
        <f t="shared" si="1076"/>
        <v>0</v>
      </c>
      <c r="W540" s="59">
        <f t="shared" si="1076"/>
        <v>0</v>
      </c>
      <c r="X540" s="59">
        <f t="shared" si="1076"/>
        <v>0</v>
      </c>
      <c r="Y540" s="59">
        <f t="shared" si="1076"/>
        <v>0</v>
      </c>
      <c r="Z540" s="59">
        <f t="shared" si="1076"/>
        <v>0</v>
      </c>
    </row>
    <row r="541">
      <c r="A541" s="16" t="s">
        <v>1096</v>
      </c>
      <c r="B541" s="16" t="s">
        <v>590</v>
      </c>
      <c r="C541" s="54">
        <v>46069.0</v>
      </c>
      <c r="D541" s="54"/>
      <c r="E541" s="55" t="s">
        <v>52</v>
      </c>
      <c r="F541" s="60" t="s">
        <v>35</v>
      </c>
      <c r="G541" s="57" t="s">
        <v>35</v>
      </c>
      <c r="H541" s="62"/>
      <c r="I541" s="58" t="str">
        <f t="shared" si="4"/>
        <v/>
      </c>
      <c r="J541" s="59">
        <f t="shared" ref="J541:K541" si="1077">if($E541="","",if($E541="Dropped",if(and(J$1&lt;=$I541,J$1&gt;=$H541),if(Year($D541)=J$1,$F541*0.8,if((year($D541)+1)=J$1,$F541*0.6,$F541*0.4)) ,""),if($E541="Minors",0,if($E541="FA Contract",if(and(J$1&lt;=$I541,J$1&gt;=$H541),$F541,""),if($E541="YP Contract",if(J$1=$H541,500000,if(J$1=($H541+1),1000000,if(J$1=($H541+2),1500000,""))))))))</f>
        <v>0</v>
      </c>
      <c r="K541" s="59">
        <f t="shared" si="1077"/>
        <v>0</v>
      </c>
      <c r="L541" s="59">
        <f t="shared" ref="L541:Z541" si="1078">if($E541="","",if($E541="Injured",if(and(L$1=year(today()),L$1&lt;=$I541,L$1&gt;=$H541),0,if(and(L$1&lt;=$I541,L$1&gt;=$H541),$F541,"")),if($E541="Dropped",if(and(L$1&lt;=$I541,L$1&gt;=$H541),if(Year($D541)=L$1,$F541*0.8,if((year($D541)+1)=L$1,$F541*0.6,$F541*0.4)) ,""),if($E541="Minors",0,if($E541="FA Contract",if(and(L$1&lt;=$I541,L$1&gt;=$H541),$F541,""),if($E541="YP Contract",if(L$1=$H541,500000,if(L$1=($H541+1),1000000,if(L$1=($H541+2),1500000,"")))))))))</f>
        <v>0</v>
      </c>
      <c r="M541" s="59">
        <f t="shared" si="1078"/>
        <v>0</v>
      </c>
      <c r="N541" s="59">
        <f t="shared" si="1078"/>
        <v>0</v>
      </c>
      <c r="O541" s="59">
        <f t="shared" si="1078"/>
        <v>0</v>
      </c>
      <c r="P541" s="59">
        <f t="shared" si="1078"/>
        <v>0</v>
      </c>
      <c r="Q541" s="59">
        <f t="shared" si="1078"/>
        <v>0</v>
      </c>
      <c r="R541" s="59">
        <f t="shared" si="1078"/>
        <v>0</v>
      </c>
      <c r="S541" s="59">
        <f t="shared" si="1078"/>
        <v>0</v>
      </c>
      <c r="T541" s="59">
        <f t="shared" si="1078"/>
        <v>0</v>
      </c>
      <c r="U541" s="59">
        <f t="shared" si="1078"/>
        <v>0</v>
      </c>
      <c r="V541" s="59">
        <f t="shared" si="1078"/>
        <v>0</v>
      </c>
      <c r="W541" s="59">
        <f t="shared" si="1078"/>
        <v>0</v>
      </c>
      <c r="X541" s="59">
        <f t="shared" si="1078"/>
        <v>0</v>
      </c>
      <c r="Y541" s="59">
        <f t="shared" si="1078"/>
        <v>0</v>
      </c>
      <c r="Z541" s="59">
        <f t="shared" si="1078"/>
        <v>0</v>
      </c>
    </row>
    <row r="542">
      <c r="A542" s="16" t="s">
        <v>1097</v>
      </c>
      <c r="B542" s="16" t="s">
        <v>590</v>
      </c>
      <c r="C542" s="54">
        <v>46062.0</v>
      </c>
      <c r="D542" s="54"/>
      <c r="E542" s="55" t="s">
        <v>52</v>
      </c>
      <c r="F542" s="60" t="s">
        <v>35</v>
      </c>
      <c r="G542" s="57" t="s">
        <v>35</v>
      </c>
      <c r="H542" s="62"/>
      <c r="I542" s="58" t="str">
        <f t="shared" si="4"/>
        <v/>
      </c>
      <c r="J542" s="59">
        <f t="shared" ref="J542:K542" si="1079">if($E542="","",if($E542="Dropped",if(and(J$1&lt;=$I542,J$1&gt;=$H542),if(Year($D542)=J$1,$F542*0.8,if((year($D542)+1)=J$1,$F542*0.6,$F542*0.4)) ,""),if($E542="Minors",0,if($E542="FA Contract",if(and(J$1&lt;=$I542,J$1&gt;=$H542),$F542,""),if($E542="YP Contract",if(J$1=$H542,500000,if(J$1=($H542+1),1000000,if(J$1=($H542+2),1500000,""))))))))</f>
        <v>0</v>
      </c>
      <c r="K542" s="59">
        <f t="shared" si="1079"/>
        <v>0</v>
      </c>
      <c r="L542" s="59">
        <f t="shared" ref="L542:Z542" si="1080">if($E542="","",if($E542="Injured",if(and(L$1=year(today()),L$1&lt;=$I542,L$1&gt;=$H542),0,if(and(L$1&lt;=$I542,L$1&gt;=$H542),$F542,"")),if($E542="Dropped",if(and(L$1&lt;=$I542,L$1&gt;=$H542),if(Year($D542)=L$1,$F542*0.8,if((year($D542)+1)=L$1,$F542*0.6,$F542*0.4)) ,""),if($E542="Minors",0,if($E542="FA Contract",if(and(L$1&lt;=$I542,L$1&gt;=$H542),$F542,""),if($E542="YP Contract",if(L$1=$H542,500000,if(L$1=($H542+1),1000000,if(L$1=($H542+2),1500000,"")))))))))</f>
        <v>0</v>
      </c>
      <c r="M542" s="59">
        <f t="shared" si="1080"/>
        <v>0</v>
      </c>
      <c r="N542" s="59">
        <f t="shared" si="1080"/>
        <v>0</v>
      </c>
      <c r="O542" s="59">
        <f t="shared" si="1080"/>
        <v>0</v>
      </c>
      <c r="P542" s="59">
        <f t="shared" si="1080"/>
        <v>0</v>
      </c>
      <c r="Q542" s="59">
        <f t="shared" si="1080"/>
        <v>0</v>
      </c>
      <c r="R542" s="59">
        <f t="shared" si="1080"/>
        <v>0</v>
      </c>
      <c r="S542" s="59">
        <f t="shared" si="1080"/>
        <v>0</v>
      </c>
      <c r="T542" s="59">
        <f t="shared" si="1080"/>
        <v>0</v>
      </c>
      <c r="U542" s="59">
        <f t="shared" si="1080"/>
        <v>0</v>
      </c>
      <c r="V542" s="59">
        <f t="shared" si="1080"/>
        <v>0</v>
      </c>
      <c r="W542" s="59">
        <f t="shared" si="1080"/>
        <v>0</v>
      </c>
      <c r="X542" s="59">
        <f t="shared" si="1080"/>
        <v>0</v>
      </c>
      <c r="Y542" s="59">
        <f t="shared" si="1080"/>
        <v>0</v>
      </c>
      <c r="Z542" s="59">
        <f t="shared" si="1080"/>
        <v>0</v>
      </c>
    </row>
    <row r="543">
      <c r="A543" s="16" t="s">
        <v>1098</v>
      </c>
      <c r="B543" s="16" t="s">
        <v>590</v>
      </c>
      <c r="C543" s="54">
        <v>46051.0</v>
      </c>
      <c r="D543" s="54"/>
      <c r="E543" s="55" t="s">
        <v>52</v>
      </c>
      <c r="F543" s="60" t="s">
        <v>35</v>
      </c>
      <c r="G543" s="57" t="s">
        <v>35</v>
      </c>
      <c r="H543" s="62"/>
      <c r="I543" s="58" t="str">
        <f t="shared" si="4"/>
        <v/>
      </c>
      <c r="J543" s="59">
        <f t="shared" ref="J543:K543" si="1081">if($E543="","",if($E543="Dropped",if(and(J$1&lt;=$I543,J$1&gt;=$H543),if(Year($D543)=J$1,$F543*0.8,if((year($D543)+1)=J$1,$F543*0.6,$F543*0.4)) ,""),if($E543="Minors",0,if($E543="FA Contract",if(and(J$1&lt;=$I543,J$1&gt;=$H543),$F543,""),if($E543="YP Contract",if(J$1=$H543,500000,if(J$1=($H543+1),1000000,if(J$1=($H543+2),1500000,""))))))))</f>
        <v>0</v>
      </c>
      <c r="K543" s="59">
        <f t="shared" si="1081"/>
        <v>0</v>
      </c>
      <c r="L543" s="59">
        <f t="shared" ref="L543:Z543" si="1082">if($E543="","",if($E543="Injured",if(and(L$1=year(today()),L$1&lt;=$I543,L$1&gt;=$H543),0,if(and(L$1&lt;=$I543,L$1&gt;=$H543),$F543,"")),if($E543="Dropped",if(and(L$1&lt;=$I543,L$1&gt;=$H543),if(Year($D543)=L$1,$F543*0.8,if((year($D543)+1)=L$1,$F543*0.6,$F543*0.4)) ,""),if($E543="Minors",0,if($E543="FA Contract",if(and(L$1&lt;=$I543,L$1&gt;=$H543),$F543,""),if($E543="YP Contract",if(L$1=$H543,500000,if(L$1=($H543+1),1000000,if(L$1=($H543+2),1500000,"")))))))))</f>
        <v>0</v>
      </c>
      <c r="M543" s="59">
        <f t="shared" si="1082"/>
        <v>0</v>
      </c>
      <c r="N543" s="59">
        <f t="shared" si="1082"/>
        <v>0</v>
      </c>
      <c r="O543" s="59">
        <f t="shared" si="1082"/>
        <v>0</v>
      </c>
      <c r="P543" s="59">
        <f t="shared" si="1082"/>
        <v>0</v>
      </c>
      <c r="Q543" s="59">
        <f t="shared" si="1082"/>
        <v>0</v>
      </c>
      <c r="R543" s="59">
        <f t="shared" si="1082"/>
        <v>0</v>
      </c>
      <c r="S543" s="59">
        <f t="shared" si="1082"/>
        <v>0</v>
      </c>
      <c r="T543" s="59">
        <f t="shared" si="1082"/>
        <v>0</v>
      </c>
      <c r="U543" s="59">
        <f t="shared" si="1082"/>
        <v>0</v>
      </c>
      <c r="V543" s="59">
        <f t="shared" si="1082"/>
        <v>0</v>
      </c>
      <c r="W543" s="59">
        <f t="shared" si="1082"/>
        <v>0</v>
      </c>
      <c r="X543" s="59">
        <f t="shared" si="1082"/>
        <v>0</v>
      </c>
      <c r="Y543" s="59">
        <f t="shared" si="1082"/>
        <v>0</v>
      </c>
      <c r="Z543" s="59">
        <f t="shared" si="1082"/>
        <v>0</v>
      </c>
    </row>
    <row r="544">
      <c r="A544" s="16" t="s">
        <v>1099</v>
      </c>
      <c r="B544" s="16" t="s">
        <v>590</v>
      </c>
      <c r="C544" s="54">
        <v>46052.0</v>
      </c>
      <c r="D544" s="54"/>
      <c r="E544" s="55" t="s">
        <v>52</v>
      </c>
      <c r="F544" s="60" t="s">
        <v>35</v>
      </c>
      <c r="G544" s="57" t="s">
        <v>35</v>
      </c>
      <c r="H544" s="62"/>
      <c r="I544" s="58" t="str">
        <f t="shared" si="4"/>
        <v/>
      </c>
      <c r="J544" s="59">
        <f t="shared" ref="J544:K544" si="1083">if($E544="","",if($E544="Dropped",if(and(J$1&lt;=$I544,J$1&gt;=$H544),if(Year($D544)=J$1,$F544*0.8,if((year($D544)+1)=J$1,$F544*0.6,$F544*0.4)) ,""),if($E544="Minors",0,if($E544="FA Contract",if(and(J$1&lt;=$I544,J$1&gt;=$H544),$F544,""),if($E544="YP Contract",if(J$1=$H544,500000,if(J$1=($H544+1),1000000,if(J$1=($H544+2),1500000,""))))))))</f>
        <v>0</v>
      </c>
      <c r="K544" s="59">
        <f t="shared" si="1083"/>
        <v>0</v>
      </c>
      <c r="L544" s="59">
        <f t="shared" ref="L544:Z544" si="1084">if($E544="","",if($E544="Injured",if(and(L$1=year(today()),L$1&lt;=$I544,L$1&gt;=$H544),0,if(and(L$1&lt;=$I544,L$1&gt;=$H544),$F544,"")),if($E544="Dropped",if(and(L$1&lt;=$I544,L$1&gt;=$H544),if(Year($D544)=L$1,$F544*0.8,if((year($D544)+1)=L$1,$F544*0.6,$F544*0.4)) ,""),if($E544="Minors",0,if($E544="FA Contract",if(and(L$1&lt;=$I544,L$1&gt;=$H544),$F544,""),if($E544="YP Contract",if(L$1=$H544,500000,if(L$1=($H544+1),1000000,if(L$1=($H544+2),1500000,"")))))))))</f>
        <v>0</v>
      </c>
      <c r="M544" s="59">
        <f t="shared" si="1084"/>
        <v>0</v>
      </c>
      <c r="N544" s="59">
        <f t="shared" si="1084"/>
        <v>0</v>
      </c>
      <c r="O544" s="59">
        <f t="shared" si="1084"/>
        <v>0</v>
      </c>
      <c r="P544" s="59">
        <f t="shared" si="1084"/>
        <v>0</v>
      </c>
      <c r="Q544" s="59">
        <f t="shared" si="1084"/>
        <v>0</v>
      </c>
      <c r="R544" s="59">
        <f t="shared" si="1084"/>
        <v>0</v>
      </c>
      <c r="S544" s="59">
        <f t="shared" si="1084"/>
        <v>0</v>
      </c>
      <c r="T544" s="59">
        <f t="shared" si="1084"/>
        <v>0</v>
      </c>
      <c r="U544" s="59">
        <f t="shared" si="1084"/>
        <v>0</v>
      </c>
      <c r="V544" s="59">
        <f t="shared" si="1084"/>
        <v>0</v>
      </c>
      <c r="W544" s="59">
        <f t="shared" si="1084"/>
        <v>0</v>
      </c>
      <c r="X544" s="59">
        <f t="shared" si="1084"/>
        <v>0</v>
      </c>
      <c r="Y544" s="59">
        <f t="shared" si="1084"/>
        <v>0</v>
      </c>
      <c r="Z544" s="59">
        <f t="shared" si="1084"/>
        <v>0</v>
      </c>
    </row>
    <row r="545">
      <c r="A545" s="16" t="s">
        <v>1100</v>
      </c>
      <c r="B545" s="16" t="s">
        <v>590</v>
      </c>
      <c r="C545" s="54">
        <v>46051.0</v>
      </c>
      <c r="D545" s="54"/>
      <c r="E545" s="55" t="s">
        <v>52</v>
      </c>
      <c r="F545" s="60" t="s">
        <v>35</v>
      </c>
      <c r="G545" s="57" t="s">
        <v>35</v>
      </c>
      <c r="H545" s="62"/>
      <c r="I545" s="58" t="str">
        <f t="shared" si="4"/>
        <v/>
      </c>
      <c r="J545" s="59">
        <f t="shared" ref="J545:K545" si="1085">if($E545="","",if($E545="Dropped",if(and(J$1&lt;=$I545,J$1&gt;=$H545),if(Year($D545)=J$1,$F545*0.8,if((year($D545)+1)=J$1,$F545*0.6,$F545*0.4)) ,""),if($E545="Minors",0,if($E545="FA Contract",if(and(J$1&lt;=$I545,J$1&gt;=$H545),$F545,""),if($E545="YP Contract",if(J$1=$H545,500000,if(J$1=($H545+1),1000000,if(J$1=($H545+2),1500000,""))))))))</f>
        <v>0</v>
      </c>
      <c r="K545" s="59">
        <f t="shared" si="1085"/>
        <v>0</v>
      </c>
      <c r="L545" s="59">
        <f t="shared" ref="L545:Z545" si="1086">if($E545="","",if($E545="Injured",if(and(L$1=year(today()),L$1&lt;=$I545,L$1&gt;=$H545),0,if(and(L$1&lt;=$I545,L$1&gt;=$H545),$F545,"")),if($E545="Dropped",if(and(L$1&lt;=$I545,L$1&gt;=$H545),if(Year($D545)=L$1,$F545*0.8,if((year($D545)+1)=L$1,$F545*0.6,$F545*0.4)) ,""),if($E545="Minors",0,if($E545="FA Contract",if(and(L$1&lt;=$I545,L$1&gt;=$H545),$F545,""),if($E545="YP Contract",if(L$1=$H545,500000,if(L$1=($H545+1),1000000,if(L$1=($H545+2),1500000,"")))))))))</f>
        <v>0</v>
      </c>
      <c r="M545" s="59">
        <f t="shared" si="1086"/>
        <v>0</v>
      </c>
      <c r="N545" s="59">
        <f t="shared" si="1086"/>
        <v>0</v>
      </c>
      <c r="O545" s="59">
        <f t="shared" si="1086"/>
        <v>0</v>
      </c>
      <c r="P545" s="59">
        <f t="shared" si="1086"/>
        <v>0</v>
      </c>
      <c r="Q545" s="59">
        <f t="shared" si="1086"/>
        <v>0</v>
      </c>
      <c r="R545" s="59">
        <f t="shared" si="1086"/>
        <v>0</v>
      </c>
      <c r="S545" s="59">
        <f t="shared" si="1086"/>
        <v>0</v>
      </c>
      <c r="T545" s="59">
        <f t="shared" si="1086"/>
        <v>0</v>
      </c>
      <c r="U545" s="59">
        <f t="shared" si="1086"/>
        <v>0</v>
      </c>
      <c r="V545" s="59">
        <f t="shared" si="1086"/>
        <v>0</v>
      </c>
      <c r="W545" s="59">
        <f t="shared" si="1086"/>
        <v>0</v>
      </c>
      <c r="X545" s="59">
        <f t="shared" si="1086"/>
        <v>0</v>
      </c>
      <c r="Y545" s="59">
        <f t="shared" si="1086"/>
        <v>0</v>
      </c>
      <c r="Z545" s="59">
        <f t="shared" si="1086"/>
        <v>0</v>
      </c>
    </row>
    <row r="546">
      <c r="A546" s="16" t="s">
        <v>477</v>
      </c>
      <c r="B546" s="16" t="s">
        <v>590</v>
      </c>
      <c r="C546" s="54">
        <v>46065.0</v>
      </c>
      <c r="D546" s="54"/>
      <c r="E546" s="55" t="s">
        <v>52</v>
      </c>
      <c r="F546" s="60" t="s">
        <v>35</v>
      </c>
      <c r="G546" s="57" t="s">
        <v>35</v>
      </c>
      <c r="H546" s="62"/>
      <c r="I546" s="58" t="str">
        <f t="shared" si="4"/>
        <v/>
      </c>
      <c r="J546" s="59">
        <f t="shared" ref="J546:K546" si="1087">if($E546="","",if($E546="Dropped",if(and(J$1&lt;=$I546,J$1&gt;=$H546),if(Year($D546)=J$1,$F546*0.8,if((year($D546)+1)=J$1,$F546*0.6,$F546*0.4)) ,""),if($E546="Minors",0,if($E546="FA Contract",if(and(J$1&lt;=$I546,J$1&gt;=$H546),$F546,""),if($E546="YP Contract",if(J$1=$H546,500000,if(J$1=($H546+1),1000000,if(J$1=($H546+2),1500000,""))))))))</f>
        <v>0</v>
      </c>
      <c r="K546" s="59">
        <f t="shared" si="1087"/>
        <v>0</v>
      </c>
      <c r="L546" s="59">
        <f t="shared" ref="L546:Z546" si="1088">if($E546="","",if($E546="Injured",if(and(L$1=year(today()),L$1&lt;=$I546,L$1&gt;=$H546),0,if(and(L$1&lt;=$I546,L$1&gt;=$H546),$F546,"")),if($E546="Dropped",if(and(L$1&lt;=$I546,L$1&gt;=$H546),if(Year($D546)=L$1,$F546*0.8,if((year($D546)+1)=L$1,$F546*0.6,$F546*0.4)) ,""),if($E546="Minors",0,if($E546="FA Contract",if(and(L$1&lt;=$I546,L$1&gt;=$H546),$F546,""),if($E546="YP Contract",if(L$1=$H546,500000,if(L$1=($H546+1),1000000,if(L$1=($H546+2),1500000,"")))))))))</f>
        <v>0</v>
      </c>
      <c r="M546" s="59">
        <f t="shared" si="1088"/>
        <v>0</v>
      </c>
      <c r="N546" s="59">
        <f t="shared" si="1088"/>
        <v>0</v>
      </c>
      <c r="O546" s="59">
        <f t="shared" si="1088"/>
        <v>0</v>
      </c>
      <c r="P546" s="59">
        <f t="shared" si="1088"/>
        <v>0</v>
      </c>
      <c r="Q546" s="59">
        <f t="shared" si="1088"/>
        <v>0</v>
      </c>
      <c r="R546" s="59">
        <f t="shared" si="1088"/>
        <v>0</v>
      </c>
      <c r="S546" s="59">
        <f t="shared" si="1088"/>
        <v>0</v>
      </c>
      <c r="T546" s="59">
        <f t="shared" si="1088"/>
        <v>0</v>
      </c>
      <c r="U546" s="59">
        <f t="shared" si="1088"/>
        <v>0</v>
      </c>
      <c r="V546" s="59">
        <f t="shared" si="1088"/>
        <v>0</v>
      </c>
      <c r="W546" s="59">
        <f t="shared" si="1088"/>
        <v>0</v>
      </c>
      <c r="X546" s="59">
        <f t="shared" si="1088"/>
        <v>0</v>
      </c>
      <c r="Y546" s="59">
        <f t="shared" si="1088"/>
        <v>0</v>
      </c>
      <c r="Z546" s="59">
        <f t="shared" si="1088"/>
        <v>0</v>
      </c>
    </row>
    <row r="547">
      <c r="A547" s="16" t="s">
        <v>649</v>
      </c>
      <c r="B547" s="16" t="s">
        <v>590</v>
      </c>
      <c r="C547" s="54">
        <v>45760.0</v>
      </c>
      <c r="D547" s="54"/>
      <c r="E547" s="55" t="s">
        <v>52</v>
      </c>
      <c r="F547" s="60" t="s">
        <v>35</v>
      </c>
      <c r="G547" s="57" t="s">
        <v>35</v>
      </c>
      <c r="H547" s="62"/>
      <c r="I547" s="58" t="str">
        <f t="shared" si="4"/>
        <v/>
      </c>
      <c r="J547" s="59">
        <f t="shared" ref="J547:K547" si="1089">if($E547="","",if($E547="Dropped",if(and(J$1&lt;=$I547,J$1&gt;=$H547),if(Year($D547)=J$1,$F547*0.8,if((year($D547)+1)=J$1,$F547*0.6,$F547*0.4)) ,""),if($E547="Minors",0,if($E547="FA Contract",if(and(J$1&lt;=$I547,J$1&gt;=$H547),$F547,""),if($E547="YP Contract",if(J$1=$H547,500000,if(J$1=($H547+1),1000000,if(J$1=($H547+2),1500000,""))))))))</f>
        <v>0</v>
      </c>
      <c r="K547" s="59">
        <f t="shared" si="1089"/>
        <v>0</v>
      </c>
      <c r="L547" s="59">
        <f t="shared" ref="L547:Z547" si="1090">if($E547="","",if($E547="Injured",if(and(L$1=year(today()),L$1&lt;=$I547,L$1&gt;=$H547),0,if(and(L$1&lt;=$I547,L$1&gt;=$H547),$F547,"")),if($E547="Dropped",if(and(L$1&lt;=$I547,L$1&gt;=$H547),if(Year($D547)=L$1,$F547*0.8,if((year($D547)+1)=L$1,$F547*0.6,$F547*0.4)) ,""),if($E547="Minors",0,if($E547="FA Contract",if(and(L$1&lt;=$I547,L$1&gt;=$H547),$F547,""),if($E547="YP Contract",if(L$1=$H547,500000,if(L$1=($H547+1),1000000,if(L$1=($H547+2),1500000,"")))))))))</f>
        <v>0</v>
      </c>
      <c r="M547" s="59">
        <f t="shared" si="1090"/>
        <v>0</v>
      </c>
      <c r="N547" s="59">
        <f t="shared" si="1090"/>
        <v>0</v>
      </c>
      <c r="O547" s="59">
        <f t="shared" si="1090"/>
        <v>0</v>
      </c>
      <c r="P547" s="59">
        <f t="shared" si="1090"/>
        <v>0</v>
      </c>
      <c r="Q547" s="59">
        <f t="shared" si="1090"/>
        <v>0</v>
      </c>
      <c r="R547" s="59">
        <f t="shared" si="1090"/>
        <v>0</v>
      </c>
      <c r="S547" s="59">
        <f t="shared" si="1090"/>
        <v>0</v>
      </c>
      <c r="T547" s="59">
        <f t="shared" si="1090"/>
        <v>0</v>
      </c>
      <c r="U547" s="59">
        <f t="shared" si="1090"/>
        <v>0</v>
      </c>
      <c r="V547" s="59">
        <f t="shared" si="1090"/>
        <v>0</v>
      </c>
      <c r="W547" s="59">
        <f t="shared" si="1090"/>
        <v>0</v>
      </c>
      <c r="X547" s="59">
        <f t="shared" si="1090"/>
        <v>0</v>
      </c>
      <c r="Y547" s="59">
        <f t="shared" si="1090"/>
        <v>0</v>
      </c>
      <c r="Z547" s="59">
        <f t="shared" si="1090"/>
        <v>0</v>
      </c>
    </row>
    <row r="548">
      <c r="A548" s="16" t="s">
        <v>1101</v>
      </c>
      <c r="B548" s="16" t="s">
        <v>590</v>
      </c>
      <c r="C548" s="54">
        <v>46056.0</v>
      </c>
      <c r="D548" s="54"/>
      <c r="E548" s="55" t="s">
        <v>52</v>
      </c>
      <c r="F548" s="60" t="s">
        <v>35</v>
      </c>
      <c r="G548" s="57" t="s">
        <v>35</v>
      </c>
      <c r="H548" s="62"/>
      <c r="I548" s="58" t="str">
        <f t="shared" si="4"/>
        <v/>
      </c>
      <c r="J548" s="59">
        <f t="shared" ref="J548:K548" si="1091">if($E548="","",if($E548="Dropped",if(and(J$1&lt;=$I548,J$1&gt;=$H548),if(Year($D548)=J$1,$F548*0.8,if((year($D548)+1)=J$1,$F548*0.6,$F548*0.4)) ,""),if($E548="Minors",0,if($E548="FA Contract",if(and(J$1&lt;=$I548,J$1&gt;=$H548),$F548,""),if($E548="YP Contract",if(J$1=$H548,500000,if(J$1=($H548+1),1000000,if(J$1=($H548+2),1500000,""))))))))</f>
        <v>0</v>
      </c>
      <c r="K548" s="59">
        <f t="shared" si="1091"/>
        <v>0</v>
      </c>
      <c r="L548" s="59">
        <f t="shared" ref="L548:Z548" si="1092">if($E548="","",if($E548="Injured",if(and(L$1=year(today()),L$1&lt;=$I548,L$1&gt;=$H548),0,if(and(L$1&lt;=$I548,L$1&gt;=$H548),$F548,"")),if($E548="Dropped",if(and(L$1&lt;=$I548,L$1&gt;=$H548),if(Year($D548)=L$1,$F548*0.8,if((year($D548)+1)=L$1,$F548*0.6,$F548*0.4)) ,""),if($E548="Minors",0,if($E548="FA Contract",if(and(L$1&lt;=$I548,L$1&gt;=$H548),$F548,""),if($E548="YP Contract",if(L$1=$H548,500000,if(L$1=($H548+1),1000000,if(L$1=($H548+2),1500000,"")))))))))</f>
        <v>0</v>
      </c>
      <c r="M548" s="59">
        <f t="shared" si="1092"/>
        <v>0</v>
      </c>
      <c r="N548" s="59">
        <f t="shared" si="1092"/>
        <v>0</v>
      </c>
      <c r="O548" s="59">
        <f t="shared" si="1092"/>
        <v>0</v>
      </c>
      <c r="P548" s="59">
        <f t="shared" si="1092"/>
        <v>0</v>
      </c>
      <c r="Q548" s="59">
        <f t="shared" si="1092"/>
        <v>0</v>
      </c>
      <c r="R548" s="59">
        <f t="shared" si="1092"/>
        <v>0</v>
      </c>
      <c r="S548" s="59">
        <f t="shared" si="1092"/>
        <v>0</v>
      </c>
      <c r="T548" s="59">
        <f t="shared" si="1092"/>
        <v>0</v>
      </c>
      <c r="U548" s="59">
        <f t="shared" si="1092"/>
        <v>0</v>
      </c>
      <c r="V548" s="59">
        <f t="shared" si="1092"/>
        <v>0</v>
      </c>
      <c r="W548" s="59">
        <f t="shared" si="1092"/>
        <v>0</v>
      </c>
      <c r="X548" s="59">
        <f t="shared" si="1092"/>
        <v>0</v>
      </c>
      <c r="Y548" s="59">
        <f t="shared" si="1092"/>
        <v>0</v>
      </c>
      <c r="Z548" s="59">
        <f t="shared" si="1092"/>
        <v>0</v>
      </c>
    </row>
    <row r="549">
      <c r="A549" s="16" t="s">
        <v>651</v>
      </c>
      <c r="B549" s="62"/>
      <c r="C549" s="54">
        <v>45614.0</v>
      </c>
      <c r="D549" s="54"/>
      <c r="E549" s="55"/>
      <c r="F549" s="56"/>
      <c r="G549" s="57"/>
      <c r="H549" s="62"/>
      <c r="I549" s="58" t="str">
        <f t="shared" si="4"/>
        <v/>
      </c>
      <c r="J549" s="59" t="str">
        <f t="shared" ref="J549:K549" si="1093">if($E549="","",if($E549="Dropped",if(and(J$1&lt;=$I549,J$1&gt;=$H549),if(Year($D549)=J$1,$F549*0.8,if((year($D549)+1)=J$1,$F549*0.6,$F549*0.4)) ,""),if($E549="Minors",0,if($E549="FA Contract",if(and(J$1&lt;=$I549,J$1&gt;=$H549),$F549,""),if($E549="YP Contract",if(J$1=$H549,500000,if(J$1=($H549+1),1000000,if(J$1=($H549+2),1500000,""))))))))</f>
        <v/>
      </c>
      <c r="K549" s="59" t="str">
        <f t="shared" si="1093"/>
        <v/>
      </c>
      <c r="L549" s="59" t="str">
        <f t="shared" ref="L549:Z549" si="1094">if($E549="","",if($E549="Injured",if(and(L$1=year(today()),L$1&lt;=$I549,L$1&gt;=$H549),0,if(and(L$1&lt;=$I549,L$1&gt;=$H549),$F549,"")),if($E549="Dropped",if(and(L$1&lt;=$I549,L$1&gt;=$H549),if(Year($D549)=L$1,$F549*0.8,if((year($D549)+1)=L$1,$F549*0.6,$F549*0.4)) ,""),if($E549="Minors",0,if($E549="FA Contract",if(and(L$1&lt;=$I549,L$1&gt;=$H549),$F549,""),if($E549="YP Contract",if(L$1=$H549,500000,if(L$1=($H549+1),1000000,if(L$1=($H549+2),1500000,"")))))))))</f>
        <v/>
      </c>
      <c r="M549" s="59" t="str">
        <f t="shared" si="1094"/>
        <v/>
      </c>
      <c r="N549" s="59" t="str">
        <f t="shared" si="1094"/>
        <v/>
      </c>
      <c r="O549" s="59" t="str">
        <f t="shared" si="1094"/>
        <v/>
      </c>
      <c r="P549" s="59" t="str">
        <f t="shared" si="1094"/>
        <v/>
      </c>
      <c r="Q549" s="59" t="str">
        <f t="shared" si="1094"/>
        <v/>
      </c>
      <c r="R549" s="59" t="str">
        <f t="shared" si="1094"/>
        <v/>
      </c>
      <c r="S549" s="59" t="str">
        <f t="shared" si="1094"/>
        <v/>
      </c>
      <c r="T549" s="59" t="str">
        <f t="shared" si="1094"/>
        <v/>
      </c>
      <c r="U549" s="59" t="str">
        <f t="shared" si="1094"/>
        <v/>
      </c>
      <c r="V549" s="59" t="str">
        <f t="shared" si="1094"/>
        <v/>
      </c>
      <c r="W549" s="59" t="str">
        <f t="shared" si="1094"/>
        <v/>
      </c>
      <c r="X549" s="59" t="str">
        <f t="shared" si="1094"/>
        <v/>
      </c>
      <c r="Y549" s="59" t="str">
        <f t="shared" si="1094"/>
        <v/>
      </c>
      <c r="Z549" s="59" t="str">
        <f t="shared" si="1094"/>
        <v/>
      </c>
    </row>
    <row r="550">
      <c r="A550" s="16" t="s">
        <v>25</v>
      </c>
      <c r="B550" s="62"/>
      <c r="C550" s="54">
        <v>45356.0</v>
      </c>
      <c r="D550" s="54">
        <v>45977.0</v>
      </c>
      <c r="E550" s="55"/>
      <c r="F550" s="60"/>
      <c r="G550" s="57"/>
      <c r="H550" s="62"/>
      <c r="I550" s="58" t="str">
        <f t="shared" si="4"/>
        <v/>
      </c>
      <c r="J550" s="59" t="str">
        <f t="shared" ref="J550:K550" si="1095">if($E550="","",if($E550="Dropped",if(and(J$1&lt;=$I550,J$1&gt;=$H550),if(Year($D550)=J$1,$F550*0.8,if((year($D550)+1)=J$1,$F550*0.6,$F550*0.4)) ,""),if($E550="Minors",0,if($E550="FA Contract",if(and(J$1&lt;=$I550,J$1&gt;=$H550),$F550,""),if($E550="YP Contract",if(J$1=$H550,500000,if(J$1=($H550+1),1000000,if(J$1=($H550+2),1500000,""))))))))</f>
        <v/>
      </c>
      <c r="K550" s="59" t="str">
        <f t="shared" si="1095"/>
        <v/>
      </c>
      <c r="L550" s="59" t="str">
        <f t="shared" ref="L550:Z550" si="1096">if($E550="","",if($E550="Injured",if(and(L$1=year(today()),L$1&lt;=$I550,L$1&gt;=$H550),0,if(and(L$1&lt;=$I550,L$1&gt;=$H550),$F550,"")),if($E550="Dropped",if(and(L$1&lt;=$I550,L$1&gt;=$H550),if(Year($D550)=L$1,$F550*0.8,if((year($D550)+1)=L$1,$F550*0.6,$F550*0.4)) ,""),if($E550="Minors",0,if($E550="FA Contract",if(and(L$1&lt;=$I550,L$1&gt;=$H550),$F550,""),if($E550="YP Contract",if(L$1=$H550,500000,if(L$1=($H550+1),1000000,if(L$1=($H550+2),1500000,"")))))))))</f>
        <v/>
      </c>
      <c r="M550" s="59" t="str">
        <f t="shared" si="1096"/>
        <v/>
      </c>
      <c r="N550" s="59" t="str">
        <f t="shared" si="1096"/>
        <v/>
      </c>
      <c r="O550" s="59" t="str">
        <f t="shared" si="1096"/>
        <v/>
      </c>
      <c r="P550" s="59" t="str">
        <f t="shared" si="1096"/>
        <v/>
      </c>
      <c r="Q550" s="59" t="str">
        <f t="shared" si="1096"/>
        <v/>
      </c>
      <c r="R550" s="59" t="str">
        <f t="shared" si="1096"/>
        <v/>
      </c>
      <c r="S550" s="59" t="str">
        <f t="shared" si="1096"/>
        <v/>
      </c>
      <c r="T550" s="59" t="str">
        <f t="shared" si="1096"/>
        <v/>
      </c>
      <c r="U550" s="59" t="str">
        <f t="shared" si="1096"/>
        <v/>
      </c>
      <c r="V550" s="59" t="str">
        <f t="shared" si="1096"/>
        <v/>
      </c>
      <c r="W550" s="59" t="str">
        <f t="shared" si="1096"/>
        <v/>
      </c>
      <c r="X550" s="59" t="str">
        <f t="shared" si="1096"/>
        <v/>
      </c>
      <c r="Y550" s="59" t="str">
        <f t="shared" si="1096"/>
        <v/>
      </c>
      <c r="Z550" s="59" t="str">
        <f t="shared" si="1096"/>
        <v/>
      </c>
    </row>
    <row r="551">
      <c r="A551" s="16" t="s">
        <v>652</v>
      </c>
      <c r="B551" s="62"/>
      <c r="C551" s="54">
        <v>45520.0</v>
      </c>
      <c r="D551" s="54"/>
      <c r="E551" s="55"/>
      <c r="F551" s="60"/>
      <c r="G551" s="57"/>
      <c r="H551" s="62"/>
      <c r="I551" s="58" t="str">
        <f t="shared" si="4"/>
        <v/>
      </c>
      <c r="J551" s="59" t="str">
        <f t="shared" ref="J551:K551" si="1097">if($E551="","",if($E551="Dropped",if(and(J$1&lt;=$I551,J$1&gt;=$H551),if(Year($D551)=J$1,$F551*0.8,if((year($D551)+1)=J$1,$F551*0.6,$F551*0.4)) ,""),if($E551="Minors",0,if($E551="FA Contract",if(and(J$1&lt;=$I551,J$1&gt;=$H551),$F551,""),if($E551="YP Contract",if(J$1=$H551,500000,if(J$1=($H551+1),1000000,if(J$1=($H551+2),1500000,""))))))))</f>
        <v/>
      </c>
      <c r="K551" s="59" t="str">
        <f t="shared" si="1097"/>
        <v/>
      </c>
      <c r="L551" s="59" t="str">
        <f t="shared" ref="L551:Z551" si="1098">if($E551="","",if($E551="Injured",if(and(L$1=year(today()),L$1&lt;=$I551,L$1&gt;=$H551),0,if(and(L$1&lt;=$I551,L$1&gt;=$H551),$F551,"")),if($E551="Dropped",if(and(L$1&lt;=$I551,L$1&gt;=$H551),if(Year($D551)=L$1,$F551*0.8,if((year($D551)+1)=L$1,$F551*0.6,$F551*0.4)) ,""),if($E551="Minors",0,if($E551="FA Contract",if(and(L$1&lt;=$I551,L$1&gt;=$H551),$F551,""),if($E551="YP Contract",if(L$1=$H551,500000,if(L$1=($H551+1),1000000,if(L$1=($H551+2),1500000,"")))))))))</f>
        <v/>
      </c>
      <c r="M551" s="59" t="str">
        <f t="shared" si="1098"/>
        <v/>
      </c>
      <c r="N551" s="59" t="str">
        <f t="shared" si="1098"/>
        <v/>
      </c>
      <c r="O551" s="59" t="str">
        <f t="shared" si="1098"/>
        <v/>
      </c>
      <c r="P551" s="59" t="str">
        <f t="shared" si="1098"/>
        <v/>
      </c>
      <c r="Q551" s="59" t="str">
        <f t="shared" si="1098"/>
        <v/>
      </c>
      <c r="R551" s="59" t="str">
        <f t="shared" si="1098"/>
        <v/>
      </c>
      <c r="S551" s="59" t="str">
        <f t="shared" si="1098"/>
        <v/>
      </c>
      <c r="T551" s="59" t="str">
        <f t="shared" si="1098"/>
        <v/>
      </c>
      <c r="U551" s="59" t="str">
        <f t="shared" si="1098"/>
        <v/>
      </c>
      <c r="V551" s="59" t="str">
        <f t="shared" si="1098"/>
        <v/>
      </c>
      <c r="W551" s="59" t="str">
        <f t="shared" si="1098"/>
        <v/>
      </c>
      <c r="X551" s="59" t="str">
        <f t="shared" si="1098"/>
        <v/>
      </c>
      <c r="Y551" s="59" t="str">
        <f t="shared" si="1098"/>
        <v/>
      </c>
      <c r="Z551" s="59" t="str">
        <f t="shared" si="1098"/>
        <v/>
      </c>
    </row>
    <row r="552">
      <c r="A552" s="16" t="s">
        <v>653</v>
      </c>
      <c r="B552" s="62"/>
      <c r="C552" s="54">
        <v>45343.0</v>
      </c>
      <c r="D552" s="54">
        <v>45788.0</v>
      </c>
      <c r="E552" s="55"/>
      <c r="F552" s="60"/>
      <c r="G552" s="57"/>
      <c r="H552" s="62"/>
      <c r="I552" s="58" t="str">
        <f t="shared" si="4"/>
        <v/>
      </c>
      <c r="J552" s="59" t="str">
        <f t="shared" ref="J552:K552" si="1099">if($E552="","",if($E552="Dropped",if(and(J$1&lt;=$I552,J$1&gt;=$H552),if(Year($D552)=J$1,$F552*0.8,if((year($D552)+1)=J$1,$F552*0.6,$F552*0.4)) ,""),if($E552="Minors",0,if($E552="FA Contract",if(and(J$1&lt;=$I552,J$1&gt;=$H552),$F552,""),if($E552="YP Contract",if(J$1=$H552,500000,if(J$1=($H552+1),1000000,if(J$1=($H552+2),1500000,""))))))))</f>
        <v/>
      </c>
      <c r="K552" s="59" t="str">
        <f t="shared" si="1099"/>
        <v/>
      </c>
      <c r="L552" s="59" t="str">
        <f t="shared" ref="L552:Z552" si="1100">if($E552="","",if($E552="Injured",if(and(L$1=year(today()),L$1&lt;=$I552,L$1&gt;=$H552),0,if(and(L$1&lt;=$I552,L$1&gt;=$H552),$F552,"")),if($E552="Dropped",if(and(L$1&lt;=$I552,L$1&gt;=$H552),if(Year($D552)=L$1,$F552*0.8,if((year($D552)+1)=L$1,$F552*0.6,$F552*0.4)) ,""),if($E552="Minors",0,if($E552="FA Contract",if(and(L$1&lt;=$I552,L$1&gt;=$H552),$F552,""),if($E552="YP Contract",if(L$1=$H552,500000,if(L$1=($H552+1),1000000,if(L$1=($H552+2),1500000,"")))))))))</f>
        <v/>
      </c>
      <c r="M552" s="59" t="str">
        <f t="shared" si="1100"/>
        <v/>
      </c>
      <c r="N552" s="59" t="str">
        <f t="shared" si="1100"/>
        <v/>
      </c>
      <c r="O552" s="59" t="str">
        <f t="shared" si="1100"/>
        <v/>
      </c>
      <c r="P552" s="59" t="str">
        <f t="shared" si="1100"/>
        <v/>
      </c>
      <c r="Q552" s="59" t="str">
        <f t="shared" si="1100"/>
        <v/>
      </c>
      <c r="R552" s="59" t="str">
        <f t="shared" si="1100"/>
        <v/>
      </c>
      <c r="S552" s="59" t="str">
        <f t="shared" si="1100"/>
        <v/>
      </c>
      <c r="T552" s="59" t="str">
        <f t="shared" si="1100"/>
        <v/>
      </c>
      <c r="U552" s="59" t="str">
        <f t="shared" si="1100"/>
        <v/>
      </c>
      <c r="V552" s="59" t="str">
        <f t="shared" si="1100"/>
        <v/>
      </c>
      <c r="W552" s="59" t="str">
        <f t="shared" si="1100"/>
        <v/>
      </c>
      <c r="X552" s="59" t="str">
        <f t="shared" si="1100"/>
        <v/>
      </c>
      <c r="Y552" s="59" t="str">
        <f t="shared" si="1100"/>
        <v/>
      </c>
      <c r="Z552" s="59" t="str">
        <f t="shared" si="1100"/>
        <v/>
      </c>
    </row>
    <row r="553">
      <c r="A553" s="16" t="s">
        <v>654</v>
      </c>
      <c r="B553" s="62"/>
      <c r="C553" s="54">
        <v>45371.0</v>
      </c>
      <c r="D553" s="54"/>
      <c r="E553" s="55"/>
      <c r="F553" s="60"/>
      <c r="G553" s="72"/>
      <c r="H553" s="62"/>
      <c r="I553" s="58" t="str">
        <f t="shared" si="4"/>
        <v/>
      </c>
      <c r="J553" s="59" t="str">
        <f t="shared" ref="J553:K553" si="1101">if($E553="","",if($E553="Dropped",if(and(J$1&lt;=$I553,J$1&gt;=$H553),if(Year($D553)=J$1,$F553*0.8,if((year($D553)+1)=J$1,$F553*0.6,$F553*0.4)) ,""),if($E553="Minors",0,if($E553="FA Contract",if(and(J$1&lt;=$I553,J$1&gt;=$H553),$F553,""),if($E553="YP Contract",if(J$1=$H553,500000,if(J$1=($H553+1),1000000,if(J$1=($H553+2),1500000,""))))))))</f>
        <v/>
      </c>
      <c r="K553" s="59" t="str">
        <f t="shared" si="1101"/>
        <v/>
      </c>
      <c r="L553" s="59" t="str">
        <f t="shared" ref="L553:Z553" si="1102">if($E553="","",if($E553="Injured",if(and(L$1=year(today()),L$1&lt;=$I553,L$1&gt;=$H553),0,if(and(L$1&lt;=$I553,L$1&gt;=$H553),$F553,"")),if($E553="Dropped",if(and(L$1&lt;=$I553,L$1&gt;=$H553),if(Year($D553)=L$1,$F553*0.8,if((year($D553)+1)=L$1,$F553*0.6,$F553*0.4)) ,""),if($E553="Minors",0,if($E553="FA Contract",if(and(L$1&lt;=$I553,L$1&gt;=$H553),$F553,""),if($E553="YP Contract",if(L$1=$H553,500000,if(L$1=($H553+1),1000000,if(L$1=($H553+2),1500000,"")))))))))</f>
        <v/>
      </c>
      <c r="M553" s="59" t="str">
        <f t="shared" si="1102"/>
        <v/>
      </c>
      <c r="N553" s="59" t="str">
        <f t="shared" si="1102"/>
        <v/>
      </c>
      <c r="O553" s="59" t="str">
        <f t="shared" si="1102"/>
        <v/>
      </c>
      <c r="P553" s="59" t="str">
        <f t="shared" si="1102"/>
        <v/>
      </c>
      <c r="Q553" s="59" t="str">
        <f t="shared" si="1102"/>
        <v/>
      </c>
      <c r="R553" s="59" t="str">
        <f t="shared" si="1102"/>
        <v/>
      </c>
      <c r="S553" s="59" t="str">
        <f t="shared" si="1102"/>
        <v/>
      </c>
      <c r="T553" s="59" t="str">
        <f t="shared" si="1102"/>
        <v/>
      </c>
      <c r="U553" s="59" t="str">
        <f t="shared" si="1102"/>
        <v/>
      </c>
      <c r="V553" s="59" t="str">
        <f t="shared" si="1102"/>
        <v/>
      </c>
      <c r="W553" s="59" t="str">
        <f t="shared" si="1102"/>
        <v/>
      </c>
      <c r="X553" s="59" t="str">
        <f t="shared" si="1102"/>
        <v/>
      </c>
      <c r="Y553" s="59" t="str">
        <f t="shared" si="1102"/>
        <v/>
      </c>
      <c r="Z553" s="59" t="str">
        <f t="shared" si="1102"/>
        <v/>
      </c>
    </row>
    <row r="554">
      <c r="A554" s="16" t="s">
        <v>382</v>
      </c>
      <c r="B554" s="62"/>
      <c r="C554" s="54">
        <v>45356.0</v>
      </c>
      <c r="D554" s="54">
        <v>45977.0</v>
      </c>
      <c r="E554" s="55"/>
      <c r="F554" s="60"/>
      <c r="G554" s="57"/>
      <c r="H554" s="62"/>
      <c r="I554" s="58" t="str">
        <f t="shared" si="4"/>
        <v/>
      </c>
      <c r="J554" s="59" t="str">
        <f t="shared" ref="J554:K554" si="1103">if($E554="","",if($E554="Dropped",if(and(J$1&lt;=$I554,J$1&gt;=$H554),if(Year($D554)=J$1,$F554*0.8,if((year($D554)+1)=J$1,$F554*0.6,$F554*0.4)) ,""),if($E554="Minors",0,if($E554="FA Contract",if(and(J$1&lt;=$I554,J$1&gt;=$H554),$F554,""),if($E554="YP Contract",if(J$1=$H554,500000,if(J$1=($H554+1),1000000,if(J$1=($H554+2),1500000,""))))))))</f>
        <v/>
      </c>
      <c r="K554" s="59" t="str">
        <f t="shared" si="1103"/>
        <v/>
      </c>
      <c r="L554" s="59" t="str">
        <f t="shared" ref="L554:Z554" si="1104">if($E554="","",if($E554="Injured",if(and(L$1=year(today()),L$1&lt;=$I554,L$1&gt;=$H554),0,if(and(L$1&lt;=$I554,L$1&gt;=$H554),$F554,"")),if($E554="Dropped",if(and(L$1&lt;=$I554,L$1&gt;=$H554),if(Year($D554)=L$1,$F554*0.8,if((year($D554)+1)=L$1,$F554*0.6,$F554*0.4)) ,""),if($E554="Minors",0,if($E554="FA Contract",if(and(L$1&lt;=$I554,L$1&gt;=$H554),$F554,""),if($E554="YP Contract",if(L$1=$H554,500000,if(L$1=($H554+1),1000000,if(L$1=($H554+2),1500000,"")))))))))</f>
        <v/>
      </c>
      <c r="M554" s="59" t="str">
        <f t="shared" si="1104"/>
        <v/>
      </c>
      <c r="N554" s="59" t="str">
        <f t="shared" si="1104"/>
        <v/>
      </c>
      <c r="O554" s="59" t="str">
        <f t="shared" si="1104"/>
        <v/>
      </c>
      <c r="P554" s="59" t="str">
        <f t="shared" si="1104"/>
        <v/>
      </c>
      <c r="Q554" s="59" t="str">
        <f t="shared" si="1104"/>
        <v/>
      </c>
      <c r="R554" s="59" t="str">
        <f t="shared" si="1104"/>
        <v/>
      </c>
      <c r="S554" s="59" t="str">
        <f t="shared" si="1104"/>
        <v/>
      </c>
      <c r="T554" s="59" t="str">
        <f t="shared" si="1104"/>
        <v/>
      </c>
      <c r="U554" s="59" t="str">
        <f t="shared" si="1104"/>
        <v/>
      </c>
      <c r="V554" s="59" t="str">
        <f t="shared" si="1104"/>
        <v/>
      </c>
      <c r="W554" s="59" t="str">
        <f t="shared" si="1104"/>
        <v/>
      </c>
      <c r="X554" s="59" t="str">
        <f t="shared" si="1104"/>
        <v/>
      </c>
      <c r="Y554" s="59" t="str">
        <f t="shared" si="1104"/>
        <v/>
      </c>
      <c r="Z554" s="59" t="str">
        <f t="shared" si="1104"/>
        <v/>
      </c>
    </row>
    <row r="555">
      <c r="A555" s="16" t="s">
        <v>487</v>
      </c>
      <c r="B555" s="62"/>
      <c r="C555" s="54">
        <v>45318.0</v>
      </c>
      <c r="D555" s="54">
        <v>45977.0</v>
      </c>
      <c r="E555" s="55"/>
      <c r="F555" s="56"/>
      <c r="G555" s="57"/>
      <c r="H555" s="62"/>
      <c r="I555" s="58" t="str">
        <f t="shared" si="4"/>
        <v/>
      </c>
      <c r="J555" s="59" t="str">
        <f t="shared" ref="J555:K555" si="1105">if($E555="","",if($E555="Dropped",if(and(J$1&lt;=$I555,J$1&gt;=$H555),if(Year($D555)=J$1,$F555*0.8,if((year($D555)+1)=J$1,$F555*0.6,$F555*0.4)) ,""),if($E555="Minors",0,if($E555="FA Contract",if(and(J$1&lt;=$I555,J$1&gt;=$H555),$F555,""),if($E555="YP Contract",if(J$1=$H555,500000,if(J$1=($H555+1),1000000,if(J$1=($H555+2),1500000,""))))))))</f>
        <v/>
      </c>
      <c r="K555" s="59" t="str">
        <f t="shared" si="1105"/>
        <v/>
      </c>
      <c r="L555" s="59" t="str">
        <f t="shared" ref="L555:Z555" si="1106">if($E555="","",if($E555="Injured",if(and(L$1=year(today()),L$1&lt;=$I555,L$1&gt;=$H555),0,if(and(L$1&lt;=$I555,L$1&gt;=$H555),$F555,"")),if($E555="Dropped",if(and(L$1&lt;=$I555,L$1&gt;=$H555),if(Year($D555)=L$1,$F555*0.8,if((year($D555)+1)=L$1,$F555*0.6,$F555*0.4)) ,""),if($E555="Minors",0,if($E555="FA Contract",if(and(L$1&lt;=$I555,L$1&gt;=$H555),$F555,""),if($E555="YP Contract",if(L$1=$H555,500000,if(L$1=($H555+1),1000000,if(L$1=($H555+2),1500000,"")))))))))</f>
        <v/>
      </c>
      <c r="M555" s="59" t="str">
        <f t="shared" si="1106"/>
        <v/>
      </c>
      <c r="N555" s="59" t="str">
        <f t="shared" si="1106"/>
        <v/>
      </c>
      <c r="O555" s="59" t="str">
        <f t="shared" si="1106"/>
        <v/>
      </c>
      <c r="P555" s="59" t="str">
        <f t="shared" si="1106"/>
        <v/>
      </c>
      <c r="Q555" s="59" t="str">
        <f t="shared" si="1106"/>
        <v/>
      </c>
      <c r="R555" s="59" t="str">
        <f t="shared" si="1106"/>
        <v/>
      </c>
      <c r="S555" s="59" t="str">
        <f t="shared" si="1106"/>
        <v/>
      </c>
      <c r="T555" s="59" t="str">
        <f t="shared" si="1106"/>
        <v/>
      </c>
      <c r="U555" s="59" t="str">
        <f t="shared" si="1106"/>
        <v/>
      </c>
      <c r="V555" s="59" t="str">
        <f t="shared" si="1106"/>
        <v/>
      </c>
      <c r="W555" s="59" t="str">
        <f t="shared" si="1106"/>
        <v/>
      </c>
      <c r="X555" s="59" t="str">
        <f t="shared" si="1106"/>
        <v/>
      </c>
      <c r="Y555" s="59" t="str">
        <f t="shared" si="1106"/>
        <v/>
      </c>
      <c r="Z555" s="59" t="str">
        <f t="shared" si="1106"/>
        <v/>
      </c>
    </row>
    <row r="556">
      <c r="A556" s="16" t="s">
        <v>246</v>
      </c>
      <c r="B556" s="62"/>
      <c r="C556" s="54">
        <v>45823.0</v>
      </c>
      <c r="D556" s="54">
        <v>45977.0</v>
      </c>
      <c r="E556" s="55"/>
      <c r="F556" s="60"/>
      <c r="G556" s="57"/>
      <c r="H556" s="62"/>
      <c r="I556" s="58" t="str">
        <f t="shared" si="4"/>
        <v/>
      </c>
      <c r="J556" s="59" t="str">
        <f t="shared" ref="J556:K556" si="1107">if($E556="","",if($E556="Dropped",if(and(J$1&lt;=$I556,J$1&gt;=$H556),if(Year($D556)=J$1,$F556*0.8,if((year($D556)+1)=J$1,$F556*0.6,$F556*0.4)) ,""),if($E556="Minors",0,if($E556="FA Contract",if(and(J$1&lt;=$I556,J$1&gt;=$H556),$F556,""),if($E556="YP Contract",if(J$1=$H556,500000,if(J$1=($H556+1),1000000,if(J$1=($H556+2),1500000,""))))))))</f>
        <v/>
      </c>
      <c r="K556" s="59" t="str">
        <f t="shared" si="1107"/>
        <v/>
      </c>
      <c r="L556" s="59" t="str">
        <f t="shared" ref="L556:Z556" si="1108">if($E556="","",if($E556="Injured",if(and(L$1=year(today()),L$1&lt;=$I556,L$1&gt;=$H556),0,if(and(L$1&lt;=$I556,L$1&gt;=$H556),$F556,"")),if($E556="Dropped",if(and(L$1&lt;=$I556,L$1&gt;=$H556),if(Year($D556)=L$1,$F556*0.8,if((year($D556)+1)=L$1,$F556*0.6,$F556*0.4)) ,""),if($E556="Minors",0,if($E556="FA Contract",if(and(L$1&lt;=$I556,L$1&gt;=$H556),$F556,""),if($E556="YP Contract",if(L$1=$H556,500000,if(L$1=($H556+1),1000000,if(L$1=($H556+2),1500000,"")))))))))</f>
        <v/>
      </c>
      <c r="M556" s="59" t="str">
        <f t="shared" si="1108"/>
        <v/>
      </c>
      <c r="N556" s="59" t="str">
        <f t="shared" si="1108"/>
        <v/>
      </c>
      <c r="O556" s="59" t="str">
        <f t="shared" si="1108"/>
        <v/>
      </c>
      <c r="P556" s="59" t="str">
        <f t="shared" si="1108"/>
        <v/>
      </c>
      <c r="Q556" s="59" t="str">
        <f t="shared" si="1108"/>
        <v/>
      </c>
      <c r="R556" s="59" t="str">
        <f t="shared" si="1108"/>
        <v/>
      </c>
      <c r="S556" s="59" t="str">
        <f t="shared" si="1108"/>
        <v/>
      </c>
      <c r="T556" s="59" t="str">
        <f t="shared" si="1108"/>
        <v/>
      </c>
      <c r="U556" s="59" t="str">
        <f t="shared" si="1108"/>
        <v/>
      </c>
      <c r="V556" s="59" t="str">
        <f t="shared" si="1108"/>
        <v/>
      </c>
      <c r="W556" s="59" t="str">
        <f t="shared" si="1108"/>
        <v/>
      </c>
      <c r="X556" s="59" t="str">
        <f t="shared" si="1108"/>
        <v/>
      </c>
      <c r="Y556" s="59" t="str">
        <f t="shared" si="1108"/>
        <v/>
      </c>
      <c r="Z556" s="59" t="str">
        <f t="shared" si="1108"/>
        <v/>
      </c>
    </row>
    <row r="557">
      <c r="A557" s="16" t="s">
        <v>656</v>
      </c>
      <c r="B557" s="62"/>
      <c r="C557" s="54">
        <v>45698.0</v>
      </c>
      <c r="D557" s="54">
        <v>45893.0</v>
      </c>
      <c r="E557" s="55"/>
      <c r="F557" s="60"/>
      <c r="G557" s="57"/>
      <c r="H557" s="62"/>
      <c r="I557" s="58" t="str">
        <f t="shared" si="4"/>
        <v/>
      </c>
      <c r="J557" s="59" t="str">
        <f t="shared" ref="J557:K557" si="1109">if($E557="","",if($E557="Dropped",if(and(J$1&lt;=$I557,J$1&gt;=$H557),if(Year($D557)=J$1,$F557*0.8,if((year($D557)+1)=J$1,$F557*0.6,$F557*0.4)) ,""),if($E557="Minors",0,if($E557="FA Contract",if(and(J$1&lt;=$I557,J$1&gt;=$H557),$F557,""),if($E557="YP Contract",if(J$1=$H557,500000,if(J$1=($H557+1),1000000,if(J$1=($H557+2),1500000,""))))))))</f>
        <v/>
      </c>
      <c r="K557" s="59" t="str">
        <f t="shared" si="1109"/>
        <v/>
      </c>
      <c r="L557" s="59" t="str">
        <f t="shared" ref="L557:Z557" si="1110">if($E557="","",if($E557="Injured",if(and(L$1=year(today()),L$1&lt;=$I557,L$1&gt;=$H557),0,if(and(L$1&lt;=$I557,L$1&gt;=$H557),$F557,"")),if($E557="Dropped",if(and(L$1&lt;=$I557,L$1&gt;=$H557),if(Year($D557)=L$1,$F557*0.8,if((year($D557)+1)=L$1,$F557*0.6,$F557*0.4)) ,""),if($E557="Minors",0,if($E557="FA Contract",if(and(L$1&lt;=$I557,L$1&gt;=$H557),$F557,""),if($E557="YP Contract",if(L$1=$H557,500000,if(L$1=($H557+1),1000000,if(L$1=($H557+2),1500000,"")))))))))</f>
        <v/>
      </c>
      <c r="M557" s="59" t="str">
        <f t="shared" si="1110"/>
        <v/>
      </c>
      <c r="N557" s="59" t="str">
        <f t="shared" si="1110"/>
        <v/>
      </c>
      <c r="O557" s="59" t="str">
        <f t="shared" si="1110"/>
        <v/>
      </c>
      <c r="P557" s="59" t="str">
        <f t="shared" si="1110"/>
        <v/>
      </c>
      <c r="Q557" s="59" t="str">
        <f t="shared" si="1110"/>
        <v/>
      </c>
      <c r="R557" s="59" t="str">
        <f t="shared" si="1110"/>
        <v/>
      </c>
      <c r="S557" s="59" t="str">
        <f t="shared" si="1110"/>
        <v/>
      </c>
      <c r="T557" s="59" t="str">
        <f t="shared" si="1110"/>
        <v/>
      </c>
      <c r="U557" s="59" t="str">
        <f t="shared" si="1110"/>
        <v/>
      </c>
      <c r="V557" s="59" t="str">
        <f t="shared" si="1110"/>
        <v/>
      </c>
      <c r="W557" s="59" t="str">
        <f t="shared" si="1110"/>
        <v/>
      </c>
      <c r="X557" s="59" t="str">
        <f t="shared" si="1110"/>
        <v/>
      </c>
      <c r="Y557" s="59" t="str">
        <f t="shared" si="1110"/>
        <v/>
      </c>
      <c r="Z557" s="59" t="str">
        <f t="shared" si="1110"/>
        <v/>
      </c>
    </row>
    <row r="558">
      <c r="A558" s="16" t="s">
        <v>31</v>
      </c>
      <c r="B558" s="62"/>
      <c r="C558" s="54">
        <v>45356.0</v>
      </c>
      <c r="D558" s="54">
        <v>45977.0</v>
      </c>
      <c r="E558" s="55"/>
      <c r="F558" s="60"/>
      <c r="G558" s="57"/>
      <c r="H558" s="62"/>
      <c r="I558" s="58" t="str">
        <f t="shared" si="4"/>
        <v/>
      </c>
      <c r="J558" s="59" t="str">
        <f t="shared" ref="J558:K558" si="1111">if($E558="","",if($E558="Dropped",if(and(J$1&lt;=$I558,J$1&gt;=$H558),if(Year($D558)=J$1,$F558*0.8,if((year($D558)+1)=J$1,$F558*0.6,$F558*0.4)) ,""),if($E558="Minors",0,if($E558="FA Contract",if(and(J$1&lt;=$I558,J$1&gt;=$H558),$F558,""),if($E558="YP Contract",if(J$1=$H558,500000,if(J$1=($H558+1),1000000,if(J$1=($H558+2),1500000,""))))))))</f>
        <v/>
      </c>
      <c r="K558" s="59" t="str">
        <f t="shared" si="1111"/>
        <v/>
      </c>
      <c r="L558" s="59" t="str">
        <f t="shared" ref="L558:Z558" si="1112">if($E558="","",if($E558="Injured",if(and(L$1=year(today()),L$1&lt;=$I558,L$1&gt;=$H558),0,if(and(L$1&lt;=$I558,L$1&gt;=$H558),$F558,"")),if($E558="Dropped",if(and(L$1&lt;=$I558,L$1&gt;=$H558),if(Year($D558)=L$1,$F558*0.8,if((year($D558)+1)=L$1,$F558*0.6,$F558*0.4)) ,""),if($E558="Minors",0,if($E558="FA Contract",if(and(L$1&lt;=$I558,L$1&gt;=$H558),$F558,""),if($E558="YP Contract",if(L$1=$H558,500000,if(L$1=($H558+1),1000000,if(L$1=($H558+2),1500000,"")))))))))</f>
        <v/>
      </c>
      <c r="M558" s="59" t="str">
        <f t="shared" si="1112"/>
        <v/>
      </c>
      <c r="N558" s="59" t="str">
        <f t="shared" si="1112"/>
        <v/>
      </c>
      <c r="O558" s="59" t="str">
        <f t="shared" si="1112"/>
        <v/>
      </c>
      <c r="P558" s="59" t="str">
        <f t="shared" si="1112"/>
        <v/>
      </c>
      <c r="Q558" s="59" t="str">
        <f t="shared" si="1112"/>
        <v/>
      </c>
      <c r="R558" s="59" t="str">
        <f t="shared" si="1112"/>
        <v/>
      </c>
      <c r="S558" s="59" t="str">
        <f t="shared" si="1112"/>
        <v/>
      </c>
      <c r="T558" s="59" t="str">
        <f t="shared" si="1112"/>
        <v/>
      </c>
      <c r="U558" s="59" t="str">
        <f t="shared" si="1112"/>
        <v/>
      </c>
      <c r="V558" s="59" t="str">
        <f t="shared" si="1112"/>
        <v/>
      </c>
      <c r="W558" s="59" t="str">
        <f t="shared" si="1112"/>
        <v/>
      </c>
      <c r="X558" s="59" t="str">
        <f t="shared" si="1112"/>
        <v/>
      </c>
      <c r="Y558" s="59" t="str">
        <f t="shared" si="1112"/>
        <v/>
      </c>
      <c r="Z558" s="59" t="str">
        <f t="shared" si="1112"/>
        <v/>
      </c>
    </row>
    <row r="559">
      <c r="A559" s="16" t="s">
        <v>610</v>
      </c>
      <c r="B559" s="62"/>
      <c r="C559" s="54">
        <v>45356.0</v>
      </c>
      <c r="D559" s="54">
        <v>45977.0</v>
      </c>
      <c r="E559" s="55"/>
      <c r="F559" s="60"/>
      <c r="G559" s="57"/>
      <c r="H559" s="62"/>
      <c r="I559" s="58" t="str">
        <f t="shared" si="4"/>
        <v/>
      </c>
      <c r="J559" s="59" t="str">
        <f t="shared" ref="J559:K559" si="1113">if($E559="","",if($E559="Dropped",if(and(J$1&lt;=$I559,J$1&gt;=$H559),if(Year($D559)=J$1,$F559*0.8,if((year($D559)+1)=J$1,$F559*0.6,$F559*0.4)) ,""),if($E559="Minors",0,if($E559="FA Contract",if(and(J$1&lt;=$I559,J$1&gt;=$H559),$F559,""),if($E559="YP Contract",if(J$1=$H559,500000,if(J$1=($H559+1),1000000,if(J$1=($H559+2),1500000,""))))))))</f>
        <v/>
      </c>
      <c r="K559" s="59" t="str">
        <f t="shared" si="1113"/>
        <v/>
      </c>
      <c r="L559" s="59" t="str">
        <f t="shared" ref="L559:Z559" si="1114">if($E559="","",if($E559="Injured",if(and(L$1=year(today()),L$1&lt;=$I559,L$1&gt;=$H559),0,if(and(L$1&lt;=$I559,L$1&gt;=$H559),$F559,"")),if($E559="Dropped",if(and(L$1&lt;=$I559,L$1&gt;=$H559),if(Year($D559)=L$1,$F559*0.8,if((year($D559)+1)=L$1,$F559*0.6,$F559*0.4)) ,""),if($E559="Minors",0,if($E559="FA Contract",if(and(L$1&lt;=$I559,L$1&gt;=$H559),$F559,""),if($E559="YP Contract",if(L$1=$H559,500000,if(L$1=($H559+1),1000000,if(L$1=($H559+2),1500000,"")))))))))</f>
        <v/>
      </c>
      <c r="M559" s="59" t="str">
        <f t="shared" si="1114"/>
        <v/>
      </c>
      <c r="N559" s="59" t="str">
        <f t="shared" si="1114"/>
        <v/>
      </c>
      <c r="O559" s="59" t="str">
        <f t="shared" si="1114"/>
        <v/>
      </c>
      <c r="P559" s="59" t="str">
        <f t="shared" si="1114"/>
        <v/>
      </c>
      <c r="Q559" s="59" t="str">
        <f t="shared" si="1114"/>
        <v/>
      </c>
      <c r="R559" s="59" t="str">
        <f t="shared" si="1114"/>
        <v/>
      </c>
      <c r="S559" s="59" t="str">
        <f t="shared" si="1114"/>
        <v/>
      </c>
      <c r="T559" s="59" t="str">
        <f t="shared" si="1114"/>
        <v/>
      </c>
      <c r="U559" s="59" t="str">
        <f t="shared" si="1114"/>
        <v/>
      </c>
      <c r="V559" s="59" t="str">
        <f t="shared" si="1114"/>
        <v/>
      </c>
      <c r="W559" s="59" t="str">
        <f t="shared" si="1114"/>
        <v/>
      </c>
      <c r="X559" s="59" t="str">
        <f t="shared" si="1114"/>
        <v/>
      </c>
      <c r="Y559" s="59" t="str">
        <f t="shared" si="1114"/>
        <v/>
      </c>
      <c r="Z559" s="59" t="str">
        <f t="shared" si="1114"/>
        <v/>
      </c>
    </row>
    <row r="560">
      <c r="A560" s="16" t="s">
        <v>214</v>
      </c>
      <c r="B560" s="62"/>
      <c r="C560" s="54">
        <v>45356.0</v>
      </c>
      <c r="D560" s="54">
        <v>45977.0</v>
      </c>
      <c r="E560" s="55"/>
      <c r="F560" s="60"/>
      <c r="G560" s="57"/>
      <c r="H560" s="62"/>
      <c r="I560" s="58" t="str">
        <f t="shared" si="4"/>
        <v/>
      </c>
      <c r="J560" s="59" t="str">
        <f t="shared" ref="J560:K560" si="1115">if($E560="","",if($E560="Dropped",if(and(J$1&lt;=$I560,J$1&gt;=$H560),if(Year($D560)=J$1,$F560*0.8,if((year($D560)+1)=J$1,$F560*0.6,$F560*0.4)) ,""),if($E560="Minors",0,if($E560="FA Contract",if(and(J$1&lt;=$I560,J$1&gt;=$H560),$F560,""),if($E560="YP Contract",if(J$1=$H560,500000,if(J$1=($H560+1),1000000,if(J$1=($H560+2),1500000,""))))))))</f>
        <v/>
      </c>
      <c r="K560" s="59" t="str">
        <f t="shared" si="1115"/>
        <v/>
      </c>
      <c r="L560" s="59" t="str">
        <f t="shared" ref="L560:Z560" si="1116">if($E560="","",if($E560="Injured",if(and(L$1=year(today()),L$1&lt;=$I560,L$1&gt;=$H560),0,if(and(L$1&lt;=$I560,L$1&gt;=$H560),$F560,"")),if($E560="Dropped",if(and(L$1&lt;=$I560,L$1&gt;=$H560),if(Year($D560)=L$1,$F560*0.8,if((year($D560)+1)=L$1,$F560*0.6,$F560*0.4)) ,""),if($E560="Minors",0,if($E560="FA Contract",if(and(L$1&lt;=$I560,L$1&gt;=$H560),$F560,""),if($E560="YP Contract",if(L$1=$H560,500000,if(L$1=($H560+1),1000000,if(L$1=($H560+2),1500000,"")))))))))</f>
        <v/>
      </c>
      <c r="M560" s="59" t="str">
        <f t="shared" si="1116"/>
        <v/>
      </c>
      <c r="N560" s="59" t="str">
        <f t="shared" si="1116"/>
        <v/>
      </c>
      <c r="O560" s="59" t="str">
        <f t="shared" si="1116"/>
        <v/>
      </c>
      <c r="P560" s="59" t="str">
        <f t="shared" si="1116"/>
        <v/>
      </c>
      <c r="Q560" s="59" t="str">
        <f t="shared" si="1116"/>
        <v/>
      </c>
      <c r="R560" s="59" t="str">
        <f t="shared" si="1116"/>
        <v/>
      </c>
      <c r="S560" s="59" t="str">
        <f t="shared" si="1116"/>
        <v/>
      </c>
      <c r="T560" s="59" t="str">
        <f t="shared" si="1116"/>
        <v/>
      </c>
      <c r="U560" s="59" t="str">
        <f t="shared" si="1116"/>
        <v/>
      </c>
      <c r="V560" s="59" t="str">
        <f t="shared" si="1116"/>
        <v/>
      </c>
      <c r="W560" s="59" t="str">
        <f t="shared" si="1116"/>
        <v/>
      </c>
      <c r="X560" s="59" t="str">
        <f t="shared" si="1116"/>
        <v/>
      </c>
      <c r="Y560" s="59" t="str">
        <f t="shared" si="1116"/>
        <v/>
      </c>
      <c r="Z560" s="59" t="str">
        <f t="shared" si="1116"/>
        <v/>
      </c>
    </row>
    <row r="561">
      <c r="A561" s="16" t="s">
        <v>657</v>
      </c>
      <c r="B561" s="62"/>
      <c r="C561" s="54">
        <v>45527.0</v>
      </c>
      <c r="D561" s="54"/>
      <c r="E561" s="55"/>
      <c r="F561" s="60"/>
      <c r="G561" s="57"/>
      <c r="H561" s="62"/>
      <c r="I561" s="58" t="str">
        <f t="shared" si="4"/>
        <v/>
      </c>
      <c r="J561" s="59" t="str">
        <f t="shared" ref="J561:K561" si="1117">if($E561="","",if($E561="Dropped",if(and(J$1&lt;=$I561,J$1&gt;=$H561),if(Year($D561)=J$1,$F561*0.8,if((year($D561)+1)=J$1,$F561*0.6,$F561*0.4)) ,""),if($E561="Minors",0,if($E561="FA Contract",if(and(J$1&lt;=$I561,J$1&gt;=$H561),$F561,""),if($E561="YP Contract",if(J$1=$H561,500000,if(J$1=($H561+1),1000000,if(J$1=($H561+2),1500000,""))))))))</f>
        <v/>
      </c>
      <c r="K561" s="59" t="str">
        <f t="shared" si="1117"/>
        <v/>
      </c>
      <c r="L561" s="59" t="str">
        <f t="shared" ref="L561:Z561" si="1118">if($E561="","",if($E561="Injured",if(and(L$1=year(today()),L$1&lt;=$I561,L$1&gt;=$H561),0,if(and(L$1&lt;=$I561,L$1&gt;=$H561),$F561,"")),if($E561="Dropped",if(and(L$1&lt;=$I561,L$1&gt;=$H561),if(Year($D561)=L$1,$F561*0.8,if((year($D561)+1)=L$1,$F561*0.6,$F561*0.4)) ,""),if($E561="Minors",0,if($E561="FA Contract",if(and(L$1&lt;=$I561,L$1&gt;=$H561),$F561,""),if($E561="YP Contract",if(L$1=$H561,500000,if(L$1=($H561+1),1000000,if(L$1=($H561+2),1500000,"")))))))))</f>
        <v/>
      </c>
      <c r="M561" s="59" t="str">
        <f t="shared" si="1118"/>
        <v/>
      </c>
      <c r="N561" s="59" t="str">
        <f t="shared" si="1118"/>
        <v/>
      </c>
      <c r="O561" s="59" t="str">
        <f t="shared" si="1118"/>
        <v/>
      </c>
      <c r="P561" s="59" t="str">
        <f t="shared" si="1118"/>
        <v/>
      </c>
      <c r="Q561" s="59" t="str">
        <f t="shared" si="1118"/>
        <v/>
      </c>
      <c r="R561" s="59" t="str">
        <f t="shared" si="1118"/>
        <v/>
      </c>
      <c r="S561" s="59" t="str">
        <f t="shared" si="1118"/>
        <v/>
      </c>
      <c r="T561" s="59" t="str">
        <f t="shared" si="1118"/>
        <v/>
      </c>
      <c r="U561" s="59" t="str">
        <f t="shared" si="1118"/>
        <v/>
      </c>
      <c r="V561" s="59" t="str">
        <f t="shared" si="1118"/>
        <v/>
      </c>
      <c r="W561" s="59" t="str">
        <f t="shared" si="1118"/>
        <v/>
      </c>
      <c r="X561" s="59" t="str">
        <f t="shared" si="1118"/>
        <v/>
      </c>
      <c r="Y561" s="59" t="str">
        <f t="shared" si="1118"/>
        <v/>
      </c>
      <c r="Z561" s="59" t="str">
        <f t="shared" si="1118"/>
        <v/>
      </c>
    </row>
    <row r="562">
      <c r="A562" s="16" t="s">
        <v>659</v>
      </c>
      <c r="B562" s="62"/>
      <c r="C562" s="54">
        <v>45698.0</v>
      </c>
      <c r="D562" s="54">
        <v>45809.0</v>
      </c>
      <c r="E562" s="55"/>
      <c r="F562" s="60"/>
      <c r="G562" s="57"/>
      <c r="H562" s="62"/>
      <c r="I562" s="58" t="str">
        <f t="shared" si="4"/>
        <v/>
      </c>
      <c r="J562" s="59" t="str">
        <f t="shared" ref="J562:K562" si="1119">if($E562="","",if($E562="Dropped",if(and(J$1&lt;=$I562,J$1&gt;=$H562),if(Year($D562)=J$1,$F562*0.8,if((year($D562)+1)=J$1,$F562*0.6,$F562*0.4)) ,""),if($E562="Minors",0,if($E562="FA Contract",if(and(J$1&lt;=$I562,J$1&gt;=$H562),$F562,""),if($E562="YP Contract",if(J$1=$H562,500000,if(J$1=($H562+1),1000000,if(J$1=($H562+2),1500000,""))))))))</f>
        <v/>
      </c>
      <c r="K562" s="59" t="str">
        <f t="shared" si="1119"/>
        <v/>
      </c>
      <c r="L562" s="59" t="str">
        <f t="shared" ref="L562:Z562" si="1120">if($E562="","",if($E562="Injured",if(and(L$1=year(today()),L$1&lt;=$I562,L$1&gt;=$H562),0,if(and(L$1&lt;=$I562,L$1&gt;=$H562),$F562,"")),if($E562="Dropped",if(and(L$1&lt;=$I562,L$1&gt;=$H562),if(Year($D562)=L$1,$F562*0.8,if((year($D562)+1)=L$1,$F562*0.6,$F562*0.4)) ,""),if($E562="Minors",0,if($E562="FA Contract",if(and(L$1&lt;=$I562,L$1&gt;=$H562),$F562,""),if($E562="YP Contract",if(L$1=$H562,500000,if(L$1=($H562+1),1000000,if(L$1=($H562+2),1500000,"")))))))))</f>
        <v/>
      </c>
      <c r="M562" s="59" t="str">
        <f t="shared" si="1120"/>
        <v/>
      </c>
      <c r="N562" s="59" t="str">
        <f t="shared" si="1120"/>
        <v/>
      </c>
      <c r="O562" s="59" t="str">
        <f t="shared" si="1120"/>
        <v/>
      </c>
      <c r="P562" s="59" t="str">
        <f t="shared" si="1120"/>
        <v/>
      </c>
      <c r="Q562" s="59" t="str">
        <f t="shared" si="1120"/>
        <v/>
      </c>
      <c r="R562" s="59" t="str">
        <f t="shared" si="1120"/>
        <v/>
      </c>
      <c r="S562" s="59" t="str">
        <f t="shared" si="1120"/>
        <v/>
      </c>
      <c r="T562" s="59" t="str">
        <f t="shared" si="1120"/>
        <v/>
      </c>
      <c r="U562" s="59" t="str">
        <f t="shared" si="1120"/>
        <v/>
      </c>
      <c r="V562" s="59" t="str">
        <f t="shared" si="1120"/>
        <v/>
      </c>
      <c r="W562" s="59" t="str">
        <f t="shared" si="1120"/>
        <v/>
      </c>
      <c r="X562" s="59" t="str">
        <f t="shared" si="1120"/>
        <v/>
      </c>
      <c r="Y562" s="59" t="str">
        <f t="shared" si="1120"/>
        <v/>
      </c>
      <c r="Z562" s="59" t="str">
        <f t="shared" si="1120"/>
        <v/>
      </c>
    </row>
    <row r="563">
      <c r="A563" s="16" t="s">
        <v>660</v>
      </c>
      <c r="B563" s="62"/>
      <c r="C563" s="54">
        <v>45418.0</v>
      </c>
      <c r="D563" s="54"/>
      <c r="E563" s="55"/>
      <c r="F563" s="60"/>
      <c r="G563" s="72"/>
      <c r="H563" s="62"/>
      <c r="I563" s="58" t="str">
        <f t="shared" si="4"/>
        <v/>
      </c>
      <c r="J563" s="59" t="str">
        <f t="shared" ref="J563:K563" si="1121">if($E563="","",if($E563="Dropped",if(and(J$1&lt;=$I563,J$1&gt;=$H563),if(Year($D563)=J$1,$F563*0.8,if((year($D563)+1)=J$1,$F563*0.6,$F563*0.4)) ,""),if($E563="Minors",0,if($E563="FA Contract",if(and(J$1&lt;=$I563,J$1&gt;=$H563),$F563,""),if($E563="YP Contract",if(J$1=$H563,500000,if(J$1=($H563+1),1000000,if(J$1=($H563+2),1500000,""))))))))</f>
        <v/>
      </c>
      <c r="K563" s="59" t="str">
        <f t="shared" si="1121"/>
        <v/>
      </c>
      <c r="L563" s="59" t="str">
        <f t="shared" ref="L563:Z563" si="1122">if($E563="","",if($E563="Injured",if(and(L$1=year(today()),L$1&lt;=$I563,L$1&gt;=$H563),0,if(and(L$1&lt;=$I563,L$1&gt;=$H563),$F563,"")),if($E563="Dropped",if(and(L$1&lt;=$I563,L$1&gt;=$H563),if(Year($D563)=L$1,$F563*0.8,if((year($D563)+1)=L$1,$F563*0.6,$F563*0.4)) ,""),if($E563="Minors",0,if($E563="FA Contract",if(and(L$1&lt;=$I563,L$1&gt;=$H563),$F563,""),if($E563="YP Contract",if(L$1=$H563,500000,if(L$1=($H563+1),1000000,if(L$1=($H563+2),1500000,"")))))))))</f>
        <v/>
      </c>
      <c r="M563" s="59" t="str">
        <f t="shared" si="1122"/>
        <v/>
      </c>
      <c r="N563" s="59" t="str">
        <f t="shared" si="1122"/>
        <v/>
      </c>
      <c r="O563" s="59" t="str">
        <f t="shared" si="1122"/>
        <v/>
      </c>
      <c r="P563" s="59" t="str">
        <f t="shared" si="1122"/>
        <v/>
      </c>
      <c r="Q563" s="59" t="str">
        <f t="shared" si="1122"/>
        <v/>
      </c>
      <c r="R563" s="59" t="str">
        <f t="shared" si="1122"/>
        <v/>
      </c>
      <c r="S563" s="59" t="str">
        <f t="shared" si="1122"/>
        <v/>
      </c>
      <c r="T563" s="59" t="str">
        <f t="shared" si="1122"/>
        <v/>
      </c>
      <c r="U563" s="59" t="str">
        <f t="shared" si="1122"/>
        <v/>
      </c>
      <c r="V563" s="59" t="str">
        <f t="shared" si="1122"/>
        <v/>
      </c>
      <c r="W563" s="59" t="str">
        <f t="shared" si="1122"/>
        <v/>
      </c>
      <c r="X563" s="59" t="str">
        <f t="shared" si="1122"/>
        <v/>
      </c>
      <c r="Y563" s="59" t="str">
        <f t="shared" si="1122"/>
        <v/>
      </c>
      <c r="Z563" s="59" t="str">
        <f t="shared" si="1122"/>
        <v/>
      </c>
    </row>
    <row r="564">
      <c r="A564" s="16" t="s">
        <v>661</v>
      </c>
      <c r="B564" s="62"/>
      <c r="C564" s="54">
        <v>45753.0</v>
      </c>
      <c r="D564" s="54">
        <v>45767.0</v>
      </c>
      <c r="E564" s="55"/>
      <c r="F564" s="60"/>
      <c r="G564" s="57"/>
      <c r="H564" s="62"/>
      <c r="I564" s="58" t="str">
        <f t="shared" si="4"/>
        <v/>
      </c>
      <c r="J564" s="59" t="str">
        <f t="shared" ref="J564:K564" si="1123">if($E564="","",if($E564="Dropped",if(and(J$1&lt;=$I564,J$1&gt;=$H564),if(Year($D564)=J$1,$F564*0.8,if((year($D564)+1)=J$1,$F564*0.6,$F564*0.4)) ,""),if($E564="Minors",0,if($E564="FA Contract",if(and(J$1&lt;=$I564,J$1&gt;=$H564),$F564,""),if($E564="YP Contract",if(J$1=$H564,500000,if(J$1=($H564+1),1000000,if(J$1=($H564+2),1500000,""))))))))</f>
        <v/>
      </c>
      <c r="K564" s="59" t="str">
        <f t="shared" si="1123"/>
        <v/>
      </c>
      <c r="L564" s="59" t="str">
        <f t="shared" ref="L564:Z564" si="1124">if($E564="","",if($E564="Injured",if(and(L$1=year(today()),L$1&lt;=$I564,L$1&gt;=$H564),0,if(and(L$1&lt;=$I564,L$1&gt;=$H564),$F564,"")),if($E564="Dropped",if(and(L$1&lt;=$I564,L$1&gt;=$H564),if(Year($D564)=L$1,$F564*0.8,if((year($D564)+1)=L$1,$F564*0.6,$F564*0.4)) ,""),if($E564="Minors",0,if($E564="FA Contract",if(and(L$1&lt;=$I564,L$1&gt;=$H564),$F564,""),if($E564="YP Contract",if(L$1=$H564,500000,if(L$1=($H564+1),1000000,if(L$1=($H564+2),1500000,"")))))))))</f>
        <v/>
      </c>
      <c r="M564" s="59" t="str">
        <f t="shared" si="1124"/>
        <v/>
      </c>
      <c r="N564" s="59" t="str">
        <f t="shared" si="1124"/>
        <v/>
      </c>
      <c r="O564" s="59" t="str">
        <f t="shared" si="1124"/>
        <v/>
      </c>
      <c r="P564" s="59" t="str">
        <f t="shared" si="1124"/>
        <v/>
      </c>
      <c r="Q564" s="59" t="str">
        <f t="shared" si="1124"/>
        <v/>
      </c>
      <c r="R564" s="59" t="str">
        <f t="shared" si="1124"/>
        <v/>
      </c>
      <c r="S564" s="59" t="str">
        <f t="shared" si="1124"/>
        <v/>
      </c>
      <c r="T564" s="59" t="str">
        <f t="shared" si="1124"/>
        <v/>
      </c>
      <c r="U564" s="59" t="str">
        <f t="shared" si="1124"/>
        <v/>
      </c>
      <c r="V564" s="59" t="str">
        <f t="shared" si="1124"/>
        <v/>
      </c>
      <c r="W564" s="59" t="str">
        <f t="shared" si="1124"/>
        <v/>
      </c>
      <c r="X564" s="59" t="str">
        <f t="shared" si="1124"/>
        <v/>
      </c>
      <c r="Y564" s="59" t="str">
        <f t="shared" si="1124"/>
        <v/>
      </c>
      <c r="Z564" s="59" t="str">
        <f t="shared" si="1124"/>
        <v/>
      </c>
    </row>
    <row r="565">
      <c r="A565" s="16" t="s">
        <v>662</v>
      </c>
      <c r="B565" s="62"/>
      <c r="C565" s="54">
        <v>45410.0</v>
      </c>
      <c r="D565" s="54"/>
      <c r="E565" s="55"/>
      <c r="F565" s="60"/>
      <c r="G565" s="72"/>
      <c r="H565" s="62"/>
      <c r="I565" s="58" t="str">
        <f t="shared" si="4"/>
        <v/>
      </c>
      <c r="J565" s="59" t="str">
        <f t="shared" ref="J565:K565" si="1125">if($E565="","",if($E565="Dropped",if(and(J$1&lt;=$I565,J$1&gt;=$H565),if(Year($D565)=J$1,$F565*0.8,if((year($D565)+1)=J$1,$F565*0.6,$F565*0.4)) ,""),if($E565="Minors",0,if($E565="FA Contract",if(and(J$1&lt;=$I565,J$1&gt;=$H565),$F565,""),if($E565="YP Contract",if(J$1=$H565,500000,if(J$1=($H565+1),1000000,if(J$1=($H565+2),1500000,""))))))))</f>
        <v/>
      </c>
      <c r="K565" s="59" t="str">
        <f t="shared" si="1125"/>
        <v/>
      </c>
      <c r="L565" s="59" t="str">
        <f t="shared" ref="L565:Z565" si="1126">if($E565="","",if($E565="Injured",if(and(L$1=year(today()),L$1&lt;=$I565,L$1&gt;=$H565),0,if(and(L$1&lt;=$I565,L$1&gt;=$H565),$F565,"")),if($E565="Dropped",if(and(L$1&lt;=$I565,L$1&gt;=$H565),if(Year($D565)=L$1,$F565*0.8,if((year($D565)+1)=L$1,$F565*0.6,$F565*0.4)) ,""),if($E565="Minors",0,if($E565="FA Contract",if(and(L$1&lt;=$I565,L$1&gt;=$H565),$F565,""),if($E565="YP Contract",if(L$1=$H565,500000,if(L$1=($H565+1),1000000,if(L$1=($H565+2),1500000,"")))))))))</f>
        <v/>
      </c>
      <c r="M565" s="59" t="str">
        <f t="shared" si="1126"/>
        <v/>
      </c>
      <c r="N565" s="59" t="str">
        <f t="shared" si="1126"/>
        <v/>
      </c>
      <c r="O565" s="59" t="str">
        <f t="shared" si="1126"/>
        <v/>
      </c>
      <c r="P565" s="59" t="str">
        <f t="shared" si="1126"/>
        <v/>
      </c>
      <c r="Q565" s="59" t="str">
        <f t="shared" si="1126"/>
        <v/>
      </c>
      <c r="R565" s="59" t="str">
        <f t="shared" si="1126"/>
        <v/>
      </c>
      <c r="S565" s="59" t="str">
        <f t="shared" si="1126"/>
        <v/>
      </c>
      <c r="T565" s="59" t="str">
        <f t="shared" si="1126"/>
        <v/>
      </c>
      <c r="U565" s="59" t="str">
        <f t="shared" si="1126"/>
        <v/>
      </c>
      <c r="V565" s="59" t="str">
        <f t="shared" si="1126"/>
        <v/>
      </c>
      <c r="W565" s="59" t="str">
        <f t="shared" si="1126"/>
        <v/>
      </c>
      <c r="X565" s="59" t="str">
        <f t="shared" si="1126"/>
        <v/>
      </c>
      <c r="Y565" s="59" t="str">
        <f t="shared" si="1126"/>
        <v/>
      </c>
      <c r="Z565" s="59" t="str">
        <f t="shared" si="1126"/>
        <v/>
      </c>
    </row>
    <row r="566">
      <c r="A566" s="16" t="s">
        <v>663</v>
      </c>
      <c r="B566" s="62"/>
      <c r="C566" s="54">
        <v>45453.0</v>
      </c>
      <c r="D566" s="54"/>
      <c r="E566" s="55"/>
      <c r="F566" s="60"/>
      <c r="G566" s="57"/>
      <c r="H566" s="62"/>
      <c r="I566" s="58" t="str">
        <f t="shared" si="4"/>
        <v/>
      </c>
      <c r="J566" s="59" t="str">
        <f t="shared" ref="J566:K566" si="1127">if($E566="","",if($E566="Dropped",if(and(J$1&lt;=$I566,J$1&gt;=$H566),if(Year($D566)=J$1,$F566*0.8,if((year($D566)+1)=J$1,$F566*0.6,$F566*0.4)) ,""),if($E566="Minors",0,if($E566="FA Contract",if(and(J$1&lt;=$I566,J$1&gt;=$H566),$F566,""),if($E566="YP Contract",if(J$1=$H566,500000,if(J$1=($H566+1),1000000,if(J$1=($H566+2),1500000,""))))))))</f>
        <v/>
      </c>
      <c r="K566" s="59" t="str">
        <f t="shared" si="1127"/>
        <v/>
      </c>
      <c r="L566" s="59" t="str">
        <f t="shared" ref="L566:Z566" si="1128">if($E566="","",if($E566="Injured",if(and(L$1=year(today()),L$1&lt;=$I566,L$1&gt;=$H566),0,if(and(L$1&lt;=$I566,L$1&gt;=$H566),$F566,"")),if($E566="Dropped",if(and(L$1&lt;=$I566,L$1&gt;=$H566),if(Year($D566)=L$1,$F566*0.8,if((year($D566)+1)=L$1,$F566*0.6,$F566*0.4)) ,""),if($E566="Minors",0,if($E566="FA Contract",if(and(L$1&lt;=$I566,L$1&gt;=$H566),$F566,""),if($E566="YP Contract",if(L$1=$H566,500000,if(L$1=($H566+1),1000000,if(L$1=($H566+2),1500000,"")))))))))</f>
        <v/>
      </c>
      <c r="M566" s="59" t="str">
        <f t="shared" si="1128"/>
        <v/>
      </c>
      <c r="N566" s="59" t="str">
        <f t="shared" si="1128"/>
        <v/>
      </c>
      <c r="O566" s="59" t="str">
        <f t="shared" si="1128"/>
        <v/>
      </c>
      <c r="P566" s="59" t="str">
        <f t="shared" si="1128"/>
        <v/>
      </c>
      <c r="Q566" s="59" t="str">
        <f t="shared" si="1128"/>
        <v/>
      </c>
      <c r="R566" s="59" t="str">
        <f t="shared" si="1128"/>
        <v/>
      </c>
      <c r="S566" s="59" t="str">
        <f t="shared" si="1128"/>
        <v/>
      </c>
      <c r="T566" s="59" t="str">
        <f t="shared" si="1128"/>
        <v/>
      </c>
      <c r="U566" s="59" t="str">
        <f t="shared" si="1128"/>
        <v/>
      </c>
      <c r="V566" s="59" t="str">
        <f t="shared" si="1128"/>
        <v/>
      </c>
      <c r="W566" s="59" t="str">
        <f t="shared" si="1128"/>
        <v/>
      </c>
      <c r="X566" s="59" t="str">
        <f t="shared" si="1128"/>
        <v/>
      </c>
      <c r="Y566" s="59" t="str">
        <f t="shared" si="1128"/>
        <v/>
      </c>
      <c r="Z566" s="59" t="str">
        <f t="shared" si="1128"/>
        <v/>
      </c>
    </row>
    <row r="567">
      <c r="A567" s="16" t="s">
        <v>32</v>
      </c>
      <c r="B567" s="62"/>
      <c r="C567" s="54">
        <v>45356.0</v>
      </c>
      <c r="D567" s="54">
        <v>45977.0</v>
      </c>
      <c r="E567" s="55"/>
      <c r="F567" s="60"/>
      <c r="G567" s="57"/>
      <c r="H567" s="62"/>
      <c r="I567" s="58" t="str">
        <f t="shared" si="4"/>
        <v/>
      </c>
      <c r="J567" s="59" t="str">
        <f t="shared" ref="J567:K567" si="1129">if($E567="","",if($E567="Dropped",if(and(J$1&lt;=$I567,J$1&gt;=$H567),if(Year($D567)=J$1,$F567*0.8,if((year($D567)+1)=J$1,$F567*0.6,$F567*0.4)) ,""),if($E567="Minors",0,if($E567="FA Contract",if(and(J$1&lt;=$I567,J$1&gt;=$H567),$F567,""),if($E567="YP Contract",if(J$1=$H567,500000,if(J$1=($H567+1),1000000,if(J$1=($H567+2),1500000,""))))))))</f>
        <v/>
      </c>
      <c r="K567" s="59" t="str">
        <f t="shared" si="1129"/>
        <v/>
      </c>
      <c r="L567" s="59" t="str">
        <f t="shared" ref="L567:Z567" si="1130">if($E567="","",if($E567="Injured",if(and(L$1=year(today()),L$1&lt;=$I567,L$1&gt;=$H567),0,if(and(L$1&lt;=$I567,L$1&gt;=$H567),$F567,"")),if($E567="Dropped",if(and(L$1&lt;=$I567,L$1&gt;=$H567),if(Year($D567)=L$1,$F567*0.8,if((year($D567)+1)=L$1,$F567*0.6,$F567*0.4)) ,""),if($E567="Minors",0,if($E567="FA Contract",if(and(L$1&lt;=$I567,L$1&gt;=$H567),$F567,""),if($E567="YP Contract",if(L$1=$H567,500000,if(L$1=($H567+1),1000000,if(L$1=($H567+2),1500000,"")))))))))</f>
        <v/>
      </c>
      <c r="M567" s="59" t="str">
        <f t="shared" si="1130"/>
        <v/>
      </c>
      <c r="N567" s="59" t="str">
        <f t="shared" si="1130"/>
        <v/>
      </c>
      <c r="O567" s="59" t="str">
        <f t="shared" si="1130"/>
        <v/>
      </c>
      <c r="P567" s="59" t="str">
        <f t="shared" si="1130"/>
        <v/>
      </c>
      <c r="Q567" s="59" t="str">
        <f t="shared" si="1130"/>
        <v/>
      </c>
      <c r="R567" s="59" t="str">
        <f t="shared" si="1130"/>
        <v/>
      </c>
      <c r="S567" s="59" t="str">
        <f t="shared" si="1130"/>
        <v/>
      </c>
      <c r="T567" s="59" t="str">
        <f t="shared" si="1130"/>
        <v/>
      </c>
      <c r="U567" s="59" t="str">
        <f t="shared" si="1130"/>
        <v/>
      </c>
      <c r="V567" s="59" t="str">
        <f t="shared" si="1130"/>
        <v/>
      </c>
      <c r="W567" s="59" t="str">
        <f t="shared" si="1130"/>
        <v/>
      </c>
      <c r="X567" s="59" t="str">
        <f t="shared" si="1130"/>
        <v/>
      </c>
      <c r="Y567" s="59" t="str">
        <f t="shared" si="1130"/>
        <v/>
      </c>
      <c r="Z567" s="59" t="str">
        <f t="shared" si="1130"/>
        <v/>
      </c>
    </row>
    <row r="568">
      <c r="A568" s="16" t="s">
        <v>189</v>
      </c>
      <c r="B568" s="62"/>
      <c r="C568" s="54">
        <v>45739.0</v>
      </c>
      <c r="D568" s="54">
        <v>45977.0</v>
      </c>
      <c r="E568" s="55"/>
      <c r="F568" s="60"/>
      <c r="G568" s="57"/>
      <c r="H568" s="62"/>
      <c r="I568" s="58" t="str">
        <f t="shared" si="4"/>
        <v/>
      </c>
      <c r="J568" s="59" t="str">
        <f t="shared" ref="J568:K568" si="1131">if($E568="","",if($E568="Dropped",if(and(J$1&lt;=$I568,J$1&gt;=$H568),if(Year($D568)=J$1,$F568*0.8,if((year($D568)+1)=J$1,$F568*0.6,$F568*0.4)) ,""),if($E568="Minors",0,if($E568="FA Contract",if(and(J$1&lt;=$I568,J$1&gt;=$H568),$F568,""),if($E568="YP Contract",if(J$1=$H568,500000,if(J$1=($H568+1),1000000,if(J$1=($H568+2),1500000,""))))))))</f>
        <v/>
      </c>
      <c r="K568" s="59" t="str">
        <f t="shared" si="1131"/>
        <v/>
      </c>
      <c r="L568" s="59" t="str">
        <f t="shared" ref="L568:Z568" si="1132">if($E568="","",if($E568="Injured",if(and(L$1=year(today()),L$1&lt;=$I568,L$1&gt;=$H568),0,if(and(L$1&lt;=$I568,L$1&gt;=$H568),$F568,"")),if($E568="Dropped",if(and(L$1&lt;=$I568,L$1&gt;=$H568),if(Year($D568)=L$1,$F568*0.8,if((year($D568)+1)=L$1,$F568*0.6,$F568*0.4)) ,""),if($E568="Minors",0,if($E568="FA Contract",if(and(L$1&lt;=$I568,L$1&gt;=$H568),$F568,""),if($E568="YP Contract",if(L$1=$H568,500000,if(L$1=($H568+1),1000000,if(L$1=($H568+2),1500000,"")))))))))</f>
        <v/>
      </c>
      <c r="M568" s="59" t="str">
        <f t="shared" si="1132"/>
        <v/>
      </c>
      <c r="N568" s="59" t="str">
        <f t="shared" si="1132"/>
        <v/>
      </c>
      <c r="O568" s="59" t="str">
        <f t="shared" si="1132"/>
        <v/>
      </c>
      <c r="P568" s="59" t="str">
        <f t="shared" si="1132"/>
        <v/>
      </c>
      <c r="Q568" s="59" t="str">
        <f t="shared" si="1132"/>
        <v/>
      </c>
      <c r="R568" s="59" t="str">
        <f t="shared" si="1132"/>
        <v/>
      </c>
      <c r="S568" s="59" t="str">
        <f t="shared" si="1132"/>
        <v/>
      </c>
      <c r="T568" s="59" t="str">
        <f t="shared" si="1132"/>
        <v/>
      </c>
      <c r="U568" s="59" t="str">
        <f t="shared" si="1132"/>
        <v/>
      </c>
      <c r="V568" s="59" t="str">
        <f t="shared" si="1132"/>
        <v/>
      </c>
      <c r="W568" s="59" t="str">
        <f t="shared" si="1132"/>
        <v/>
      </c>
      <c r="X568" s="59" t="str">
        <f t="shared" si="1132"/>
        <v/>
      </c>
      <c r="Y568" s="59" t="str">
        <f t="shared" si="1132"/>
        <v/>
      </c>
      <c r="Z568" s="59" t="str">
        <f t="shared" si="1132"/>
        <v/>
      </c>
    </row>
    <row r="569">
      <c r="A569" s="16" t="s">
        <v>664</v>
      </c>
      <c r="B569" s="62"/>
      <c r="C569" s="54">
        <v>45802.0</v>
      </c>
      <c r="D569" s="54">
        <v>45841.0</v>
      </c>
      <c r="E569" s="55"/>
      <c r="F569" s="56"/>
      <c r="G569" s="57"/>
      <c r="H569" s="62"/>
      <c r="I569" s="58" t="str">
        <f t="shared" si="4"/>
        <v/>
      </c>
      <c r="J569" s="59" t="str">
        <f t="shared" ref="J569:K569" si="1133">if($E569="","",if($E569="Dropped",if(and(J$1&lt;=$I569,J$1&gt;=$H569),if(Year($D569)=J$1,$F569*0.8,if((year($D569)+1)=J$1,$F569*0.6,$F569*0.4)) ,""),if($E569="Minors",0,if($E569="FA Contract",if(and(J$1&lt;=$I569,J$1&gt;=$H569),$F569,""),if($E569="YP Contract",if(J$1=$H569,500000,if(J$1=($H569+1),1000000,if(J$1=($H569+2),1500000,""))))))))</f>
        <v/>
      </c>
      <c r="K569" s="59" t="str">
        <f t="shared" si="1133"/>
        <v/>
      </c>
      <c r="L569" s="59" t="str">
        <f t="shared" ref="L569:Z569" si="1134">if($E569="","",if($E569="Injured",if(and(L$1=year(today()),L$1&lt;=$I569,L$1&gt;=$H569),0,if(and(L$1&lt;=$I569,L$1&gt;=$H569),$F569,"")),if($E569="Dropped",if(and(L$1&lt;=$I569,L$1&gt;=$H569),if(Year($D569)=L$1,$F569*0.8,if((year($D569)+1)=L$1,$F569*0.6,$F569*0.4)) ,""),if($E569="Minors",0,if($E569="FA Contract",if(and(L$1&lt;=$I569,L$1&gt;=$H569),$F569,""),if($E569="YP Contract",if(L$1=$H569,500000,if(L$1=($H569+1),1000000,if(L$1=($H569+2),1500000,"")))))))))</f>
        <v/>
      </c>
      <c r="M569" s="59" t="str">
        <f t="shared" si="1134"/>
        <v/>
      </c>
      <c r="N569" s="59" t="str">
        <f t="shared" si="1134"/>
        <v/>
      </c>
      <c r="O569" s="59" t="str">
        <f t="shared" si="1134"/>
        <v/>
      </c>
      <c r="P569" s="59" t="str">
        <f t="shared" si="1134"/>
        <v/>
      </c>
      <c r="Q569" s="59" t="str">
        <f t="shared" si="1134"/>
        <v/>
      </c>
      <c r="R569" s="59" t="str">
        <f t="shared" si="1134"/>
        <v/>
      </c>
      <c r="S569" s="59" t="str">
        <f t="shared" si="1134"/>
        <v/>
      </c>
      <c r="T569" s="59" t="str">
        <f t="shared" si="1134"/>
        <v/>
      </c>
      <c r="U569" s="59" t="str">
        <f t="shared" si="1134"/>
        <v/>
      </c>
      <c r="V569" s="59" t="str">
        <f t="shared" si="1134"/>
        <v/>
      </c>
      <c r="W569" s="59" t="str">
        <f t="shared" si="1134"/>
        <v/>
      </c>
      <c r="X569" s="59" t="str">
        <f t="shared" si="1134"/>
        <v/>
      </c>
      <c r="Y569" s="59" t="str">
        <f t="shared" si="1134"/>
        <v/>
      </c>
      <c r="Z569" s="59" t="str">
        <f t="shared" si="1134"/>
        <v/>
      </c>
    </row>
    <row r="570">
      <c r="A570" s="16" t="s">
        <v>665</v>
      </c>
      <c r="B570" s="62"/>
      <c r="C570" s="54">
        <v>45788.0</v>
      </c>
      <c r="D570" s="54">
        <v>45880.0</v>
      </c>
      <c r="E570" s="55"/>
      <c r="F570" s="60"/>
      <c r="G570" s="57"/>
      <c r="H570" s="62"/>
      <c r="I570" s="58" t="str">
        <f t="shared" si="4"/>
        <v/>
      </c>
      <c r="J570" s="59" t="str">
        <f t="shared" ref="J570:K570" si="1135">if($E570="","",if($E570="Dropped",if(and(J$1&lt;=$I570,J$1&gt;=$H570),if(Year($D570)=J$1,$F570*0.8,if((year($D570)+1)=J$1,$F570*0.6,$F570*0.4)) ,""),if($E570="Minors",0,if($E570="FA Contract",if(and(J$1&lt;=$I570,J$1&gt;=$H570),$F570,""),if($E570="YP Contract",if(J$1=$H570,500000,if(J$1=($H570+1),1000000,if(J$1=($H570+2),1500000,""))))))))</f>
        <v/>
      </c>
      <c r="K570" s="59" t="str">
        <f t="shared" si="1135"/>
        <v/>
      </c>
      <c r="L570" s="59" t="str">
        <f t="shared" ref="L570:Z570" si="1136">if($E570="","",if($E570="Injured",if(and(L$1=year(today()),L$1&lt;=$I570,L$1&gt;=$H570),0,if(and(L$1&lt;=$I570,L$1&gt;=$H570),$F570,"")),if($E570="Dropped",if(and(L$1&lt;=$I570,L$1&gt;=$H570),if(Year($D570)=L$1,$F570*0.8,if((year($D570)+1)=L$1,$F570*0.6,$F570*0.4)) ,""),if($E570="Minors",0,if($E570="FA Contract",if(and(L$1&lt;=$I570,L$1&gt;=$H570),$F570,""),if($E570="YP Contract",if(L$1=$H570,500000,if(L$1=($H570+1),1000000,if(L$1=($H570+2),1500000,"")))))))))</f>
        <v/>
      </c>
      <c r="M570" s="59" t="str">
        <f t="shared" si="1136"/>
        <v/>
      </c>
      <c r="N570" s="59" t="str">
        <f t="shared" si="1136"/>
        <v/>
      </c>
      <c r="O570" s="59" t="str">
        <f t="shared" si="1136"/>
        <v/>
      </c>
      <c r="P570" s="59" t="str">
        <f t="shared" si="1136"/>
        <v/>
      </c>
      <c r="Q570" s="59" t="str">
        <f t="shared" si="1136"/>
        <v/>
      </c>
      <c r="R570" s="59" t="str">
        <f t="shared" si="1136"/>
        <v/>
      </c>
      <c r="S570" s="59" t="str">
        <f t="shared" si="1136"/>
        <v/>
      </c>
      <c r="T570" s="59" t="str">
        <f t="shared" si="1136"/>
        <v/>
      </c>
      <c r="U570" s="59" t="str">
        <f t="shared" si="1136"/>
        <v/>
      </c>
      <c r="V570" s="59" t="str">
        <f t="shared" si="1136"/>
        <v/>
      </c>
      <c r="W570" s="59" t="str">
        <f t="shared" si="1136"/>
        <v/>
      </c>
      <c r="X570" s="59" t="str">
        <f t="shared" si="1136"/>
        <v/>
      </c>
      <c r="Y570" s="59" t="str">
        <f t="shared" si="1136"/>
        <v/>
      </c>
      <c r="Z570" s="59" t="str">
        <f t="shared" si="1136"/>
        <v/>
      </c>
    </row>
    <row r="571">
      <c r="A571" s="16" t="s">
        <v>71</v>
      </c>
      <c r="B571" s="62"/>
      <c r="C571" s="54">
        <v>45356.0</v>
      </c>
      <c r="D571" s="54">
        <v>45977.0</v>
      </c>
      <c r="E571" s="55"/>
      <c r="F571" s="60"/>
      <c r="G571" s="57"/>
      <c r="H571" s="62"/>
      <c r="I571" s="58" t="str">
        <f t="shared" si="4"/>
        <v/>
      </c>
      <c r="J571" s="59" t="str">
        <f t="shared" ref="J571:K571" si="1137">if($E571="","",if($E571="Dropped",if(and(J$1&lt;=$I571,J$1&gt;=$H571),if(Year($D571)=J$1,$F571*0.8,if((year($D571)+1)=J$1,$F571*0.6,$F571*0.4)) ,""),if($E571="Minors",0,if($E571="FA Contract",if(and(J$1&lt;=$I571,J$1&gt;=$H571),$F571,""),if($E571="YP Contract",if(J$1=$H571,500000,if(J$1=($H571+1),1000000,if(J$1=($H571+2),1500000,""))))))))</f>
        <v/>
      </c>
      <c r="K571" s="59" t="str">
        <f t="shared" si="1137"/>
        <v/>
      </c>
      <c r="L571" s="59" t="str">
        <f t="shared" ref="L571:Z571" si="1138">if($E571="","",if($E571="Injured",if(and(L$1=year(today()),L$1&lt;=$I571,L$1&gt;=$H571),0,if(and(L$1&lt;=$I571,L$1&gt;=$H571),$F571,"")),if($E571="Dropped",if(and(L$1&lt;=$I571,L$1&gt;=$H571),if(Year($D571)=L$1,$F571*0.8,if((year($D571)+1)=L$1,$F571*0.6,$F571*0.4)) ,""),if($E571="Minors",0,if($E571="FA Contract",if(and(L$1&lt;=$I571,L$1&gt;=$H571),$F571,""),if($E571="YP Contract",if(L$1=$H571,500000,if(L$1=($H571+1),1000000,if(L$1=($H571+2),1500000,"")))))))))</f>
        <v/>
      </c>
      <c r="M571" s="59" t="str">
        <f t="shared" si="1138"/>
        <v/>
      </c>
      <c r="N571" s="59" t="str">
        <f t="shared" si="1138"/>
        <v/>
      </c>
      <c r="O571" s="59" t="str">
        <f t="shared" si="1138"/>
        <v/>
      </c>
      <c r="P571" s="59" t="str">
        <f t="shared" si="1138"/>
        <v/>
      </c>
      <c r="Q571" s="59" t="str">
        <f t="shared" si="1138"/>
        <v/>
      </c>
      <c r="R571" s="59" t="str">
        <f t="shared" si="1138"/>
        <v/>
      </c>
      <c r="S571" s="59" t="str">
        <f t="shared" si="1138"/>
        <v/>
      </c>
      <c r="T571" s="59" t="str">
        <f t="shared" si="1138"/>
        <v/>
      </c>
      <c r="U571" s="59" t="str">
        <f t="shared" si="1138"/>
        <v/>
      </c>
      <c r="V571" s="59" t="str">
        <f t="shared" si="1138"/>
        <v/>
      </c>
      <c r="W571" s="59" t="str">
        <f t="shared" si="1138"/>
        <v/>
      </c>
      <c r="X571" s="59" t="str">
        <f t="shared" si="1138"/>
        <v/>
      </c>
      <c r="Y571" s="59" t="str">
        <f t="shared" si="1138"/>
        <v/>
      </c>
      <c r="Z571" s="59" t="str">
        <f t="shared" si="1138"/>
        <v/>
      </c>
    </row>
    <row r="572">
      <c r="A572" s="16" t="s">
        <v>666</v>
      </c>
      <c r="B572" s="62"/>
      <c r="C572" s="54">
        <v>45886.0</v>
      </c>
      <c r="D572" s="54">
        <v>45887.0</v>
      </c>
      <c r="E572" s="55"/>
      <c r="F572" s="60"/>
      <c r="G572" s="57"/>
      <c r="H572" s="62"/>
      <c r="I572" s="58" t="str">
        <f t="shared" si="4"/>
        <v/>
      </c>
      <c r="J572" s="59" t="str">
        <f t="shared" ref="J572:K572" si="1139">if($E572="","",if($E572="Dropped",if(and(J$1&lt;=$I572,J$1&gt;=$H572),if(Year($D572)=J$1,$F572*0.8,if((year($D572)+1)=J$1,$F572*0.6,$F572*0.4)) ,""),if($E572="Minors",0,if($E572="FA Contract",if(and(J$1&lt;=$I572,J$1&gt;=$H572),$F572,""),if($E572="YP Contract",if(J$1=$H572,500000,if(J$1=($H572+1),1000000,if(J$1=($H572+2),1500000,""))))))))</f>
        <v/>
      </c>
      <c r="K572" s="59" t="str">
        <f t="shared" si="1139"/>
        <v/>
      </c>
      <c r="L572" s="59" t="str">
        <f t="shared" ref="L572:Z572" si="1140">if($E572="","",if($E572="Injured",if(and(L$1=year(today()),L$1&lt;=$I572,L$1&gt;=$H572),0,if(and(L$1&lt;=$I572,L$1&gt;=$H572),$F572,"")),if($E572="Dropped",if(and(L$1&lt;=$I572,L$1&gt;=$H572),if(Year($D572)=L$1,$F572*0.8,if((year($D572)+1)=L$1,$F572*0.6,$F572*0.4)) ,""),if($E572="Minors",0,if($E572="FA Contract",if(and(L$1&lt;=$I572,L$1&gt;=$H572),$F572,""),if($E572="YP Contract",if(L$1=$H572,500000,if(L$1=($H572+1),1000000,if(L$1=($H572+2),1500000,"")))))))))</f>
        <v/>
      </c>
      <c r="M572" s="59" t="str">
        <f t="shared" si="1140"/>
        <v/>
      </c>
      <c r="N572" s="59" t="str">
        <f t="shared" si="1140"/>
        <v/>
      </c>
      <c r="O572" s="59" t="str">
        <f t="shared" si="1140"/>
        <v/>
      </c>
      <c r="P572" s="59" t="str">
        <f t="shared" si="1140"/>
        <v/>
      </c>
      <c r="Q572" s="59" t="str">
        <f t="shared" si="1140"/>
        <v/>
      </c>
      <c r="R572" s="59" t="str">
        <f t="shared" si="1140"/>
        <v/>
      </c>
      <c r="S572" s="59" t="str">
        <f t="shared" si="1140"/>
        <v/>
      </c>
      <c r="T572" s="59" t="str">
        <f t="shared" si="1140"/>
        <v/>
      </c>
      <c r="U572" s="59" t="str">
        <f t="shared" si="1140"/>
        <v/>
      </c>
      <c r="V572" s="59" t="str">
        <f t="shared" si="1140"/>
        <v/>
      </c>
      <c r="W572" s="59" t="str">
        <f t="shared" si="1140"/>
        <v/>
      </c>
      <c r="X572" s="59" t="str">
        <f t="shared" si="1140"/>
        <v/>
      </c>
      <c r="Y572" s="59" t="str">
        <f t="shared" si="1140"/>
        <v/>
      </c>
      <c r="Z572" s="59" t="str">
        <f t="shared" si="1140"/>
        <v/>
      </c>
    </row>
    <row r="573">
      <c r="A573" s="16" t="s">
        <v>121</v>
      </c>
      <c r="B573" s="62"/>
      <c r="C573" s="54">
        <v>45356.0</v>
      </c>
      <c r="D573" s="54">
        <v>45977.0</v>
      </c>
      <c r="E573" s="55"/>
      <c r="F573" s="60"/>
      <c r="G573" s="57"/>
      <c r="H573" s="62"/>
      <c r="I573" s="58" t="str">
        <f t="shared" si="4"/>
        <v/>
      </c>
      <c r="J573" s="59" t="str">
        <f t="shared" ref="J573:K573" si="1141">if($E573="","",if($E573="Dropped",if(and(J$1&lt;=$I573,J$1&gt;=$H573),if(Year($D573)=J$1,$F573*0.8,if((year($D573)+1)=J$1,$F573*0.6,$F573*0.4)) ,""),if($E573="Minors",0,if($E573="FA Contract",if(and(J$1&lt;=$I573,J$1&gt;=$H573),$F573,""),if($E573="YP Contract",if(J$1=$H573,500000,if(J$1=($H573+1),1000000,if(J$1=($H573+2),1500000,""))))))))</f>
        <v/>
      </c>
      <c r="K573" s="59" t="str">
        <f t="shared" si="1141"/>
        <v/>
      </c>
      <c r="L573" s="59" t="str">
        <f t="shared" ref="L573:Z573" si="1142">if($E573="","",if($E573="Injured",if(and(L$1=year(today()),L$1&lt;=$I573,L$1&gt;=$H573),0,if(and(L$1&lt;=$I573,L$1&gt;=$H573),$F573,"")),if($E573="Dropped",if(and(L$1&lt;=$I573,L$1&gt;=$H573),if(Year($D573)=L$1,$F573*0.8,if((year($D573)+1)=L$1,$F573*0.6,$F573*0.4)) ,""),if($E573="Minors",0,if($E573="FA Contract",if(and(L$1&lt;=$I573,L$1&gt;=$H573),$F573,""),if($E573="YP Contract",if(L$1=$H573,500000,if(L$1=($H573+1),1000000,if(L$1=($H573+2),1500000,"")))))))))</f>
        <v/>
      </c>
      <c r="M573" s="59" t="str">
        <f t="shared" si="1142"/>
        <v/>
      </c>
      <c r="N573" s="59" t="str">
        <f t="shared" si="1142"/>
        <v/>
      </c>
      <c r="O573" s="59" t="str">
        <f t="shared" si="1142"/>
        <v/>
      </c>
      <c r="P573" s="59" t="str">
        <f t="shared" si="1142"/>
        <v/>
      </c>
      <c r="Q573" s="59" t="str">
        <f t="shared" si="1142"/>
        <v/>
      </c>
      <c r="R573" s="59" t="str">
        <f t="shared" si="1142"/>
        <v/>
      </c>
      <c r="S573" s="59" t="str">
        <f t="shared" si="1142"/>
        <v/>
      </c>
      <c r="T573" s="59" t="str">
        <f t="shared" si="1142"/>
        <v/>
      </c>
      <c r="U573" s="59" t="str">
        <f t="shared" si="1142"/>
        <v/>
      </c>
      <c r="V573" s="59" t="str">
        <f t="shared" si="1142"/>
        <v/>
      </c>
      <c r="W573" s="59" t="str">
        <f t="shared" si="1142"/>
        <v/>
      </c>
      <c r="X573" s="59" t="str">
        <f t="shared" si="1142"/>
        <v/>
      </c>
      <c r="Y573" s="59" t="str">
        <f t="shared" si="1142"/>
        <v/>
      </c>
      <c r="Z573" s="59" t="str">
        <f t="shared" si="1142"/>
        <v/>
      </c>
    </row>
    <row r="574">
      <c r="A574" s="16" t="s">
        <v>667</v>
      </c>
      <c r="B574" s="62"/>
      <c r="C574" s="54">
        <v>45607.0</v>
      </c>
      <c r="D574" s="54"/>
      <c r="E574" s="55"/>
      <c r="F574" s="56"/>
      <c r="G574" s="57"/>
      <c r="H574" s="62"/>
      <c r="I574" s="58" t="str">
        <f t="shared" si="4"/>
        <v/>
      </c>
      <c r="J574" s="59" t="str">
        <f t="shared" ref="J574:K574" si="1143">if($E574="","",if($E574="Dropped",if(and(J$1&lt;=$I574,J$1&gt;=$H574),if(Year($D574)=J$1,$F574*0.8,if((year($D574)+1)=J$1,$F574*0.6,$F574*0.4)) ,""),if($E574="Minors",0,if($E574="FA Contract",if(and(J$1&lt;=$I574,J$1&gt;=$H574),$F574,""),if($E574="YP Contract",if(J$1=$H574,500000,if(J$1=($H574+1),1000000,if(J$1=($H574+2),1500000,""))))))))</f>
        <v/>
      </c>
      <c r="K574" s="59" t="str">
        <f t="shared" si="1143"/>
        <v/>
      </c>
      <c r="L574" s="59" t="str">
        <f t="shared" ref="L574:Z574" si="1144">if($E574="","",if($E574="Injured",if(and(L$1=year(today()),L$1&lt;=$I574,L$1&gt;=$H574),0,if(and(L$1&lt;=$I574,L$1&gt;=$H574),$F574,"")),if($E574="Dropped",if(and(L$1&lt;=$I574,L$1&gt;=$H574),if(Year($D574)=L$1,$F574*0.8,if((year($D574)+1)=L$1,$F574*0.6,$F574*0.4)) ,""),if($E574="Minors",0,if($E574="FA Contract",if(and(L$1&lt;=$I574,L$1&gt;=$H574),$F574,""),if($E574="YP Contract",if(L$1=$H574,500000,if(L$1=($H574+1),1000000,if(L$1=($H574+2),1500000,"")))))))))</f>
        <v/>
      </c>
      <c r="M574" s="59" t="str">
        <f t="shared" si="1144"/>
        <v/>
      </c>
      <c r="N574" s="59" t="str">
        <f t="shared" si="1144"/>
        <v/>
      </c>
      <c r="O574" s="59" t="str">
        <f t="shared" si="1144"/>
        <v/>
      </c>
      <c r="P574" s="59" t="str">
        <f t="shared" si="1144"/>
        <v/>
      </c>
      <c r="Q574" s="59" t="str">
        <f t="shared" si="1144"/>
        <v/>
      </c>
      <c r="R574" s="59" t="str">
        <f t="shared" si="1144"/>
        <v/>
      </c>
      <c r="S574" s="59" t="str">
        <f t="shared" si="1144"/>
        <v/>
      </c>
      <c r="T574" s="59" t="str">
        <f t="shared" si="1144"/>
        <v/>
      </c>
      <c r="U574" s="59" t="str">
        <f t="shared" si="1144"/>
        <v/>
      </c>
      <c r="V574" s="59" t="str">
        <f t="shared" si="1144"/>
        <v/>
      </c>
      <c r="W574" s="59" t="str">
        <f t="shared" si="1144"/>
        <v/>
      </c>
      <c r="X574" s="59" t="str">
        <f t="shared" si="1144"/>
        <v/>
      </c>
      <c r="Y574" s="59" t="str">
        <f t="shared" si="1144"/>
        <v/>
      </c>
      <c r="Z574" s="59" t="str">
        <f t="shared" si="1144"/>
        <v/>
      </c>
    </row>
    <row r="575">
      <c r="A575" s="16" t="s">
        <v>668</v>
      </c>
      <c r="B575" s="62"/>
      <c r="C575" s="54">
        <v>45774.0</v>
      </c>
      <c r="D575" s="54">
        <v>45873.0</v>
      </c>
      <c r="E575" s="55"/>
      <c r="F575" s="60"/>
      <c r="G575" s="57"/>
      <c r="H575" s="62"/>
      <c r="I575" s="58" t="str">
        <f t="shared" si="4"/>
        <v/>
      </c>
      <c r="J575" s="59" t="str">
        <f t="shared" ref="J575:K575" si="1145">if($E575="","",if($E575="Dropped",if(and(J$1&lt;=$I575,J$1&gt;=$H575),if(Year($D575)=J$1,$F575*0.8,if((year($D575)+1)=J$1,$F575*0.6,$F575*0.4)) ,""),if($E575="Minors",0,if($E575="FA Contract",if(and(J$1&lt;=$I575,J$1&gt;=$H575),$F575,""),if($E575="YP Contract",if(J$1=$H575,500000,if(J$1=($H575+1),1000000,if(J$1=($H575+2),1500000,""))))))))</f>
        <v/>
      </c>
      <c r="K575" s="59" t="str">
        <f t="shared" si="1145"/>
        <v/>
      </c>
      <c r="L575" s="59" t="str">
        <f t="shared" ref="L575:Z575" si="1146">if($E575="","",if($E575="Injured",if(and(L$1=year(today()),L$1&lt;=$I575,L$1&gt;=$H575),0,if(and(L$1&lt;=$I575,L$1&gt;=$H575),$F575,"")),if($E575="Dropped",if(and(L$1&lt;=$I575,L$1&gt;=$H575),if(Year($D575)=L$1,$F575*0.8,if((year($D575)+1)=L$1,$F575*0.6,$F575*0.4)) ,""),if($E575="Minors",0,if($E575="FA Contract",if(and(L$1&lt;=$I575,L$1&gt;=$H575),$F575,""),if($E575="YP Contract",if(L$1=$H575,500000,if(L$1=($H575+1),1000000,if(L$1=($H575+2),1500000,"")))))))))</f>
        <v/>
      </c>
      <c r="M575" s="59" t="str">
        <f t="shared" si="1146"/>
        <v/>
      </c>
      <c r="N575" s="59" t="str">
        <f t="shared" si="1146"/>
        <v/>
      </c>
      <c r="O575" s="59" t="str">
        <f t="shared" si="1146"/>
        <v/>
      </c>
      <c r="P575" s="59" t="str">
        <f t="shared" si="1146"/>
        <v/>
      </c>
      <c r="Q575" s="59" t="str">
        <f t="shared" si="1146"/>
        <v/>
      </c>
      <c r="R575" s="59" t="str">
        <f t="shared" si="1146"/>
        <v/>
      </c>
      <c r="S575" s="59" t="str">
        <f t="shared" si="1146"/>
        <v/>
      </c>
      <c r="T575" s="59" t="str">
        <f t="shared" si="1146"/>
        <v/>
      </c>
      <c r="U575" s="59" t="str">
        <f t="shared" si="1146"/>
        <v/>
      </c>
      <c r="V575" s="59" t="str">
        <f t="shared" si="1146"/>
        <v/>
      </c>
      <c r="W575" s="59" t="str">
        <f t="shared" si="1146"/>
        <v/>
      </c>
      <c r="X575" s="59" t="str">
        <f t="shared" si="1146"/>
        <v/>
      </c>
      <c r="Y575" s="59" t="str">
        <f t="shared" si="1146"/>
        <v/>
      </c>
      <c r="Z575" s="59" t="str">
        <f t="shared" si="1146"/>
        <v/>
      </c>
    </row>
    <row r="576">
      <c r="A576" s="16" t="s">
        <v>669</v>
      </c>
      <c r="B576" s="62"/>
      <c r="C576" s="54">
        <v>45537.0</v>
      </c>
      <c r="D576" s="54"/>
      <c r="E576" s="55"/>
      <c r="F576" s="60"/>
      <c r="G576" s="57"/>
      <c r="H576" s="62"/>
      <c r="I576" s="58" t="str">
        <f t="shared" si="4"/>
        <v/>
      </c>
      <c r="J576" s="59" t="str">
        <f t="shared" ref="J576:K576" si="1147">if($E576="","",if($E576="Dropped",if(and(J$1&lt;=$I576,J$1&gt;=$H576),if(Year($D576)=J$1,$F576*0.8,if((year($D576)+1)=J$1,$F576*0.6,$F576*0.4)) ,""),if($E576="Minors",0,if($E576="FA Contract",if(and(J$1&lt;=$I576,J$1&gt;=$H576),$F576,""),if($E576="YP Contract",if(J$1=$H576,500000,if(J$1=($H576+1),1000000,if(J$1=($H576+2),1500000,""))))))))</f>
        <v/>
      </c>
      <c r="K576" s="59" t="str">
        <f t="shared" si="1147"/>
        <v/>
      </c>
      <c r="L576" s="59" t="str">
        <f t="shared" ref="L576:Z576" si="1148">if($E576="","",if($E576="Injured",if(and(L$1=year(today()),L$1&lt;=$I576,L$1&gt;=$H576),0,if(and(L$1&lt;=$I576,L$1&gt;=$H576),$F576,"")),if($E576="Dropped",if(and(L$1&lt;=$I576,L$1&gt;=$H576),if(Year($D576)=L$1,$F576*0.8,if((year($D576)+1)=L$1,$F576*0.6,$F576*0.4)) ,""),if($E576="Minors",0,if($E576="FA Contract",if(and(L$1&lt;=$I576,L$1&gt;=$H576),$F576,""),if($E576="YP Contract",if(L$1=$H576,500000,if(L$1=($H576+1),1000000,if(L$1=($H576+2),1500000,"")))))))))</f>
        <v/>
      </c>
      <c r="M576" s="59" t="str">
        <f t="shared" si="1148"/>
        <v/>
      </c>
      <c r="N576" s="59" t="str">
        <f t="shared" si="1148"/>
        <v/>
      </c>
      <c r="O576" s="59" t="str">
        <f t="shared" si="1148"/>
        <v/>
      </c>
      <c r="P576" s="59" t="str">
        <f t="shared" si="1148"/>
        <v/>
      </c>
      <c r="Q576" s="59" t="str">
        <f t="shared" si="1148"/>
        <v/>
      </c>
      <c r="R576" s="59" t="str">
        <f t="shared" si="1148"/>
        <v/>
      </c>
      <c r="S576" s="59" t="str">
        <f t="shared" si="1148"/>
        <v/>
      </c>
      <c r="T576" s="59" t="str">
        <f t="shared" si="1148"/>
        <v/>
      </c>
      <c r="U576" s="59" t="str">
        <f t="shared" si="1148"/>
        <v/>
      </c>
      <c r="V576" s="59" t="str">
        <f t="shared" si="1148"/>
        <v/>
      </c>
      <c r="W576" s="59" t="str">
        <f t="shared" si="1148"/>
        <v/>
      </c>
      <c r="X576" s="59" t="str">
        <f t="shared" si="1148"/>
        <v/>
      </c>
      <c r="Y576" s="59" t="str">
        <f t="shared" si="1148"/>
        <v/>
      </c>
      <c r="Z576" s="59" t="str">
        <f t="shared" si="1148"/>
        <v/>
      </c>
    </row>
    <row r="577">
      <c r="A577" s="16" t="s">
        <v>670</v>
      </c>
      <c r="B577" s="62"/>
      <c r="C577" s="54">
        <v>45607.0</v>
      </c>
      <c r="D577" s="54"/>
      <c r="E577" s="55"/>
      <c r="F577" s="56"/>
      <c r="G577" s="57"/>
      <c r="H577" s="62"/>
      <c r="I577" s="58" t="str">
        <f t="shared" si="4"/>
        <v/>
      </c>
      <c r="J577" s="59" t="str">
        <f t="shared" ref="J577:K577" si="1149">if($E577="","",if($E577="Dropped",if(and(J$1&lt;=$I577,J$1&gt;=$H577),if(Year($D577)=J$1,$F577*0.8,if((year($D577)+1)=J$1,$F577*0.6,$F577*0.4)) ,""),if($E577="Minors",0,if($E577="FA Contract",if(and(J$1&lt;=$I577,J$1&gt;=$H577),$F577,""),if($E577="YP Contract",if(J$1=$H577,500000,if(J$1=($H577+1),1000000,if(J$1=($H577+2),1500000,""))))))))</f>
        <v/>
      </c>
      <c r="K577" s="59" t="str">
        <f t="shared" si="1149"/>
        <v/>
      </c>
      <c r="L577" s="59" t="str">
        <f t="shared" ref="L577:Z577" si="1150">if($E577="","",if($E577="Injured",if(and(L$1=year(today()),L$1&lt;=$I577,L$1&gt;=$H577),0,if(and(L$1&lt;=$I577,L$1&gt;=$H577),$F577,"")),if($E577="Dropped",if(and(L$1&lt;=$I577,L$1&gt;=$H577),if(Year($D577)=L$1,$F577*0.8,if((year($D577)+1)=L$1,$F577*0.6,$F577*0.4)) ,""),if($E577="Minors",0,if($E577="FA Contract",if(and(L$1&lt;=$I577,L$1&gt;=$H577),$F577,""),if($E577="YP Contract",if(L$1=$H577,500000,if(L$1=($H577+1),1000000,if(L$1=($H577+2),1500000,"")))))))))</f>
        <v/>
      </c>
      <c r="M577" s="59" t="str">
        <f t="shared" si="1150"/>
        <v/>
      </c>
      <c r="N577" s="59" t="str">
        <f t="shared" si="1150"/>
        <v/>
      </c>
      <c r="O577" s="59" t="str">
        <f t="shared" si="1150"/>
        <v/>
      </c>
      <c r="P577" s="59" t="str">
        <f t="shared" si="1150"/>
        <v/>
      </c>
      <c r="Q577" s="59" t="str">
        <f t="shared" si="1150"/>
        <v/>
      </c>
      <c r="R577" s="59" t="str">
        <f t="shared" si="1150"/>
        <v/>
      </c>
      <c r="S577" s="59" t="str">
        <f t="shared" si="1150"/>
        <v/>
      </c>
      <c r="T577" s="59" t="str">
        <f t="shared" si="1150"/>
        <v/>
      </c>
      <c r="U577" s="59" t="str">
        <f t="shared" si="1150"/>
        <v/>
      </c>
      <c r="V577" s="59" t="str">
        <f t="shared" si="1150"/>
        <v/>
      </c>
      <c r="W577" s="59" t="str">
        <f t="shared" si="1150"/>
        <v/>
      </c>
      <c r="X577" s="59" t="str">
        <f t="shared" si="1150"/>
        <v/>
      </c>
      <c r="Y577" s="59" t="str">
        <f t="shared" si="1150"/>
        <v/>
      </c>
      <c r="Z577" s="59" t="str">
        <f t="shared" si="1150"/>
        <v/>
      </c>
    </row>
    <row r="578">
      <c r="A578" s="16" t="s">
        <v>351</v>
      </c>
      <c r="B578" s="62"/>
      <c r="C578" s="54">
        <v>45356.0</v>
      </c>
      <c r="D578" s="54">
        <v>45810.0</v>
      </c>
      <c r="E578" s="55"/>
      <c r="F578" s="60"/>
      <c r="G578" s="57"/>
      <c r="H578" s="62"/>
      <c r="I578" s="58" t="str">
        <f t="shared" si="4"/>
        <v/>
      </c>
      <c r="J578" s="59" t="str">
        <f t="shared" ref="J578:K578" si="1151">if($E578="","",if($E578="Dropped",if(and(J$1&lt;=$I578,J$1&gt;=$H578),if(Year($D578)=J$1,$F578*0.8,if((year($D578)+1)=J$1,$F578*0.6,$F578*0.4)) ,""),if($E578="Minors",0,if($E578="FA Contract",if(and(J$1&lt;=$I578,J$1&gt;=$H578),$F578,""),if($E578="YP Contract",if(J$1=$H578,500000,if(J$1=($H578+1),1000000,if(J$1=($H578+2),1500000,""))))))))</f>
        <v/>
      </c>
      <c r="K578" s="59" t="str">
        <f t="shared" si="1151"/>
        <v/>
      </c>
      <c r="L578" s="59" t="str">
        <f t="shared" ref="L578:Z578" si="1152">if($E578="","",if($E578="Injured",if(and(L$1=year(today()),L$1&lt;=$I578,L$1&gt;=$H578),0,if(and(L$1&lt;=$I578,L$1&gt;=$H578),$F578,"")),if($E578="Dropped",if(and(L$1&lt;=$I578,L$1&gt;=$H578),if(Year($D578)=L$1,$F578*0.8,if((year($D578)+1)=L$1,$F578*0.6,$F578*0.4)) ,""),if($E578="Minors",0,if($E578="FA Contract",if(and(L$1&lt;=$I578,L$1&gt;=$H578),$F578,""),if($E578="YP Contract",if(L$1=$H578,500000,if(L$1=($H578+1),1000000,if(L$1=($H578+2),1500000,"")))))))))</f>
        <v/>
      </c>
      <c r="M578" s="59" t="str">
        <f t="shared" si="1152"/>
        <v/>
      </c>
      <c r="N578" s="59" t="str">
        <f t="shared" si="1152"/>
        <v/>
      </c>
      <c r="O578" s="59" t="str">
        <f t="shared" si="1152"/>
        <v/>
      </c>
      <c r="P578" s="59" t="str">
        <f t="shared" si="1152"/>
        <v/>
      </c>
      <c r="Q578" s="59" t="str">
        <f t="shared" si="1152"/>
        <v/>
      </c>
      <c r="R578" s="59" t="str">
        <f t="shared" si="1152"/>
        <v/>
      </c>
      <c r="S578" s="59" t="str">
        <f t="shared" si="1152"/>
        <v/>
      </c>
      <c r="T578" s="59" t="str">
        <f t="shared" si="1152"/>
        <v/>
      </c>
      <c r="U578" s="59" t="str">
        <f t="shared" si="1152"/>
        <v/>
      </c>
      <c r="V578" s="59" t="str">
        <f t="shared" si="1152"/>
        <v/>
      </c>
      <c r="W578" s="59" t="str">
        <f t="shared" si="1152"/>
        <v/>
      </c>
      <c r="X578" s="59" t="str">
        <f t="shared" si="1152"/>
        <v/>
      </c>
      <c r="Y578" s="59" t="str">
        <f t="shared" si="1152"/>
        <v/>
      </c>
      <c r="Z578" s="59" t="str">
        <f t="shared" si="1152"/>
        <v/>
      </c>
    </row>
    <row r="579">
      <c r="A579" s="16" t="s">
        <v>671</v>
      </c>
      <c r="B579" s="62"/>
      <c r="C579" s="54">
        <v>45417.0</v>
      </c>
      <c r="D579" s="54"/>
      <c r="E579" s="55"/>
      <c r="F579" s="60"/>
      <c r="G579" s="72"/>
      <c r="H579" s="62"/>
      <c r="I579" s="58" t="str">
        <f t="shared" si="4"/>
        <v/>
      </c>
      <c r="J579" s="59" t="str">
        <f t="shared" ref="J579:K579" si="1153">if($E579="","",if($E579="Dropped",if(and(J$1&lt;=$I579,J$1&gt;=$H579),if(Year($D579)=J$1,$F579*0.8,if((year($D579)+1)=J$1,$F579*0.6,$F579*0.4)) ,""),if($E579="Minors",0,if($E579="FA Contract",if(and(J$1&lt;=$I579,J$1&gt;=$H579),$F579,""),if($E579="YP Contract",if(J$1=$H579,500000,if(J$1=($H579+1),1000000,if(J$1=($H579+2),1500000,""))))))))</f>
        <v/>
      </c>
      <c r="K579" s="59" t="str">
        <f t="shared" si="1153"/>
        <v/>
      </c>
      <c r="L579" s="59" t="str">
        <f t="shared" ref="L579:Z579" si="1154">if($E579="","",if($E579="Injured",if(and(L$1=year(today()),L$1&lt;=$I579,L$1&gt;=$H579),0,if(and(L$1&lt;=$I579,L$1&gt;=$H579),$F579,"")),if($E579="Dropped",if(and(L$1&lt;=$I579,L$1&gt;=$H579),if(Year($D579)=L$1,$F579*0.8,if((year($D579)+1)=L$1,$F579*0.6,$F579*0.4)) ,""),if($E579="Minors",0,if($E579="FA Contract",if(and(L$1&lt;=$I579,L$1&gt;=$H579),$F579,""),if($E579="YP Contract",if(L$1=$H579,500000,if(L$1=($H579+1),1000000,if(L$1=($H579+2),1500000,"")))))))))</f>
        <v/>
      </c>
      <c r="M579" s="59" t="str">
        <f t="shared" si="1154"/>
        <v/>
      </c>
      <c r="N579" s="59" t="str">
        <f t="shared" si="1154"/>
        <v/>
      </c>
      <c r="O579" s="59" t="str">
        <f t="shared" si="1154"/>
        <v/>
      </c>
      <c r="P579" s="59" t="str">
        <f t="shared" si="1154"/>
        <v/>
      </c>
      <c r="Q579" s="59" t="str">
        <f t="shared" si="1154"/>
        <v/>
      </c>
      <c r="R579" s="59" t="str">
        <f t="shared" si="1154"/>
        <v/>
      </c>
      <c r="S579" s="59" t="str">
        <f t="shared" si="1154"/>
        <v/>
      </c>
      <c r="T579" s="59" t="str">
        <f t="shared" si="1154"/>
        <v/>
      </c>
      <c r="U579" s="59" t="str">
        <f t="shared" si="1154"/>
        <v/>
      </c>
      <c r="V579" s="59" t="str">
        <f t="shared" si="1154"/>
        <v/>
      </c>
      <c r="W579" s="59" t="str">
        <f t="shared" si="1154"/>
        <v/>
      </c>
      <c r="X579" s="59" t="str">
        <f t="shared" si="1154"/>
        <v/>
      </c>
      <c r="Y579" s="59" t="str">
        <f t="shared" si="1154"/>
        <v/>
      </c>
      <c r="Z579" s="59" t="str">
        <f t="shared" si="1154"/>
        <v/>
      </c>
    </row>
    <row r="580">
      <c r="A580" s="16" t="s">
        <v>672</v>
      </c>
      <c r="B580" s="62"/>
      <c r="C580" s="54">
        <v>45608.0</v>
      </c>
      <c r="D580" s="54"/>
      <c r="E580" s="55"/>
      <c r="F580" s="56"/>
      <c r="G580" s="57"/>
      <c r="H580" s="62"/>
      <c r="I580" s="58" t="str">
        <f t="shared" si="4"/>
        <v/>
      </c>
      <c r="J580" s="59" t="str">
        <f t="shared" ref="J580:K580" si="1155">if($E580="","",if($E580="Dropped",if(and(J$1&lt;=$I580,J$1&gt;=$H580),if(Year($D580)=J$1,$F580*0.8,if((year($D580)+1)=J$1,$F580*0.6,$F580*0.4)) ,""),if($E580="Minors",0,if($E580="FA Contract",if(and(J$1&lt;=$I580,J$1&gt;=$H580),$F580,""),if($E580="YP Contract",if(J$1=$H580,500000,if(J$1=($H580+1),1000000,if(J$1=($H580+2),1500000,""))))))))</f>
        <v/>
      </c>
      <c r="K580" s="59" t="str">
        <f t="shared" si="1155"/>
        <v/>
      </c>
      <c r="L580" s="59" t="str">
        <f t="shared" ref="L580:Z580" si="1156">if($E580="","",if($E580="Injured",if(and(L$1=year(today()),L$1&lt;=$I580,L$1&gt;=$H580),0,if(and(L$1&lt;=$I580,L$1&gt;=$H580),$F580,"")),if($E580="Dropped",if(and(L$1&lt;=$I580,L$1&gt;=$H580),if(Year($D580)=L$1,$F580*0.8,if((year($D580)+1)=L$1,$F580*0.6,$F580*0.4)) ,""),if($E580="Minors",0,if($E580="FA Contract",if(and(L$1&lt;=$I580,L$1&gt;=$H580),$F580,""),if($E580="YP Contract",if(L$1=$H580,500000,if(L$1=($H580+1),1000000,if(L$1=($H580+2),1500000,"")))))))))</f>
        <v/>
      </c>
      <c r="M580" s="59" t="str">
        <f t="shared" si="1156"/>
        <v/>
      </c>
      <c r="N580" s="59" t="str">
        <f t="shared" si="1156"/>
        <v/>
      </c>
      <c r="O580" s="59" t="str">
        <f t="shared" si="1156"/>
        <v/>
      </c>
      <c r="P580" s="59" t="str">
        <f t="shared" si="1156"/>
        <v/>
      </c>
      <c r="Q580" s="59" t="str">
        <f t="shared" si="1156"/>
        <v/>
      </c>
      <c r="R580" s="59" t="str">
        <f t="shared" si="1156"/>
        <v/>
      </c>
      <c r="S580" s="59" t="str">
        <f t="shared" si="1156"/>
        <v/>
      </c>
      <c r="T580" s="59" t="str">
        <f t="shared" si="1156"/>
        <v/>
      </c>
      <c r="U580" s="59" t="str">
        <f t="shared" si="1156"/>
        <v/>
      </c>
      <c r="V580" s="59" t="str">
        <f t="shared" si="1156"/>
        <v/>
      </c>
      <c r="W580" s="59" t="str">
        <f t="shared" si="1156"/>
        <v/>
      </c>
      <c r="X580" s="59" t="str">
        <f t="shared" si="1156"/>
        <v/>
      </c>
      <c r="Y580" s="59" t="str">
        <f t="shared" si="1156"/>
        <v/>
      </c>
      <c r="Z580" s="59" t="str">
        <f t="shared" si="1156"/>
        <v/>
      </c>
    </row>
    <row r="581">
      <c r="A581" s="16" t="s">
        <v>673</v>
      </c>
      <c r="B581" s="62"/>
      <c r="C581" s="54">
        <v>45865.0</v>
      </c>
      <c r="D581" s="54">
        <v>45880.0</v>
      </c>
      <c r="E581" s="55"/>
      <c r="F581" s="60"/>
      <c r="G581" s="57"/>
      <c r="H581" s="62"/>
      <c r="I581" s="58" t="str">
        <f t="shared" si="4"/>
        <v/>
      </c>
      <c r="J581" s="59" t="str">
        <f t="shared" ref="J581:K581" si="1157">if($E581="","",if($E581="Dropped",if(and(J$1&lt;=$I581,J$1&gt;=$H581),if(Year($D581)=J$1,$F581*0.8,if((year($D581)+1)=J$1,$F581*0.6,$F581*0.4)) ,""),if($E581="Minors",0,if($E581="FA Contract",if(and(J$1&lt;=$I581,J$1&gt;=$H581),$F581,""),if($E581="YP Contract",if(J$1=$H581,500000,if(J$1=($H581+1),1000000,if(J$1=($H581+2),1500000,""))))))))</f>
        <v/>
      </c>
      <c r="K581" s="59" t="str">
        <f t="shared" si="1157"/>
        <v/>
      </c>
      <c r="L581" s="59" t="str">
        <f t="shared" ref="L581:Z581" si="1158">if($E581="","",if($E581="Injured",if(and(L$1=year(today()),L$1&lt;=$I581,L$1&gt;=$H581),0,if(and(L$1&lt;=$I581,L$1&gt;=$H581),$F581,"")),if($E581="Dropped",if(and(L$1&lt;=$I581,L$1&gt;=$H581),if(Year($D581)=L$1,$F581*0.8,if((year($D581)+1)=L$1,$F581*0.6,$F581*0.4)) ,""),if($E581="Minors",0,if($E581="FA Contract",if(and(L$1&lt;=$I581,L$1&gt;=$H581),$F581,""),if($E581="YP Contract",if(L$1=$H581,500000,if(L$1=($H581+1),1000000,if(L$1=($H581+2),1500000,"")))))))))</f>
        <v/>
      </c>
      <c r="M581" s="59" t="str">
        <f t="shared" si="1158"/>
        <v/>
      </c>
      <c r="N581" s="59" t="str">
        <f t="shared" si="1158"/>
        <v/>
      </c>
      <c r="O581" s="59" t="str">
        <f t="shared" si="1158"/>
        <v/>
      </c>
      <c r="P581" s="59" t="str">
        <f t="shared" si="1158"/>
        <v/>
      </c>
      <c r="Q581" s="59" t="str">
        <f t="shared" si="1158"/>
        <v/>
      </c>
      <c r="R581" s="59" t="str">
        <f t="shared" si="1158"/>
        <v/>
      </c>
      <c r="S581" s="59" t="str">
        <f t="shared" si="1158"/>
        <v/>
      </c>
      <c r="T581" s="59" t="str">
        <f t="shared" si="1158"/>
        <v/>
      </c>
      <c r="U581" s="59" t="str">
        <f t="shared" si="1158"/>
        <v/>
      </c>
      <c r="V581" s="59" t="str">
        <f t="shared" si="1158"/>
        <v/>
      </c>
      <c r="W581" s="59" t="str">
        <f t="shared" si="1158"/>
        <v/>
      </c>
      <c r="X581" s="59" t="str">
        <f t="shared" si="1158"/>
        <v/>
      </c>
      <c r="Y581" s="59" t="str">
        <f t="shared" si="1158"/>
        <v/>
      </c>
      <c r="Z581" s="59" t="str">
        <f t="shared" si="1158"/>
        <v/>
      </c>
    </row>
    <row r="582">
      <c r="A582" s="16" t="s">
        <v>674</v>
      </c>
      <c r="B582" s="62"/>
      <c r="C582" s="54">
        <v>45608.0</v>
      </c>
      <c r="D582" s="54"/>
      <c r="E582" s="55"/>
      <c r="F582" s="56"/>
      <c r="G582" s="57"/>
      <c r="H582" s="62"/>
      <c r="I582" s="58" t="str">
        <f t="shared" si="4"/>
        <v/>
      </c>
      <c r="J582" s="59" t="str">
        <f t="shared" ref="J582:K582" si="1159">if($E582="","",if($E582="Dropped",if(and(J$1&lt;=$I582,J$1&gt;=$H582),if(Year($D582)=J$1,$F582*0.8,if((year($D582)+1)=J$1,$F582*0.6,$F582*0.4)) ,""),if($E582="Minors",0,if($E582="FA Contract",if(and(J$1&lt;=$I582,J$1&gt;=$H582),$F582,""),if($E582="YP Contract",if(J$1=$H582,500000,if(J$1=($H582+1),1000000,if(J$1=($H582+2),1500000,""))))))))</f>
        <v/>
      </c>
      <c r="K582" s="59" t="str">
        <f t="shared" si="1159"/>
        <v/>
      </c>
      <c r="L582" s="59" t="str">
        <f t="shared" ref="L582:Z582" si="1160">if($E582="","",if($E582="Injured",if(and(L$1=year(today()),L$1&lt;=$I582,L$1&gt;=$H582),0,if(and(L$1&lt;=$I582,L$1&gt;=$H582),$F582,"")),if($E582="Dropped",if(and(L$1&lt;=$I582,L$1&gt;=$H582),if(Year($D582)=L$1,$F582*0.8,if((year($D582)+1)=L$1,$F582*0.6,$F582*0.4)) ,""),if($E582="Minors",0,if($E582="FA Contract",if(and(L$1&lt;=$I582,L$1&gt;=$H582),$F582,""),if($E582="YP Contract",if(L$1=$H582,500000,if(L$1=($H582+1),1000000,if(L$1=($H582+2),1500000,"")))))))))</f>
        <v/>
      </c>
      <c r="M582" s="59" t="str">
        <f t="shared" si="1160"/>
        <v/>
      </c>
      <c r="N582" s="59" t="str">
        <f t="shared" si="1160"/>
        <v/>
      </c>
      <c r="O582" s="59" t="str">
        <f t="shared" si="1160"/>
        <v/>
      </c>
      <c r="P582" s="59" t="str">
        <f t="shared" si="1160"/>
        <v/>
      </c>
      <c r="Q582" s="59" t="str">
        <f t="shared" si="1160"/>
        <v/>
      </c>
      <c r="R582" s="59" t="str">
        <f t="shared" si="1160"/>
        <v/>
      </c>
      <c r="S582" s="59" t="str">
        <f t="shared" si="1160"/>
        <v/>
      </c>
      <c r="T582" s="59" t="str">
        <f t="shared" si="1160"/>
        <v/>
      </c>
      <c r="U582" s="59" t="str">
        <f t="shared" si="1160"/>
        <v/>
      </c>
      <c r="V582" s="59" t="str">
        <f t="shared" si="1160"/>
        <v/>
      </c>
      <c r="W582" s="59" t="str">
        <f t="shared" si="1160"/>
        <v/>
      </c>
      <c r="X582" s="59" t="str">
        <f t="shared" si="1160"/>
        <v/>
      </c>
      <c r="Y582" s="59" t="str">
        <f t="shared" si="1160"/>
        <v/>
      </c>
      <c r="Z582" s="59" t="str">
        <f t="shared" si="1160"/>
        <v/>
      </c>
    </row>
    <row r="583">
      <c r="A583" s="16" t="s">
        <v>550</v>
      </c>
      <c r="B583" s="62"/>
      <c r="C583" s="54">
        <v>45518.0</v>
      </c>
      <c r="D583" s="54">
        <v>45977.0</v>
      </c>
      <c r="E583" s="55"/>
      <c r="F583" s="60"/>
      <c r="G583" s="57"/>
      <c r="H583" s="62"/>
      <c r="I583" s="58" t="str">
        <f t="shared" si="4"/>
        <v/>
      </c>
      <c r="J583" s="59" t="str">
        <f t="shared" ref="J583:K583" si="1161">if($E583="","",if($E583="Dropped",if(and(J$1&lt;=$I583,J$1&gt;=$H583),if(Year($D583)=J$1,$F583*0.8,if((year($D583)+1)=J$1,$F583*0.6,$F583*0.4)) ,""),if($E583="Minors",0,if($E583="FA Contract",if(and(J$1&lt;=$I583,J$1&gt;=$H583),$F583,""),if($E583="YP Contract",if(J$1=$H583,500000,if(J$1=($H583+1),1000000,if(J$1=($H583+2),1500000,""))))))))</f>
        <v/>
      </c>
      <c r="K583" s="59" t="str">
        <f t="shared" si="1161"/>
        <v/>
      </c>
      <c r="L583" s="59" t="str">
        <f t="shared" ref="L583:Z583" si="1162">if($E583="","",if($E583="Injured",if(and(L$1=year(today()),L$1&lt;=$I583,L$1&gt;=$H583),0,if(and(L$1&lt;=$I583,L$1&gt;=$H583),$F583,"")),if($E583="Dropped",if(and(L$1&lt;=$I583,L$1&gt;=$H583),if(Year($D583)=L$1,$F583*0.8,if((year($D583)+1)=L$1,$F583*0.6,$F583*0.4)) ,""),if($E583="Minors",0,if($E583="FA Contract",if(and(L$1&lt;=$I583,L$1&gt;=$H583),$F583,""),if($E583="YP Contract",if(L$1=$H583,500000,if(L$1=($H583+1),1000000,if(L$1=($H583+2),1500000,"")))))))))</f>
        <v/>
      </c>
      <c r="M583" s="59" t="str">
        <f t="shared" si="1162"/>
        <v/>
      </c>
      <c r="N583" s="59" t="str">
        <f t="shared" si="1162"/>
        <v/>
      </c>
      <c r="O583" s="59" t="str">
        <f t="shared" si="1162"/>
        <v/>
      </c>
      <c r="P583" s="59" t="str">
        <f t="shared" si="1162"/>
        <v/>
      </c>
      <c r="Q583" s="59" t="str">
        <f t="shared" si="1162"/>
        <v/>
      </c>
      <c r="R583" s="59" t="str">
        <f t="shared" si="1162"/>
        <v/>
      </c>
      <c r="S583" s="59" t="str">
        <f t="shared" si="1162"/>
        <v/>
      </c>
      <c r="T583" s="59" t="str">
        <f t="shared" si="1162"/>
        <v/>
      </c>
      <c r="U583" s="59" t="str">
        <f t="shared" si="1162"/>
        <v/>
      </c>
      <c r="V583" s="59" t="str">
        <f t="shared" si="1162"/>
        <v/>
      </c>
      <c r="W583" s="59" t="str">
        <f t="shared" si="1162"/>
        <v/>
      </c>
      <c r="X583" s="59" t="str">
        <f t="shared" si="1162"/>
        <v/>
      </c>
      <c r="Y583" s="59" t="str">
        <f t="shared" si="1162"/>
        <v/>
      </c>
      <c r="Z583" s="59" t="str">
        <f t="shared" si="1162"/>
        <v/>
      </c>
    </row>
    <row r="584">
      <c r="A584" s="16" t="s">
        <v>171</v>
      </c>
      <c r="B584" s="62"/>
      <c r="C584" s="54">
        <v>45318.0</v>
      </c>
      <c r="D584" s="54">
        <v>46028.0</v>
      </c>
      <c r="E584" s="55"/>
      <c r="F584" s="60"/>
      <c r="G584" s="57"/>
      <c r="H584" s="62"/>
      <c r="I584" s="58" t="str">
        <f t="shared" si="4"/>
        <v/>
      </c>
      <c r="J584" s="59" t="str">
        <f t="shared" ref="J584:K584" si="1163">if($E584="","",if($E584="Dropped",if(and(J$1&lt;=$I584,J$1&gt;=$H584),if(Year($D584)=J$1,$F584*0.8,if((year($D584)+1)=J$1,$F584*0.6,$F584*0.4)) ,""),if($E584="Minors",0,if($E584="FA Contract",if(and(J$1&lt;=$I584,J$1&gt;=$H584),$F584,""),if($E584="YP Contract",if(J$1=$H584,500000,if(J$1=($H584+1),1000000,if(J$1=($H584+2),1500000,""))))))))</f>
        <v/>
      </c>
      <c r="K584" s="59" t="str">
        <f t="shared" si="1163"/>
        <v/>
      </c>
      <c r="L584" s="59" t="str">
        <f t="shared" ref="L584:Z584" si="1164">if($E584="","",if($E584="Injured",if(and(L$1=year(today()),L$1&lt;=$I584,L$1&gt;=$H584),0,if(and(L$1&lt;=$I584,L$1&gt;=$H584),$F584,"")),if($E584="Dropped",if(and(L$1&lt;=$I584,L$1&gt;=$H584),if(Year($D584)=L$1,$F584*0.8,if((year($D584)+1)=L$1,$F584*0.6,$F584*0.4)) ,""),if($E584="Minors",0,if($E584="FA Contract",if(and(L$1&lt;=$I584,L$1&gt;=$H584),$F584,""),if($E584="YP Contract",if(L$1=$H584,500000,if(L$1=($H584+1),1000000,if(L$1=($H584+2),1500000,"")))))))))</f>
        <v/>
      </c>
      <c r="M584" s="59" t="str">
        <f t="shared" si="1164"/>
        <v/>
      </c>
      <c r="N584" s="59" t="str">
        <f t="shared" si="1164"/>
        <v/>
      </c>
      <c r="O584" s="59" t="str">
        <f t="shared" si="1164"/>
        <v/>
      </c>
      <c r="P584" s="59" t="str">
        <f t="shared" si="1164"/>
        <v/>
      </c>
      <c r="Q584" s="59" t="str">
        <f t="shared" si="1164"/>
        <v/>
      </c>
      <c r="R584" s="59" t="str">
        <f t="shared" si="1164"/>
        <v/>
      </c>
      <c r="S584" s="59" t="str">
        <f t="shared" si="1164"/>
        <v/>
      </c>
      <c r="T584" s="59" t="str">
        <f t="shared" si="1164"/>
        <v/>
      </c>
      <c r="U584" s="59" t="str">
        <f t="shared" si="1164"/>
        <v/>
      </c>
      <c r="V584" s="59" t="str">
        <f t="shared" si="1164"/>
        <v/>
      </c>
      <c r="W584" s="59" t="str">
        <f t="shared" si="1164"/>
        <v/>
      </c>
      <c r="X584" s="59" t="str">
        <f t="shared" si="1164"/>
        <v/>
      </c>
      <c r="Y584" s="59" t="str">
        <f t="shared" si="1164"/>
        <v/>
      </c>
      <c r="Z584" s="59" t="str">
        <f t="shared" si="1164"/>
        <v/>
      </c>
    </row>
    <row r="585">
      <c r="A585" s="16" t="s">
        <v>675</v>
      </c>
      <c r="B585" s="62"/>
      <c r="C585" s="54">
        <v>45774.0</v>
      </c>
      <c r="D585" s="54">
        <v>45887.0</v>
      </c>
      <c r="E585" s="55"/>
      <c r="F585" s="60"/>
      <c r="G585" s="57"/>
      <c r="H585" s="62"/>
      <c r="I585" s="58" t="str">
        <f t="shared" si="4"/>
        <v/>
      </c>
      <c r="J585" s="59" t="str">
        <f t="shared" ref="J585:K585" si="1165">if($E585="","",if($E585="Dropped",if(and(J$1&lt;=$I585,J$1&gt;=$H585),if(Year($D585)=J$1,$F585*0.8,if((year($D585)+1)=J$1,$F585*0.6,$F585*0.4)) ,""),if($E585="Minors",0,if($E585="FA Contract",if(and(J$1&lt;=$I585,J$1&gt;=$H585),$F585,""),if($E585="YP Contract",if(J$1=$H585,500000,if(J$1=($H585+1),1000000,if(J$1=($H585+2),1500000,""))))))))</f>
        <v/>
      </c>
      <c r="K585" s="59" t="str">
        <f t="shared" si="1165"/>
        <v/>
      </c>
      <c r="L585" s="59" t="str">
        <f t="shared" ref="L585:Z585" si="1166">if($E585="","",if($E585="Injured",if(and(L$1=year(today()),L$1&lt;=$I585,L$1&gt;=$H585),0,if(and(L$1&lt;=$I585,L$1&gt;=$H585),$F585,"")),if($E585="Dropped",if(and(L$1&lt;=$I585,L$1&gt;=$H585),if(Year($D585)=L$1,$F585*0.8,if((year($D585)+1)=L$1,$F585*0.6,$F585*0.4)) ,""),if($E585="Minors",0,if($E585="FA Contract",if(and(L$1&lt;=$I585,L$1&gt;=$H585),$F585,""),if($E585="YP Contract",if(L$1=$H585,500000,if(L$1=($H585+1),1000000,if(L$1=($H585+2),1500000,"")))))))))</f>
        <v/>
      </c>
      <c r="M585" s="59" t="str">
        <f t="shared" si="1166"/>
        <v/>
      </c>
      <c r="N585" s="59" t="str">
        <f t="shared" si="1166"/>
        <v/>
      </c>
      <c r="O585" s="59" t="str">
        <f t="shared" si="1166"/>
        <v/>
      </c>
      <c r="P585" s="59" t="str">
        <f t="shared" si="1166"/>
        <v/>
      </c>
      <c r="Q585" s="59" t="str">
        <f t="shared" si="1166"/>
        <v/>
      </c>
      <c r="R585" s="59" t="str">
        <f t="shared" si="1166"/>
        <v/>
      </c>
      <c r="S585" s="59" t="str">
        <f t="shared" si="1166"/>
        <v/>
      </c>
      <c r="T585" s="59" t="str">
        <f t="shared" si="1166"/>
        <v/>
      </c>
      <c r="U585" s="59" t="str">
        <f t="shared" si="1166"/>
        <v/>
      </c>
      <c r="V585" s="59" t="str">
        <f t="shared" si="1166"/>
        <v/>
      </c>
      <c r="W585" s="59" t="str">
        <f t="shared" si="1166"/>
        <v/>
      </c>
      <c r="X585" s="59" t="str">
        <f t="shared" si="1166"/>
        <v/>
      </c>
      <c r="Y585" s="59" t="str">
        <f t="shared" si="1166"/>
        <v/>
      </c>
      <c r="Z585" s="59" t="str">
        <f t="shared" si="1166"/>
        <v/>
      </c>
    </row>
    <row r="586">
      <c r="A586" s="16" t="s">
        <v>676</v>
      </c>
      <c r="B586" s="62"/>
      <c r="C586" s="54">
        <v>45467.0</v>
      </c>
      <c r="D586" s="54"/>
      <c r="E586" s="55"/>
      <c r="F586" s="60"/>
      <c r="G586" s="57"/>
      <c r="H586" s="62"/>
      <c r="I586" s="58" t="str">
        <f t="shared" si="4"/>
        <v/>
      </c>
      <c r="J586" s="59" t="str">
        <f t="shared" ref="J586:K586" si="1167">if($E586="","",if($E586="Dropped",if(and(J$1&lt;=$I586,J$1&gt;=$H586),if(Year($D586)=J$1,$F586*0.8,if((year($D586)+1)=J$1,$F586*0.6,$F586*0.4)) ,""),if($E586="Minors",0,if($E586="FA Contract",if(and(J$1&lt;=$I586,J$1&gt;=$H586),$F586,""),if($E586="YP Contract",if(J$1=$H586,500000,if(J$1=($H586+1),1000000,if(J$1=($H586+2),1500000,""))))))))</f>
        <v/>
      </c>
      <c r="K586" s="59" t="str">
        <f t="shared" si="1167"/>
        <v/>
      </c>
      <c r="L586" s="59" t="str">
        <f t="shared" ref="L586:Z586" si="1168">if($E586="","",if($E586="Injured",if(and(L$1=year(today()),L$1&lt;=$I586,L$1&gt;=$H586),0,if(and(L$1&lt;=$I586,L$1&gt;=$H586),$F586,"")),if($E586="Dropped",if(and(L$1&lt;=$I586,L$1&gt;=$H586),if(Year($D586)=L$1,$F586*0.8,if((year($D586)+1)=L$1,$F586*0.6,$F586*0.4)) ,""),if($E586="Minors",0,if($E586="FA Contract",if(and(L$1&lt;=$I586,L$1&gt;=$H586),$F586,""),if($E586="YP Contract",if(L$1=$H586,500000,if(L$1=($H586+1),1000000,if(L$1=($H586+2),1500000,"")))))))))</f>
        <v/>
      </c>
      <c r="M586" s="59" t="str">
        <f t="shared" si="1168"/>
        <v/>
      </c>
      <c r="N586" s="59" t="str">
        <f t="shared" si="1168"/>
        <v/>
      </c>
      <c r="O586" s="59" t="str">
        <f t="shared" si="1168"/>
        <v/>
      </c>
      <c r="P586" s="59" t="str">
        <f t="shared" si="1168"/>
        <v/>
      </c>
      <c r="Q586" s="59" t="str">
        <f t="shared" si="1168"/>
        <v/>
      </c>
      <c r="R586" s="59" t="str">
        <f t="shared" si="1168"/>
        <v/>
      </c>
      <c r="S586" s="59" t="str">
        <f t="shared" si="1168"/>
        <v/>
      </c>
      <c r="T586" s="59" t="str">
        <f t="shared" si="1168"/>
        <v/>
      </c>
      <c r="U586" s="59" t="str">
        <f t="shared" si="1168"/>
        <v/>
      </c>
      <c r="V586" s="59" t="str">
        <f t="shared" si="1168"/>
        <v/>
      </c>
      <c r="W586" s="59" t="str">
        <f t="shared" si="1168"/>
        <v/>
      </c>
      <c r="X586" s="59" t="str">
        <f t="shared" si="1168"/>
        <v/>
      </c>
      <c r="Y586" s="59" t="str">
        <f t="shared" si="1168"/>
        <v/>
      </c>
      <c r="Z586" s="59" t="str">
        <f t="shared" si="1168"/>
        <v/>
      </c>
    </row>
    <row r="587">
      <c r="A587" s="16" t="s">
        <v>454</v>
      </c>
      <c r="B587" s="62"/>
      <c r="C587" s="54">
        <v>45914.0</v>
      </c>
      <c r="D587" s="54">
        <v>45977.0</v>
      </c>
      <c r="E587" s="55"/>
      <c r="F587" s="60"/>
      <c r="G587" s="57"/>
      <c r="H587" s="62"/>
      <c r="I587" s="58" t="str">
        <f t="shared" si="4"/>
        <v/>
      </c>
      <c r="J587" s="59" t="str">
        <f t="shared" ref="J587:K587" si="1169">if($E587="","",if($E587="Dropped",if(and(J$1&lt;=$I587,J$1&gt;=$H587),if(Year($D587)=J$1,$F587*0.8,if((year($D587)+1)=J$1,$F587*0.6,$F587*0.4)) ,""),if($E587="Minors",0,if($E587="FA Contract",if(and(J$1&lt;=$I587,J$1&gt;=$H587),$F587,""),if($E587="YP Contract",if(J$1=$H587,500000,if(J$1=($H587+1),1000000,if(J$1=($H587+2),1500000,""))))))))</f>
        <v/>
      </c>
      <c r="K587" s="59" t="str">
        <f t="shared" si="1169"/>
        <v/>
      </c>
      <c r="L587" s="59" t="str">
        <f t="shared" ref="L587:Z587" si="1170">if($E587="","",if($E587="Injured",if(and(L$1=year(today()),L$1&lt;=$I587,L$1&gt;=$H587),0,if(and(L$1&lt;=$I587,L$1&gt;=$H587),$F587,"")),if($E587="Dropped",if(and(L$1&lt;=$I587,L$1&gt;=$H587),if(Year($D587)=L$1,$F587*0.8,if((year($D587)+1)=L$1,$F587*0.6,$F587*0.4)) ,""),if($E587="Minors",0,if($E587="FA Contract",if(and(L$1&lt;=$I587,L$1&gt;=$H587),$F587,""),if($E587="YP Contract",if(L$1=$H587,500000,if(L$1=($H587+1),1000000,if(L$1=($H587+2),1500000,"")))))))))</f>
        <v/>
      </c>
      <c r="M587" s="59" t="str">
        <f t="shared" si="1170"/>
        <v/>
      </c>
      <c r="N587" s="59" t="str">
        <f t="shared" si="1170"/>
        <v/>
      </c>
      <c r="O587" s="59" t="str">
        <f t="shared" si="1170"/>
        <v/>
      </c>
      <c r="P587" s="59" t="str">
        <f t="shared" si="1170"/>
        <v/>
      </c>
      <c r="Q587" s="59" t="str">
        <f t="shared" si="1170"/>
        <v/>
      </c>
      <c r="R587" s="59" t="str">
        <f t="shared" si="1170"/>
        <v/>
      </c>
      <c r="S587" s="59" t="str">
        <f t="shared" si="1170"/>
        <v/>
      </c>
      <c r="T587" s="59" t="str">
        <f t="shared" si="1170"/>
        <v/>
      </c>
      <c r="U587" s="59" t="str">
        <f t="shared" si="1170"/>
        <v/>
      </c>
      <c r="V587" s="59" t="str">
        <f t="shared" si="1170"/>
        <v/>
      </c>
      <c r="W587" s="59" t="str">
        <f t="shared" si="1170"/>
        <v/>
      </c>
      <c r="X587" s="59" t="str">
        <f t="shared" si="1170"/>
        <v/>
      </c>
      <c r="Y587" s="59" t="str">
        <f t="shared" si="1170"/>
        <v/>
      </c>
      <c r="Z587" s="59" t="str">
        <f t="shared" si="1170"/>
        <v/>
      </c>
    </row>
    <row r="588">
      <c r="A588" s="16" t="s">
        <v>677</v>
      </c>
      <c r="B588" s="62"/>
      <c r="C588" s="54">
        <v>45802.0</v>
      </c>
      <c r="D588" s="54">
        <v>45887.0</v>
      </c>
      <c r="E588" s="55"/>
      <c r="F588" s="56"/>
      <c r="G588" s="57"/>
      <c r="H588" s="62"/>
      <c r="I588" s="58" t="str">
        <f t="shared" si="4"/>
        <v/>
      </c>
      <c r="J588" s="59" t="str">
        <f t="shared" ref="J588:K588" si="1171">if($E588="","",if($E588="Dropped",if(and(J$1&lt;=$I588,J$1&gt;=$H588),if(Year($D588)=J$1,$F588*0.8,if((year($D588)+1)=J$1,$F588*0.6,$F588*0.4)) ,""),if($E588="Minors",0,if($E588="FA Contract",if(and(J$1&lt;=$I588,J$1&gt;=$H588),$F588,""),if($E588="YP Contract",if(J$1=$H588,500000,if(J$1=($H588+1),1000000,if(J$1=($H588+2),1500000,""))))))))</f>
        <v/>
      </c>
      <c r="K588" s="59" t="str">
        <f t="shared" si="1171"/>
        <v/>
      </c>
      <c r="L588" s="59" t="str">
        <f t="shared" ref="L588:Z588" si="1172">if($E588="","",if($E588="Injured",if(and(L$1=year(today()),L$1&lt;=$I588,L$1&gt;=$H588),0,if(and(L$1&lt;=$I588,L$1&gt;=$H588),$F588,"")),if($E588="Dropped",if(and(L$1&lt;=$I588,L$1&gt;=$H588),if(Year($D588)=L$1,$F588*0.8,if((year($D588)+1)=L$1,$F588*0.6,$F588*0.4)) ,""),if($E588="Minors",0,if($E588="FA Contract",if(and(L$1&lt;=$I588,L$1&gt;=$H588),$F588,""),if($E588="YP Contract",if(L$1=$H588,500000,if(L$1=($H588+1),1000000,if(L$1=($H588+2),1500000,"")))))))))</f>
        <v/>
      </c>
      <c r="M588" s="59" t="str">
        <f t="shared" si="1172"/>
        <v/>
      </c>
      <c r="N588" s="59" t="str">
        <f t="shared" si="1172"/>
        <v/>
      </c>
      <c r="O588" s="59" t="str">
        <f t="shared" si="1172"/>
        <v/>
      </c>
      <c r="P588" s="59" t="str">
        <f t="shared" si="1172"/>
        <v/>
      </c>
      <c r="Q588" s="59" t="str">
        <f t="shared" si="1172"/>
        <v/>
      </c>
      <c r="R588" s="59" t="str">
        <f t="shared" si="1172"/>
        <v/>
      </c>
      <c r="S588" s="59" t="str">
        <f t="shared" si="1172"/>
        <v/>
      </c>
      <c r="T588" s="59" t="str">
        <f t="shared" si="1172"/>
        <v/>
      </c>
      <c r="U588" s="59" t="str">
        <f t="shared" si="1172"/>
        <v/>
      </c>
      <c r="V588" s="59" t="str">
        <f t="shared" si="1172"/>
        <v/>
      </c>
      <c r="W588" s="59" t="str">
        <f t="shared" si="1172"/>
        <v/>
      </c>
      <c r="X588" s="59" t="str">
        <f t="shared" si="1172"/>
        <v/>
      </c>
      <c r="Y588" s="59" t="str">
        <f t="shared" si="1172"/>
        <v/>
      </c>
      <c r="Z588" s="59" t="str">
        <f t="shared" si="1172"/>
        <v/>
      </c>
    </row>
    <row r="589">
      <c r="A589" s="16" t="s">
        <v>678</v>
      </c>
      <c r="B589" s="62"/>
      <c r="C589" s="54">
        <v>45900.0</v>
      </c>
      <c r="D589" s="54">
        <v>45921.0</v>
      </c>
      <c r="E589" s="55"/>
      <c r="F589" s="60"/>
      <c r="G589" s="57"/>
      <c r="H589" s="62"/>
      <c r="I589" s="58" t="str">
        <f t="shared" si="4"/>
        <v/>
      </c>
      <c r="J589" s="59" t="str">
        <f t="shared" ref="J589:K589" si="1173">if($E589="","",if($E589="Dropped",if(and(J$1&lt;=$I589,J$1&gt;=$H589),if(Year($D589)=J$1,$F589*0.8,if((year($D589)+1)=J$1,$F589*0.6,$F589*0.4)) ,""),if($E589="Minors",0,if($E589="FA Contract",if(and(J$1&lt;=$I589,J$1&gt;=$H589),$F589,""),if($E589="YP Contract",if(J$1=$H589,500000,if(J$1=($H589+1),1000000,if(J$1=($H589+2),1500000,""))))))))</f>
        <v/>
      </c>
      <c r="K589" s="59" t="str">
        <f t="shared" si="1173"/>
        <v/>
      </c>
      <c r="L589" s="59" t="str">
        <f t="shared" ref="L589:Z589" si="1174">if($E589="","",if($E589="Injured",if(and(L$1=year(today()),L$1&lt;=$I589,L$1&gt;=$H589),0,if(and(L$1&lt;=$I589,L$1&gt;=$H589),$F589,"")),if($E589="Dropped",if(and(L$1&lt;=$I589,L$1&gt;=$H589),if(Year($D589)=L$1,$F589*0.8,if((year($D589)+1)=L$1,$F589*0.6,$F589*0.4)) ,""),if($E589="Minors",0,if($E589="FA Contract",if(and(L$1&lt;=$I589,L$1&gt;=$H589),$F589,""),if($E589="YP Contract",if(L$1=$H589,500000,if(L$1=($H589+1),1000000,if(L$1=($H589+2),1500000,"")))))))))</f>
        <v/>
      </c>
      <c r="M589" s="59" t="str">
        <f t="shared" si="1174"/>
        <v/>
      </c>
      <c r="N589" s="59" t="str">
        <f t="shared" si="1174"/>
        <v/>
      </c>
      <c r="O589" s="59" t="str">
        <f t="shared" si="1174"/>
        <v/>
      </c>
      <c r="P589" s="59" t="str">
        <f t="shared" si="1174"/>
        <v/>
      </c>
      <c r="Q589" s="59" t="str">
        <f t="shared" si="1174"/>
        <v/>
      </c>
      <c r="R589" s="59" t="str">
        <f t="shared" si="1174"/>
        <v/>
      </c>
      <c r="S589" s="59" t="str">
        <f t="shared" si="1174"/>
        <v/>
      </c>
      <c r="T589" s="59" t="str">
        <f t="shared" si="1174"/>
        <v/>
      </c>
      <c r="U589" s="59" t="str">
        <f t="shared" si="1174"/>
        <v/>
      </c>
      <c r="V589" s="59" t="str">
        <f t="shared" si="1174"/>
        <v/>
      </c>
      <c r="W589" s="59" t="str">
        <f t="shared" si="1174"/>
        <v/>
      </c>
      <c r="X589" s="59" t="str">
        <f t="shared" si="1174"/>
        <v/>
      </c>
      <c r="Y589" s="59" t="str">
        <f t="shared" si="1174"/>
        <v/>
      </c>
      <c r="Z589" s="59" t="str">
        <f t="shared" si="1174"/>
        <v/>
      </c>
    </row>
    <row r="590">
      <c r="A590" s="16" t="s">
        <v>553</v>
      </c>
      <c r="B590" s="62"/>
      <c r="C590" s="54">
        <v>45356.0</v>
      </c>
      <c r="D590" s="54">
        <v>45898.0</v>
      </c>
      <c r="E590" s="55"/>
      <c r="F590" s="60"/>
      <c r="G590" s="57"/>
      <c r="H590" s="62"/>
      <c r="I590" s="58" t="str">
        <f t="shared" si="4"/>
        <v/>
      </c>
      <c r="J590" s="59" t="str">
        <f t="shared" ref="J590:K590" si="1175">if($E590="","",if($E590="Dropped",if(and(J$1&lt;=$I590,J$1&gt;=$H590),if(Year($D590)=J$1,$F590*0.8,if((year($D590)+1)=J$1,$F590*0.6,$F590*0.4)) ,""),if($E590="Minors",0,if($E590="FA Contract",if(and(J$1&lt;=$I590,J$1&gt;=$H590),$F590,""),if($E590="YP Contract",if(J$1=$H590,500000,if(J$1=($H590+1),1000000,if(J$1=($H590+2),1500000,""))))))))</f>
        <v/>
      </c>
      <c r="K590" s="59" t="str">
        <f t="shared" si="1175"/>
        <v/>
      </c>
      <c r="L590" s="59" t="str">
        <f t="shared" ref="L590:Z590" si="1176">if($E590="","",if($E590="Injured",if(and(L$1=year(today()),L$1&lt;=$I590,L$1&gt;=$H590),0,if(and(L$1&lt;=$I590,L$1&gt;=$H590),$F590,"")),if($E590="Dropped",if(and(L$1&lt;=$I590,L$1&gt;=$H590),if(Year($D590)=L$1,$F590*0.8,if((year($D590)+1)=L$1,$F590*0.6,$F590*0.4)) ,""),if($E590="Minors",0,if($E590="FA Contract",if(and(L$1&lt;=$I590,L$1&gt;=$H590),$F590,""),if($E590="YP Contract",if(L$1=$H590,500000,if(L$1=($H590+1),1000000,if(L$1=($H590+2),1500000,"")))))))))</f>
        <v/>
      </c>
      <c r="M590" s="59" t="str">
        <f t="shared" si="1176"/>
        <v/>
      </c>
      <c r="N590" s="59" t="str">
        <f t="shared" si="1176"/>
        <v/>
      </c>
      <c r="O590" s="59" t="str">
        <f t="shared" si="1176"/>
        <v/>
      </c>
      <c r="P590" s="59" t="str">
        <f t="shared" si="1176"/>
        <v/>
      </c>
      <c r="Q590" s="59" t="str">
        <f t="shared" si="1176"/>
        <v/>
      </c>
      <c r="R590" s="59" t="str">
        <f t="shared" si="1176"/>
        <v/>
      </c>
      <c r="S590" s="59" t="str">
        <f t="shared" si="1176"/>
        <v/>
      </c>
      <c r="T590" s="59" t="str">
        <f t="shared" si="1176"/>
        <v/>
      </c>
      <c r="U590" s="59" t="str">
        <f t="shared" si="1176"/>
        <v/>
      </c>
      <c r="V590" s="59" t="str">
        <f t="shared" si="1176"/>
        <v/>
      </c>
      <c r="W590" s="59" t="str">
        <f t="shared" si="1176"/>
        <v/>
      </c>
      <c r="X590" s="59" t="str">
        <f t="shared" si="1176"/>
        <v/>
      </c>
      <c r="Y590" s="59" t="str">
        <f t="shared" si="1176"/>
        <v/>
      </c>
      <c r="Z590" s="59" t="str">
        <f t="shared" si="1176"/>
        <v/>
      </c>
    </row>
    <row r="591">
      <c r="A591" s="16" t="s">
        <v>679</v>
      </c>
      <c r="B591" s="62"/>
      <c r="C591" s="54">
        <v>45816.0</v>
      </c>
      <c r="D591" s="54">
        <v>45835.0</v>
      </c>
      <c r="E591" s="55"/>
      <c r="F591" s="56"/>
      <c r="G591" s="57"/>
      <c r="H591" s="62"/>
      <c r="I591" s="58" t="str">
        <f t="shared" si="4"/>
        <v/>
      </c>
      <c r="J591" s="59" t="str">
        <f t="shared" ref="J591:K591" si="1177">if($E591="","",if($E591="Dropped",if(and(J$1&lt;=$I591,J$1&gt;=$H591),if(Year($D591)=J$1,$F591*0.8,if((year($D591)+1)=J$1,$F591*0.6,$F591*0.4)) ,""),if($E591="Minors",0,if($E591="FA Contract",if(and(J$1&lt;=$I591,J$1&gt;=$H591),$F591,""),if($E591="YP Contract",if(J$1=$H591,500000,if(J$1=($H591+1),1000000,if(J$1=($H591+2),1500000,""))))))))</f>
        <v/>
      </c>
      <c r="K591" s="59" t="str">
        <f t="shared" si="1177"/>
        <v/>
      </c>
      <c r="L591" s="59" t="str">
        <f t="shared" ref="L591:Z591" si="1178">if($E591="","",if($E591="Injured",if(and(L$1=year(today()),L$1&lt;=$I591,L$1&gt;=$H591),0,if(and(L$1&lt;=$I591,L$1&gt;=$H591),$F591,"")),if($E591="Dropped",if(and(L$1&lt;=$I591,L$1&gt;=$H591),if(Year($D591)=L$1,$F591*0.8,if((year($D591)+1)=L$1,$F591*0.6,$F591*0.4)) ,""),if($E591="Minors",0,if($E591="FA Contract",if(and(L$1&lt;=$I591,L$1&gt;=$H591),$F591,""),if($E591="YP Contract",if(L$1=$H591,500000,if(L$1=($H591+1),1000000,if(L$1=($H591+2),1500000,"")))))))))</f>
        <v/>
      </c>
      <c r="M591" s="59" t="str">
        <f t="shared" si="1178"/>
        <v/>
      </c>
      <c r="N591" s="59" t="str">
        <f t="shared" si="1178"/>
        <v/>
      </c>
      <c r="O591" s="59" t="str">
        <f t="shared" si="1178"/>
        <v/>
      </c>
      <c r="P591" s="59" t="str">
        <f t="shared" si="1178"/>
        <v/>
      </c>
      <c r="Q591" s="59" t="str">
        <f t="shared" si="1178"/>
        <v/>
      </c>
      <c r="R591" s="59" t="str">
        <f t="shared" si="1178"/>
        <v/>
      </c>
      <c r="S591" s="59" t="str">
        <f t="shared" si="1178"/>
        <v/>
      </c>
      <c r="T591" s="59" t="str">
        <f t="shared" si="1178"/>
        <v/>
      </c>
      <c r="U591" s="59" t="str">
        <f t="shared" si="1178"/>
        <v/>
      </c>
      <c r="V591" s="59" t="str">
        <f t="shared" si="1178"/>
        <v/>
      </c>
      <c r="W591" s="59" t="str">
        <f t="shared" si="1178"/>
        <v/>
      </c>
      <c r="X591" s="59" t="str">
        <f t="shared" si="1178"/>
        <v/>
      </c>
      <c r="Y591" s="59" t="str">
        <f t="shared" si="1178"/>
        <v/>
      </c>
      <c r="Z591" s="59" t="str">
        <f t="shared" si="1178"/>
        <v/>
      </c>
    </row>
    <row r="592">
      <c r="A592" s="16" t="s">
        <v>680</v>
      </c>
      <c r="B592" s="62"/>
      <c r="C592" s="54">
        <v>45542.0</v>
      </c>
      <c r="D592" s="54"/>
      <c r="E592" s="55"/>
      <c r="F592" s="60"/>
      <c r="G592" s="57"/>
      <c r="H592" s="62"/>
      <c r="I592" s="58" t="str">
        <f t="shared" si="4"/>
        <v/>
      </c>
      <c r="J592" s="59" t="str">
        <f t="shared" ref="J592:K592" si="1179">if($E592="","",if($E592="Dropped",if(and(J$1&lt;=$I592,J$1&gt;=$H592),if(Year($D592)=J$1,$F592*0.8,if((year($D592)+1)=J$1,$F592*0.6,$F592*0.4)) ,""),if($E592="Minors",0,if($E592="FA Contract",if(and(J$1&lt;=$I592,J$1&gt;=$H592),$F592,""),if($E592="YP Contract",if(J$1=$H592,500000,if(J$1=($H592+1),1000000,if(J$1=($H592+2),1500000,""))))))))</f>
        <v/>
      </c>
      <c r="K592" s="59" t="str">
        <f t="shared" si="1179"/>
        <v/>
      </c>
      <c r="L592" s="59" t="str">
        <f t="shared" ref="L592:Z592" si="1180">if($E592="","",if($E592="Injured",if(and(L$1=year(today()),L$1&lt;=$I592,L$1&gt;=$H592),0,if(and(L$1&lt;=$I592,L$1&gt;=$H592),$F592,"")),if($E592="Dropped",if(and(L$1&lt;=$I592,L$1&gt;=$H592),if(Year($D592)=L$1,$F592*0.8,if((year($D592)+1)=L$1,$F592*0.6,$F592*0.4)) ,""),if($E592="Minors",0,if($E592="FA Contract",if(and(L$1&lt;=$I592,L$1&gt;=$H592),$F592,""),if($E592="YP Contract",if(L$1=$H592,500000,if(L$1=($H592+1),1000000,if(L$1=($H592+2),1500000,"")))))))))</f>
        <v/>
      </c>
      <c r="M592" s="59" t="str">
        <f t="shared" si="1180"/>
        <v/>
      </c>
      <c r="N592" s="59" t="str">
        <f t="shared" si="1180"/>
        <v/>
      </c>
      <c r="O592" s="59" t="str">
        <f t="shared" si="1180"/>
        <v/>
      </c>
      <c r="P592" s="59" t="str">
        <f t="shared" si="1180"/>
        <v/>
      </c>
      <c r="Q592" s="59" t="str">
        <f t="shared" si="1180"/>
        <v/>
      </c>
      <c r="R592" s="59" t="str">
        <f t="shared" si="1180"/>
        <v/>
      </c>
      <c r="S592" s="59" t="str">
        <f t="shared" si="1180"/>
        <v/>
      </c>
      <c r="T592" s="59" t="str">
        <f t="shared" si="1180"/>
        <v/>
      </c>
      <c r="U592" s="59" t="str">
        <f t="shared" si="1180"/>
        <v/>
      </c>
      <c r="V592" s="59" t="str">
        <f t="shared" si="1180"/>
        <v/>
      </c>
      <c r="W592" s="59" t="str">
        <f t="shared" si="1180"/>
        <v/>
      </c>
      <c r="X592" s="59" t="str">
        <f t="shared" si="1180"/>
        <v/>
      </c>
      <c r="Y592" s="59" t="str">
        <f t="shared" si="1180"/>
        <v/>
      </c>
      <c r="Z592" s="59" t="str">
        <f t="shared" si="1180"/>
        <v/>
      </c>
    </row>
    <row r="593">
      <c r="A593" s="16" t="s">
        <v>681</v>
      </c>
      <c r="B593" s="62"/>
      <c r="C593" s="54">
        <v>45614.0</v>
      </c>
      <c r="D593" s="54"/>
      <c r="E593" s="55"/>
      <c r="F593" s="56"/>
      <c r="G593" s="57"/>
      <c r="H593" s="62"/>
      <c r="I593" s="58" t="str">
        <f t="shared" si="4"/>
        <v/>
      </c>
      <c r="J593" s="59" t="str">
        <f t="shared" ref="J593:K593" si="1181">if($E593="","",if($E593="Dropped",if(and(J$1&lt;=$I593,J$1&gt;=$H593),if(Year($D593)=J$1,$F593*0.8,if((year($D593)+1)=J$1,$F593*0.6,$F593*0.4)) ,""),if($E593="Minors",0,if($E593="FA Contract",if(and(J$1&lt;=$I593,J$1&gt;=$H593),$F593,""),if($E593="YP Contract",if(J$1=$H593,500000,if(J$1=($H593+1),1000000,if(J$1=($H593+2),1500000,""))))))))</f>
        <v/>
      </c>
      <c r="K593" s="59" t="str">
        <f t="shared" si="1181"/>
        <v/>
      </c>
      <c r="L593" s="59" t="str">
        <f t="shared" ref="L593:Z593" si="1182">if($E593="","",if($E593="Injured",if(and(L$1=year(today()),L$1&lt;=$I593,L$1&gt;=$H593),0,if(and(L$1&lt;=$I593,L$1&gt;=$H593),$F593,"")),if($E593="Dropped",if(and(L$1&lt;=$I593,L$1&gt;=$H593),if(Year($D593)=L$1,$F593*0.8,if((year($D593)+1)=L$1,$F593*0.6,$F593*0.4)) ,""),if($E593="Minors",0,if($E593="FA Contract",if(and(L$1&lt;=$I593,L$1&gt;=$H593),$F593,""),if($E593="YP Contract",if(L$1=$H593,500000,if(L$1=($H593+1),1000000,if(L$1=($H593+2),1500000,"")))))))))</f>
        <v/>
      </c>
      <c r="M593" s="59" t="str">
        <f t="shared" si="1182"/>
        <v/>
      </c>
      <c r="N593" s="59" t="str">
        <f t="shared" si="1182"/>
        <v/>
      </c>
      <c r="O593" s="59" t="str">
        <f t="shared" si="1182"/>
        <v/>
      </c>
      <c r="P593" s="59" t="str">
        <f t="shared" si="1182"/>
        <v/>
      </c>
      <c r="Q593" s="59" t="str">
        <f t="shared" si="1182"/>
        <v/>
      </c>
      <c r="R593" s="59" t="str">
        <f t="shared" si="1182"/>
        <v/>
      </c>
      <c r="S593" s="59" t="str">
        <f t="shared" si="1182"/>
        <v/>
      </c>
      <c r="T593" s="59" t="str">
        <f t="shared" si="1182"/>
        <v/>
      </c>
      <c r="U593" s="59" t="str">
        <f t="shared" si="1182"/>
        <v/>
      </c>
      <c r="V593" s="59" t="str">
        <f t="shared" si="1182"/>
        <v/>
      </c>
      <c r="W593" s="59" t="str">
        <f t="shared" si="1182"/>
        <v/>
      </c>
      <c r="X593" s="59" t="str">
        <f t="shared" si="1182"/>
        <v/>
      </c>
      <c r="Y593" s="59" t="str">
        <f t="shared" si="1182"/>
        <v/>
      </c>
      <c r="Z593" s="59" t="str">
        <f t="shared" si="1182"/>
        <v/>
      </c>
    </row>
    <row r="594">
      <c r="A594" s="16" t="s">
        <v>190</v>
      </c>
      <c r="B594" s="62"/>
      <c r="C594" s="54">
        <v>45886.0</v>
      </c>
      <c r="D594" s="54">
        <v>45977.0</v>
      </c>
      <c r="E594" s="55"/>
      <c r="F594" s="56"/>
      <c r="G594" s="57"/>
      <c r="H594" s="62"/>
      <c r="I594" s="58" t="str">
        <f t="shared" si="4"/>
        <v/>
      </c>
      <c r="J594" s="59" t="str">
        <f t="shared" ref="J594:K594" si="1183">if($E594="","",if($E594="Dropped",if(and(J$1&lt;=$I594,J$1&gt;=$H594),if(Year($D594)=J$1,$F594*0.8,if((year($D594)+1)=J$1,$F594*0.6,$F594*0.4)) ,""),if($E594="Minors",0,if($E594="FA Contract",if(and(J$1&lt;=$I594,J$1&gt;=$H594),$F594,""),if($E594="YP Contract",if(J$1=$H594,500000,if(J$1=($H594+1),1000000,if(J$1=($H594+2),1500000,""))))))))</f>
        <v/>
      </c>
      <c r="K594" s="59" t="str">
        <f t="shared" si="1183"/>
        <v/>
      </c>
      <c r="L594" s="59" t="str">
        <f t="shared" ref="L594:Z594" si="1184">if($E594="","",if($E594="Injured",if(and(L$1=year(today()),L$1&lt;=$I594,L$1&gt;=$H594),0,if(and(L$1&lt;=$I594,L$1&gt;=$H594),$F594,"")),if($E594="Dropped",if(and(L$1&lt;=$I594,L$1&gt;=$H594),if(Year($D594)=L$1,$F594*0.8,if((year($D594)+1)=L$1,$F594*0.6,$F594*0.4)) ,""),if($E594="Minors",0,if($E594="FA Contract",if(and(L$1&lt;=$I594,L$1&gt;=$H594),$F594,""),if($E594="YP Contract",if(L$1=$H594,500000,if(L$1=($H594+1),1000000,if(L$1=($H594+2),1500000,"")))))))))</f>
        <v/>
      </c>
      <c r="M594" s="59" t="str">
        <f t="shared" si="1184"/>
        <v/>
      </c>
      <c r="N594" s="59" t="str">
        <f t="shared" si="1184"/>
        <v/>
      </c>
      <c r="O594" s="59" t="str">
        <f t="shared" si="1184"/>
        <v/>
      </c>
      <c r="P594" s="59" t="str">
        <f t="shared" si="1184"/>
        <v/>
      </c>
      <c r="Q594" s="59" t="str">
        <f t="shared" si="1184"/>
        <v/>
      </c>
      <c r="R594" s="59" t="str">
        <f t="shared" si="1184"/>
        <v/>
      </c>
      <c r="S594" s="59" t="str">
        <f t="shared" si="1184"/>
        <v/>
      </c>
      <c r="T594" s="59" t="str">
        <f t="shared" si="1184"/>
        <v/>
      </c>
      <c r="U594" s="59" t="str">
        <f t="shared" si="1184"/>
        <v/>
      </c>
      <c r="V594" s="59" t="str">
        <f t="shared" si="1184"/>
        <v/>
      </c>
      <c r="W594" s="59" t="str">
        <f t="shared" si="1184"/>
        <v/>
      </c>
      <c r="X594" s="59" t="str">
        <f t="shared" si="1184"/>
        <v/>
      </c>
      <c r="Y594" s="59" t="str">
        <f t="shared" si="1184"/>
        <v/>
      </c>
      <c r="Z594" s="59" t="str">
        <f t="shared" si="1184"/>
        <v/>
      </c>
    </row>
    <row r="595">
      <c r="A595" s="16" t="s">
        <v>137</v>
      </c>
      <c r="B595" s="62"/>
      <c r="C595" s="54">
        <v>45343.0</v>
      </c>
      <c r="D595" s="54">
        <v>45977.0</v>
      </c>
      <c r="E595" s="55"/>
      <c r="F595" s="60"/>
      <c r="G595" s="57"/>
      <c r="H595" s="62"/>
      <c r="I595" s="58" t="str">
        <f t="shared" si="4"/>
        <v/>
      </c>
      <c r="J595" s="59" t="str">
        <f t="shared" ref="J595:K595" si="1185">if($E595="","",if($E595="Dropped",if(and(J$1&lt;=$I595,J$1&gt;=$H595),if(Year($D595)=J$1,$F595*0.8,if((year($D595)+1)=J$1,$F595*0.6,$F595*0.4)) ,""),if($E595="Minors",0,if($E595="FA Contract",if(and(J$1&lt;=$I595,J$1&gt;=$H595),$F595,""),if($E595="YP Contract",if(J$1=$H595,500000,if(J$1=($H595+1),1000000,if(J$1=($H595+2),1500000,""))))))))</f>
        <v/>
      </c>
      <c r="K595" s="59" t="str">
        <f t="shared" si="1185"/>
        <v/>
      </c>
      <c r="L595" s="59" t="str">
        <f t="shared" ref="L595:Z595" si="1186">if($E595="","",if($E595="Injured",if(and(L$1=year(today()),L$1&lt;=$I595,L$1&gt;=$H595),0,if(and(L$1&lt;=$I595,L$1&gt;=$H595),$F595,"")),if($E595="Dropped",if(and(L$1&lt;=$I595,L$1&gt;=$H595),if(Year($D595)=L$1,$F595*0.8,if((year($D595)+1)=L$1,$F595*0.6,$F595*0.4)) ,""),if($E595="Minors",0,if($E595="FA Contract",if(and(L$1&lt;=$I595,L$1&gt;=$H595),$F595,""),if($E595="YP Contract",if(L$1=$H595,500000,if(L$1=($H595+1),1000000,if(L$1=($H595+2),1500000,"")))))))))</f>
        <v/>
      </c>
      <c r="M595" s="59" t="str">
        <f t="shared" si="1186"/>
        <v/>
      </c>
      <c r="N595" s="59" t="str">
        <f t="shared" si="1186"/>
        <v/>
      </c>
      <c r="O595" s="59" t="str">
        <f t="shared" si="1186"/>
        <v/>
      </c>
      <c r="P595" s="59" t="str">
        <f t="shared" si="1186"/>
        <v/>
      </c>
      <c r="Q595" s="59" t="str">
        <f t="shared" si="1186"/>
        <v/>
      </c>
      <c r="R595" s="59" t="str">
        <f t="shared" si="1186"/>
        <v/>
      </c>
      <c r="S595" s="59" t="str">
        <f t="shared" si="1186"/>
        <v/>
      </c>
      <c r="T595" s="59" t="str">
        <f t="shared" si="1186"/>
        <v/>
      </c>
      <c r="U595" s="59" t="str">
        <f t="shared" si="1186"/>
        <v/>
      </c>
      <c r="V595" s="59" t="str">
        <f t="shared" si="1186"/>
        <v/>
      </c>
      <c r="W595" s="59" t="str">
        <f t="shared" si="1186"/>
        <v/>
      </c>
      <c r="X595" s="59" t="str">
        <f t="shared" si="1186"/>
        <v/>
      </c>
      <c r="Y595" s="59" t="str">
        <f t="shared" si="1186"/>
        <v/>
      </c>
      <c r="Z595" s="59" t="str">
        <f t="shared" si="1186"/>
        <v/>
      </c>
    </row>
    <row r="596">
      <c r="A596" s="16" t="s">
        <v>308</v>
      </c>
      <c r="B596" s="62"/>
      <c r="C596" s="54">
        <v>45343.0</v>
      </c>
      <c r="D596" s="54">
        <v>45977.0</v>
      </c>
      <c r="E596" s="55"/>
      <c r="F596" s="60"/>
      <c r="G596" s="57"/>
      <c r="H596" s="62"/>
      <c r="I596" s="58" t="str">
        <f t="shared" si="4"/>
        <v/>
      </c>
      <c r="J596" s="59" t="str">
        <f t="shared" ref="J596:K596" si="1187">if($E596="","",if($E596="Dropped",if(and(J$1&lt;=$I596,J$1&gt;=$H596),if(Year($D596)=J$1,$F596*0.8,if((year($D596)+1)=J$1,$F596*0.6,$F596*0.4)) ,""),if($E596="Minors",0,if($E596="FA Contract",if(and(J$1&lt;=$I596,J$1&gt;=$H596),$F596,""),if($E596="YP Contract",if(J$1=$H596,500000,if(J$1=($H596+1),1000000,if(J$1=($H596+2),1500000,""))))))))</f>
        <v/>
      </c>
      <c r="K596" s="59" t="str">
        <f t="shared" si="1187"/>
        <v/>
      </c>
      <c r="L596" s="59" t="str">
        <f t="shared" ref="L596:Z596" si="1188">if($E596="","",if($E596="Injured",if(and(L$1=year(today()),L$1&lt;=$I596,L$1&gt;=$H596),0,if(and(L$1&lt;=$I596,L$1&gt;=$H596),$F596,"")),if($E596="Dropped",if(and(L$1&lt;=$I596,L$1&gt;=$H596),if(Year($D596)=L$1,$F596*0.8,if((year($D596)+1)=L$1,$F596*0.6,$F596*0.4)) ,""),if($E596="Minors",0,if($E596="FA Contract",if(and(L$1&lt;=$I596,L$1&gt;=$H596),$F596,""),if($E596="YP Contract",if(L$1=$H596,500000,if(L$1=($H596+1),1000000,if(L$1=($H596+2),1500000,"")))))))))</f>
        <v/>
      </c>
      <c r="M596" s="59" t="str">
        <f t="shared" si="1188"/>
        <v/>
      </c>
      <c r="N596" s="59" t="str">
        <f t="shared" si="1188"/>
        <v/>
      </c>
      <c r="O596" s="59" t="str">
        <f t="shared" si="1188"/>
        <v/>
      </c>
      <c r="P596" s="59" t="str">
        <f t="shared" si="1188"/>
        <v/>
      </c>
      <c r="Q596" s="59" t="str">
        <f t="shared" si="1188"/>
        <v/>
      </c>
      <c r="R596" s="59" t="str">
        <f t="shared" si="1188"/>
        <v/>
      </c>
      <c r="S596" s="59" t="str">
        <f t="shared" si="1188"/>
        <v/>
      </c>
      <c r="T596" s="59" t="str">
        <f t="shared" si="1188"/>
        <v/>
      </c>
      <c r="U596" s="59" t="str">
        <f t="shared" si="1188"/>
        <v/>
      </c>
      <c r="V596" s="59" t="str">
        <f t="shared" si="1188"/>
        <v/>
      </c>
      <c r="W596" s="59" t="str">
        <f t="shared" si="1188"/>
        <v/>
      </c>
      <c r="X596" s="59" t="str">
        <f t="shared" si="1188"/>
        <v/>
      </c>
      <c r="Y596" s="59" t="str">
        <f t="shared" si="1188"/>
        <v/>
      </c>
      <c r="Z596" s="59" t="str">
        <f t="shared" si="1188"/>
        <v/>
      </c>
    </row>
    <row r="597">
      <c r="A597" s="16" t="s">
        <v>682</v>
      </c>
      <c r="B597" s="62"/>
      <c r="C597" s="54">
        <v>45721.0</v>
      </c>
      <c r="D597" s="54">
        <v>45814.0</v>
      </c>
      <c r="E597" s="55"/>
      <c r="F597" s="56"/>
      <c r="G597" s="57"/>
      <c r="H597" s="62"/>
      <c r="I597" s="58" t="str">
        <f t="shared" si="4"/>
        <v/>
      </c>
      <c r="J597" s="59" t="str">
        <f t="shared" ref="J597:K597" si="1189">if($E597="","",if($E597="Dropped",if(and(J$1&lt;=$I597,J$1&gt;=$H597),if(Year($D597)=J$1,$F597*0.8,if((year($D597)+1)=J$1,$F597*0.6,$F597*0.4)) ,""),if($E597="Minors",0,if($E597="FA Contract",if(and(J$1&lt;=$I597,J$1&gt;=$H597),$F597,""),if($E597="YP Contract",if(J$1=$H597,500000,if(J$1=($H597+1),1000000,if(J$1=($H597+2),1500000,""))))))))</f>
        <v/>
      </c>
      <c r="K597" s="59" t="str">
        <f t="shared" si="1189"/>
        <v/>
      </c>
      <c r="L597" s="59" t="str">
        <f t="shared" ref="L597:Z597" si="1190">if($E597="","",if($E597="Injured",if(and(L$1=year(today()),L$1&lt;=$I597,L$1&gt;=$H597),0,if(and(L$1&lt;=$I597,L$1&gt;=$H597),$F597,"")),if($E597="Dropped",if(and(L$1&lt;=$I597,L$1&gt;=$H597),if(Year($D597)=L$1,$F597*0.8,if((year($D597)+1)=L$1,$F597*0.6,$F597*0.4)) ,""),if($E597="Minors",0,if($E597="FA Contract",if(and(L$1&lt;=$I597,L$1&gt;=$H597),$F597,""),if($E597="YP Contract",if(L$1=$H597,500000,if(L$1=($H597+1),1000000,if(L$1=($H597+2),1500000,"")))))))))</f>
        <v/>
      </c>
      <c r="M597" s="59" t="str">
        <f t="shared" si="1190"/>
        <v/>
      </c>
      <c r="N597" s="59" t="str">
        <f t="shared" si="1190"/>
        <v/>
      </c>
      <c r="O597" s="59" t="str">
        <f t="shared" si="1190"/>
        <v/>
      </c>
      <c r="P597" s="59" t="str">
        <f t="shared" si="1190"/>
        <v/>
      </c>
      <c r="Q597" s="59" t="str">
        <f t="shared" si="1190"/>
        <v/>
      </c>
      <c r="R597" s="59" t="str">
        <f t="shared" si="1190"/>
        <v/>
      </c>
      <c r="S597" s="59" t="str">
        <f t="shared" si="1190"/>
        <v/>
      </c>
      <c r="T597" s="59" t="str">
        <f t="shared" si="1190"/>
        <v/>
      </c>
      <c r="U597" s="59" t="str">
        <f t="shared" si="1190"/>
        <v/>
      </c>
      <c r="V597" s="59" t="str">
        <f t="shared" si="1190"/>
        <v/>
      </c>
      <c r="W597" s="59" t="str">
        <f t="shared" si="1190"/>
        <v/>
      </c>
      <c r="X597" s="59" t="str">
        <f t="shared" si="1190"/>
        <v/>
      </c>
      <c r="Y597" s="59" t="str">
        <f t="shared" si="1190"/>
        <v/>
      </c>
      <c r="Z597" s="59" t="str">
        <f t="shared" si="1190"/>
        <v/>
      </c>
    </row>
    <row r="598">
      <c r="A598" s="16" t="s">
        <v>558</v>
      </c>
      <c r="B598" s="62"/>
      <c r="C598" s="54">
        <v>45356.0</v>
      </c>
      <c r="D598" s="54">
        <v>45977.0</v>
      </c>
      <c r="E598" s="55"/>
      <c r="F598" s="60"/>
      <c r="G598" s="57"/>
      <c r="H598" s="62"/>
      <c r="I598" s="58" t="str">
        <f t="shared" si="4"/>
        <v/>
      </c>
      <c r="J598" s="59" t="str">
        <f t="shared" ref="J598:K598" si="1191">if($E598="","",if($E598="Dropped",if(and(J$1&lt;=$I598,J$1&gt;=$H598),if(Year($D598)=J$1,$F598*0.8,if((year($D598)+1)=J$1,$F598*0.6,$F598*0.4)) ,""),if($E598="Minors",0,if($E598="FA Contract",if(and(J$1&lt;=$I598,J$1&gt;=$H598),$F598,""),if($E598="YP Contract",if(J$1=$H598,500000,if(J$1=($H598+1),1000000,if(J$1=($H598+2),1500000,""))))))))</f>
        <v/>
      </c>
      <c r="K598" s="59" t="str">
        <f t="shared" si="1191"/>
        <v/>
      </c>
      <c r="L598" s="59" t="str">
        <f t="shared" ref="L598:Z598" si="1192">if($E598="","",if($E598="Injured",if(and(L$1=year(today()),L$1&lt;=$I598,L$1&gt;=$H598),0,if(and(L$1&lt;=$I598,L$1&gt;=$H598),$F598,"")),if($E598="Dropped",if(and(L$1&lt;=$I598,L$1&gt;=$H598),if(Year($D598)=L$1,$F598*0.8,if((year($D598)+1)=L$1,$F598*0.6,$F598*0.4)) ,""),if($E598="Minors",0,if($E598="FA Contract",if(and(L$1&lt;=$I598,L$1&gt;=$H598),$F598,""),if($E598="YP Contract",if(L$1=$H598,500000,if(L$1=($H598+1),1000000,if(L$1=($H598+2),1500000,"")))))))))</f>
        <v/>
      </c>
      <c r="M598" s="59" t="str">
        <f t="shared" si="1192"/>
        <v/>
      </c>
      <c r="N598" s="59" t="str">
        <f t="shared" si="1192"/>
        <v/>
      </c>
      <c r="O598" s="59" t="str">
        <f t="shared" si="1192"/>
        <v/>
      </c>
      <c r="P598" s="59" t="str">
        <f t="shared" si="1192"/>
        <v/>
      </c>
      <c r="Q598" s="59" t="str">
        <f t="shared" si="1192"/>
        <v/>
      </c>
      <c r="R598" s="59" t="str">
        <f t="shared" si="1192"/>
        <v/>
      </c>
      <c r="S598" s="59" t="str">
        <f t="shared" si="1192"/>
        <v/>
      </c>
      <c r="T598" s="59" t="str">
        <f t="shared" si="1192"/>
        <v/>
      </c>
      <c r="U598" s="59" t="str">
        <f t="shared" si="1192"/>
        <v/>
      </c>
      <c r="V598" s="59" t="str">
        <f t="shared" si="1192"/>
        <v/>
      </c>
      <c r="W598" s="59" t="str">
        <f t="shared" si="1192"/>
        <v/>
      </c>
      <c r="X598" s="59" t="str">
        <f t="shared" si="1192"/>
        <v/>
      </c>
      <c r="Y598" s="59" t="str">
        <f t="shared" si="1192"/>
        <v/>
      </c>
      <c r="Z598" s="59" t="str">
        <f t="shared" si="1192"/>
        <v/>
      </c>
    </row>
    <row r="599">
      <c r="A599" s="16" t="s">
        <v>683</v>
      </c>
      <c r="B599" s="62"/>
      <c r="C599" s="54">
        <v>45802.0</v>
      </c>
      <c r="D599" s="54">
        <v>45830.0</v>
      </c>
      <c r="E599" s="55"/>
      <c r="F599" s="60"/>
      <c r="G599" s="57"/>
      <c r="H599" s="62"/>
      <c r="I599" s="58" t="str">
        <f t="shared" si="4"/>
        <v/>
      </c>
      <c r="J599" s="59" t="str">
        <f t="shared" ref="J599:K599" si="1193">if($E599="","",if($E599="Dropped",if(and(J$1&lt;=$I599,J$1&gt;=$H599),if(Year($D599)=J$1,$F599*0.8,if((year($D599)+1)=J$1,$F599*0.6,$F599*0.4)) ,""),if($E599="Minors",0,if($E599="FA Contract",if(and(J$1&lt;=$I599,J$1&gt;=$H599),$F599,""),if($E599="YP Contract",if(J$1=$H599,500000,if(J$1=($H599+1),1000000,if(J$1=($H599+2),1500000,""))))))))</f>
        <v/>
      </c>
      <c r="K599" s="59" t="str">
        <f t="shared" si="1193"/>
        <v/>
      </c>
      <c r="L599" s="59" t="str">
        <f t="shared" ref="L599:Z599" si="1194">if($E599="","",if($E599="Injured",if(and(L$1=year(today()),L$1&lt;=$I599,L$1&gt;=$H599),0,if(and(L$1&lt;=$I599,L$1&gt;=$H599),$F599,"")),if($E599="Dropped",if(and(L$1&lt;=$I599,L$1&gt;=$H599),if(Year($D599)=L$1,$F599*0.8,if((year($D599)+1)=L$1,$F599*0.6,$F599*0.4)) ,""),if($E599="Minors",0,if($E599="FA Contract",if(and(L$1&lt;=$I599,L$1&gt;=$H599),$F599,""),if($E599="YP Contract",if(L$1=$H599,500000,if(L$1=($H599+1),1000000,if(L$1=($H599+2),1500000,"")))))))))</f>
        <v/>
      </c>
      <c r="M599" s="59" t="str">
        <f t="shared" si="1194"/>
        <v/>
      </c>
      <c r="N599" s="59" t="str">
        <f t="shared" si="1194"/>
        <v/>
      </c>
      <c r="O599" s="59" t="str">
        <f t="shared" si="1194"/>
        <v/>
      </c>
      <c r="P599" s="59" t="str">
        <f t="shared" si="1194"/>
        <v/>
      </c>
      <c r="Q599" s="59" t="str">
        <f t="shared" si="1194"/>
        <v/>
      </c>
      <c r="R599" s="59" t="str">
        <f t="shared" si="1194"/>
        <v/>
      </c>
      <c r="S599" s="59" t="str">
        <f t="shared" si="1194"/>
        <v/>
      </c>
      <c r="T599" s="59" t="str">
        <f t="shared" si="1194"/>
        <v/>
      </c>
      <c r="U599" s="59" t="str">
        <f t="shared" si="1194"/>
        <v/>
      </c>
      <c r="V599" s="59" t="str">
        <f t="shared" si="1194"/>
        <v/>
      </c>
      <c r="W599" s="59" t="str">
        <f t="shared" si="1194"/>
        <v/>
      </c>
      <c r="X599" s="59" t="str">
        <f t="shared" si="1194"/>
        <v/>
      </c>
      <c r="Y599" s="59" t="str">
        <f t="shared" si="1194"/>
        <v/>
      </c>
      <c r="Z599" s="59" t="str">
        <f t="shared" si="1194"/>
        <v/>
      </c>
    </row>
    <row r="600">
      <c r="A600" s="16" t="s">
        <v>684</v>
      </c>
      <c r="B600" s="62"/>
      <c r="C600" s="54">
        <v>45410.0</v>
      </c>
      <c r="D600" s="54"/>
      <c r="E600" s="55"/>
      <c r="F600" s="73"/>
      <c r="G600" s="74"/>
      <c r="H600" s="62"/>
      <c r="I600" s="58" t="str">
        <f t="shared" si="4"/>
        <v/>
      </c>
      <c r="J600" s="59" t="str">
        <f t="shared" ref="J600:K600" si="1195">if($E600="","",if($E600="Dropped",if(and(J$1&lt;=$I600,J$1&gt;=$H600),if(Year($D600)=J$1,$F600*0.8,if((year($D600)+1)=J$1,$F600*0.6,$F600*0.4)) ,""),if($E600="Minors",0,if($E600="FA Contract",if(and(J$1&lt;=$I600,J$1&gt;=$H600),$F600,""),if($E600="YP Contract",if(J$1=$H600,500000,if(J$1=($H600+1),1000000,if(J$1=($H600+2),1500000,""))))))))</f>
        <v/>
      </c>
      <c r="K600" s="59" t="str">
        <f t="shared" si="1195"/>
        <v/>
      </c>
      <c r="L600" s="59" t="str">
        <f t="shared" ref="L600:Z600" si="1196">if($E600="","",if($E600="Injured",if(and(L$1=year(today()),L$1&lt;=$I600,L$1&gt;=$H600),0,if(and(L$1&lt;=$I600,L$1&gt;=$H600),$F600,"")),if($E600="Dropped",if(and(L$1&lt;=$I600,L$1&gt;=$H600),if(Year($D600)=L$1,$F600*0.8,if((year($D600)+1)=L$1,$F600*0.6,$F600*0.4)) ,""),if($E600="Minors",0,if($E600="FA Contract",if(and(L$1&lt;=$I600,L$1&gt;=$H600),$F600,""),if($E600="YP Contract",if(L$1=$H600,500000,if(L$1=($H600+1),1000000,if(L$1=($H600+2),1500000,"")))))))))</f>
        <v/>
      </c>
      <c r="M600" s="59" t="str">
        <f t="shared" si="1196"/>
        <v/>
      </c>
      <c r="N600" s="59" t="str">
        <f t="shared" si="1196"/>
        <v/>
      </c>
      <c r="O600" s="59" t="str">
        <f t="shared" si="1196"/>
        <v/>
      </c>
      <c r="P600" s="59" t="str">
        <f t="shared" si="1196"/>
        <v/>
      </c>
      <c r="Q600" s="59" t="str">
        <f t="shared" si="1196"/>
        <v/>
      </c>
      <c r="R600" s="59" t="str">
        <f t="shared" si="1196"/>
        <v/>
      </c>
      <c r="S600" s="59" t="str">
        <f t="shared" si="1196"/>
        <v/>
      </c>
      <c r="T600" s="59" t="str">
        <f t="shared" si="1196"/>
        <v/>
      </c>
      <c r="U600" s="59" t="str">
        <f t="shared" si="1196"/>
        <v/>
      </c>
      <c r="V600" s="59" t="str">
        <f t="shared" si="1196"/>
        <v/>
      </c>
      <c r="W600" s="59" t="str">
        <f t="shared" si="1196"/>
        <v/>
      </c>
      <c r="X600" s="59" t="str">
        <f t="shared" si="1196"/>
        <v/>
      </c>
      <c r="Y600" s="59" t="str">
        <f t="shared" si="1196"/>
        <v/>
      </c>
      <c r="Z600" s="59" t="str">
        <f t="shared" si="1196"/>
        <v/>
      </c>
    </row>
    <row r="601">
      <c r="A601" s="16" t="s">
        <v>1102</v>
      </c>
      <c r="B601" s="62"/>
      <c r="C601" s="54">
        <v>45343.0</v>
      </c>
      <c r="D601" s="54">
        <v>45977.0</v>
      </c>
      <c r="E601" s="55"/>
      <c r="F601" s="60"/>
      <c r="G601" s="57"/>
      <c r="H601" s="62"/>
      <c r="I601" s="58" t="str">
        <f t="shared" si="4"/>
        <v/>
      </c>
      <c r="J601" s="59" t="str">
        <f t="shared" ref="J601:K601" si="1197">if($E601="","",if($E601="Dropped",if(and(J$1&lt;=$I601,J$1&gt;=$H601),if(Year($D601)=J$1,$F601*0.8,if((year($D601)+1)=J$1,$F601*0.6,$F601*0.4)) ,""),if($E601="Minors",0,if($E601="FA Contract",if(and(J$1&lt;=$I601,J$1&gt;=$H601),$F601,""),if($E601="YP Contract",if(J$1=$H601,500000,if(J$1=($H601+1),1000000,if(J$1=($H601+2),1500000,""))))))))</f>
        <v/>
      </c>
      <c r="K601" s="59" t="str">
        <f t="shared" si="1197"/>
        <v/>
      </c>
      <c r="L601" s="59" t="str">
        <f t="shared" ref="L601:Z601" si="1198">if($E601="","",if($E601="Injured",if(and(L$1=year(today()),L$1&lt;=$I601,L$1&gt;=$H601),0,if(and(L$1&lt;=$I601,L$1&gt;=$H601),$F601,"")),if($E601="Dropped",if(and(L$1&lt;=$I601,L$1&gt;=$H601),if(Year($D601)=L$1,$F601*0.8,if((year($D601)+1)=L$1,$F601*0.6,$F601*0.4)) ,""),if($E601="Minors",0,if($E601="FA Contract",if(and(L$1&lt;=$I601,L$1&gt;=$H601),$F601,""),if($E601="YP Contract",if(L$1=$H601,500000,if(L$1=($H601+1),1000000,if(L$1=($H601+2),1500000,"")))))))))</f>
        <v/>
      </c>
      <c r="M601" s="59" t="str">
        <f t="shared" si="1198"/>
        <v/>
      </c>
      <c r="N601" s="59" t="str">
        <f t="shared" si="1198"/>
        <v/>
      </c>
      <c r="O601" s="59" t="str">
        <f t="shared" si="1198"/>
        <v/>
      </c>
      <c r="P601" s="59" t="str">
        <f t="shared" si="1198"/>
        <v/>
      </c>
      <c r="Q601" s="59" t="str">
        <f t="shared" si="1198"/>
        <v/>
      </c>
      <c r="R601" s="59" t="str">
        <f t="shared" si="1198"/>
        <v/>
      </c>
      <c r="S601" s="59" t="str">
        <f t="shared" si="1198"/>
        <v/>
      </c>
      <c r="T601" s="59" t="str">
        <f t="shared" si="1198"/>
        <v/>
      </c>
      <c r="U601" s="59" t="str">
        <f t="shared" si="1198"/>
        <v/>
      </c>
      <c r="V601" s="59" t="str">
        <f t="shared" si="1198"/>
        <v/>
      </c>
      <c r="W601" s="59" t="str">
        <f t="shared" si="1198"/>
        <v/>
      </c>
      <c r="X601" s="59" t="str">
        <f t="shared" si="1198"/>
        <v/>
      </c>
      <c r="Y601" s="59" t="str">
        <f t="shared" si="1198"/>
        <v/>
      </c>
      <c r="Z601" s="59" t="str">
        <f t="shared" si="1198"/>
        <v/>
      </c>
    </row>
    <row r="602">
      <c r="A602" s="16" t="s">
        <v>686</v>
      </c>
      <c r="B602" s="62"/>
      <c r="C602" s="54">
        <v>45608.0</v>
      </c>
      <c r="D602" s="54"/>
      <c r="E602" s="55"/>
      <c r="F602" s="56"/>
      <c r="G602" s="57"/>
      <c r="H602" s="62"/>
      <c r="I602" s="58" t="str">
        <f t="shared" si="4"/>
        <v/>
      </c>
      <c r="J602" s="59" t="str">
        <f t="shared" ref="J602:K602" si="1199">if($E602="","",if($E602="Dropped",if(and(J$1&lt;=$I602,J$1&gt;=$H602),if(Year($D602)=J$1,$F602*0.8,if((year($D602)+1)=J$1,$F602*0.6,$F602*0.4)) ,""),if($E602="Minors",0,if($E602="FA Contract",if(and(J$1&lt;=$I602,J$1&gt;=$H602),$F602,""),if($E602="YP Contract",if(J$1=$H602,500000,if(J$1=($H602+1),1000000,if(J$1=($H602+2),1500000,""))))))))</f>
        <v/>
      </c>
      <c r="K602" s="59" t="str">
        <f t="shared" si="1199"/>
        <v/>
      </c>
      <c r="L602" s="59" t="str">
        <f t="shared" ref="L602:Z602" si="1200">if($E602="","",if($E602="Injured",if(and(L$1=year(today()),L$1&lt;=$I602,L$1&gt;=$H602),0,if(and(L$1&lt;=$I602,L$1&gt;=$H602),$F602,"")),if($E602="Dropped",if(and(L$1&lt;=$I602,L$1&gt;=$H602),if(Year($D602)=L$1,$F602*0.8,if((year($D602)+1)=L$1,$F602*0.6,$F602*0.4)) ,""),if($E602="Minors",0,if($E602="FA Contract",if(and(L$1&lt;=$I602,L$1&gt;=$H602),$F602,""),if($E602="YP Contract",if(L$1=$H602,500000,if(L$1=($H602+1),1000000,if(L$1=($H602+2),1500000,"")))))))))</f>
        <v/>
      </c>
      <c r="M602" s="59" t="str">
        <f t="shared" si="1200"/>
        <v/>
      </c>
      <c r="N602" s="59" t="str">
        <f t="shared" si="1200"/>
        <v/>
      </c>
      <c r="O602" s="59" t="str">
        <f t="shared" si="1200"/>
        <v/>
      </c>
      <c r="P602" s="59" t="str">
        <f t="shared" si="1200"/>
        <v/>
      </c>
      <c r="Q602" s="59" t="str">
        <f t="shared" si="1200"/>
        <v/>
      </c>
      <c r="R602" s="59" t="str">
        <f t="shared" si="1200"/>
        <v/>
      </c>
      <c r="S602" s="59" t="str">
        <f t="shared" si="1200"/>
        <v/>
      </c>
      <c r="T602" s="59" t="str">
        <f t="shared" si="1200"/>
        <v/>
      </c>
      <c r="U602" s="59" t="str">
        <f t="shared" si="1200"/>
        <v/>
      </c>
      <c r="V602" s="59" t="str">
        <f t="shared" si="1200"/>
        <v/>
      </c>
      <c r="W602" s="59" t="str">
        <f t="shared" si="1200"/>
        <v/>
      </c>
      <c r="X602" s="59" t="str">
        <f t="shared" si="1200"/>
        <v/>
      </c>
      <c r="Y602" s="59" t="str">
        <f t="shared" si="1200"/>
        <v/>
      </c>
      <c r="Z602" s="59" t="str">
        <f t="shared" si="1200"/>
        <v/>
      </c>
    </row>
    <row r="603">
      <c r="A603" s="16" t="s">
        <v>609</v>
      </c>
      <c r="B603" s="62"/>
      <c r="C603" s="54">
        <v>45356.0</v>
      </c>
      <c r="D603" s="54">
        <v>45767.0</v>
      </c>
      <c r="E603" s="55"/>
      <c r="F603" s="60"/>
      <c r="G603" s="57"/>
      <c r="H603" s="62"/>
      <c r="I603" s="58" t="str">
        <f t="shared" si="4"/>
        <v/>
      </c>
      <c r="J603" s="59" t="str">
        <f t="shared" ref="J603:K603" si="1201">if($E603="","",if($E603="Dropped",if(and(J$1&lt;=$I603,J$1&gt;=$H603),if(Year($D603)=J$1,$F603*0.8,if((year($D603)+1)=J$1,$F603*0.6,$F603*0.4)) ,""),if($E603="Minors",0,if($E603="FA Contract",if(and(J$1&lt;=$I603,J$1&gt;=$H603),$F603,""),if($E603="YP Contract",if(J$1=$H603,500000,if(J$1=($H603+1),1000000,if(J$1=($H603+2),1500000,""))))))))</f>
        <v/>
      </c>
      <c r="K603" s="59" t="str">
        <f t="shared" si="1201"/>
        <v/>
      </c>
      <c r="L603" s="59" t="str">
        <f t="shared" ref="L603:Z603" si="1202">if($E603="","",if($E603="Injured",if(and(L$1=year(today()),L$1&lt;=$I603,L$1&gt;=$H603),0,if(and(L$1&lt;=$I603,L$1&gt;=$H603),$F603,"")),if($E603="Dropped",if(and(L$1&lt;=$I603,L$1&gt;=$H603),if(Year($D603)=L$1,$F603*0.8,if((year($D603)+1)=L$1,$F603*0.6,$F603*0.4)) ,""),if($E603="Minors",0,if($E603="FA Contract",if(and(L$1&lt;=$I603,L$1&gt;=$H603),$F603,""),if($E603="YP Contract",if(L$1=$H603,500000,if(L$1=($H603+1),1000000,if(L$1=($H603+2),1500000,"")))))))))</f>
        <v/>
      </c>
      <c r="M603" s="59" t="str">
        <f t="shared" si="1202"/>
        <v/>
      </c>
      <c r="N603" s="59" t="str">
        <f t="shared" si="1202"/>
        <v/>
      </c>
      <c r="O603" s="59" t="str">
        <f t="shared" si="1202"/>
        <v/>
      </c>
      <c r="P603" s="59" t="str">
        <f t="shared" si="1202"/>
        <v/>
      </c>
      <c r="Q603" s="59" t="str">
        <f t="shared" si="1202"/>
        <v/>
      </c>
      <c r="R603" s="59" t="str">
        <f t="shared" si="1202"/>
        <v/>
      </c>
      <c r="S603" s="59" t="str">
        <f t="shared" si="1202"/>
        <v/>
      </c>
      <c r="T603" s="59" t="str">
        <f t="shared" si="1202"/>
        <v/>
      </c>
      <c r="U603" s="59" t="str">
        <f t="shared" si="1202"/>
        <v/>
      </c>
      <c r="V603" s="59" t="str">
        <f t="shared" si="1202"/>
        <v/>
      </c>
      <c r="W603" s="59" t="str">
        <f t="shared" si="1202"/>
        <v/>
      </c>
      <c r="X603" s="59" t="str">
        <f t="shared" si="1202"/>
        <v/>
      </c>
      <c r="Y603" s="59" t="str">
        <f t="shared" si="1202"/>
        <v/>
      </c>
      <c r="Z603" s="59" t="str">
        <f t="shared" si="1202"/>
        <v/>
      </c>
    </row>
    <row r="604">
      <c r="A604" s="16" t="s">
        <v>455</v>
      </c>
      <c r="B604" s="62"/>
      <c r="C604" s="54">
        <v>45907.0</v>
      </c>
      <c r="D604" s="54">
        <v>45977.0</v>
      </c>
      <c r="E604" s="55"/>
      <c r="F604" s="60"/>
      <c r="G604" s="57"/>
      <c r="H604" s="62"/>
      <c r="I604" s="58" t="str">
        <f t="shared" si="4"/>
        <v/>
      </c>
      <c r="J604" s="59" t="str">
        <f t="shared" ref="J604:K604" si="1203">if($E604="","",if($E604="Dropped",if(and(J$1&lt;=$I604,J$1&gt;=$H604),if(Year($D604)=J$1,$F604*0.8,if((year($D604)+1)=J$1,$F604*0.6,$F604*0.4)) ,""),if($E604="Minors",0,if($E604="FA Contract",if(and(J$1&lt;=$I604,J$1&gt;=$H604),$F604,""),if($E604="YP Contract",if(J$1=$H604,500000,if(J$1=($H604+1),1000000,if(J$1=($H604+2),1500000,""))))))))</f>
        <v/>
      </c>
      <c r="K604" s="59" t="str">
        <f t="shared" si="1203"/>
        <v/>
      </c>
      <c r="L604" s="59" t="str">
        <f t="shared" ref="L604:Z604" si="1204">if($E604="","",if($E604="Injured",if(and(L$1=year(today()),L$1&lt;=$I604,L$1&gt;=$H604),0,if(and(L$1&lt;=$I604,L$1&gt;=$H604),$F604,"")),if($E604="Dropped",if(and(L$1&lt;=$I604,L$1&gt;=$H604),if(Year($D604)=L$1,$F604*0.8,if((year($D604)+1)=L$1,$F604*0.6,$F604*0.4)) ,""),if($E604="Minors",0,if($E604="FA Contract",if(and(L$1&lt;=$I604,L$1&gt;=$H604),$F604,""),if($E604="YP Contract",if(L$1=$H604,500000,if(L$1=($H604+1),1000000,if(L$1=($H604+2),1500000,"")))))))))</f>
        <v/>
      </c>
      <c r="M604" s="59" t="str">
        <f t="shared" si="1204"/>
        <v/>
      </c>
      <c r="N604" s="59" t="str">
        <f t="shared" si="1204"/>
        <v/>
      </c>
      <c r="O604" s="59" t="str">
        <f t="shared" si="1204"/>
        <v/>
      </c>
      <c r="P604" s="59" t="str">
        <f t="shared" si="1204"/>
        <v/>
      </c>
      <c r="Q604" s="59" t="str">
        <f t="shared" si="1204"/>
        <v/>
      </c>
      <c r="R604" s="59" t="str">
        <f t="shared" si="1204"/>
        <v/>
      </c>
      <c r="S604" s="59" t="str">
        <f t="shared" si="1204"/>
        <v/>
      </c>
      <c r="T604" s="59" t="str">
        <f t="shared" si="1204"/>
        <v/>
      </c>
      <c r="U604" s="59" t="str">
        <f t="shared" si="1204"/>
        <v/>
      </c>
      <c r="V604" s="59" t="str">
        <f t="shared" si="1204"/>
        <v/>
      </c>
      <c r="W604" s="59" t="str">
        <f t="shared" si="1204"/>
        <v/>
      </c>
      <c r="X604" s="59" t="str">
        <f t="shared" si="1204"/>
        <v/>
      </c>
      <c r="Y604" s="59" t="str">
        <f t="shared" si="1204"/>
        <v/>
      </c>
      <c r="Z604" s="59" t="str">
        <f t="shared" si="1204"/>
        <v/>
      </c>
    </row>
    <row r="605">
      <c r="A605" s="16" t="s">
        <v>687</v>
      </c>
      <c r="B605" s="62"/>
      <c r="C605" s="54">
        <v>45851.0</v>
      </c>
      <c r="D605" s="54">
        <v>45859.0</v>
      </c>
      <c r="E605" s="55"/>
      <c r="F605" s="75"/>
      <c r="G605" s="72"/>
      <c r="H605" s="62"/>
      <c r="I605" s="58" t="str">
        <f t="shared" si="4"/>
        <v/>
      </c>
      <c r="J605" s="59" t="str">
        <f t="shared" ref="J605:K605" si="1205">if($E605="","",if($E605="Dropped",if(and(J$1&lt;=$I605,J$1&gt;=$H605),if(Year($D605)=J$1,$F605*0.8,if((year($D605)+1)=J$1,$F605*0.6,$F605*0.4)) ,""),if($E605="Minors",0,if($E605="FA Contract",if(and(J$1&lt;=$I605,J$1&gt;=$H605),$F605,""),if($E605="YP Contract",if(J$1=$H605,500000,if(J$1=($H605+1),1000000,if(J$1=($H605+2),1500000,""))))))))</f>
        <v/>
      </c>
      <c r="K605" s="59" t="str">
        <f t="shared" si="1205"/>
        <v/>
      </c>
      <c r="L605" s="59" t="str">
        <f t="shared" ref="L605:Z605" si="1206">if($E605="","",if($E605="Injured",if(and(L$1=year(today()),L$1&lt;=$I605,L$1&gt;=$H605),0,if(and(L$1&lt;=$I605,L$1&gt;=$H605),$F605,"")),if($E605="Dropped",if(and(L$1&lt;=$I605,L$1&gt;=$H605),if(Year($D605)=L$1,$F605*0.8,if((year($D605)+1)=L$1,$F605*0.6,$F605*0.4)) ,""),if($E605="Minors",0,if($E605="FA Contract",if(and(L$1&lt;=$I605,L$1&gt;=$H605),$F605,""),if($E605="YP Contract",if(L$1=$H605,500000,if(L$1=($H605+1),1000000,if(L$1=($H605+2),1500000,"")))))))))</f>
        <v/>
      </c>
      <c r="M605" s="59" t="str">
        <f t="shared" si="1206"/>
        <v/>
      </c>
      <c r="N605" s="59" t="str">
        <f t="shared" si="1206"/>
        <v/>
      </c>
      <c r="O605" s="59" t="str">
        <f t="shared" si="1206"/>
        <v/>
      </c>
      <c r="P605" s="59" t="str">
        <f t="shared" si="1206"/>
        <v/>
      </c>
      <c r="Q605" s="59" t="str">
        <f t="shared" si="1206"/>
        <v/>
      </c>
      <c r="R605" s="59" t="str">
        <f t="shared" si="1206"/>
        <v/>
      </c>
      <c r="S605" s="59" t="str">
        <f t="shared" si="1206"/>
        <v/>
      </c>
      <c r="T605" s="59" t="str">
        <f t="shared" si="1206"/>
        <v/>
      </c>
      <c r="U605" s="59" t="str">
        <f t="shared" si="1206"/>
        <v/>
      </c>
      <c r="V605" s="59" t="str">
        <f t="shared" si="1206"/>
        <v/>
      </c>
      <c r="W605" s="59" t="str">
        <f t="shared" si="1206"/>
        <v/>
      </c>
      <c r="X605" s="59" t="str">
        <f t="shared" si="1206"/>
        <v/>
      </c>
      <c r="Y605" s="59" t="str">
        <f t="shared" si="1206"/>
        <v/>
      </c>
      <c r="Z605" s="59" t="str">
        <f t="shared" si="1206"/>
        <v/>
      </c>
    </row>
    <row r="606">
      <c r="A606" s="16" t="s">
        <v>688</v>
      </c>
      <c r="B606" s="62"/>
      <c r="C606" s="54">
        <v>45411.0</v>
      </c>
      <c r="D606" s="54"/>
      <c r="E606" s="55"/>
      <c r="F606" s="60"/>
      <c r="G606" s="72"/>
      <c r="H606" s="62"/>
      <c r="I606" s="58" t="str">
        <f t="shared" si="4"/>
        <v/>
      </c>
      <c r="J606" s="59" t="str">
        <f t="shared" ref="J606:K606" si="1207">if($E606="","",if($E606="Dropped",if(and(J$1&lt;=$I606,J$1&gt;=$H606),if(Year($D606)=J$1,$F606*0.8,if((year($D606)+1)=J$1,$F606*0.6,$F606*0.4)) ,""),if($E606="Minors",0,if($E606="FA Contract",if(and(J$1&lt;=$I606,J$1&gt;=$H606),$F606,""),if($E606="YP Contract",if(J$1=$H606,500000,if(J$1=($H606+1),1000000,if(J$1=($H606+2),1500000,""))))))))</f>
        <v/>
      </c>
      <c r="K606" s="59" t="str">
        <f t="shared" si="1207"/>
        <v/>
      </c>
      <c r="L606" s="59" t="str">
        <f t="shared" ref="L606:Z606" si="1208">if($E606="","",if($E606="Injured",if(and(L$1=year(today()),L$1&lt;=$I606,L$1&gt;=$H606),0,if(and(L$1&lt;=$I606,L$1&gt;=$H606),$F606,"")),if($E606="Dropped",if(and(L$1&lt;=$I606,L$1&gt;=$H606),if(Year($D606)=L$1,$F606*0.8,if((year($D606)+1)=L$1,$F606*0.6,$F606*0.4)) ,""),if($E606="Minors",0,if($E606="FA Contract",if(and(L$1&lt;=$I606,L$1&gt;=$H606),$F606,""),if($E606="YP Contract",if(L$1=$H606,500000,if(L$1=($H606+1),1000000,if(L$1=($H606+2),1500000,"")))))))))</f>
        <v/>
      </c>
      <c r="M606" s="59" t="str">
        <f t="shared" si="1208"/>
        <v/>
      </c>
      <c r="N606" s="59" t="str">
        <f t="shared" si="1208"/>
        <v/>
      </c>
      <c r="O606" s="59" t="str">
        <f t="shared" si="1208"/>
        <v/>
      </c>
      <c r="P606" s="59" t="str">
        <f t="shared" si="1208"/>
        <v/>
      </c>
      <c r="Q606" s="59" t="str">
        <f t="shared" si="1208"/>
        <v/>
      </c>
      <c r="R606" s="59" t="str">
        <f t="shared" si="1208"/>
        <v/>
      </c>
      <c r="S606" s="59" t="str">
        <f t="shared" si="1208"/>
        <v/>
      </c>
      <c r="T606" s="59" t="str">
        <f t="shared" si="1208"/>
        <v/>
      </c>
      <c r="U606" s="59" t="str">
        <f t="shared" si="1208"/>
        <v/>
      </c>
      <c r="V606" s="59" t="str">
        <f t="shared" si="1208"/>
        <v/>
      </c>
      <c r="W606" s="59" t="str">
        <f t="shared" si="1208"/>
        <v/>
      </c>
      <c r="X606" s="59" t="str">
        <f t="shared" si="1208"/>
        <v/>
      </c>
      <c r="Y606" s="59" t="str">
        <f t="shared" si="1208"/>
        <v/>
      </c>
      <c r="Z606" s="59" t="str">
        <f t="shared" si="1208"/>
        <v/>
      </c>
    </row>
    <row r="607">
      <c r="A607" s="16" t="s">
        <v>689</v>
      </c>
      <c r="B607" s="62"/>
      <c r="C607" s="54">
        <v>45442.0</v>
      </c>
      <c r="D607" s="54"/>
      <c r="E607" s="55"/>
      <c r="F607" s="60"/>
      <c r="G607" s="57"/>
      <c r="H607" s="62"/>
      <c r="I607" s="58" t="str">
        <f t="shared" si="4"/>
        <v/>
      </c>
      <c r="J607" s="59" t="str">
        <f t="shared" ref="J607:K607" si="1209">if($E607="","",if($E607="Dropped",if(and(J$1&lt;=$I607,J$1&gt;=$H607),if(Year($D607)=J$1,$F607*0.8,if((year($D607)+1)=J$1,$F607*0.6,$F607*0.4)) ,""),if($E607="Minors",0,if($E607="FA Contract",if(and(J$1&lt;=$I607,J$1&gt;=$H607),$F607,""),if($E607="YP Contract",if(J$1=$H607,500000,if(J$1=($H607+1),1000000,if(J$1=($H607+2),1500000,""))))))))</f>
        <v/>
      </c>
      <c r="K607" s="59" t="str">
        <f t="shared" si="1209"/>
        <v/>
      </c>
      <c r="L607" s="59" t="str">
        <f t="shared" ref="L607:Z607" si="1210">if($E607="","",if($E607="Injured",if(and(L$1=year(today()),L$1&lt;=$I607,L$1&gt;=$H607),0,if(and(L$1&lt;=$I607,L$1&gt;=$H607),$F607,"")),if($E607="Dropped",if(and(L$1&lt;=$I607,L$1&gt;=$H607),if(Year($D607)=L$1,$F607*0.8,if((year($D607)+1)=L$1,$F607*0.6,$F607*0.4)) ,""),if($E607="Minors",0,if($E607="FA Contract",if(and(L$1&lt;=$I607,L$1&gt;=$H607),$F607,""),if($E607="YP Contract",if(L$1=$H607,500000,if(L$1=($H607+1),1000000,if(L$1=($H607+2),1500000,"")))))))))</f>
        <v/>
      </c>
      <c r="M607" s="59" t="str">
        <f t="shared" si="1210"/>
        <v/>
      </c>
      <c r="N607" s="59" t="str">
        <f t="shared" si="1210"/>
        <v/>
      </c>
      <c r="O607" s="59" t="str">
        <f t="shared" si="1210"/>
        <v/>
      </c>
      <c r="P607" s="59" t="str">
        <f t="shared" si="1210"/>
        <v/>
      </c>
      <c r="Q607" s="59" t="str">
        <f t="shared" si="1210"/>
        <v/>
      </c>
      <c r="R607" s="59" t="str">
        <f t="shared" si="1210"/>
        <v/>
      </c>
      <c r="S607" s="59" t="str">
        <f t="shared" si="1210"/>
        <v/>
      </c>
      <c r="T607" s="59" t="str">
        <f t="shared" si="1210"/>
        <v/>
      </c>
      <c r="U607" s="59" t="str">
        <f t="shared" si="1210"/>
        <v/>
      </c>
      <c r="V607" s="59" t="str">
        <f t="shared" si="1210"/>
        <v/>
      </c>
      <c r="W607" s="59" t="str">
        <f t="shared" si="1210"/>
        <v/>
      </c>
      <c r="X607" s="59" t="str">
        <f t="shared" si="1210"/>
        <v/>
      </c>
      <c r="Y607" s="59" t="str">
        <f t="shared" si="1210"/>
        <v/>
      </c>
      <c r="Z607" s="59" t="str">
        <f t="shared" si="1210"/>
        <v/>
      </c>
    </row>
    <row r="608">
      <c r="A608" s="16" t="s">
        <v>690</v>
      </c>
      <c r="B608" s="62"/>
      <c r="C608" s="54">
        <v>45816.0</v>
      </c>
      <c r="D608" s="54">
        <v>45883.0</v>
      </c>
      <c r="E608" s="55"/>
      <c r="F608" s="60"/>
      <c r="G608" s="57"/>
      <c r="H608" s="62"/>
      <c r="I608" s="58" t="str">
        <f t="shared" si="4"/>
        <v/>
      </c>
      <c r="J608" s="59" t="str">
        <f t="shared" ref="J608:K608" si="1211">if($E608="","",if($E608="Dropped",if(and(J$1&lt;=$I608,J$1&gt;=$H608),if(Year($D608)=J$1,$F608*0.8,if((year($D608)+1)=J$1,$F608*0.6,$F608*0.4)) ,""),if($E608="Minors",0,if($E608="FA Contract",if(and(J$1&lt;=$I608,J$1&gt;=$H608),$F608,""),if($E608="YP Contract",if(J$1=$H608,500000,if(J$1=($H608+1),1000000,if(J$1=($H608+2),1500000,""))))))))</f>
        <v/>
      </c>
      <c r="K608" s="59" t="str">
        <f t="shared" si="1211"/>
        <v/>
      </c>
      <c r="L608" s="59" t="str">
        <f t="shared" ref="L608:Z608" si="1212">if($E608="","",if($E608="Injured",if(and(L$1=year(today()),L$1&lt;=$I608,L$1&gt;=$H608),0,if(and(L$1&lt;=$I608,L$1&gt;=$H608),$F608,"")),if($E608="Dropped",if(and(L$1&lt;=$I608,L$1&gt;=$H608),if(Year($D608)=L$1,$F608*0.8,if((year($D608)+1)=L$1,$F608*0.6,$F608*0.4)) ,""),if($E608="Minors",0,if($E608="FA Contract",if(and(L$1&lt;=$I608,L$1&gt;=$H608),$F608,""),if($E608="YP Contract",if(L$1=$H608,500000,if(L$1=($H608+1),1000000,if(L$1=($H608+2),1500000,"")))))))))</f>
        <v/>
      </c>
      <c r="M608" s="59" t="str">
        <f t="shared" si="1212"/>
        <v/>
      </c>
      <c r="N608" s="59" t="str">
        <f t="shared" si="1212"/>
        <v/>
      </c>
      <c r="O608" s="59" t="str">
        <f t="shared" si="1212"/>
        <v/>
      </c>
      <c r="P608" s="59" t="str">
        <f t="shared" si="1212"/>
        <v/>
      </c>
      <c r="Q608" s="59" t="str">
        <f t="shared" si="1212"/>
        <v/>
      </c>
      <c r="R608" s="59" t="str">
        <f t="shared" si="1212"/>
        <v/>
      </c>
      <c r="S608" s="59" t="str">
        <f t="shared" si="1212"/>
        <v/>
      </c>
      <c r="T608" s="59" t="str">
        <f t="shared" si="1212"/>
        <v/>
      </c>
      <c r="U608" s="59" t="str">
        <f t="shared" si="1212"/>
        <v/>
      </c>
      <c r="V608" s="59" t="str">
        <f t="shared" si="1212"/>
        <v/>
      </c>
      <c r="W608" s="59" t="str">
        <f t="shared" si="1212"/>
        <v/>
      </c>
      <c r="X608" s="59" t="str">
        <f t="shared" si="1212"/>
        <v/>
      </c>
      <c r="Y608" s="59" t="str">
        <f t="shared" si="1212"/>
        <v/>
      </c>
      <c r="Z608" s="59" t="str">
        <f t="shared" si="1212"/>
        <v/>
      </c>
    </row>
    <row r="609">
      <c r="A609" s="16" t="s">
        <v>228</v>
      </c>
      <c r="B609" s="62"/>
      <c r="C609" s="54">
        <v>45356.0</v>
      </c>
      <c r="D609" s="54">
        <v>45814.0</v>
      </c>
      <c r="E609" s="55"/>
      <c r="F609" s="60"/>
      <c r="G609" s="57"/>
      <c r="H609" s="62"/>
      <c r="I609" s="58" t="str">
        <f t="shared" si="4"/>
        <v/>
      </c>
      <c r="J609" s="59" t="str">
        <f t="shared" ref="J609:K609" si="1213">if($E609="","",if($E609="Dropped",if(and(J$1&lt;=$I609,J$1&gt;=$H609),if(Year($D609)=J$1,$F609*0.8,if((year($D609)+1)=J$1,$F609*0.6,$F609*0.4)) ,""),if($E609="Minors",0,if($E609="FA Contract",if(and(J$1&lt;=$I609,J$1&gt;=$H609),$F609,""),if($E609="YP Contract",if(J$1=$H609,500000,if(J$1=($H609+1),1000000,if(J$1=($H609+2),1500000,""))))))))</f>
        <v/>
      </c>
      <c r="K609" s="59" t="str">
        <f t="shared" si="1213"/>
        <v/>
      </c>
      <c r="L609" s="59" t="str">
        <f t="shared" ref="L609:Z609" si="1214">if($E609="","",if($E609="Injured",if(and(L$1=year(today()),L$1&lt;=$I609,L$1&gt;=$H609),0,if(and(L$1&lt;=$I609,L$1&gt;=$H609),$F609,"")),if($E609="Dropped",if(and(L$1&lt;=$I609,L$1&gt;=$H609),if(Year($D609)=L$1,$F609*0.8,if((year($D609)+1)=L$1,$F609*0.6,$F609*0.4)) ,""),if($E609="Minors",0,if($E609="FA Contract",if(and(L$1&lt;=$I609,L$1&gt;=$H609),$F609,""),if($E609="YP Contract",if(L$1=$H609,500000,if(L$1=($H609+1),1000000,if(L$1=($H609+2),1500000,"")))))))))</f>
        <v/>
      </c>
      <c r="M609" s="59" t="str">
        <f t="shared" si="1214"/>
        <v/>
      </c>
      <c r="N609" s="59" t="str">
        <f t="shared" si="1214"/>
        <v/>
      </c>
      <c r="O609" s="59" t="str">
        <f t="shared" si="1214"/>
        <v/>
      </c>
      <c r="P609" s="59" t="str">
        <f t="shared" si="1214"/>
        <v/>
      </c>
      <c r="Q609" s="59" t="str">
        <f t="shared" si="1214"/>
        <v/>
      </c>
      <c r="R609" s="59" t="str">
        <f t="shared" si="1214"/>
        <v/>
      </c>
      <c r="S609" s="59" t="str">
        <f t="shared" si="1214"/>
        <v/>
      </c>
      <c r="T609" s="59" t="str">
        <f t="shared" si="1214"/>
        <v/>
      </c>
      <c r="U609" s="59" t="str">
        <f t="shared" si="1214"/>
        <v/>
      </c>
      <c r="V609" s="59" t="str">
        <f t="shared" si="1214"/>
        <v/>
      </c>
      <c r="W609" s="59" t="str">
        <f t="shared" si="1214"/>
        <v/>
      </c>
      <c r="X609" s="59" t="str">
        <f t="shared" si="1214"/>
        <v/>
      </c>
      <c r="Y609" s="59" t="str">
        <f t="shared" si="1214"/>
        <v/>
      </c>
      <c r="Z609" s="59" t="str">
        <f t="shared" si="1214"/>
        <v/>
      </c>
    </row>
    <row r="610">
      <c r="A610" s="16" t="s">
        <v>691</v>
      </c>
      <c r="B610" s="62"/>
      <c r="C610" s="54">
        <v>45830.0</v>
      </c>
      <c r="D610" s="54">
        <v>45835.0</v>
      </c>
      <c r="E610" s="55"/>
      <c r="F610" s="60"/>
      <c r="G610" s="57"/>
      <c r="H610" s="62"/>
      <c r="I610" s="58" t="str">
        <f t="shared" si="4"/>
        <v/>
      </c>
      <c r="J610" s="59" t="str">
        <f t="shared" ref="J610:K610" si="1215">if($E610="","",if($E610="Dropped",if(and(J$1&lt;=$I610,J$1&gt;=$H610),if(Year($D610)=J$1,$F610*0.8,if((year($D610)+1)=J$1,$F610*0.6,$F610*0.4)) ,""),if($E610="Minors",0,if($E610="FA Contract",if(and(J$1&lt;=$I610,J$1&gt;=$H610),$F610,""),if($E610="YP Contract",if(J$1=$H610,500000,if(J$1=($H610+1),1000000,if(J$1=($H610+2),1500000,""))))))))</f>
        <v/>
      </c>
      <c r="K610" s="59" t="str">
        <f t="shared" si="1215"/>
        <v/>
      </c>
      <c r="L610" s="59" t="str">
        <f t="shared" ref="L610:Z610" si="1216">if($E610="","",if($E610="Injured",if(and(L$1=year(today()),L$1&lt;=$I610,L$1&gt;=$H610),0,if(and(L$1&lt;=$I610,L$1&gt;=$H610),$F610,"")),if($E610="Dropped",if(and(L$1&lt;=$I610,L$1&gt;=$H610),if(Year($D610)=L$1,$F610*0.8,if((year($D610)+1)=L$1,$F610*0.6,$F610*0.4)) ,""),if($E610="Minors",0,if($E610="FA Contract",if(and(L$1&lt;=$I610,L$1&gt;=$H610),$F610,""),if($E610="YP Contract",if(L$1=$H610,500000,if(L$1=($H610+1),1000000,if(L$1=($H610+2),1500000,"")))))))))</f>
        <v/>
      </c>
      <c r="M610" s="59" t="str">
        <f t="shared" si="1216"/>
        <v/>
      </c>
      <c r="N610" s="59" t="str">
        <f t="shared" si="1216"/>
        <v/>
      </c>
      <c r="O610" s="59" t="str">
        <f t="shared" si="1216"/>
        <v/>
      </c>
      <c r="P610" s="59" t="str">
        <f t="shared" si="1216"/>
        <v/>
      </c>
      <c r="Q610" s="59" t="str">
        <f t="shared" si="1216"/>
        <v/>
      </c>
      <c r="R610" s="59" t="str">
        <f t="shared" si="1216"/>
        <v/>
      </c>
      <c r="S610" s="59" t="str">
        <f t="shared" si="1216"/>
        <v/>
      </c>
      <c r="T610" s="59" t="str">
        <f t="shared" si="1216"/>
        <v/>
      </c>
      <c r="U610" s="59" t="str">
        <f t="shared" si="1216"/>
        <v/>
      </c>
      <c r="V610" s="59" t="str">
        <f t="shared" si="1216"/>
        <v/>
      </c>
      <c r="W610" s="59" t="str">
        <f t="shared" si="1216"/>
        <v/>
      </c>
      <c r="X610" s="59" t="str">
        <f t="shared" si="1216"/>
        <v/>
      </c>
      <c r="Y610" s="59" t="str">
        <f t="shared" si="1216"/>
        <v/>
      </c>
      <c r="Z610" s="59" t="str">
        <f t="shared" si="1216"/>
        <v/>
      </c>
    </row>
    <row r="611">
      <c r="A611" s="16" t="s">
        <v>56</v>
      </c>
      <c r="B611" s="62"/>
      <c r="C611" s="54">
        <v>45356.0</v>
      </c>
      <c r="D611" s="54">
        <v>45977.0</v>
      </c>
      <c r="E611" s="55"/>
      <c r="F611" s="60"/>
      <c r="G611" s="57"/>
      <c r="H611" s="62"/>
      <c r="I611" s="58" t="str">
        <f t="shared" si="4"/>
        <v/>
      </c>
      <c r="J611" s="59" t="str">
        <f t="shared" ref="J611:K611" si="1217">if($E611="","",if($E611="Dropped",if(and(J$1&lt;=$I611,J$1&gt;=$H611),if(Year($D611)=J$1,$F611*0.8,if((year($D611)+1)=J$1,$F611*0.6,$F611*0.4)) ,""),if($E611="Minors",0,if($E611="FA Contract",if(and(J$1&lt;=$I611,J$1&gt;=$H611),$F611,""),if($E611="YP Contract",if(J$1=$H611,500000,if(J$1=($H611+1),1000000,if(J$1=($H611+2),1500000,""))))))))</f>
        <v/>
      </c>
      <c r="K611" s="59" t="str">
        <f t="shared" si="1217"/>
        <v/>
      </c>
      <c r="L611" s="59" t="str">
        <f t="shared" ref="L611:Z611" si="1218">if($E611="","",if($E611="Injured",if(and(L$1=year(today()),L$1&lt;=$I611,L$1&gt;=$H611),0,if(and(L$1&lt;=$I611,L$1&gt;=$H611),$F611,"")),if($E611="Dropped",if(and(L$1&lt;=$I611,L$1&gt;=$H611),if(Year($D611)=L$1,$F611*0.8,if((year($D611)+1)=L$1,$F611*0.6,$F611*0.4)) ,""),if($E611="Minors",0,if($E611="FA Contract",if(and(L$1&lt;=$I611,L$1&gt;=$H611),$F611,""),if($E611="YP Contract",if(L$1=$H611,500000,if(L$1=($H611+1),1000000,if(L$1=($H611+2),1500000,"")))))))))</f>
        <v/>
      </c>
      <c r="M611" s="59" t="str">
        <f t="shared" si="1218"/>
        <v/>
      </c>
      <c r="N611" s="59" t="str">
        <f t="shared" si="1218"/>
        <v/>
      </c>
      <c r="O611" s="59" t="str">
        <f t="shared" si="1218"/>
        <v/>
      </c>
      <c r="P611" s="59" t="str">
        <f t="shared" si="1218"/>
        <v/>
      </c>
      <c r="Q611" s="59" t="str">
        <f t="shared" si="1218"/>
        <v/>
      </c>
      <c r="R611" s="59" t="str">
        <f t="shared" si="1218"/>
        <v/>
      </c>
      <c r="S611" s="59" t="str">
        <f t="shared" si="1218"/>
        <v/>
      </c>
      <c r="T611" s="59" t="str">
        <f t="shared" si="1218"/>
        <v/>
      </c>
      <c r="U611" s="59" t="str">
        <f t="shared" si="1218"/>
        <v/>
      </c>
      <c r="V611" s="59" t="str">
        <f t="shared" si="1218"/>
        <v/>
      </c>
      <c r="W611" s="59" t="str">
        <f t="shared" si="1218"/>
        <v/>
      </c>
      <c r="X611" s="59" t="str">
        <f t="shared" si="1218"/>
        <v/>
      </c>
      <c r="Y611" s="59" t="str">
        <f t="shared" si="1218"/>
        <v/>
      </c>
      <c r="Z611" s="59" t="str">
        <f t="shared" si="1218"/>
        <v/>
      </c>
    </row>
    <row r="612">
      <c r="A612" s="16" t="s">
        <v>236</v>
      </c>
      <c r="B612" s="62"/>
      <c r="C612" s="54">
        <v>45830.0</v>
      </c>
      <c r="D612" s="54">
        <v>45977.0</v>
      </c>
      <c r="E612" s="55"/>
      <c r="F612" s="60"/>
      <c r="G612" s="57"/>
      <c r="H612" s="62"/>
      <c r="I612" s="58" t="str">
        <f t="shared" si="4"/>
        <v/>
      </c>
      <c r="J612" s="59" t="str">
        <f t="shared" ref="J612:K612" si="1219">if($E612="","",if($E612="Dropped",if(and(J$1&lt;=$I612,J$1&gt;=$H612),if(Year($D612)=J$1,$F612*0.8,if((year($D612)+1)=J$1,$F612*0.6,$F612*0.4)) ,""),if($E612="Minors",0,if($E612="FA Contract",if(and(J$1&lt;=$I612,J$1&gt;=$H612),$F612,""),if($E612="YP Contract",if(J$1=$H612,500000,if(J$1=($H612+1),1000000,if(J$1=($H612+2),1500000,""))))))))</f>
        <v/>
      </c>
      <c r="K612" s="59" t="str">
        <f t="shared" si="1219"/>
        <v/>
      </c>
      <c r="L612" s="59" t="str">
        <f t="shared" ref="L612:Z612" si="1220">if($E612="","",if($E612="Injured",if(and(L$1=year(today()),L$1&lt;=$I612,L$1&gt;=$H612),0,if(and(L$1&lt;=$I612,L$1&gt;=$H612),$F612,"")),if($E612="Dropped",if(and(L$1&lt;=$I612,L$1&gt;=$H612),if(Year($D612)=L$1,$F612*0.8,if((year($D612)+1)=L$1,$F612*0.6,$F612*0.4)) ,""),if($E612="Minors",0,if($E612="FA Contract",if(and(L$1&lt;=$I612,L$1&gt;=$H612),$F612,""),if($E612="YP Contract",if(L$1=$H612,500000,if(L$1=($H612+1),1000000,if(L$1=($H612+2),1500000,"")))))))))</f>
        <v/>
      </c>
      <c r="M612" s="59" t="str">
        <f t="shared" si="1220"/>
        <v/>
      </c>
      <c r="N612" s="59" t="str">
        <f t="shared" si="1220"/>
        <v/>
      </c>
      <c r="O612" s="59" t="str">
        <f t="shared" si="1220"/>
        <v/>
      </c>
      <c r="P612" s="59" t="str">
        <f t="shared" si="1220"/>
        <v/>
      </c>
      <c r="Q612" s="59" t="str">
        <f t="shared" si="1220"/>
        <v/>
      </c>
      <c r="R612" s="59" t="str">
        <f t="shared" si="1220"/>
        <v/>
      </c>
      <c r="S612" s="59" t="str">
        <f t="shared" si="1220"/>
        <v/>
      </c>
      <c r="T612" s="59" t="str">
        <f t="shared" si="1220"/>
        <v/>
      </c>
      <c r="U612" s="59" t="str">
        <f t="shared" si="1220"/>
        <v/>
      </c>
      <c r="V612" s="59" t="str">
        <f t="shared" si="1220"/>
        <v/>
      </c>
      <c r="W612" s="59" t="str">
        <f t="shared" si="1220"/>
        <v/>
      </c>
      <c r="X612" s="59" t="str">
        <f t="shared" si="1220"/>
        <v/>
      </c>
      <c r="Y612" s="59" t="str">
        <f t="shared" si="1220"/>
        <v/>
      </c>
      <c r="Z612" s="59" t="str">
        <f t="shared" si="1220"/>
        <v/>
      </c>
    </row>
    <row r="613">
      <c r="A613" s="16" t="s">
        <v>198</v>
      </c>
      <c r="B613" s="62"/>
      <c r="C613" s="54">
        <v>45695.0</v>
      </c>
      <c r="D613" s="54">
        <v>46028.0</v>
      </c>
      <c r="E613" s="55"/>
      <c r="F613" s="60"/>
      <c r="G613" s="57"/>
      <c r="H613" s="62"/>
      <c r="I613" s="58" t="str">
        <f t="shared" si="4"/>
        <v/>
      </c>
      <c r="J613" s="59" t="str">
        <f t="shared" ref="J613:K613" si="1221">if($E613="","",if($E613="Dropped",if(and(J$1&lt;=$I613,J$1&gt;=$H613),if(Year($D613)=J$1,$F613*0.8,if((year($D613)+1)=J$1,$F613*0.6,$F613*0.4)) ,""),if($E613="Minors",0,if($E613="FA Contract",if(and(J$1&lt;=$I613,J$1&gt;=$H613),$F613,""),if($E613="YP Contract",if(J$1=$H613,500000,if(J$1=($H613+1),1000000,if(J$1=($H613+2),1500000,""))))))))</f>
        <v/>
      </c>
      <c r="K613" s="59" t="str">
        <f t="shared" si="1221"/>
        <v/>
      </c>
      <c r="L613" s="59" t="str">
        <f t="shared" ref="L613:Z613" si="1222">if($E613="","",if($E613="Injured",if(and(L$1=year(today()),L$1&lt;=$I613,L$1&gt;=$H613),0,if(and(L$1&lt;=$I613,L$1&gt;=$H613),$F613,"")),if($E613="Dropped",if(and(L$1&lt;=$I613,L$1&gt;=$H613),if(Year($D613)=L$1,$F613*0.8,if((year($D613)+1)=L$1,$F613*0.6,$F613*0.4)) ,""),if($E613="Minors",0,if($E613="FA Contract",if(and(L$1&lt;=$I613,L$1&gt;=$H613),$F613,""),if($E613="YP Contract",if(L$1=$H613,500000,if(L$1=($H613+1),1000000,if(L$1=($H613+2),1500000,"")))))))))</f>
        <v/>
      </c>
      <c r="M613" s="59" t="str">
        <f t="shared" si="1222"/>
        <v/>
      </c>
      <c r="N613" s="59" t="str">
        <f t="shared" si="1222"/>
        <v/>
      </c>
      <c r="O613" s="59" t="str">
        <f t="shared" si="1222"/>
        <v/>
      </c>
      <c r="P613" s="59" t="str">
        <f t="shared" si="1222"/>
        <v/>
      </c>
      <c r="Q613" s="59" t="str">
        <f t="shared" si="1222"/>
        <v/>
      </c>
      <c r="R613" s="59" t="str">
        <f t="shared" si="1222"/>
        <v/>
      </c>
      <c r="S613" s="59" t="str">
        <f t="shared" si="1222"/>
        <v/>
      </c>
      <c r="T613" s="59" t="str">
        <f t="shared" si="1222"/>
        <v/>
      </c>
      <c r="U613" s="59" t="str">
        <f t="shared" si="1222"/>
        <v/>
      </c>
      <c r="V613" s="59" t="str">
        <f t="shared" si="1222"/>
        <v/>
      </c>
      <c r="W613" s="59" t="str">
        <f t="shared" si="1222"/>
        <v/>
      </c>
      <c r="X613" s="59" t="str">
        <f t="shared" si="1222"/>
        <v/>
      </c>
      <c r="Y613" s="59" t="str">
        <f t="shared" si="1222"/>
        <v/>
      </c>
      <c r="Z613" s="59" t="str">
        <f t="shared" si="1222"/>
        <v/>
      </c>
    </row>
    <row r="614">
      <c r="A614" s="16" t="s">
        <v>692</v>
      </c>
      <c r="B614" s="62"/>
      <c r="C614" s="54">
        <v>45420.0</v>
      </c>
      <c r="D614" s="54"/>
      <c r="E614" s="55"/>
      <c r="F614" s="60"/>
      <c r="G614" s="57"/>
      <c r="H614" s="62"/>
      <c r="I614" s="58" t="str">
        <f t="shared" si="4"/>
        <v/>
      </c>
      <c r="J614" s="59" t="str">
        <f t="shared" ref="J614:K614" si="1223">if($E614="","",if($E614="Dropped",if(and(J$1&lt;=$I614,J$1&gt;=$H614),if(Year($D614)=J$1,$F614*0.8,if((year($D614)+1)=J$1,$F614*0.6,$F614*0.4)) ,""),if($E614="Minors",0,if($E614="FA Contract",if(and(J$1&lt;=$I614,J$1&gt;=$H614),$F614,""),if($E614="YP Contract",if(J$1=$H614,500000,if(J$1=($H614+1),1000000,if(J$1=($H614+2),1500000,""))))))))</f>
        <v/>
      </c>
      <c r="K614" s="59" t="str">
        <f t="shared" si="1223"/>
        <v/>
      </c>
      <c r="L614" s="59" t="str">
        <f t="shared" ref="L614:Z614" si="1224">if($E614="","",if($E614="Injured",if(and(L$1=year(today()),L$1&lt;=$I614,L$1&gt;=$H614),0,if(and(L$1&lt;=$I614,L$1&gt;=$H614),$F614,"")),if($E614="Dropped",if(and(L$1&lt;=$I614,L$1&gt;=$H614),if(Year($D614)=L$1,$F614*0.8,if((year($D614)+1)=L$1,$F614*0.6,$F614*0.4)) ,""),if($E614="Minors",0,if($E614="FA Contract",if(and(L$1&lt;=$I614,L$1&gt;=$H614),$F614,""),if($E614="YP Contract",if(L$1=$H614,500000,if(L$1=($H614+1),1000000,if(L$1=($H614+2),1500000,"")))))))))</f>
        <v/>
      </c>
      <c r="M614" s="59" t="str">
        <f t="shared" si="1224"/>
        <v/>
      </c>
      <c r="N614" s="59" t="str">
        <f t="shared" si="1224"/>
        <v/>
      </c>
      <c r="O614" s="59" t="str">
        <f t="shared" si="1224"/>
        <v/>
      </c>
      <c r="P614" s="59" t="str">
        <f t="shared" si="1224"/>
        <v/>
      </c>
      <c r="Q614" s="59" t="str">
        <f t="shared" si="1224"/>
        <v/>
      </c>
      <c r="R614" s="59" t="str">
        <f t="shared" si="1224"/>
        <v/>
      </c>
      <c r="S614" s="59" t="str">
        <f t="shared" si="1224"/>
        <v/>
      </c>
      <c r="T614" s="59" t="str">
        <f t="shared" si="1224"/>
        <v/>
      </c>
      <c r="U614" s="59" t="str">
        <f t="shared" si="1224"/>
        <v/>
      </c>
      <c r="V614" s="59" t="str">
        <f t="shared" si="1224"/>
        <v/>
      </c>
      <c r="W614" s="59" t="str">
        <f t="shared" si="1224"/>
        <v/>
      </c>
      <c r="X614" s="59" t="str">
        <f t="shared" si="1224"/>
        <v/>
      </c>
      <c r="Y614" s="59" t="str">
        <f t="shared" si="1224"/>
        <v/>
      </c>
      <c r="Z614" s="59" t="str">
        <f t="shared" si="1224"/>
        <v/>
      </c>
    </row>
    <row r="615">
      <c r="A615" s="16" t="s">
        <v>289</v>
      </c>
      <c r="B615" s="62"/>
      <c r="C615" s="54">
        <v>45343.0</v>
      </c>
      <c r="D615" s="54">
        <v>45977.0</v>
      </c>
      <c r="E615" s="55"/>
      <c r="F615" s="60"/>
      <c r="G615" s="57"/>
      <c r="H615" s="62"/>
      <c r="I615" s="58" t="str">
        <f t="shared" si="4"/>
        <v/>
      </c>
      <c r="J615" s="59" t="str">
        <f t="shared" ref="J615:K615" si="1225">if($E615="","",if($E615="Dropped",if(and(J$1&lt;=$I615,J$1&gt;=$H615),if(Year($D615)=J$1,$F615*0.8,if((year($D615)+1)=J$1,$F615*0.6,$F615*0.4)) ,""),if($E615="Minors",0,if($E615="FA Contract",if(and(J$1&lt;=$I615,J$1&gt;=$H615),$F615,""),if($E615="YP Contract",if(J$1=$H615,500000,if(J$1=($H615+1),1000000,if(J$1=($H615+2),1500000,""))))))))</f>
        <v/>
      </c>
      <c r="K615" s="59" t="str">
        <f t="shared" si="1225"/>
        <v/>
      </c>
      <c r="L615" s="59" t="str">
        <f t="shared" ref="L615:Z615" si="1226">if($E615="","",if($E615="Injured",if(and(L$1=year(today()),L$1&lt;=$I615,L$1&gt;=$H615),0,if(and(L$1&lt;=$I615,L$1&gt;=$H615),$F615,"")),if($E615="Dropped",if(and(L$1&lt;=$I615,L$1&gt;=$H615),if(Year($D615)=L$1,$F615*0.8,if((year($D615)+1)=L$1,$F615*0.6,$F615*0.4)) ,""),if($E615="Minors",0,if($E615="FA Contract",if(and(L$1&lt;=$I615,L$1&gt;=$H615),$F615,""),if($E615="YP Contract",if(L$1=$H615,500000,if(L$1=($H615+1),1000000,if(L$1=($H615+2),1500000,"")))))))))</f>
        <v/>
      </c>
      <c r="M615" s="59" t="str">
        <f t="shared" si="1226"/>
        <v/>
      </c>
      <c r="N615" s="59" t="str">
        <f t="shared" si="1226"/>
        <v/>
      </c>
      <c r="O615" s="59" t="str">
        <f t="shared" si="1226"/>
        <v/>
      </c>
      <c r="P615" s="59" t="str">
        <f t="shared" si="1226"/>
        <v/>
      </c>
      <c r="Q615" s="59" t="str">
        <f t="shared" si="1226"/>
        <v/>
      </c>
      <c r="R615" s="59" t="str">
        <f t="shared" si="1226"/>
        <v/>
      </c>
      <c r="S615" s="59" t="str">
        <f t="shared" si="1226"/>
        <v/>
      </c>
      <c r="T615" s="59" t="str">
        <f t="shared" si="1226"/>
        <v/>
      </c>
      <c r="U615" s="59" t="str">
        <f t="shared" si="1226"/>
        <v/>
      </c>
      <c r="V615" s="59" t="str">
        <f t="shared" si="1226"/>
        <v/>
      </c>
      <c r="W615" s="59" t="str">
        <f t="shared" si="1226"/>
        <v/>
      </c>
      <c r="X615" s="59" t="str">
        <f t="shared" si="1226"/>
        <v/>
      </c>
      <c r="Y615" s="59" t="str">
        <f t="shared" si="1226"/>
        <v/>
      </c>
      <c r="Z615" s="59" t="str">
        <f t="shared" si="1226"/>
        <v/>
      </c>
    </row>
    <row r="616">
      <c r="A616" s="16" t="s">
        <v>179</v>
      </c>
      <c r="B616" s="62"/>
      <c r="C616" s="54">
        <v>45721.0</v>
      </c>
      <c r="D616" s="54">
        <v>45977.0</v>
      </c>
      <c r="E616" s="55"/>
      <c r="F616" s="56"/>
      <c r="G616" s="57"/>
      <c r="H616" s="62"/>
      <c r="I616" s="58" t="str">
        <f t="shared" si="4"/>
        <v/>
      </c>
      <c r="J616" s="59" t="str">
        <f t="shared" ref="J616:K616" si="1227">if($E616="","",if($E616="Dropped",if(and(J$1&lt;=$I616,J$1&gt;=$H616),if(Year($D616)=J$1,$F616*0.8,if((year($D616)+1)=J$1,$F616*0.6,$F616*0.4)) ,""),if($E616="Minors",0,if($E616="FA Contract",if(and(J$1&lt;=$I616,J$1&gt;=$H616),$F616,""),if($E616="YP Contract",if(J$1=$H616,500000,if(J$1=($H616+1),1000000,if(J$1=($H616+2),1500000,""))))))))</f>
        <v/>
      </c>
      <c r="K616" s="59" t="str">
        <f t="shared" si="1227"/>
        <v/>
      </c>
      <c r="L616" s="59" t="str">
        <f t="shared" ref="L616:Z616" si="1228">if($E616="","",if($E616="Injured",if(and(L$1=year(today()),L$1&lt;=$I616,L$1&gt;=$H616),0,if(and(L$1&lt;=$I616,L$1&gt;=$H616),$F616,"")),if($E616="Dropped",if(and(L$1&lt;=$I616,L$1&gt;=$H616),if(Year($D616)=L$1,$F616*0.8,if((year($D616)+1)=L$1,$F616*0.6,$F616*0.4)) ,""),if($E616="Minors",0,if($E616="FA Contract",if(and(L$1&lt;=$I616,L$1&gt;=$H616),$F616,""),if($E616="YP Contract",if(L$1=$H616,500000,if(L$1=($H616+1),1000000,if(L$1=($H616+2),1500000,"")))))))))</f>
        <v/>
      </c>
      <c r="M616" s="59" t="str">
        <f t="shared" si="1228"/>
        <v/>
      </c>
      <c r="N616" s="59" t="str">
        <f t="shared" si="1228"/>
        <v/>
      </c>
      <c r="O616" s="59" t="str">
        <f t="shared" si="1228"/>
        <v/>
      </c>
      <c r="P616" s="59" t="str">
        <f t="shared" si="1228"/>
        <v/>
      </c>
      <c r="Q616" s="59" t="str">
        <f t="shared" si="1228"/>
        <v/>
      </c>
      <c r="R616" s="59" t="str">
        <f t="shared" si="1228"/>
        <v/>
      </c>
      <c r="S616" s="59" t="str">
        <f t="shared" si="1228"/>
        <v/>
      </c>
      <c r="T616" s="59" t="str">
        <f t="shared" si="1228"/>
        <v/>
      </c>
      <c r="U616" s="59" t="str">
        <f t="shared" si="1228"/>
        <v/>
      </c>
      <c r="V616" s="59" t="str">
        <f t="shared" si="1228"/>
        <v/>
      </c>
      <c r="W616" s="59" t="str">
        <f t="shared" si="1228"/>
        <v/>
      </c>
      <c r="X616" s="59" t="str">
        <f t="shared" si="1228"/>
        <v/>
      </c>
      <c r="Y616" s="59" t="str">
        <f t="shared" si="1228"/>
        <v/>
      </c>
      <c r="Z616" s="59" t="str">
        <f t="shared" si="1228"/>
        <v/>
      </c>
    </row>
    <row r="617">
      <c r="A617" s="16" t="s">
        <v>138</v>
      </c>
      <c r="B617" s="62"/>
      <c r="C617" s="54">
        <v>45343.0</v>
      </c>
      <c r="D617" s="54">
        <v>45977.0</v>
      </c>
      <c r="E617" s="55"/>
      <c r="F617" s="60"/>
      <c r="G617" s="57"/>
      <c r="H617" s="62"/>
      <c r="I617" s="58" t="str">
        <f t="shared" si="4"/>
        <v/>
      </c>
      <c r="J617" s="59" t="str">
        <f t="shared" ref="J617:K617" si="1229">if($E617="","",if($E617="Dropped",if(and(J$1&lt;=$I617,J$1&gt;=$H617),if(Year($D617)=J$1,$F617*0.8,if((year($D617)+1)=J$1,$F617*0.6,$F617*0.4)) ,""),if($E617="Minors",0,if($E617="FA Contract",if(and(J$1&lt;=$I617,J$1&gt;=$H617),$F617,""),if($E617="YP Contract",if(J$1=$H617,500000,if(J$1=($H617+1),1000000,if(J$1=($H617+2),1500000,""))))))))</f>
        <v/>
      </c>
      <c r="K617" s="59" t="str">
        <f t="shared" si="1229"/>
        <v/>
      </c>
      <c r="L617" s="59" t="str">
        <f t="shared" ref="L617:Z617" si="1230">if($E617="","",if($E617="Injured",if(and(L$1=year(today()),L$1&lt;=$I617,L$1&gt;=$H617),0,if(and(L$1&lt;=$I617,L$1&gt;=$H617),$F617,"")),if($E617="Dropped",if(and(L$1&lt;=$I617,L$1&gt;=$H617),if(Year($D617)=L$1,$F617*0.8,if((year($D617)+1)=L$1,$F617*0.6,$F617*0.4)) ,""),if($E617="Minors",0,if($E617="FA Contract",if(and(L$1&lt;=$I617,L$1&gt;=$H617),$F617,""),if($E617="YP Contract",if(L$1=$H617,500000,if(L$1=($H617+1),1000000,if(L$1=($H617+2),1500000,"")))))))))</f>
        <v/>
      </c>
      <c r="M617" s="59" t="str">
        <f t="shared" si="1230"/>
        <v/>
      </c>
      <c r="N617" s="59" t="str">
        <f t="shared" si="1230"/>
        <v/>
      </c>
      <c r="O617" s="59" t="str">
        <f t="shared" si="1230"/>
        <v/>
      </c>
      <c r="P617" s="59" t="str">
        <f t="shared" si="1230"/>
        <v/>
      </c>
      <c r="Q617" s="59" t="str">
        <f t="shared" si="1230"/>
        <v/>
      </c>
      <c r="R617" s="59" t="str">
        <f t="shared" si="1230"/>
        <v/>
      </c>
      <c r="S617" s="59" t="str">
        <f t="shared" si="1230"/>
        <v/>
      </c>
      <c r="T617" s="59" t="str">
        <f t="shared" si="1230"/>
        <v/>
      </c>
      <c r="U617" s="59" t="str">
        <f t="shared" si="1230"/>
        <v/>
      </c>
      <c r="V617" s="59" t="str">
        <f t="shared" si="1230"/>
        <v/>
      </c>
      <c r="W617" s="59" t="str">
        <f t="shared" si="1230"/>
        <v/>
      </c>
      <c r="X617" s="59" t="str">
        <f t="shared" si="1230"/>
        <v/>
      </c>
      <c r="Y617" s="59" t="str">
        <f t="shared" si="1230"/>
        <v/>
      </c>
      <c r="Z617" s="59" t="str">
        <f t="shared" si="1230"/>
        <v/>
      </c>
    </row>
    <row r="618">
      <c r="A618" s="16" t="s">
        <v>693</v>
      </c>
      <c r="B618" s="62"/>
      <c r="C618" s="54">
        <v>45550.0</v>
      </c>
      <c r="D618" s="54"/>
      <c r="E618" s="55"/>
      <c r="F618" s="60"/>
      <c r="G618" s="57"/>
      <c r="H618" s="62"/>
      <c r="I618" s="58" t="str">
        <f t="shared" si="4"/>
        <v/>
      </c>
      <c r="J618" s="59" t="str">
        <f t="shared" ref="J618:K618" si="1231">if($E618="","",if($E618="Dropped",if(and(J$1&lt;=$I618,J$1&gt;=$H618),if(Year($D618)=J$1,$F618*0.8,if((year($D618)+1)=J$1,$F618*0.6,$F618*0.4)) ,""),if($E618="Minors",0,if($E618="FA Contract",if(and(J$1&lt;=$I618,J$1&gt;=$H618),$F618,""),if($E618="YP Contract",if(J$1=$H618,500000,if(J$1=($H618+1),1000000,if(J$1=($H618+2),1500000,""))))))))</f>
        <v/>
      </c>
      <c r="K618" s="59" t="str">
        <f t="shared" si="1231"/>
        <v/>
      </c>
      <c r="L618" s="59" t="str">
        <f t="shared" ref="L618:Z618" si="1232">if($E618="","",if($E618="Injured",if(and(L$1=year(today()),L$1&lt;=$I618,L$1&gt;=$H618),0,if(and(L$1&lt;=$I618,L$1&gt;=$H618),$F618,"")),if($E618="Dropped",if(and(L$1&lt;=$I618,L$1&gt;=$H618),if(Year($D618)=L$1,$F618*0.8,if((year($D618)+1)=L$1,$F618*0.6,$F618*0.4)) ,""),if($E618="Minors",0,if($E618="FA Contract",if(and(L$1&lt;=$I618,L$1&gt;=$H618),$F618,""),if($E618="YP Contract",if(L$1=$H618,500000,if(L$1=($H618+1),1000000,if(L$1=($H618+2),1500000,"")))))))))</f>
        <v/>
      </c>
      <c r="M618" s="59" t="str">
        <f t="shared" si="1232"/>
        <v/>
      </c>
      <c r="N618" s="59" t="str">
        <f t="shared" si="1232"/>
        <v/>
      </c>
      <c r="O618" s="59" t="str">
        <f t="shared" si="1232"/>
        <v/>
      </c>
      <c r="P618" s="59" t="str">
        <f t="shared" si="1232"/>
        <v/>
      </c>
      <c r="Q618" s="59" t="str">
        <f t="shared" si="1232"/>
        <v/>
      </c>
      <c r="R618" s="59" t="str">
        <f t="shared" si="1232"/>
        <v/>
      </c>
      <c r="S618" s="59" t="str">
        <f t="shared" si="1232"/>
        <v/>
      </c>
      <c r="T618" s="59" t="str">
        <f t="shared" si="1232"/>
        <v/>
      </c>
      <c r="U618" s="59" t="str">
        <f t="shared" si="1232"/>
        <v/>
      </c>
      <c r="V618" s="59" t="str">
        <f t="shared" si="1232"/>
        <v/>
      </c>
      <c r="W618" s="59" t="str">
        <f t="shared" si="1232"/>
        <v/>
      </c>
      <c r="X618" s="59" t="str">
        <f t="shared" si="1232"/>
        <v/>
      </c>
      <c r="Y618" s="59" t="str">
        <f t="shared" si="1232"/>
        <v/>
      </c>
      <c r="Z618" s="59" t="str">
        <f t="shared" si="1232"/>
        <v/>
      </c>
    </row>
    <row r="619">
      <c r="A619" s="16" t="s">
        <v>694</v>
      </c>
      <c r="B619" s="66"/>
      <c r="C619" s="54">
        <v>45607.0</v>
      </c>
      <c r="D619" s="54"/>
      <c r="E619" s="55"/>
      <c r="F619" s="56"/>
      <c r="G619" s="57"/>
      <c r="H619" s="62"/>
      <c r="I619" s="58" t="str">
        <f t="shared" si="4"/>
        <v/>
      </c>
      <c r="J619" s="59" t="str">
        <f t="shared" ref="J619:K619" si="1233">if($E619="","",if($E619="Dropped",if(and(J$1&lt;=$I619,J$1&gt;=$H619),if(Year($D619)=J$1,$F619*0.8,if((year($D619)+1)=J$1,$F619*0.6,$F619*0.4)) ,""),if($E619="Minors",0,if($E619="FA Contract",if(and(J$1&lt;=$I619,J$1&gt;=$H619),$F619,""),if($E619="YP Contract",if(J$1=$H619,500000,if(J$1=($H619+1),1000000,if(J$1=($H619+2),1500000,""))))))))</f>
        <v/>
      </c>
      <c r="K619" s="59" t="str">
        <f t="shared" si="1233"/>
        <v/>
      </c>
      <c r="L619" s="59" t="str">
        <f t="shared" ref="L619:Z619" si="1234">if($E619="","",if($E619="Injured",if(and(L$1=year(today()),L$1&lt;=$I619,L$1&gt;=$H619),0,if(and(L$1&lt;=$I619,L$1&gt;=$H619),$F619,"")),if($E619="Dropped",if(and(L$1&lt;=$I619,L$1&gt;=$H619),if(Year($D619)=L$1,$F619*0.8,if((year($D619)+1)=L$1,$F619*0.6,$F619*0.4)) ,""),if($E619="Minors",0,if($E619="FA Contract",if(and(L$1&lt;=$I619,L$1&gt;=$H619),$F619,""),if($E619="YP Contract",if(L$1=$H619,500000,if(L$1=($H619+1),1000000,if(L$1=($H619+2),1500000,"")))))))))</f>
        <v/>
      </c>
      <c r="M619" s="59" t="str">
        <f t="shared" si="1234"/>
        <v/>
      </c>
      <c r="N619" s="59" t="str">
        <f t="shared" si="1234"/>
        <v/>
      </c>
      <c r="O619" s="59" t="str">
        <f t="shared" si="1234"/>
        <v/>
      </c>
      <c r="P619" s="59" t="str">
        <f t="shared" si="1234"/>
        <v/>
      </c>
      <c r="Q619" s="59" t="str">
        <f t="shared" si="1234"/>
        <v/>
      </c>
      <c r="R619" s="59" t="str">
        <f t="shared" si="1234"/>
        <v/>
      </c>
      <c r="S619" s="59" t="str">
        <f t="shared" si="1234"/>
        <v/>
      </c>
      <c r="T619" s="59" t="str">
        <f t="shared" si="1234"/>
        <v/>
      </c>
      <c r="U619" s="59" t="str">
        <f t="shared" si="1234"/>
        <v/>
      </c>
      <c r="V619" s="59" t="str">
        <f t="shared" si="1234"/>
        <v/>
      </c>
      <c r="W619" s="59" t="str">
        <f t="shared" si="1234"/>
        <v/>
      </c>
      <c r="X619" s="59" t="str">
        <f t="shared" si="1234"/>
        <v/>
      </c>
      <c r="Y619" s="59" t="str">
        <f t="shared" si="1234"/>
        <v/>
      </c>
      <c r="Z619" s="59" t="str">
        <f t="shared" si="1234"/>
        <v/>
      </c>
    </row>
    <row r="620">
      <c r="A620" s="16" t="s">
        <v>695</v>
      </c>
      <c r="B620" s="62"/>
      <c r="C620" s="54">
        <v>45424.0</v>
      </c>
      <c r="D620" s="54"/>
      <c r="E620" s="55"/>
      <c r="F620" s="60"/>
      <c r="G620" s="72"/>
      <c r="H620" s="62"/>
      <c r="I620" s="58" t="str">
        <f t="shared" si="4"/>
        <v/>
      </c>
      <c r="J620" s="59" t="str">
        <f t="shared" ref="J620:K620" si="1235">if($E620="","",if($E620="Dropped",if(and(J$1&lt;=$I620,J$1&gt;=$H620),if(Year($D620)=J$1,$F620*0.8,if((year($D620)+1)=J$1,$F620*0.6,$F620*0.4)) ,""),if($E620="Minors",0,if($E620="FA Contract",if(and(J$1&lt;=$I620,J$1&gt;=$H620),$F620,""),if($E620="YP Contract",if(J$1=$H620,500000,if(J$1=($H620+1),1000000,if(J$1=($H620+2),1500000,""))))))))</f>
        <v/>
      </c>
      <c r="K620" s="59" t="str">
        <f t="shared" si="1235"/>
        <v/>
      </c>
      <c r="L620" s="59" t="str">
        <f t="shared" ref="L620:Z620" si="1236">if($E620="","",if($E620="Injured",if(and(L$1=year(today()),L$1&lt;=$I620,L$1&gt;=$H620),0,if(and(L$1&lt;=$I620,L$1&gt;=$H620),$F620,"")),if($E620="Dropped",if(and(L$1&lt;=$I620,L$1&gt;=$H620),if(Year($D620)=L$1,$F620*0.8,if((year($D620)+1)=L$1,$F620*0.6,$F620*0.4)) ,""),if($E620="Minors",0,if($E620="FA Contract",if(and(L$1&lt;=$I620,L$1&gt;=$H620),$F620,""),if($E620="YP Contract",if(L$1=$H620,500000,if(L$1=($H620+1),1000000,if(L$1=($H620+2),1500000,"")))))))))</f>
        <v/>
      </c>
      <c r="M620" s="59" t="str">
        <f t="shared" si="1236"/>
        <v/>
      </c>
      <c r="N620" s="59" t="str">
        <f t="shared" si="1236"/>
        <v/>
      </c>
      <c r="O620" s="59" t="str">
        <f t="shared" si="1236"/>
        <v/>
      </c>
      <c r="P620" s="59" t="str">
        <f t="shared" si="1236"/>
        <v/>
      </c>
      <c r="Q620" s="59" t="str">
        <f t="shared" si="1236"/>
        <v/>
      </c>
      <c r="R620" s="59" t="str">
        <f t="shared" si="1236"/>
        <v/>
      </c>
      <c r="S620" s="59" t="str">
        <f t="shared" si="1236"/>
        <v/>
      </c>
      <c r="T620" s="59" t="str">
        <f t="shared" si="1236"/>
        <v/>
      </c>
      <c r="U620" s="59" t="str">
        <f t="shared" si="1236"/>
        <v/>
      </c>
      <c r="V620" s="59" t="str">
        <f t="shared" si="1236"/>
        <v/>
      </c>
      <c r="W620" s="59" t="str">
        <f t="shared" si="1236"/>
        <v/>
      </c>
      <c r="X620" s="59" t="str">
        <f t="shared" si="1236"/>
        <v/>
      </c>
      <c r="Y620" s="59" t="str">
        <f t="shared" si="1236"/>
        <v/>
      </c>
      <c r="Z620" s="59" t="str">
        <f t="shared" si="1236"/>
        <v/>
      </c>
    </row>
    <row r="621">
      <c r="A621" s="16" t="s">
        <v>559</v>
      </c>
      <c r="B621" s="62"/>
      <c r="C621" s="54">
        <v>45356.0</v>
      </c>
      <c r="D621" s="54">
        <v>45977.0</v>
      </c>
      <c r="E621" s="55"/>
      <c r="F621" s="60"/>
      <c r="G621" s="57"/>
      <c r="H621" s="62"/>
      <c r="I621" s="58" t="str">
        <f t="shared" si="4"/>
        <v/>
      </c>
      <c r="J621" s="59" t="str">
        <f t="shared" ref="J621:K621" si="1237">if($E621="","",if($E621="Dropped",if(and(J$1&lt;=$I621,J$1&gt;=$H621),if(Year($D621)=J$1,$F621*0.8,if((year($D621)+1)=J$1,$F621*0.6,$F621*0.4)) ,""),if($E621="Minors",0,if($E621="FA Contract",if(and(J$1&lt;=$I621,J$1&gt;=$H621),$F621,""),if($E621="YP Contract",if(J$1=$H621,500000,if(J$1=($H621+1),1000000,if(J$1=($H621+2),1500000,""))))))))</f>
        <v/>
      </c>
      <c r="K621" s="59" t="str">
        <f t="shared" si="1237"/>
        <v/>
      </c>
      <c r="L621" s="59" t="str">
        <f t="shared" ref="L621:Z621" si="1238">if($E621="","",if($E621="Injured",if(and(L$1=year(today()),L$1&lt;=$I621,L$1&gt;=$H621),0,if(and(L$1&lt;=$I621,L$1&gt;=$H621),$F621,"")),if($E621="Dropped",if(and(L$1&lt;=$I621,L$1&gt;=$H621),if(Year($D621)=L$1,$F621*0.8,if((year($D621)+1)=L$1,$F621*0.6,$F621*0.4)) ,""),if($E621="Minors",0,if($E621="FA Contract",if(and(L$1&lt;=$I621,L$1&gt;=$H621),$F621,""),if($E621="YP Contract",if(L$1=$H621,500000,if(L$1=($H621+1),1000000,if(L$1=($H621+2),1500000,"")))))))))</f>
        <v/>
      </c>
      <c r="M621" s="59" t="str">
        <f t="shared" si="1238"/>
        <v/>
      </c>
      <c r="N621" s="59" t="str">
        <f t="shared" si="1238"/>
        <v/>
      </c>
      <c r="O621" s="59" t="str">
        <f t="shared" si="1238"/>
        <v/>
      </c>
      <c r="P621" s="59" t="str">
        <f t="shared" si="1238"/>
        <v/>
      </c>
      <c r="Q621" s="59" t="str">
        <f t="shared" si="1238"/>
        <v/>
      </c>
      <c r="R621" s="59" t="str">
        <f t="shared" si="1238"/>
        <v/>
      </c>
      <c r="S621" s="59" t="str">
        <f t="shared" si="1238"/>
        <v/>
      </c>
      <c r="T621" s="59" t="str">
        <f t="shared" si="1238"/>
        <v/>
      </c>
      <c r="U621" s="59" t="str">
        <f t="shared" si="1238"/>
        <v/>
      </c>
      <c r="V621" s="59" t="str">
        <f t="shared" si="1238"/>
        <v/>
      </c>
      <c r="W621" s="59" t="str">
        <f t="shared" si="1238"/>
        <v/>
      </c>
      <c r="X621" s="59" t="str">
        <f t="shared" si="1238"/>
        <v/>
      </c>
      <c r="Y621" s="59" t="str">
        <f t="shared" si="1238"/>
        <v/>
      </c>
      <c r="Z621" s="59" t="str">
        <f t="shared" si="1238"/>
        <v/>
      </c>
    </row>
    <row r="622">
      <c r="A622" s="16" t="s">
        <v>696</v>
      </c>
      <c r="B622" s="62"/>
      <c r="C622" s="54">
        <v>45424.0</v>
      </c>
      <c r="D622" s="54"/>
      <c r="E622" s="55"/>
      <c r="F622" s="60"/>
      <c r="G622" s="57"/>
      <c r="H622" s="62"/>
      <c r="I622" s="58" t="str">
        <f t="shared" si="4"/>
        <v/>
      </c>
      <c r="J622" s="59" t="str">
        <f t="shared" ref="J622:K622" si="1239">if($E622="","",if($E622="Dropped",if(and(J$1&lt;=$I622,J$1&gt;=$H622),if(Year($D622)=J$1,$F622*0.8,if((year($D622)+1)=J$1,$F622*0.6,$F622*0.4)) ,""),if($E622="Minors",0,if($E622="FA Contract",if(and(J$1&lt;=$I622,J$1&gt;=$H622),$F622,""),if($E622="YP Contract",if(J$1=$H622,500000,if(J$1=($H622+1),1000000,if(J$1=($H622+2),1500000,""))))))))</f>
        <v/>
      </c>
      <c r="K622" s="59" t="str">
        <f t="shared" si="1239"/>
        <v/>
      </c>
      <c r="L622" s="59" t="str">
        <f t="shared" ref="L622:Z622" si="1240">if($E622="","",if($E622="Injured",if(and(L$1=year(today()),L$1&lt;=$I622,L$1&gt;=$H622),0,if(and(L$1&lt;=$I622,L$1&gt;=$H622),$F622,"")),if($E622="Dropped",if(and(L$1&lt;=$I622,L$1&gt;=$H622),if(Year($D622)=L$1,$F622*0.8,if((year($D622)+1)=L$1,$F622*0.6,$F622*0.4)) ,""),if($E622="Minors",0,if($E622="FA Contract",if(and(L$1&lt;=$I622,L$1&gt;=$H622),$F622,""),if($E622="YP Contract",if(L$1=$H622,500000,if(L$1=($H622+1),1000000,if(L$1=($H622+2),1500000,"")))))))))</f>
        <v/>
      </c>
      <c r="M622" s="59" t="str">
        <f t="shared" si="1240"/>
        <v/>
      </c>
      <c r="N622" s="59" t="str">
        <f t="shared" si="1240"/>
        <v/>
      </c>
      <c r="O622" s="59" t="str">
        <f t="shared" si="1240"/>
        <v/>
      </c>
      <c r="P622" s="59" t="str">
        <f t="shared" si="1240"/>
        <v/>
      </c>
      <c r="Q622" s="59" t="str">
        <f t="shared" si="1240"/>
        <v/>
      </c>
      <c r="R622" s="59" t="str">
        <f t="shared" si="1240"/>
        <v/>
      </c>
      <c r="S622" s="59" t="str">
        <f t="shared" si="1240"/>
        <v/>
      </c>
      <c r="T622" s="59" t="str">
        <f t="shared" si="1240"/>
        <v/>
      </c>
      <c r="U622" s="59" t="str">
        <f t="shared" si="1240"/>
        <v/>
      </c>
      <c r="V622" s="59" t="str">
        <f t="shared" si="1240"/>
        <v/>
      </c>
      <c r="W622" s="59" t="str">
        <f t="shared" si="1240"/>
        <v/>
      </c>
      <c r="X622" s="59" t="str">
        <f t="shared" si="1240"/>
        <v/>
      </c>
      <c r="Y622" s="59" t="str">
        <f t="shared" si="1240"/>
        <v/>
      </c>
      <c r="Z622" s="59" t="str">
        <f t="shared" si="1240"/>
        <v/>
      </c>
    </row>
    <row r="623">
      <c r="A623" s="16" t="s">
        <v>519</v>
      </c>
      <c r="B623" s="62"/>
      <c r="C623" s="54">
        <v>45732.0</v>
      </c>
      <c r="D623" s="54">
        <v>45977.0</v>
      </c>
      <c r="E623" s="55"/>
      <c r="F623" s="60"/>
      <c r="G623" s="57"/>
      <c r="H623" s="62"/>
      <c r="I623" s="58" t="str">
        <f t="shared" si="4"/>
        <v/>
      </c>
      <c r="J623" s="59" t="str">
        <f t="shared" ref="J623:K623" si="1241">if($E623="","",if($E623="Dropped",if(and(J$1&lt;=$I623,J$1&gt;=$H623),if(Year($D623)=J$1,$F623*0.8,if((year($D623)+1)=J$1,$F623*0.6,$F623*0.4)) ,""),if($E623="Minors",0,if($E623="FA Contract",if(and(J$1&lt;=$I623,J$1&gt;=$H623),$F623,""),if($E623="YP Contract",if(J$1=$H623,500000,if(J$1=($H623+1),1000000,if(J$1=($H623+2),1500000,""))))))))</f>
        <v/>
      </c>
      <c r="K623" s="59" t="str">
        <f t="shared" si="1241"/>
        <v/>
      </c>
      <c r="L623" s="59" t="str">
        <f t="shared" ref="L623:Z623" si="1242">if($E623="","",if($E623="Injured",if(and(L$1=year(today()),L$1&lt;=$I623,L$1&gt;=$H623),0,if(and(L$1&lt;=$I623,L$1&gt;=$H623),$F623,"")),if($E623="Dropped",if(and(L$1&lt;=$I623,L$1&gt;=$H623),if(Year($D623)=L$1,$F623*0.8,if((year($D623)+1)=L$1,$F623*0.6,$F623*0.4)) ,""),if($E623="Minors",0,if($E623="FA Contract",if(and(L$1&lt;=$I623,L$1&gt;=$H623),$F623,""),if($E623="YP Contract",if(L$1=$H623,500000,if(L$1=($H623+1),1000000,if(L$1=($H623+2),1500000,"")))))))))</f>
        <v/>
      </c>
      <c r="M623" s="59" t="str">
        <f t="shared" si="1242"/>
        <v/>
      </c>
      <c r="N623" s="59" t="str">
        <f t="shared" si="1242"/>
        <v/>
      </c>
      <c r="O623" s="59" t="str">
        <f t="shared" si="1242"/>
        <v/>
      </c>
      <c r="P623" s="59" t="str">
        <f t="shared" si="1242"/>
        <v/>
      </c>
      <c r="Q623" s="59" t="str">
        <f t="shared" si="1242"/>
        <v/>
      </c>
      <c r="R623" s="59" t="str">
        <f t="shared" si="1242"/>
        <v/>
      </c>
      <c r="S623" s="59" t="str">
        <f t="shared" si="1242"/>
        <v/>
      </c>
      <c r="T623" s="59" t="str">
        <f t="shared" si="1242"/>
        <v/>
      </c>
      <c r="U623" s="59" t="str">
        <f t="shared" si="1242"/>
        <v/>
      </c>
      <c r="V623" s="59" t="str">
        <f t="shared" si="1242"/>
        <v/>
      </c>
      <c r="W623" s="59" t="str">
        <f t="shared" si="1242"/>
        <v/>
      </c>
      <c r="X623" s="59" t="str">
        <f t="shared" si="1242"/>
        <v/>
      </c>
      <c r="Y623" s="59" t="str">
        <f t="shared" si="1242"/>
        <v/>
      </c>
      <c r="Z623" s="59" t="str">
        <f t="shared" si="1242"/>
        <v/>
      </c>
    </row>
    <row r="624">
      <c r="A624" s="16" t="s">
        <v>697</v>
      </c>
      <c r="B624" s="62"/>
      <c r="C624" s="54">
        <v>45781.0</v>
      </c>
      <c r="D624" s="54">
        <v>45795.0</v>
      </c>
      <c r="E624" s="55"/>
      <c r="F624" s="60"/>
      <c r="G624" s="57"/>
      <c r="H624" s="62"/>
      <c r="I624" s="58" t="str">
        <f t="shared" si="4"/>
        <v/>
      </c>
      <c r="J624" s="59" t="str">
        <f t="shared" ref="J624:K624" si="1243">if($E624="","",if($E624="Dropped",if(and(J$1&lt;=$I624,J$1&gt;=$H624),if(Year($D624)=J$1,$F624*0.8,if((year($D624)+1)=J$1,$F624*0.6,$F624*0.4)) ,""),if($E624="Minors",0,if($E624="FA Contract",if(and(J$1&lt;=$I624,J$1&gt;=$H624),$F624,""),if($E624="YP Contract",if(J$1=$H624,500000,if(J$1=($H624+1),1000000,if(J$1=($H624+2),1500000,""))))))))</f>
        <v/>
      </c>
      <c r="K624" s="59" t="str">
        <f t="shared" si="1243"/>
        <v/>
      </c>
      <c r="L624" s="59" t="str">
        <f t="shared" ref="L624:Z624" si="1244">if($E624="","",if($E624="Injured",if(and(L$1=year(today()),L$1&lt;=$I624,L$1&gt;=$H624),0,if(and(L$1&lt;=$I624,L$1&gt;=$H624),$F624,"")),if($E624="Dropped",if(and(L$1&lt;=$I624,L$1&gt;=$H624),if(Year($D624)=L$1,$F624*0.8,if((year($D624)+1)=L$1,$F624*0.6,$F624*0.4)) ,""),if($E624="Minors",0,if($E624="FA Contract",if(and(L$1&lt;=$I624,L$1&gt;=$H624),$F624,""),if($E624="YP Contract",if(L$1=$H624,500000,if(L$1=($H624+1),1000000,if(L$1=($H624+2),1500000,"")))))))))</f>
        <v/>
      </c>
      <c r="M624" s="59" t="str">
        <f t="shared" si="1244"/>
        <v/>
      </c>
      <c r="N624" s="59" t="str">
        <f t="shared" si="1244"/>
        <v/>
      </c>
      <c r="O624" s="59" t="str">
        <f t="shared" si="1244"/>
        <v/>
      </c>
      <c r="P624" s="59" t="str">
        <f t="shared" si="1244"/>
        <v/>
      </c>
      <c r="Q624" s="59" t="str">
        <f t="shared" si="1244"/>
        <v/>
      </c>
      <c r="R624" s="59" t="str">
        <f t="shared" si="1244"/>
        <v/>
      </c>
      <c r="S624" s="59" t="str">
        <f t="shared" si="1244"/>
        <v/>
      </c>
      <c r="T624" s="59" t="str">
        <f t="shared" si="1244"/>
        <v/>
      </c>
      <c r="U624" s="59" t="str">
        <f t="shared" si="1244"/>
        <v/>
      </c>
      <c r="V624" s="59" t="str">
        <f t="shared" si="1244"/>
        <v/>
      </c>
      <c r="W624" s="59" t="str">
        <f t="shared" si="1244"/>
        <v/>
      </c>
      <c r="X624" s="59" t="str">
        <f t="shared" si="1244"/>
        <v/>
      </c>
      <c r="Y624" s="59" t="str">
        <f t="shared" si="1244"/>
        <v/>
      </c>
      <c r="Z624" s="59" t="str">
        <f t="shared" si="1244"/>
        <v/>
      </c>
    </row>
    <row r="625">
      <c r="A625" s="16" t="s">
        <v>620</v>
      </c>
      <c r="B625" s="62"/>
      <c r="C625" s="54">
        <v>45343.0</v>
      </c>
      <c r="D625" s="54">
        <v>46029.0</v>
      </c>
      <c r="E625" s="55"/>
      <c r="F625" s="60"/>
      <c r="G625" s="57"/>
      <c r="H625" s="62"/>
      <c r="I625" s="58" t="str">
        <f t="shared" si="4"/>
        <v/>
      </c>
      <c r="J625" s="59" t="str">
        <f t="shared" ref="J625:K625" si="1245">if($E625="","",if($E625="Dropped",if(and(J$1&lt;=$I625,J$1&gt;=$H625),if(Year($D625)=J$1,$F625*0.8,if((year($D625)+1)=J$1,$F625*0.6,$F625*0.4)) ,""),if($E625="Minors",0,if($E625="FA Contract",if(and(J$1&lt;=$I625,J$1&gt;=$H625),$F625,""),if($E625="YP Contract",if(J$1=$H625,500000,if(J$1=($H625+1),1000000,if(J$1=($H625+2),1500000,""))))))))</f>
        <v/>
      </c>
      <c r="K625" s="59" t="str">
        <f t="shared" si="1245"/>
        <v/>
      </c>
      <c r="L625" s="59" t="str">
        <f t="shared" ref="L625:Z625" si="1246">if($E625="","",if($E625="Injured",if(and(L$1=year(today()),L$1&lt;=$I625,L$1&gt;=$H625),0,if(and(L$1&lt;=$I625,L$1&gt;=$H625),$F625,"")),if($E625="Dropped",if(and(L$1&lt;=$I625,L$1&gt;=$H625),if(Year($D625)=L$1,$F625*0.8,if((year($D625)+1)=L$1,$F625*0.6,$F625*0.4)) ,""),if($E625="Minors",0,if($E625="FA Contract",if(and(L$1&lt;=$I625,L$1&gt;=$H625),$F625,""),if($E625="YP Contract",if(L$1=$H625,500000,if(L$1=($H625+1),1000000,if(L$1=($H625+2),1500000,"")))))))))</f>
        <v/>
      </c>
      <c r="M625" s="59" t="str">
        <f t="shared" si="1246"/>
        <v/>
      </c>
      <c r="N625" s="59" t="str">
        <f t="shared" si="1246"/>
        <v/>
      </c>
      <c r="O625" s="59" t="str">
        <f t="shared" si="1246"/>
        <v/>
      </c>
      <c r="P625" s="59" t="str">
        <f t="shared" si="1246"/>
        <v/>
      </c>
      <c r="Q625" s="59" t="str">
        <f t="shared" si="1246"/>
        <v/>
      </c>
      <c r="R625" s="59" t="str">
        <f t="shared" si="1246"/>
        <v/>
      </c>
      <c r="S625" s="59" t="str">
        <f t="shared" si="1246"/>
        <v/>
      </c>
      <c r="T625" s="59" t="str">
        <f t="shared" si="1246"/>
        <v/>
      </c>
      <c r="U625" s="59" t="str">
        <f t="shared" si="1246"/>
        <v/>
      </c>
      <c r="V625" s="59" t="str">
        <f t="shared" si="1246"/>
        <v/>
      </c>
      <c r="W625" s="59" t="str">
        <f t="shared" si="1246"/>
        <v/>
      </c>
      <c r="X625" s="59" t="str">
        <f t="shared" si="1246"/>
        <v/>
      </c>
      <c r="Y625" s="59" t="str">
        <f t="shared" si="1246"/>
        <v/>
      </c>
      <c r="Z625" s="59" t="str">
        <f t="shared" si="1246"/>
        <v/>
      </c>
    </row>
    <row r="626">
      <c r="A626" s="16" t="s">
        <v>520</v>
      </c>
      <c r="B626" s="62"/>
      <c r="C626" s="54">
        <v>45732.0</v>
      </c>
      <c r="D626" s="54">
        <v>45977.0</v>
      </c>
      <c r="E626" s="55"/>
      <c r="F626" s="56"/>
      <c r="G626" s="57"/>
      <c r="H626" s="62"/>
      <c r="I626" s="58" t="str">
        <f t="shared" si="4"/>
        <v/>
      </c>
      <c r="J626" s="59" t="str">
        <f t="shared" ref="J626:K626" si="1247">if($E626="","",if($E626="Dropped",if(and(J$1&lt;=$I626,J$1&gt;=$H626),if(Year($D626)=J$1,$F626*0.8,if((year($D626)+1)=J$1,$F626*0.6,$F626*0.4)) ,""),if($E626="Minors",0,if($E626="FA Contract",if(and(J$1&lt;=$I626,J$1&gt;=$H626),$F626,""),if($E626="YP Contract",if(J$1=$H626,500000,if(J$1=($H626+1),1000000,if(J$1=($H626+2),1500000,""))))))))</f>
        <v/>
      </c>
      <c r="K626" s="59" t="str">
        <f t="shared" si="1247"/>
        <v/>
      </c>
      <c r="L626" s="59" t="str">
        <f t="shared" ref="L626:Z626" si="1248">if($E626="","",if($E626="Injured",if(and(L$1=year(today()),L$1&lt;=$I626,L$1&gt;=$H626),0,if(and(L$1&lt;=$I626,L$1&gt;=$H626),$F626,"")),if($E626="Dropped",if(and(L$1&lt;=$I626,L$1&gt;=$H626),if(Year($D626)=L$1,$F626*0.8,if((year($D626)+1)=L$1,$F626*0.6,$F626*0.4)) ,""),if($E626="Minors",0,if($E626="FA Contract",if(and(L$1&lt;=$I626,L$1&gt;=$H626),$F626,""),if($E626="YP Contract",if(L$1=$H626,500000,if(L$1=($H626+1),1000000,if(L$1=($H626+2),1500000,"")))))))))</f>
        <v/>
      </c>
      <c r="M626" s="59" t="str">
        <f t="shared" si="1248"/>
        <v/>
      </c>
      <c r="N626" s="59" t="str">
        <f t="shared" si="1248"/>
        <v/>
      </c>
      <c r="O626" s="59" t="str">
        <f t="shared" si="1248"/>
        <v/>
      </c>
      <c r="P626" s="59" t="str">
        <f t="shared" si="1248"/>
        <v/>
      </c>
      <c r="Q626" s="59" t="str">
        <f t="shared" si="1248"/>
        <v/>
      </c>
      <c r="R626" s="59" t="str">
        <f t="shared" si="1248"/>
        <v/>
      </c>
      <c r="S626" s="59" t="str">
        <f t="shared" si="1248"/>
        <v/>
      </c>
      <c r="T626" s="59" t="str">
        <f t="shared" si="1248"/>
        <v/>
      </c>
      <c r="U626" s="59" t="str">
        <f t="shared" si="1248"/>
        <v/>
      </c>
      <c r="V626" s="59" t="str">
        <f t="shared" si="1248"/>
        <v/>
      </c>
      <c r="W626" s="59" t="str">
        <f t="shared" si="1248"/>
        <v/>
      </c>
      <c r="X626" s="59" t="str">
        <f t="shared" si="1248"/>
        <v/>
      </c>
      <c r="Y626" s="59" t="str">
        <f t="shared" si="1248"/>
        <v/>
      </c>
      <c r="Z626" s="59" t="str">
        <f t="shared" si="1248"/>
        <v/>
      </c>
    </row>
    <row r="627">
      <c r="A627" s="16" t="s">
        <v>698</v>
      </c>
      <c r="B627" s="62"/>
      <c r="C627" s="54">
        <v>45830.0</v>
      </c>
      <c r="D627" s="54">
        <v>45844.0</v>
      </c>
      <c r="E627" s="55"/>
      <c r="F627" s="60"/>
      <c r="G627" s="57"/>
      <c r="H627" s="62"/>
      <c r="I627" s="58" t="str">
        <f t="shared" si="4"/>
        <v/>
      </c>
      <c r="J627" s="59" t="str">
        <f t="shared" ref="J627:K627" si="1249">if($E627="","",if($E627="Dropped",if(and(J$1&lt;=$I627,J$1&gt;=$H627),if(Year($D627)=J$1,$F627*0.8,if((year($D627)+1)=J$1,$F627*0.6,$F627*0.4)) ,""),if($E627="Minors",0,if($E627="FA Contract",if(and(J$1&lt;=$I627,J$1&gt;=$H627),$F627,""),if($E627="YP Contract",if(J$1=$H627,500000,if(J$1=($H627+1),1000000,if(J$1=($H627+2),1500000,""))))))))</f>
        <v/>
      </c>
      <c r="K627" s="59" t="str">
        <f t="shared" si="1249"/>
        <v/>
      </c>
      <c r="L627" s="59" t="str">
        <f t="shared" ref="L627:Z627" si="1250">if($E627="","",if($E627="Injured",if(and(L$1=year(today()),L$1&lt;=$I627,L$1&gt;=$H627),0,if(and(L$1&lt;=$I627,L$1&gt;=$H627),$F627,"")),if($E627="Dropped",if(and(L$1&lt;=$I627,L$1&gt;=$H627),if(Year($D627)=L$1,$F627*0.8,if((year($D627)+1)=L$1,$F627*0.6,$F627*0.4)) ,""),if($E627="Minors",0,if($E627="FA Contract",if(and(L$1&lt;=$I627,L$1&gt;=$H627),$F627,""),if($E627="YP Contract",if(L$1=$H627,500000,if(L$1=($H627+1),1000000,if(L$1=($H627+2),1500000,"")))))))))</f>
        <v/>
      </c>
      <c r="M627" s="59" t="str">
        <f t="shared" si="1250"/>
        <v/>
      </c>
      <c r="N627" s="59" t="str">
        <f t="shared" si="1250"/>
        <v/>
      </c>
      <c r="O627" s="59" t="str">
        <f t="shared" si="1250"/>
        <v/>
      </c>
      <c r="P627" s="59" t="str">
        <f t="shared" si="1250"/>
        <v/>
      </c>
      <c r="Q627" s="59" t="str">
        <f t="shared" si="1250"/>
        <v/>
      </c>
      <c r="R627" s="59" t="str">
        <f t="shared" si="1250"/>
        <v/>
      </c>
      <c r="S627" s="59" t="str">
        <f t="shared" si="1250"/>
        <v/>
      </c>
      <c r="T627" s="59" t="str">
        <f t="shared" si="1250"/>
        <v/>
      </c>
      <c r="U627" s="59" t="str">
        <f t="shared" si="1250"/>
        <v/>
      </c>
      <c r="V627" s="59" t="str">
        <f t="shared" si="1250"/>
        <v/>
      </c>
      <c r="W627" s="59" t="str">
        <f t="shared" si="1250"/>
        <v/>
      </c>
      <c r="X627" s="59" t="str">
        <f t="shared" si="1250"/>
        <v/>
      </c>
      <c r="Y627" s="59" t="str">
        <f t="shared" si="1250"/>
        <v/>
      </c>
      <c r="Z627" s="59" t="str">
        <f t="shared" si="1250"/>
        <v/>
      </c>
    </row>
    <row r="628">
      <c r="A628" s="16" t="s">
        <v>699</v>
      </c>
      <c r="B628" s="62"/>
      <c r="C628" s="54">
        <v>45481.0</v>
      </c>
      <c r="D628" s="54"/>
      <c r="E628" s="55"/>
      <c r="F628" s="60"/>
      <c r="G628" s="57"/>
      <c r="H628" s="62"/>
      <c r="I628" s="58" t="str">
        <f t="shared" si="4"/>
        <v/>
      </c>
      <c r="J628" s="59" t="str">
        <f t="shared" ref="J628:K628" si="1251">if($E628="","",if($E628="Dropped",if(and(J$1&lt;=$I628,J$1&gt;=$H628),if(Year($D628)=J$1,$F628*0.8,if((year($D628)+1)=J$1,$F628*0.6,$F628*0.4)) ,""),if($E628="Minors",0,if($E628="FA Contract",if(and(J$1&lt;=$I628,J$1&gt;=$H628),$F628,""),if($E628="YP Contract",if(J$1=$H628,500000,if(J$1=($H628+1),1000000,if(J$1=($H628+2),1500000,""))))))))</f>
        <v/>
      </c>
      <c r="K628" s="59" t="str">
        <f t="shared" si="1251"/>
        <v/>
      </c>
      <c r="L628" s="59" t="str">
        <f t="shared" ref="L628:Z628" si="1252">if($E628="","",if($E628="Injured",if(and(L$1=year(today()),L$1&lt;=$I628,L$1&gt;=$H628),0,if(and(L$1&lt;=$I628,L$1&gt;=$H628),$F628,"")),if($E628="Dropped",if(and(L$1&lt;=$I628,L$1&gt;=$H628),if(Year($D628)=L$1,$F628*0.8,if((year($D628)+1)=L$1,$F628*0.6,$F628*0.4)) ,""),if($E628="Minors",0,if($E628="FA Contract",if(and(L$1&lt;=$I628,L$1&gt;=$H628),$F628,""),if($E628="YP Contract",if(L$1=$H628,500000,if(L$1=($H628+1),1000000,if(L$1=($H628+2),1500000,"")))))))))</f>
        <v/>
      </c>
      <c r="M628" s="59" t="str">
        <f t="shared" si="1252"/>
        <v/>
      </c>
      <c r="N628" s="59" t="str">
        <f t="shared" si="1252"/>
        <v/>
      </c>
      <c r="O628" s="59" t="str">
        <f t="shared" si="1252"/>
        <v/>
      </c>
      <c r="P628" s="59" t="str">
        <f t="shared" si="1252"/>
        <v/>
      </c>
      <c r="Q628" s="59" t="str">
        <f t="shared" si="1252"/>
        <v/>
      </c>
      <c r="R628" s="59" t="str">
        <f t="shared" si="1252"/>
        <v/>
      </c>
      <c r="S628" s="59" t="str">
        <f t="shared" si="1252"/>
        <v/>
      </c>
      <c r="T628" s="59" t="str">
        <f t="shared" si="1252"/>
        <v/>
      </c>
      <c r="U628" s="59" t="str">
        <f t="shared" si="1252"/>
        <v/>
      </c>
      <c r="V628" s="59" t="str">
        <f t="shared" si="1252"/>
        <v/>
      </c>
      <c r="W628" s="59" t="str">
        <f t="shared" si="1252"/>
        <v/>
      </c>
      <c r="X628" s="59" t="str">
        <f t="shared" si="1252"/>
        <v/>
      </c>
      <c r="Y628" s="59" t="str">
        <f t="shared" si="1252"/>
        <v/>
      </c>
      <c r="Z628" s="59" t="str">
        <f t="shared" si="1252"/>
        <v/>
      </c>
    </row>
    <row r="629">
      <c r="A629" s="16" t="s">
        <v>700</v>
      </c>
      <c r="B629" s="62"/>
      <c r="C629" s="54">
        <v>45614.0</v>
      </c>
      <c r="D629" s="54"/>
      <c r="E629" s="55"/>
      <c r="F629" s="56"/>
      <c r="G629" s="57"/>
      <c r="H629" s="62"/>
      <c r="I629" s="58" t="str">
        <f t="shared" si="4"/>
        <v/>
      </c>
      <c r="J629" s="59" t="str">
        <f t="shared" ref="J629:K629" si="1253">if($E629="","",if($E629="Dropped",if(and(J$1&lt;=$I629,J$1&gt;=$H629),if(Year($D629)=J$1,$F629*0.8,if((year($D629)+1)=J$1,$F629*0.6,$F629*0.4)) ,""),if($E629="Minors",0,if($E629="FA Contract",if(and(J$1&lt;=$I629,J$1&gt;=$H629),$F629,""),if($E629="YP Contract",if(J$1=$H629,500000,if(J$1=($H629+1),1000000,if(J$1=($H629+2),1500000,""))))))))</f>
        <v/>
      </c>
      <c r="K629" s="59" t="str">
        <f t="shared" si="1253"/>
        <v/>
      </c>
      <c r="L629" s="59" t="str">
        <f t="shared" ref="L629:Z629" si="1254">if($E629="","",if($E629="Injured",if(and(L$1=year(today()),L$1&lt;=$I629,L$1&gt;=$H629),0,if(and(L$1&lt;=$I629,L$1&gt;=$H629),$F629,"")),if($E629="Dropped",if(and(L$1&lt;=$I629,L$1&gt;=$H629),if(Year($D629)=L$1,$F629*0.8,if((year($D629)+1)=L$1,$F629*0.6,$F629*0.4)) ,""),if($E629="Minors",0,if($E629="FA Contract",if(and(L$1&lt;=$I629,L$1&gt;=$H629),$F629,""),if($E629="YP Contract",if(L$1=$H629,500000,if(L$1=($H629+1),1000000,if(L$1=($H629+2),1500000,"")))))))))</f>
        <v/>
      </c>
      <c r="M629" s="59" t="str">
        <f t="shared" si="1254"/>
        <v/>
      </c>
      <c r="N629" s="59" t="str">
        <f t="shared" si="1254"/>
        <v/>
      </c>
      <c r="O629" s="59" t="str">
        <f t="shared" si="1254"/>
        <v/>
      </c>
      <c r="P629" s="59" t="str">
        <f t="shared" si="1254"/>
        <v/>
      </c>
      <c r="Q629" s="59" t="str">
        <f t="shared" si="1254"/>
        <v/>
      </c>
      <c r="R629" s="59" t="str">
        <f t="shared" si="1254"/>
        <v/>
      </c>
      <c r="S629" s="59" t="str">
        <f t="shared" si="1254"/>
        <v/>
      </c>
      <c r="T629" s="59" t="str">
        <f t="shared" si="1254"/>
        <v/>
      </c>
      <c r="U629" s="59" t="str">
        <f t="shared" si="1254"/>
        <v/>
      </c>
      <c r="V629" s="59" t="str">
        <f t="shared" si="1254"/>
        <v/>
      </c>
      <c r="W629" s="59" t="str">
        <f t="shared" si="1254"/>
        <v/>
      </c>
      <c r="X629" s="59" t="str">
        <f t="shared" si="1254"/>
        <v/>
      </c>
      <c r="Y629" s="59" t="str">
        <f t="shared" si="1254"/>
        <v/>
      </c>
      <c r="Z629" s="59" t="str">
        <f t="shared" si="1254"/>
        <v/>
      </c>
    </row>
    <row r="630">
      <c r="A630" s="16" t="s">
        <v>701</v>
      </c>
      <c r="B630" s="62"/>
      <c r="C630" s="54">
        <v>45614.0</v>
      </c>
      <c r="D630" s="54"/>
      <c r="E630" s="55"/>
      <c r="F630" s="56"/>
      <c r="G630" s="57"/>
      <c r="H630" s="62"/>
      <c r="I630" s="58" t="str">
        <f t="shared" si="4"/>
        <v/>
      </c>
      <c r="J630" s="59" t="str">
        <f t="shared" ref="J630:K630" si="1255">if($E630="","",if($E630="Dropped",if(and(J$1&lt;=$I630,J$1&gt;=$H630),if(Year($D630)=J$1,$F630*0.8,if((year($D630)+1)=J$1,$F630*0.6,$F630*0.4)) ,""),if($E630="Minors",0,if($E630="FA Contract",if(and(J$1&lt;=$I630,J$1&gt;=$H630),$F630,""),if($E630="YP Contract",if(J$1=$H630,500000,if(J$1=($H630+1),1000000,if(J$1=($H630+2),1500000,""))))))))</f>
        <v/>
      </c>
      <c r="K630" s="59" t="str">
        <f t="shared" si="1255"/>
        <v/>
      </c>
      <c r="L630" s="59" t="str">
        <f t="shared" ref="L630:Z630" si="1256">if($E630="","",if($E630="Injured",if(and(L$1=year(today()),L$1&lt;=$I630,L$1&gt;=$H630),0,if(and(L$1&lt;=$I630,L$1&gt;=$H630),$F630,"")),if($E630="Dropped",if(and(L$1&lt;=$I630,L$1&gt;=$H630),if(Year($D630)=L$1,$F630*0.8,if((year($D630)+1)=L$1,$F630*0.6,$F630*0.4)) ,""),if($E630="Minors",0,if($E630="FA Contract",if(and(L$1&lt;=$I630,L$1&gt;=$H630),$F630,""),if($E630="YP Contract",if(L$1=$H630,500000,if(L$1=($H630+1),1000000,if(L$1=($H630+2),1500000,"")))))))))</f>
        <v/>
      </c>
      <c r="M630" s="59" t="str">
        <f t="shared" si="1256"/>
        <v/>
      </c>
      <c r="N630" s="59" t="str">
        <f t="shared" si="1256"/>
        <v/>
      </c>
      <c r="O630" s="59" t="str">
        <f t="shared" si="1256"/>
        <v/>
      </c>
      <c r="P630" s="59" t="str">
        <f t="shared" si="1256"/>
        <v/>
      </c>
      <c r="Q630" s="59" t="str">
        <f t="shared" si="1256"/>
        <v/>
      </c>
      <c r="R630" s="59" t="str">
        <f t="shared" si="1256"/>
        <v/>
      </c>
      <c r="S630" s="59" t="str">
        <f t="shared" si="1256"/>
        <v/>
      </c>
      <c r="T630" s="59" t="str">
        <f t="shared" si="1256"/>
        <v/>
      </c>
      <c r="U630" s="59" t="str">
        <f t="shared" si="1256"/>
        <v/>
      </c>
      <c r="V630" s="59" t="str">
        <f t="shared" si="1256"/>
        <v/>
      </c>
      <c r="W630" s="59" t="str">
        <f t="shared" si="1256"/>
        <v/>
      </c>
      <c r="X630" s="59" t="str">
        <f t="shared" si="1256"/>
        <v/>
      </c>
      <c r="Y630" s="59" t="str">
        <f t="shared" si="1256"/>
        <v/>
      </c>
      <c r="Z630" s="59" t="str">
        <f t="shared" si="1256"/>
        <v/>
      </c>
    </row>
    <row r="631">
      <c r="A631" s="16" t="s">
        <v>702</v>
      </c>
      <c r="B631" s="62"/>
      <c r="C631" s="54">
        <v>45343.0</v>
      </c>
      <c r="D631" s="54">
        <v>45698.0</v>
      </c>
      <c r="E631" s="55"/>
      <c r="F631" s="60"/>
      <c r="G631" s="57"/>
      <c r="H631" s="62"/>
      <c r="I631" s="58" t="str">
        <f t="shared" si="4"/>
        <v/>
      </c>
      <c r="J631" s="59" t="str">
        <f t="shared" ref="J631:K631" si="1257">if($E631="","",if($E631="Dropped",if(and(J$1&lt;=$I631,J$1&gt;=$H631),if(Year($D631)=J$1,$F631*0.8,if((year($D631)+1)=J$1,$F631*0.6,$F631*0.4)) ,""),if($E631="Minors",0,if($E631="FA Contract",if(and(J$1&lt;=$I631,J$1&gt;=$H631),$F631,""),if($E631="YP Contract",if(J$1=$H631,500000,if(J$1=($H631+1),1000000,if(J$1=($H631+2),1500000,""))))))))</f>
        <v/>
      </c>
      <c r="K631" s="59" t="str">
        <f t="shared" si="1257"/>
        <v/>
      </c>
      <c r="L631" s="59" t="str">
        <f t="shared" ref="L631:Z631" si="1258">if($E631="","",if($E631="Injured",if(and(L$1=year(today()),L$1&lt;=$I631,L$1&gt;=$H631),0,if(and(L$1&lt;=$I631,L$1&gt;=$H631),$F631,"")),if($E631="Dropped",if(and(L$1&lt;=$I631,L$1&gt;=$H631),if(Year($D631)=L$1,$F631*0.8,if((year($D631)+1)=L$1,$F631*0.6,$F631*0.4)) ,""),if($E631="Minors",0,if($E631="FA Contract",if(and(L$1&lt;=$I631,L$1&gt;=$H631),$F631,""),if($E631="YP Contract",if(L$1=$H631,500000,if(L$1=($H631+1),1000000,if(L$1=($H631+2),1500000,"")))))))))</f>
        <v/>
      </c>
      <c r="M631" s="59" t="str">
        <f t="shared" si="1258"/>
        <v/>
      </c>
      <c r="N631" s="59" t="str">
        <f t="shared" si="1258"/>
        <v/>
      </c>
      <c r="O631" s="59" t="str">
        <f t="shared" si="1258"/>
        <v/>
      </c>
      <c r="P631" s="59" t="str">
        <f t="shared" si="1258"/>
        <v/>
      </c>
      <c r="Q631" s="59" t="str">
        <f t="shared" si="1258"/>
        <v/>
      </c>
      <c r="R631" s="59" t="str">
        <f t="shared" si="1258"/>
        <v/>
      </c>
      <c r="S631" s="59" t="str">
        <f t="shared" si="1258"/>
        <v/>
      </c>
      <c r="T631" s="59" t="str">
        <f t="shared" si="1258"/>
        <v/>
      </c>
      <c r="U631" s="59" t="str">
        <f t="shared" si="1258"/>
        <v/>
      </c>
      <c r="V631" s="59" t="str">
        <f t="shared" si="1258"/>
        <v/>
      </c>
      <c r="W631" s="59" t="str">
        <f t="shared" si="1258"/>
        <v/>
      </c>
      <c r="X631" s="59" t="str">
        <f t="shared" si="1258"/>
        <v/>
      </c>
      <c r="Y631" s="59" t="str">
        <f t="shared" si="1258"/>
        <v/>
      </c>
      <c r="Z631" s="59" t="str">
        <f t="shared" si="1258"/>
        <v/>
      </c>
    </row>
    <row r="632">
      <c r="A632" s="16" t="s">
        <v>154</v>
      </c>
      <c r="B632" s="62"/>
      <c r="C632" s="54">
        <v>45760.0</v>
      </c>
      <c r="D632" s="54">
        <v>45977.0</v>
      </c>
      <c r="E632" s="55"/>
      <c r="F632" s="60"/>
      <c r="G632" s="57"/>
      <c r="H632" s="62"/>
      <c r="I632" s="58" t="str">
        <f t="shared" si="4"/>
        <v/>
      </c>
      <c r="J632" s="59" t="str">
        <f t="shared" ref="J632:K632" si="1259">if($E632="","",if($E632="Dropped",if(and(J$1&lt;=$I632,J$1&gt;=$H632),if(Year($D632)=J$1,$F632*0.8,if((year($D632)+1)=J$1,$F632*0.6,$F632*0.4)) ,""),if($E632="Minors",0,if($E632="FA Contract",if(and(J$1&lt;=$I632,J$1&gt;=$H632),$F632,""),if($E632="YP Contract",if(J$1=$H632,500000,if(J$1=($H632+1),1000000,if(J$1=($H632+2),1500000,""))))))))</f>
        <v/>
      </c>
      <c r="K632" s="59" t="str">
        <f t="shared" si="1259"/>
        <v/>
      </c>
      <c r="L632" s="59" t="str">
        <f t="shared" ref="L632:Z632" si="1260">if($E632="","",if($E632="Injured",if(and(L$1=year(today()),L$1&lt;=$I632,L$1&gt;=$H632),0,if(and(L$1&lt;=$I632,L$1&gt;=$H632),$F632,"")),if($E632="Dropped",if(and(L$1&lt;=$I632,L$1&gt;=$H632),if(Year($D632)=L$1,$F632*0.8,if((year($D632)+1)=L$1,$F632*0.6,$F632*0.4)) ,""),if($E632="Minors",0,if($E632="FA Contract",if(and(L$1&lt;=$I632,L$1&gt;=$H632),$F632,""),if($E632="YP Contract",if(L$1=$H632,500000,if(L$1=($H632+1),1000000,if(L$1=($H632+2),1500000,"")))))))))</f>
        <v/>
      </c>
      <c r="M632" s="59" t="str">
        <f t="shared" si="1260"/>
        <v/>
      </c>
      <c r="N632" s="59" t="str">
        <f t="shared" si="1260"/>
        <v/>
      </c>
      <c r="O632" s="59" t="str">
        <f t="shared" si="1260"/>
        <v/>
      </c>
      <c r="P632" s="59" t="str">
        <f t="shared" si="1260"/>
        <v/>
      </c>
      <c r="Q632" s="59" t="str">
        <f t="shared" si="1260"/>
        <v/>
      </c>
      <c r="R632" s="59" t="str">
        <f t="shared" si="1260"/>
        <v/>
      </c>
      <c r="S632" s="59" t="str">
        <f t="shared" si="1260"/>
        <v/>
      </c>
      <c r="T632" s="59" t="str">
        <f t="shared" si="1260"/>
        <v/>
      </c>
      <c r="U632" s="59" t="str">
        <f t="shared" si="1260"/>
        <v/>
      </c>
      <c r="V632" s="59" t="str">
        <f t="shared" si="1260"/>
        <v/>
      </c>
      <c r="W632" s="59" t="str">
        <f t="shared" si="1260"/>
        <v/>
      </c>
      <c r="X632" s="59" t="str">
        <f t="shared" si="1260"/>
        <v/>
      </c>
      <c r="Y632" s="59" t="str">
        <f t="shared" si="1260"/>
        <v/>
      </c>
      <c r="Z632" s="59" t="str">
        <f t="shared" si="1260"/>
        <v/>
      </c>
    </row>
    <row r="633">
      <c r="A633" s="16" t="s">
        <v>703</v>
      </c>
      <c r="B633" s="62"/>
      <c r="C633" s="54">
        <v>45343.0</v>
      </c>
      <c r="D633" s="54">
        <v>45789.0</v>
      </c>
      <c r="E633" s="55"/>
      <c r="F633" s="60"/>
      <c r="G633" s="57"/>
      <c r="H633" s="62"/>
      <c r="I633" s="58" t="str">
        <f t="shared" si="4"/>
        <v/>
      </c>
      <c r="J633" s="59" t="str">
        <f t="shared" ref="J633:K633" si="1261">if($E633="","",if($E633="Dropped",if(and(J$1&lt;=$I633,J$1&gt;=$H633),if(Year($D633)=J$1,$F633*0.8,if((year($D633)+1)=J$1,$F633*0.6,$F633*0.4)) ,""),if($E633="Minors",0,if($E633="FA Contract",if(and(J$1&lt;=$I633,J$1&gt;=$H633),$F633,""),if($E633="YP Contract",if(J$1=$H633,500000,if(J$1=($H633+1),1000000,if(J$1=($H633+2),1500000,""))))))))</f>
        <v/>
      </c>
      <c r="K633" s="59" t="str">
        <f t="shared" si="1261"/>
        <v/>
      </c>
      <c r="L633" s="59" t="str">
        <f t="shared" ref="L633:Z633" si="1262">if($E633="","",if($E633="Injured",if(and(L$1=year(today()),L$1&lt;=$I633,L$1&gt;=$H633),0,if(and(L$1&lt;=$I633,L$1&gt;=$H633),$F633,"")),if($E633="Dropped",if(and(L$1&lt;=$I633,L$1&gt;=$H633),if(Year($D633)=L$1,$F633*0.8,if((year($D633)+1)=L$1,$F633*0.6,$F633*0.4)) ,""),if($E633="Minors",0,if($E633="FA Contract",if(and(L$1&lt;=$I633,L$1&gt;=$H633),$F633,""),if($E633="YP Contract",if(L$1=$H633,500000,if(L$1=($H633+1),1000000,if(L$1=($H633+2),1500000,"")))))))))</f>
        <v/>
      </c>
      <c r="M633" s="59" t="str">
        <f t="shared" si="1262"/>
        <v/>
      </c>
      <c r="N633" s="59" t="str">
        <f t="shared" si="1262"/>
        <v/>
      </c>
      <c r="O633" s="59" t="str">
        <f t="shared" si="1262"/>
        <v/>
      </c>
      <c r="P633" s="59" t="str">
        <f t="shared" si="1262"/>
        <v/>
      </c>
      <c r="Q633" s="59" t="str">
        <f t="shared" si="1262"/>
        <v/>
      </c>
      <c r="R633" s="59" t="str">
        <f t="shared" si="1262"/>
        <v/>
      </c>
      <c r="S633" s="59" t="str">
        <f t="shared" si="1262"/>
        <v/>
      </c>
      <c r="T633" s="59" t="str">
        <f t="shared" si="1262"/>
        <v/>
      </c>
      <c r="U633" s="59" t="str">
        <f t="shared" si="1262"/>
        <v/>
      </c>
      <c r="V633" s="59" t="str">
        <f t="shared" si="1262"/>
        <v/>
      </c>
      <c r="W633" s="59" t="str">
        <f t="shared" si="1262"/>
        <v/>
      </c>
      <c r="X633" s="59" t="str">
        <f t="shared" si="1262"/>
        <v/>
      </c>
      <c r="Y633" s="59" t="str">
        <f t="shared" si="1262"/>
        <v/>
      </c>
      <c r="Z633" s="59" t="str">
        <f t="shared" si="1262"/>
        <v/>
      </c>
    </row>
    <row r="634">
      <c r="A634" s="16" t="s">
        <v>406</v>
      </c>
      <c r="B634" s="62"/>
      <c r="C634" s="54">
        <v>45345.0</v>
      </c>
      <c r="D634" s="54">
        <v>45977.0</v>
      </c>
      <c r="E634" s="55"/>
      <c r="F634" s="60"/>
      <c r="G634" s="18"/>
      <c r="H634" s="62"/>
      <c r="I634" s="58" t="str">
        <f t="shared" si="4"/>
        <v/>
      </c>
      <c r="J634" s="59" t="str">
        <f t="shared" ref="J634:K634" si="1263">if($E634="","",if($E634="Dropped",if(and(J$1&lt;=$I634,J$1&gt;=$H634),if(Year($D634)=J$1,$F634*0.8,if((year($D634)+1)=J$1,$F634*0.6,$F634*0.4)) ,""),if($E634="Minors",0,if($E634="FA Contract",if(and(J$1&lt;=$I634,J$1&gt;=$H634),$F634,""),if($E634="YP Contract",if(J$1=$H634,500000,if(J$1=($H634+1),1000000,if(J$1=($H634+2),1500000,""))))))))</f>
        <v/>
      </c>
      <c r="K634" s="59" t="str">
        <f t="shared" si="1263"/>
        <v/>
      </c>
      <c r="L634" s="59" t="str">
        <f t="shared" ref="L634:Z634" si="1264">if($E634="","",if($E634="Injured",if(and(L$1=year(today()),L$1&lt;=$I634,L$1&gt;=$H634),0,if(and(L$1&lt;=$I634,L$1&gt;=$H634),$F634,"")),if($E634="Dropped",if(and(L$1&lt;=$I634,L$1&gt;=$H634),if(Year($D634)=L$1,$F634*0.8,if((year($D634)+1)=L$1,$F634*0.6,$F634*0.4)) ,""),if($E634="Minors",0,if($E634="FA Contract",if(and(L$1&lt;=$I634,L$1&gt;=$H634),$F634,""),if($E634="YP Contract",if(L$1=$H634,500000,if(L$1=($H634+1),1000000,if(L$1=($H634+2),1500000,"")))))))))</f>
        <v/>
      </c>
      <c r="M634" s="59" t="str">
        <f t="shared" si="1264"/>
        <v/>
      </c>
      <c r="N634" s="59" t="str">
        <f t="shared" si="1264"/>
        <v/>
      </c>
      <c r="O634" s="59" t="str">
        <f t="shared" si="1264"/>
        <v/>
      </c>
      <c r="P634" s="59" t="str">
        <f t="shared" si="1264"/>
        <v/>
      </c>
      <c r="Q634" s="59" t="str">
        <f t="shared" si="1264"/>
        <v/>
      </c>
      <c r="R634" s="59" t="str">
        <f t="shared" si="1264"/>
        <v/>
      </c>
      <c r="S634" s="59" t="str">
        <f t="shared" si="1264"/>
        <v/>
      </c>
      <c r="T634" s="59" t="str">
        <f t="shared" si="1264"/>
        <v/>
      </c>
      <c r="U634" s="59" t="str">
        <f t="shared" si="1264"/>
        <v/>
      </c>
      <c r="V634" s="59" t="str">
        <f t="shared" si="1264"/>
        <v/>
      </c>
      <c r="W634" s="59" t="str">
        <f t="shared" si="1264"/>
        <v/>
      </c>
      <c r="X634" s="59" t="str">
        <f t="shared" si="1264"/>
        <v/>
      </c>
      <c r="Y634" s="59" t="str">
        <f t="shared" si="1264"/>
        <v/>
      </c>
      <c r="Z634" s="59" t="str">
        <f t="shared" si="1264"/>
        <v/>
      </c>
    </row>
    <row r="635">
      <c r="A635" s="16" t="s">
        <v>704</v>
      </c>
      <c r="B635" s="62"/>
      <c r="C635" s="54">
        <v>45359.0</v>
      </c>
      <c r="D635" s="54">
        <v>45702.0</v>
      </c>
      <c r="E635" s="55"/>
      <c r="F635" s="60"/>
      <c r="G635" s="57"/>
      <c r="H635" s="62"/>
      <c r="I635" s="58" t="str">
        <f t="shared" si="4"/>
        <v/>
      </c>
      <c r="J635" s="59" t="str">
        <f t="shared" ref="J635:K635" si="1265">if($E635="","",if($E635="Dropped",if(and(J$1&lt;=$I635,J$1&gt;=$H635),if(Year($D635)=J$1,$F635*0.8,if((year($D635)+1)=J$1,$F635*0.6,$F635*0.4)) ,""),if($E635="Minors",0,if($E635="FA Contract",if(and(J$1&lt;=$I635,J$1&gt;=$H635),$F635,""),if($E635="YP Contract",if(J$1=$H635,500000,if(J$1=($H635+1),1000000,if(J$1=($H635+2),1500000,""))))))))</f>
        <v/>
      </c>
      <c r="K635" s="59" t="str">
        <f t="shared" si="1265"/>
        <v/>
      </c>
      <c r="L635" s="59" t="str">
        <f t="shared" ref="L635:Z635" si="1266">if($E635="","",if($E635="Injured",if(and(L$1=year(today()),L$1&lt;=$I635,L$1&gt;=$H635),0,if(and(L$1&lt;=$I635,L$1&gt;=$H635),$F635,"")),if($E635="Dropped",if(and(L$1&lt;=$I635,L$1&gt;=$H635),if(Year($D635)=L$1,$F635*0.8,if((year($D635)+1)=L$1,$F635*0.6,$F635*0.4)) ,""),if($E635="Minors",0,if($E635="FA Contract",if(and(L$1&lt;=$I635,L$1&gt;=$H635),$F635,""),if($E635="YP Contract",if(L$1=$H635,500000,if(L$1=($H635+1),1000000,if(L$1=($H635+2),1500000,"")))))))))</f>
        <v/>
      </c>
      <c r="M635" s="59" t="str">
        <f t="shared" si="1266"/>
        <v/>
      </c>
      <c r="N635" s="59" t="str">
        <f t="shared" si="1266"/>
        <v/>
      </c>
      <c r="O635" s="59" t="str">
        <f t="shared" si="1266"/>
        <v/>
      </c>
      <c r="P635" s="59" t="str">
        <f t="shared" si="1266"/>
        <v/>
      </c>
      <c r="Q635" s="59" t="str">
        <f t="shared" si="1266"/>
        <v/>
      </c>
      <c r="R635" s="59" t="str">
        <f t="shared" si="1266"/>
        <v/>
      </c>
      <c r="S635" s="59" t="str">
        <f t="shared" si="1266"/>
        <v/>
      </c>
      <c r="T635" s="59" t="str">
        <f t="shared" si="1266"/>
        <v/>
      </c>
      <c r="U635" s="59" t="str">
        <f t="shared" si="1266"/>
        <v/>
      </c>
      <c r="V635" s="59" t="str">
        <f t="shared" si="1266"/>
        <v/>
      </c>
      <c r="W635" s="59" t="str">
        <f t="shared" si="1266"/>
        <v/>
      </c>
      <c r="X635" s="59" t="str">
        <f t="shared" si="1266"/>
        <v/>
      </c>
      <c r="Y635" s="59" t="str">
        <f t="shared" si="1266"/>
        <v/>
      </c>
      <c r="Z635" s="59" t="str">
        <f t="shared" si="1266"/>
        <v/>
      </c>
    </row>
    <row r="636">
      <c r="A636" s="16" t="s">
        <v>93</v>
      </c>
      <c r="B636" s="62"/>
      <c r="C636" s="54">
        <v>45823.0</v>
      </c>
      <c r="D636" s="54">
        <v>45977.0</v>
      </c>
      <c r="E636" s="55"/>
      <c r="F636" s="60"/>
      <c r="G636" s="57"/>
      <c r="H636" s="62"/>
      <c r="I636" s="58" t="str">
        <f t="shared" si="4"/>
        <v/>
      </c>
      <c r="J636" s="59" t="str">
        <f t="shared" ref="J636:K636" si="1267">if($E636="","",if($E636="Dropped",if(and(J$1&lt;=$I636,J$1&gt;=$H636),if(Year($D636)=J$1,$F636*0.8,if((year($D636)+1)=J$1,$F636*0.6,$F636*0.4)) ,""),if($E636="Minors",0,if($E636="FA Contract",if(and(J$1&lt;=$I636,J$1&gt;=$H636),$F636,""),if($E636="YP Contract",if(J$1=$H636,500000,if(J$1=($H636+1),1000000,if(J$1=($H636+2),1500000,""))))))))</f>
        <v/>
      </c>
      <c r="K636" s="59" t="str">
        <f t="shared" si="1267"/>
        <v/>
      </c>
      <c r="L636" s="59" t="str">
        <f t="shared" ref="L636:Z636" si="1268">if($E636="","",if($E636="Injured",if(and(L$1=year(today()),L$1&lt;=$I636,L$1&gt;=$H636),0,if(and(L$1&lt;=$I636,L$1&gt;=$H636),$F636,"")),if($E636="Dropped",if(and(L$1&lt;=$I636,L$1&gt;=$H636),if(Year($D636)=L$1,$F636*0.8,if((year($D636)+1)=L$1,$F636*0.6,$F636*0.4)) ,""),if($E636="Minors",0,if($E636="FA Contract",if(and(L$1&lt;=$I636,L$1&gt;=$H636),$F636,""),if($E636="YP Contract",if(L$1=$H636,500000,if(L$1=($H636+1),1000000,if(L$1=($H636+2),1500000,"")))))))))</f>
        <v/>
      </c>
      <c r="M636" s="59" t="str">
        <f t="shared" si="1268"/>
        <v/>
      </c>
      <c r="N636" s="59" t="str">
        <f t="shared" si="1268"/>
        <v/>
      </c>
      <c r="O636" s="59" t="str">
        <f t="shared" si="1268"/>
        <v/>
      </c>
      <c r="P636" s="59" t="str">
        <f t="shared" si="1268"/>
        <v/>
      </c>
      <c r="Q636" s="59" t="str">
        <f t="shared" si="1268"/>
        <v/>
      </c>
      <c r="R636" s="59" t="str">
        <f t="shared" si="1268"/>
        <v/>
      </c>
      <c r="S636" s="59" t="str">
        <f t="shared" si="1268"/>
        <v/>
      </c>
      <c r="T636" s="59" t="str">
        <f t="shared" si="1268"/>
        <v/>
      </c>
      <c r="U636" s="59" t="str">
        <f t="shared" si="1268"/>
        <v/>
      </c>
      <c r="V636" s="59" t="str">
        <f t="shared" si="1268"/>
        <v/>
      </c>
      <c r="W636" s="59" t="str">
        <f t="shared" si="1268"/>
        <v/>
      </c>
      <c r="X636" s="59" t="str">
        <f t="shared" si="1268"/>
        <v/>
      </c>
      <c r="Y636" s="59" t="str">
        <f t="shared" si="1268"/>
        <v/>
      </c>
      <c r="Z636" s="59" t="str">
        <f t="shared" si="1268"/>
        <v/>
      </c>
    </row>
    <row r="637">
      <c r="A637" s="16" t="s">
        <v>705</v>
      </c>
      <c r="B637" s="62"/>
      <c r="C637" s="54">
        <v>45879.0</v>
      </c>
      <c r="D637" s="54">
        <v>45886.0</v>
      </c>
      <c r="E637" s="55"/>
      <c r="F637" s="60"/>
      <c r="G637" s="57"/>
      <c r="H637" s="62"/>
      <c r="I637" s="58" t="str">
        <f t="shared" si="4"/>
        <v/>
      </c>
      <c r="J637" s="59" t="str">
        <f t="shared" ref="J637:K637" si="1269">if($E637="","",if($E637="Dropped",if(and(J$1&lt;=$I637,J$1&gt;=$H637),if(Year($D637)=J$1,$F637*0.8,if((year($D637)+1)=J$1,$F637*0.6,$F637*0.4)) ,""),if($E637="Minors",0,if($E637="FA Contract",if(and(J$1&lt;=$I637,J$1&gt;=$H637),$F637,""),if($E637="YP Contract",if(J$1=$H637,500000,if(J$1=($H637+1),1000000,if(J$1=($H637+2),1500000,""))))))))</f>
        <v/>
      </c>
      <c r="K637" s="59" t="str">
        <f t="shared" si="1269"/>
        <v/>
      </c>
      <c r="L637" s="59" t="str">
        <f t="shared" ref="L637:Z637" si="1270">if($E637="","",if($E637="Injured",if(and(L$1=year(today()),L$1&lt;=$I637,L$1&gt;=$H637),0,if(and(L$1&lt;=$I637,L$1&gt;=$H637),$F637,"")),if($E637="Dropped",if(and(L$1&lt;=$I637,L$1&gt;=$H637),if(Year($D637)=L$1,$F637*0.8,if((year($D637)+1)=L$1,$F637*0.6,$F637*0.4)) ,""),if($E637="Minors",0,if($E637="FA Contract",if(and(L$1&lt;=$I637,L$1&gt;=$H637),$F637,""),if($E637="YP Contract",if(L$1=$H637,500000,if(L$1=($H637+1),1000000,if(L$1=($H637+2),1500000,"")))))))))</f>
        <v/>
      </c>
      <c r="M637" s="59" t="str">
        <f t="shared" si="1270"/>
        <v/>
      </c>
      <c r="N637" s="59" t="str">
        <f t="shared" si="1270"/>
        <v/>
      </c>
      <c r="O637" s="59" t="str">
        <f t="shared" si="1270"/>
        <v/>
      </c>
      <c r="P637" s="59" t="str">
        <f t="shared" si="1270"/>
        <v/>
      </c>
      <c r="Q637" s="59" t="str">
        <f t="shared" si="1270"/>
        <v/>
      </c>
      <c r="R637" s="59" t="str">
        <f t="shared" si="1270"/>
        <v/>
      </c>
      <c r="S637" s="59" t="str">
        <f t="shared" si="1270"/>
        <v/>
      </c>
      <c r="T637" s="59" t="str">
        <f t="shared" si="1270"/>
        <v/>
      </c>
      <c r="U637" s="59" t="str">
        <f t="shared" si="1270"/>
        <v/>
      </c>
      <c r="V637" s="59" t="str">
        <f t="shared" si="1270"/>
        <v/>
      </c>
      <c r="W637" s="59" t="str">
        <f t="shared" si="1270"/>
        <v/>
      </c>
      <c r="X637" s="59" t="str">
        <f t="shared" si="1270"/>
        <v/>
      </c>
      <c r="Y637" s="59" t="str">
        <f t="shared" si="1270"/>
        <v/>
      </c>
      <c r="Z637" s="59" t="str">
        <f t="shared" si="1270"/>
        <v/>
      </c>
    </row>
    <row r="638">
      <c r="A638" s="16" t="s">
        <v>311</v>
      </c>
      <c r="B638" s="62"/>
      <c r="C638" s="54">
        <v>45343.0</v>
      </c>
      <c r="D638" s="54">
        <v>45977.0</v>
      </c>
      <c r="E638" s="55"/>
      <c r="F638" s="60"/>
      <c r="G638" s="57"/>
      <c r="H638" s="62"/>
      <c r="I638" s="58" t="str">
        <f t="shared" si="4"/>
        <v/>
      </c>
      <c r="J638" s="59" t="str">
        <f t="shared" ref="J638:K638" si="1271">if($E638="","",if($E638="Dropped",if(and(J$1&lt;=$I638,J$1&gt;=$H638),if(Year($D638)=J$1,$F638*0.8,if((year($D638)+1)=J$1,$F638*0.6,$F638*0.4)) ,""),if($E638="Minors",0,if($E638="FA Contract",if(and(J$1&lt;=$I638,J$1&gt;=$H638),$F638,""),if($E638="YP Contract",if(J$1=$H638,500000,if(J$1=($H638+1),1000000,if(J$1=($H638+2),1500000,""))))))))</f>
        <v/>
      </c>
      <c r="K638" s="59" t="str">
        <f t="shared" si="1271"/>
        <v/>
      </c>
      <c r="L638" s="59" t="str">
        <f t="shared" ref="L638:Z638" si="1272">if($E638="","",if($E638="Injured",if(and(L$1=year(today()),L$1&lt;=$I638,L$1&gt;=$H638),0,if(and(L$1&lt;=$I638,L$1&gt;=$H638),$F638,"")),if($E638="Dropped",if(and(L$1&lt;=$I638,L$1&gt;=$H638),if(Year($D638)=L$1,$F638*0.8,if((year($D638)+1)=L$1,$F638*0.6,$F638*0.4)) ,""),if($E638="Minors",0,if($E638="FA Contract",if(and(L$1&lt;=$I638,L$1&gt;=$H638),$F638,""),if($E638="YP Contract",if(L$1=$H638,500000,if(L$1=($H638+1),1000000,if(L$1=($H638+2),1500000,"")))))))))</f>
        <v/>
      </c>
      <c r="M638" s="59" t="str">
        <f t="shared" si="1272"/>
        <v/>
      </c>
      <c r="N638" s="59" t="str">
        <f t="shared" si="1272"/>
        <v/>
      </c>
      <c r="O638" s="59" t="str">
        <f t="shared" si="1272"/>
        <v/>
      </c>
      <c r="P638" s="59" t="str">
        <f t="shared" si="1272"/>
        <v/>
      </c>
      <c r="Q638" s="59" t="str">
        <f t="shared" si="1272"/>
        <v/>
      </c>
      <c r="R638" s="59" t="str">
        <f t="shared" si="1272"/>
        <v/>
      </c>
      <c r="S638" s="59" t="str">
        <f t="shared" si="1272"/>
        <v/>
      </c>
      <c r="T638" s="59" t="str">
        <f t="shared" si="1272"/>
        <v/>
      </c>
      <c r="U638" s="59" t="str">
        <f t="shared" si="1272"/>
        <v/>
      </c>
      <c r="V638" s="59" t="str">
        <f t="shared" si="1272"/>
        <v/>
      </c>
      <c r="W638" s="59" t="str">
        <f t="shared" si="1272"/>
        <v/>
      </c>
      <c r="X638" s="59" t="str">
        <f t="shared" si="1272"/>
        <v/>
      </c>
      <c r="Y638" s="59" t="str">
        <f t="shared" si="1272"/>
        <v/>
      </c>
      <c r="Z638" s="59" t="str">
        <f t="shared" si="1272"/>
        <v/>
      </c>
    </row>
    <row r="639">
      <c r="A639" s="16" t="s">
        <v>706</v>
      </c>
      <c r="B639" s="62"/>
      <c r="C639" s="54">
        <v>45448.0</v>
      </c>
      <c r="D639" s="54"/>
      <c r="E639" s="55"/>
      <c r="F639" s="60"/>
      <c r="G639" s="57"/>
      <c r="H639" s="62"/>
      <c r="I639" s="58" t="str">
        <f t="shared" si="4"/>
        <v/>
      </c>
      <c r="J639" s="59" t="str">
        <f t="shared" ref="J639:K639" si="1273">if($E639="","",if($E639="Dropped",if(and(J$1&lt;=$I639,J$1&gt;=$H639),if(Year($D639)=J$1,$F639*0.8,if((year($D639)+1)=J$1,$F639*0.6,$F639*0.4)) ,""),if($E639="Minors",0,if($E639="FA Contract",if(and(J$1&lt;=$I639,J$1&gt;=$H639),$F639,""),if($E639="YP Contract",if(J$1=$H639,500000,if(J$1=($H639+1),1000000,if(J$1=($H639+2),1500000,""))))))))</f>
        <v/>
      </c>
      <c r="K639" s="59" t="str">
        <f t="shared" si="1273"/>
        <v/>
      </c>
      <c r="L639" s="59" t="str">
        <f t="shared" ref="L639:Z639" si="1274">if($E639="","",if($E639="Injured",if(and(L$1=year(today()),L$1&lt;=$I639,L$1&gt;=$H639),0,if(and(L$1&lt;=$I639,L$1&gt;=$H639),$F639,"")),if($E639="Dropped",if(and(L$1&lt;=$I639,L$1&gt;=$H639),if(Year($D639)=L$1,$F639*0.8,if((year($D639)+1)=L$1,$F639*0.6,$F639*0.4)) ,""),if($E639="Minors",0,if($E639="FA Contract",if(and(L$1&lt;=$I639,L$1&gt;=$H639),$F639,""),if($E639="YP Contract",if(L$1=$H639,500000,if(L$1=($H639+1),1000000,if(L$1=($H639+2),1500000,"")))))))))</f>
        <v/>
      </c>
      <c r="M639" s="59" t="str">
        <f t="shared" si="1274"/>
        <v/>
      </c>
      <c r="N639" s="59" t="str">
        <f t="shared" si="1274"/>
        <v/>
      </c>
      <c r="O639" s="59" t="str">
        <f t="shared" si="1274"/>
        <v/>
      </c>
      <c r="P639" s="59" t="str">
        <f t="shared" si="1274"/>
        <v/>
      </c>
      <c r="Q639" s="59" t="str">
        <f t="shared" si="1274"/>
        <v/>
      </c>
      <c r="R639" s="59" t="str">
        <f t="shared" si="1274"/>
        <v/>
      </c>
      <c r="S639" s="59" t="str">
        <f t="shared" si="1274"/>
        <v/>
      </c>
      <c r="T639" s="59" t="str">
        <f t="shared" si="1274"/>
        <v/>
      </c>
      <c r="U639" s="59" t="str">
        <f t="shared" si="1274"/>
        <v/>
      </c>
      <c r="V639" s="59" t="str">
        <f t="shared" si="1274"/>
        <v/>
      </c>
      <c r="W639" s="59" t="str">
        <f t="shared" si="1274"/>
        <v/>
      </c>
      <c r="X639" s="59" t="str">
        <f t="shared" si="1274"/>
        <v/>
      </c>
      <c r="Y639" s="59" t="str">
        <f t="shared" si="1274"/>
        <v/>
      </c>
      <c r="Z639" s="59" t="str">
        <f t="shared" si="1274"/>
        <v/>
      </c>
    </row>
    <row r="640">
      <c r="A640" s="16" t="s">
        <v>326</v>
      </c>
      <c r="B640" s="62"/>
      <c r="C640" s="54">
        <v>45318.0</v>
      </c>
      <c r="D640" s="54">
        <v>45977.0</v>
      </c>
      <c r="E640" s="55"/>
      <c r="F640" s="60"/>
      <c r="G640" s="57"/>
      <c r="H640" s="62"/>
      <c r="I640" s="58" t="str">
        <f t="shared" si="4"/>
        <v/>
      </c>
      <c r="J640" s="59" t="str">
        <f t="shared" ref="J640:K640" si="1275">if($E640="","",if($E640="Dropped",if(and(J$1&lt;=$I640,J$1&gt;=$H640),if(Year($D640)=J$1,$F640*0.8,if((year($D640)+1)=J$1,$F640*0.6,$F640*0.4)) ,""),if($E640="Minors",0,if($E640="FA Contract",if(and(J$1&lt;=$I640,J$1&gt;=$H640),$F640,""),if($E640="YP Contract",if(J$1=$H640,500000,if(J$1=($H640+1),1000000,if(J$1=($H640+2),1500000,""))))))))</f>
        <v/>
      </c>
      <c r="K640" s="59" t="str">
        <f t="shared" si="1275"/>
        <v/>
      </c>
      <c r="L640" s="59" t="str">
        <f t="shared" ref="L640:Z640" si="1276">if($E640="","",if($E640="Injured",if(and(L$1=year(today()),L$1&lt;=$I640,L$1&gt;=$H640),0,if(and(L$1&lt;=$I640,L$1&gt;=$H640),$F640,"")),if($E640="Dropped",if(and(L$1&lt;=$I640,L$1&gt;=$H640),if(Year($D640)=L$1,$F640*0.8,if((year($D640)+1)=L$1,$F640*0.6,$F640*0.4)) ,""),if($E640="Minors",0,if($E640="FA Contract",if(and(L$1&lt;=$I640,L$1&gt;=$H640),$F640,""),if($E640="YP Contract",if(L$1=$H640,500000,if(L$1=($H640+1),1000000,if(L$1=($H640+2),1500000,"")))))))))</f>
        <v/>
      </c>
      <c r="M640" s="59" t="str">
        <f t="shared" si="1276"/>
        <v/>
      </c>
      <c r="N640" s="59" t="str">
        <f t="shared" si="1276"/>
        <v/>
      </c>
      <c r="O640" s="59" t="str">
        <f t="shared" si="1276"/>
        <v/>
      </c>
      <c r="P640" s="59" t="str">
        <f t="shared" si="1276"/>
        <v/>
      </c>
      <c r="Q640" s="59" t="str">
        <f t="shared" si="1276"/>
        <v/>
      </c>
      <c r="R640" s="59" t="str">
        <f t="shared" si="1276"/>
        <v/>
      </c>
      <c r="S640" s="59" t="str">
        <f t="shared" si="1276"/>
        <v/>
      </c>
      <c r="T640" s="59" t="str">
        <f t="shared" si="1276"/>
        <v/>
      </c>
      <c r="U640" s="59" t="str">
        <f t="shared" si="1276"/>
        <v/>
      </c>
      <c r="V640" s="59" t="str">
        <f t="shared" si="1276"/>
        <v/>
      </c>
      <c r="W640" s="59" t="str">
        <f t="shared" si="1276"/>
        <v/>
      </c>
      <c r="X640" s="59" t="str">
        <f t="shared" si="1276"/>
        <v/>
      </c>
      <c r="Y640" s="59" t="str">
        <f t="shared" si="1276"/>
        <v/>
      </c>
      <c r="Z640" s="59" t="str">
        <f t="shared" si="1276"/>
        <v/>
      </c>
    </row>
    <row r="641">
      <c r="A641" s="16" t="s">
        <v>707</v>
      </c>
      <c r="B641" s="62"/>
      <c r="C641" s="54">
        <v>45781.0</v>
      </c>
      <c r="D641" s="54">
        <v>45798.0</v>
      </c>
      <c r="E641" s="55"/>
      <c r="F641" s="56"/>
      <c r="G641" s="57"/>
      <c r="H641" s="62"/>
      <c r="I641" s="58" t="str">
        <f t="shared" si="4"/>
        <v/>
      </c>
      <c r="J641" s="59" t="str">
        <f t="shared" ref="J641:K641" si="1277">if($E641="","",if($E641="Dropped",if(and(J$1&lt;=$I641,J$1&gt;=$H641),if(Year($D641)=J$1,$F641*0.8,if((year($D641)+1)=J$1,$F641*0.6,$F641*0.4)) ,""),if($E641="Minors",0,if($E641="FA Contract",if(and(J$1&lt;=$I641,J$1&gt;=$H641),$F641,""),if($E641="YP Contract",if(J$1=$H641,500000,if(J$1=($H641+1),1000000,if(J$1=($H641+2),1500000,""))))))))</f>
        <v/>
      </c>
      <c r="K641" s="59" t="str">
        <f t="shared" si="1277"/>
        <v/>
      </c>
      <c r="L641" s="59" t="str">
        <f t="shared" ref="L641:Z641" si="1278">if($E641="","",if($E641="Injured",if(and(L$1=year(today()),L$1&lt;=$I641,L$1&gt;=$H641),0,if(and(L$1&lt;=$I641,L$1&gt;=$H641),$F641,"")),if($E641="Dropped",if(and(L$1&lt;=$I641,L$1&gt;=$H641),if(Year($D641)=L$1,$F641*0.8,if((year($D641)+1)=L$1,$F641*0.6,$F641*0.4)) ,""),if($E641="Minors",0,if($E641="FA Contract",if(and(L$1&lt;=$I641,L$1&gt;=$H641),$F641,""),if($E641="YP Contract",if(L$1=$H641,500000,if(L$1=($H641+1),1000000,if(L$1=($H641+2),1500000,"")))))))))</f>
        <v/>
      </c>
      <c r="M641" s="59" t="str">
        <f t="shared" si="1278"/>
        <v/>
      </c>
      <c r="N641" s="59" t="str">
        <f t="shared" si="1278"/>
        <v/>
      </c>
      <c r="O641" s="59" t="str">
        <f t="shared" si="1278"/>
        <v/>
      </c>
      <c r="P641" s="59" t="str">
        <f t="shared" si="1278"/>
        <v/>
      </c>
      <c r="Q641" s="59" t="str">
        <f t="shared" si="1278"/>
        <v/>
      </c>
      <c r="R641" s="59" t="str">
        <f t="shared" si="1278"/>
        <v/>
      </c>
      <c r="S641" s="59" t="str">
        <f t="shared" si="1278"/>
        <v/>
      </c>
      <c r="T641" s="59" t="str">
        <f t="shared" si="1278"/>
        <v/>
      </c>
      <c r="U641" s="59" t="str">
        <f t="shared" si="1278"/>
        <v/>
      </c>
      <c r="V641" s="59" t="str">
        <f t="shared" si="1278"/>
        <v/>
      </c>
      <c r="W641" s="59" t="str">
        <f t="shared" si="1278"/>
        <v/>
      </c>
      <c r="X641" s="59" t="str">
        <f t="shared" si="1278"/>
        <v/>
      </c>
      <c r="Y641" s="59" t="str">
        <f t="shared" si="1278"/>
        <v/>
      </c>
      <c r="Z641" s="59" t="str">
        <f t="shared" si="1278"/>
        <v/>
      </c>
    </row>
    <row r="642">
      <c r="A642" s="16" t="s">
        <v>221</v>
      </c>
      <c r="B642" s="62"/>
      <c r="C642" s="54">
        <v>45356.0</v>
      </c>
      <c r="D642" s="54">
        <v>45977.0</v>
      </c>
      <c r="E642" s="55"/>
      <c r="F642" s="60"/>
      <c r="G642" s="57"/>
      <c r="H642" s="62"/>
      <c r="I642" s="58" t="str">
        <f t="shared" si="4"/>
        <v/>
      </c>
      <c r="J642" s="59" t="str">
        <f t="shared" ref="J642:K642" si="1279">if($E642="","",if($E642="Dropped",if(and(J$1&lt;=$I642,J$1&gt;=$H642),if(Year($D642)=J$1,$F642*0.8,if((year($D642)+1)=J$1,$F642*0.6,$F642*0.4)) ,""),if($E642="Minors",0,if($E642="FA Contract",if(and(J$1&lt;=$I642,J$1&gt;=$H642),$F642,""),if($E642="YP Contract",if(J$1=$H642,500000,if(J$1=($H642+1),1000000,if(J$1=($H642+2),1500000,""))))))))</f>
        <v/>
      </c>
      <c r="K642" s="59" t="str">
        <f t="shared" si="1279"/>
        <v/>
      </c>
      <c r="L642" s="59" t="str">
        <f t="shared" ref="L642:Z642" si="1280">if($E642="","",if($E642="Injured",if(and(L$1=year(today()),L$1&lt;=$I642,L$1&gt;=$H642),0,if(and(L$1&lt;=$I642,L$1&gt;=$H642),$F642,"")),if($E642="Dropped",if(and(L$1&lt;=$I642,L$1&gt;=$H642),if(Year($D642)=L$1,$F642*0.8,if((year($D642)+1)=L$1,$F642*0.6,$F642*0.4)) ,""),if($E642="Minors",0,if($E642="FA Contract",if(and(L$1&lt;=$I642,L$1&gt;=$H642),$F642,""),if($E642="YP Contract",if(L$1=$H642,500000,if(L$1=($H642+1),1000000,if(L$1=($H642+2),1500000,"")))))))))</f>
        <v/>
      </c>
      <c r="M642" s="59" t="str">
        <f t="shared" si="1280"/>
        <v/>
      </c>
      <c r="N642" s="59" t="str">
        <f t="shared" si="1280"/>
        <v/>
      </c>
      <c r="O642" s="59" t="str">
        <f t="shared" si="1280"/>
        <v/>
      </c>
      <c r="P642" s="59" t="str">
        <f t="shared" si="1280"/>
        <v/>
      </c>
      <c r="Q642" s="59" t="str">
        <f t="shared" si="1280"/>
        <v/>
      </c>
      <c r="R642" s="59" t="str">
        <f t="shared" si="1280"/>
        <v/>
      </c>
      <c r="S642" s="59" t="str">
        <f t="shared" si="1280"/>
        <v/>
      </c>
      <c r="T642" s="59" t="str">
        <f t="shared" si="1280"/>
        <v/>
      </c>
      <c r="U642" s="59" t="str">
        <f t="shared" si="1280"/>
        <v/>
      </c>
      <c r="V642" s="59" t="str">
        <f t="shared" si="1280"/>
        <v/>
      </c>
      <c r="W642" s="59" t="str">
        <f t="shared" si="1280"/>
        <v/>
      </c>
      <c r="X642" s="59" t="str">
        <f t="shared" si="1280"/>
        <v/>
      </c>
      <c r="Y642" s="59" t="str">
        <f t="shared" si="1280"/>
        <v/>
      </c>
      <c r="Z642" s="59" t="str">
        <f t="shared" si="1280"/>
        <v/>
      </c>
    </row>
    <row r="643">
      <c r="A643" s="16" t="s">
        <v>708</v>
      </c>
      <c r="B643" s="62"/>
      <c r="C643" s="54">
        <v>45343.0</v>
      </c>
      <c r="D643" s="54">
        <v>45886.0</v>
      </c>
      <c r="E643" s="55"/>
      <c r="F643" s="60"/>
      <c r="G643" s="57"/>
      <c r="H643" s="62"/>
      <c r="I643" s="58" t="str">
        <f t="shared" si="4"/>
        <v/>
      </c>
      <c r="J643" s="59" t="str">
        <f t="shared" ref="J643:K643" si="1281">if($E643="","",if($E643="Dropped",if(and(J$1&lt;=$I643,J$1&gt;=$H643),if(Year($D643)=J$1,$F643*0.8,if((year($D643)+1)=J$1,$F643*0.6,$F643*0.4)) ,""),if($E643="Minors",0,if($E643="FA Contract",if(and(J$1&lt;=$I643,J$1&gt;=$H643),$F643,""),if($E643="YP Contract",if(J$1=$H643,500000,if(J$1=($H643+1),1000000,if(J$1=($H643+2),1500000,""))))))))</f>
        <v/>
      </c>
      <c r="K643" s="59" t="str">
        <f t="shared" si="1281"/>
        <v/>
      </c>
      <c r="L643" s="59" t="str">
        <f t="shared" ref="L643:Z643" si="1282">if($E643="","",if($E643="Injured",if(and(L$1=year(today()),L$1&lt;=$I643,L$1&gt;=$H643),0,if(and(L$1&lt;=$I643,L$1&gt;=$H643),$F643,"")),if($E643="Dropped",if(and(L$1&lt;=$I643,L$1&gt;=$H643),if(Year($D643)=L$1,$F643*0.8,if((year($D643)+1)=L$1,$F643*0.6,$F643*0.4)) ,""),if($E643="Minors",0,if($E643="FA Contract",if(and(L$1&lt;=$I643,L$1&gt;=$H643),$F643,""),if($E643="YP Contract",if(L$1=$H643,500000,if(L$1=($H643+1),1000000,if(L$1=($H643+2),1500000,"")))))))))</f>
        <v/>
      </c>
      <c r="M643" s="59" t="str">
        <f t="shared" si="1282"/>
        <v/>
      </c>
      <c r="N643" s="59" t="str">
        <f t="shared" si="1282"/>
        <v/>
      </c>
      <c r="O643" s="59" t="str">
        <f t="shared" si="1282"/>
        <v/>
      </c>
      <c r="P643" s="59" t="str">
        <f t="shared" si="1282"/>
        <v/>
      </c>
      <c r="Q643" s="59" t="str">
        <f t="shared" si="1282"/>
        <v/>
      </c>
      <c r="R643" s="59" t="str">
        <f t="shared" si="1282"/>
        <v/>
      </c>
      <c r="S643" s="59" t="str">
        <f t="shared" si="1282"/>
        <v/>
      </c>
      <c r="T643" s="59" t="str">
        <f t="shared" si="1282"/>
        <v/>
      </c>
      <c r="U643" s="59" t="str">
        <f t="shared" si="1282"/>
        <v/>
      </c>
      <c r="V643" s="59" t="str">
        <f t="shared" si="1282"/>
        <v/>
      </c>
      <c r="W643" s="59" t="str">
        <f t="shared" si="1282"/>
        <v/>
      </c>
      <c r="X643" s="59" t="str">
        <f t="shared" si="1282"/>
        <v/>
      </c>
      <c r="Y643" s="59" t="str">
        <f t="shared" si="1282"/>
        <v/>
      </c>
      <c r="Z643" s="59" t="str">
        <f t="shared" si="1282"/>
        <v/>
      </c>
    </row>
    <row r="644">
      <c r="A644" s="16" t="s">
        <v>600</v>
      </c>
      <c r="B644" s="16"/>
      <c r="C644" s="54">
        <v>45356.0</v>
      </c>
      <c r="D644" s="54">
        <v>46037.0</v>
      </c>
      <c r="E644" s="55"/>
      <c r="F644" s="56"/>
      <c r="G644" s="57"/>
      <c r="H644" s="16"/>
      <c r="I644" s="58" t="str">
        <f t="shared" si="4"/>
        <v/>
      </c>
      <c r="J644" s="59" t="str">
        <f t="shared" ref="J644:K644" si="1283">if($E644="","",if($E644="Dropped",if(and(J$1&lt;=$I644,J$1&gt;=$H644),if(Year($D644)=J$1,$F644*0.8,if((year($D644)+1)=J$1,$F644*0.6,$F644*0.4)) ,""),if($E644="Minors",0,if($E644="FA Contract",if(and(J$1&lt;=$I644,J$1&gt;=$H644),$F644,""),if($E644="YP Contract",if(J$1=$H644,500000,if(J$1=($H644+1),1000000,if(J$1=($H644+2),1500000,""))))))))</f>
        <v/>
      </c>
      <c r="K644" s="59" t="str">
        <f t="shared" si="1283"/>
        <v/>
      </c>
      <c r="L644" s="59" t="str">
        <f t="shared" ref="L644:Z644" si="1284">if($E644="","",if($E644="Injured",if(and(L$1=year(today()),L$1&lt;=$I644,L$1&gt;=$H644),0,if(and(L$1&lt;=$I644,L$1&gt;=$H644),$F644,"")),if($E644="Dropped",if(and(L$1&lt;=$I644,L$1&gt;=$H644),if(Year($D644)=L$1,$F644*0.8,if((year($D644)+1)=L$1,$F644*0.6,$F644*0.4)) ,""),if($E644="Minors",0,if($E644="FA Contract",if(and(L$1&lt;=$I644,L$1&gt;=$H644),$F644,""),if($E644="YP Contract",if(L$1=$H644,500000,if(L$1=($H644+1),1000000,if(L$1=($H644+2),1500000,"")))))))))</f>
        <v/>
      </c>
      <c r="M644" s="59" t="str">
        <f t="shared" si="1284"/>
        <v/>
      </c>
      <c r="N644" s="59" t="str">
        <f t="shared" si="1284"/>
        <v/>
      </c>
      <c r="O644" s="59" t="str">
        <f t="shared" si="1284"/>
        <v/>
      </c>
      <c r="P644" s="59" t="str">
        <f t="shared" si="1284"/>
        <v/>
      </c>
      <c r="Q644" s="59" t="str">
        <f t="shared" si="1284"/>
        <v/>
      </c>
      <c r="R644" s="59" t="str">
        <f t="shared" si="1284"/>
        <v/>
      </c>
      <c r="S644" s="59" t="str">
        <f t="shared" si="1284"/>
        <v/>
      </c>
      <c r="T644" s="59" t="str">
        <f t="shared" si="1284"/>
        <v/>
      </c>
      <c r="U644" s="59" t="str">
        <f t="shared" si="1284"/>
        <v/>
      </c>
      <c r="V644" s="59" t="str">
        <f t="shared" si="1284"/>
        <v/>
      </c>
      <c r="W644" s="59" t="str">
        <f t="shared" si="1284"/>
        <v/>
      </c>
      <c r="X644" s="59" t="str">
        <f t="shared" si="1284"/>
        <v/>
      </c>
      <c r="Y644" s="59" t="str">
        <f t="shared" si="1284"/>
        <v/>
      </c>
      <c r="Z644" s="59" t="str">
        <f t="shared" si="1284"/>
        <v/>
      </c>
    </row>
    <row r="645">
      <c r="A645" s="16" t="s">
        <v>709</v>
      </c>
      <c r="B645" s="62"/>
      <c r="C645" s="54">
        <v>45501.0</v>
      </c>
      <c r="D645" s="54"/>
      <c r="E645" s="55"/>
      <c r="F645" s="60"/>
      <c r="G645" s="57"/>
      <c r="H645" s="62"/>
      <c r="I645" s="58" t="str">
        <f t="shared" si="4"/>
        <v/>
      </c>
      <c r="J645" s="59" t="str">
        <f t="shared" ref="J645:K645" si="1285">if($E645="","",if($E645="Dropped",if(and(J$1&lt;=$I645,J$1&gt;=$H645),if(Year($D645)=J$1,$F645*0.8,if((year($D645)+1)=J$1,$F645*0.6,$F645*0.4)) ,""),if($E645="Minors",0,if($E645="FA Contract",if(and(J$1&lt;=$I645,J$1&gt;=$H645),$F645,""),if($E645="YP Contract",if(J$1=$H645,500000,if(J$1=($H645+1),1000000,if(J$1=($H645+2),1500000,""))))))))</f>
        <v/>
      </c>
      <c r="K645" s="59" t="str">
        <f t="shared" si="1285"/>
        <v/>
      </c>
      <c r="L645" s="59" t="str">
        <f t="shared" ref="L645:Z645" si="1286">if($E645="","",if($E645="Injured",if(and(L$1=year(today()),L$1&lt;=$I645,L$1&gt;=$H645),0,if(and(L$1&lt;=$I645,L$1&gt;=$H645),$F645,"")),if($E645="Dropped",if(and(L$1&lt;=$I645,L$1&gt;=$H645),if(Year($D645)=L$1,$F645*0.8,if((year($D645)+1)=L$1,$F645*0.6,$F645*0.4)) ,""),if($E645="Minors",0,if($E645="FA Contract",if(and(L$1&lt;=$I645,L$1&gt;=$H645),$F645,""),if($E645="YP Contract",if(L$1=$H645,500000,if(L$1=($H645+1),1000000,if(L$1=($H645+2),1500000,"")))))))))</f>
        <v/>
      </c>
      <c r="M645" s="59" t="str">
        <f t="shared" si="1286"/>
        <v/>
      </c>
      <c r="N645" s="59" t="str">
        <f t="shared" si="1286"/>
        <v/>
      </c>
      <c r="O645" s="59" t="str">
        <f t="shared" si="1286"/>
        <v/>
      </c>
      <c r="P645" s="59" t="str">
        <f t="shared" si="1286"/>
        <v/>
      </c>
      <c r="Q645" s="59" t="str">
        <f t="shared" si="1286"/>
        <v/>
      </c>
      <c r="R645" s="59" t="str">
        <f t="shared" si="1286"/>
        <v/>
      </c>
      <c r="S645" s="59" t="str">
        <f t="shared" si="1286"/>
        <v/>
      </c>
      <c r="T645" s="59" t="str">
        <f t="shared" si="1286"/>
        <v/>
      </c>
      <c r="U645" s="59" t="str">
        <f t="shared" si="1286"/>
        <v/>
      </c>
      <c r="V645" s="59" t="str">
        <f t="shared" si="1286"/>
        <v/>
      </c>
      <c r="W645" s="59" t="str">
        <f t="shared" si="1286"/>
        <v/>
      </c>
      <c r="X645" s="59" t="str">
        <f t="shared" si="1286"/>
        <v/>
      </c>
      <c r="Y645" s="59" t="str">
        <f t="shared" si="1286"/>
        <v/>
      </c>
      <c r="Z645" s="59" t="str">
        <f t="shared" si="1286"/>
        <v/>
      </c>
    </row>
    <row r="646">
      <c r="A646" s="16" t="s">
        <v>710</v>
      </c>
      <c r="B646" s="62"/>
      <c r="C646" s="54">
        <v>45721.0</v>
      </c>
      <c r="D646" s="54">
        <v>45774.0</v>
      </c>
      <c r="E646" s="55"/>
      <c r="F646" s="56"/>
      <c r="G646" s="57"/>
      <c r="H646" s="62"/>
      <c r="I646" s="58" t="str">
        <f t="shared" si="4"/>
        <v/>
      </c>
      <c r="J646" s="59" t="str">
        <f t="shared" ref="J646:K646" si="1287">if($E646="","",if($E646="Dropped",if(and(J$1&lt;=$I646,J$1&gt;=$H646),if(Year($D646)=J$1,$F646*0.8,if((year($D646)+1)=J$1,$F646*0.6,$F646*0.4)) ,""),if($E646="Minors",0,if($E646="FA Contract",if(and(J$1&lt;=$I646,J$1&gt;=$H646),$F646,""),if($E646="YP Contract",if(J$1=$H646,500000,if(J$1=($H646+1),1000000,if(J$1=($H646+2),1500000,""))))))))</f>
        <v/>
      </c>
      <c r="K646" s="59" t="str">
        <f t="shared" si="1287"/>
        <v/>
      </c>
      <c r="L646" s="59" t="str">
        <f t="shared" ref="L646:Z646" si="1288">if($E646="","",if($E646="Injured",if(and(L$1=year(today()),L$1&lt;=$I646,L$1&gt;=$H646),0,if(and(L$1&lt;=$I646,L$1&gt;=$H646),$F646,"")),if($E646="Dropped",if(and(L$1&lt;=$I646,L$1&gt;=$H646),if(Year($D646)=L$1,$F646*0.8,if((year($D646)+1)=L$1,$F646*0.6,$F646*0.4)) ,""),if($E646="Minors",0,if($E646="FA Contract",if(and(L$1&lt;=$I646,L$1&gt;=$H646),$F646,""),if($E646="YP Contract",if(L$1=$H646,500000,if(L$1=($H646+1),1000000,if(L$1=($H646+2),1500000,"")))))))))</f>
        <v/>
      </c>
      <c r="M646" s="59" t="str">
        <f t="shared" si="1288"/>
        <v/>
      </c>
      <c r="N646" s="59" t="str">
        <f t="shared" si="1288"/>
        <v/>
      </c>
      <c r="O646" s="59" t="str">
        <f t="shared" si="1288"/>
        <v/>
      </c>
      <c r="P646" s="59" t="str">
        <f t="shared" si="1288"/>
        <v/>
      </c>
      <c r="Q646" s="59" t="str">
        <f t="shared" si="1288"/>
        <v/>
      </c>
      <c r="R646" s="59" t="str">
        <f t="shared" si="1288"/>
        <v/>
      </c>
      <c r="S646" s="59" t="str">
        <f t="shared" si="1288"/>
        <v/>
      </c>
      <c r="T646" s="59" t="str">
        <f t="shared" si="1288"/>
        <v/>
      </c>
      <c r="U646" s="59" t="str">
        <f t="shared" si="1288"/>
        <v/>
      </c>
      <c r="V646" s="59" t="str">
        <f t="shared" si="1288"/>
        <v/>
      </c>
      <c r="W646" s="59" t="str">
        <f t="shared" si="1288"/>
        <v/>
      </c>
      <c r="X646" s="59" t="str">
        <f t="shared" si="1288"/>
        <v/>
      </c>
      <c r="Y646" s="59" t="str">
        <f t="shared" si="1288"/>
        <v/>
      </c>
      <c r="Z646" s="59" t="str">
        <f t="shared" si="1288"/>
        <v/>
      </c>
    </row>
    <row r="647">
      <c r="A647" s="16" t="s">
        <v>191</v>
      </c>
      <c r="B647" s="62"/>
      <c r="C647" s="54">
        <v>45781.0</v>
      </c>
      <c r="D647" s="54">
        <v>45977.0</v>
      </c>
      <c r="E647" s="55"/>
      <c r="F647" s="60"/>
      <c r="G647" s="57"/>
      <c r="H647" s="62"/>
      <c r="I647" s="58" t="str">
        <f t="shared" si="4"/>
        <v/>
      </c>
      <c r="J647" s="59" t="str">
        <f t="shared" ref="J647:K647" si="1289">if($E647="","",if($E647="Dropped",if(and(J$1&lt;=$I647,J$1&gt;=$H647),if(Year($D647)=J$1,$F647*0.8,if((year($D647)+1)=J$1,$F647*0.6,$F647*0.4)) ,""),if($E647="Minors",0,if($E647="FA Contract",if(and(J$1&lt;=$I647,J$1&gt;=$H647),$F647,""),if($E647="YP Contract",if(J$1=$H647,500000,if(J$1=($H647+1),1000000,if(J$1=($H647+2),1500000,""))))))))</f>
        <v/>
      </c>
      <c r="K647" s="59" t="str">
        <f t="shared" si="1289"/>
        <v/>
      </c>
      <c r="L647" s="59" t="str">
        <f t="shared" ref="L647:Z647" si="1290">if($E647="","",if($E647="Injured",if(and(L$1=year(today()),L$1&lt;=$I647,L$1&gt;=$H647),0,if(and(L$1&lt;=$I647,L$1&gt;=$H647),$F647,"")),if($E647="Dropped",if(and(L$1&lt;=$I647,L$1&gt;=$H647),if(Year($D647)=L$1,$F647*0.8,if((year($D647)+1)=L$1,$F647*0.6,$F647*0.4)) ,""),if($E647="Minors",0,if($E647="FA Contract",if(and(L$1&lt;=$I647,L$1&gt;=$H647),$F647,""),if($E647="YP Contract",if(L$1=$H647,500000,if(L$1=($H647+1),1000000,if(L$1=($H647+2),1500000,"")))))))))</f>
        <v/>
      </c>
      <c r="M647" s="59" t="str">
        <f t="shared" si="1290"/>
        <v/>
      </c>
      <c r="N647" s="59" t="str">
        <f t="shared" si="1290"/>
        <v/>
      </c>
      <c r="O647" s="59" t="str">
        <f t="shared" si="1290"/>
        <v/>
      </c>
      <c r="P647" s="59" t="str">
        <f t="shared" si="1290"/>
        <v/>
      </c>
      <c r="Q647" s="59" t="str">
        <f t="shared" si="1290"/>
        <v/>
      </c>
      <c r="R647" s="59" t="str">
        <f t="shared" si="1290"/>
        <v/>
      </c>
      <c r="S647" s="59" t="str">
        <f t="shared" si="1290"/>
        <v/>
      </c>
      <c r="T647" s="59" t="str">
        <f t="shared" si="1290"/>
        <v/>
      </c>
      <c r="U647" s="59" t="str">
        <f t="shared" si="1290"/>
        <v/>
      </c>
      <c r="V647" s="59" t="str">
        <f t="shared" si="1290"/>
        <v/>
      </c>
      <c r="W647" s="59" t="str">
        <f t="shared" si="1290"/>
        <v/>
      </c>
      <c r="X647" s="59" t="str">
        <f t="shared" si="1290"/>
        <v/>
      </c>
      <c r="Y647" s="59" t="str">
        <f t="shared" si="1290"/>
        <v/>
      </c>
      <c r="Z647" s="59" t="str">
        <f t="shared" si="1290"/>
        <v/>
      </c>
    </row>
    <row r="648">
      <c r="A648" s="16" t="s">
        <v>711</v>
      </c>
      <c r="B648" s="62"/>
      <c r="C648" s="54">
        <v>45396.0</v>
      </c>
      <c r="D648" s="54"/>
      <c r="E648" s="55"/>
      <c r="F648" s="60"/>
      <c r="G648" s="72"/>
      <c r="H648" s="62"/>
      <c r="I648" s="58" t="str">
        <f t="shared" si="4"/>
        <v/>
      </c>
      <c r="J648" s="59" t="str">
        <f t="shared" ref="J648:K648" si="1291">if($E648="","",if($E648="Dropped",if(and(J$1&lt;=$I648,J$1&gt;=$H648),if(Year($D648)=J$1,$F648*0.8,if((year($D648)+1)=J$1,$F648*0.6,$F648*0.4)) ,""),if($E648="Minors",0,if($E648="FA Contract",if(and(J$1&lt;=$I648,J$1&gt;=$H648),$F648,""),if($E648="YP Contract",if(J$1=$H648,500000,if(J$1=($H648+1),1000000,if(J$1=($H648+2),1500000,""))))))))</f>
        <v/>
      </c>
      <c r="K648" s="59" t="str">
        <f t="shared" si="1291"/>
        <v/>
      </c>
      <c r="L648" s="59" t="str">
        <f t="shared" ref="L648:Z648" si="1292">if($E648="","",if($E648="Injured",if(and(L$1=year(today()),L$1&lt;=$I648,L$1&gt;=$H648),0,if(and(L$1&lt;=$I648,L$1&gt;=$H648),$F648,"")),if($E648="Dropped",if(and(L$1&lt;=$I648,L$1&gt;=$H648),if(Year($D648)=L$1,$F648*0.8,if((year($D648)+1)=L$1,$F648*0.6,$F648*0.4)) ,""),if($E648="Minors",0,if($E648="FA Contract",if(and(L$1&lt;=$I648,L$1&gt;=$H648),$F648,""),if($E648="YP Contract",if(L$1=$H648,500000,if(L$1=($H648+1),1000000,if(L$1=($H648+2),1500000,"")))))))))</f>
        <v/>
      </c>
      <c r="M648" s="59" t="str">
        <f t="shared" si="1292"/>
        <v/>
      </c>
      <c r="N648" s="59" t="str">
        <f t="shared" si="1292"/>
        <v/>
      </c>
      <c r="O648" s="59" t="str">
        <f t="shared" si="1292"/>
        <v/>
      </c>
      <c r="P648" s="59" t="str">
        <f t="shared" si="1292"/>
        <v/>
      </c>
      <c r="Q648" s="59" t="str">
        <f t="shared" si="1292"/>
        <v/>
      </c>
      <c r="R648" s="59" t="str">
        <f t="shared" si="1292"/>
        <v/>
      </c>
      <c r="S648" s="59" t="str">
        <f t="shared" si="1292"/>
        <v/>
      </c>
      <c r="T648" s="59" t="str">
        <f t="shared" si="1292"/>
        <v/>
      </c>
      <c r="U648" s="59" t="str">
        <f t="shared" si="1292"/>
        <v/>
      </c>
      <c r="V648" s="59" t="str">
        <f t="shared" si="1292"/>
        <v/>
      </c>
      <c r="W648" s="59" t="str">
        <f t="shared" si="1292"/>
        <v/>
      </c>
      <c r="X648" s="59" t="str">
        <f t="shared" si="1292"/>
        <v/>
      </c>
      <c r="Y648" s="59" t="str">
        <f t="shared" si="1292"/>
        <v/>
      </c>
      <c r="Z648" s="59" t="str">
        <f t="shared" si="1292"/>
        <v/>
      </c>
    </row>
    <row r="649">
      <c r="A649" s="16" t="s">
        <v>712</v>
      </c>
      <c r="B649" s="62"/>
      <c r="C649" s="54">
        <v>45487.0</v>
      </c>
      <c r="D649" s="54"/>
      <c r="E649" s="55"/>
      <c r="F649" s="60"/>
      <c r="G649" s="57"/>
      <c r="H649" s="62"/>
      <c r="I649" s="58" t="str">
        <f t="shared" si="4"/>
        <v/>
      </c>
      <c r="J649" s="59" t="str">
        <f t="shared" ref="J649:K649" si="1293">if($E649="","",if($E649="Dropped",if(and(J$1&lt;=$I649,J$1&gt;=$H649),if(Year($D649)=J$1,$F649*0.8,if((year($D649)+1)=J$1,$F649*0.6,$F649*0.4)) ,""),if($E649="Minors",0,if($E649="FA Contract",if(and(J$1&lt;=$I649,J$1&gt;=$H649),$F649,""),if($E649="YP Contract",if(J$1=$H649,500000,if(J$1=($H649+1),1000000,if(J$1=($H649+2),1500000,""))))))))</f>
        <v/>
      </c>
      <c r="K649" s="59" t="str">
        <f t="shared" si="1293"/>
        <v/>
      </c>
      <c r="L649" s="59" t="str">
        <f t="shared" ref="L649:Z649" si="1294">if($E649="","",if($E649="Injured",if(and(L$1=year(today()),L$1&lt;=$I649,L$1&gt;=$H649),0,if(and(L$1&lt;=$I649,L$1&gt;=$H649),$F649,"")),if($E649="Dropped",if(and(L$1&lt;=$I649,L$1&gt;=$H649),if(Year($D649)=L$1,$F649*0.8,if((year($D649)+1)=L$1,$F649*0.6,$F649*0.4)) ,""),if($E649="Minors",0,if($E649="FA Contract",if(and(L$1&lt;=$I649,L$1&gt;=$H649),$F649,""),if($E649="YP Contract",if(L$1=$H649,500000,if(L$1=($H649+1),1000000,if(L$1=($H649+2),1500000,"")))))))))</f>
        <v/>
      </c>
      <c r="M649" s="59" t="str">
        <f t="shared" si="1294"/>
        <v/>
      </c>
      <c r="N649" s="59" t="str">
        <f t="shared" si="1294"/>
        <v/>
      </c>
      <c r="O649" s="59" t="str">
        <f t="shared" si="1294"/>
        <v/>
      </c>
      <c r="P649" s="59" t="str">
        <f t="shared" si="1294"/>
        <v/>
      </c>
      <c r="Q649" s="59" t="str">
        <f t="shared" si="1294"/>
        <v/>
      </c>
      <c r="R649" s="59" t="str">
        <f t="shared" si="1294"/>
        <v/>
      </c>
      <c r="S649" s="59" t="str">
        <f t="shared" si="1294"/>
        <v/>
      </c>
      <c r="T649" s="59" t="str">
        <f t="shared" si="1294"/>
        <v/>
      </c>
      <c r="U649" s="59" t="str">
        <f t="shared" si="1294"/>
        <v/>
      </c>
      <c r="V649" s="59" t="str">
        <f t="shared" si="1294"/>
        <v/>
      </c>
      <c r="W649" s="59" t="str">
        <f t="shared" si="1294"/>
        <v/>
      </c>
      <c r="X649" s="59" t="str">
        <f t="shared" si="1294"/>
        <v/>
      </c>
      <c r="Y649" s="59" t="str">
        <f t="shared" si="1294"/>
        <v/>
      </c>
      <c r="Z649" s="59" t="str">
        <f t="shared" si="1294"/>
        <v/>
      </c>
    </row>
    <row r="650">
      <c r="A650" s="16" t="s">
        <v>408</v>
      </c>
      <c r="B650" s="62"/>
      <c r="C650" s="54">
        <v>45343.0</v>
      </c>
      <c r="D650" s="54">
        <v>46028.0</v>
      </c>
      <c r="E650" s="55"/>
      <c r="F650" s="60"/>
      <c r="G650" s="57"/>
      <c r="H650" s="62"/>
      <c r="I650" s="58" t="str">
        <f t="shared" si="4"/>
        <v/>
      </c>
      <c r="J650" s="59" t="str">
        <f t="shared" ref="J650:K650" si="1295">if($E650="","",if($E650="Dropped",if(and(J$1&lt;=$I650,J$1&gt;=$H650),if(Year($D650)=J$1,$F650*0.8,if((year($D650)+1)=J$1,$F650*0.6,$F650*0.4)) ,""),if($E650="Minors",0,if($E650="FA Contract",if(and(J$1&lt;=$I650,J$1&gt;=$H650),$F650,""),if($E650="YP Contract",if(J$1=$H650,500000,if(J$1=($H650+1),1000000,if(J$1=($H650+2),1500000,""))))))))</f>
        <v/>
      </c>
      <c r="K650" s="59" t="str">
        <f t="shared" si="1295"/>
        <v/>
      </c>
      <c r="L650" s="59" t="str">
        <f t="shared" ref="L650:Z650" si="1296">if($E650="","",if($E650="Injured",if(and(L$1=year(today()),L$1&lt;=$I650,L$1&gt;=$H650),0,if(and(L$1&lt;=$I650,L$1&gt;=$H650),$F650,"")),if($E650="Dropped",if(and(L$1&lt;=$I650,L$1&gt;=$H650),if(Year($D650)=L$1,$F650*0.8,if((year($D650)+1)=L$1,$F650*0.6,$F650*0.4)) ,""),if($E650="Minors",0,if($E650="FA Contract",if(and(L$1&lt;=$I650,L$1&gt;=$H650),$F650,""),if($E650="YP Contract",if(L$1=$H650,500000,if(L$1=($H650+1),1000000,if(L$1=($H650+2),1500000,"")))))))))</f>
        <v/>
      </c>
      <c r="M650" s="59" t="str">
        <f t="shared" si="1296"/>
        <v/>
      </c>
      <c r="N650" s="59" t="str">
        <f t="shared" si="1296"/>
        <v/>
      </c>
      <c r="O650" s="59" t="str">
        <f t="shared" si="1296"/>
        <v/>
      </c>
      <c r="P650" s="59" t="str">
        <f t="shared" si="1296"/>
        <v/>
      </c>
      <c r="Q650" s="59" t="str">
        <f t="shared" si="1296"/>
        <v/>
      </c>
      <c r="R650" s="59" t="str">
        <f t="shared" si="1296"/>
        <v/>
      </c>
      <c r="S650" s="59" t="str">
        <f t="shared" si="1296"/>
        <v/>
      </c>
      <c r="T650" s="59" t="str">
        <f t="shared" si="1296"/>
        <v/>
      </c>
      <c r="U650" s="59" t="str">
        <f t="shared" si="1296"/>
        <v/>
      </c>
      <c r="V650" s="59" t="str">
        <f t="shared" si="1296"/>
        <v/>
      </c>
      <c r="W650" s="59" t="str">
        <f t="shared" si="1296"/>
        <v/>
      </c>
      <c r="X650" s="59" t="str">
        <f t="shared" si="1296"/>
        <v/>
      </c>
      <c r="Y650" s="59" t="str">
        <f t="shared" si="1296"/>
        <v/>
      </c>
      <c r="Z650" s="59" t="str">
        <f t="shared" si="1296"/>
        <v/>
      </c>
    </row>
    <row r="651">
      <c r="A651" s="16" t="s">
        <v>504</v>
      </c>
      <c r="B651" s="62"/>
      <c r="C651" s="54">
        <v>45732.0</v>
      </c>
      <c r="D651" s="54">
        <v>45977.0</v>
      </c>
      <c r="E651" s="55"/>
      <c r="F651" s="56"/>
      <c r="G651" s="57"/>
      <c r="H651" s="62"/>
      <c r="I651" s="58" t="str">
        <f t="shared" si="4"/>
        <v/>
      </c>
      <c r="J651" s="59" t="str">
        <f t="shared" ref="J651:K651" si="1297">if($E651="","",if($E651="Dropped",if(and(J$1&lt;=$I651,J$1&gt;=$H651),if(Year($D651)=J$1,$F651*0.8,if((year($D651)+1)=J$1,$F651*0.6,$F651*0.4)) ,""),if($E651="Minors",0,if($E651="FA Contract",if(and(J$1&lt;=$I651,J$1&gt;=$H651),$F651,""),if($E651="YP Contract",if(J$1=$H651,500000,if(J$1=($H651+1),1000000,if(J$1=($H651+2),1500000,""))))))))</f>
        <v/>
      </c>
      <c r="K651" s="59" t="str">
        <f t="shared" si="1297"/>
        <v/>
      </c>
      <c r="L651" s="59" t="str">
        <f t="shared" ref="L651:Z651" si="1298">if($E651="","",if($E651="Injured",if(and(L$1=year(today()),L$1&lt;=$I651,L$1&gt;=$H651),0,if(and(L$1&lt;=$I651,L$1&gt;=$H651),$F651,"")),if($E651="Dropped",if(and(L$1&lt;=$I651,L$1&gt;=$H651),if(Year($D651)=L$1,$F651*0.8,if((year($D651)+1)=L$1,$F651*0.6,$F651*0.4)) ,""),if($E651="Minors",0,if($E651="FA Contract",if(and(L$1&lt;=$I651,L$1&gt;=$H651),$F651,""),if($E651="YP Contract",if(L$1=$H651,500000,if(L$1=($H651+1),1000000,if(L$1=($H651+2),1500000,"")))))))))</f>
        <v/>
      </c>
      <c r="M651" s="59" t="str">
        <f t="shared" si="1298"/>
        <v/>
      </c>
      <c r="N651" s="59" t="str">
        <f t="shared" si="1298"/>
        <v/>
      </c>
      <c r="O651" s="59" t="str">
        <f t="shared" si="1298"/>
        <v/>
      </c>
      <c r="P651" s="59" t="str">
        <f t="shared" si="1298"/>
        <v/>
      </c>
      <c r="Q651" s="59" t="str">
        <f t="shared" si="1298"/>
        <v/>
      </c>
      <c r="R651" s="59" t="str">
        <f t="shared" si="1298"/>
        <v/>
      </c>
      <c r="S651" s="59" t="str">
        <f t="shared" si="1298"/>
        <v/>
      </c>
      <c r="T651" s="59" t="str">
        <f t="shared" si="1298"/>
        <v/>
      </c>
      <c r="U651" s="59" t="str">
        <f t="shared" si="1298"/>
        <v/>
      </c>
      <c r="V651" s="59" t="str">
        <f t="shared" si="1298"/>
        <v/>
      </c>
      <c r="W651" s="59" t="str">
        <f t="shared" si="1298"/>
        <v/>
      </c>
      <c r="X651" s="59" t="str">
        <f t="shared" si="1298"/>
        <v/>
      </c>
      <c r="Y651" s="59" t="str">
        <f t="shared" si="1298"/>
        <v/>
      </c>
      <c r="Z651" s="59" t="str">
        <f t="shared" si="1298"/>
        <v/>
      </c>
    </row>
    <row r="652">
      <c r="A652" s="16" t="s">
        <v>713</v>
      </c>
      <c r="B652" s="62"/>
      <c r="C652" s="54">
        <v>45464.0</v>
      </c>
      <c r="D652" s="54"/>
      <c r="E652" s="55"/>
      <c r="F652" s="60"/>
      <c r="G652" s="57"/>
      <c r="H652" s="62"/>
      <c r="I652" s="58" t="str">
        <f t="shared" si="4"/>
        <v/>
      </c>
      <c r="J652" s="59" t="str">
        <f t="shared" ref="J652:K652" si="1299">if($E652="","",if($E652="Dropped",if(and(J$1&lt;=$I652,J$1&gt;=$H652),if(Year($D652)=J$1,$F652*0.8,if((year($D652)+1)=J$1,$F652*0.6,$F652*0.4)) ,""),if($E652="Minors",0,if($E652="FA Contract",if(and(J$1&lt;=$I652,J$1&gt;=$H652),$F652,""),if($E652="YP Contract",if(J$1=$H652,500000,if(J$1=($H652+1),1000000,if(J$1=($H652+2),1500000,""))))))))</f>
        <v/>
      </c>
      <c r="K652" s="59" t="str">
        <f t="shared" si="1299"/>
        <v/>
      </c>
      <c r="L652" s="59" t="str">
        <f t="shared" ref="L652:Z652" si="1300">if($E652="","",if($E652="Injured",if(and(L$1=year(today()),L$1&lt;=$I652,L$1&gt;=$H652),0,if(and(L$1&lt;=$I652,L$1&gt;=$H652),$F652,"")),if($E652="Dropped",if(and(L$1&lt;=$I652,L$1&gt;=$H652),if(Year($D652)=L$1,$F652*0.8,if((year($D652)+1)=L$1,$F652*0.6,$F652*0.4)) ,""),if($E652="Minors",0,if($E652="FA Contract",if(and(L$1&lt;=$I652,L$1&gt;=$H652),$F652,""),if($E652="YP Contract",if(L$1=$H652,500000,if(L$1=($H652+1),1000000,if(L$1=($H652+2),1500000,"")))))))))</f>
        <v/>
      </c>
      <c r="M652" s="59" t="str">
        <f t="shared" si="1300"/>
        <v/>
      </c>
      <c r="N652" s="59" t="str">
        <f t="shared" si="1300"/>
        <v/>
      </c>
      <c r="O652" s="59" t="str">
        <f t="shared" si="1300"/>
        <v/>
      </c>
      <c r="P652" s="59" t="str">
        <f t="shared" si="1300"/>
        <v/>
      </c>
      <c r="Q652" s="59" t="str">
        <f t="shared" si="1300"/>
        <v/>
      </c>
      <c r="R652" s="59" t="str">
        <f t="shared" si="1300"/>
        <v/>
      </c>
      <c r="S652" s="59" t="str">
        <f t="shared" si="1300"/>
        <v/>
      </c>
      <c r="T652" s="59" t="str">
        <f t="shared" si="1300"/>
        <v/>
      </c>
      <c r="U652" s="59" t="str">
        <f t="shared" si="1300"/>
        <v/>
      </c>
      <c r="V652" s="59" t="str">
        <f t="shared" si="1300"/>
        <v/>
      </c>
      <c r="W652" s="59" t="str">
        <f t="shared" si="1300"/>
        <v/>
      </c>
      <c r="X652" s="59" t="str">
        <f t="shared" si="1300"/>
        <v/>
      </c>
      <c r="Y652" s="59" t="str">
        <f t="shared" si="1300"/>
        <v/>
      </c>
      <c r="Z652" s="59" t="str">
        <f t="shared" si="1300"/>
        <v/>
      </c>
    </row>
    <row r="653">
      <c r="A653" s="16" t="s">
        <v>23</v>
      </c>
      <c r="B653" s="62"/>
      <c r="C653" s="54">
        <v>45356.0</v>
      </c>
      <c r="D653" s="54">
        <v>45977.0</v>
      </c>
      <c r="E653" s="55"/>
      <c r="F653" s="60"/>
      <c r="G653" s="57"/>
      <c r="H653" s="62"/>
      <c r="I653" s="58" t="str">
        <f t="shared" si="4"/>
        <v/>
      </c>
      <c r="J653" s="59" t="str">
        <f t="shared" ref="J653:K653" si="1301">if($E653="","",if($E653="Dropped",if(and(J$1&lt;=$I653,J$1&gt;=$H653),if(Year($D653)=J$1,$F653*0.8,if((year($D653)+1)=J$1,$F653*0.6,$F653*0.4)) ,""),if($E653="Minors",0,if($E653="FA Contract",if(and(J$1&lt;=$I653,J$1&gt;=$H653),$F653,""),if($E653="YP Contract",if(J$1=$H653,500000,if(J$1=($H653+1),1000000,if(J$1=($H653+2),1500000,""))))))))</f>
        <v/>
      </c>
      <c r="K653" s="59" t="str">
        <f t="shared" si="1301"/>
        <v/>
      </c>
      <c r="L653" s="59" t="str">
        <f t="shared" ref="L653:Z653" si="1302">if($E653="","",if($E653="Injured",if(and(L$1=year(today()),L$1&lt;=$I653,L$1&gt;=$H653),0,if(and(L$1&lt;=$I653,L$1&gt;=$H653),$F653,"")),if($E653="Dropped",if(and(L$1&lt;=$I653,L$1&gt;=$H653),if(Year($D653)=L$1,$F653*0.8,if((year($D653)+1)=L$1,$F653*0.6,$F653*0.4)) ,""),if($E653="Minors",0,if($E653="FA Contract",if(and(L$1&lt;=$I653,L$1&gt;=$H653),$F653,""),if($E653="YP Contract",if(L$1=$H653,500000,if(L$1=($H653+1),1000000,if(L$1=($H653+2),1500000,"")))))))))</f>
        <v/>
      </c>
      <c r="M653" s="59" t="str">
        <f t="shared" si="1302"/>
        <v/>
      </c>
      <c r="N653" s="59" t="str">
        <f t="shared" si="1302"/>
        <v/>
      </c>
      <c r="O653" s="59" t="str">
        <f t="shared" si="1302"/>
        <v/>
      </c>
      <c r="P653" s="59" t="str">
        <f t="shared" si="1302"/>
        <v/>
      </c>
      <c r="Q653" s="59" t="str">
        <f t="shared" si="1302"/>
        <v/>
      </c>
      <c r="R653" s="59" t="str">
        <f t="shared" si="1302"/>
        <v/>
      </c>
      <c r="S653" s="59" t="str">
        <f t="shared" si="1302"/>
        <v/>
      </c>
      <c r="T653" s="59" t="str">
        <f t="shared" si="1302"/>
        <v/>
      </c>
      <c r="U653" s="59" t="str">
        <f t="shared" si="1302"/>
        <v/>
      </c>
      <c r="V653" s="59" t="str">
        <f t="shared" si="1302"/>
        <v/>
      </c>
      <c r="W653" s="59" t="str">
        <f t="shared" si="1302"/>
        <v/>
      </c>
      <c r="X653" s="59" t="str">
        <f t="shared" si="1302"/>
        <v/>
      </c>
      <c r="Y653" s="59" t="str">
        <f t="shared" si="1302"/>
        <v/>
      </c>
      <c r="Z653" s="59" t="str">
        <f t="shared" si="1302"/>
        <v/>
      </c>
    </row>
    <row r="654">
      <c r="A654" s="16" t="s">
        <v>393</v>
      </c>
      <c r="B654" s="62"/>
      <c r="C654" s="54">
        <v>45343.0</v>
      </c>
      <c r="D654" s="54">
        <v>46028.0</v>
      </c>
      <c r="E654" s="55"/>
      <c r="F654" s="60"/>
      <c r="G654" s="57"/>
      <c r="H654" s="16"/>
      <c r="I654" s="58" t="str">
        <f t="shared" si="4"/>
        <v/>
      </c>
      <c r="J654" s="59" t="str">
        <f t="shared" ref="J654:K654" si="1303">if($E654="","",if($E654="Dropped",if(and(J$1&lt;=$I654,J$1&gt;=$H654),if(Year($D654)=J$1,$F654*0.8,if((year($D654)+1)=J$1,$F654*0.6,$F654*0.4)) ,""),if($E654="Minors",0,if($E654="FA Contract",if(and(J$1&lt;=$I654,J$1&gt;=$H654),$F654,""),if($E654="YP Contract",if(J$1=$H654,500000,if(J$1=($H654+1),1000000,if(J$1=($H654+2),1500000,""))))))))</f>
        <v/>
      </c>
      <c r="K654" s="59" t="str">
        <f t="shared" si="1303"/>
        <v/>
      </c>
      <c r="L654" s="59" t="str">
        <f t="shared" ref="L654:Z654" si="1304">if($E654="","",if($E654="Injured",if(and(L$1=year(today()),L$1&lt;=$I654,L$1&gt;=$H654),0,if(and(L$1&lt;=$I654,L$1&gt;=$H654),$F654,"")),if($E654="Dropped",if(and(L$1&lt;=$I654,L$1&gt;=$H654),if(Year($D654)=L$1,$F654*0.8,if((year($D654)+1)=L$1,$F654*0.6,$F654*0.4)) ,""),if($E654="Minors",0,if($E654="FA Contract",if(and(L$1&lt;=$I654,L$1&gt;=$H654),$F654,""),if($E654="YP Contract",if(L$1=$H654,500000,if(L$1=($H654+1),1000000,if(L$1=($H654+2),1500000,"")))))))))</f>
        <v/>
      </c>
      <c r="M654" s="59" t="str">
        <f t="shared" si="1304"/>
        <v/>
      </c>
      <c r="N654" s="59" t="str">
        <f t="shared" si="1304"/>
        <v/>
      </c>
      <c r="O654" s="59" t="str">
        <f t="shared" si="1304"/>
        <v/>
      </c>
      <c r="P654" s="59" t="str">
        <f t="shared" si="1304"/>
        <v/>
      </c>
      <c r="Q654" s="59" t="str">
        <f t="shared" si="1304"/>
        <v/>
      </c>
      <c r="R654" s="59" t="str">
        <f t="shared" si="1304"/>
        <v/>
      </c>
      <c r="S654" s="59" t="str">
        <f t="shared" si="1304"/>
        <v/>
      </c>
      <c r="T654" s="59" t="str">
        <f t="shared" si="1304"/>
        <v/>
      </c>
      <c r="U654" s="59" t="str">
        <f t="shared" si="1304"/>
        <v/>
      </c>
      <c r="V654" s="59" t="str">
        <f t="shared" si="1304"/>
        <v/>
      </c>
      <c r="W654" s="59" t="str">
        <f t="shared" si="1304"/>
        <v/>
      </c>
      <c r="X654" s="59" t="str">
        <f t="shared" si="1304"/>
        <v/>
      </c>
      <c r="Y654" s="59" t="str">
        <f t="shared" si="1304"/>
        <v/>
      </c>
      <c r="Z654" s="59" t="str">
        <f t="shared" si="1304"/>
        <v/>
      </c>
    </row>
    <row r="655">
      <c r="A655" s="16" t="s">
        <v>714</v>
      </c>
      <c r="B655" s="62"/>
      <c r="C655" s="54">
        <v>45608.0</v>
      </c>
      <c r="D655" s="54"/>
      <c r="E655" s="55"/>
      <c r="F655" s="56"/>
      <c r="G655" s="57"/>
      <c r="H655" s="62"/>
      <c r="I655" s="58" t="str">
        <f t="shared" si="4"/>
        <v/>
      </c>
      <c r="J655" s="59" t="str">
        <f t="shared" ref="J655:K655" si="1305">if($E655="","",if($E655="Dropped",if(and(J$1&lt;=$I655,J$1&gt;=$H655),if(Year($D655)=J$1,$F655*0.8,if((year($D655)+1)=J$1,$F655*0.6,$F655*0.4)) ,""),if($E655="Minors",0,if($E655="FA Contract",if(and(J$1&lt;=$I655,J$1&gt;=$H655),$F655,""),if($E655="YP Contract",if(J$1=$H655,500000,if(J$1=($H655+1),1000000,if(J$1=($H655+2),1500000,""))))))))</f>
        <v/>
      </c>
      <c r="K655" s="59" t="str">
        <f t="shared" si="1305"/>
        <v/>
      </c>
      <c r="L655" s="59" t="str">
        <f t="shared" ref="L655:Z655" si="1306">if($E655="","",if($E655="Injured",if(and(L$1=year(today()),L$1&lt;=$I655,L$1&gt;=$H655),0,if(and(L$1&lt;=$I655,L$1&gt;=$H655),$F655,"")),if($E655="Dropped",if(and(L$1&lt;=$I655,L$1&gt;=$H655),if(Year($D655)=L$1,$F655*0.8,if((year($D655)+1)=L$1,$F655*0.6,$F655*0.4)) ,""),if($E655="Minors",0,if($E655="FA Contract",if(and(L$1&lt;=$I655,L$1&gt;=$H655),$F655,""),if($E655="YP Contract",if(L$1=$H655,500000,if(L$1=($H655+1),1000000,if(L$1=($H655+2),1500000,"")))))))))</f>
        <v/>
      </c>
      <c r="M655" s="59" t="str">
        <f t="shared" si="1306"/>
        <v/>
      </c>
      <c r="N655" s="59" t="str">
        <f t="shared" si="1306"/>
        <v/>
      </c>
      <c r="O655" s="59" t="str">
        <f t="shared" si="1306"/>
        <v/>
      </c>
      <c r="P655" s="59" t="str">
        <f t="shared" si="1306"/>
        <v/>
      </c>
      <c r="Q655" s="59" t="str">
        <f t="shared" si="1306"/>
        <v/>
      </c>
      <c r="R655" s="59" t="str">
        <f t="shared" si="1306"/>
        <v/>
      </c>
      <c r="S655" s="59" t="str">
        <f t="shared" si="1306"/>
        <v/>
      </c>
      <c r="T655" s="59" t="str">
        <f t="shared" si="1306"/>
        <v/>
      </c>
      <c r="U655" s="59" t="str">
        <f t="shared" si="1306"/>
        <v/>
      </c>
      <c r="V655" s="59" t="str">
        <f t="shared" si="1306"/>
        <v/>
      </c>
      <c r="W655" s="59" t="str">
        <f t="shared" si="1306"/>
        <v/>
      </c>
      <c r="X655" s="59" t="str">
        <f t="shared" si="1306"/>
        <v/>
      </c>
      <c r="Y655" s="59" t="str">
        <f t="shared" si="1306"/>
        <v/>
      </c>
      <c r="Z655" s="59" t="str">
        <f t="shared" si="1306"/>
        <v/>
      </c>
    </row>
    <row r="656">
      <c r="A656" s="16" t="s">
        <v>715</v>
      </c>
      <c r="B656" s="62"/>
      <c r="C656" s="54">
        <v>45614.0</v>
      </c>
      <c r="D656" s="54"/>
      <c r="E656" s="55"/>
      <c r="F656" s="56"/>
      <c r="G656" s="57"/>
      <c r="H656" s="62"/>
      <c r="I656" s="58" t="str">
        <f t="shared" si="4"/>
        <v/>
      </c>
      <c r="J656" s="59" t="str">
        <f t="shared" ref="J656:K656" si="1307">if($E656="","",if($E656="Dropped",if(and(J$1&lt;=$I656,J$1&gt;=$H656),if(Year($D656)=J$1,$F656*0.8,if((year($D656)+1)=J$1,$F656*0.6,$F656*0.4)) ,""),if($E656="Minors",0,if($E656="FA Contract",if(and(J$1&lt;=$I656,J$1&gt;=$H656),$F656,""),if($E656="YP Contract",if(J$1=$H656,500000,if(J$1=($H656+1),1000000,if(J$1=($H656+2),1500000,""))))))))</f>
        <v/>
      </c>
      <c r="K656" s="59" t="str">
        <f t="shared" si="1307"/>
        <v/>
      </c>
      <c r="L656" s="59" t="str">
        <f t="shared" ref="L656:Z656" si="1308">if($E656="","",if($E656="Injured",if(and(L$1=year(today()),L$1&lt;=$I656,L$1&gt;=$H656),0,if(and(L$1&lt;=$I656,L$1&gt;=$H656),$F656,"")),if($E656="Dropped",if(and(L$1&lt;=$I656,L$1&gt;=$H656),if(Year($D656)=L$1,$F656*0.8,if((year($D656)+1)=L$1,$F656*0.6,$F656*0.4)) ,""),if($E656="Minors",0,if($E656="FA Contract",if(and(L$1&lt;=$I656,L$1&gt;=$H656),$F656,""),if($E656="YP Contract",if(L$1=$H656,500000,if(L$1=($H656+1),1000000,if(L$1=($H656+2),1500000,"")))))))))</f>
        <v/>
      </c>
      <c r="M656" s="59" t="str">
        <f t="shared" si="1308"/>
        <v/>
      </c>
      <c r="N656" s="59" t="str">
        <f t="shared" si="1308"/>
        <v/>
      </c>
      <c r="O656" s="59" t="str">
        <f t="shared" si="1308"/>
        <v/>
      </c>
      <c r="P656" s="59" t="str">
        <f t="shared" si="1308"/>
        <v/>
      </c>
      <c r="Q656" s="59" t="str">
        <f t="shared" si="1308"/>
        <v/>
      </c>
      <c r="R656" s="59" t="str">
        <f t="shared" si="1308"/>
        <v/>
      </c>
      <c r="S656" s="59" t="str">
        <f t="shared" si="1308"/>
        <v/>
      </c>
      <c r="T656" s="59" t="str">
        <f t="shared" si="1308"/>
        <v/>
      </c>
      <c r="U656" s="59" t="str">
        <f t="shared" si="1308"/>
        <v/>
      </c>
      <c r="V656" s="59" t="str">
        <f t="shared" si="1308"/>
        <v/>
      </c>
      <c r="W656" s="59" t="str">
        <f t="shared" si="1308"/>
        <v/>
      </c>
      <c r="X656" s="59" t="str">
        <f t="shared" si="1308"/>
        <v/>
      </c>
      <c r="Y656" s="59" t="str">
        <f t="shared" si="1308"/>
        <v/>
      </c>
      <c r="Z656" s="59" t="str">
        <f t="shared" si="1308"/>
        <v/>
      </c>
    </row>
    <row r="657">
      <c r="A657" s="16" t="s">
        <v>716</v>
      </c>
      <c r="B657" s="62"/>
      <c r="C657" s="54">
        <v>45837.0</v>
      </c>
      <c r="D657" s="54">
        <v>45909.0</v>
      </c>
      <c r="E657" s="55"/>
      <c r="F657" s="60"/>
      <c r="G657" s="57"/>
      <c r="H657" s="62"/>
      <c r="I657" s="58" t="str">
        <f t="shared" si="4"/>
        <v/>
      </c>
      <c r="J657" s="59" t="str">
        <f t="shared" ref="J657:K657" si="1309">if($E657="","",if($E657="Dropped",if(and(J$1&lt;=$I657,J$1&gt;=$H657),if(Year($D657)=J$1,$F657*0.8,if((year($D657)+1)=J$1,$F657*0.6,$F657*0.4)) ,""),if($E657="Minors",0,if($E657="FA Contract",if(and(J$1&lt;=$I657,J$1&gt;=$H657),$F657,""),if($E657="YP Contract",if(J$1=$H657,500000,if(J$1=($H657+1),1000000,if(J$1=($H657+2),1500000,""))))))))</f>
        <v/>
      </c>
      <c r="K657" s="59" t="str">
        <f t="shared" si="1309"/>
        <v/>
      </c>
      <c r="L657" s="59" t="str">
        <f t="shared" ref="L657:Z657" si="1310">if($E657="","",if($E657="Injured",if(and(L$1=year(today()),L$1&lt;=$I657,L$1&gt;=$H657),0,if(and(L$1&lt;=$I657,L$1&gt;=$H657),$F657,"")),if($E657="Dropped",if(and(L$1&lt;=$I657,L$1&gt;=$H657),if(Year($D657)=L$1,$F657*0.8,if((year($D657)+1)=L$1,$F657*0.6,$F657*0.4)) ,""),if($E657="Minors",0,if($E657="FA Contract",if(and(L$1&lt;=$I657,L$1&gt;=$H657),$F657,""),if($E657="YP Contract",if(L$1=$H657,500000,if(L$1=($H657+1),1000000,if(L$1=($H657+2),1500000,"")))))))))</f>
        <v/>
      </c>
      <c r="M657" s="59" t="str">
        <f t="shared" si="1310"/>
        <v/>
      </c>
      <c r="N657" s="59" t="str">
        <f t="shared" si="1310"/>
        <v/>
      </c>
      <c r="O657" s="59" t="str">
        <f t="shared" si="1310"/>
        <v/>
      </c>
      <c r="P657" s="59" t="str">
        <f t="shared" si="1310"/>
        <v/>
      </c>
      <c r="Q657" s="59" t="str">
        <f t="shared" si="1310"/>
        <v/>
      </c>
      <c r="R657" s="59" t="str">
        <f t="shared" si="1310"/>
        <v/>
      </c>
      <c r="S657" s="59" t="str">
        <f t="shared" si="1310"/>
        <v/>
      </c>
      <c r="T657" s="59" t="str">
        <f t="shared" si="1310"/>
        <v/>
      </c>
      <c r="U657" s="59" t="str">
        <f t="shared" si="1310"/>
        <v/>
      </c>
      <c r="V657" s="59" t="str">
        <f t="shared" si="1310"/>
        <v/>
      </c>
      <c r="W657" s="59" t="str">
        <f t="shared" si="1310"/>
        <v/>
      </c>
      <c r="X657" s="59" t="str">
        <f t="shared" si="1310"/>
        <v/>
      </c>
      <c r="Y657" s="59" t="str">
        <f t="shared" si="1310"/>
        <v/>
      </c>
      <c r="Z657" s="59" t="str">
        <f t="shared" si="1310"/>
        <v/>
      </c>
    </row>
    <row r="658">
      <c r="A658" s="16" t="s">
        <v>717</v>
      </c>
      <c r="B658" s="62"/>
      <c r="C658" s="54">
        <v>45557.0</v>
      </c>
      <c r="D658" s="54"/>
      <c r="E658" s="55"/>
      <c r="F658" s="60"/>
      <c r="G658" s="57"/>
      <c r="H658" s="62"/>
      <c r="I658" s="58" t="str">
        <f t="shared" si="4"/>
        <v/>
      </c>
      <c r="J658" s="59" t="str">
        <f t="shared" ref="J658:K658" si="1311">if($E658="","",if($E658="Dropped",if(and(J$1&lt;=$I658,J$1&gt;=$H658),if(Year($D658)=J$1,$F658*0.8,if((year($D658)+1)=J$1,$F658*0.6,$F658*0.4)) ,""),if($E658="Minors",0,if($E658="FA Contract",if(and(J$1&lt;=$I658,J$1&gt;=$H658),$F658,""),if($E658="YP Contract",if(J$1=$H658,500000,if(J$1=($H658+1),1000000,if(J$1=($H658+2),1500000,""))))))))</f>
        <v/>
      </c>
      <c r="K658" s="59" t="str">
        <f t="shared" si="1311"/>
        <v/>
      </c>
      <c r="L658" s="59" t="str">
        <f t="shared" ref="L658:Z658" si="1312">if($E658="","",if($E658="Injured",if(and(L$1=year(today()),L$1&lt;=$I658,L$1&gt;=$H658),0,if(and(L$1&lt;=$I658,L$1&gt;=$H658),$F658,"")),if($E658="Dropped",if(and(L$1&lt;=$I658,L$1&gt;=$H658),if(Year($D658)=L$1,$F658*0.8,if((year($D658)+1)=L$1,$F658*0.6,$F658*0.4)) ,""),if($E658="Minors",0,if($E658="FA Contract",if(and(L$1&lt;=$I658,L$1&gt;=$H658),$F658,""),if($E658="YP Contract",if(L$1=$H658,500000,if(L$1=($H658+1),1000000,if(L$1=($H658+2),1500000,"")))))))))</f>
        <v/>
      </c>
      <c r="M658" s="59" t="str">
        <f t="shared" si="1312"/>
        <v/>
      </c>
      <c r="N658" s="59" t="str">
        <f t="shared" si="1312"/>
        <v/>
      </c>
      <c r="O658" s="59" t="str">
        <f t="shared" si="1312"/>
        <v/>
      </c>
      <c r="P658" s="59" t="str">
        <f t="shared" si="1312"/>
        <v/>
      </c>
      <c r="Q658" s="59" t="str">
        <f t="shared" si="1312"/>
        <v/>
      </c>
      <c r="R658" s="59" t="str">
        <f t="shared" si="1312"/>
        <v/>
      </c>
      <c r="S658" s="59" t="str">
        <f t="shared" si="1312"/>
        <v/>
      </c>
      <c r="T658" s="59" t="str">
        <f t="shared" si="1312"/>
        <v/>
      </c>
      <c r="U658" s="59" t="str">
        <f t="shared" si="1312"/>
        <v/>
      </c>
      <c r="V658" s="59" t="str">
        <f t="shared" si="1312"/>
        <v/>
      </c>
      <c r="W658" s="59" t="str">
        <f t="shared" si="1312"/>
        <v/>
      </c>
      <c r="X658" s="59" t="str">
        <f t="shared" si="1312"/>
        <v/>
      </c>
      <c r="Y658" s="59" t="str">
        <f t="shared" si="1312"/>
        <v/>
      </c>
      <c r="Z658" s="59" t="str">
        <f t="shared" si="1312"/>
        <v/>
      </c>
    </row>
    <row r="659">
      <c r="A659" s="16" t="s">
        <v>718</v>
      </c>
      <c r="B659" s="62"/>
      <c r="C659" s="54">
        <v>45460.0</v>
      </c>
      <c r="D659" s="54"/>
      <c r="E659" s="55"/>
      <c r="F659" s="60"/>
      <c r="G659" s="57"/>
      <c r="H659" s="62"/>
      <c r="I659" s="58" t="str">
        <f t="shared" si="4"/>
        <v/>
      </c>
      <c r="J659" s="59" t="str">
        <f t="shared" ref="J659:K659" si="1313">if($E659="","",if($E659="Dropped",if(and(J$1&lt;=$I659,J$1&gt;=$H659),if(Year($D659)=J$1,$F659*0.8,if((year($D659)+1)=J$1,$F659*0.6,$F659*0.4)) ,""),if($E659="Minors",0,if($E659="FA Contract",if(and(J$1&lt;=$I659,J$1&gt;=$H659),$F659,""),if($E659="YP Contract",if(J$1=$H659,500000,if(J$1=($H659+1),1000000,if(J$1=($H659+2),1500000,""))))))))</f>
        <v/>
      </c>
      <c r="K659" s="59" t="str">
        <f t="shared" si="1313"/>
        <v/>
      </c>
      <c r="L659" s="59" t="str">
        <f t="shared" ref="L659:Z659" si="1314">if($E659="","",if($E659="Injured",if(and(L$1=year(today()),L$1&lt;=$I659,L$1&gt;=$H659),0,if(and(L$1&lt;=$I659,L$1&gt;=$H659),$F659,"")),if($E659="Dropped",if(and(L$1&lt;=$I659,L$1&gt;=$H659),if(Year($D659)=L$1,$F659*0.8,if((year($D659)+1)=L$1,$F659*0.6,$F659*0.4)) ,""),if($E659="Minors",0,if($E659="FA Contract",if(and(L$1&lt;=$I659,L$1&gt;=$H659),$F659,""),if($E659="YP Contract",if(L$1=$H659,500000,if(L$1=($H659+1),1000000,if(L$1=($H659+2),1500000,"")))))))))</f>
        <v/>
      </c>
      <c r="M659" s="59" t="str">
        <f t="shared" si="1314"/>
        <v/>
      </c>
      <c r="N659" s="59" t="str">
        <f t="shared" si="1314"/>
        <v/>
      </c>
      <c r="O659" s="59" t="str">
        <f t="shared" si="1314"/>
        <v/>
      </c>
      <c r="P659" s="59" t="str">
        <f t="shared" si="1314"/>
        <v/>
      </c>
      <c r="Q659" s="59" t="str">
        <f t="shared" si="1314"/>
        <v/>
      </c>
      <c r="R659" s="59" t="str">
        <f t="shared" si="1314"/>
        <v/>
      </c>
      <c r="S659" s="59" t="str">
        <f t="shared" si="1314"/>
        <v/>
      </c>
      <c r="T659" s="59" t="str">
        <f t="shared" si="1314"/>
        <v/>
      </c>
      <c r="U659" s="59" t="str">
        <f t="shared" si="1314"/>
        <v/>
      </c>
      <c r="V659" s="59" t="str">
        <f t="shared" si="1314"/>
        <v/>
      </c>
      <c r="W659" s="59" t="str">
        <f t="shared" si="1314"/>
        <v/>
      </c>
      <c r="X659" s="59" t="str">
        <f t="shared" si="1314"/>
        <v/>
      </c>
      <c r="Y659" s="59" t="str">
        <f t="shared" si="1314"/>
        <v/>
      </c>
      <c r="Z659" s="59" t="str">
        <f t="shared" si="1314"/>
        <v/>
      </c>
    </row>
    <row r="660">
      <c r="A660" s="16" t="s">
        <v>719</v>
      </c>
      <c r="B660" s="62"/>
      <c r="C660" s="54">
        <v>45557.0</v>
      </c>
      <c r="D660" s="54"/>
      <c r="E660" s="55"/>
      <c r="F660" s="60"/>
      <c r="G660" s="57"/>
      <c r="H660" s="62"/>
      <c r="I660" s="58" t="str">
        <f t="shared" si="4"/>
        <v/>
      </c>
      <c r="J660" s="59" t="str">
        <f t="shared" ref="J660:K660" si="1315">if($E660="","",if($E660="Dropped",if(and(J$1&lt;=$I660,J$1&gt;=$H660),if(Year($D660)=J$1,$F660*0.8,if((year($D660)+1)=J$1,$F660*0.6,$F660*0.4)) ,""),if($E660="Minors",0,if($E660="FA Contract",if(and(J$1&lt;=$I660,J$1&gt;=$H660),$F660,""),if($E660="YP Contract",if(J$1=$H660,500000,if(J$1=($H660+1),1000000,if(J$1=($H660+2),1500000,""))))))))</f>
        <v/>
      </c>
      <c r="K660" s="59" t="str">
        <f t="shared" si="1315"/>
        <v/>
      </c>
      <c r="L660" s="59" t="str">
        <f t="shared" ref="L660:Z660" si="1316">if($E660="","",if($E660="Injured",if(and(L$1=year(today()),L$1&lt;=$I660,L$1&gt;=$H660),0,if(and(L$1&lt;=$I660,L$1&gt;=$H660),$F660,"")),if($E660="Dropped",if(and(L$1&lt;=$I660,L$1&gt;=$H660),if(Year($D660)=L$1,$F660*0.8,if((year($D660)+1)=L$1,$F660*0.6,$F660*0.4)) ,""),if($E660="Minors",0,if($E660="FA Contract",if(and(L$1&lt;=$I660,L$1&gt;=$H660),$F660,""),if($E660="YP Contract",if(L$1=$H660,500000,if(L$1=($H660+1),1000000,if(L$1=($H660+2),1500000,"")))))))))</f>
        <v/>
      </c>
      <c r="M660" s="59" t="str">
        <f t="shared" si="1316"/>
        <v/>
      </c>
      <c r="N660" s="59" t="str">
        <f t="shared" si="1316"/>
        <v/>
      </c>
      <c r="O660" s="59" t="str">
        <f t="shared" si="1316"/>
        <v/>
      </c>
      <c r="P660" s="59" t="str">
        <f t="shared" si="1316"/>
        <v/>
      </c>
      <c r="Q660" s="59" t="str">
        <f t="shared" si="1316"/>
        <v/>
      </c>
      <c r="R660" s="59" t="str">
        <f t="shared" si="1316"/>
        <v/>
      </c>
      <c r="S660" s="59" t="str">
        <f t="shared" si="1316"/>
        <v/>
      </c>
      <c r="T660" s="59" t="str">
        <f t="shared" si="1316"/>
        <v/>
      </c>
      <c r="U660" s="59" t="str">
        <f t="shared" si="1316"/>
        <v/>
      </c>
      <c r="V660" s="59" t="str">
        <f t="shared" si="1316"/>
        <v/>
      </c>
      <c r="W660" s="59" t="str">
        <f t="shared" si="1316"/>
        <v/>
      </c>
      <c r="X660" s="59" t="str">
        <f t="shared" si="1316"/>
        <v/>
      </c>
      <c r="Y660" s="59" t="str">
        <f t="shared" si="1316"/>
        <v/>
      </c>
      <c r="Z660" s="59" t="str">
        <f t="shared" si="1316"/>
        <v/>
      </c>
    </row>
    <row r="661">
      <c r="A661" s="16" t="s">
        <v>720</v>
      </c>
      <c r="B661" s="62"/>
      <c r="C661" s="54">
        <v>45608.0</v>
      </c>
      <c r="D661" s="54"/>
      <c r="E661" s="55"/>
      <c r="F661" s="56"/>
      <c r="G661" s="57"/>
      <c r="H661" s="62"/>
      <c r="I661" s="58" t="str">
        <f t="shared" si="4"/>
        <v/>
      </c>
      <c r="J661" s="59" t="str">
        <f t="shared" ref="J661:K661" si="1317">if($E661="","",if($E661="Dropped",if(and(J$1&lt;=$I661,J$1&gt;=$H661),if(Year($D661)=J$1,$F661*0.8,if((year($D661)+1)=J$1,$F661*0.6,$F661*0.4)) ,""),if($E661="Minors",0,if($E661="FA Contract",if(and(J$1&lt;=$I661,J$1&gt;=$H661),$F661,""),if($E661="YP Contract",if(J$1=$H661,500000,if(J$1=($H661+1),1000000,if(J$1=($H661+2),1500000,""))))))))</f>
        <v/>
      </c>
      <c r="K661" s="59" t="str">
        <f t="shared" si="1317"/>
        <v/>
      </c>
      <c r="L661" s="59" t="str">
        <f t="shared" ref="L661:Z661" si="1318">if($E661="","",if($E661="Injured",if(and(L$1=year(today()),L$1&lt;=$I661,L$1&gt;=$H661),0,if(and(L$1&lt;=$I661,L$1&gt;=$H661),$F661,"")),if($E661="Dropped",if(and(L$1&lt;=$I661,L$1&gt;=$H661),if(Year($D661)=L$1,$F661*0.8,if((year($D661)+1)=L$1,$F661*0.6,$F661*0.4)) ,""),if($E661="Minors",0,if($E661="FA Contract",if(and(L$1&lt;=$I661,L$1&gt;=$H661),$F661,""),if($E661="YP Contract",if(L$1=$H661,500000,if(L$1=($H661+1),1000000,if(L$1=($H661+2),1500000,"")))))))))</f>
        <v/>
      </c>
      <c r="M661" s="59" t="str">
        <f t="shared" si="1318"/>
        <v/>
      </c>
      <c r="N661" s="59" t="str">
        <f t="shared" si="1318"/>
        <v/>
      </c>
      <c r="O661" s="59" t="str">
        <f t="shared" si="1318"/>
        <v/>
      </c>
      <c r="P661" s="59" t="str">
        <f t="shared" si="1318"/>
        <v/>
      </c>
      <c r="Q661" s="59" t="str">
        <f t="shared" si="1318"/>
        <v/>
      </c>
      <c r="R661" s="59" t="str">
        <f t="shared" si="1318"/>
        <v/>
      </c>
      <c r="S661" s="59" t="str">
        <f t="shared" si="1318"/>
        <v/>
      </c>
      <c r="T661" s="59" t="str">
        <f t="shared" si="1318"/>
        <v/>
      </c>
      <c r="U661" s="59" t="str">
        <f t="shared" si="1318"/>
        <v/>
      </c>
      <c r="V661" s="59" t="str">
        <f t="shared" si="1318"/>
        <v/>
      </c>
      <c r="W661" s="59" t="str">
        <f t="shared" si="1318"/>
        <v/>
      </c>
      <c r="X661" s="59" t="str">
        <f t="shared" si="1318"/>
        <v/>
      </c>
      <c r="Y661" s="59" t="str">
        <f t="shared" si="1318"/>
        <v/>
      </c>
      <c r="Z661" s="59" t="str">
        <f t="shared" si="1318"/>
        <v/>
      </c>
    </row>
    <row r="662">
      <c r="A662" s="16" t="s">
        <v>145</v>
      </c>
      <c r="B662" s="62"/>
      <c r="C662" s="54">
        <v>45721.0</v>
      </c>
      <c r="D662" s="54">
        <v>45977.0</v>
      </c>
      <c r="E662" s="55"/>
      <c r="F662" s="56"/>
      <c r="G662" s="57"/>
      <c r="H662" s="62"/>
      <c r="I662" s="58" t="str">
        <f t="shared" si="4"/>
        <v/>
      </c>
      <c r="J662" s="59" t="str">
        <f t="shared" ref="J662:K662" si="1319">if($E662="","",if($E662="Dropped",if(and(J$1&lt;=$I662,J$1&gt;=$H662),if(Year($D662)=J$1,$F662*0.8,if((year($D662)+1)=J$1,$F662*0.6,$F662*0.4)) ,""),if($E662="Minors",0,if($E662="FA Contract",if(and(J$1&lt;=$I662,J$1&gt;=$H662),$F662,""),if($E662="YP Contract",if(J$1=$H662,500000,if(J$1=($H662+1),1000000,if(J$1=($H662+2),1500000,""))))))))</f>
        <v/>
      </c>
      <c r="K662" s="59" t="str">
        <f t="shared" si="1319"/>
        <v/>
      </c>
      <c r="L662" s="59" t="str">
        <f t="shared" ref="L662:Z662" si="1320">if($E662="","",if($E662="Injured",if(and(L$1=year(today()),L$1&lt;=$I662,L$1&gt;=$H662),0,if(and(L$1&lt;=$I662,L$1&gt;=$H662),$F662,"")),if($E662="Dropped",if(and(L$1&lt;=$I662,L$1&gt;=$H662),if(Year($D662)=L$1,$F662*0.8,if((year($D662)+1)=L$1,$F662*0.6,$F662*0.4)) ,""),if($E662="Minors",0,if($E662="FA Contract",if(and(L$1&lt;=$I662,L$1&gt;=$H662),$F662,""),if($E662="YP Contract",if(L$1=$H662,500000,if(L$1=($H662+1),1000000,if(L$1=($H662+2),1500000,"")))))))))</f>
        <v/>
      </c>
      <c r="M662" s="59" t="str">
        <f t="shared" si="1320"/>
        <v/>
      </c>
      <c r="N662" s="59" t="str">
        <f t="shared" si="1320"/>
        <v/>
      </c>
      <c r="O662" s="59" t="str">
        <f t="shared" si="1320"/>
        <v/>
      </c>
      <c r="P662" s="59" t="str">
        <f t="shared" si="1320"/>
        <v/>
      </c>
      <c r="Q662" s="59" t="str">
        <f t="shared" si="1320"/>
        <v/>
      </c>
      <c r="R662" s="59" t="str">
        <f t="shared" si="1320"/>
        <v/>
      </c>
      <c r="S662" s="59" t="str">
        <f t="shared" si="1320"/>
        <v/>
      </c>
      <c r="T662" s="59" t="str">
        <f t="shared" si="1320"/>
        <v/>
      </c>
      <c r="U662" s="59" t="str">
        <f t="shared" si="1320"/>
        <v/>
      </c>
      <c r="V662" s="59" t="str">
        <f t="shared" si="1320"/>
        <v/>
      </c>
      <c r="W662" s="59" t="str">
        <f t="shared" si="1320"/>
        <v/>
      </c>
      <c r="X662" s="59" t="str">
        <f t="shared" si="1320"/>
        <v/>
      </c>
      <c r="Y662" s="59" t="str">
        <f t="shared" si="1320"/>
        <v/>
      </c>
      <c r="Z662" s="59" t="str">
        <f t="shared" si="1320"/>
        <v/>
      </c>
    </row>
    <row r="663">
      <c r="A663" s="16" t="s">
        <v>721</v>
      </c>
      <c r="B663" s="62"/>
      <c r="C663" s="54">
        <v>45614.0</v>
      </c>
      <c r="D663" s="54"/>
      <c r="E663" s="55"/>
      <c r="F663" s="56"/>
      <c r="G663" s="57"/>
      <c r="H663" s="62"/>
      <c r="I663" s="58" t="str">
        <f t="shared" si="4"/>
        <v/>
      </c>
      <c r="J663" s="59" t="str">
        <f t="shared" ref="J663:K663" si="1321">if($E663="","",if($E663="Dropped",if(and(J$1&lt;=$I663,J$1&gt;=$H663),if(Year($D663)=J$1,$F663*0.8,if((year($D663)+1)=J$1,$F663*0.6,$F663*0.4)) ,""),if($E663="Minors",0,if($E663="FA Contract",if(and(J$1&lt;=$I663,J$1&gt;=$H663),$F663,""),if($E663="YP Contract",if(J$1=$H663,500000,if(J$1=($H663+1),1000000,if(J$1=($H663+2),1500000,""))))))))</f>
        <v/>
      </c>
      <c r="K663" s="59" t="str">
        <f t="shared" si="1321"/>
        <v/>
      </c>
      <c r="L663" s="59" t="str">
        <f t="shared" ref="L663:Z663" si="1322">if($E663="","",if($E663="Injured",if(and(L$1=year(today()),L$1&lt;=$I663,L$1&gt;=$H663),0,if(and(L$1&lt;=$I663,L$1&gt;=$H663),$F663,"")),if($E663="Dropped",if(and(L$1&lt;=$I663,L$1&gt;=$H663),if(Year($D663)=L$1,$F663*0.8,if((year($D663)+1)=L$1,$F663*0.6,$F663*0.4)) ,""),if($E663="Minors",0,if($E663="FA Contract",if(and(L$1&lt;=$I663,L$1&gt;=$H663),$F663,""),if($E663="YP Contract",if(L$1=$H663,500000,if(L$1=($H663+1),1000000,if(L$1=($H663+2),1500000,"")))))))))</f>
        <v/>
      </c>
      <c r="M663" s="59" t="str">
        <f t="shared" si="1322"/>
        <v/>
      </c>
      <c r="N663" s="59" t="str">
        <f t="shared" si="1322"/>
        <v/>
      </c>
      <c r="O663" s="59" t="str">
        <f t="shared" si="1322"/>
        <v/>
      </c>
      <c r="P663" s="59" t="str">
        <f t="shared" si="1322"/>
        <v/>
      </c>
      <c r="Q663" s="59" t="str">
        <f t="shared" si="1322"/>
        <v/>
      </c>
      <c r="R663" s="59" t="str">
        <f t="shared" si="1322"/>
        <v/>
      </c>
      <c r="S663" s="59" t="str">
        <f t="shared" si="1322"/>
        <v/>
      </c>
      <c r="T663" s="59" t="str">
        <f t="shared" si="1322"/>
        <v/>
      </c>
      <c r="U663" s="59" t="str">
        <f t="shared" si="1322"/>
        <v/>
      </c>
      <c r="V663" s="59" t="str">
        <f t="shared" si="1322"/>
        <v/>
      </c>
      <c r="W663" s="59" t="str">
        <f t="shared" si="1322"/>
        <v/>
      </c>
      <c r="X663" s="59" t="str">
        <f t="shared" si="1322"/>
        <v/>
      </c>
      <c r="Y663" s="59" t="str">
        <f t="shared" si="1322"/>
        <v/>
      </c>
      <c r="Z663" s="59" t="str">
        <f t="shared" si="1322"/>
        <v/>
      </c>
    </row>
    <row r="664">
      <c r="A664" s="16" t="s">
        <v>722</v>
      </c>
      <c r="B664" s="62"/>
      <c r="C664" s="54">
        <v>45483.0</v>
      </c>
      <c r="D664" s="54"/>
      <c r="E664" s="55"/>
      <c r="F664" s="60"/>
      <c r="G664" s="57"/>
      <c r="H664" s="62"/>
      <c r="I664" s="58" t="str">
        <f t="shared" si="4"/>
        <v/>
      </c>
      <c r="J664" s="59" t="str">
        <f t="shared" ref="J664:K664" si="1323">if($E664="","",if($E664="Dropped",if(and(J$1&lt;=$I664,J$1&gt;=$H664),if(Year($D664)=J$1,$F664*0.8,if((year($D664)+1)=J$1,$F664*0.6,$F664*0.4)) ,""),if($E664="Minors",0,if($E664="FA Contract",if(and(J$1&lt;=$I664,J$1&gt;=$H664),$F664,""),if($E664="YP Contract",if(J$1=$H664,500000,if(J$1=($H664+1),1000000,if(J$1=($H664+2),1500000,""))))))))</f>
        <v/>
      </c>
      <c r="K664" s="59" t="str">
        <f t="shared" si="1323"/>
        <v/>
      </c>
      <c r="L664" s="59" t="str">
        <f t="shared" ref="L664:Z664" si="1324">if($E664="","",if($E664="Injured",if(and(L$1=year(today()),L$1&lt;=$I664,L$1&gt;=$H664),0,if(and(L$1&lt;=$I664,L$1&gt;=$H664),$F664,"")),if($E664="Dropped",if(and(L$1&lt;=$I664,L$1&gt;=$H664),if(Year($D664)=L$1,$F664*0.8,if((year($D664)+1)=L$1,$F664*0.6,$F664*0.4)) ,""),if($E664="Minors",0,if($E664="FA Contract",if(and(L$1&lt;=$I664,L$1&gt;=$H664),$F664,""),if($E664="YP Contract",if(L$1=$H664,500000,if(L$1=($H664+1),1000000,if(L$1=($H664+2),1500000,"")))))))))</f>
        <v/>
      </c>
      <c r="M664" s="59" t="str">
        <f t="shared" si="1324"/>
        <v/>
      </c>
      <c r="N664" s="59" t="str">
        <f t="shared" si="1324"/>
        <v/>
      </c>
      <c r="O664" s="59" t="str">
        <f t="shared" si="1324"/>
        <v/>
      </c>
      <c r="P664" s="59" t="str">
        <f t="shared" si="1324"/>
        <v/>
      </c>
      <c r="Q664" s="59" t="str">
        <f t="shared" si="1324"/>
        <v/>
      </c>
      <c r="R664" s="59" t="str">
        <f t="shared" si="1324"/>
        <v/>
      </c>
      <c r="S664" s="59" t="str">
        <f t="shared" si="1324"/>
        <v/>
      </c>
      <c r="T664" s="59" t="str">
        <f t="shared" si="1324"/>
        <v/>
      </c>
      <c r="U664" s="59" t="str">
        <f t="shared" si="1324"/>
        <v/>
      </c>
      <c r="V664" s="59" t="str">
        <f t="shared" si="1324"/>
        <v/>
      </c>
      <c r="W664" s="59" t="str">
        <f t="shared" si="1324"/>
        <v/>
      </c>
      <c r="X664" s="59" t="str">
        <f t="shared" si="1324"/>
        <v/>
      </c>
      <c r="Y664" s="59" t="str">
        <f t="shared" si="1324"/>
        <v/>
      </c>
      <c r="Z664" s="59" t="str">
        <f t="shared" si="1324"/>
        <v/>
      </c>
    </row>
    <row r="665">
      <c r="A665" s="16" t="s">
        <v>723</v>
      </c>
      <c r="B665" s="62"/>
      <c r="C665" s="54">
        <v>45544.0</v>
      </c>
      <c r="D665" s="54"/>
      <c r="E665" s="55"/>
      <c r="F665" s="60"/>
      <c r="G665" s="57"/>
      <c r="H665" s="62"/>
      <c r="I665" s="58" t="str">
        <f t="shared" si="4"/>
        <v/>
      </c>
      <c r="J665" s="59" t="str">
        <f t="shared" ref="J665:K665" si="1325">if($E665="","",if($E665="Dropped",if(and(J$1&lt;=$I665,J$1&gt;=$H665),if(Year($D665)=J$1,$F665*0.8,if((year($D665)+1)=J$1,$F665*0.6,$F665*0.4)) ,""),if($E665="Minors",0,if($E665="FA Contract",if(and(J$1&lt;=$I665,J$1&gt;=$H665),$F665,""),if($E665="YP Contract",if(J$1=$H665,500000,if(J$1=($H665+1),1000000,if(J$1=($H665+2),1500000,""))))))))</f>
        <v/>
      </c>
      <c r="K665" s="59" t="str">
        <f t="shared" si="1325"/>
        <v/>
      </c>
      <c r="L665" s="59" t="str">
        <f t="shared" ref="L665:Z665" si="1326">if($E665="","",if($E665="Injured",if(and(L$1=year(today()),L$1&lt;=$I665,L$1&gt;=$H665),0,if(and(L$1&lt;=$I665,L$1&gt;=$H665),$F665,"")),if($E665="Dropped",if(and(L$1&lt;=$I665,L$1&gt;=$H665),if(Year($D665)=L$1,$F665*0.8,if((year($D665)+1)=L$1,$F665*0.6,$F665*0.4)) ,""),if($E665="Minors",0,if($E665="FA Contract",if(and(L$1&lt;=$I665,L$1&gt;=$H665),$F665,""),if($E665="YP Contract",if(L$1=$H665,500000,if(L$1=($H665+1),1000000,if(L$1=($H665+2),1500000,"")))))))))</f>
        <v/>
      </c>
      <c r="M665" s="59" t="str">
        <f t="shared" si="1326"/>
        <v/>
      </c>
      <c r="N665" s="59" t="str">
        <f t="shared" si="1326"/>
        <v/>
      </c>
      <c r="O665" s="59" t="str">
        <f t="shared" si="1326"/>
        <v/>
      </c>
      <c r="P665" s="59" t="str">
        <f t="shared" si="1326"/>
        <v/>
      </c>
      <c r="Q665" s="59" t="str">
        <f t="shared" si="1326"/>
        <v/>
      </c>
      <c r="R665" s="59" t="str">
        <f t="shared" si="1326"/>
        <v/>
      </c>
      <c r="S665" s="59" t="str">
        <f t="shared" si="1326"/>
        <v/>
      </c>
      <c r="T665" s="59" t="str">
        <f t="shared" si="1326"/>
        <v/>
      </c>
      <c r="U665" s="59" t="str">
        <f t="shared" si="1326"/>
        <v/>
      </c>
      <c r="V665" s="59" t="str">
        <f t="shared" si="1326"/>
        <v/>
      </c>
      <c r="W665" s="59" t="str">
        <f t="shared" si="1326"/>
        <v/>
      </c>
      <c r="X665" s="59" t="str">
        <f t="shared" si="1326"/>
        <v/>
      </c>
      <c r="Y665" s="59" t="str">
        <f t="shared" si="1326"/>
        <v/>
      </c>
      <c r="Z665" s="59" t="str">
        <f t="shared" si="1326"/>
        <v/>
      </c>
    </row>
    <row r="666">
      <c r="A666" s="16" t="s">
        <v>22</v>
      </c>
      <c r="B666" s="62"/>
      <c r="C666" s="54">
        <v>45356.0</v>
      </c>
      <c r="D666" s="54">
        <v>45977.0</v>
      </c>
      <c r="E666" s="55"/>
      <c r="F666" s="60"/>
      <c r="G666" s="57"/>
      <c r="H666" s="62"/>
      <c r="I666" s="58" t="str">
        <f t="shared" si="4"/>
        <v/>
      </c>
      <c r="J666" s="59" t="str">
        <f t="shared" ref="J666:K666" si="1327">if($E666="","",if($E666="Dropped",if(and(J$1&lt;=$I666,J$1&gt;=$H666),if(Year($D666)=J$1,$F666*0.8,if((year($D666)+1)=J$1,$F666*0.6,$F666*0.4)) ,""),if($E666="Minors",0,if($E666="FA Contract",if(and(J$1&lt;=$I666,J$1&gt;=$H666),$F666,""),if($E666="YP Contract",if(J$1=$H666,500000,if(J$1=($H666+1),1000000,if(J$1=($H666+2),1500000,""))))))))</f>
        <v/>
      </c>
      <c r="K666" s="59" t="str">
        <f t="shared" si="1327"/>
        <v/>
      </c>
      <c r="L666" s="59" t="str">
        <f t="shared" ref="L666:Z666" si="1328">if($E666="","",if($E666="Injured",if(and(L$1=year(today()),L$1&lt;=$I666,L$1&gt;=$H666),0,if(and(L$1&lt;=$I666,L$1&gt;=$H666),$F666,"")),if($E666="Dropped",if(and(L$1&lt;=$I666,L$1&gt;=$H666),if(Year($D666)=L$1,$F666*0.8,if((year($D666)+1)=L$1,$F666*0.6,$F666*0.4)) ,""),if($E666="Minors",0,if($E666="FA Contract",if(and(L$1&lt;=$I666,L$1&gt;=$H666),$F666,""),if($E666="YP Contract",if(L$1=$H666,500000,if(L$1=($H666+1),1000000,if(L$1=($H666+2),1500000,"")))))))))</f>
        <v/>
      </c>
      <c r="M666" s="59" t="str">
        <f t="shared" si="1328"/>
        <v/>
      </c>
      <c r="N666" s="59" t="str">
        <f t="shared" si="1328"/>
        <v/>
      </c>
      <c r="O666" s="59" t="str">
        <f t="shared" si="1328"/>
        <v/>
      </c>
      <c r="P666" s="59" t="str">
        <f t="shared" si="1328"/>
        <v/>
      </c>
      <c r="Q666" s="59" t="str">
        <f t="shared" si="1328"/>
        <v/>
      </c>
      <c r="R666" s="59" t="str">
        <f t="shared" si="1328"/>
        <v/>
      </c>
      <c r="S666" s="59" t="str">
        <f t="shared" si="1328"/>
        <v/>
      </c>
      <c r="T666" s="59" t="str">
        <f t="shared" si="1328"/>
        <v/>
      </c>
      <c r="U666" s="59" t="str">
        <f t="shared" si="1328"/>
        <v/>
      </c>
      <c r="V666" s="59" t="str">
        <f t="shared" si="1328"/>
        <v/>
      </c>
      <c r="W666" s="59" t="str">
        <f t="shared" si="1328"/>
        <v/>
      </c>
      <c r="X666" s="59" t="str">
        <f t="shared" si="1328"/>
        <v/>
      </c>
      <c r="Y666" s="59" t="str">
        <f t="shared" si="1328"/>
        <v/>
      </c>
      <c r="Z666" s="59" t="str">
        <f t="shared" si="1328"/>
        <v/>
      </c>
    </row>
    <row r="667">
      <c r="A667" s="16" t="s">
        <v>247</v>
      </c>
      <c r="B667" s="62"/>
      <c r="C667" s="54">
        <v>45788.0</v>
      </c>
      <c r="D667" s="54">
        <v>45977.0</v>
      </c>
      <c r="E667" s="55"/>
      <c r="F667" s="60"/>
      <c r="G667" s="57"/>
      <c r="H667" s="62"/>
      <c r="I667" s="58" t="str">
        <f t="shared" si="4"/>
        <v/>
      </c>
      <c r="J667" s="59" t="str">
        <f t="shared" ref="J667:K667" si="1329">if($E667="","",if($E667="Dropped",if(and(J$1&lt;=$I667,J$1&gt;=$H667),if(Year($D667)=J$1,$F667*0.8,if((year($D667)+1)=J$1,$F667*0.6,$F667*0.4)) ,""),if($E667="Minors",0,if($E667="FA Contract",if(and(J$1&lt;=$I667,J$1&gt;=$H667),$F667,""),if($E667="YP Contract",if(J$1=$H667,500000,if(J$1=($H667+1),1000000,if(J$1=($H667+2),1500000,""))))))))</f>
        <v/>
      </c>
      <c r="K667" s="59" t="str">
        <f t="shared" si="1329"/>
        <v/>
      </c>
      <c r="L667" s="59" t="str">
        <f t="shared" ref="L667:Z667" si="1330">if($E667="","",if($E667="Injured",if(and(L$1=year(today()),L$1&lt;=$I667,L$1&gt;=$H667),0,if(and(L$1&lt;=$I667,L$1&gt;=$H667),$F667,"")),if($E667="Dropped",if(and(L$1&lt;=$I667,L$1&gt;=$H667),if(Year($D667)=L$1,$F667*0.8,if((year($D667)+1)=L$1,$F667*0.6,$F667*0.4)) ,""),if($E667="Minors",0,if($E667="FA Contract",if(and(L$1&lt;=$I667,L$1&gt;=$H667),$F667,""),if($E667="YP Contract",if(L$1=$H667,500000,if(L$1=($H667+1),1000000,if(L$1=($H667+2),1500000,"")))))))))</f>
        <v/>
      </c>
      <c r="M667" s="59" t="str">
        <f t="shared" si="1330"/>
        <v/>
      </c>
      <c r="N667" s="59" t="str">
        <f t="shared" si="1330"/>
        <v/>
      </c>
      <c r="O667" s="59" t="str">
        <f t="shared" si="1330"/>
        <v/>
      </c>
      <c r="P667" s="59" t="str">
        <f t="shared" si="1330"/>
        <v/>
      </c>
      <c r="Q667" s="59" t="str">
        <f t="shared" si="1330"/>
        <v/>
      </c>
      <c r="R667" s="59" t="str">
        <f t="shared" si="1330"/>
        <v/>
      </c>
      <c r="S667" s="59" t="str">
        <f t="shared" si="1330"/>
        <v/>
      </c>
      <c r="T667" s="59" t="str">
        <f t="shared" si="1330"/>
        <v/>
      </c>
      <c r="U667" s="59" t="str">
        <f t="shared" si="1330"/>
        <v/>
      </c>
      <c r="V667" s="59" t="str">
        <f t="shared" si="1330"/>
        <v/>
      </c>
      <c r="W667" s="59" t="str">
        <f t="shared" si="1330"/>
        <v/>
      </c>
      <c r="X667" s="59" t="str">
        <f t="shared" si="1330"/>
        <v/>
      </c>
      <c r="Y667" s="59" t="str">
        <f t="shared" si="1330"/>
        <v/>
      </c>
      <c r="Z667" s="59" t="str">
        <f t="shared" si="1330"/>
        <v/>
      </c>
    </row>
    <row r="668">
      <c r="A668" s="16" t="s">
        <v>724</v>
      </c>
      <c r="B668" s="62"/>
      <c r="C668" s="54">
        <v>45523.0</v>
      </c>
      <c r="D668" s="54"/>
      <c r="E668" s="55"/>
      <c r="F668" s="75"/>
      <c r="G668" s="72"/>
      <c r="H668" s="62"/>
      <c r="I668" s="58" t="str">
        <f t="shared" si="4"/>
        <v/>
      </c>
      <c r="J668" s="59" t="str">
        <f t="shared" ref="J668:K668" si="1331">if($E668="","",if($E668="Dropped",if(and(J$1&lt;=$I668,J$1&gt;=$H668),if(Year($D668)=J$1,$F668*0.8,if((year($D668)+1)=J$1,$F668*0.6,$F668*0.4)) ,""),if($E668="Minors",0,if($E668="FA Contract",if(and(J$1&lt;=$I668,J$1&gt;=$H668),$F668,""),if($E668="YP Contract",if(J$1=$H668,500000,if(J$1=($H668+1),1000000,if(J$1=($H668+2),1500000,""))))))))</f>
        <v/>
      </c>
      <c r="K668" s="59" t="str">
        <f t="shared" si="1331"/>
        <v/>
      </c>
      <c r="L668" s="59" t="str">
        <f t="shared" ref="L668:Z668" si="1332">if($E668="","",if($E668="Injured",if(and(L$1=year(today()),L$1&lt;=$I668,L$1&gt;=$H668),0,if(and(L$1&lt;=$I668,L$1&gt;=$H668),$F668,"")),if($E668="Dropped",if(and(L$1&lt;=$I668,L$1&gt;=$H668),if(Year($D668)=L$1,$F668*0.8,if((year($D668)+1)=L$1,$F668*0.6,$F668*0.4)) ,""),if($E668="Minors",0,if($E668="FA Contract",if(and(L$1&lt;=$I668,L$1&gt;=$H668),$F668,""),if($E668="YP Contract",if(L$1=$H668,500000,if(L$1=($H668+1),1000000,if(L$1=($H668+2),1500000,"")))))))))</f>
        <v/>
      </c>
      <c r="M668" s="59" t="str">
        <f t="shared" si="1332"/>
        <v/>
      </c>
      <c r="N668" s="59" t="str">
        <f t="shared" si="1332"/>
        <v/>
      </c>
      <c r="O668" s="59" t="str">
        <f t="shared" si="1332"/>
        <v/>
      </c>
      <c r="P668" s="59" t="str">
        <f t="shared" si="1332"/>
        <v/>
      </c>
      <c r="Q668" s="59" t="str">
        <f t="shared" si="1332"/>
        <v/>
      </c>
      <c r="R668" s="59" t="str">
        <f t="shared" si="1332"/>
        <v/>
      </c>
      <c r="S668" s="59" t="str">
        <f t="shared" si="1332"/>
        <v/>
      </c>
      <c r="T668" s="59" t="str">
        <f t="shared" si="1332"/>
        <v/>
      </c>
      <c r="U668" s="59" t="str">
        <f t="shared" si="1332"/>
        <v/>
      </c>
      <c r="V668" s="59" t="str">
        <f t="shared" si="1332"/>
        <v/>
      </c>
      <c r="W668" s="59" t="str">
        <f t="shared" si="1332"/>
        <v/>
      </c>
      <c r="X668" s="59" t="str">
        <f t="shared" si="1332"/>
        <v/>
      </c>
      <c r="Y668" s="59" t="str">
        <f t="shared" si="1332"/>
        <v/>
      </c>
      <c r="Z668" s="59" t="str">
        <f t="shared" si="1332"/>
        <v/>
      </c>
    </row>
    <row r="669">
      <c r="A669" s="16" t="s">
        <v>725</v>
      </c>
      <c r="B669" s="62"/>
      <c r="C669" s="54">
        <v>45354.0</v>
      </c>
      <c r="D669" s="54">
        <v>45761.0</v>
      </c>
      <c r="E669" s="55"/>
      <c r="F669" s="60"/>
      <c r="G669" s="18"/>
      <c r="H669" s="62"/>
      <c r="I669" s="58" t="str">
        <f t="shared" si="4"/>
        <v/>
      </c>
      <c r="J669" s="59" t="str">
        <f t="shared" ref="J669:K669" si="1333">if($E669="","",if($E669="Dropped",if(and(J$1&lt;=$I669,J$1&gt;=$H669),if(Year($D669)=J$1,$F669*0.8,if((year($D669)+1)=J$1,$F669*0.6,$F669*0.4)) ,""),if($E669="Minors",0,if($E669="FA Contract",if(and(J$1&lt;=$I669,J$1&gt;=$H669),$F669,""),if($E669="YP Contract",if(J$1=$H669,500000,if(J$1=($H669+1),1000000,if(J$1=($H669+2),1500000,""))))))))</f>
        <v/>
      </c>
      <c r="K669" s="59" t="str">
        <f t="shared" si="1333"/>
        <v/>
      </c>
      <c r="L669" s="59" t="str">
        <f t="shared" ref="L669:Z669" si="1334">if($E669="","",if($E669="Injured",if(and(L$1=year(today()),L$1&lt;=$I669,L$1&gt;=$H669),0,if(and(L$1&lt;=$I669,L$1&gt;=$H669),$F669,"")),if($E669="Dropped",if(and(L$1&lt;=$I669,L$1&gt;=$H669),if(Year($D669)=L$1,$F669*0.8,if((year($D669)+1)=L$1,$F669*0.6,$F669*0.4)) ,""),if($E669="Minors",0,if($E669="FA Contract",if(and(L$1&lt;=$I669,L$1&gt;=$H669),$F669,""),if($E669="YP Contract",if(L$1=$H669,500000,if(L$1=($H669+1),1000000,if(L$1=($H669+2),1500000,"")))))))))</f>
        <v/>
      </c>
      <c r="M669" s="59" t="str">
        <f t="shared" si="1334"/>
        <v/>
      </c>
      <c r="N669" s="59" t="str">
        <f t="shared" si="1334"/>
        <v/>
      </c>
      <c r="O669" s="59" t="str">
        <f t="shared" si="1334"/>
        <v/>
      </c>
      <c r="P669" s="59" t="str">
        <f t="shared" si="1334"/>
        <v/>
      </c>
      <c r="Q669" s="59" t="str">
        <f t="shared" si="1334"/>
        <v/>
      </c>
      <c r="R669" s="59" t="str">
        <f t="shared" si="1334"/>
        <v/>
      </c>
      <c r="S669" s="59" t="str">
        <f t="shared" si="1334"/>
        <v/>
      </c>
      <c r="T669" s="59" t="str">
        <f t="shared" si="1334"/>
        <v/>
      </c>
      <c r="U669" s="59" t="str">
        <f t="shared" si="1334"/>
        <v/>
      </c>
      <c r="V669" s="59" t="str">
        <f t="shared" si="1334"/>
        <v/>
      </c>
      <c r="W669" s="59" t="str">
        <f t="shared" si="1334"/>
        <v/>
      </c>
      <c r="X669" s="59" t="str">
        <f t="shared" si="1334"/>
        <v/>
      </c>
      <c r="Y669" s="59" t="str">
        <f t="shared" si="1334"/>
        <v/>
      </c>
      <c r="Z669" s="59" t="str">
        <f t="shared" si="1334"/>
        <v/>
      </c>
    </row>
    <row r="670">
      <c r="A670" s="16" t="s">
        <v>726</v>
      </c>
      <c r="B670" s="62"/>
      <c r="C670" s="54">
        <v>45816.0</v>
      </c>
      <c r="D670" s="54">
        <v>45837.0</v>
      </c>
      <c r="E670" s="55"/>
      <c r="F670" s="60"/>
      <c r="G670" s="57"/>
      <c r="H670" s="62"/>
      <c r="I670" s="58" t="str">
        <f t="shared" si="4"/>
        <v/>
      </c>
      <c r="J670" s="59" t="str">
        <f t="shared" ref="J670:K670" si="1335">if($E670="","",if($E670="Dropped",if(and(J$1&lt;=$I670,J$1&gt;=$H670),if(Year($D670)=J$1,$F670*0.8,if((year($D670)+1)=J$1,$F670*0.6,$F670*0.4)) ,""),if($E670="Minors",0,if($E670="FA Contract",if(and(J$1&lt;=$I670,J$1&gt;=$H670),$F670,""),if($E670="YP Contract",if(J$1=$H670,500000,if(J$1=($H670+1),1000000,if(J$1=($H670+2),1500000,""))))))))</f>
        <v/>
      </c>
      <c r="K670" s="59" t="str">
        <f t="shared" si="1335"/>
        <v/>
      </c>
      <c r="L670" s="59" t="str">
        <f t="shared" ref="L670:Z670" si="1336">if($E670="","",if($E670="Injured",if(and(L$1=year(today()),L$1&lt;=$I670,L$1&gt;=$H670),0,if(and(L$1&lt;=$I670,L$1&gt;=$H670),$F670,"")),if($E670="Dropped",if(and(L$1&lt;=$I670,L$1&gt;=$H670),if(Year($D670)=L$1,$F670*0.8,if((year($D670)+1)=L$1,$F670*0.6,$F670*0.4)) ,""),if($E670="Minors",0,if($E670="FA Contract",if(and(L$1&lt;=$I670,L$1&gt;=$H670),$F670,""),if($E670="YP Contract",if(L$1=$H670,500000,if(L$1=($H670+1),1000000,if(L$1=($H670+2),1500000,"")))))))))</f>
        <v/>
      </c>
      <c r="M670" s="59" t="str">
        <f t="shared" si="1336"/>
        <v/>
      </c>
      <c r="N670" s="59" t="str">
        <f t="shared" si="1336"/>
        <v/>
      </c>
      <c r="O670" s="59" t="str">
        <f t="shared" si="1336"/>
        <v/>
      </c>
      <c r="P670" s="59" t="str">
        <f t="shared" si="1336"/>
        <v/>
      </c>
      <c r="Q670" s="59" t="str">
        <f t="shared" si="1336"/>
        <v/>
      </c>
      <c r="R670" s="59" t="str">
        <f t="shared" si="1336"/>
        <v/>
      </c>
      <c r="S670" s="59" t="str">
        <f t="shared" si="1336"/>
        <v/>
      </c>
      <c r="T670" s="59" t="str">
        <f t="shared" si="1336"/>
        <v/>
      </c>
      <c r="U670" s="59" t="str">
        <f t="shared" si="1336"/>
        <v/>
      </c>
      <c r="V670" s="59" t="str">
        <f t="shared" si="1336"/>
        <v/>
      </c>
      <c r="W670" s="59" t="str">
        <f t="shared" si="1336"/>
        <v/>
      </c>
      <c r="X670" s="59" t="str">
        <f t="shared" si="1336"/>
        <v/>
      </c>
      <c r="Y670" s="59" t="str">
        <f t="shared" si="1336"/>
        <v/>
      </c>
      <c r="Z670" s="59" t="str">
        <f t="shared" si="1336"/>
        <v/>
      </c>
    </row>
    <row r="671">
      <c r="A671" s="16" t="s">
        <v>395</v>
      </c>
      <c r="B671" s="62"/>
      <c r="C671" s="54">
        <v>45721.0</v>
      </c>
      <c r="D671" s="54">
        <v>45977.0</v>
      </c>
      <c r="E671" s="55"/>
      <c r="F671" s="60"/>
      <c r="G671" s="57"/>
      <c r="H671" s="62"/>
      <c r="I671" s="58" t="str">
        <f t="shared" si="4"/>
        <v/>
      </c>
      <c r="J671" s="59" t="str">
        <f t="shared" ref="J671:K671" si="1337">if($E671="","",if($E671="Dropped",if(and(J$1&lt;=$I671,J$1&gt;=$H671),if(Year($D671)=J$1,$F671*0.8,if((year($D671)+1)=J$1,$F671*0.6,$F671*0.4)) ,""),if($E671="Minors",0,if($E671="FA Contract",if(and(J$1&lt;=$I671,J$1&gt;=$H671),$F671,""),if($E671="YP Contract",if(J$1=$H671,500000,if(J$1=($H671+1),1000000,if(J$1=($H671+2),1500000,""))))))))</f>
        <v/>
      </c>
      <c r="K671" s="59" t="str">
        <f t="shared" si="1337"/>
        <v/>
      </c>
      <c r="L671" s="59" t="str">
        <f t="shared" ref="L671:Z671" si="1338">if($E671="","",if($E671="Injured",if(and(L$1=year(today()),L$1&lt;=$I671,L$1&gt;=$H671),0,if(and(L$1&lt;=$I671,L$1&gt;=$H671),$F671,"")),if($E671="Dropped",if(and(L$1&lt;=$I671,L$1&gt;=$H671),if(Year($D671)=L$1,$F671*0.8,if((year($D671)+1)=L$1,$F671*0.6,$F671*0.4)) ,""),if($E671="Minors",0,if($E671="FA Contract",if(and(L$1&lt;=$I671,L$1&gt;=$H671),$F671,""),if($E671="YP Contract",if(L$1=$H671,500000,if(L$1=($H671+1),1000000,if(L$1=($H671+2),1500000,"")))))))))</f>
        <v/>
      </c>
      <c r="M671" s="59" t="str">
        <f t="shared" si="1338"/>
        <v/>
      </c>
      <c r="N671" s="59" t="str">
        <f t="shared" si="1338"/>
        <v/>
      </c>
      <c r="O671" s="59" t="str">
        <f t="shared" si="1338"/>
        <v/>
      </c>
      <c r="P671" s="59" t="str">
        <f t="shared" si="1338"/>
        <v/>
      </c>
      <c r="Q671" s="59" t="str">
        <f t="shared" si="1338"/>
        <v/>
      </c>
      <c r="R671" s="59" t="str">
        <f t="shared" si="1338"/>
        <v/>
      </c>
      <c r="S671" s="59" t="str">
        <f t="shared" si="1338"/>
        <v/>
      </c>
      <c r="T671" s="59" t="str">
        <f t="shared" si="1338"/>
        <v/>
      </c>
      <c r="U671" s="59" t="str">
        <f t="shared" si="1338"/>
        <v/>
      </c>
      <c r="V671" s="59" t="str">
        <f t="shared" si="1338"/>
        <v/>
      </c>
      <c r="W671" s="59" t="str">
        <f t="shared" si="1338"/>
        <v/>
      </c>
      <c r="X671" s="59" t="str">
        <f t="shared" si="1338"/>
        <v/>
      </c>
      <c r="Y671" s="59" t="str">
        <f t="shared" si="1338"/>
        <v/>
      </c>
      <c r="Z671" s="59" t="str">
        <f t="shared" si="1338"/>
        <v/>
      </c>
    </row>
    <row r="672">
      <c r="A672" s="16" t="s">
        <v>727</v>
      </c>
      <c r="B672" s="62"/>
      <c r="C672" s="54">
        <v>45608.0</v>
      </c>
      <c r="D672" s="54"/>
      <c r="E672" s="55"/>
      <c r="F672" s="56"/>
      <c r="G672" s="57"/>
      <c r="H672" s="62"/>
      <c r="I672" s="58" t="str">
        <f t="shared" si="4"/>
        <v/>
      </c>
      <c r="J672" s="59" t="str">
        <f t="shared" ref="J672:K672" si="1339">if($E672="","",if($E672="Dropped",if(and(J$1&lt;=$I672,J$1&gt;=$H672),if(Year($D672)=J$1,$F672*0.8,if((year($D672)+1)=J$1,$F672*0.6,$F672*0.4)) ,""),if($E672="Minors",0,if($E672="FA Contract",if(and(J$1&lt;=$I672,J$1&gt;=$H672),$F672,""),if($E672="YP Contract",if(J$1=$H672,500000,if(J$1=($H672+1),1000000,if(J$1=($H672+2),1500000,""))))))))</f>
        <v/>
      </c>
      <c r="K672" s="59" t="str">
        <f t="shared" si="1339"/>
        <v/>
      </c>
      <c r="L672" s="59" t="str">
        <f t="shared" ref="L672:Z672" si="1340">if($E672="","",if($E672="Injured",if(and(L$1=year(today()),L$1&lt;=$I672,L$1&gt;=$H672),0,if(and(L$1&lt;=$I672,L$1&gt;=$H672),$F672,"")),if($E672="Dropped",if(and(L$1&lt;=$I672,L$1&gt;=$H672),if(Year($D672)=L$1,$F672*0.8,if((year($D672)+1)=L$1,$F672*0.6,$F672*0.4)) ,""),if($E672="Minors",0,if($E672="FA Contract",if(and(L$1&lt;=$I672,L$1&gt;=$H672),$F672,""),if($E672="YP Contract",if(L$1=$H672,500000,if(L$1=($H672+1),1000000,if(L$1=($H672+2),1500000,"")))))))))</f>
        <v/>
      </c>
      <c r="M672" s="59" t="str">
        <f t="shared" si="1340"/>
        <v/>
      </c>
      <c r="N672" s="59" t="str">
        <f t="shared" si="1340"/>
        <v/>
      </c>
      <c r="O672" s="59" t="str">
        <f t="shared" si="1340"/>
        <v/>
      </c>
      <c r="P672" s="59" t="str">
        <f t="shared" si="1340"/>
        <v/>
      </c>
      <c r="Q672" s="59" t="str">
        <f t="shared" si="1340"/>
        <v/>
      </c>
      <c r="R672" s="59" t="str">
        <f t="shared" si="1340"/>
        <v/>
      </c>
      <c r="S672" s="59" t="str">
        <f t="shared" si="1340"/>
        <v/>
      </c>
      <c r="T672" s="59" t="str">
        <f t="shared" si="1340"/>
        <v/>
      </c>
      <c r="U672" s="59" t="str">
        <f t="shared" si="1340"/>
        <v/>
      </c>
      <c r="V672" s="59" t="str">
        <f t="shared" si="1340"/>
        <v/>
      </c>
      <c r="W672" s="59" t="str">
        <f t="shared" si="1340"/>
        <v/>
      </c>
      <c r="X672" s="59" t="str">
        <f t="shared" si="1340"/>
        <v/>
      </c>
      <c r="Y672" s="59" t="str">
        <f t="shared" si="1340"/>
        <v/>
      </c>
      <c r="Z672" s="59" t="str">
        <f t="shared" si="1340"/>
        <v/>
      </c>
    </row>
    <row r="673">
      <c r="A673" s="16" t="s">
        <v>728</v>
      </c>
      <c r="B673" s="62"/>
      <c r="C673" s="54">
        <v>45350.0</v>
      </c>
      <c r="D673" s="54">
        <v>45837.0</v>
      </c>
      <c r="E673" s="55"/>
      <c r="F673" s="60"/>
      <c r="G673" s="18"/>
      <c r="H673" s="62"/>
      <c r="I673" s="58" t="str">
        <f t="shared" si="4"/>
        <v/>
      </c>
      <c r="J673" s="59" t="str">
        <f t="shared" ref="J673:K673" si="1341">if($E673="","",if($E673="Dropped",if(and(J$1&lt;=$I673,J$1&gt;=$H673),if(Year($D673)=J$1,$F673*0.8,if((year($D673)+1)=J$1,$F673*0.6,$F673*0.4)) ,""),if($E673="Minors",0,if($E673="FA Contract",if(and(J$1&lt;=$I673,J$1&gt;=$H673),$F673,""),if($E673="YP Contract",if(J$1=$H673,500000,if(J$1=($H673+1),1000000,if(J$1=($H673+2),1500000,""))))))))</f>
        <v/>
      </c>
      <c r="K673" s="59" t="str">
        <f t="shared" si="1341"/>
        <v/>
      </c>
      <c r="L673" s="59" t="str">
        <f t="shared" ref="L673:Z673" si="1342">if($E673="","",if($E673="Injured",if(and(L$1=year(today()),L$1&lt;=$I673,L$1&gt;=$H673),0,if(and(L$1&lt;=$I673,L$1&gt;=$H673),$F673,"")),if($E673="Dropped",if(and(L$1&lt;=$I673,L$1&gt;=$H673),if(Year($D673)=L$1,$F673*0.8,if((year($D673)+1)=L$1,$F673*0.6,$F673*0.4)) ,""),if($E673="Minors",0,if($E673="FA Contract",if(and(L$1&lt;=$I673,L$1&gt;=$H673),$F673,""),if($E673="YP Contract",if(L$1=$H673,500000,if(L$1=($H673+1),1000000,if(L$1=($H673+2),1500000,"")))))))))</f>
        <v/>
      </c>
      <c r="M673" s="59" t="str">
        <f t="shared" si="1342"/>
        <v/>
      </c>
      <c r="N673" s="59" t="str">
        <f t="shared" si="1342"/>
        <v/>
      </c>
      <c r="O673" s="59" t="str">
        <f t="shared" si="1342"/>
        <v/>
      </c>
      <c r="P673" s="59" t="str">
        <f t="shared" si="1342"/>
        <v/>
      </c>
      <c r="Q673" s="59" t="str">
        <f t="shared" si="1342"/>
        <v/>
      </c>
      <c r="R673" s="59" t="str">
        <f t="shared" si="1342"/>
        <v/>
      </c>
      <c r="S673" s="59" t="str">
        <f t="shared" si="1342"/>
        <v/>
      </c>
      <c r="T673" s="59" t="str">
        <f t="shared" si="1342"/>
        <v/>
      </c>
      <c r="U673" s="59" t="str">
        <f t="shared" si="1342"/>
        <v/>
      </c>
      <c r="V673" s="59" t="str">
        <f t="shared" si="1342"/>
        <v/>
      </c>
      <c r="W673" s="59" t="str">
        <f t="shared" si="1342"/>
        <v/>
      </c>
      <c r="X673" s="59" t="str">
        <f t="shared" si="1342"/>
        <v/>
      </c>
      <c r="Y673" s="59" t="str">
        <f t="shared" si="1342"/>
        <v/>
      </c>
      <c r="Z673" s="59" t="str">
        <f t="shared" si="1342"/>
        <v/>
      </c>
    </row>
    <row r="674">
      <c r="A674" s="16" t="s">
        <v>570</v>
      </c>
      <c r="B674" s="62"/>
      <c r="C674" s="54">
        <v>45816.0</v>
      </c>
      <c r="D674" s="54">
        <v>45977.0</v>
      </c>
      <c r="E674" s="55"/>
      <c r="F674" s="60"/>
      <c r="G674" s="57"/>
      <c r="H674" s="62"/>
      <c r="I674" s="58" t="str">
        <f t="shared" si="4"/>
        <v/>
      </c>
      <c r="J674" s="59" t="str">
        <f t="shared" ref="J674:K674" si="1343">if($E674="","",if($E674="Dropped",if(and(J$1&lt;=$I674,J$1&gt;=$H674),if(Year($D674)=J$1,$F674*0.8,if((year($D674)+1)=J$1,$F674*0.6,$F674*0.4)) ,""),if($E674="Minors",0,if($E674="FA Contract",if(and(J$1&lt;=$I674,J$1&gt;=$H674),$F674,""),if($E674="YP Contract",if(J$1=$H674,500000,if(J$1=($H674+1),1000000,if(J$1=($H674+2),1500000,""))))))))</f>
        <v/>
      </c>
      <c r="K674" s="59" t="str">
        <f t="shared" si="1343"/>
        <v/>
      </c>
      <c r="L674" s="59" t="str">
        <f t="shared" ref="L674:Z674" si="1344">if($E674="","",if($E674="Injured",if(and(L$1=year(today()),L$1&lt;=$I674,L$1&gt;=$H674),0,if(and(L$1&lt;=$I674,L$1&gt;=$H674),$F674,"")),if($E674="Dropped",if(and(L$1&lt;=$I674,L$1&gt;=$H674),if(Year($D674)=L$1,$F674*0.8,if((year($D674)+1)=L$1,$F674*0.6,$F674*0.4)) ,""),if($E674="Minors",0,if($E674="FA Contract",if(and(L$1&lt;=$I674,L$1&gt;=$H674),$F674,""),if($E674="YP Contract",if(L$1=$H674,500000,if(L$1=($H674+1),1000000,if(L$1=($H674+2),1500000,"")))))))))</f>
        <v/>
      </c>
      <c r="M674" s="59" t="str">
        <f t="shared" si="1344"/>
        <v/>
      </c>
      <c r="N674" s="59" t="str">
        <f t="shared" si="1344"/>
        <v/>
      </c>
      <c r="O674" s="59" t="str">
        <f t="shared" si="1344"/>
        <v/>
      </c>
      <c r="P674" s="59" t="str">
        <f t="shared" si="1344"/>
        <v/>
      </c>
      <c r="Q674" s="59" t="str">
        <f t="shared" si="1344"/>
        <v/>
      </c>
      <c r="R674" s="59" t="str">
        <f t="shared" si="1344"/>
        <v/>
      </c>
      <c r="S674" s="59" t="str">
        <f t="shared" si="1344"/>
        <v/>
      </c>
      <c r="T674" s="59" t="str">
        <f t="shared" si="1344"/>
        <v/>
      </c>
      <c r="U674" s="59" t="str">
        <f t="shared" si="1344"/>
        <v/>
      </c>
      <c r="V674" s="59" t="str">
        <f t="shared" si="1344"/>
        <v/>
      </c>
      <c r="W674" s="59" t="str">
        <f t="shared" si="1344"/>
        <v/>
      </c>
      <c r="X674" s="59" t="str">
        <f t="shared" si="1344"/>
        <v/>
      </c>
      <c r="Y674" s="59" t="str">
        <f t="shared" si="1344"/>
        <v/>
      </c>
      <c r="Z674" s="59" t="str">
        <f t="shared" si="1344"/>
        <v/>
      </c>
    </row>
    <row r="675">
      <c r="A675" s="16" t="s">
        <v>139</v>
      </c>
      <c r="B675" s="62"/>
      <c r="C675" s="54">
        <v>45343.0</v>
      </c>
      <c r="D675" s="54">
        <v>45977.0</v>
      </c>
      <c r="E675" s="55"/>
      <c r="F675" s="60"/>
      <c r="G675" s="57"/>
      <c r="H675" s="62"/>
      <c r="I675" s="58" t="str">
        <f t="shared" si="4"/>
        <v/>
      </c>
      <c r="J675" s="59" t="str">
        <f t="shared" ref="J675:K675" si="1345">if($E675="","",if($E675="Dropped",if(and(J$1&lt;=$I675,J$1&gt;=$H675),if(Year($D675)=J$1,$F675*0.8,if((year($D675)+1)=J$1,$F675*0.6,$F675*0.4)) ,""),if($E675="Minors",0,if($E675="FA Contract",if(and(J$1&lt;=$I675,J$1&gt;=$H675),$F675,""),if($E675="YP Contract",if(J$1=$H675,500000,if(J$1=($H675+1),1000000,if(J$1=($H675+2),1500000,""))))))))</f>
        <v/>
      </c>
      <c r="K675" s="59" t="str">
        <f t="shared" si="1345"/>
        <v/>
      </c>
      <c r="L675" s="59" t="str">
        <f t="shared" ref="L675:Z675" si="1346">if($E675="","",if($E675="Injured",if(and(L$1=year(today()),L$1&lt;=$I675,L$1&gt;=$H675),0,if(and(L$1&lt;=$I675,L$1&gt;=$H675),$F675,"")),if($E675="Dropped",if(and(L$1&lt;=$I675,L$1&gt;=$H675),if(Year($D675)=L$1,$F675*0.8,if((year($D675)+1)=L$1,$F675*0.6,$F675*0.4)) ,""),if($E675="Minors",0,if($E675="FA Contract",if(and(L$1&lt;=$I675,L$1&gt;=$H675),$F675,""),if($E675="YP Contract",if(L$1=$H675,500000,if(L$1=($H675+1),1000000,if(L$1=($H675+2),1500000,"")))))))))</f>
        <v/>
      </c>
      <c r="M675" s="59" t="str">
        <f t="shared" si="1346"/>
        <v/>
      </c>
      <c r="N675" s="59" t="str">
        <f t="shared" si="1346"/>
        <v/>
      </c>
      <c r="O675" s="59" t="str">
        <f t="shared" si="1346"/>
        <v/>
      </c>
      <c r="P675" s="59" t="str">
        <f t="shared" si="1346"/>
        <v/>
      </c>
      <c r="Q675" s="59" t="str">
        <f t="shared" si="1346"/>
        <v/>
      </c>
      <c r="R675" s="59" t="str">
        <f t="shared" si="1346"/>
        <v/>
      </c>
      <c r="S675" s="59" t="str">
        <f t="shared" si="1346"/>
        <v/>
      </c>
      <c r="T675" s="59" t="str">
        <f t="shared" si="1346"/>
        <v/>
      </c>
      <c r="U675" s="59" t="str">
        <f t="shared" si="1346"/>
        <v/>
      </c>
      <c r="V675" s="59" t="str">
        <f t="shared" si="1346"/>
        <v/>
      </c>
      <c r="W675" s="59" t="str">
        <f t="shared" si="1346"/>
        <v/>
      </c>
      <c r="X675" s="59" t="str">
        <f t="shared" si="1346"/>
        <v/>
      </c>
      <c r="Y675" s="59" t="str">
        <f t="shared" si="1346"/>
        <v/>
      </c>
      <c r="Z675" s="59" t="str">
        <f t="shared" si="1346"/>
        <v/>
      </c>
    </row>
    <row r="676">
      <c r="A676" s="16" t="s">
        <v>730</v>
      </c>
      <c r="B676" s="62"/>
      <c r="C676" s="54">
        <v>45739.0</v>
      </c>
      <c r="D676" s="54">
        <v>45901.0</v>
      </c>
      <c r="E676" s="55"/>
      <c r="F676" s="60"/>
      <c r="G676" s="57"/>
      <c r="H676" s="62"/>
      <c r="I676" s="58" t="str">
        <f t="shared" si="4"/>
        <v/>
      </c>
      <c r="J676" s="59" t="str">
        <f t="shared" ref="J676:K676" si="1347">if($E676="","",if($E676="Dropped",if(and(J$1&lt;=$I676,J$1&gt;=$H676),if(Year($D676)=J$1,$F676*0.8,if((year($D676)+1)=J$1,$F676*0.6,$F676*0.4)) ,""),if($E676="Minors",0,if($E676="FA Contract",if(and(J$1&lt;=$I676,J$1&gt;=$H676),$F676,""),if($E676="YP Contract",if(J$1=$H676,500000,if(J$1=($H676+1),1000000,if(J$1=($H676+2),1500000,""))))))))</f>
        <v/>
      </c>
      <c r="K676" s="59" t="str">
        <f t="shared" si="1347"/>
        <v/>
      </c>
      <c r="L676" s="59" t="str">
        <f t="shared" ref="L676:Z676" si="1348">if($E676="","",if($E676="Injured",if(and(L$1=year(today()),L$1&lt;=$I676,L$1&gt;=$H676),0,if(and(L$1&lt;=$I676,L$1&gt;=$H676),$F676,"")),if($E676="Dropped",if(and(L$1&lt;=$I676,L$1&gt;=$H676),if(Year($D676)=L$1,$F676*0.8,if((year($D676)+1)=L$1,$F676*0.6,$F676*0.4)) ,""),if($E676="Minors",0,if($E676="FA Contract",if(and(L$1&lt;=$I676,L$1&gt;=$H676),$F676,""),if($E676="YP Contract",if(L$1=$H676,500000,if(L$1=($H676+1),1000000,if(L$1=($H676+2),1500000,"")))))))))</f>
        <v/>
      </c>
      <c r="M676" s="59" t="str">
        <f t="shared" si="1348"/>
        <v/>
      </c>
      <c r="N676" s="59" t="str">
        <f t="shared" si="1348"/>
        <v/>
      </c>
      <c r="O676" s="59" t="str">
        <f t="shared" si="1348"/>
        <v/>
      </c>
      <c r="P676" s="59" t="str">
        <f t="shared" si="1348"/>
        <v/>
      </c>
      <c r="Q676" s="59" t="str">
        <f t="shared" si="1348"/>
        <v/>
      </c>
      <c r="R676" s="59" t="str">
        <f t="shared" si="1348"/>
        <v/>
      </c>
      <c r="S676" s="59" t="str">
        <f t="shared" si="1348"/>
        <v/>
      </c>
      <c r="T676" s="59" t="str">
        <f t="shared" si="1348"/>
        <v/>
      </c>
      <c r="U676" s="59" t="str">
        <f t="shared" si="1348"/>
        <v/>
      </c>
      <c r="V676" s="59" t="str">
        <f t="shared" si="1348"/>
        <v/>
      </c>
      <c r="W676" s="59" t="str">
        <f t="shared" si="1348"/>
        <v/>
      </c>
      <c r="X676" s="59" t="str">
        <f t="shared" si="1348"/>
        <v/>
      </c>
      <c r="Y676" s="59" t="str">
        <f t="shared" si="1348"/>
        <v/>
      </c>
      <c r="Z676" s="59" t="str">
        <f t="shared" si="1348"/>
        <v/>
      </c>
    </row>
    <row r="677">
      <c r="A677" s="16" t="s">
        <v>105</v>
      </c>
      <c r="B677" s="62"/>
      <c r="C677" s="54">
        <v>45837.0</v>
      </c>
      <c r="D677" s="54">
        <v>45977.0</v>
      </c>
      <c r="E677" s="55"/>
      <c r="F677" s="60"/>
      <c r="G677" s="57"/>
      <c r="H677" s="62"/>
      <c r="I677" s="58" t="str">
        <f t="shared" si="4"/>
        <v/>
      </c>
      <c r="J677" s="59" t="str">
        <f t="shared" ref="J677:K677" si="1349">if($E677="","",if($E677="Dropped",if(and(J$1&lt;=$I677,J$1&gt;=$H677),if(Year($D677)=J$1,$F677*0.8,if((year($D677)+1)=J$1,$F677*0.6,$F677*0.4)) ,""),if($E677="Minors",0,if($E677="FA Contract",if(and(J$1&lt;=$I677,J$1&gt;=$H677),$F677,""),if($E677="YP Contract",if(J$1=$H677,500000,if(J$1=($H677+1),1000000,if(J$1=($H677+2),1500000,""))))))))</f>
        <v/>
      </c>
      <c r="K677" s="59" t="str">
        <f t="shared" si="1349"/>
        <v/>
      </c>
      <c r="L677" s="59" t="str">
        <f t="shared" ref="L677:Z677" si="1350">if($E677="","",if($E677="Injured",if(and(L$1=year(today()),L$1&lt;=$I677,L$1&gt;=$H677),0,if(and(L$1&lt;=$I677,L$1&gt;=$H677),$F677,"")),if($E677="Dropped",if(and(L$1&lt;=$I677,L$1&gt;=$H677),if(Year($D677)=L$1,$F677*0.8,if((year($D677)+1)=L$1,$F677*0.6,$F677*0.4)) ,""),if($E677="Minors",0,if($E677="FA Contract",if(and(L$1&lt;=$I677,L$1&gt;=$H677),$F677,""),if($E677="YP Contract",if(L$1=$H677,500000,if(L$1=($H677+1),1000000,if(L$1=($H677+2),1500000,"")))))))))</f>
        <v/>
      </c>
      <c r="M677" s="59" t="str">
        <f t="shared" si="1350"/>
        <v/>
      </c>
      <c r="N677" s="59" t="str">
        <f t="shared" si="1350"/>
        <v/>
      </c>
      <c r="O677" s="59" t="str">
        <f t="shared" si="1350"/>
        <v/>
      </c>
      <c r="P677" s="59" t="str">
        <f t="shared" si="1350"/>
        <v/>
      </c>
      <c r="Q677" s="59" t="str">
        <f t="shared" si="1350"/>
        <v/>
      </c>
      <c r="R677" s="59" t="str">
        <f t="shared" si="1350"/>
        <v/>
      </c>
      <c r="S677" s="59" t="str">
        <f t="shared" si="1350"/>
        <v/>
      </c>
      <c r="T677" s="59" t="str">
        <f t="shared" si="1350"/>
        <v/>
      </c>
      <c r="U677" s="59" t="str">
        <f t="shared" si="1350"/>
        <v/>
      </c>
      <c r="V677" s="59" t="str">
        <f t="shared" si="1350"/>
        <v/>
      </c>
      <c r="W677" s="59" t="str">
        <f t="shared" si="1350"/>
        <v/>
      </c>
      <c r="X677" s="59" t="str">
        <f t="shared" si="1350"/>
        <v/>
      </c>
      <c r="Y677" s="59" t="str">
        <f t="shared" si="1350"/>
        <v/>
      </c>
      <c r="Z677" s="59" t="str">
        <f t="shared" si="1350"/>
        <v/>
      </c>
    </row>
    <row r="678">
      <c r="A678" s="16" t="s">
        <v>404</v>
      </c>
      <c r="B678" s="62"/>
      <c r="C678" s="54">
        <v>45721.0</v>
      </c>
      <c r="D678" s="54">
        <v>45977.0</v>
      </c>
      <c r="E678" s="55"/>
      <c r="F678" s="60"/>
      <c r="G678" s="57"/>
      <c r="H678" s="62"/>
      <c r="I678" s="58" t="str">
        <f t="shared" si="4"/>
        <v/>
      </c>
      <c r="J678" s="59" t="str">
        <f t="shared" ref="J678:K678" si="1351">if($E678="","",if($E678="Dropped",if(and(J$1&lt;=$I678,J$1&gt;=$H678),if(Year($D678)=J$1,$F678*0.8,if((year($D678)+1)=J$1,$F678*0.6,$F678*0.4)) ,""),if($E678="Minors",0,if($E678="FA Contract",if(and(J$1&lt;=$I678,J$1&gt;=$H678),$F678,""),if($E678="YP Contract",if(J$1=$H678,500000,if(J$1=($H678+1),1000000,if(J$1=($H678+2),1500000,""))))))))</f>
        <v/>
      </c>
      <c r="K678" s="59" t="str">
        <f t="shared" si="1351"/>
        <v/>
      </c>
      <c r="L678" s="59" t="str">
        <f t="shared" ref="L678:Z678" si="1352">if($E678="","",if($E678="Injured",if(and(L$1=year(today()),L$1&lt;=$I678,L$1&gt;=$H678),0,if(and(L$1&lt;=$I678,L$1&gt;=$H678),$F678,"")),if($E678="Dropped",if(and(L$1&lt;=$I678,L$1&gt;=$H678),if(Year($D678)=L$1,$F678*0.8,if((year($D678)+1)=L$1,$F678*0.6,$F678*0.4)) ,""),if($E678="Minors",0,if($E678="FA Contract",if(and(L$1&lt;=$I678,L$1&gt;=$H678),$F678,""),if($E678="YP Contract",if(L$1=$H678,500000,if(L$1=($H678+1),1000000,if(L$1=($H678+2),1500000,"")))))))))</f>
        <v/>
      </c>
      <c r="M678" s="59" t="str">
        <f t="shared" si="1352"/>
        <v/>
      </c>
      <c r="N678" s="59" t="str">
        <f t="shared" si="1352"/>
        <v/>
      </c>
      <c r="O678" s="59" t="str">
        <f t="shared" si="1352"/>
        <v/>
      </c>
      <c r="P678" s="59" t="str">
        <f t="shared" si="1352"/>
        <v/>
      </c>
      <c r="Q678" s="59" t="str">
        <f t="shared" si="1352"/>
        <v/>
      </c>
      <c r="R678" s="59" t="str">
        <f t="shared" si="1352"/>
        <v/>
      </c>
      <c r="S678" s="59" t="str">
        <f t="shared" si="1352"/>
        <v/>
      </c>
      <c r="T678" s="59" t="str">
        <f t="shared" si="1352"/>
        <v/>
      </c>
      <c r="U678" s="59" t="str">
        <f t="shared" si="1352"/>
        <v/>
      </c>
      <c r="V678" s="59" t="str">
        <f t="shared" si="1352"/>
        <v/>
      </c>
      <c r="W678" s="59" t="str">
        <f t="shared" si="1352"/>
        <v/>
      </c>
      <c r="X678" s="59" t="str">
        <f t="shared" si="1352"/>
        <v/>
      </c>
      <c r="Y678" s="59" t="str">
        <f t="shared" si="1352"/>
        <v/>
      </c>
      <c r="Z678" s="59" t="str">
        <f t="shared" si="1352"/>
        <v/>
      </c>
    </row>
    <row r="679">
      <c r="A679" s="16" t="s">
        <v>731</v>
      </c>
      <c r="B679" s="62"/>
      <c r="C679" s="54">
        <v>45760.0</v>
      </c>
      <c r="D679" s="54">
        <v>45765.0</v>
      </c>
      <c r="E679" s="55"/>
      <c r="F679" s="60"/>
      <c r="G679" s="57"/>
      <c r="H679" s="62"/>
      <c r="I679" s="58" t="str">
        <f t="shared" si="4"/>
        <v/>
      </c>
      <c r="J679" s="59" t="str">
        <f t="shared" ref="J679:K679" si="1353">if($E679="","",if($E679="Dropped",if(and(J$1&lt;=$I679,J$1&gt;=$H679),if(Year($D679)=J$1,$F679*0.8,if((year($D679)+1)=J$1,$F679*0.6,$F679*0.4)) ,""),if($E679="Minors",0,if($E679="FA Contract",if(and(J$1&lt;=$I679,J$1&gt;=$H679),$F679,""),if($E679="YP Contract",if(J$1=$H679,500000,if(J$1=($H679+1),1000000,if(J$1=($H679+2),1500000,""))))))))</f>
        <v/>
      </c>
      <c r="K679" s="59" t="str">
        <f t="shared" si="1353"/>
        <v/>
      </c>
      <c r="L679" s="59" t="str">
        <f t="shared" ref="L679:Z679" si="1354">if($E679="","",if($E679="Injured",if(and(L$1=year(today()),L$1&lt;=$I679,L$1&gt;=$H679),0,if(and(L$1&lt;=$I679,L$1&gt;=$H679),$F679,"")),if($E679="Dropped",if(and(L$1&lt;=$I679,L$1&gt;=$H679),if(Year($D679)=L$1,$F679*0.8,if((year($D679)+1)=L$1,$F679*0.6,$F679*0.4)) ,""),if($E679="Minors",0,if($E679="FA Contract",if(and(L$1&lt;=$I679,L$1&gt;=$H679),$F679,""),if($E679="YP Contract",if(L$1=$H679,500000,if(L$1=($H679+1),1000000,if(L$1=($H679+2),1500000,"")))))))))</f>
        <v/>
      </c>
      <c r="M679" s="59" t="str">
        <f t="shared" si="1354"/>
        <v/>
      </c>
      <c r="N679" s="59" t="str">
        <f t="shared" si="1354"/>
        <v/>
      </c>
      <c r="O679" s="59" t="str">
        <f t="shared" si="1354"/>
        <v/>
      </c>
      <c r="P679" s="59" t="str">
        <f t="shared" si="1354"/>
        <v/>
      </c>
      <c r="Q679" s="59" t="str">
        <f t="shared" si="1354"/>
        <v/>
      </c>
      <c r="R679" s="59" t="str">
        <f t="shared" si="1354"/>
        <v/>
      </c>
      <c r="S679" s="59" t="str">
        <f t="shared" si="1354"/>
        <v/>
      </c>
      <c r="T679" s="59" t="str">
        <f t="shared" si="1354"/>
        <v/>
      </c>
      <c r="U679" s="59" t="str">
        <f t="shared" si="1354"/>
        <v/>
      </c>
      <c r="V679" s="59" t="str">
        <f t="shared" si="1354"/>
        <v/>
      </c>
      <c r="W679" s="59" t="str">
        <f t="shared" si="1354"/>
        <v/>
      </c>
      <c r="X679" s="59" t="str">
        <f t="shared" si="1354"/>
        <v/>
      </c>
      <c r="Y679" s="59" t="str">
        <f t="shared" si="1354"/>
        <v/>
      </c>
      <c r="Z679" s="59" t="str">
        <f t="shared" si="1354"/>
        <v/>
      </c>
    </row>
    <row r="680">
      <c r="A680" s="16" t="s">
        <v>732</v>
      </c>
      <c r="B680" s="62"/>
      <c r="C680" s="54">
        <v>45788.0</v>
      </c>
      <c r="D680" s="54">
        <v>45808.0</v>
      </c>
      <c r="E680" s="55"/>
      <c r="F680" s="60"/>
      <c r="G680" s="57"/>
      <c r="H680" s="62"/>
      <c r="I680" s="58" t="str">
        <f t="shared" si="4"/>
        <v/>
      </c>
      <c r="J680" s="59" t="str">
        <f t="shared" ref="J680:K680" si="1355">if($E680="","",if($E680="Dropped",if(and(J$1&lt;=$I680,J$1&gt;=$H680),if(Year($D680)=J$1,$F680*0.8,if((year($D680)+1)=J$1,$F680*0.6,$F680*0.4)) ,""),if($E680="Minors",0,if($E680="FA Contract",if(and(J$1&lt;=$I680,J$1&gt;=$H680),$F680,""),if($E680="YP Contract",if(J$1=$H680,500000,if(J$1=($H680+1),1000000,if(J$1=($H680+2),1500000,""))))))))</f>
        <v/>
      </c>
      <c r="K680" s="59" t="str">
        <f t="shared" si="1355"/>
        <v/>
      </c>
      <c r="L680" s="59" t="str">
        <f t="shared" ref="L680:Z680" si="1356">if($E680="","",if($E680="Injured",if(and(L$1=year(today()),L$1&lt;=$I680,L$1&gt;=$H680),0,if(and(L$1&lt;=$I680,L$1&gt;=$H680),$F680,"")),if($E680="Dropped",if(and(L$1&lt;=$I680,L$1&gt;=$H680),if(Year($D680)=L$1,$F680*0.8,if((year($D680)+1)=L$1,$F680*0.6,$F680*0.4)) ,""),if($E680="Minors",0,if($E680="FA Contract",if(and(L$1&lt;=$I680,L$1&gt;=$H680),$F680,""),if($E680="YP Contract",if(L$1=$H680,500000,if(L$1=($H680+1),1000000,if(L$1=($H680+2),1500000,"")))))))))</f>
        <v/>
      </c>
      <c r="M680" s="59" t="str">
        <f t="shared" si="1356"/>
        <v/>
      </c>
      <c r="N680" s="59" t="str">
        <f t="shared" si="1356"/>
        <v/>
      </c>
      <c r="O680" s="59" t="str">
        <f t="shared" si="1356"/>
        <v/>
      </c>
      <c r="P680" s="59" t="str">
        <f t="shared" si="1356"/>
        <v/>
      </c>
      <c r="Q680" s="59" t="str">
        <f t="shared" si="1356"/>
        <v/>
      </c>
      <c r="R680" s="59" t="str">
        <f t="shared" si="1356"/>
        <v/>
      </c>
      <c r="S680" s="59" t="str">
        <f t="shared" si="1356"/>
        <v/>
      </c>
      <c r="T680" s="59" t="str">
        <f t="shared" si="1356"/>
        <v/>
      </c>
      <c r="U680" s="59" t="str">
        <f t="shared" si="1356"/>
        <v/>
      </c>
      <c r="V680" s="59" t="str">
        <f t="shared" si="1356"/>
        <v/>
      </c>
      <c r="W680" s="59" t="str">
        <f t="shared" si="1356"/>
        <v/>
      </c>
      <c r="X680" s="59" t="str">
        <f t="shared" si="1356"/>
        <v/>
      </c>
      <c r="Y680" s="59" t="str">
        <f t="shared" si="1356"/>
        <v/>
      </c>
      <c r="Z680" s="59" t="str">
        <f t="shared" si="1356"/>
        <v/>
      </c>
    </row>
    <row r="681">
      <c r="A681" s="16" t="s">
        <v>339</v>
      </c>
      <c r="B681" s="62"/>
      <c r="C681" s="54">
        <v>45343.0</v>
      </c>
      <c r="D681" s="54">
        <v>45977.0</v>
      </c>
      <c r="E681" s="55"/>
      <c r="F681" s="60"/>
      <c r="G681" s="57"/>
      <c r="H681" s="62"/>
      <c r="I681" s="58" t="str">
        <f t="shared" si="4"/>
        <v/>
      </c>
      <c r="J681" s="59" t="str">
        <f t="shared" ref="J681:K681" si="1357">if($E681="","",if($E681="Dropped",if(and(J$1&lt;=$I681,J$1&gt;=$H681),if(Year($D681)=J$1,$F681*0.8,if((year($D681)+1)=J$1,$F681*0.6,$F681*0.4)) ,""),if($E681="Minors",0,if($E681="FA Contract",if(and(J$1&lt;=$I681,J$1&gt;=$H681),$F681,""),if($E681="YP Contract",if(J$1=$H681,500000,if(J$1=($H681+1),1000000,if(J$1=($H681+2),1500000,""))))))))</f>
        <v/>
      </c>
      <c r="K681" s="59" t="str">
        <f t="shared" si="1357"/>
        <v/>
      </c>
      <c r="L681" s="59" t="str">
        <f t="shared" ref="L681:Z681" si="1358">if($E681="","",if($E681="Injured",if(and(L$1=year(today()),L$1&lt;=$I681,L$1&gt;=$H681),0,if(and(L$1&lt;=$I681,L$1&gt;=$H681),$F681,"")),if($E681="Dropped",if(and(L$1&lt;=$I681,L$1&gt;=$H681),if(Year($D681)=L$1,$F681*0.8,if((year($D681)+1)=L$1,$F681*0.6,$F681*0.4)) ,""),if($E681="Minors",0,if($E681="FA Contract",if(and(L$1&lt;=$I681,L$1&gt;=$H681),$F681,""),if($E681="YP Contract",if(L$1=$H681,500000,if(L$1=($H681+1),1000000,if(L$1=($H681+2),1500000,"")))))))))</f>
        <v/>
      </c>
      <c r="M681" s="59" t="str">
        <f t="shared" si="1358"/>
        <v/>
      </c>
      <c r="N681" s="59" t="str">
        <f t="shared" si="1358"/>
        <v/>
      </c>
      <c r="O681" s="59" t="str">
        <f t="shared" si="1358"/>
        <v/>
      </c>
      <c r="P681" s="59" t="str">
        <f t="shared" si="1358"/>
        <v/>
      </c>
      <c r="Q681" s="59" t="str">
        <f t="shared" si="1358"/>
        <v/>
      </c>
      <c r="R681" s="59" t="str">
        <f t="shared" si="1358"/>
        <v/>
      </c>
      <c r="S681" s="59" t="str">
        <f t="shared" si="1358"/>
        <v/>
      </c>
      <c r="T681" s="59" t="str">
        <f t="shared" si="1358"/>
        <v/>
      </c>
      <c r="U681" s="59" t="str">
        <f t="shared" si="1358"/>
        <v/>
      </c>
      <c r="V681" s="59" t="str">
        <f t="shared" si="1358"/>
        <v/>
      </c>
      <c r="W681" s="59" t="str">
        <f t="shared" si="1358"/>
        <v/>
      </c>
      <c r="X681" s="59" t="str">
        <f t="shared" si="1358"/>
        <v/>
      </c>
      <c r="Y681" s="59" t="str">
        <f t="shared" si="1358"/>
        <v/>
      </c>
      <c r="Z681" s="59" t="str">
        <f t="shared" si="1358"/>
        <v/>
      </c>
    </row>
    <row r="682">
      <c r="A682" s="16" t="s">
        <v>227</v>
      </c>
      <c r="B682" s="62"/>
      <c r="C682" s="54">
        <v>45356.0</v>
      </c>
      <c r="D682" s="54">
        <v>45814.0</v>
      </c>
      <c r="E682" s="55"/>
      <c r="F682" s="60"/>
      <c r="G682" s="57"/>
      <c r="H682" s="62"/>
      <c r="I682" s="58" t="str">
        <f t="shared" si="4"/>
        <v/>
      </c>
      <c r="J682" s="59" t="str">
        <f t="shared" ref="J682:K682" si="1359">if($E682="","",if($E682="Dropped",if(and(J$1&lt;=$I682,J$1&gt;=$H682),if(Year($D682)=J$1,$F682*0.8,if((year($D682)+1)=J$1,$F682*0.6,$F682*0.4)) ,""),if($E682="Minors",0,if($E682="FA Contract",if(and(J$1&lt;=$I682,J$1&gt;=$H682),$F682,""),if($E682="YP Contract",if(J$1=$H682,500000,if(J$1=($H682+1),1000000,if(J$1=($H682+2),1500000,""))))))))</f>
        <v/>
      </c>
      <c r="K682" s="59" t="str">
        <f t="shared" si="1359"/>
        <v/>
      </c>
      <c r="L682" s="59" t="str">
        <f t="shared" ref="L682:Z682" si="1360">if($E682="","",if($E682="Injured",if(and(L$1=year(today()),L$1&lt;=$I682,L$1&gt;=$H682),0,if(and(L$1&lt;=$I682,L$1&gt;=$H682),$F682,"")),if($E682="Dropped",if(and(L$1&lt;=$I682,L$1&gt;=$H682),if(Year($D682)=L$1,$F682*0.8,if((year($D682)+1)=L$1,$F682*0.6,$F682*0.4)) ,""),if($E682="Minors",0,if($E682="FA Contract",if(and(L$1&lt;=$I682,L$1&gt;=$H682),$F682,""),if($E682="YP Contract",if(L$1=$H682,500000,if(L$1=($H682+1),1000000,if(L$1=($H682+2),1500000,"")))))))))</f>
        <v/>
      </c>
      <c r="M682" s="59" t="str">
        <f t="shared" si="1360"/>
        <v/>
      </c>
      <c r="N682" s="59" t="str">
        <f t="shared" si="1360"/>
        <v/>
      </c>
      <c r="O682" s="59" t="str">
        <f t="shared" si="1360"/>
        <v/>
      </c>
      <c r="P682" s="59" t="str">
        <f t="shared" si="1360"/>
        <v/>
      </c>
      <c r="Q682" s="59" t="str">
        <f t="shared" si="1360"/>
        <v/>
      </c>
      <c r="R682" s="59" t="str">
        <f t="shared" si="1360"/>
        <v/>
      </c>
      <c r="S682" s="59" t="str">
        <f t="shared" si="1360"/>
        <v/>
      </c>
      <c r="T682" s="59" t="str">
        <f t="shared" si="1360"/>
        <v/>
      </c>
      <c r="U682" s="59" t="str">
        <f t="shared" si="1360"/>
        <v/>
      </c>
      <c r="V682" s="59" t="str">
        <f t="shared" si="1360"/>
        <v/>
      </c>
      <c r="W682" s="59" t="str">
        <f t="shared" si="1360"/>
        <v/>
      </c>
      <c r="X682" s="59" t="str">
        <f t="shared" si="1360"/>
        <v/>
      </c>
      <c r="Y682" s="59" t="str">
        <f t="shared" si="1360"/>
        <v/>
      </c>
      <c r="Z682" s="59" t="str">
        <f t="shared" si="1360"/>
        <v/>
      </c>
    </row>
    <row r="683">
      <c r="A683" s="16" t="s">
        <v>733</v>
      </c>
      <c r="B683" s="62"/>
      <c r="C683" s="54">
        <v>45410.0</v>
      </c>
      <c r="D683" s="54"/>
      <c r="E683" s="55"/>
      <c r="F683" s="60"/>
      <c r="G683" s="72"/>
      <c r="H683" s="62"/>
      <c r="I683" s="58" t="str">
        <f t="shared" si="4"/>
        <v/>
      </c>
      <c r="J683" s="59" t="str">
        <f t="shared" ref="J683:K683" si="1361">if($E683="","",if($E683="Dropped",if(and(J$1&lt;=$I683,J$1&gt;=$H683),if(Year($D683)=J$1,$F683*0.8,if((year($D683)+1)=J$1,$F683*0.6,$F683*0.4)) ,""),if($E683="Minors",0,if($E683="FA Contract",if(and(J$1&lt;=$I683,J$1&gt;=$H683),$F683,""),if($E683="YP Contract",if(J$1=$H683,500000,if(J$1=($H683+1),1000000,if(J$1=($H683+2),1500000,""))))))))</f>
        <v/>
      </c>
      <c r="K683" s="59" t="str">
        <f t="shared" si="1361"/>
        <v/>
      </c>
      <c r="L683" s="59" t="str">
        <f t="shared" ref="L683:Z683" si="1362">if($E683="","",if($E683="Injured",if(and(L$1=year(today()),L$1&lt;=$I683,L$1&gt;=$H683),0,if(and(L$1&lt;=$I683,L$1&gt;=$H683),$F683,"")),if($E683="Dropped",if(and(L$1&lt;=$I683,L$1&gt;=$H683),if(Year($D683)=L$1,$F683*0.8,if((year($D683)+1)=L$1,$F683*0.6,$F683*0.4)) ,""),if($E683="Minors",0,if($E683="FA Contract",if(and(L$1&lt;=$I683,L$1&gt;=$H683),$F683,""),if($E683="YP Contract",if(L$1=$H683,500000,if(L$1=($H683+1),1000000,if(L$1=($H683+2),1500000,"")))))))))</f>
        <v/>
      </c>
      <c r="M683" s="59" t="str">
        <f t="shared" si="1362"/>
        <v/>
      </c>
      <c r="N683" s="59" t="str">
        <f t="shared" si="1362"/>
        <v/>
      </c>
      <c r="O683" s="59" t="str">
        <f t="shared" si="1362"/>
        <v/>
      </c>
      <c r="P683" s="59" t="str">
        <f t="shared" si="1362"/>
        <v/>
      </c>
      <c r="Q683" s="59" t="str">
        <f t="shared" si="1362"/>
        <v/>
      </c>
      <c r="R683" s="59" t="str">
        <f t="shared" si="1362"/>
        <v/>
      </c>
      <c r="S683" s="59" t="str">
        <f t="shared" si="1362"/>
        <v/>
      </c>
      <c r="T683" s="59" t="str">
        <f t="shared" si="1362"/>
        <v/>
      </c>
      <c r="U683" s="59" t="str">
        <f t="shared" si="1362"/>
        <v/>
      </c>
      <c r="V683" s="59" t="str">
        <f t="shared" si="1362"/>
        <v/>
      </c>
      <c r="W683" s="59" t="str">
        <f t="shared" si="1362"/>
        <v/>
      </c>
      <c r="X683" s="59" t="str">
        <f t="shared" si="1362"/>
        <v/>
      </c>
      <c r="Y683" s="59" t="str">
        <f t="shared" si="1362"/>
        <v/>
      </c>
      <c r="Z683" s="59" t="str">
        <f t="shared" si="1362"/>
        <v/>
      </c>
    </row>
    <row r="684">
      <c r="A684" s="16" t="s">
        <v>734</v>
      </c>
      <c r="B684" s="62"/>
      <c r="C684" s="54">
        <v>45389.0</v>
      </c>
      <c r="D684" s="54"/>
      <c r="E684" s="55"/>
      <c r="F684" s="60"/>
      <c r="G684" s="72"/>
      <c r="H684" s="62"/>
      <c r="I684" s="58" t="str">
        <f t="shared" si="4"/>
        <v/>
      </c>
      <c r="J684" s="59" t="str">
        <f t="shared" ref="J684:K684" si="1363">if($E684="","",if($E684="Dropped",if(and(J$1&lt;=$I684,J$1&gt;=$H684),if(Year($D684)=J$1,$F684*0.8,if((year($D684)+1)=J$1,$F684*0.6,$F684*0.4)) ,""),if($E684="Minors",0,if($E684="FA Contract",if(and(J$1&lt;=$I684,J$1&gt;=$H684),$F684,""),if($E684="YP Contract",if(J$1=$H684,500000,if(J$1=($H684+1),1000000,if(J$1=($H684+2),1500000,""))))))))</f>
        <v/>
      </c>
      <c r="K684" s="59" t="str">
        <f t="shared" si="1363"/>
        <v/>
      </c>
      <c r="L684" s="59" t="str">
        <f t="shared" ref="L684:Z684" si="1364">if($E684="","",if($E684="Injured",if(and(L$1=year(today()),L$1&lt;=$I684,L$1&gt;=$H684),0,if(and(L$1&lt;=$I684,L$1&gt;=$H684),$F684,"")),if($E684="Dropped",if(and(L$1&lt;=$I684,L$1&gt;=$H684),if(Year($D684)=L$1,$F684*0.8,if((year($D684)+1)=L$1,$F684*0.6,$F684*0.4)) ,""),if($E684="Minors",0,if($E684="FA Contract",if(and(L$1&lt;=$I684,L$1&gt;=$H684),$F684,""),if($E684="YP Contract",if(L$1=$H684,500000,if(L$1=($H684+1),1000000,if(L$1=($H684+2),1500000,"")))))))))</f>
        <v/>
      </c>
      <c r="M684" s="59" t="str">
        <f t="shared" si="1364"/>
        <v/>
      </c>
      <c r="N684" s="59" t="str">
        <f t="shared" si="1364"/>
        <v/>
      </c>
      <c r="O684" s="59" t="str">
        <f t="shared" si="1364"/>
        <v/>
      </c>
      <c r="P684" s="59" t="str">
        <f t="shared" si="1364"/>
        <v/>
      </c>
      <c r="Q684" s="59" t="str">
        <f t="shared" si="1364"/>
        <v/>
      </c>
      <c r="R684" s="59" t="str">
        <f t="shared" si="1364"/>
        <v/>
      </c>
      <c r="S684" s="59" t="str">
        <f t="shared" si="1364"/>
        <v/>
      </c>
      <c r="T684" s="59" t="str">
        <f t="shared" si="1364"/>
        <v/>
      </c>
      <c r="U684" s="59" t="str">
        <f t="shared" si="1364"/>
        <v/>
      </c>
      <c r="V684" s="59" t="str">
        <f t="shared" si="1364"/>
        <v/>
      </c>
      <c r="W684" s="59" t="str">
        <f t="shared" si="1364"/>
        <v/>
      </c>
      <c r="X684" s="59" t="str">
        <f t="shared" si="1364"/>
        <v/>
      </c>
      <c r="Y684" s="59" t="str">
        <f t="shared" si="1364"/>
        <v/>
      </c>
      <c r="Z684" s="59" t="str">
        <f t="shared" si="1364"/>
        <v/>
      </c>
    </row>
    <row r="685">
      <c r="A685" s="16" t="s">
        <v>735</v>
      </c>
      <c r="B685" s="62"/>
      <c r="C685" s="54">
        <v>45501.0</v>
      </c>
      <c r="D685" s="54"/>
      <c r="E685" s="55"/>
      <c r="F685" s="60"/>
      <c r="G685" s="57"/>
      <c r="H685" s="62"/>
      <c r="I685" s="58" t="str">
        <f t="shared" si="4"/>
        <v/>
      </c>
      <c r="J685" s="59" t="str">
        <f t="shared" ref="J685:K685" si="1365">if($E685="","",if($E685="Dropped",if(and(J$1&lt;=$I685,J$1&gt;=$H685),if(Year($D685)=J$1,$F685*0.8,if((year($D685)+1)=J$1,$F685*0.6,$F685*0.4)) ,""),if($E685="Minors",0,if($E685="FA Contract",if(and(J$1&lt;=$I685,J$1&gt;=$H685),$F685,""),if($E685="YP Contract",if(J$1=$H685,500000,if(J$1=($H685+1),1000000,if(J$1=($H685+2),1500000,""))))))))</f>
        <v/>
      </c>
      <c r="K685" s="59" t="str">
        <f t="shared" si="1365"/>
        <v/>
      </c>
      <c r="L685" s="59" t="str">
        <f t="shared" ref="L685:Z685" si="1366">if($E685="","",if($E685="Injured",if(and(L$1=year(today()),L$1&lt;=$I685,L$1&gt;=$H685),0,if(and(L$1&lt;=$I685,L$1&gt;=$H685),$F685,"")),if($E685="Dropped",if(and(L$1&lt;=$I685,L$1&gt;=$H685),if(Year($D685)=L$1,$F685*0.8,if((year($D685)+1)=L$1,$F685*0.6,$F685*0.4)) ,""),if($E685="Minors",0,if($E685="FA Contract",if(and(L$1&lt;=$I685,L$1&gt;=$H685),$F685,""),if($E685="YP Contract",if(L$1=$H685,500000,if(L$1=($H685+1),1000000,if(L$1=($H685+2),1500000,"")))))))))</f>
        <v/>
      </c>
      <c r="M685" s="59" t="str">
        <f t="shared" si="1366"/>
        <v/>
      </c>
      <c r="N685" s="59" t="str">
        <f t="shared" si="1366"/>
        <v/>
      </c>
      <c r="O685" s="59" t="str">
        <f t="shared" si="1366"/>
        <v/>
      </c>
      <c r="P685" s="59" t="str">
        <f t="shared" si="1366"/>
        <v/>
      </c>
      <c r="Q685" s="59" t="str">
        <f t="shared" si="1366"/>
        <v/>
      </c>
      <c r="R685" s="59" t="str">
        <f t="shared" si="1366"/>
        <v/>
      </c>
      <c r="S685" s="59" t="str">
        <f t="shared" si="1366"/>
        <v/>
      </c>
      <c r="T685" s="59" t="str">
        <f t="shared" si="1366"/>
        <v/>
      </c>
      <c r="U685" s="59" t="str">
        <f t="shared" si="1366"/>
        <v/>
      </c>
      <c r="V685" s="59" t="str">
        <f t="shared" si="1366"/>
        <v/>
      </c>
      <c r="W685" s="59" t="str">
        <f t="shared" si="1366"/>
        <v/>
      </c>
      <c r="X685" s="59" t="str">
        <f t="shared" si="1366"/>
        <v/>
      </c>
      <c r="Y685" s="59" t="str">
        <f t="shared" si="1366"/>
        <v/>
      </c>
      <c r="Z685" s="59" t="str">
        <f t="shared" si="1366"/>
        <v/>
      </c>
    </row>
    <row r="686">
      <c r="A686" s="16" t="s">
        <v>736</v>
      </c>
      <c r="B686" s="62"/>
      <c r="C686" s="54">
        <v>45607.0</v>
      </c>
      <c r="D686" s="54"/>
      <c r="E686" s="55"/>
      <c r="F686" s="56"/>
      <c r="G686" s="57"/>
      <c r="H686" s="62"/>
      <c r="I686" s="58" t="str">
        <f t="shared" si="4"/>
        <v/>
      </c>
      <c r="J686" s="59" t="str">
        <f t="shared" ref="J686:K686" si="1367">if($E686="","",if($E686="Dropped",if(and(J$1&lt;=$I686,J$1&gt;=$H686),if(Year($D686)=J$1,$F686*0.8,if((year($D686)+1)=J$1,$F686*0.6,$F686*0.4)) ,""),if($E686="Minors",0,if($E686="FA Contract",if(and(J$1&lt;=$I686,J$1&gt;=$H686),$F686,""),if($E686="YP Contract",if(J$1=$H686,500000,if(J$1=($H686+1),1000000,if(J$1=($H686+2),1500000,""))))))))</f>
        <v/>
      </c>
      <c r="K686" s="59" t="str">
        <f t="shared" si="1367"/>
        <v/>
      </c>
      <c r="L686" s="59" t="str">
        <f t="shared" ref="L686:Z686" si="1368">if($E686="","",if($E686="Injured",if(and(L$1=year(today()),L$1&lt;=$I686,L$1&gt;=$H686),0,if(and(L$1&lt;=$I686,L$1&gt;=$H686),$F686,"")),if($E686="Dropped",if(and(L$1&lt;=$I686,L$1&gt;=$H686),if(Year($D686)=L$1,$F686*0.8,if((year($D686)+1)=L$1,$F686*0.6,$F686*0.4)) ,""),if($E686="Minors",0,if($E686="FA Contract",if(and(L$1&lt;=$I686,L$1&gt;=$H686),$F686,""),if($E686="YP Contract",if(L$1=$H686,500000,if(L$1=($H686+1),1000000,if(L$1=($H686+2),1500000,"")))))))))</f>
        <v/>
      </c>
      <c r="M686" s="59" t="str">
        <f t="shared" si="1368"/>
        <v/>
      </c>
      <c r="N686" s="59" t="str">
        <f t="shared" si="1368"/>
        <v/>
      </c>
      <c r="O686" s="59" t="str">
        <f t="shared" si="1368"/>
        <v/>
      </c>
      <c r="P686" s="59" t="str">
        <f t="shared" si="1368"/>
        <v/>
      </c>
      <c r="Q686" s="59" t="str">
        <f t="shared" si="1368"/>
        <v/>
      </c>
      <c r="R686" s="59" t="str">
        <f t="shared" si="1368"/>
        <v/>
      </c>
      <c r="S686" s="59" t="str">
        <f t="shared" si="1368"/>
        <v/>
      </c>
      <c r="T686" s="59" t="str">
        <f t="shared" si="1368"/>
        <v/>
      </c>
      <c r="U686" s="59" t="str">
        <f t="shared" si="1368"/>
        <v/>
      </c>
      <c r="V686" s="59" t="str">
        <f t="shared" si="1368"/>
        <v/>
      </c>
      <c r="W686" s="59" t="str">
        <f t="shared" si="1368"/>
        <v/>
      </c>
      <c r="X686" s="59" t="str">
        <f t="shared" si="1368"/>
        <v/>
      </c>
      <c r="Y686" s="59" t="str">
        <f t="shared" si="1368"/>
        <v/>
      </c>
      <c r="Z686" s="59" t="str">
        <f t="shared" si="1368"/>
        <v/>
      </c>
    </row>
    <row r="687">
      <c r="A687" s="16" t="s">
        <v>737</v>
      </c>
      <c r="B687" s="62"/>
      <c r="C687" s="54">
        <v>45788.0</v>
      </c>
      <c r="D687" s="54">
        <v>45837.0</v>
      </c>
      <c r="E687" s="55"/>
      <c r="F687" s="60"/>
      <c r="G687" s="57"/>
      <c r="H687" s="62"/>
      <c r="I687" s="58" t="str">
        <f t="shared" si="4"/>
        <v/>
      </c>
      <c r="J687" s="59" t="str">
        <f t="shared" ref="J687:K687" si="1369">if($E687="","",if($E687="Dropped",if(and(J$1&lt;=$I687,J$1&gt;=$H687),if(Year($D687)=J$1,$F687*0.8,if((year($D687)+1)=J$1,$F687*0.6,$F687*0.4)) ,""),if($E687="Minors",0,if($E687="FA Contract",if(and(J$1&lt;=$I687,J$1&gt;=$H687),$F687,""),if($E687="YP Contract",if(J$1=$H687,500000,if(J$1=($H687+1),1000000,if(J$1=($H687+2),1500000,""))))))))</f>
        <v/>
      </c>
      <c r="K687" s="59" t="str">
        <f t="shared" si="1369"/>
        <v/>
      </c>
      <c r="L687" s="59" t="str">
        <f t="shared" ref="L687:Z687" si="1370">if($E687="","",if($E687="Injured",if(and(L$1=year(today()),L$1&lt;=$I687,L$1&gt;=$H687),0,if(and(L$1&lt;=$I687,L$1&gt;=$H687),$F687,"")),if($E687="Dropped",if(and(L$1&lt;=$I687,L$1&gt;=$H687),if(Year($D687)=L$1,$F687*0.8,if((year($D687)+1)=L$1,$F687*0.6,$F687*0.4)) ,""),if($E687="Minors",0,if($E687="FA Contract",if(and(L$1&lt;=$I687,L$1&gt;=$H687),$F687,""),if($E687="YP Contract",if(L$1=$H687,500000,if(L$1=($H687+1),1000000,if(L$1=($H687+2),1500000,"")))))))))</f>
        <v/>
      </c>
      <c r="M687" s="59" t="str">
        <f t="shared" si="1370"/>
        <v/>
      </c>
      <c r="N687" s="59" t="str">
        <f t="shared" si="1370"/>
        <v/>
      </c>
      <c r="O687" s="59" t="str">
        <f t="shared" si="1370"/>
        <v/>
      </c>
      <c r="P687" s="59" t="str">
        <f t="shared" si="1370"/>
        <v/>
      </c>
      <c r="Q687" s="59" t="str">
        <f t="shared" si="1370"/>
        <v/>
      </c>
      <c r="R687" s="59" t="str">
        <f t="shared" si="1370"/>
        <v/>
      </c>
      <c r="S687" s="59" t="str">
        <f t="shared" si="1370"/>
        <v/>
      </c>
      <c r="T687" s="59" t="str">
        <f t="shared" si="1370"/>
        <v/>
      </c>
      <c r="U687" s="59" t="str">
        <f t="shared" si="1370"/>
        <v/>
      </c>
      <c r="V687" s="59" t="str">
        <f t="shared" si="1370"/>
        <v/>
      </c>
      <c r="W687" s="59" t="str">
        <f t="shared" si="1370"/>
        <v/>
      </c>
      <c r="X687" s="59" t="str">
        <f t="shared" si="1370"/>
        <v/>
      </c>
      <c r="Y687" s="59" t="str">
        <f t="shared" si="1370"/>
        <v/>
      </c>
      <c r="Z687" s="59" t="str">
        <f t="shared" si="1370"/>
        <v/>
      </c>
    </row>
    <row r="688">
      <c r="A688" s="16" t="s">
        <v>237</v>
      </c>
      <c r="B688" s="62"/>
      <c r="C688" s="54">
        <v>45781.0</v>
      </c>
      <c r="D688" s="54">
        <v>45977.0</v>
      </c>
      <c r="E688" s="55"/>
      <c r="F688" s="60"/>
      <c r="G688" s="57"/>
      <c r="H688" s="62"/>
      <c r="I688" s="58" t="str">
        <f t="shared" si="4"/>
        <v/>
      </c>
      <c r="J688" s="59" t="str">
        <f t="shared" ref="J688:K688" si="1371">if($E688="","",if($E688="Dropped",if(and(J$1&lt;=$I688,J$1&gt;=$H688),if(Year($D688)=J$1,$F688*0.8,if((year($D688)+1)=J$1,$F688*0.6,$F688*0.4)) ,""),if($E688="Minors",0,if($E688="FA Contract",if(and(J$1&lt;=$I688,J$1&gt;=$H688),$F688,""),if($E688="YP Contract",if(J$1=$H688,500000,if(J$1=($H688+1),1000000,if(J$1=($H688+2),1500000,""))))))))</f>
        <v/>
      </c>
      <c r="K688" s="59" t="str">
        <f t="shared" si="1371"/>
        <v/>
      </c>
      <c r="L688" s="59" t="str">
        <f t="shared" ref="L688:Z688" si="1372">if($E688="","",if($E688="Injured",if(and(L$1=year(today()),L$1&lt;=$I688,L$1&gt;=$H688),0,if(and(L$1&lt;=$I688,L$1&gt;=$H688),$F688,"")),if($E688="Dropped",if(and(L$1&lt;=$I688,L$1&gt;=$H688),if(Year($D688)=L$1,$F688*0.8,if((year($D688)+1)=L$1,$F688*0.6,$F688*0.4)) ,""),if($E688="Minors",0,if($E688="FA Contract",if(and(L$1&lt;=$I688,L$1&gt;=$H688),$F688,""),if($E688="YP Contract",if(L$1=$H688,500000,if(L$1=($H688+1),1000000,if(L$1=($H688+2),1500000,"")))))))))</f>
        <v/>
      </c>
      <c r="M688" s="59" t="str">
        <f t="shared" si="1372"/>
        <v/>
      </c>
      <c r="N688" s="59" t="str">
        <f t="shared" si="1372"/>
        <v/>
      </c>
      <c r="O688" s="59" t="str">
        <f t="shared" si="1372"/>
        <v/>
      </c>
      <c r="P688" s="59" t="str">
        <f t="shared" si="1372"/>
        <v/>
      </c>
      <c r="Q688" s="59" t="str">
        <f t="shared" si="1372"/>
        <v/>
      </c>
      <c r="R688" s="59" t="str">
        <f t="shared" si="1372"/>
        <v/>
      </c>
      <c r="S688" s="59" t="str">
        <f t="shared" si="1372"/>
        <v/>
      </c>
      <c r="T688" s="59" t="str">
        <f t="shared" si="1372"/>
        <v/>
      </c>
      <c r="U688" s="59" t="str">
        <f t="shared" si="1372"/>
        <v/>
      </c>
      <c r="V688" s="59" t="str">
        <f t="shared" si="1372"/>
        <v/>
      </c>
      <c r="W688" s="59" t="str">
        <f t="shared" si="1372"/>
        <v/>
      </c>
      <c r="X688" s="59" t="str">
        <f t="shared" si="1372"/>
        <v/>
      </c>
      <c r="Y688" s="59" t="str">
        <f t="shared" si="1372"/>
        <v/>
      </c>
      <c r="Z688" s="59" t="str">
        <f t="shared" si="1372"/>
        <v/>
      </c>
    </row>
    <row r="689">
      <c r="A689" s="16" t="s">
        <v>946</v>
      </c>
      <c r="B689" s="62"/>
      <c r="C689" s="54">
        <v>45318.0</v>
      </c>
      <c r="D689" s="54">
        <v>45870.0</v>
      </c>
      <c r="E689" s="55"/>
      <c r="F689" s="60"/>
      <c r="G689" s="57"/>
      <c r="H689" s="16"/>
      <c r="I689" s="58" t="str">
        <f t="shared" si="4"/>
        <v/>
      </c>
      <c r="J689" s="59" t="str">
        <f t="shared" ref="J689:K689" si="1373">if($E689="","",if($E689="Dropped",if(and(J$1&lt;=$I689,J$1&gt;=$H689),if(Year($D689)=J$1,$F689*0.8,if((year($D689)+1)=J$1,$F689*0.6,$F689*0.4)) ,""),if($E689="Minors",0,if($E689="FA Contract",if(and(J$1&lt;=$I689,J$1&gt;=$H689),$F689,""),if($E689="YP Contract",if(J$1=$H689,500000,if(J$1=($H689+1),1000000,if(J$1=($H689+2),1500000,""))))))))</f>
        <v/>
      </c>
      <c r="K689" s="59" t="str">
        <f t="shared" si="1373"/>
        <v/>
      </c>
      <c r="L689" s="59" t="str">
        <f t="shared" ref="L689:Z689" si="1374">if($E689="","",if($E689="Injured",if(and(L$1=year(today()),L$1&lt;=$I689,L$1&gt;=$H689),0,if(and(L$1&lt;=$I689,L$1&gt;=$H689),$F689,"")),if($E689="Dropped",if(and(L$1&lt;=$I689,L$1&gt;=$H689),if(Year($D689)=L$1,$F689*0.8,if((year($D689)+1)=L$1,$F689*0.6,$F689*0.4)) ,""),if($E689="Minors",0,if($E689="FA Contract",if(and(L$1&lt;=$I689,L$1&gt;=$H689),$F689,""),if($E689="YP Contract",if(L$1=$H689,500000,if(L$1=($H689+1),1000000,if(L$1=($H689+2),1500000,"")))))))))</f>
        <v/>
      </c>
      <c r="M689" s="59" t="str">
        <f t="shared" si="1374"/>
        <v/>
      </c>
      <c r="N689" s="59" t="str">
        <f t="shared" si="1374"/>
        <v/>
      </c>
      <c r="O689" s="59" t="str">
        <f t="shared" si="1374"/>
        <v/>
      </c>
      <c r="P689" s="59" t="str">
        <f t="shared" si="1374"/>
        <v/>
      </c>
      <c r="Q689" s="59" t="str">
        <f t="shared" si="1374"/>
        <v/>
      </c>
      <c r="R689" s="59" t="str">
        <f t="shared" si="1374"/>
        <v/>
      </c>
      <c r="S689" s="59" t="str">
        <f t="shared" si="1374"/>
        <v/>
      </c>
      <c r="T689" s="59" t="str">
        <f t="shared" si="1374"/>
        <v/>
      </c>
      <c r="U689" s="59" t="str">
        <f t="shared" si="1374"/>
        <v/>
      </c>
      <c r="V689" s="59" t="str">
        <f t="shared" si="1374"/>
        <v/>
      </c>
      <c r="W689" s="59" t="str">
        <f t="shared" si="1374"/>
        <v/>
      </c>
      <c r="X689" s="59" t="str">
        <f t="shared" si="1374"/>
        <v/>
      </c>
      <c r="Y689" s="59" t="str">
        <f t="shared" si="1374"/>
        <v/>
      </c>
      <c r="Z689" s="59" t="str">
        <f t="shared" si="1374"/>
        <v/>
      </c>
    </row>
    <row r="690">
      <c r="A690" s="16" t="s">
        <v>738</v>
      </c>
      <c r="B690" s="62"/>
      <c r="C690" s="54">
        <v>45343.0</v>
      </c>
      <c r="D690" s="54">
        <v>45816.0</v>
      </c>
      <c r="E690" s="55"/>
      <c r="F690" s="60"/>
      <c r="G690" s="57"/>
      <c r="H690" s="62"/>
      <c r="I690" s="58" t="str">
        <f t="shared" si="4"/>
        <v/>
      </c>
      <c r="J690" s="59" t="str">
        <f t="shared" ref="J690:K690" si="1375">if($E690="","",if($E690="Dropped",if(and(J$1&lt;=$I690,J$1&gt;=$H690),if(Year($D690)=J$1,$F690*0.8,if((year($D690)+1)=J$1,$F690*0.6,$F690*0.4)) ,""),if($E690="Minors",0,if($E690="FA Contract",if(and(J$1&lt;=$I690,J$1&gt;=$H690),$F690,""),if($E690="YP Contract",if(J$1=$H690,500000,if(J$1=($H690+1),1000000,if(J$1=($H690+2),1500000,""))))))))</f>
        <v/>
      </c>
      <c r="K690" s="59" t="str">
        <f t="shared" si="1375"/>
        <v/>
      </c>
      <c r="L690" s="59" t="str">
        <f t="shared" ref="L690:Z690" si="1376">if($E690="","",if($E690="Injured",if(and(L$1=year(today()),L$1&lt;=$I690,L$1&gt;=$H690),0,if(and(L$1&lt;=$I690,L$1&gt;=$H690),$F690,"")),if($E690="Dropped",if(and(L$1&lt;=$I690,L$1&gt;=$H690),if(Year($D690)=L$1,$F690*0.8,if((year($D690)+1)=L$1,$F690*0.6,$F690*0.4)) ,""),if($E690="Minors",0,if($E690="FA Contract",if(and(L$1&lt;=$I690,L$1&gt;=$H690),$F690,""),if($E690="YP Contract",if(L$1=$H690,500000,if(L$1=($H690+1),1000000,if(L$1=($H690+2),1500000,"")))))))))</f>
        <v/>
      </c>
      <c r="M690" s="59" t="str">
        <f t="shared" si="1376"/>
        <v/>
      </c>
      <c r="N690" s="59" t="str">
        <f t="shared" si="1376"/>
        <v/>
      </c>
      <c r="O690" s="59" t="str">
        <f t="shared" si="1376"/>
        <v/>
      </c>
      <c r="P690" s="59" t="str">
        <f t="shared" si="1376"/>
        <v/>
      </c>
      <c r="Q690" s="59" t="str">
        <f t="shared" si="1376"/>
        <v/>
      </c>
      <c r="R690" s="59" t="str">
        <f t="shared" si="1376"/>
        <v/>
      </c>
      <c r="S690" s="59" t="str">
        <f t="shared" si="1376"/>
        <v/>
      </c>
      <c r="T690" s="59" t="str">
        <f t="shared" si="1376"/>
        <v/>
      </c>
      <c r="U690" s="59" t="str">
        <f t="shared" si="1376"/>
        <v/>
      </c>
      <c r="V690" s="59" t="str">
        <f t="shared" si="1376"/>
        <v/>
      </c>
      <c r="W690" s="59" t="str">
        <f t="shared" si="1376"/>
        <v/>
      </c>
      <c r="X690" s="59" t="str">
        <f t="shared" si="1376"/>
        <v/>
      </c>
      <c r="Y690" s="59" t="str">
        <f t="shared" si="1376"/>
        <v/>
      </c>
      <c r="Z690" s="59" t="str">
        <f t="shared" si="1376"/>
        <v/>
      </c>
    </row>
    <row r="691">
      <c r="A691" s="16" t="s">
        <v>739</v>
      </c>
      <c r="B691" s="62"/>
      <c r="C691" s="54">
        <v>45774.0</v>
      </c>
      <c r="D691" s="54">
        <v>45806.0</v>
      </c>
      <c r="E691" s="55"/>
      <c r="F691" s="60"/>
      <c r="G691" s="57"/>
      <c r="H691" s="62"/>
      <c r="I691" s="58" t="str">
        <f t="shared" si="4"/>
        <v/>
      </c>
      <c r="J691" s="59" t="str">
        <f t="shared" ref="J691:K691" si="1377">if($E691="","",if($E691="Dropped",if(and(J$1&lt;=$I691,J$1&gt;=$H691),if(Year($D691)=J$1,$F691*0.8,if((year($D691)+1)=J$1,$F691*0.6,$F691*0.4)) ,""),if($E691="Minors",0,if($E691="FA Contract",if(and(J$1&lt;=$I691,J$1&gt;=$H691),$F691,""),if($E691="YP Contract",if(J$1=$H691,500000,if(J$1=($H691+1),1000000,if(J$1=($H691+2),1500000,""))))))))</f>
        <v/>
      </c>
      <c r="K691" s="59" t="str">
        <f t="shared" si="1377"/>
        <v/>
      </c>
      <c r="L691" s="59" t="str">
        <f t="shared" ref="L691:Z691" si="1378">if($E691="","",if($E691="Injured",if(and(L$1=year(today()),L$1&lt;=$I691,L$1&gt;=$H691),0,if(and(L$1&lt;=$I691,L$1&gt;=$H691),$F691,"")),if($E691="Dropped",if(and(L$1&lt;=$I691,L$1&gt;=$H691),if(Year($D691)=L$1,$F691*0.8,if((year($D691)+1)=L$1,$F691*0.6,$F691*0.4)) ,""),if($E691="Minors",0,if($E691="FA Contract",if(and(L$1&lt;=$I691,L$1&gt;=$H691),$F691,""),if($E691="YP Contract",if(L$1=$H691,500000,if(L$1=($H691+1),1000000,if(L$1=($H691+2),1500000,"")))))))))</f>
        <v/>
      </c>
      <c r="M691" s="59" t="str">
        <f t="shared" si="1378"/>
        <v/>
      </c>
      <c r="N691" s="59" t="str">
        <f t="shared" si="1378"/>
        <v/>
      </c>
      <c r="O691" s="59" t="str">
        <f t="shared" si="1378"/>
        <v/>
      </c>
      <c r="P691" s="59" t="str">
        <f t="shared" si="1378"/>
        <v/>
      </c>
      <c r="Q691" s="59" t="str">
        <f t="shared" si="1378"/>
        <v/>
      </c>
      <c r="R691" s="59" t="str">
        <f t="shared" si="1378"/>
        <v/>
      </c>
      <c r="S691" s="59" t="str">
        <f t="shared" si="1378"/>
        <v/>
      </c>
      <c r="T691" s="59" t="str">
        <f t="shared" si="1378"/>
        <v/>
      </c>
      <c r="U691" s="59" t="str">
        <f t="shared" si="1378"/>
        <v/>
      </c>
      <c r="V691" s="59" t="str">
        <f t="shared" si="1378"/>
        <v/>
      </c>
      <c r="W691" s="59" t="str">
        <f t="shared" si="1378"/>
        <v/>
      </c>
      <c r="X691" s="59" t="str">
        <f t="shared" si="1378"/>
        <v/>
      </c>
      <c r="Y691" s="59" t="str">
        <f t="shared" si="1378"/>
        <v/>
      </c>
      <c r="Z691" s="59" t="str">
        <f t="shared" si="1378"/>
        <v/>
      </c>
    </row>
    <row r="692">
      <c r="A692" s="16" t="s">
        <v>740</v>
      </c>
      <c r="B692" s="62"/>
      <c r="C692" s="54">
        <v>45865.0</v>
      </c>
      <c r="D692" s="54">
        <v>45879.0</v>
      </c>
      <c r="E692" s="55"/>
      <c r="F692" s="60"/>
      <c r="G692" s="57"/>
      <c r="H692" s="62"/>
      <c r="I692" s="58" t="str">
        <f t="shared" si="4"/>
        <v/>
      </c>
      <c r="J692" s="59" t="str">
        <f t="shared" ref="J692:K692" si="1379">if($E692="","",if($E692="Dropped",if(and(J$1&lt;=$I692,J$1&gt;=$H692),if(Year($D692)=J$1,$F692*0.8,if((year($D692)+1)=J$1,$F692*0.6,$F692*0.4)) ,""),if($E692="Minors",0,if($E692="FA Contract",if(and(J$1&lt;=$I692,J$1&gt;=$H692),$F692,""),if($E692="YP Contract",if(J$1=$H692,500000,if(J$1=($H692+1),1000000,if(J$1=($H692+2),1500000,""))))))))</f>
        <v/>
      </c>
      <c r="K692" s="59" t="str">
        <f t="shared" si="1379"/>
        <v/>
      </c>
      <c r="L692" s="59" t="str">
        <f t="shared" ref="L692:Z692" si="1380">if($E692="","",if($E692="Injured",if(and(L$1=year(today()),L$1&lt;=$I692,L$1&gt;=$H692),0,if(and(L$1&lt;=$I692,L$1&gt;=$H692),$F692,"")),if($E692="Dropped",if(and(L$1&lt;=$I692,L$1&gt;=$H692),if(Year($D692)=L$1,$F692*0.8,if((year($D692)+1)=L$1,$F692*0.6,$F692*0.4)) ,""),if($E692="Minors",0,if($E692="FA Contract",if(and(L$1&lt;=$I692,L$1&gt;=$H692),$F692,""),if($E692="YP Contract",if(L$1=$H692,500000,if(L$1=($H692+1),1000000,if(L$1=($H692+2),1500000,"")))))))))</f>
        <v/>
      </c>
      <c r="M692" s="59" t="str">
        <f t="shared" si="1380"/>
        <v/>
      </c>
      <c r="N692" s="59" t="str">
        <f t="shared" si="1380"/>
        <v/>
      </c>
      <c r="O692" s="59" t="str">
        <f t="shared" si="1380"/>
        <v/>
      </c>
      <c r="P692" s="59" t="str">
        <f t="shared" si="1380"/>
        <v/>
      </c>
      <c r="Q692" s="59" t="str">
        <f t="shared" si="1380"/>
        <v/>
      </c>
      <c r="R692" s="59" t="str">
        <f t="shared" si="1380"/>
        <v/>
      </c>
      <c r="S692" s="59" t="str">
        <f t="shared" si="1380"/>
        <v/>
      </c>
      <c r="T692" s="59" t="str">
        <f t="shared" si="1380"/>
        <v/>
      </c>
      <c r="U692" s="59" t="str">
        <f t="shared" si="1380"/>
        <v/>
      </c>
      <c r="V692" s="59" t="str">
        <f t="shared" si="1380"/>
        <v/>
      </c>
      <c r="W692" s="59" t="str">
        <f t="shared" si="1380"/>
        <v/>
      </c>
      <c r="X692" s="59" t="str">
        <f t="shared" si="1380"/>
        <v/>
      </c>
      <c r="Y692" s="59" t="str">
        <f t="shared" si="1380"/>
        <v/>
      </c>
      <c r="Z692" s="59" t="str">
        <f t="shared" si="1380"/>
        <v/>
      </c>
    </row>
    <row r="693">
      <c r="A693" s="16" t="s">
        <v>741</v>
      </c>
      <c r="B693" s="62"/>
      <c r="C693" s="54">
        <v>45774.0</v>
      </c>
      <c r="D693" s="54">
        <v>45781.0</v>
      </c>
      <c r="E693" s="55"/>
      <c r="F693" s="60"/>
      <c r="G693" s="57"/>
      <c r="H693" s="62"/>
      <c r="I693" s="58" t="str">
        <f t="shared" si="4"/>
        <v/>
      </c>
      <c r="J693" s="59" t="str">
        <f t="shared" ref="J693:K693" si="1381">if($E693="","",if($E693="Dropped",if(and(J$1&lt;=$I693,J$1&gt;=$H693),if(Year($D693)=J$1,$F693*0.8,if((year($D693)+1)=J$1,$F693*0.6,$F693*0.4)) ,""),if($E693="Minors",0,if($E693="FA Contract",if(and(J$1&lt;=$I693,J$1&gt;=$H693),$F693,""),if($E693="YP Contract",if(J$1=$H693,500000,if(J$1=($H693+1),1000000,if(J$1=($H693+2),1500000,""))))))))</f>
        <v/>
      </c>
      <c r="K693" s="59" t="str">
        <f t="shared" si="1381"/>
        <v/>
      </c>
      <c r="L693" s="59" t="str">
        <f t="shared" ref="L693:Z693" si="1382">if($E693="","",if($E693="Injured",if(and(L$1=year(today()),L$1&lt;=$I693,L$1&gt;=$H693),0,if(and(L$1&lt;=$I693,L$1&gt;=$H693),$F693,"")),if($E693="Dropped",if(and(L$1&lt;=$I693,L$1&gt;=$H693),if(Year($D693)=L$1,$F693*0.8,if((year($D693)+1)=L$1,$F693*0.6,$F693*0.4)) ,""),if($E693="Minors",0,if($E693="FA Contract",if(and(L$1&lt;=$I693,L$1&gt;=$H693),$F693,""),if($E693="YP Contract",if(L$1=$H693,500000,if(L$1=($H693+1),1000000,if(L$1=($H693+2),1500000,"")))))))))</f>
        <v/>
      </c>
      <c r="M693" s="59" t="str">
        <f t="shared" si="1382"/>
        <v/>
      </c>
      <c r="N693" s="59" t="str">
        <f t="shared" si="1382"/>
        <v/>
      </c>
      <c r="O693" s="59" t="str">
        <f t="shared" si="1382"/>
        <v/>
      </c>
      <c r="P693" s="59" t="str">
        <f t="shared" si="1382"/>
        <v/>
      </c>
      <c r="Q693" s="59" t="str">
        <f t="shared" si="1382"/>
        <v/>
      </c>
      <c r="R693" s="59" t="str">
        <f t="shared" si="1382"/>
        <v/>
      </c>
      <c r="S693" s="59" t="str">
        <f t="shared" si="1382"/>
        <v/>
      </c>
      <c r="T693" s="59" t="str">
        <f t="shared" si="1382"/>
        <v/>
      </c>
      <c r="U693" s="59" t="str">
        <f t="shared" si="1382"/>
        <v/>
      </c>
      <c r="V693" s="59" t="str">
        <f t="shared" si="1382"/>
        <v/>
      </c>
      <c r="W693" s="59" t="str">
        <f t="shared" si="1382"/>
        <v/>
      </c>
      <c r="X693" s="59" t="str">
        <f t="shared" si="1382"/>
        <v/>
      </c>
      <c r="Y693" s="59" t="str">
        <f t="shared" si="1382"/>
        <v/>
      </c>
      <c r="Z693" s="59" t="str">
        <f t="shared" si="1382"/>
        <v/>
      </c>
    </row>
    <row r="694">
      <c r="A694" s="16" t="s">
        <v>292</v>
      </c>
      <c r="B694" s="62"/>
      <c r="C694" s="54">
        <v>45356.0</v>
      </c>
      <c r="D694" s="54">
        <v>45977.0</v>
      </c>
      <c r="E694" s="55"/>
      <c r="F694" s="60"/>
      <c r="G694" s="57"/>
      <c r="H694" s="62"/>
      <c r="I694" s="58" t="str">
        <f t="shared" si="4"/>
        <v/>
      </c>
      <c r="J694" s="59" t="str">
        <f t="shared" ref="J694:K694" si="1383">if($E694="","",if($E694="Dropped",if(and(J$1&lt;=$I694,J$1&gt;=$H694),if(Year($D694)=J$1,$F694*0.8,if((year($D694)+1)=J$1,$F694*0.6,$F694*0.4)) ,""),if($E694="Minors",0,if($E694="FA Contract",if(and(J$1&lt;=$I694,J$1&gt;=$H694),$F694,""),if($E694="YP Contract",if(J$1=$H694,500000,if(J$1=($H694+1),1000000,if(J$1=($H694+2),1500000,""))))))))</f>
        <v/>
      </c>
      <c r="K694" s="59" t="str">
        <f t="shared" si="1383"/>
        <v/>
      </c>
      <c r="L694" s="59" t="str">
        <f t="shared" ref="L694:Z694" si="1384">if($E694="","",if($E694="Injured",if(and(L$1=year(today()),L$1&lt;=$I694,L$1&gt;=$H694),0,if(and(L$1&lt;=$I694,L$1&gt;=$H694),$F694,"")),if($E694="Dropped",if(and(L$1&lt;=$I694,L$1&gt;=$H694),if(Year($D694)=L$1,$F694*0.8,if((year($D694)+1)=L$1,$F694*0.6,$F694*0.4)) ,""),if($E694="Minors",0,if($E694="FA Contract",if(and(L$1&lt;=$I694,L$1&gt;=$H694),$F694,""),if($E694="YP Contract",if(L$1=$H694,500000,if(L$1=($H694+1),1000000,if(L$1=($H694+2),1500000,"")))))))))</f>
        <v/>
      </c>
      <c r="M694" s="59" t="str">
        <f t="shared" si="1384"/>
        <v/>
      </c>
      <c r="N694" s="59" t="str">
        <f t="shared" si="1384"/>
        <v/>
      </c>
      <c r="O694" s="59" t="str">
        <f t="shared" si="1384"/>
        <v/>
      </c>
      <c r="P694" s="59" t="str">
        <f t="shared" si="1384"/>
        <v/>
      </c>
      <c r="Q694" s="59" t="str">
        <f t="shared" si="1384"/>
        <v/>
      </c>
      <c r="R694" s="59" t="str">
        <f t="shared" si="1384"/>
        <v/>
      </c>
      <c r="S694" s="59" t="str">
        <f t="shared" si="1384"/>
        <v/>
      </c>
      <c r="T694" s="59" t="str">
        <f t="shared" si="1384"/>
        <v/>
      </c>
      <c r="U694" s="59" t="str">
        <f t="shared" si="1384"/>
        <v/>
      </c>
      <c r="V694" s="59" t="str">
        <f t="shared" si="1384"/>
        <v/>
      </c>
      <c r="W694" s="59" t="str">
        <f t="shared" si="1384"/>
        <v/>
      </c>
      <c r="X694" s="59" t="str">
        <f t="shared" si="1384"/>
        <v/>
      </c>
      <c r="Y694" s="59" t="str">
        <f t="shared" si="1384"/>
        <v/>
      </c>
      <c r="Z694" s="59" t="str">
        <f t="shared" si="1384"/>
        <v/>
      </c>
    </row>
    <row r="695">
      <c r="A695" s="16" t="s">
        <v>58</v>
      </c>
      <c r="B695" s="62"/>
      <c r="C695" s="54">
        <v>45356.0</v>
      </c>
      <c r="D695" s="54">
        <v>45977.0</v>
      </c>
      <c r="E695" s="55"/>
      <c r="F695" s="60"/>
      <c r="G695" s="57"/>
      <c r="H695" s="62"/>
      <c r="I695" s="58" t="str">
        <f t="shared" si="4"/>
        <v/>
      </c>
      <c r="J695" s="59" t="str">
        <f t="shared" ref="J695:K695" si="1385">if($E695="","",if($E695="Dropped",if(and(J$1&lt;=$I695,J$1&gt;=$H695),if(Year($D695)=J$1,$F695*0.8,if((year($D695)+1)=J$1,$F695*0.6,$F695*0.4)) ,""),if($E695="Minors",0,if($E695="FA Contract",if(and(J$1&lt;=$I695,J$1&gt;=$H695),$F695,""),if($E695="YP Contract",if(J$1=$H695,500000,if(J$1=($H695+1),1000000,if(J$1=($H695+2),1500000,""))))))))</f>
        <v/>
      </c>
      <c r="K695" s="59" t="str">
        <f t="shared" si="1385"/>
        <v/>
      </c>
      <c r="L695" s="59" t="str">
        <f t="shared" ref="L695:Z695" si="1386">if($E695="","",if($E695="Injured",if(and(L$1=year(today()),L$1&lt;=$I695,L$1&gt;=$H695),0,if(and(L$1&lt;=$I695,L$1&gt;=$H695),$F695,"")),if($E695="Dropped",if(and(L$1&lt;=$I695,L$1&gt;=$H695),if(Year($D695)=L$1,$F695*0.8,if((year($D695)+1)=L$1,$F695*0.6,$F695*0.4)) ,""),if($E695="Minors",0,if($E695="FA Contract",if(and(L$1&lt;=$I695,L$1&gt;=$H695),$F695,""),if($E695="YP Contract",if(L$1=$H695,500000,if(L$1=($H695+1),1000000,if(L$1=($H695+2),1500000,"")))))))))</f>
        <v/>
      </c>
      <c r="M695" s="59" t="str">
        <f t="shared" si="1386"/>
        <v/>
      </c>
      <c r="N695" s="59" t="str">
        <f t="shared" si="1386"/>
        <v/>
      </c>
      <c r="O695" s="59" t="str">
        <f t="shared" si="1386"/>
        <v/>
      </c>
      <c r="P695" s="59" t="str">
        <f t="shared" si="1386"/>
        <v/>
      </c>
      <c r="Q695" s="59" t="str">
        <f t="shared" si="1386"/>
        <v/>
      </c>
      <c r="R695" s="59" t="str">
        <f t="shared" si="1386"/>
        <v/>
      </c>
      <c r="S695" s="59" t="str">
        <f t="shared" si="1386"/>
        <v/>
      </c>
      <c r="T695" s="59" t="str">
        <f t="shared" si="1386"/>
        <v/>
      </c>
      <c r="U695" s="59" t="str">
        <f t="shared" si="1386"/>
        <v/>
      </c>
      <c r="V695" s="59" t="str">
        <f t="shared" si="1386"/>
        <v/>
      </c>
      <c r="W695" s="59" t="str">
        <f t="shared" si="1386"/>
        <v/>
      </c>
      <c r="X695" s="59" t="str">
        <f t="shared" si="1386"/>
        <v/>
      </c>
      <c r="Y695" s="59" t="str">
        <f t="shared" si="1386"/>
        <v/>
      </c>
      <c r="Z695" s="59" t="str">
        <f t="shared" si="1386"/>
        <v/>
      </c>
    </row>
    <row r="696">
      <c r="A696" s="16" t="s">
        <v>742</v>
      </c>
      <c r="B696" s="62"/>
      <c r="C696" s="54">
        <v>45614.0</v>
      </c>
      <c r="D696" s="54"/>
      <c r="E696" s="55"/>
      <c r="F696" s="56"/>
      <c r="G696" s="57"/>
      <c r="H696" s="62"/>
      <c r="I696" s="58" t="str">
        <f t="shared" si="4"/>
        <v/>
      </c>
      <c r="J696" s="59" t="str">
        <f t="shared" ref="J696:K696" si="1387">if($E696="","",if($E696="Dropped",if(and(J$1&lt;=$I696,J$1&gt;=$H696),if(Year($D696)=J$1,$F696*0.8,if((year($D696)+1)=J$1,$F696*0.6,$F696*0.4)) ,""),if($E696="Minors",0,if($E696="FA Contract",if(and(J$1&lt;=$I696,J$1&gt;=$H696),$F696,""),if($E696="YP Contract",if(J$1=$H696,500000,if(J$1=($H696+1),1000000,if(J$1=($H696+2),1500000,""))))))))</f>
        <v/>
      </c>
      <c r="K696" s="59" t="str">
        <f t="shared" si="1387"/>
        <v/>
      </c>
      <c r="L696" s="59" t="str">
        <f t="shared" ref="L696:Z696" si="1388">if($E696="","",if($E696="Injured",if(and(L$1=year(today()),L$1&lt;=$I696,L$1&gt;=$H696),0,if(and(L$1&lt;=$I696,L$1&gt;=$H696),$F696,"")),if($E696="Dropped",if(and(L$1&lt;=$I696,L$1&gt;=$H696),if(Year($D696)=L$1,$F696*0.8,if((year($D696)+1)=L$1,$F696*0.6,$F696*0.4)) ,""),if($E696="Minors",0,if($E696="FA Contract",if(and(L$1&lt;=$I696,L$1&gt;=$H696),$F696,""),if($E696="YP Contract",if(L$1=$H696,500000,if(L$1=($H696+1),1000000,if(L$1=($H696+2),1500000,"")))))))))</f>
        <v/>
      </c>
      <c r="M696" s="59" t="str">
        <f t="shared" si="1388"/>
        <v/>
      </c>
      <c r="N696" s="59" t="str">
        <f t="shared" si="1388"/>
        <v/>
      </c>
      <c r="O696" s="59" t="str">
        <f t="shared" si="1388"/>
        <v/>
      </c>
      <c r="P696" s="59" t="str">
        <f t="shared" si="1388"/>
        <v/>
      </c>
      <c r="Q696" s="59" t="str">
        <f t="shared" si="1388"/>
        <v/>
      </c>
      <c r="R696" s="59" t="str">
        <f t="shared" si="1388"/>
        <v/>
      </c>
      <c r="S696" s="59" t="str">
        <f t="shared" si="1388"/>
        <v/>
      </c>
      <c r="T696" s="59" t="str">
        <f t="shared" si="1388"/>
        <v/>
      </c>
      <c r="U696" s="59" t="str">
        <f t="shared" si="1388"/>
        <v/>
      </c>
      <c r="V696" s="59" t="str">
        <f t="shared" si="1388"/>
        <v/>
      </c>
      <c r="W696" s="59" t="str">
        <f t="shared" si="1388"/>
        <v/>
      </c>
      <c r="X696" s="59" t="str">
        <f t="shared" si="1388"/>
        <v/>
      </c>
      <c r="Y696" s="59" t="str">
        <f t="shared" si="1388"/>
        <v/>
      </c>
      <c r="Z696" s="59" t="str">
        <f t="shared" si="1388"/>
        <v/>
      </c>
    </row>
    <row r="697">
      <c r="A697" s="16" t="s">
        <v>743</v>
      </c>
      <c r="B697" s="62"/>
      <c r="C697" s="54">
        <v>45550.0</v>
      </c>
      <c r="D697" s="54">
        <v>45687.0</v>
      </c>
      <c r="E697" s="55"/>
      <c r="F697" s="60"/>
      <c r="G697" s="57"/>
      <c r="H697" s="62"/>
      <c r="I697" s="58" t="str">
        <f t="shared" si="4"/>
        <v/>
      </c>
      <c r="J697" s="59" t="str">
        <f t="shared" ref="J697:K697" si="1389">if($E697="","",if($E697="Dropped",if(and(J$1&lt;=$I697,J$1&gt;=$H697),if(Year($D697)=J$1,$F697*0.8,if((year($D697)+1)=J$1,$F697*0.6,$F697*0.4)) ,""),if($E697="Minors",0,if($E697="FA Contract",if(and(J$1&lt;=$I697,J$1&gt;=$H697),$F697,""),if($E697="YP Contract",if(J$1=$H697,500000,if(J$1=($H697+1),1000000,if(J$1=($H697+2),1500000,""))))))))</f>
        <v/>
      </c>
      <c r="K697" s="59" t="str">
        <f t="shared" si="1389"/>
        <v/>
      </c>
      <c r="L697" s="59" t="str">
        <f t="shared" ref="L697:Z697" si="1390">if($E697="","",if($E697="Injured",if(and(L$1=year(today()),L$1&lt;=$I697,L$1&gt;=$H697),0,if(and(L$1&lt;=$I697,L$1&gt;=$H697),$F697,"")),if($E697="Dropped",if(and(L$1&lt;=$I697,L$1&gt;=$H697),if(Year($D697)=L$1,$F697*0.8,if((year($D697)+1)=L$1,$F697*0.6,$F697*0.4)) ,""),if($E697="Minors",0,if($E697="FA Contract",if(and(L$1&lt;=$I697,L$1&gt;=$H697),$F697,""),if($E697="YP Contract",if(L$1=$H697,500000,if(L$1=($H697+1),1000000,if(L$1=($H697+2),1500000,"")))))))))</f>
        <v/>
      </c>
      <c r="M697" s="59" t="str">
        <f t="shared" si="1390"/>
        <v/>
      </c>
      <c r="N697" s="59" t="str">
        <f t="shared" si="1390"/>
        <v/>
      </c>
      <c r="O697" s="59" t="str">
        <f t="shared" si="1390"/>
        <v/>
      </c>
      <c r="P697" s="59" t="str">
        <f t="shared" si="1390"/>
        <v/>
      </c>
      <c r="Q697" s="59" t="str">
        <f t="shared" si="1390"/>
        <v/>
      </c>
      <c r="R697" s="59" t="str">
        <f t="shared" si="1390"/>
        <v/>
      </c>
      <c r="S697" s="59" t="str">
        <f t="shared" si="1390"/>
        <v/>
      </c>
      <c r="T697" s="59" t="str">
        <f t="shared" si="1390"/>
        <v/>
      </c>
      <c r="U697" s="59" t="str">
        <f t="shared" si="1390"/>
        <v/>
      </c>
      <c r="V697" s="59" t="str">
        <f t="shared" si="1390"/>
        <v/>
      </c>
      <c r="W697" s="59" t="str">
        <f t="shared" si="1390"/>
        <v/>
      </c>
      <c r="X697" s="59" t="str">
        <f t="shared" si="1390"/>
        <v/>
      </c>
      <c r="Y697" s="59" t="str">
        <f t="shared" si="1390"/>
        <v/>
      </c>
      <c r="Z697" s="59" t="str">
        <f t="shared" si="1390"/>
        <v/>
      </c>
    </row>
    <row r="698">
      <c r="A698" s="16" t="s">
        <v>744</v>
      </c>
      <c r="B698" s="62"/>
      <c r="C698" s="54">
        <v>45531.0</v>
      </c>
      <c r="D698" s="54"/>
      <c r="E698" s="55"/>
      <c r="F698" s="60"/>
      <c r="G698" s="57"/>
      <c r="H698" s="62"/>
      <c r="I698" s="58" t="str">
        <f t="shared" si="4"/>
        <v/>
      </c>
      <c r="J698" s="59" t="str">
        <f t="shared" ref="J698:K698" si="1391">if($E698="","",if($E698="Dropped",if(and(J$1&lt;=$I698,J$1&gt;=$H698),if(Year($D698)=J$1,$F698*0.8,if((year($D698)+1)=J$1,$F698*0.6,$F698*0.4)) ,""),if($E698="Minors",0,if($E698="FA Contract",if(and(J$1&lt;=$I698,J$1&gt;=$H698),$F698,""),if($E698="YP Contract",if(J$1=$H698,500000,if(J$1=($H698+1),1000000,if(J$1=($H698+2),1500000,""))))))))</f>
        <v/>
      </c>
      <c r="K698" s="59" t="str">
        <f t="shared" si="1391"/>
        <v/>
      </c>
      <c r="L698" s="59" t="str">
        <f t="shared" ref="L698:Z698" si="1392">if($E698="","",if($E698="Injured",if(and(L$1=year(today()),L$1&lt;=$I698,L$1&gt;=$H698),0,if(and(L$1&lt;=$I698,L$1&gt;=$H698),$F698,"")),if($E698="Dropped",if(and(L$1&lt;=$I698,L$1&gt;=$H698),if(Year($D698)=L$1,$F698*0.8,if((year($D698)+1)=L$1,$F698*0.6,$F698*0.4)) ,""),if($E698="Minors",0,if($E698="FA Contract",if(and(L$1&lt;=$I698,L$1&gt;=$H698),$F698,""),if($E698="YP Contract",if(L$1=$H698,500000,if(L$1=($H698+1),1000000,if(L$1=($H698+2),1500000,"")))))))))</f>
        <v/>
      </c>
      <c r="M698" s="59" t="str">
        <f t="shared" si="1392"/>
        <v/>
      </c>
      <c r="N698" s="59" t="str">
        <f t="shared" si="1392"/>
        <v/>
      </c>
      <c r="O698" s="59" t="str">
        <f t="shared" si="1392"/>
        <v/>
      </c>
      <c r="P698" s="59" t="str">
        <f t="shared" si="1392"/>
        <v/>
      </c>
      <c r="Q698" s="59" t="str">
        <f t="shared" si="1392"/>
        <v/>
      </c>
      <c r="R698" s="59" t="str">
        <f t="shared" si="1392"/>
        <v/>
      </c>
      <c r="S698" s="59" t="str">
        <f t="shared" si="1392"/>
        <v/>
      </c>
      <c r="T698" s="59" t="str">
        <f t="shared" si="1392"/>
        <v/>
      </c>
      <c r="U698" s="59" t="str">
        <f t="shared" si="1392"/>
        <v/>
      </c>
      <c r="V698" s="59" t="str">
        <f t="shared" si="1392"/>
        <v/>
      </c>
      <c r="W698" s="59" t="str">
        <f t="shared" si="1392"/>
        <v/>
      </c>
      <c r="X698" s="59" t="str">
        <f t="shared" si="1392"/>
        <v/>
      </c>
      <c r="Y698" s="59" t="str">
        <f t="shared" si="1392"/>
        <v/>
      </c>
      <c r="Z698" s="59" t="str">
        <f t="shared" si="1392"/>
        <v/>
      </c>
    </row>
    <row r="699">
      <c r="A699" s="16" t="s">
        <v>745</v>
      </c>
      <c r="B699" s="62"/>
      <c r="C699" s="54">
        <v>45781.0</v>
      </c>
      <c r="D699" s="54">
        <v>45830.0</v>
      </c>
      <c r="E699" s="55"/>
      <c r="F699" s="60"/>
      <c r="G699" s="57"/>
      <c r="H699" s="62"/>
      <c r="I699" s="58" t="str">
        <f t="shared" si="4"/>
        <v/>
      </c>
      <c r="J699" s="59" t="str">
        <f t="shared" ref="J699:K699" si="1393">if($E699="","",if($E699="Dropped",if(and(J$1&lt;=$I699,J$1&gt;=$H699),if(Year($D699)=J$1,$F699*0.8,if((year($D699)+1)=J$1,$F699*0.6,$F699*0.4)) ,""),if($E699="Minors",0,if($E699="FA Contract",if(and(J$1&lt;=$I699,J$1&gt;=$H699),$F699,""),if($E699="YP Contract",if(J$1=$H699,500000,if(J$1=($H699+1),1000000,if(J$1=($H699+2),1500000,""))))))))</f>
        <v/>
      </c>
      <c r="K699" s="59" t="str">
        <f t="shared" si="1393"/>
        <v/>
      </c>
      <c r="L699" s="59" t="str">
        <f t="shared" ref="L699:Z699" si="1394">if($E699="","",if($E699="Injured",if(and(L$1=year(today()),L$1&lt;=$I699,L$1&gt;=$H699),0,if(and(L$1&lt;=$I699,L$1&gt;=$H699),$F699,"")),if($E699="Dropped",if(and(L$1&lt;=$I699,L$1&gt;=$H699),if(Year($D699)=L$1,$F699*0.8,if((year($D699)+1)=L$1,$F699*0.6,$F699*0.4)) ,""),if($E699="Minors",0,if($E699="FA Contract",if(and(L$1&lt;=$I699,L$1&gt;=$H699),$F699,""),if($E699="YP Contract",if(L$1=$H699,500000,if(L$1=($H699+1),1000000,if(L$1=($H699+2),1500000,"")))))))))</f>
        <v/>
      </c>
      <c r="M699" s="59" t="str">
        <f t="shared" si="1394"/>
        <v/>
      </c>
      <c r="N699" s="59" t="str">
        <f t="shared" si="1394"/>
        <v/>
      </c>
      <c r="O699" s="59" t="str">
        <f t="shared" si="1394"/>
        <v/>
      </c>
      <c r="P699" s="59" t="str">
        <f t="shared" si="1394"/>
        <v/>
      </c>
      <c r="Q699" s="59" t="str">
        <f t="shared" si="1394"/>
        <v/>
      </c>
      <c r="R699" s="59" t="str">
        <f t="shared" si="1394"/>
        <v/>
      </c>
      <c r="S699" s="59" t="str">
        <f t="shared" si="1394"/>
        <v/>
      </c>
      <c r="T699" s="59" t="str">
        <f t="shared" si="1394"/>
        <v/>
      </c>
      <c r="U699" s="59" t="str">
        <f t="shared" si="1394"/>
        <v/>
      </c>
      <c r="V699" s="59" t="str">
        <f t="shared" si="1394"/>
        <v/>
      </c>
      <c r="W699" s="59" t="str">
        <f t="shared" si="1394"/>
        <v/>
      </c>
      <c r="X699" s="59" t="str">
        <f t="shared" si="1394"/>
        <v/>
      </c>
      <c r="Y699" s="59" t="str">
        <f t="shared" si="1394"/>
        <v/>
      </c>
      <c r="Z699" s="59" t="str">
        <f t="shared" si="1394"/>
        <v/>
      </c>
    </row>
    <row r="700">
      <c r="A700" s="16" t="s">
        <v>746</v>
      </c>
      <c r="B700" s="62"/>
      <c r="C700" s="54">
        <v>45442.0</v>
      </c>
      <c r="D700" s="54"/>
      <c r="E700" s="55"/>
      <c r="F700" s="60"/>
      <c r="G700" s="57"/>
      <c r="H700" s="62"/>
      <c r="I700" s="58" t="str">
        <f t="shared" si="4"/>
        <v/>
      </c>
      <c r="J700" s="59" t="str">
        <f t="shared" ref="J700:K700" si="1395">if($E700="","",if($E700="Dropped",if(and(J$1&lt;=$I700,J$1&gt;=$H700),if(Year($D700)=J$1,$F700*0.8,if((year($D700)+1)=J$1,$F700*0.6,$F700*0.4)) ,""),if($E700="Minors",0,if($E700="FA Contract",if(and(J$1&lt;=$I700,J$1&gt;=$H700),$F700,""),if($E700="YP Contract",if(J$1=$H700,500000,if(J$1=($H700+1),1000000,if(J$1=($H700+2),1500000,""))))))))</f>
        <v/>
      </c>
      <c r="K700" s="59" t="str">
        <f t="shared" si="1395"/>
        <v/>
      </c>
      <c r="L700" s="59" t="str">
        <f t="shared" ref="L700:Z700" si="1396">if($E700="","",if($E700="Injured",if(and(L$1=year(today()),L$1&lt;=$I700,L$1&gt;=$H700),0,if(and(L$1&lt;=$I700,L$1&gt;=$H700),$F700,"")),if($E700="Dropped",if(and(L$1&lt;=$I700,L$1&gt;=$H700),if(Year($D700)=L$1,$F700*0.8,if((year($D700)+1)=L$1,$F700*0.6,$F700*0.4)) ,""),if($E700="Minors",0,if($E700="FA Contract",if(and(L$1&lt;=$I700,L$1&gt;=$H700),$F700,""),if($E700="YP Contract",if(L$1=$H700,500000,if(L$1=($H700+1),1000000,if(L$1=($H700+2),1500000,"")))))))))</f>
        <v/>
      </c>
      <c r="M700" s="59" t="str">
        <f t="shared" si="1396"/>
        <v/>
      </c>
      <c r="N700" s="59" t="str">
        <f t="shared" si="1396"/>
        <v/>
      </c>
      <c r="O700" s="59" t="str">
        <f t="shared" si="1396"/>
        <v/>
      </c>
      <c r="P700" s="59" t="str">
        <f t="shared" si="1396"/>
        <v/>
      </c>
      <c r="Q700" s="59" t="str">
        <f t="shared" si="1396"/>
        <v/>
      </c>
      <c r="R700" s="59" t="str">
        <f t="shared" si="1396"/>
        <v/>
      </c>
      <c r="S700" s="59" t="str">
        <f t="shared" si="1396"/>
        <v/>
      </c>
      <c r="T700" s="59" t="str">
        <f t="shared" si="1396"/>
        <v/>
      </c>
      <c r="U700" s="59" t="str">
        <f t="shared" si="1396"/>
        <v/>
      </c>
      <c r="V700" s="59" t="str">
        <f t="shared" si="1396"/>
        <v/>
      </c>
      <c r="W700" s="59" t="str">
        <f t="shared" si="1396"/>
        <v/>
      </c>
      <c r="X700" s="59" t="str">
        <f t="shared" si="1396"/>
        <v/>
      </c>
      <c r="Y700" s="59" t="str">
        <f t="shared" si="1396"/>
        <v/>
      </c>
      <c r="Z700" s="59" t="str">
        <f t="shared" si="1396"/>
        <v/>
      </c>
    </row>
    <row r="701">
      <c r="A701" s="16" t="s">
        <v>747</v>
      </c>
      <c r="B701" s="62"/>
      <c r="C701" s="54">
        <v>45614.0</v>
      </c>
      <c r="D701" s="54"/>
      <c r="E701" s="55"/>
      <c r="F701" s="56"/>
      <c r="G701" s="57"/>
      <c r="H701" s="62"/>
      <c r="I701" s="58" t="str">
        <f t="shared" si="4"/>
        <v/>
      </c>
      <c r="J701" s="59" t="str">
        <f t="shared" ref="J701:K701" si="1397">if($E701="","",if($E701="Dropped",if(and(J$1&lt;=$I701,J$1&gt;=$H701),if(Year($D701)=J$1,$F701*0.8,if((year($D701)+1)=J$1,$F701*0.6,$F701*0.4)) ,""),if($E701="Minors",0,if($E701="FA Contract",if(and(J$1&lt;=$I701,J$1&gt;=$H701),$F701,""),if($E701="YP Contract",if(J$1=$H701,500000,if(J$1=($H701+1),1000000,if(J$1=($H701+2),1500000,""))))))))</f>
        <v/>
      </c>
      <c r="K701" s="59" t="str">
        <f t="shared" si="1397"/>
        <v/>
      </c>
      <c r="L701" s="59" t="str">
        <f t="shared" ref="L701:Z701" si="1398">if($E701="","",if($E701="Injured",if(and(L$1=year(today()),L$1&lt;=$I701,L$1&gt;=$H701),0,if(and(L$1&lt;=$I701,L$1&gt;=$H701),$F701,"")),if($E701="Dropped",if(and(L$1&lt;=$I701,L$1&gt;=$H701),if(Year($D701)=L$1,$F701*0.8,if((year($D701)+1)=L$1,$F701*0.6,$F701*0.4)) ,""),if($E701="Minors",0,if($E701="FA Contract",if(and(L$1&lt;=$I701,L$1&gt;=$H701),$F701,""),if($E701="YP Contract",if(L$1=$H701,500000,if(L$1=($H701+1),1000000,if(L$1=($H701+2),1500000,"")))))))))</f>
        <v/>
      </c>
      <c r="M701" s="59" t="str">
        <f t="shared" si="1398"/>
        <v/>
      </c>
      <c r="N701" s="59" t="str">
        <f t="shared" si="1398"/>
        <v/>
      </c>
      <c r="O701" s="59" t="str">
        <f t="shared" si="1398"/>
        <v/>
      </c>
      <c r="P701" s="59" t="str">
        <f t="shared" si="1398"/>
        <v/>
      </c>
      <c r="Q701" s="59" t="str">
        <f t="shared" si="1398"/>
        <v/>
      </c>
      <c r="R701" s="59" t="str">
        <f t="shared" si="1398"/>
        <v/>
      </c>
      <c r="S701" s="59" t="str">
        <f t="shared" si="1398"/>
        <v/>
      </c>
      <c r="T701" s="59" t="str">
        <f t="shared" si="1398"/>
        <v/>
      </c>
      <c r="U701" s="59" t="str">
        <f t="shared" si="1398"/>
        <v/>
      </c>
      <c r="V701" s="59" t="str">
        <f t="shared" si="1398"/>
        <v/>
      </c>
      <c r="W701" s="59" t="str">
        <f t="shared" si="1398"/>
        <v/>
      </c>
      <c r="X701" s="59" t="str">
        <f t="shared" si="1398"/>
        <v/>
      </c>
      <c r="Y701" s="59" t="str">
        <f t="shared" si="1398"/>
        <v/>
      </c>
      <c r="Z701" s="59" t="str">
        <f t="shared" si="1398"/>
        <v/>
      </c>
    </row>
    <row r="702">
      <c r="A702" s="16" t="s">
        <v>192</v>
      </c>
      <c r="B702" s="62"/>
      <c r="C702" s="54">
        <v>45767.0</v>
      </c>
      <c r="D702" s="54">
        <v>45977.0</v>
      </c>
      <c r="E702" s="55"/>
      <c r="F702" s="60"/>
      <c r="G702" s="57"/>
      <c r="H702" s="62"/>
      <c r="I702" s="58" t="str">
        <f t="shared" si="4"/>
        <v/>
      </c>
      <c r="J702" s="59" t="str">
        <f t="shared" ref="J702:K702" si="1399">if($E702="","",if($E702="Dropped",if(and(J$1&lt;=$I702,J$1&gt;=$H702),if(Year($D702)=J$1,$F702*0.8,if((year($D702)+1)=J$1,$F702*0.6,$F702*0.4)) ,""),if($E702="Minors",0,if($E702="FA Contract",if(and(J$1&lt;=$I702,J$1&gt;=$H702),$F702,""),if($E702="YP Contract",if(J$1=$H702,500000,if(J$1=($H702+1),1000000,if(J$1=($H702+2),1500000,""))))))))</f>
        <v/>
      </c>
      <c r="K702" s="59" t="str">
        <f t="shared" si="1399"/>
        <v/>
      </c>
      <c r="L702" s="59" t="str">
        <f t="shared" ref="L702:Z702" si="1400">if($E702="","",if($E702="Injured",if(and(L$1=year(today()),L$1&lt;=$I702,L$1&gt;=$H702),0,if(and(L$1&lt;=$I702,L$1&gt;=$H702),$F702,"")),if($E702="Dropped",if(and(L$1&lt;=$I702,L$1&gt;=$H702),if(Year($D702)=L$1,$F702*0.8,if((year($D702)+1)=L$1,$F702*0.6,$F702*0.4)) ,""),if($E702="Minors",0,if($E702="FA Contract",if(and(L$1&lt;=$I702,L$1&gt;=$H702),$F702,""),if($E702="YP Contract",if(L$1=$H702,500000,if(L$1=($H702+1),1000000,if(L$1=($H702+2),1500000,"")))))))))</f>
        <v/>
      </c>
      <c r="M702" s="59" t="str">
        <f t="shared" si="1400"/>
        <v/>
      </c>
      <c r="N702" s="59" t="str">
        <f t="shared" si="1400"/>
        <v/>
      </c>
      <c r="O702" s="59" t="str">
        <f t="shared" si="1400"/>
        <v/>
      </c>
      <c r="P702" s="59" t="str">
        <f t="shared" si="1400"/>
        <v/>
      </c>
      <c r="Q702" s="59" t="str">
        <f t="shared" si="1400"/>
        <v/>
      </c>
      <c r="R702" s="59" t="str">
        <f t="shared" si="1400"/>
        <v/>
      </c>
      <c r="S702" s="59" t="str">
        <f t="shared" si="1400"/>
        <v/>
      </c>
      <c r="T702" s="59" t="str">
        <f t="shared" si="1400"/>
        <v/>
      </c>
      <c r="U702" s="59" t="str">
        <f t="shared" si="1400"/>
        <v/>
      </c>
      <c r="V702" s="59" t="str">
        <f t="shared" si="1400"/>
        <v/>
      </c>
      <c r="W702" s="59" t="str">
        <f t="shared" si="1400"/>
        <v/>
      </c>
      <c r="X702" s="59" t="str">
        <f t="shared" si="1400"/>
        <v/>
      </c>
      <c r="Y702" s="59" t="str">
        <f t="shared" si="1400"/>
        <v/>
      </c>
      <c r="Z702" s="59" t="str">
        <f t="shared" si="1400"/>
        <v/>
      </c>
    </row>
    <row r="703">
      <c r="A703" s="16" t="s">
        <v>748</v>
      </c>
      <c r="B703" s="62"/>
      <c r="C703" s="54">
        <v>45343.0</v>
      </c>
      <c r="D703" s="54">
        <v>45788.0</v>
      </c>
      <c r="E703" s="55"/>
      <c r="F703" s="60"/>
      <c r="G703" s="57"/>
      <c r="H703" s="62"/>
      <c r="I703" s="58" t="str">
        <f t="shared" si="4"/>
        <v/>
      </c>
      <c r="J703" s="59" t="str">
        <f t="shared" ref="J703:K703" si="1401">if($E703="","",if($E703="Dropped",if(and(J$1&lt;=$I703,J$1&gt;=$H703),if(Year($D703)=J$1,$F703*0.8,if((year($D703)+1)=J$1,$F703*0.6,$F703*0.4)) ,""),if($E703="Minors",0,if($E703="FA Contract",if(and(J$1&lt;=$I703,J$1&gt;=$H703),$F703,""),if($E703="YP Contract",if(J$1=$H703,500000,if(J$1=($H703+1),1000000,if(J$1=($H703+2),1500000,""))))))))</f>
        <v/>
      </c>
      <c r="K703" s="59" t="str">
        <f t="shared" si="1401"/>
        <v/>
      </c>
      <c r="L703" s="59" t="str">
        <f t="shared" ref="L703:Z703" si="1402">if($E703="","",if($E703="Injured",if(and(L$1=year(today()),L$1&lt;=$I703,L$1&gt;=$H703),0,if(and(L$1&lt;=$I703,L$1&gt;=$H703),$F703,"")),if($E703="Dropped",if(and(L$1&lt;=$I703,L$1&gt;=$H703),if(Year($D703)=L$1,$F703*0.8,if((year($D703)+1)=L$1,$F703*0.6,$F703*0.4)) ,""),if($E703="Minors",0,if($E703="FA Contract",if(and(L$1&lt;=$I703,L$1&gt;=$H703),$F703,""),if($E703="YP Contract",if(L$1=$H703,500000,if(L$1=($H703+1),1000000,if(L$1=($H703+2),1500000,"")))))))))</f>
        <v/>
      </c>
      <c r="M703" s="59" t="str">
        <f t="shared" si="1402"/>
        <v/>
      </c>
      <c r="N703" s="59" t="str">
        <f t="shared" si="1402"/>
        <v/>
      </c>
      <c r="O703" s="59" t="str">
        <f t="shared" si="1402"/>
        <v/>
      </c>
      <c r="P703" s="59" t="str">
        <f t="shared" si="1402"/>
        <v/>
      </c>
      <c r="Q703" s="59" t="str">
        <f t="shared" si="1402"/>
        <v/>
      </c>
      <c r="R703" s="59" t="str">
        <f t="shared" si="1402"/>
        <v/>
      </c>
      <c r="S703" s="59" t="str">
        <f t="shared" si="1402"/>
        <v/>
      </c>
      <c r="T703" s="59" t="str">
        <f t="shared" si="1402"/>
        <v/>
      </c>
      <c r="U703" s="59" t="str">
        <f t="shared" si="1402"/>
        <v/>
      </c>
      <c r="V703" s="59" t="str">
        <f t="shared" si="1402"/>
        <v/>
      </c>
      <c r="W703" s="59" t="str">
        <f t="shared" si="1402"/>
        <v/>
      </c>
      <c r="X703" s="59" t="str">
        <f t="shared" si="1402"/>
        <v/>
      </c>
      <c r="Y703" s="59" t="str">
        <f t="shared" si="1402"/>
        <v/>
      </c>
      <c r="Z703" s="59" t="str">
        <f t="shared" si="1402"/>
        <v/>
      </c>
    </row>
    <row r="704">
      <c r="A704" s="16" t="s">
        <v>749</v>
      </c>
      <c r="B704" s="62"/>
      <c r="C704" s="54">
        <v>45865.0</v>
      </c>
      <c r="D704" s="54">
        <v>45873.0</v>
      </c>
      <c r="E704" s="55"/>
      <c r="F704" s="60"/>
      <c r="G704" s="57"/>
      <c r="H704" s="62"/>
      <c r="I704" s="58" t="str">
        <f t="shared" si="4"/>
        <v/>
      </c>
      <c r="J704" s="59" t="str">
        <f t="shared" ref="J704:K704" si="1403">if($E704="","",if($E704="Dropped",if(and(J$1&lt;=$I704,J$1&gt;=$H704),if(Year($D704)=J$1,$F704*0.8,if((year($D704)+1)=J$1,$F704*0.6,$F704*0.4)) ,""),if($E704="Minors",0,if($E704="FA Contract",if(and(J$1&lt;=$I704,J$1&gt;=$H704),$F704,""),if($E704="YP Contract",if(J$1=$H704,500000,if(J$1=($H704+1),1000000,if(J$1=($H704+2),1500000,""))))))))</f>
        <v/>
      </c>
      <c r="K704" s="59" t="str">
        <f t="shared" si="1403"/>
        <v/>
      </c>
      <c r="L704" s="59" t="str">
        <f t="shared" ref="L704:Z704" si="1404">if($E704="","",if($E704="Injured",if(and(L$1=year(today()),L$1&lt;=$I704,L$1&gt;=$H704),0,if(and(L$1&lt;=$I704,L$1&gt;=$H704),$F704,"")),if($E704="Dropped",if(and(L$1&lt;=$I704,L$1&gt;=$H704),if(Year($D704)=L$1,$F704*0.8,if((year($D704)+1)=L$1,$F704*0.6,$F704*0.4)) ,""),if($E704="Minors",0,if($E704="FA Contract",if(and(L$1&lt;=$I704,L$1&gt;=$H704),$F704,""),if($E704="YP Contract",if(L$1=$H704,500000,if(L$1=($H704+1),1000000,if(L$1=($H704+2),1500000,"")))))))))</f>
        <v/>
      </c>
      <c r="M704" s="59" t="str">
        <f t="shared" si="1404"/>
        <v/>
      </c>
      <c r="N704" s="59" t="str">
        <f t="shared" si="1404"/>
        <v/>
      </c>
      <c r="O704" s="59" t="str">
        <f t="shared" si="1404"/>
        <v/>
      </c>
      <c r="P704" s="59" t="str">
        <f t="shared" si="1404"/>
        <v/>
      </c>
      <c r="Q704" s="59" t="str">
        <f t="shared" si="1404"/>
        <v/>
      </c>
      <c r="R704" s="59" t="str">
        <f t="shared" si="1404"/>
        <v/>
      </c>
      <c r="S704" s="59" t="str">
        <f t="shared" si="1404"/>
        <v/>
      </c>
      <c r="T704" s="59" t="str">
        <f t="shared" si="1404"/>
        <v/>
      </c>
      <c r="U704" s="59" t="str">
        <f t="shared" si="1404"/>
        <v/>
      </c>
      <c r="V704" s="59" t="str">
        <f t="shared" si="1404"/>
        <v/>
      </c>
      <c r="W704" s="59" t="str">
        <f t="shared" si="1404"/>
        <v/>
      </c>
      <c r="X704" s="59" t="str">
        <f t="shared" si="1404"/>
        <v/>
      </c>
      <c r="Y704" s="59" t="str">
        <f t="shared" si="1404"/>
        <v/>
      </c>
      <c r="Z704" s="59" t="str">
        <f t="shared" si="1404"/>
        <v/>
      </c>
    </row>
    <row r="705">
      <c r="A705" s="16" t="s">
        <v>379</v>
      </c>
      <c r="B705" s="62"/>
      <c r="C705" s="54">
        <v>45318.0</v>
      </c>
      <c r="D705" s="54">
        <v>45977.0</v>
      </c>
      <c r="E705" s="55"/>
      <c r="F705" s="56"/>
      <c r="G705" s="57"/>
      <c r="H705" s="62"/>
      <c r="I705" s="58" t="str">
        <f t="shared" si="4"/>
        <v/>
      </c>
      <c r="J705" s="59" t="str">
        <f t="shared" ref="J705:K705" si="1405">if($E705="","",if($E705="Dropped",if(and(J$1&lt;=$I705,J$1&gt;=$H705),if(Year($D705)=J$1,$F705*0.8,if((year($D705)+1)=J$1,$F705*0.6,$F705*0.4)) ,""),if($E705="Minors",0,if($E705="FA Contract",if(and(J$1&lt;=$I705,J$1&gt;=$H705),$F705,""),if($E705="YP Contract",if(J$1=$H705,500000,if(J$1=($H705+1),1000000,if(J$1=($H705+2),1500000,""))))))))</f>
        <v/>
      </c>
      <c r="K705" s="59" t="str">
        <f t="shared" si="1405"/>
        <v/>
      </c>
      <c r="L705" s="59" t="str">
        <f t="shared" ref="L705:Z705" si="1406">if($E705="","",if($E705="Injured",if(and(L$1=year(today()),L$1&lt;=$I705,L$1&gt;=$H705),0,if(and(L$1&lt;=$I705,L$1&gt;=$H705),$F705,"")),if($E705="Dropped",if(and(L$1&lt;=$I705,L$1&gt;=$H705),if(Year($D705)=L$1,$F705*0.8,if((year($D705)+1)=L$1,$F705*0.6,$F705*0.4)) ,""),if($E705="Minors",0,if($E705="FA Contract",if(and(L$1&lt;=$I705,L$1&gt;=$H705),$F705,""),if($E705="YP Contract",if(L$1=$H705,500000,if(L$1=($H705+1),1000000,if(L$1=($H705+2),1500000,"")))))))))</f>
        <v/>
      </c>
      <c r="M705" s="59" t="str">
        <f t="shared" si="1406"/>
        <v/>
      </c>
      <c r="N705" s="59" t="str">
        <f t="shared" si="1406"/>
        <v/>
      </c>
      <c r="O705" s="59" t="str">
        <f t="shared" si="1406"/>
        <v/>
      </c>
      <c r="P705" s="59" t="str">
        <f t="shared" si="1406"/>
        <v/>
      </c>
      <c r="Q705" s="59" t="str">
        <f t="shared" si="1406"/>
        <v/>
      </c>
      <c r="R705" s="59" t="str">
        <f t="shared" si="1406"/>
        <v/>
      </c>
      <c r="S705" s="59" t="str">
        <f t="shared" si="1406"/>
        <v/>
      </c>
      <c r="T705" s="59" t="str">
        <f t="shared" si="1406"/>
        <v/>
      </c>
      <c r="U705" s="59" t="str">
        <f t="shared" si="1406"/>
        <v/>
      </c>
      <c r="V705" s="59" t="str">
        <f t="shared" si="1406"/>
        <v/>
      </c>
      <c r="W705" s="59" t="str">
        <f t="shared" si="1406"/>
        <v/>
      </c>
      <c r="X705" s="59" t="str">
        <f t="shared" si="1406"/>
        <v/>
      </c>
      <c r="Y705" s="59" t="str">
        <f t="shared" si="1406"/>
        <v/>
      </c>
      <c r="Z705" s="59" t="str">
        <f t="shared" si="1406"/>
        <v/>
      </c>
    </row>
    <row r="706">
      <c r="A706" s="16" t="s">
        <v>750</v>
      </c>
      <c r="B706" s="62"/>
      <c r="C706" s="54">
        <v>45830.0</v>
      </c>
      <c r="D706" s="54">
        <v>45873.0</v>
      </c>
      <c r="E706" s="55"/>
      <c r="F706" s="60"/>
      <c r="G706" s="57"/>
      <c r="H706" s="62"/>
      <c r="I706" s="58" t="str">
        <f t="shared" si="4"/>
        <v/>
      </c>
      <c r="J706" s="59" t="str">
        <f t="shared" ref="J706:K706" si="1407">if($E706="","",if($E706="Dropped",if(and(J$1&lt;=$I706,J$1&gt;=$H706),if(Year($D706)=J$1,$F706*0.8,if((year($D706)+1)=J$1,$F706*0.6,$F706*0.4)) ,""),if($E706="Minors",0,if($E706="FA Contract",if(and(J$1&lt;=$I706,J$1&gt;=$H706),$F706,""),if($E706="YP Contract",if(J$1=$H706,500000,if(J$1=($H706+1),1000000,if(J$1=($H706+2),1500000,""))))))))</f>
        <v/>
      </c>
      <c r="K706" s="59" t="str">
        <f t="shared" si="1407"/>
        <v/>
      </c>
      <c r="L706" s="59" t="str">
        <f t="shared" ref="L706:Z706" si="1408">if($E706="","",if($E706="Injured",if(and(L$1=year(today()),L$1&lt;=$I706,L$1&gt;=$H706),0,if(and(L$1&lt;=$I706,L$1&gt;=$H706),$F706,"")),if($E706="Dropped",if(and(L$1&lt;=$I706,L$1&gt;=$H706),if(Year($D706)=L$1,$F706*0.8,if((year($D706)+1)=L$1,$F706*0.6,$F706*0.4)) ,""),if($E706="Minors",0,if($E706="FA Contract",if(and(L$1&lt;=$I706,L$1&gt;=$H706),$F706,""),if($E706="YP Contract",if(L$1=$H706,500000,if(L$1=($H706+1),1000000,if(L$1=($H706+2),1500000,"")))))))))</f>
        <v/>
      </c>
      <c r="M706" s="59" t="str">
        <f t="shared" si="1408"/>
        <v/>
      </c>
      <c r="N706" s="59" t="str">
        <f t="shared" si="1408"/>
        <v/>
      </c>
      <c r="O706" s="59" t="str">
        <f t="shared" si="1408"/>
        <v/>
      </c>
      <c r="P706" s="59" t="str">
        <f t="shared" si="1408"/>
        <v/>
      </c>
      <c r="Q706" s="59" t="str">
        <f t="shared" si="1408"/>
        <v/>
      </c>
      <c r="R706" s="59" t="str">
        <f t="shared" si="1408"/>
        <v/>
      </c>
      <c r="S706" s="59" t="str">
        <f t="shared" si="1408"/>
        <v/>
      </c>
      <c r="T706" s="59" t="str">
        <f t="shared" si="1408"/>
        <v/>
      </c>
      <c r="U706" s="59" t="str">
        <f t="shared" si="1408"/>
        <v/>
      </c>
      <c r="V706" s="59" t="str">
        <f t="shared" si="1408"/>
        <v/>
      </c>
      <c r="W706" s="59" t="str">
        <f t="shared" si="1408"/>
        <v/>
      </c>
      <c r="X706" s="59" t="str">
        <f t="shared" si="1408"/>
        <v/>
      </c>
      <c r="Y706" s="59" t="str">
        <f t="shared" si="1408"/>
        <v/>
      </c>
      <c r="Z706" s="59" t="str">
        <f t="shared" si="1408"/>
        <v/>
      </c>
    </row>
    <row r="707">
      <c r="A707" s="16" t="s">
        <v>751</v>
      </c>
      <c r="B707" s="62"/>
      <c r="C707" s="54">
        <v>45343.0</v>
      </c>
      <c r="D707" s="54">
        <v>45728.0</v>
      </c>
      <c r="E707" s="55"/>
      <c r="F707" s="60"/>
      <c r="G707" s="57"/>
      <c r="H707" s="62"/>
      <c r="I707" s="58" t="str">
        <f t="shared" si="4"/>
        <v/>
      </c>
      <c r="J707" s="59" t="str">
        <f t="shared" ref="J707:K707" si="1409">if($E707="","",if($E707="Dropped",if(and(J$1&lt;=$I707,J$1&gt;=$H707),if(Year($D707)=J$1,$F707*0.8,if((year($D707)+1)=J$1,$F707*0.6,$F707*0.4)) ,""),if($E707="Minors",0,if($E707="FA Contract",if(and(J$1&lt;=$I707,J$1&gt;=$H707),$F707,""),if($E707="YP Contract",if(J$1=$H707,500000,if(J$1=($H707+1),1000000,if(J$1=($H707+2),1500000,""))))))))</f>
        <v/>
      </c>
      <c r="K707" s="59" t="str">
        <f t="shared" si="1409"/>
        <v/>
      </c>
      <c r="L707" s="59" t="str">
        <f t="shared" ref="L707:Z707" si="1410">if($E707="","",if($E707="Injured",if(and(L$1=year(today()),L$1&lt;=$I707,L$1&gt;=$H707),0,if(and(L$1&lt;=$I707,L$1&gt;=$H707),$F707,"")),if($E707="Dropped",if(and(L$1&lt;=$I707,L$1&gt;=$H707),if(Year($D707)=L$1,$F707*0.8,if((year($D707)+1)=L$1,$F707*0.6,$F707*0.4)) ,""),if($E707="Minors",0,if($E707="FA Contract",if(and(L$1&lt;=$I707,L$1&gt;=$H707),$F707,""),if($E707="YP Contract",if(L$1=$H707,500000,if(L$1=($H707+1),1000000,if(L$1=($H707+2),1500000,"")))))))))</f>
        <v/>
      </c>
      <c r="M707" s="59" t="str">
        <f t="shared" si="1410"/>
        <v/>
      </c>
      <c r="N707" s="59" t="str">
        <f t="shared" si="1410"/>
        <v/>
      </c>
      <c r="O707" s="59" t="str">
        <f t="shared" si="1410"/>
        <v/>
      </c>
      <c r="P707" s="59" t="str">
        <f t="shared" si="1410"/>
        <v/>
      </c>
      <c r="Q707" s="59" t="str">
        <f t="shared" si="1410"/>
        <v/>
      </c>
      <c r="R707" s="59" t="str">
        <f t="shared" si="1410"/>
        <v/>
      </c>
      <c r="S707" s="59" t="str">
        <f t="shared" si="1410"/>
        <v/>
      </c>
      <c r="T707" s="59" t="str">
        <f t="shared" si="1410"/>
        <v/>
      </c>
      <c r="U707" s="59" t="str">
        <f t="shared" si="1410"/>
        <v/>
      </c>
      <c r="V707" s="59" t="str">
        <f t="shared" si="1410"/>
        <v/>
      </c>
      <c r="W707" s="59" t="str">
        <f t="shared" si="1410"/>
        <v/>
      </c>
      <c r="X707" s="59" t="str">
        <f t="shared" si="1410"/>
        <v/>
      </c>
      <c r="Y707" s="59" t="str">
        <f t="shared" si="1410"/>
        <v/>
      </c>
      <c r="Z707" s="59" t="str">
        <f t="shared" si="1410"/>
        <v/>
      </c>
    </row>
    <row r="708">
      <c r="A708" s="16" t="s">
        <v>752</v>
      </c>
      <c r="B708" s="62"/>
      <c r="C708" s="54">
        <v>45608.0</v>
      </c>
      <c r="D708" s="54"/>
      <c r="E708" s="55"/>
      <c r="F708" s="56"/>
      <c r="G708" s="57"/>
      <c r="H708" s="62"/>
      <c r="I708" s="58" t="str">
        <f t="shared" si="4"/>
        <v/>
      </c>
      <c r="J708" s="59" t="str">
        <f t="shared" ref="J708:K708" si="1411">if($E708="","",if($E708="Dropped",if(and(J$1&lt;=$I708,J$1&gt;=$H708),if(Year($D708)=J$1,$F708*0.8,if((year($D708)+1)=J$1,$F708*0.6,$F708*0.4)) ,""),if($E708="Minors",0,if($E708="FA Contract",if(and(J$1&lt;=$I708,J$1&gt;=$H708),$F708,""),if($E708="YP Contract",if(J$1=$H708,500000,if(J$1=($H708+1),1000000,if(J$1=($H708+2),1500000,""))))))))</f>
        <v/>
      </c>
      <c r="K708" s="59" t="str">
        <f t="shared" si="1411"/>
        <v/>
      </c>
      <c r="L708" s="59" t="str">
        <f t="shared" ref="L708:Z708" si="1412">if($E708="","",if($E708="Injured",if(and(L$1=year(today()),L$1&lt;=$I708,L$1&gt;=$H708),0,if(and(L$1&lt;=$I708,L$1&gt;=$H708),$F708,"")),if($E708="Dropped",if(and(L$1&lt;=$I708,L$1&gt;=$H708),if(Year($D708)=L$1,$F708*0.8,if((year($D708)+1)=L$1,$F708*0.6,$F708*0.4)) ,""),if($E708="Minors",0,if($E708="FA Contract",if(and(L$1&lt;=$I708,L$1&gt;=$H708),$F708,""),if($E708="YP Contract",if(L$1=$H708,500000,if(L$1=($H708+1),1000000,if(L$1=($H708+2),1500000,"")))))))))</f>
        <v/>
      </c>
      <c r="M708" s="59" t="str">
        <f t="shared" si="1412"/>
        <v/>
      </c>
      <c r="N708" s="59" t="str">
        <f t="shared" si="1412"/>
        <v/>
      </c>
      <c r="O708" s="59" t="str">
        <f t="shared" si="1412"/>
        <v/>
      </c>
      <c r="P708" s="59" t="str">
        <f t="shared" si="1412"/>
        <v/>
      </c>
      <c r="Q708" s="59" t="str">
        <f t="shared" si="1412"/>
        <v/>
      </c>
      <c r="R708" s="59" t="str">
        <f t="shared" si="1412"/>
        <v/>
      </c>
      <c r="S708" s="59" t="str">
        <f t="shared" si="1412"/>
        <v/>
      </c>
      <c r="T708" s="59" t="str">
        <f t="shared" si="1412"/>
        <v/>
      </c>
      <c r="U708" s="59" t="str">
        <f t="shared" si="1412"/>
        <v/>
      </c>
      <c r="V708" s="59" t="str">
        <f t="shared" si="1412"/>
        <v/>
      </c>
      <c r="W708" s="59" t="str">
        <f t="shared" si="1412"/>
        <v/>
      </c>
      <c r="X708" s="59" t="str">
        <f t="shared" si="1412"/>
        <v/>
      </c>
      <c r="Y708" s="59" t="str">
        <f t="shared" si="1412"/>
        <v/>
      </c>
      <c r="Z708" s="59" t="str">
        <f t="shared" si="1412"/>
        <v/>
      </c>
    </row>
    <row r="709">
      <c r="A709" s="16" t="s">
        <v>753</v>
      </c>
      <c r="B709" s="62"/>
      <c r="C709" s="54">
        <v>45473.0</v>
      </c>
      <c r="D709" s="54"/>
      <c r="E709" s="55"/>
      <c r="F709" s="60"/>
      <c r="G709" s="18"/>
      <c r="H709" s="62"/>
      <c r="I709" s="58" t="str">
        <f t="shared" si="4"/>
        <v/>
      </c>
      <c r="J709" s="59" t="str">
        <f t="shared" ref="J709:K709" si="1413">if($E709="","",if($E709="Dropped",if(and(J$1&lt;=$I709,J$1&gt;=$H709),if(Year($D709)=J$1,$F709*0.8,if((year($D709)+1)=J$1,$F709*0.6,$F709*0.4)) ,""),if($E709="Minors",0,if($E709="FA Contract",if(and(J$1&lt;=$I709,J$1&gt;=$H709),$F709,""),if($E709="YP Contract",if(J$1=$H709,500000,if(J$1=($H709+1),1000000,if(J$1=($H709+2),1500000,""))))))))</f>
        <v/>
      </c>
      <c r="K709" s="59" t="str">
        <f t="shared" si="1413"/>
        <v/>
      </c>
      <c r="L709" s="59" t="str">
        <f t="shared" ref="L709:Z709" si="1414">if($E709="","",if($E709="Injured",if(and(L$1=year(today()),L$1&lt;=$I709,L$1&gt;=$H709),0,if(and(L$1&lt;=$I709,L$1&gt;=$H709),$F709,"")),if($E709="Dropped",if(and(L$1&lt;=$I709,L$1&gt;=$H709),if(Year($D709)=L$1,$F709*0.8,if((year($D709)+1)=L$1,$F709*0.6,$F709*0.4)) ,""),if($E709="Minors",0,if($E709="FA Contract",if(and(L$1&lt;=$I709,L$1&gt;=$H709),$F709,""),if($E709="YP Contract",if(L$1=$H709,500000,if(L$1=($H709+1),1000000,if(L$1=($H709+2),1500000,"")))))))))</f>
        <v/>
      </c>
      <c r="M709" s="59" t="str">
        <f t="shared" si="1414"/>
        <v/>
      </c>
      <c r="N709" s="59" t="str">
        <f t="shared" si="1414"/>
        <v/>
      </c>
      <c r="O709" s="59" t="str">
        <f t="shared" si="1414"/>
        <v/>
      </c>
      <c r="P709" s="59" t="str">
        <f t="shared" si="1414"/>
        <v/>
      </c>
      <c r="Q709" s="59" t="str">
        <f t="shared" si="1414"/>
        <v/>
      </c>
      <c r="R709" s="59" t="str">
        <f t="shared" si="1414"/>
        <v/>
      </c>
      <c r="S709" s="59" t="str">
        <f t="shared" si="1414"/>
        <v/>
      </c>
      <c r="T709" s="59" t="str">
        <f t="shared" si="1414"/>
        <v/>
      </c>
      <c r="U709" s="59" t="str">
        <f t="shared" si="1414"/>
        <v/>
      </c>
      <c r="V709" s="59" t="str">
        <f t="shared" si="1414"/>
        <v/>
      </c>
      <c r="W709" s="59" t="str">
        <f t="shared" si="1414"/>
        <v/>
      </c>
      <c r="X709" s="59" t="str">
        <f t="shared" si="1414"/>
        <v/>
      </c>
      <c r="Y709" s="59" t="str">
        <f t="shared" si="1414"/>
        <v/>
      </c>
      <c r="Z709" s="59" t="str">
        <f t="shared" si="1414"/>
        <v/>
      </c>
    </row>
    <row r="710">
      <c r="A710" s="16" t="s">
        <v>754</v>
      </c>
      <c r="B710" s="62"/>
      <c r="C710" s="54">
        <v>45732.0</v>
      </c>
      <c r="D710" s="54">
        <v>45867.0</v>
      </c>
      <c r="E710" s="55"/>
      <c r="F710" s="60"/>
      <c r="G710" s="57"/>
      <c r="H710" s="62"/>
      <c r="I710" s="58" t="str">
        <f t="shared" si="4"/>
        <v/>
      </c>
      <c r="J710" s="59" t="str">
        <f t="shared" ref="J710:K710" si="1415">if($E710="","",if($E710="Dropped",if(and(J$1&lt;=$I710,J$1&gt;=$H710),if(Year($D710)=J$1,$F710*0.8,if((year($D710)+1)=J$1,$F710*0.6,$F710*0.4)) ,""),if($E710="Minors",0,if($E710="FA Contract",if(and(J$1&lt;=$I710,J$1&gt;=$H710),$F710,""),if($E710="YP Contract",if(J$1=$H710,500000,if(J$1=($H710+1),1000000,if(J$1=($H710+2),1500000,""))))))))</f>
        <v/>
      </c>
      <c r="K710" s="59" t="str">
        <f t="shared" si="1415"/>
        <v/>
      </c>
      <c r="L710" s="59" t="str">
        <f t="shared" ref="L710:Z710" si="1416">if($E710="","",if($E710="Injured",if(and(L$1=year(today()),L$1&lt;=$I710,L$1&gt;=$H710),0,if(and(L$1&lt;=$I710,L$1&gt;=$H710),$F710,"")),if($E710="Dropped",if(and(L$1&lt;=$I710,L$1&gt;=$H710),if(Year($D710)=L$1,$F710*0.8,if((year($D710)+1)=L$1,$F710*0.6,$F710*0.4)) ,""),if($E710="Minors",0,if($E710="FA Contract",if(and(L$1&lt;=$I710,L$1&gt;=$H710),$F710,""),if($E710="YP Contract",if(L$1=$H710,500000,if(L$1=($H710+1),1000000,if(L$1=($H710+2),1500000,"")))))))))</f>
        <v/>
      </c>
      <c r="M710" s="59" t="str">
        <f t="shared" si="1416"/>
        <v/>
      </c>
      <c r="N710" s="59" t="str">
        <f t="shared" si="1416"/>
        <v/>
      </c>
      <c r="O710" s="59" t="str">
        <f t="shared" si="1416"/>
        <v/>
      </c>
      <c r="P710" s="59" t="str">
        <f t="shared" si="1416"/>
        <v/>
      </c>
      <c r="Q710" s="59" t="str">
        <f t="shared" si="1416"/>
        <v/>
      </c>
      <c r="R710" s="59" t="str">
        <f t="shared" si="1416"/>
        <v/>
      </c>
      <c r="S710" s="59" t="str">
        <f t="shared" si="1416"/>
        <v/>
      </c>
      <c r="T710" s="59" t="str">
        <f t="shared" si="1416"/>
        <v/>
      </c>
      <c r="U710" s="59" t="str">
        <f t="shared" si="1416"/>
        <v/>
      </c>
      <c r="V710" s="59" t="str">
        <f t="shared" si="1416"/>
        <v/>
      </c>
      <c r="W710" s="59" t="str">
        <f t="shared" si="1416"/>
        <v/>
      </c>
      <c r="X710" s="59" t="str">
        <f t="shared" si="1416"/>
        <v/>
      </c>
      <c r="Y710" s="59" t="str">
        <f t="shared" si="1416"/>
        <v/>
      </c>
      <c r="Z710" s="59" t="str">
        <f t="shared" si="1416"/>
        <v/>
      </c>
    </row>
    <row r="711">
      <c r="A711" s="16" t="s">
        <v>755</v>
      </c>
      <c r="B711" s="62"/>
      <c r="C711" s="54">
        <v>45418.0</v>
      </c>
      <c r="D711" s="54"/>
      <c r="E711" s="55"/>
      <c r="F711" s="60"/>
      <c r="G711" s="72"/>
      <c r="H711" s="62"/>
      <c r="I711" s="58" t="str">
        <f t="shared" si="4"/>
        <v/>
      </c>
      <c r="J711" s="59" t="str">
        <f t="shared" ref="J711:K711" si="1417">if($E711="","",if($E711="Dropped",if(and(J$1&lt;=$I711,J$1&gt;=$H711),if(Year($D711)=J$1,$F711*0.8,if((year($D711)+1)=J$1,$F711*0.6,$F711*0.4)) ,""),if($E711="Minors",0,if($E711="FA Contract",if(and(J$1&lt;=$I711,J$1&gt;=$H711),$F711,""),if($E711="YP Contract",if(J$1=$H711,500000,if(J$1=($H711+1),1000000,if(J$1=($H711+2),1500000,""))))))))</f>
        <v/>
      </c>
      <c r="K711" s="59" t="str">
        <f t="shared" si="1417"/>
        <v/>
      </c>
      <c r="L711" s="59" t="str">
        <f t="shared" ref="L711:Z711" si="1418">if($E711="","",if($E711="Injured",if(and(L$1=year(today()),L$1&lt;=$I711,L$1&gt;=$H711),0,if(and(L$1&lt;=$I711,L$1&gt;=$H711),$F711,"")),if($E711="Dropped",if(and(L$1&lt;=$I711,L$1&gt;=$H711),if(Year($D711)=L$1,$F711*0.8,if((year($D711)+1)=L$1,$F711*0.6,$F711*0.4)) ,""),if($E711="Minors",0,if($E711="FA Contract",if(and(L$1&lt;=$I711,L$1&gt;=$H711),$F711,""),if($E711="YP Contract",if(L$1=$H711,500000,if(L$1=($H711+1),1000000,if(L$1=($H711+2),1500000,"")))))))))</f>
        <v/>
      </c>
      <c r="M711" s="59" t="str">
        <f t="shared" si="1418"/>
        <v/>
      </c>
      <c r="N711" s="59" t="str">
        <f t="shared" si="1418"/>
        <v/>
      </c>
      <c r="O711" s="59" t="str">
        <f t="shared" si="1418"/>
        <v/>
      </c>
      <c r="P711" s="59" t="str">
        <f t="shared" si="1418"/>
        <v/>
      </c>
      <c r="Q711" s="59" t="str">
        <f t="shared" si="1418"/>
        <v/>
      </c>
      <c r="R711" s="59" t="str">
        <f t="shared" si="1418"/>
        <v/>
      </c>
      <c r="S711" s="59" t="str">
        <f t="shared" si="1418"/>
        <v/>
      </c>
      <c r="T711" s="59" t="str">
        <f t="shared" si="1418"/>
        <v/>
      </c>
      <c r="U711" s="59" t="str">
        <f t="shared" si="1418"/>
        <v/>
      </c>
      <c r="V711" s="59" t="str">
        <f t="shared" si="1418"/>
        <v/>
      </c>
      <c r="W711" s="59" t="str">
        <f t="shared" si="1418"/>
        <v/>
      </c>
      <c r="X711" s="59" t="str">
        <f t="shared" si="1418"/>
        <v/>
      </c>
      <c r="Y711" s="59" t="str">
        <f t="shared" si="1418"/>
        <v/>
      </c>
      <c r="Z711" s="59" t="str">
        <f t="shared" si="1418"/>
        <v/>
      </c>
    </row>
    <row r="712">
      <c r="A712" s="16" t="s">
        <v>756</v>
      </c>
      <c r="B712" s="62"/>
      <c r="C712" s="54">
        <v>45739.0</v>
      </c>
      <c r="D712" s="54">
        <v>45830.0</v>
      </c>
      <c r="E712" s="55"/>
      <c r="F712" s="60"/>
      <c r="G712" s="57"/>
      <c r="H712" s="62"/>
      <c r="I712" s="58" t="str">
        <f t="shared" si="4"/>
        <v/>
      </c>
      <c r="J712" s="59" t="str">
        <f t="shared" ref="J712:K712" si="1419">if($E712="","",if($E712="Dropped",if(and(J$1&lt;=$I712,J$1&gt;=$H712),if(Year($D712)=J$1,$F712*0.8,if((year($D712)+1)=J$1,$F712*0.6,$F712*0.4)) ,""),if($E712="Minors",0,if($E712="FA Contract",if(and(J$1&lt;=$I712,J$1&gt;=$H712),$F712,""),if($E712="YP Contract",if(J$1=$H712,500000,if(J$1=($H712+1),1000000,if(J$1=($H712+2),1500000,""))))))))</f>
        <v/>
      </c>
      <c r="K712" s="59" t="str">
        <f t="shared" si="1419"/>
        <v/>
      </c>
      <c r="L712" s="59" t="str">
        <f t="shared" ref="L712:Z712" si="1420">if($E712="","",if($E712="Injured",if(and(L$1=year(today()),L$1&lt;=$I712,L$1&gt;=$H712),0,if(and(L$1&lt;=$I712,L$1&gt;=$H712),$F712,"")),if($E712="Dropped",if(and(L$1&lt;=$I712,L$1&gt;=$H712),if(Year($D712)=L$1,$F712*0.8,if((year($D712)+1)=L$1,$F712*0.6,$F712*0.4)) ,""),if($E712="Minors",0,if($E712="FA Contract",if(and(L$1&lt;=$I712,L$1&gt;=$H712),$F712,""),if($E712="YP Contract",if(L$1=$H712,500000,if(L$1=($H712+1),1000000,if(L$1=($H712+2),1500000,"")))))))))</f>
        <v/>
      </c>
      <c r="M712" s="59" t="str">
        <f t="shared" si="1420"/>
        <v/>
      </c>
      <c r="N712" s="59" t="str">
        <f t="shared" si="1420"/>
        <v/>
      </c>
      <c r="O712" s="59" t="str">
        <f t="shared" si="1420"/>
        <v/>
      </c>
      <c r="P712" s="59" t="str">
        <f t="shared" si="1420"/>
        <v/>
      </c>
      <c r="Q712" s="59" t="str">
        <f t="shared" si="1420"/>
        <v/>
      </c>
      <c r="R712" s="59" t="str">
        <f t="shared" si="1420"/>
        <v/>
      </c>
      <c r="S712" s="59" t="str">
        <f t="shared" si="1420"/>
        <v/>
      </c>
      <c r="T712" s="59" t="str">
        <f t="shared" si="1420"/>
        <v/>
      </c>
      <c r="U712" s="59" t="str">
        <f t="shared" si="1420"/>
        <v/>
      </c>
      <c r="V712" s="59" t="str">
        <f t="shared" si="1420"/>
        <v/>
      </c>
      <c r="W712" s="59" t="str">
        <f t="shared" si="1420"/>
        <v/>
      </c>
      <c r="X712" s="59" t="str">
        <f t="shared" si="1420"/>
        <v/>
      </c>
      <c r="Y712" s="59" t="str">
        <f t="shared" si="1420"/>
        <v/>
      </c>
      <c r="Z712" s="59" t="str">
        <f t="shared" si="1420"/>
        <v/>
      </c>
    </row>
    <row r="713">
      <c r="A713" s="16" t="s">
        <v>757</v>
      </c>
      <c r="B713" s="62"/>
      <c r="C713" s="54">
        <v>45407.0</v>
      </c>
      <c r="D713" s="54"/>
      <c r="E713" s="55"/>
      <c r="F713" s="60"/>
      <c r="G713" s="72"/>
      <c r="H713" s="62"/>
      <c r="I713" s="58" t="str">
        <f t="shared" si="4"/>
        <v/>
      </c>
      <c r="J713" s="59" t="str">
        <f t="shared" ref="J713:K713" si="1421">if($E713="","",if($E713="Dropped",if(and(J$1&lt;=$I713,J$1&gt;=$H713),if(Year($D713)=J$1,$F713*0.8,if((year($D713)+1)=J$1,$F713*0.6,$F713*0.4)) ,""),if($E713="Minors",0,if($E713="FA Contract",if(and(J$1&lt;=$I713,J$1&gt;=$H713),$F713,""),if($E713="YP Contract",if(J$1=$H713,500000,if(J$1=($H713+1),1000000,if(J$1=($H713+2),1500000,""))))))))</f>
        <v/>
      </c>
      <c r="K713" s="59" t="str">
        <f t="shared" si="1421"/>
        <v/>
      </c>
      <c r="L713" s="59" t="str">
        <f t="shared" ref="L713:Z713" si="1422">if($E713="","",if($E713="Injured",if(and(L$1=year(today()),L$1&lt;=$I713,L$1&gt;=$H713),0,if(and(L$1&lt;=$I713,L$1&gt;=$H713),$F713,"")),if($E713="Dropped",if(and(L$1&lt;=$I713,L$1&gt;=$H713),if(Year($D713)=L$1,$F713*0.8,if((year($D713)+1)=L$1,$F713*0.6,$F713*0.4)) ,""),if($E713="Minors",0,if($E713="FA Contract",if(and(L$1&lt;=$I713,L$1&gt;=$H713),$F713,""),if($E713="YP Contract",if(L$1=$H713,500000,if(L$1=($H713+1),1000000,if(L$1=($H713+2),1500000,"")))))))))</f>
        <v/>
      </c>
      <c r="M713" s="59" t="str">
        <f t="shared" si="1422"/>
        <v/>
      </c>
      <c r="N713" s="59" t="str">
        <f t="shared" si="1422"/>
        <v/>
      </c>
      <c r="O713" s="59" t="str">
        <f t="shared" si="1422"/>
        <v/>
      </c>
      <c r="P713" s="59" t="str">
        <f t="shared" si="1422"/>
        <v/>
      </c>
      <c r="Q713" s="59" t="str">
        <f t="shared" si="1422"/>
        <v/>
      </c>
      <c r="R713" s="59" t="str">
        <f t="shared" si="1422"/>
        <v/>
      </c>
      <c r="S713" s="59" t="str">
        <f t="shared" si="1422"/>
        <v/>
      </c>
      <c r="T713" s="59" t="str">
        <f t="shared" si="1422"/>
        <v/>
      </c>
      <c r="U713" s="59" t="str">
        <f t="shared" si="1422"/>
        <v/>
      </c>
      <c r="V713" s="59" t="str">
        <f t="shared" si="1422"/>
        <v/>
      </c>
      <c r="W713" s="59" t="str">
        <f t="shared" si="1422"/>
        <v/>
      </c>
      <c r="X713" s="59" t="str">
        <f t="shared" si="1422"/>
        <v/>
      </c>
      <c r="Y713" s="59" t="str">
        <f t="shared" si="1422"/>
        <v/>
      </c>
      <c r="Z713" s="59" t="str">
        <f t="shared" si="1422"/>
        <v/>
      </c>
    </row>
    <row r="714">
      <c r="A714" s="16" t="s">
        <v>758</v>
      </c>
      <c r="B714" s="62"/>
      <c r="C714" s="54">
        <v>45795.0</v>
      </c>
      <c r="D714" s="54">
        <v>45845.0</v>
      </c>
      <c r="E714" s="55"/>
      <c r="F714" s="56"/>
      <c r="G714" s="57"/>
      <c r="H714" s="62"/>
      <c r="I714" s="58" t="str">
        <f t="shared" si="4"/>
        <v/>
      </c>
      <c r="J714" s="59" t="str">
        <f t="shared" ref="J714:K714" si="1423">if($E714="","",if($E714="Dropped",if(and(J$1&lt;=$I714,J$1&gt;=$H714),if(Year($D714)=J$1,$F714*0.8,if((year($D714)+1)=J$1,$F714*0.6,$F714*0.4)) ,""),if($E714="Minors",0,if($E714="FA Contract",if(and(J$1&lt;=$I714,J$1&gt;=$H714),$F714,""),if($E714="YP Contract",if(J$1=$H714,500000,if(J$1=($H714+1),1000000,if(J$1=($H714+2),1500000,""))))))))</f>
        <v/>
      </c>
      <c r="K714" s="59" t="str">
        <f t="shared" si="1423"/>
        <v/>
      </c>
      <c r="L714" s="59" t="str">
        <f t="shared" ref="L714:Z714" si="1424">if($E714="","",if($E714="Injured",if(and(L$1=year(today()),L$1&lt;=$I714,L$1&gt;=$H714),0,if(and(L$1&lt;=$I714,L$1&gt;=$H714),$F714,"")),if($E714="Dropped",if(and(L$1&lt;=$I714,L$1&gt;=$H714),if(Year($D714)=L$1,$F714*0.8,if((year($D714)+1)=L$1,$F714*0.6,$F714*0.4)) ,""),if($E714="Minors",0,if($E714="FA Contract",if(and(L$1&lt;=$I714,L$1&gt;=$H714),$F714,""),if($E714="YP Contract",if(L$1=$H714,500000,if(L$1=($H714+1),1000000,if(L$1=($H714+2),1500000,"")))))))))</f>
        <v/>
      </c>
      <c r="M714" s="59" t="str">
        <f t="shared" si="1424"/>
        <v/>
      </c>
      <c r="N714" s="59" t="str">
        <f t="shared" si="1424"/>
        <v/>
      </c>
      <c r="O714" s="59" t="str">
        <f t="shared" si="1424"/>
        <v/>
      </c>
      <c r="P714" s="59" t="str">
        <f t="shared" si="1424"/>
        <v/>
      </c>
      <c r="Q714" s="59" t="str">
        <f t="shared" si="1424"/>
        <v/>
      </c>
      <c r="R714" s="59" t="str">
        <f t="shared" si="1424"/>
        <v/>
      </c>
      <c r="S714" s="59" t="str">
        <f t="shared" si="1424"/>
        <v/>
      </c>
      <c r="T714" s="59" t="str">
        <f t="shared" si="1424"/>
        <v/>
      </c>
      <c r="U714" s="59" t="str">
        <f t="shared" si="1424"/>
        <v/>
      </c>
      <c r="V714" s="59" t="str">
        <f t="shared" si="1424"/>
        <v/>
      </c>
      <c r="W714" s="59" t="str">
        <f t="shared" si="1424"/>
        <v/>
      </c>
      <c r="X714" s="59" t="str">
        <f t="shared" si="1424"/>
        <v/>
      </c>
      <c r="Y714" s="59" t="str">
        <f t="shared" si="1424"/>
        <v/>
      </c>
      <c r="Z714" s="59" t="str">
        <f t="shared" si="1424"/>
        <v/>
      </c>
    </row>
    <row r="715">
      <c r="A715" s="16" t="s">
        <v>759</v>
      </c>
      <c r="B715" s="62"/>
      <c r="C715" s="54">
        <v>45781.0</v>
      </c>
      <c r="D715" s="54">
        <v>45793.0</v>
      </c>
      <c r="E715" s="55"/>
      <c r="F715" s="60"/>
      <c r="G715" s="57"/>
      <c r="H715" s="62"/>
      <c r="I715" s="58" t="str">
        <f t="shared" si="4"/>
        <v/>
      </c>
      <c r="J715" s="59" t="str">
        <f t="shared" ref="J715:K715" si="1425">if($E715="","",if($E715="Dropped",if(and(J$1&lt;=$I715,J$1&gt;=$H715),if(Year($D715)=J$1,$F715*0.8,if((year($D715)+1)=J$1,$F715*0.6,$F715*0.4)) ,""),if($E715="Minors",0,if($E715="FA Contract",if(and(J$1&lt;=$I715,J$1&gt;=$H715),$F715,""),if($E715="YP Contract",if(J$1=$H715,500000,if(J$1=($H715+1),1000000,if(J$1=($H715+2),1500000,""))))))))</f>
        <v/>
      </c>
      <c r="K715" s="59" t="str">
        <f t="shared" si="1425"/>
        <v/>
      </c>
      <c r="L715" s="59" t="str">
        <f t="shared" ref="L715:Z715" si="1426">if($E715="","",if($E715="Injured",if(and(L$1=year(today()),L$1&lt;=$I715,L$1&gt;=$H715),0,if(and(L$1&lt;=$I715,L$1&gt;=$H715),$F715,"")),if($E715="Dropped",if(and(L$1&lt;=$I715,L$1&gt;=$H715),if(Year($D715)=L$1,$F715*0.8,if((year($D715)+1)=L$1,$F715*0.6,$F715*0.4)) ,""),if($E715="Minors",0,if($E715="FA Contract",if(and(L$1&lt;=$I715,L$1&gt;=$H715),$F715,""),if($E715="YP Contract",if(L$1=$H715,500000,if(L$1=($H715+1),1000000,if(L$1=($H715+2),1500000,"")))))))))</f>
        <v/>
      </c>
      <c r="M715" s="59" t="str">
        <f t="shared" si="1426"/>
        <v/>
      </c>
      <c r="N715" s="59" t="str">
        <f t="shared" si="1426"/>
        <v/>
      </c>
      <c r="O715" s="59" t="str">
        <f t="shared" si="1426"/>
        <v/>
      </c>
      <c r="P715" s="59" t="str">
        <f t="shared" si="1426"/>
        <v/>
      </c>
      <c r="Q715" s="59" t="str">
        <f t="shared" si="1426"/>
        <v/>
      </c>
      <c r="R715" s="59" t="str">
        <f t="shared" si="1426"/>
        <v/>
      </c>
      <c r="S715" s="59" t="str">
        <f t="shared" si="1426"/>
        <v/>
      </c>
      <c r="T715" s="59" t="str">
        <f t="shared" si="1426"/>
        <v/>
      </c>
      <c r="U715" s="59" t="str">
        <f t="shared" si="1426"/>
        <v/>
      </c>
      <c r="V715" s="59" t="str">
        <f t="shared" si="1426"/>
        <v/>
      </c>
      <c r="W715" s="59" t="str">
        <f t="shared" si="1426"/>
        <v/>
      </c>
      <c r="X715" s="59" t="str">
        <f t="shared" si="1426"/>
        <v/>
      </c>
      <c r="Y715" s="59" t="str">
        <f t="shared" si="1426"/>
        <v/>
      </c>
      <c r="Z715" s="59" t="str">
        <f t="shared" si="1426"/>
        <v/>
      </c>
    </row>
    <row r="716">
      <c r="A716" s="16" t="s">
        <v>760</v>
      </c>
      <c r="B716" s="62"/>
      <c r="C716" s="54">
        <v>45431.0</v>
      </c>
      <c r="D716" s="54"/>
      <c r="E716" s="55"/>
      <c r="F716" s="60"/>
      <c r="G716" s="72"/>
      <c r="H716" s="62"/>
      <c r="I716" s="58" t="str">
        <f t="shared" si="4"/>
        <v/>
      </c>
      <c r="J716" s="59" t="str">
        <f t="shared" ref="J716:K716" si="1427">if($E716="","",if($E716="Dropped",if(and(J$1&lt;=$I716,J$1&gt;=$H716),if(Year($D716)=J$1,$F716*0.8,if((year($D716)+1)=J$1,$F716*0.6,$F716*0.4)) ,""),if($E716="Minors",0,if($E716="FA Contract",if(and(J$1&lt;=$I716,J$1&gt;=$H716),$F716,""),if($E716="YP Contract",if(J$1=$H716,500000,if(J$1=($H716+1),1000000,if(J$1=($H716+2),1500000,""))))))))</f>
        <v/>
      </c>
      <c r="K716" s="59" t="str">
        <f t="shared" si="1427"/>
        <v/>
      </c>
      <c r="L716" s="59" t="str">
        <f t="shared" ref="L716:Z716" si="1428">if($E716="","",if($E716="Injured",if(and(L$1=year(today()),L$1&lt;=$I716,L$1&gt;=$H716),0,if(and(L$1&lt;=$I716,L$1&gt;=$H716),$F716,"")),if($E716="Dropped",if(and(L$1&lt;=$I716,L$1&gt;=$H716),if(Year($D716)=L$1,$F716*0.8,if((year($D716)+1)=L$1,$F716*0.6,$F716*0.4)) ,""),if($E716="Minors",0,if($E716="FA Contract",if(and(L$1&lt;=$I716,L$1&gt;=$H716),$F716,""),if($E716="YP Contract",if(L$1=$H716,500000,if(L$1=($H716+1),1000000,if(L$1=($H716+2),1500000,"")))))))))</f>
        <v/>
      </c>
      <c r="M716" s="59" t="str">
        <f t="shared" si="1428"/>
        <v/>
      </c>
      <c r="N716" s="59" t="str">
        <f t="shared" si="1428"/>
        <v/>
      </c>
      <c r="O716" s="59" t="str">
        <f t="shared" si="1428"/>
        <v/>
      </c>
      <c r="P716" s="59" t="str">
        <f t="shared" si="1428"/>
        <v/>
      </c>
      <c r="Q716" s="59" t="str">
        <f t="shared" si="1428"/>
        <v/>
      </c>
      <c r="R716" s="59" t="str">
        <f t="shared" si="1428"/>
        <v/>
      </c>
      <c r="S716" s="59" t="str">
        <f t="shared" si="1428"/>
        <v/>
      </c>
      <c r="T716" s="59" t="str">
        <f t="shared" si="1428"/>
        <v/>
      </c>
      <c r="U716" s="59" t="str">
        <f t="shared" si="1428"/>
        <v/>
      </c>
      <c r="V716" s="59" t="str">
        <f t="shared" si="1428"/>
        <v/>
      </c>
      <c r="W716" s="59" t="str">
        <f t="shared" si="1428"/>
        <v/>
      </c>
      <c r="X716" s="59" t="str">
        <f t="shared" si="1428"/>
        <v/>
      </c>
      <c r="Y716" s="59" t="str">
        <f t="shared" si="1428"/>
        <v/>
      </c>
      <c r="Z716" s="59" t="str">
        <f t="shared" si="1428"/>
        <v/>
      </c>
    </row>
    <row r="717">
      <c r="A717" s="16" t="s">
        <v>761</v>
      </c>
      <c r="B717" s="62"/>
      <c r="C717" s="54">
        <v>45343.0</v>
      </c>
      <c r="D717" s="54">
        <v>45774.0</v>
      </c>
      <c r="E717" s="55"/>
      <c r="F717" s="60"/>
      <c r="G717" s="57"/>
      <c r="H717" s="62"/>
      <c r="I717" s="58" t="str">
        <f t="shared" si="4"/>
        <v/>
      </c>
      <c r="J717" s="59" t="str">
        <f t="shared" ref="J717:K717" si="1429">if($E717="","",if($E717="Dropped",if(and(J$1&lt;=$I717,J$1&gt;=$H717),if(Year($D717)=J$1,$F717*0.8,if((year($D717)+1)=J$1,$F717*0.6,$F717*0.4)) ,""),if($E717="Minors",0,if($E717="FA Contract",if(and(J$1&lt;=$I717,J$1&gt;=$H717),$F717,""),if($E717="YP Contract",if(J$1=$H717,500000,if(J$1=($H717+1),1000000,if(J$1=($H717+2),1500000,""))))))))</f>
        <v/>
      </c>
      <c r="K717" s="59" t="str">
        <f t="shared" si="1429"/>
        <v/>
      </c>
      <c r="L717" s="59" t="str">
        <f t="shared" ref="L717:Z717" si="1430">if($E717="","",if($E717="Injured",if(and(L$1=year(today()),L$1&lt;=$I717,L$1&gt;=$H717),0,if(and(L$1&lt;=$I717,L$1&gt;=$H717),$F717,"")),if($E717="Dropped",if(and(L$1&lt;=$I717,L$1&gt;=$H717),if(Year($D717)=L$1,$F717*0.8,if((year($D717)+1)=L$1,$F717*0.6,$F717*0.4)) ,""),if($E717="Minors",0,if($E717="FA Contract",if(and(L$1&lt;=$I717,L$1&gt;=$H717),$F717,""),if($E717="YP Contract",if(L$1=$H717,500000,if(L$1=($H717+1),1000000,if(L$1=($H717+2),1500000,"")))))))))</f>
        <v/>
      </c>
      <c r="M717" s="59" t="str">
        <f t="shared" si="1430"/>
        <v/>
      </c>
      <c r="N717" s="59" t="str">
        <f t="shared" si="1430"/>
        <v/>
      </c>
      <c r="O717" s="59" t="str">
        <f t="shared" si="1430"/>
        <v/>
      </c>
      <c r="P717" s="59" t="str">
        <f t="shared" si="1430"/>
        <v/>
      </c>
      <c r="Q717" s="59" t="str">
        <f t="shared" si="1430"/>
        <v/>
      </c>
      <c r="R717" s="59" t="str">
        <f t="shared" si="1430"/>
        <v/>
      </c>
      <c r="S717" s="59" t="str">
        <f t="shared" si="1430"/>
        <v/>
      </c>
      <c r="T717" s="59" t="str">
        <f t="shared" si="1430"/>
        <v/>
      </c>
      <c r="U717" s="59" t="str">
        <f t="shared" si="1430"/>
        <v/>
      </c>
      <c r="V717" s="59" t="str">
        <f t="shared" si="1430"/>
        <v/>
      </c>
      <c r="W717" s="59" t="str">
        <f t="shared" si="1430"/>
        <v/>
      </c>
      <c r="X717" s="59" t="str">
        <f t="shared" si="1430"/>
        <v/>
      </c>
      <c r="Y717" s="59" t="str">
        <f t="shared" si="1430"/>
        <v/>
      </c>
      <c r="Z717" s="59" t="str">
        <f t="shared" si="1430"/>
        <v/>
      </c>
    </row>
    <row r="718">
      <c r="A718" s="16" t="s">
        <v>762</v>
      </c>
      <c r="B718" s="62"/>
      <c r="C718" s="54">
        <v>45343.0</v>
      </c>
      <c r="D718" s="54">
        <v>45796.0</v>
      </c>
      <c r="E718" s="55"/>
      <c r="F718" s="60"/>
      <c r="G718" s="57"/>
      <c r="H718" s="62"/>
      <c r="I718" s="58" t="str">
        <f t="shared" si="4"/>
        <v/>
      </c>
      <c r="J718" s="59" t="str">
        <f t="shared" ref="J718:K718" si="1431">if($E718="","",if($E718="Dropped",if(and(J$1&lt;=$I718,J$1&gt;=$H718),if(Year($D718)=J$1,$F718*0.8,if((year($D718)+1)=J$1,$F718*0.6,$F718*0.4)) ,""),if($E718="Minors",0,if($E718="FA Contract",if(and(J$1&lt;=$I718,J$1&gt;=$H718),$F718,""),if($E718="YP Contract",if(J$1=$H718,500000,if(J$1=($H718+1),1000000,if(J$1=($H718+2),1500000,""))))))))</f>
        <v/>
      </c>
      <c r="K718" s="59" t="str">
        <f t="shared" si="1431"/>
        <v/>
      </c>
      <c r="L718" s="59" t="str">
        <f t="shared" ref="L718:Z718" si="1432">if($E718="","",if($E718="Injured",if(and(L$1=year(today()),L$1&lt;=$I718,L$1&gt;=$H718),0,if(and(L$1&lt;=$I718,L$1&gt;=$H718),$F718,"")),if($E718="Dropped",if(and(L$1&lt;=$I718,L$1&gt;=$H718),if(Year($D718)=L$1,$F718*0.8,if((year($D718)+1)=L$1,$F718*0.6,$F718*0.4)) ,""),if($E718="Minors",0,if($E718="FA Contract",if(and(L$1&lt;=$I718,L$1&gt;=$H718),$F718,""),if($E718="YP Contract",if(L$1=$H718,500000,if(L$1=($H718+1),1000000,if(L$1=($H718+2),1500000,"")))))))))</f>
        <v/>
      </c>
      <c r="M718" s="59" t="str">
        <f t="shared" si="1432"/>
        <v/>
      </c>
      <c r="N718" s="59" t="str">
        <f t="shared" si="1432"/>
        <v/>
      </c>
      <c r="O718" s="59" t="str">
        <f t="shared" si="1432"/>
        <v/>
      </c>
      <c r="P718" s="59" t="str">
        <f t="shared" si="1432"/>
        <v/>
      </c>
      <c r="Q718" s="59" t="str">
        <f t="shared" si="1432"/>
        <v/>
      </c>
      <c r="R718" s="59" t="str">
        <f t="shared" si="1432"/>
        <v/>
      </c>
      <c r="S718" s="59" t="str">
        <f t="shared" si="1432"/>
        <v/>
      </c>
      <c r="T718" s="59" t="str">
        <f t="shared" si="1432"/>
        <v/>
      </c>
      <c r="U718" s="59" t="str">
        <f t="shared" si="1432"/>
        <v/>
      </c>
      <c r="V718" s="59" t="str">
        <f t="shared" si="1432"/>
        <v/>
      </c>
      <c r="W718" s="59" t="str">
        <f t="shared" si="1432"/>
        <v/>
      </c>
      <c r="X718" s="59" t="str">
        <f t="shared" si="1432"/>
        <v/>
      </c>
      <c r="Y718" s="59" t="str">
        <f t="shared" si="1432"/>
        <v/>
      </c>
      <c r="Z718" s="59" t="str">
        <f t="shared" si="1432"/>
        <v/>
      </c>
    </row>
    <row r="719">
      <c r="A719" s="16" t="s">
        <v>388</v>
      </c>
      <c r="B719" s="62"/>
      <c r="C719" s="54">
        <v>45721.0</v>
      </c>
      <c r="D719" s="54">
        <v>45977.0</v>
      </c>
      <c r="E719" s="55"/>
      <c r="F719" s="60"/>
      <c r="G719" s="57"/>
      <c r="H719" s="62"/>
      <c r="I719" s="58" t="str">
        <f t="shared" si="4"/>
        <v/>
      </c>
      <c r="J719" s="59" t="str">
        <f t="shared" ref="J719:K719" si="1433">if($E719="","",if($E719="Dropped",if(and(J$1&lt;=$I719,J$1&gt;=$H719),if(Year($D719)=J$1,$F719*0.8,if((year($D719)+1)=J$1,$F719*0.6,$F719*0.4)) ,""),if($E719="Minors",0,if($E719="FA Contract",if(and(J$1&lt;=$I719,J$1&gt;=$H719),$F719,""),if($E719="YP Contract",if(J$1=$H719,500000,if(J$1=($H719+1),1000000,if(J$1=($H719+2),1500000,""))))))))</f>
        <v/>
      </c>
      <c r="K719" s="59" t="str">
        <f t="shared" si="1433"/>
        <v/>
      </c>
      <c r="L719" s="59" t="str">
        <f t="shared" ref="L719:Z719" si="1434">if($E719="","",if($E719="Injured",if(and(L$1=year(today()),L$1&lt;=$I719,L$1&gt;=$H719),0,if(and(L$1&lt;=$I719,L$1&gt;=$H719),$F719,"")),if($E719="Dropped",if(and(L$1&lt;=$I719,L$1&gt;=$H719),if(Year($D719)=L$1,$F719*0.8,if((year($D719)+1)=L$1,$F719*0.6,$F719*0.4)) ,""),if($E719="Minors",0,if($E719="FA Contract",if(and(L$1&lt;=$I719,L$1&gt;=$H719),$F719,""),if($E719="YP Contract",if(L$1=$H719,500000,if(L$1=($H719+1),1000000,if(L$1=($H719+2),1500000,"")))))))))</f>
        <v/>
      </c>
      <c r="M719" s="59" t="str">
        <f t="shared" si="1434"/>
        <v/>
      </c>
      <c r="N719" s="59" t="str">
        <f t="shared" si="1434"/>
        <v/>
      </c>
      <c r="O719" s="59" t="str">
        <f t="shared" si="1434"/>
        <v/>
      </c>
      <c r="P719" s="59" t="str">
        <f t="shared" si="1434"/>
        <v/>
      </c>
      <c r="Q719" s="59" t="str">
        <f t="shared" si="1434"/>
        <v/>
      </c>
      <c r="R719" s="59" t="str">
        <f t="shared" si="1434"/>
        <v/>
      </c>
      <c r="S719" s="59" t="str">
        <f t="shared" si="1434"/>
        <v/>
      </c>
      <c r="T719" s="59" t="str">
        <f t="shared" si="1434"/>
        <v/>
      </c>
      <c r="U719" s="59" t="str">
        <f t="shared" si="1434"/>
        <v/>
      </c>
      <c r="V719" s="59" t="str">
        <f t="shared" si="1434"/>
        <v/>
      </c>
      <c r="W719" s="59" t="str">
        <f t="shared" si="1434"/>
        <v/>
      </c>
      <c r="X719" s="59" t="str">
        <f t="shared" si="1434"/>
        <v/>
      </c>
      <c r="Y719" s="59" t="str">
        <f t="shared" si="1434"/>
        <v/>
      </c>
      <c r="Z719" s="59" t="str">
        <f t="shared" si="1434"/>
        <v/>
      </c>
    </row>
    <row r="720">
      <c r="A720" s="16" t="s">
        <v>763</v>
      </c>
      <c r="B720" s="62"/>
      <c r="C720" s="54">
        <v>45562.0</v>
      </c>
      <c r="D720" s="54"/>
      <c r="E720" s="55"/>
      <c r="F720" s="60"/>
      <c r="G720" s="57"/>
      <c r="H720" s="62"/>
      <c r="I720" s="58" t="str">
        <f t="shared" si="4"/>
        <v/>
      </c>
      <c r="J720" s="59" t="str">
        <f t="shared" ref="J720:K720" si="1435">if($E720="","",if($E720="Dropped",if(and(J$1&lt;=$I720,J$1&gt;=$H720),if(Year($D720)=J$1,$F720*0.8,if((year($D720)+1)=J$1,$F720*0.6,$F720*0.4)) ,""),if($E720="Minors",0,if($E720="FA Contract",if(and(J$1&lt;=$I720,J$1&gt;=$H720),$F720,""),if($E720="YP Contract",if(J$1=$H720,500000,if(J$1=($H720+1),1000000,if(J$1=($H720+2),1500000,""))))))))</f>
        <v/>
      </c>
      <c r="K720" s="59" t="str">
        <f t="shared" si="1435"/>
        <v/>
      </c>
      <c r="L720" s="59" t="str">
        <f t="shared" ref="L720:Z720" si="1436">if($E720="","",if($E720="Injured",if(and(L$1=year(today()),L$1&lt;=$I720,L$1&gt;=$H720),0,if(and(L$1&lt;=$I720,L$1&gt;=$H720),$F720,"")),if($E720="Dropped",if(and(L$1&lt;=$I720,L$1&gt;=$H720),if(Year($D720)=L$1,$F720*0.8,if((year($D720)+1)=L$1,$F720*0.6,$F720*0.4)) ,""),if($E720="Minors",0,if($E720="FA Contract",if(and(L$1&lt;=$I720,L$1&gt;=$H720),$F720,""),if($E720="YP Contract",if(L$1=$H720,500000,if(L$1=($H720+1),1000000,if(L$1=($H720+2),1500000,"")))))))))</f>
        <v/>
      </c>
      <c r="M720" s="59" t="str">
        <f t="shared" si="1436"/>
        <v/>
      </c>
      <c r="N720" s="59" t="str">
        <f t="shared" si="1436"/>
        <v/>
      </c>
      <c r="O720" s="59" t="str">
        <f t="shared" si="1436"/>
        <v/>
      </c>
      <c r="P720" s="59" t="str">
        <f t="shared" si="1436"/>
        <v/>
      </c>
      <c r="Q720" s="59" t="str">
        <f t="shared" si="1436"/>
        <v/>
      </c>
      <c r="R720" s="59" t="str">
        <f t="shared" si="1436"/>
        <v/>
      </c>
      <c r="S720" s="59" t="str">
        <f t="shared" si="1436"/>
        <v/>
      </c>
      <c r="T720" s="59" t="str">
        <f t="shared" si="1436"/>
        <v/>
      </c>
      <c r="U720" s="59" t="str">
        <f t="shared" si="1436"/>
        <v/>
      </c>
      <c r="V720" s="59" t="str">
        <f t="shared" si="1436"/>
        <v/>
      </c>
      <c r="W720" s="59" t="str">
        <f t="shared" si="1436"/>
        <v/>
      </c>
      <c r="X720" s="59" t="str">
        <f t="shared" si="1436"/>
        <v/>
      </c>
      <c r="Y720" s="59" t="str">
        <f t="shared" si="1436"/>
        <v/>
      </c>
      <c r="Z720" s="59" t="str">
        <f t="shared" si="1436"/>
        <v/>
      </c>
    </row>
    <row r="721">
      <c r="A721" s="16" t="s">
        <v>764</v>
      </c>
      <c r="B721" s="62"/>
      <c r="C721" s="54">
        <v>45608.0</v>
      </c>
      <c r="D721" s="54"/>
      <c r="E721" s="55"/>
      <c r="F721" s="56"/>
      <c r="G721" s="57"/>
      <c r="H721" s="62"/>
      <c r="I721" s="58" t="str">
        <f t="shared" si="4"/>
        <v/>
      </c>
      <c r="J721" s="59" t="str">
        <f t="shared" ref="J721:K721" si="1437">if($E721="","",if($E721="Dropped",if(and(J$1&lt;=$I721,J$1&gt;=$H721),if(Year($D721)=J$1,$F721*0.8,if((year($D721)+1)=J$1,$F721*0.6,$F721*0.4)) ,""),if($E721="Minors",0,if($E721="FA Contract",if(and(J$1&lt;=$I721,J$1&gt;=$H721),$F721,""),if($E721="YP Contract",if(J$1=$H721,500000,if(J$1=($H721+1),1000000,if(J$1=($H721+2),1500000,""))))))))</f>
        <v/>
      </c>
      <c r="K721" s="59" t="str">
        <f t="shared" si="1437"/>
        <v/>
      </c>
      <c r="L721" s="59" t="str">
        <f t="shared" ref="L721:Z721" si="1438">if($E721="","",if($E721="Injured",if(and(L$1=year(today()),L$1&lt;=$I721,L$1&gt;=$H721),0,if(and(L$1&lt;=$I721,L$1&gt;=$H721),$F721,"")),if($E721="Dropped",if(and(L$1&lt;=$I721,L$1&gt;=$H721),if(Year($D721)=L$1,$F721*0.8,if((year($D721)+1)=L$1,$F721*0.6,$F721*0.4)) ,""),if($E721="Minors",0,if($E721="FA Contract",if(and(L$1&lt;=$I721,L$1&gt;=$H721),$F721,""),if($E721="YP Contract",if(L$1=$H721,500000,if(L$1=($H721+1),1000000,if(L$1=($H721+2),1500000,"")))))))))</f>
        <v/>
      </c>
      <c r="M721" s="59" t="str">
        <f t="shared" si="1438"/>
        <v/>
      </c>
      <c r="N721" s="59" t="str">
        <f t="shared" si="1438"/>
        <v/>
      </c>
      <c r="O721" s="59" t="str">
        <f t="shared" si="1438"/>
        <v/>
      </c>
      <c r="P721" s="59" t="str">
        <f t="shared" si="1438"/>
        <v/>
      </c>
      <c r="Q721" s="59" t="str">
        <f t="shared" si="1438"/>
        <v/>
      </c>
      <c r="R721" s="59" t="str">
        <f t="shared" si="1438"/>
        <v/>
      </c>
      <c r="S721" s="59" t="str">
        <f t="shared" si="1438"/>
        <v/>
      </c>
      <c r="T721" s="59" t="str">
        <f t="shared" si="1438"/>
        <v/>
      </c>
      <c r="U721" s="59" t="str">
        <f t="shared" si="1438"/>
        <v/>
      </c>
      <c r="V721" s="59" t="str">
        <f t="shared" si="1438"/>
        <v/>
      </c>
      <c r="W721" s="59" t="str">
        <f t="shared" si="1438"/>
        <v/>
      </c>
      <c r="X721" s="59" t="str">
        <f t="shared" si="1438"/>
        <v/>
      </c>
      <c r="Y721" s="59" t="str">
        <f t="shared" si="1438"/>
        <v/>
      </c>
      <c r="Z721" s="59" t="str">
        <f t="shared" si="1438"/>
        <v/>
      </c>
    </row>
    <row r="722">
      <c r="A722" s="16" t="s">
        <v>765</v>
      </c>
      <c r="B722" s="62"/>
      <c r="C722" s="54">
        <v>45499.0</v>
      </c>
      <c r="D722" s="54"/>
      <c r="E722" s="55"/>
      <c r="F722" s="60"/>
      <c r="G722" s="57"/>
      <c r="H722" s="62"/>
      <c r="I722" s="58" t="str">
        <f t="shared" si="4"/>
        <v/>
      </c>
      <c r="J722" s="59" t="str">
        <f t="shared" ref="J722:K722" si="1439">if($E722="","",if($E722="Dropped",if(and(J$1&lt;=$I722,J$1&gt;=$H722),if(Year($D722)=J$1,$F722*0.8,if((year($D722)+1)=J$1,$F722*0.6,$F722*0.4)) ,""),if($E722="Minors",0,if($E722="FA Contract",if(and(J$1&lt;=$I722,J$1&gt;=$H722),$F722,""),if($E722="YP Contract",if(J$1=$H722,500000,if(J$1=($H722+1),1000000,if(J$1=($H722+2),1500000,""))))))))</f>
        <v/>
      </c>
      <c r="K722" s="59" t="str">
        <f t="shared" si="1439"/>
        <v/>
      </c>
      <c r="L722" s="59" t="str">
        <f t="shared" ref="L722:Z722" si="1440">if($E722="","",if($E722="Injured",if(and(L$1=year(today()),L$1&lt;=$I722,L$1&gt;=$H722),0,if(and(L$1&lt;=$I722,L$1&gt;=$H722),$F722,"")),if($E722="Dropped",if(and(L$1&lt;=$I722,L$1&gt;=$H722),if(Year($D722)=L$1,$F722*0.8,if((year($D722)+1)=L$1,$F722*0.6,$F722*0.4)) ,""),if($E722="Minors",0,if($E722="FA Contract",if(and(L$1&lt;=$I722,L$1&gt;=$H722),$F722,""),if($E722="YP Contract",if(L$1=$H722,500000,if(L$1=($H722+1),1000000,if(L$1=($H722+2),1500000,"")))))))))</f>
        <v/>
      </c>
      <c r="M722" s="59" t="str">
        <f t="shared" si="1440"/>
        <v/>
      </c>
      <c r="N722" s="59" t="str">
        <f t="shared" si="1440"/>
        <v/>
      </c>
      <c r="O722" s="59" t="str">
        <f t="shared" si="1440"/>
        <v/>
      </c>
      <c r="P722" s="59" t="str">
        <f t="shared" si="1440"/>
        <v/>
      </c>
      <c r="Q722" s="59" t="str">
        <f t="shared" si="1440"/>
        <v/>
      </c>
      <c r="R722" s="59" t="str">
        <f t="shared" si="1440"/>
        <v/>
      </c>
      <c r="S722" s="59" t="str">
        <f t="shared" si="1440"/>
        <v/>
      </c>
      <c r="T722" s="59" t="str">
        <f t="shared" si="1440"/>
        <v/>
      </c>
      <c r="U722" s="59" t="str">
        <f t="shared" si="1440"/>
        <v/>
      </c>
      <c r="V722" s="59" t="str">
        <f t="shared" si="1440"/>
        <v/>
      </c>
      <c r="W722" s="59" t="str">
        <f t="shared" si="1440"/>
        <v/>
      </c>
      <c r="X722" s="59" t="str">
        <f t="shared" si="1440"/>
        <v/>
      </c>
      <c r="Y722" s="59" t="str">
        <f t="shared" si="1440"/>
        <v/>
      </c>
      <c r="Z722" s="59" t="str">
        <f t="shared" si="1440"/>
        <v/>
      </c>
    </row>
    <row r="723">
      <c r="A723" s="16" t="s">
        <v>766</v>
      </c>
      <c r="B723" s="62"/>
      <c r="C723" s="54">
        <v>45886.0</v>
      </c>
      <c r="D723" s="54">
        <v>45894.0</v>
      </c>
      <c r="E723" s="55"/>
      <c r="F723" s="60"/>
      <c r="G723" s="57"/>
      <c r="H723" s="62"/>
      <c r="I723" s="58" t="str">
        <f t="shared" si="4"/>
        <v/>
      </c>
      <c r="J723" s="59" t="str">
        <f t="shared" ref="J723:K723" si="1441">if($E723="","",if($E723="Dropped",if(and(J$1&lt;=$I723,J$1&gt;=$H723),if(Year($D723)=J$1,$F723*0.8,if((year($D723)+1)=J$1,$F723*0.6,$F723*0.4)) ,""),if($E723="Minors",0,if($E723="FA Contract",if(and(J$1&lt;=$I723,J$1&gt;=$H723),$F723,""),if($E723="YP Contract",if(J$1=$H723,500000,if(J$1=($H723+1),1000000,if(J$1=($H723+2),1500000,""))))))))</f>
        <v/>
      </c>
      <c r="K723" s="59" t="str">
        <f t="shared" si="1441"/>
        <v/>
      </c>
      <c r="L723" s="59" t="str">
        <f t="shared" ref="L723:Z723" si="1442">if($E723="","",if($E723="Injured",if(and(L$1=year(today()),L$1&lt;=$I723,L$1&gt;=$H723),0,if(and(L$1&lt;=$I723,L$1&gt;=$H723),$F723,"")),if($E723="Dropped",if(and(L$1&lt;=$I723,L$1&gt;=$H723),if(Year($D723)=L$1,$F723*0.8,if((year($D723)+1)=L$1,$F723*0.6,$F723*0.4)) ,""),if($E723="Minors",0,if($E723="FA Contract",if(and(L$1&lt;=$I723,L$1&gt;=$H723),$F723,""),if($E723="YP Contract",if(L$1=$H723,500000,if(L$1=($H723+1),1000000,if(L$1=($H723+2),1500000,"")))))))))</f>
        <v/>
      </c>
      <c r="M723" s="59" t="str">
        <f t="shared" si="1442"/>
        <v/>
      </c>
      <c r="N723" s="59" t="str">
        <f t="shared" si="1442"/>
        <v/>
      </c>
      <c r="O723" s="59" t="str">
        <f t="shared" si="1442"/>
        <v/>
      </c>
      <c r="P723" s="59" t="str">
        <f t="shared" si="1442"/>
        <v/>
      </c>
      <c r="Q723" s="59" t="str">
        <f t="shared" si="1442"/>
        <v/>
      </c>
      <c r="R723" s="59" t="str">
        <f t="shared" si="1442"/>
        <v/>
      </c>
      <c r="S723" s="59" t="str">
        <f t="shared" si="1442"/>
        <v/>
      </c>
      <c r="T723" s="59" t="str">
        <f t="shared" si="1442"/>
        <v/>
      </c>
      <c r="U723" s="59" t="str">
        <f t="shared" si="1442"/>
        <v/>
      </c>
      <c r="V723" s="59" t="str">
        <f t="shared" si="1442"/>
        <v/>
      </c>
      <c r="W723" s="59" t="str">
        <f t="shared" si="1442"/>
        <v/>
      </c>
      <c r="X723" s="59" t="str">
        <f t="shared" si="1442"/>
        <v/>
      </c>
      <c r="Y723" s="59" t="str">
        <f t="shared" si="1442"/>
        <v/>
      </c>
      <c r="Z723" s="59" t="str">
        <f t="shared" si="1442"/>
        <v/>
      </c>
    </row>
    <row r="724">
      <c r="A724" s="16" t="s">
        <v>767</v>
      </c>
      <c r="B724" s="62"/>
      <c r="C724" s="54">
        <v>45914.0</v>
      </c>
      <c r="D724" s="54">
        <v>45914.0</v>
      </c>
      <c r="E724" s="55"/>
      <c r="F724" s="56"/>
      <c r="G724" s="57"/>
      <c r="H724" s="62"/>
      <c r="I724" s="58" t="str">
        <f t="shared" si="4"/>
        <v/>
      </c>
      <c r="J724" s="59" t="str">
        <f t="shared" ref="J724:K724" si="1443">if($E724="","",if($E724="Dropped",if(and(J$1&lt;=$I724,J$1&gt;=$H724),if(Year($D724)=J$1,$F724*0.8,if((year($D724)+1)=J$1,$F724*0.6,$F724*0.4)) ,""),if($E724="Minors",0,if($E724="FA Contract",if(and(J$1&lt;=$I724,J$1&gt;=$H724),$F724,""),if($E724="YP Contract",if(J$1=$H724,500000,if(J$1=($H724+1),1000000,if(J$1=($H724+2),1500000,""))))))))</f>
        <v/>
      </c>
      <c r="K724" s="59" t="str">
        <f t="shared" si="1443"/>
        <v/>
      </c>
      <c r="L724" s="59" t="str">
        <f t="shared" ref="L724:Z724" si="1444">if($E724="","",if($E724="Injured",if(and(L$1=year(today()),L$1&lt;=$I724,L$1&gt;=$H724),0,if(and(L$1&lt;=$I724,L$1&gt;=$H724),$F724,"")),if($E724="Dropped",if(and(L$1&lt;=$I724,L$1&gt;=$H724),if(Year($D724)=L$1,$F724*0.8,if((year($D724)+1)=L$1,$F724*0.6,$F724*0.4)) ,""),if($E724="Minors",0,if($E724="FA Contract",if(and(L$1&lt;=$I724,L$1&gt;=$H724),$F724,""),if($E724="YP Contract",if(L$1=$H724,500000,if(L$1=($H724+1),1000000,if(L$1=($H724+2),1500000,"")))))))))</f>
        <v/>
      </c>
      <c r="M724" s="59" t="str">
        <f t="shared" si="1444"/>
        <v/>
      </c>
      <c r="N724" s="59" t="str">
        <f t="shared" si="1444"/>
        <v/>
      </c>
      <c r="O724" s="59" t="str">
        <f t="shared" si="1444"/>
        <v/>
      </c>
      <c r="P724" s="59" t="str">
        <f t="shared" si="1444"/>
        <v/>
      </c>
      <c r="Q724" s="59" t="str">
        <f t="shared" si="1444"/>
        <v/>
      </c>
      <c r="R724" s="59" t="str">
        <f t="shared" si="1444"/>
        <v/>
      </c>
      <c r="S724" s="59" t="str">
        <f t="shared" si="1444"/>
        <v/>
      </c>
      <c r="T724" s="59" t="str">
        <f t="shared" si="1444"/>
        <v/>
      </c>
      <c r="U724" s="59" t="str">
        <f t="shared" si="1444"/>
        <v/>
      </c>
      <c r="V724" s="59" t="str">
        <f t="shared" si="1444"/>
        <v/>
      </c>
      <c r="W724" s="59" t="str">
        <f t="shared" si="1444"/>
        <v/>
      </c>
      <c r="X724" s="59" t="str">
        <f t="shared" si="1444"/>
        <v/>
      </c>
      <c r="Y724" s="59" t="str">
        <f t="shared" si="1444"/>
        <v/>
      </c>
      <c r="Z724" s="59" t="str">
        <f t="shared" si="1444"/>
        <v/>
      </c>
    </row>
    <row r="725">
      <c r="A725" s="16" t="s">
        <v>79</v>
      </c>
      <c r="B725" s="62"/>
      <c r="C725" s="54">
        <v>45356.0</v>
      </c>
      <c r="D725" s="54">
        <v>45977.0</v>
      </c>
      <c r="E725" s="55"/>
      <c r="F725" s="60"/>
      <c r="G725" s="57"/>
      <c r="H725" s="62"/>
      <c r="I725" s="58" t="str">
        <f t="shared" si="4"/>
        <v/>
      </c>
      <c r="J725" s="59" t="str">
        <f t="shared" ref="J725:K725" si="1445">if($E725="","",if($E725="Dropped",if(and(J$1&lt;=$I725,J$1&gt;=$H725),if(Year($D725)=J$1,$F725*0.8,if((year($D725)+1)=J$1,$F725*0.6,$F725*0.4)) ,""),if($E725="Minors",0,if($E725="FA Contract",if(and(J$1&lt;=$I725,J$1&gt;=$H725),$F725,""),if($E725="YP Contract",if(J$1=$H725,500000,if(J$1=($H725+1),1000000,if(J$1=($H725+2),1500000,""))))))))</f>
        <v/>
      </c>
      <c r="K725" s="59" t="str">
        <f t="shared" si="1445"/>
        <v/>
      </c>
      <c r="L725" s="59" t="str">
        <f t="shared" ref="L725:Z725" si="1446">if($E725="","",if($E725="Injured",if(and(L$1=year(today()),L$1&lt;=$I725,L$1&gt;=$H725),0,if(and(L$1&lt;=$I725,L$1&gt;=$H725),$F725,"")),if($E725="Dropped",if(and(L$1&lt;=$I725,L$1&gt;=$H725),if(Year($D725)=L$1,$F725*0.8,if((year($D725)+1)=L$1,$F725*0.6,$F725*0.4)) ,""),if($E725="Minors",0,if($E725="FA Contract",if(and(L$1&lt;=$I725,L$1&gt;=$H725),$F725,""),if($E725="YP Contract",if(L$1=$H725,500000,if(L$1=($H725+1),1000000,if(L$1=($H725+2),1500000,"")))))))))</f>
        <v/>
      </c>
      <c r="M725" s="59" t="str">
        <f t="shared" si="1446"/>
        <v/>
      </c>
      <c r="N725" s="59" t="str">
        <f t="shared" si="1446"/>
        <v/>
      </c>
      <c r="O725" s="59" t="str">
        <f t="shared" si="1446"/>
        <v/>
      </c>
      <c r="P725" s="59" t="str">
        <f t="shared" si="1446"/>
        <v/>
      </c>
      <c r="Q725" s="59" t="str">
        <f t="shared" si="1446"/>
        <v/>
      </c>
      <c r="R725" s="59" t="str">
        <f t="shared" si="1446"/>
        <v/>
      </c>
      <c r="S725" s="59" t="str">
        <f t="shared" si="1446"/>
        <v/>
      </c>
      <c r="T725" s="59" t="str">
        <f t="shared" si="1446"/>
        <v/>
      </c>
      <c r="U725" s="59" t="str">
        <f t="shared" si="1446"/>
        <v/>
      </c>
      <c r="V725" s="59" t="str">
        <f t="shared" si="1446"/>
        <v/>
      </c>
      <c r="W725" s="59" t="str">
        <f t="shared" si="1446"/>
        <v/>
      </c>
      <c r="X725" s="59" t="str">
        <f t="shared" si="1446"/>
        <v/>
      </c>
      <c r="Y725" s="59" t="str">
        <f t="shared" si="1446"/>
        <v/>
      </c>
      <c r="Z725" s="59" t="str">
        <f t="shared" si="1446"/>
        <v/>
      </c>
    </row>
    <row r="726">
      <c r="A726" s="16" t="s">
        <v>768</v>
      </c>
      <c r="B726" s="62"/>
      <c r="C726" s="54">
        <v>45774.0</v>
      </c>
      <c r="D726" s="54">
        <v>45788.0</v>
      </c>
      <c r="E726" s="55"/>
      <c r="F726" s="60"/>
      <c r="G726" s="57"/>
      <c r="H726" s="62"/>
      <c r="I726" s="58" t="str">
        <f t="shared" si="4"/>
        <v/>
      </c>
      <c r="J726" s="59" t="str">
        <f t="shared" ref="J726:K726" si="1447">if($E726="","",if($E726="Dropped",if(and(J$1&lt;=$I726,J$1&gt;=$H726),if(Year($D726)=J$1,$F726*0.8,if((year($D726)+1)=J$1,$F726*0.6,$F726*0.4)) ,""),if($E726="Minors",0,if($E726="FA Contract",if(and(J$1&lt;=$I726,J$1&gt;=$H726),$F726,""),if($E726="YP Contract",if(J$1=$H726,500000,if(J$1=($H726+1),1000000,if(J$1=($H726+2),1500000,""))))))))</f>
        <v/>
      </c>
      <c r="K726" s="59" t="str">
        <f t="shared" si="1447"/>
        <v/>
      </c>
      <c r="L726" s="59" t="str">
        <f t="shared" ref="L726:Z726" si="1448">if($E726="","",if($E726="Injured",if(and(L$1=year(today()),L$1&lt;=$I726,L$1&gt;=$H726),0,if(and(L$1&lt;=$I726,L$1&gt;=$H726),$F726,"")),if($E726="Dropped",if(and(L$1&lt;=$I726,L$1&gt;=$H726),if(Year($D726)=L$1,$F726*0.8,if((year($D726)+1)=L$1,$F726*0.6,$F726*0.4)) ,""),if($E726="Minors",0,if($E726="FA Contract",if(and(L$1&lt;=$I726,L$1&gt;=$H726),$F726,""),if($E726="YP Contract",if(L$1=$H726,500000,if(L$1=($H726+1),1000000,if(L$1=($H726+2),1500000,"")))))))))</f>
        <v/>
      </c>
      <c r="M726" s="59" t="str">
        <f t="shared" si="1448"/>
        <v/>
      </c>
      <c r="N726" s="59" t="str">
        <f t="shared" si="1448"/>
        <v/>
      </c>
      <c r="O726" s="59" t="str">
        <f t="shared" si="1448"/>
        <v/>
      </c>
      <c r="P726" s="59" t="str">
        <f t="shared" si="1448"/>
        <v/>
      </c>
      <c r="Q726" s="59" t="str">
        <f t="shared" si="1448"/>
        <v/>
      </c>
      <c r="R726" s="59" t="str">
        <f t="shared" si="1448"/>
        <v/>
      </c>
      <c r="S726" s="59" t="str">
        <f t="shared" si="1448"/>
        <v/>
      </c>
      <c r="T726" s="59" t="str">
        <f t="shared" si="1448"/>
        <v/>
      </c>
      <c r="U726" s="59" t="str">
        <f t="shared" si="1448"/>
        <v/>
      </c>
      <c r="V726" s="59" t="str">
        <f t="shared" si="1448"/>
        <v/>
      </c>
      <c r="W726" s="59" t="str">
        <f t="shared" si="1448"/>
        <v/>
      </c>
      <c r="X726" s="59" t="str">
        <f t="shared" si="1448"/>
        <v/>
      </c>
      <c r="Y726" s="59" t="str">
        <f t="shared" si="1448"/>
        <v/>
      </c>
      <c r="Z726" s="59" t="str">
        <f t="shared" si="1448"/>
        <v/>
      </c>
    </row>
    <row r="727">
      <c r="A727" s="16" t="s">
        <v>769</v>
      </c>
      <c r="B727" s="62"/>
      <c r="C727" s="54">
        <v>45608.0</v>
      </c>
      <c r="D727" s="54"/>
      <c r="E727" s="55"/>
      <c r="F727" s="56"/>
      <c r="G727" s="57"/>
      <c r="H727" s="62"/>
      <c r="I727" s="58" t="str">
        <f t="shared" si="4"/>
        <v/>
      </c>
      <c r="J727" s="59" t="str">
        <f t="shared" ref="J727:K727" si="1449">if($E727="","",if($E727="Dropped",if(and(J$1&lt;=$I727,J$1&gt;=$H727),if(Year($D727)=J$1,$F727*0.8,if((year($D727)+1)=J$1,$F727*0.6,$F727*0.4)) ,""),if($E727="Minors",0,if($E727="FA Contract",if(and(J$1&lt;=$I727,J$1&gt;=$H727),$F727,""),if($E727="YP Contract",if(J$1=$H727,500000,if(J$1=($H727+1),1000000,if(J$1=($H727+2),1500000,""))))))))</f>
        <v/>
      </c>
      <c r="K727" s="59" t="str">
        <f t="shared" si="1449"/>
        <v/>
      </c>
      <c r="L727" s="59" t="str">
        <f t="shared" ref="L727:Z727" si="1450">if($E727="","",if($E727="Injured",if(and(L$1=year(today()),L$1&lt;=$I727,L$1&gt;=$H727),0,if(and(L$1&lt;=$I727,L$1&gt;=$H727),$F727,"")),if($E727="Dropped",if(and(L$1&lt;=$I727,L$1&gt;=$H727),if(Year($D727)=L$1,$F727*0.8,if((year($D727)+1)=L$1,$F727*0.6,$F727*0.4)) ,""),if($E727="Minors",0,if($E727="FA Contract",if(and(L$1&lt;=$I727,L$1&gt;=$H727),$F727,""),if($E727="YP Contract",if(L$1=$H727,500000,if(L$1=($H727+1),1000000,if(L$1=($H727+2),1500000,"")))))))))</f>
        <v/>
      </c>
      <c r="M727" s="59" t="str">
        <f t="shared" si="1450"/>
        <v/>
      </c>
      <c r="N727" s="59" t="str">
        <f t="shared" si="1450"/>
        <v/>
      </c>
      <c r="O727" s="59" t="str">
        <f t="shared" si="1450"/>
        <v/>
      </c>
      <c r="P727" s="59" t="str">
        <f t="shared" si="1450"/>
        <v/>
      </c>
      <c r="Q727" s="59" t="str">
        <f t="shared" si="1450"/>
        <v/>
      </c>
      <c r="R727" s="59" t="str">
        <f t="shared" si="1450"/>
        <v/>
      </c>
      <c r="S727" s="59" t="str">
        <f t="shared" si="1450"/>
        <v/>
      </c>
      <c r="T727" s="59" t="str">
        <f t="shared" si="1450"/>
        <v/>
      </c>
      <c r="U727" s="59" t="str">
        <f t="shared" si="1450"/>
        <v/>
      </c>
      <c r="V727" s="59" t="str">
        <f t="shared" si="1450"/>
        <v/>
      </c>
      <c r="W727" s="59" t="str">
        <f t="shared" si="1450"/>
        <v/>
      </c>
      <c r="X727" s="59" t="str">
        <f t="shared" si="1450"/>
        <v/>
      </c>
      <c r="Y727" s="59" t="str">
        <f t="shared" si="1450"/>
        <v/>
      </c>
      <c r="Z727" s="59" t="str">
        <f t="shared" si="1450"/>
        <v/>
      </c>
    </row>
    <row r="728">
      <c r="A728" s="16" t="s">
        <v>770</v>
      </c>
      <c r="B728" s="62"/>
      <c r="C728" s="54">
        <v>45441.0</v>
      </c>
      <c r="D728" s="54"/>
      <c r="E728" s="55"/>
      <c r="F728" s="60"/>
      <c r="G728" s="57"/>
      <c r="H728" s="62"/>
      <c r="I728" s="58" t="str">
        <f t="shared" si="4"/>
        <v/>
      </c>
      <c r="J728" s="59" t="str">
        <f t="shared" ref="J728:K728" si="1451">if($E728="","",if($E728="Dropped",if(and(J$1&lt;=$I728,J$1&gt;=$H728),if(Year($D728)=J$1,$F728*0.8,if((year($D728)+1)=J$1,$F728*0.6,$F728*0.4)) ,""),if($E728="Minors",0,if($E728="FA Contract",if(and(J$1&lt;=$I728,J$1&gt;=$H728),$F728,""),if($E728="YP Contract",if(J$1=$H728,500000,if(J$1=($H728+1),1000000,if(J$1=($H728+2),1500000,""))))))))</f>
        <v/>
      </c>
      <c r="K728" s="59" t="str">
        <f t="shared" si="1451"/>
        <v/>
      </c>
      <c r="L728" s="59" t="str">
        <f t="shared" ref="L728:Z728" si="1452">if($E728="","",if($E728="Injured",if(and(L$1=year(today()),L$1&lt;=$I728,L$1&gt;=$H728),0,if(and(L$1&lt;=$I728,L$1&gt;=$H728),$F728,"")),if($E728="Dropped",if(and(L$1&lt;=$I728,L$1&gt;=$H728),if(Year($D728)=L$1,$F728*0.8,if((year($D728)+1)=L$1,$F728*0.6,$F728*0.4)) ,""),if($E728="Minors",0,if($E728="FA Contract",if(and(L$1&lt;=$I728,L$1&gt;=$H728),$F728,""),if($E728="YP Contract",if(L$1=$H728,500000,if(L$1=($H728+1),1000000,if(L$1=($H728+2),1500000,"")))))))))</f>
        <v/>
      </c>
      <c r="M728" s="59" t="str">
        <f t="shared" si="1452"/>
        <v/>
      </c>
      <c r="N728" s="59" t="str">
        <f t="shared" si="1452"/>
        <v/>
      </c>
      <c r="O728" s="59" t="str">
        <f t="shared" si="1452"/>
        <v/>
      </c>
      <c r="P728" s="59" t="str">
        <f t="shared" si="1452"/>
        <v/>
      </c>
      <c r="Q728" s="59" t="str">
        <f t="shared" si="1452"/>
        <v/>
      </c>
      <c r="R728" s="59" t="str">
        <f t="shared" si="1452"/>
        <v/>
      </c>
      <c r="S728" s="59" t="str">
        <f t="shared" si="1452"/>
        <v/>
      </c>
      <c r="T728" s="59" t="str">
        <f t="shared" si="1452"/>
        <v/>
      </c>
      <c r="U728" s="59" t="str">
        <f t="shared" si="1452"/>
        <v/>
      </c>
      <c r="V728" s="59" t="str">
        <f t="shared" si="1452"/>
        <v/>
      </c>
      <c r="W728" s="59" t="str">
        <f t="shared" si="1452"/>
        <v/>
      </c>
      <c r="X728" s="59" t="str">
        <f t="shared" si="1452"/>
        <v/>
      </c>
      <c r="Y728" s="59" t="str">
        <f t="shared" si="1452"/>
        <v/>
      </c>
      <c r="Z728" s="59" t="str">
        <f t="shared" si="1452"/>
        <v/>
      </c>
    </row>
    <row r="729">
      <c r="A729" s="16" t="s">
        <v>771</v>
      </c>
      <c r="B729" s="62"/>
      <c r="C729" s="54">
        <v>45418.0</v>
      </c>
      <c r="D729" s="54"/>
      <c r="E729" s="55"/>
      <c r="F729" s="60"/>
      <c r="G729" s="57"/>
      <c r="H729" s="62"/>
      <c r="I729" s="58" t="str">
        <f t="shared" si="4"/>
        <v/>
      </c>
      <c r="J729" s="59" t="str">
        <f t="shared" ref="J729:K729" si="1453">if($E729="","",if($E729="Dropped",if(and(J$1&lt;=$I729,J$1&gt;=$H729),if(Year($D729)=J$1,$F729*0.8,if((year($D729)+1)=J$1,$F729*0.6,$F729*0.4)) ,""),if($E729="Minors",0,if($E729="FA Contract",if(and(J$1&lt;=$I729,J$1&gt;=$H729),$F729,""),if($E729="YP Contract",if(J$1=$H729,500000,if(J$1=($H729+1),1000000,if(J$1=($H729+2),1500000,""))))))))</f>
        <v/>
      </c>
      <c r="K729" s="59" t="str">
        <f t="shared" si="1453"/>
        <v/>
      </c>
      <c r="L729" s="59" t="str">
        <f t="shared" ref="L729:Z729" si="1454">if($E729="","",if($E729="Injured",if(and(L$1=year(today()),L$1&lt;=$I729,L$1&gt;=$H729),0,if(and(L$1&lt;=$I729,L$1&gt;=$H729),$F729,"")),if($E729="Dropped",if(and(L$1&lt;=$I729,L$1&gt;=$H729),if(Year($D729)=L$1,$F729*0.8,if((year($D729)+1)=L$1,$F729*0.6,$F729*0.4)) ,""),if($E729="Minors",0,if($E729="FA Contract",if(and(L$1&lt;=$I729,L$1&gt;=$H729),$F729,""),if($E729="YP Contract",if(L$1=$H729,500000,if(L$1=($H729+1),1000000,if(L$1=($H729+2),1500000,"")))))))))</f>
        <v/>
      </c>
      <c r="M729" s="59" t="str">
        <f t="shared" si="1454"/>
        <v/>
      </c>
      <c r="N729" s="59" t="str">
        <f t="shared" si="1454"/>
        <v/>
      </c>
      <c r="O729" s="59" t="str">
        <f t="shared" si="1454"/>
        <v/>
      </c>
      <c r="P729" s="59" t="str">
        <f t="shared" si="1454"/>
        <v/>
      </c>
      <c r="Q729" s="59" t="str">
        <f t="shared" si="1454"/>
        <v/>
      </c>
      <c r="R729" s="59" t="str">
        <f t="shared" si="1454"/>
        <v/>
      </c>
      <c r="S729" s="59" t="str">
        <f t="shared" si="1454"/>
        <v/>
      </c>
      <c r="T729" s="59" t="str">
        <f t="shared" si="1454"/>
        <v/>
      </c>
      <c r="U729" s="59" t="str">
        <f t="shared" si="1454"/>
        <v/>
      </c>
      <c r="V729" s="59" t="str">
        <f t="shared" si="1454"/>
        <v/>
      </c>
      <c r="W729" s="59" t="str">
        <f t="shared" si="1454"/>
        <v/>
      </c>
      <c r="X729" s="59" t="str">
        <f t="shared" si="1454"/>
        <v/>
      </c>
      <c r="Y729" s="59" t="str">
        <f t="shared" si="1454"/>
        <v/>
      </c>
      <c r="Z729" s="59" t="str">
        <f t="shared" si="1454"/>
        <v/>
      </c>
    </row>
    <row r="730">
      <c r="A730" s="16" t="s">
        <v>772</v>
      </c>
      <c r="B730" s="62"/>
      <c r="C730" s="54">
        <v>45886.0</v>
      </c>
      <c r="D730" s="54">
        <v>45897.0</v>
      </c>
      <c r="E730" s="55"/>
      <c r="F730" s="60"/>
      <c r="G730" s="57"/>
      <c r="H730" s="62"/>
      <c r="I730" s="58" t="str">
        <f t="shared" si="4"/>
        <v/>
      </c>
      <c r="J730" s="59" t="str">
        <f t="shared" ref="J730:K730" si="1455">if($E730="","",if($E730="Dropped",if(and(J$1&lt;=$I730,J$1&gt;=$H730),if(Year($D730)=J$1,$F730*0.8,if((year($D730)+1)=J$1,$F730*0.6,$F730*0.4)) ,""),if($E730="Minors",0,if($E730="FA Contract",if(and(J$1&lt;=$I730,J$1&gt;=$H730),$F730,""),if($E730="YP Contract",if(J$1=$H730,500000,if(J$1=($H730+1),1000000,if(J$1=($H730+2),1500000,""))))))))</f>
        <v/>
      </c>
      <c r="K730" s="59" t="str">
        <f t="shared" si="1455"/>
        <v/>
      </c>
      <c r="L730" s="59" t="str">
        <f t="shared" ref="L730:Z730" si="1456">if($E730="","",if($E730="Injured",if(and(L$1=year(today()),L$1&lt;=$I730,L$1&gt;=$H730),0,if(and(L$1&lt;=$I730,L$1&gt;=$H730),$F730,"")),if($E730="Dropped",if(and(L$1&lt;=$I730,L$1&gt;=$H730),if(Year($D730)=L$1,$F730*0.8,if((year($D730)+1)=L$1,$F730*0.6,$F730*0.4)) ,""),if($E730="Minors",0,if($E730="FA Contract",if(and(L$1&lt;=$I730,L$1&gt;=$H730),$F730,""),if($E730="YP Contract",if(L$1=$H730,500000,if(L$1=($H730+1),1000000,if(L$1=($H730+2),1500000,"")))))))))</f>
        <v/>
      </c>
      <c r="M730" s="59" t="str">
        <f t="shared" si="1456"/>
        <v/>
      </c>
      <c r="N730" s="59" t="str">
        <f t="shared" si="1456"/>
        <v/>
      </c>
      <c r="O730" s="59" t="str">
        <f t="shared" si="1456"/>
        <v/>
      </c>
      <c r="P730" s="59" t="str">
        <f t="shared" si="1456"/>
        <v/>
      </c>
      <c r="Q730" s="59" t="str">
        <f t="shared" si="1456"/>
        <v/>
      </c>
      <c r="R730" s="59" t="str">
        <f t="shared" si="1456"/>
        <v/>
      </c>
      <c r="S730" s="59" t="str">
        <f t="shared" si="1456"/>
        <v/>
      </c>
      <c r="T730" s="59" t="str">
        <f t="shared" si="1456"/>
        <v/>
      </c>
      <c r="U730" s="59" t="str">
        <f t="shared" si="1456"/>
        <v/>
      </c>
      <c r="V730" s="59" t="str">
        <f t="shared" si="1456"/>
        <v/>
      </c>
      <c r="W730" s="59" t="str">
        <f t="shared" si="1456"/>
        <v/>
      </c>
      <c r="X730" s="59" t="str">
        <f t="shared" si="1456"/>
        <v/>
      </c>
      <c r="Y730" s="59" t="str">
        <f t="shared" si="1456"/>
        <v/>
      </c>
      <c r="Z730" s="59" t="str">
        <f t="shared" si="1456"/>
        <v/>
      </c>
    </row>
    <row r="731">
      <c r="A731" s="16" t="s">
        <v>773</v>
      </c>
      <c r="B731" s="62"/>
      <c r="C731" s="54">
        <v>45432.0</v>
      </c>
      <c r="D731" s="54"/>
      <c r="E731" s="55"/>
      <c r="F731" s="60"/>
      <c r="G731" s="72"/>
      <c r="H731" s="62"/>
      <c r="I731" s="58" t="str">
        <f t="shared" si="4"/>
        <v/>
      </c>
      <c r="J731" s="59" t="str">
        <f t="shared" ref="J731:K731" si="1457">if($E731="","",if($E731="Dropped",if(and(J$1&lt;=$I731,J$1&gt;=$H731),if(Year($D731)=J$1,$F731*0.8,if((year($D731)+1)=J$1,$F731*0.6,$F731*0.4)) ,""),if($E731="Minors",0,if($E731="FA Contract",if(and(J$1&lt;=$I731,J$1&gt;=$H731),$F731,""),if($E731="YP Contract",if(J$1=$H731,500000,if(J$1=($H731+1),1000000,if(J$1=($H731+2),1500000,""))))))))</f>
        <v/>
      </c>
      <c r="K731" s="59" t="str">
        <f t="shared" si="1457"/>
        <v/>
      </c>
      <c r="L731" s="59" t="str">
        <f t="shared" ref="L731:Z731" si="1458">if($E731="","",if($E731="Injured",if(and(L$1=year(today()),L$1&lt;=$I731,L$1&gt;=$H731),0,if(and(L$1&lt;=$I731,L$1&gt;=$H731),$F731,"")),if($E731="Dropped",if(and(L$1&lt;=$I731,L$1&gt;=$H731),if(Year($D731)=L$1,$F731*0.8,if((year($D731)+1)=L$1,$F731*0.6,$F731*0.4)) ,""),if($E731="Minors",0,if($E731="FA Contract",if(and(L$1&lt;=$I731,L$1&gt;=$H731),$F731,""),if($E731="YP Contract",if(L$1=$H731,500000,if(L$1=($H731+1),1000000,if(L$1=($H731+2),1500000,"")))))))))</f>
        <v/>
      </c>
      <c r="M731" s="59" t="str">
        <f t="shared" si="1458"/>
        <v/>
      </c>
      <c r="N731" s="59" t="str">
        <f t="shared" si="1458"/>
        <v/>
      </c>
      <c r="O731" s="59" t="str">
        <f t="shared" si="1458"/>
        <v/>
      </c>
      <c r="P731" s="59" t="str">
        <f t="shared" si="1458"/>
        <v/>
      </c>
      <c r="Q731" s="59" t="str">
        <f t="shared" si="1458"/>
        <v/>
      </c>
      <c r="R731" s="59" t="str">
        <f t="shared" si="1458"/>
        <v/>
      </c>
      <c r="S731" s="59" t="str">
        <f t="shared" si="1458"/>
        <v/>
      </c>
      <c r="T731" s="59" t="str">
        <f t="shared" si="1458"/>
        <v/>
      </c>
      <c r="U731" s="59" t="str">
        <f t="shared" si="1458"/>
        <v/>
      </c>
      <c r="V731" s="59" t="str">
        <f t="shared" si="1458"/>
        <v/>
      </c>
      <c r="W731" s="59" t="str">
        <f t="shared" si="1458"/>
        <v/>
      </c>
      <c r="X731" s="59" t="str">
        <f t="shared" si="1458"/>
        <v/>
      </c>
      <c r="Y731" s="59" t="str">
        <f t="shared" si="1458"/>
        <v/>
      </c>
      <c r="Z731" s="59" t="str">
        <f t="shared" si="1458"/>
        <v/>
      </c>
    </row>
    <row r="732">
      <c r="A732" s="16" t="s">
        <v>284</v>
      </c>
      <c r="B732" s="62"/>
      <c r="C732" s="54">
        <v>45721.0</v>
      </c>
      <c r="D732" s="54">
        <v>45977.0</v>
      </c>
      <c r="E732" s="55"/>
      <c r="F732" s="56"/>
      <c r="G732" s="57"/>
      <c r="H732" s="62"/>
      <c r="I732" s="58" t="str">
        <f t="shared" si="4"/>
        <v/>
      </c>
      <c r="J732" s="59" t="str">
        <f t="shared" ref="J732:K732" si="1459">if($E732="","",if($E732="Dropped",if(and(J$1&lt;=$I732,J$1&gt;=$H732),if(Year($D732)=J$1,$F732*0.8,if((year($D732)+1)=J$1,$F732*0.6,$F732*0.4)) ,""),if($E732="Minors",0,if($E732="FA Contract",if(and(J$1&lt;=$I732,J$1&gt;=$H732),$F732,""),if($E732="YP Contract",if(J$1=$H732,500000,if(J$1=($H732+1),1000000,if(J$1=($H732+2),1500000,""))))))))</f>
        <v/>
      </c>
      <c r="K732" s="59" t="str">
        <f t="shared" si="1459"/>
        <v/>
      </c>
      <c r="L732" s="59" t="str">
        <f t="shared" ref="L732:Z732" si="1460">if($E732="","",if($E732="Injured",if(and(L$1=year(today()),L$1&lt;=$I732,L$1&gt;=$H732),0,if(and(L$1&lt;=$I732,L$1&gt;=$H732),$F732,"")),if($E732="Dropped",if(and(L$1&lt;=$I732,L$1&gt;=$H732),if(Year($D732)=L$1,$F732*0.8,if((year($D732)+1)=L$1,$F732*0.6,$F732*0.4)) ,""),if($E732="Minors",0,if($E732="FA Contract",if(and(L$1&lt;=$I732,L$1&gt;=$H732),$F732,""),if($E732="YP Contract",if(L$1=$H732,500000,if(L$1=($H732+1),1000000,if(L$1=($H732+2),1500000,"")))))))))</f>
        <v/>
      </c>
      <c r="M732" s="59" t="str">
        <f t="shared" si="1460"/>
        <v/>
      </c>
      <c r="N732" s="59" t="str">
        <f t="shared" si="1460"/>
        <v/>
      </c>
      <c r="O732" s="59" t="str">
        <f t="shared" si="1460"/>
        <v/>
      </c>
      <c r="P732" s="59" t="str">
        <f t="shared" si="1460"/>
        <v/>
      </c>
      <c r="Q732" s="59" t="str">
        <f t="shared" si="1460"/>
        <v/>
      </c>
      <c r="R732" s="59" t="str">
        <f t="shared" si="1460"/>
        <v/>
      </c>
      <c r="S732" s="59" t="str">
        <f t="shared" si="1460"/>
        <v/>
      </c>
      <c r="T732" s="59" t="str">
        <f t="shared" si="1460"/>
        <v/>
      </c>
      <c r="U732" s="59" t="str">
        <f t="shared" si="1460"/>
        <v/>
      </c>
      <c r="V732" s="59" t="str">
        <f t="shared" si="1460"/>
        <v/>
      </c>
      <c r="W732" s="59" t="str">
        <f t="shared" si="1460"/>
        <v/>
      </c>
      <c r="X732" s="59" t="str">
        <f t="shared" si="1460"/>
        <v/>
      </c>
      <c r="Y732" s="59" t="str">
        <f t="shared" si="1460"/>
        <v/>
      </c>
      <c r="Z732" s="59" t="str">
        <f t="shared" si="1460"/>
        <v/>
      </c>
    </row>
    <row r="733">
      <c r="A733" s="16" t="s">
        <v>499</v>
      </c>
      <c r="B733" s="62"/>
      <c r="C733" s="54">
        <v>45356.0</v>
      </c>
      <c r="D733" s="54">
        <v>45977.0</v>
      </c>
      <c r="E733" s="55"/>
      <c r="F733" s="60"/>
      <c r="G733" s="57"/>
      <c r="H733" s="62"/>
      <c r="I733" s="58" t="str">
        <f t="shared" si="4"/>
        <v/>
      </c>
      <c r="J733" s="59" t="str">
        <f t="shared" ref="J733:K733" si="1461">if($E733="","",if($E733="Dropped",if(and(J$1&lt;=$I733,J$1&gt;=$H733),if(Year($D733)=J$1,$F733*0.8,if((year($D733)+1)=J$1,$F733*0.6,$F733*0.4)) ,""),if($E733="Minors",0,if($E733="FA Contract",if(and(J$1&lt;=$I733,J$1&gt;=$H733),$F733,""),if($E733="YP Contract",if(J$1=$H733,500000,if(J$1=($H733+1),1000000,if(J$1=($H733+2),1500000,""))))))))</f>
        <v/>
      </c>
      <c r="K733" s="59" t="str">
        <f t="shared" si="1461"/>
        <v/>
      </c>
      <c r="L733" s="59" t="str">
        <f t="shared" ref="L733:Z733" si="1462">if($E733="","",if($E733="Injured",if(and(L$1=year(today()),L$1&lt;=$I733,L$1&gt;=$H733),0,if(and(L$1&lt;=$I733,L$1&gt;=$H733),$F733,"")),if($E733="Dropped",if(and(L$1&lt;=$I733,L$1&gt;=$H733),if(Year($D733)=L$1,$F733*0.8,if((year($D733)+1)=L$1,$F733*0.6,$F733*0.4)) ,""),if($E733="Minors",0,if($E733="FA Contract",if(and(L$1&lt;=$I733,L$1&gt;=$H733),$F733,""),if($E733="YP Contract",if(L$1=$H733,500000,if(L$1=($H733+1),1000000,if(L$1=($H733+2),1500000,"")))))))))</f>
        <v/>
      </c>
      <c r="M733" s="59" t="str">
        <f t="shared" si="1462"/>
        <v/>
      </c>
      <c r="N733" s="59" t="str">
        <f t="shared" si="1462"/>
        <v/>
      </c>
      <c r="O733" s="59" t="str">
        <f t="shared" si="1462"/>
        <v/>
      </c>
      <c r="P733" s="59" t="str">
        <f t="shared" si="1462"/>
        <v/>
      </c>
      <c r="Q733" s="59" t="str">
        <f t="shared" si="1462"/>
        <v/>
      </c>
      <c r="R733" s="59" t="str">
        <f t="shared" si="1462"/>
        <v/>
      </c>
      <c r="S733" s="59" t="str">
        <f t="shared" si="1462"/>
        <v/>
      </c>
      <c r="T733" s="59" t="str">
        <f t="shared" si="1462"/>
        <v/>
      </c>
      <c r="U733" s="59" t="str">
        <f t="shared" si="1462"/>
        <v/>
      </c>
      <c r="V733" s="59" t="str">
        <f t="shared" si="1462"/>
        <v/>
      </c>
      <c r="W733" s="59" t="str">
        <f t="shared" si="1462"/>
        <v/>
      </c>
      <c r="X733" s="59" t="str">
        <f t="shared" si="1462"/>
        <v/>
      </c>
      <c r="Y733" s="59" t="str">
        <f t="shared" si="1462"/>
        <v/>
      </c>
      <c r="Z733" s="59" t="str">
        <f t="shared" si="1462"/>
        <v/>
      </c>
    </row>
    <row r="734">
      <c r="A734" s="16" t="s">
        <v>774</v>
      </c>
      <c r="B734" s="62"/>
      <c r="C734" s="54">
        <v>45429.0</v>
      </c>
      <c r="D734" s="54"/>
      <c r="E734" s="55"/>
      <c r="F734" s="60"/>
      <c r="G734" s="72"/>
      <c r="H734" s="62"/>
      <c r="I734" s="58" t="str">
        <f t="shared" si="4"/>
        <v/>
      </c>
      <c r="J734" s="59" t="str">
        <f t="shared" ref="J734:K734" si="1463">if($E734="","",if($E734="Dropped",if(and(J$1&lt;=$I734,J$1&gt;=$H734),if(Year($D734)=J$1,$F734*0.8,if((year($D734)+1)=J$1,$F734*0.6,$F734*0.4)) ,""),if($E734="Minors",0,if($E734="FA Contract",if(and(J$1&lt;=$I734,J$1&gt;=$H734),$F734,""),if($E734="YP Contract",if(J$1=$H734,500000,if(J$1=($H734+1),1000000,if(J$1=($H734+2),1500000,""))))))))</f>
        <v/>
      </c>
      <c r="K734" s="59" t="str">
        <f t="shared" si="1463"/>
        <v/>
      </c>
      <c r="L734" s="59" t="str">
        <f t="shared" ref="L734:Z734" si="1464">if($E734="","",if($E734="Injured",if(and(L$1=year(today()),L$1&lt;=$I734,L$1&gt;=$H734),0,if(and(L$1&lt;=$I734,L$1&gt;=$H734),$F734,"")),if($E734="Dropped",if(and(L$1&lt;=$I734,L$1&gt;=$H734),if(Year($D734)=L$1,$F734*0.8,if((year($D734)+1)=L$1,$F734*0.6,$F734*0.4)) ,""),if($E734="Minors",0,if($E734="FA Contract",if(and(L$1&lt;=$I734,L$1&gt;=$H734),$F734,""),if($E734="YP Contract",if(L$1=$H734,500000,if(L$1=($H734+1),1000000,if(L$1=($H734+2),1500000,"")))))))))</f>
        <v/>
      </c>
      <c r="M734" s="59" t="str">
        <f t="shared" si="1464"/>
        <v/>
      </c>
      <c r="N734" s="59" t="str">
        <f t="shared" si="1464"/>
        <v/>
      </c>
      <c r="O734" s="59" t="str">
        <f t="shared" si="1464"/>
        <v/>
      </c>
      <c r="P734" s="59" t="str">
        <f t="shared" si="1464"/>
        <v/>
      </c>
      <c r="Q734" s="59" t="str">
        <f t="shared" si="1464"/>
        <v/>
      </c>
      <c r="R734" s="59" t="str">
        <f t="shared" si="1464"/>
        <v/>
      </c>
      <c r="S734" s="59" t="str">
        <f t="shared" si="1464"/>
        <v/>
      </c>
      <c r="T734" s="59" t="str">
        <f t="shared" si="1464"/>
        <v/>
      </c>
      <c r="U734" s="59" t="str">
        <f t="shared" si="1464"/>
        <v/>
      </c>
      <c r="V734" s="59" t="str">
        <f t="shared" si="1464"/>
        <v/>
      </c>
      <c r="W734" s="59" t="str">
        <f t="shared" si="1464"/>
        <v/>
      </c>
      <c r="X734" s="59" t="str">
        <f t="shared" si="1464"/>
        <v/>
      </c>
      <c r="Y734" s="59" t="str">
        <f t="shared" si="1464"/>
        <v/>
      </c>
      <c r="Z734" s="59" t="str">
        <f t="shared" si="1464"/>
        <v/>
      </c>
    </row>
    <row r="735">
      <c r="A735" s="16" t="s">
        <v>775</v>
      </c>
      <c r="B735" s="62"/>
      <c r="C735" s="54">
        <v>45355.0</v>
      </c>
      <c r="D735" s="54">
        <v>45698.0</v>
      </c>
      <c r="E735" s="55"/>
      <c r="F735" s="60"/>
      <c r="G735" s="18"/>
      <c r="H735" s="62"/>
      <c r="I735" s="58" t="str">
        <f t="shared" si="4"/>
        <v/>
      </c>
      <c r="J735" s="59" t="str">
        <f t="shared" ref="J735:K735" si="1465">if($E735="","",if($E735="Dropped",if(and(J$1&lt;=$I735,J$1&gt;=$H735),if(Year($D735)=J$1,$F735*0.8,if((year($D735)+1)=J$1,$F735*0.6,$F735*0.4)) ,""),if($E735="Minors",0,if($E735="FA Contract",if(and(J$1&lt;=$I735,J$1&gt;=$H735),$F735,""),if($E735="YP Contract",if(J$1=$H735,500000,if(J$1=($H735+1),1000000,if(J$1=($H735+2),1500000,""))))))))</f>
        <v/>
      </c>
      <c r="K735" s="59" t="str">
        <f t="shared" si="1465"/>
        <v/>
      </c>
      <c r="L735" s="59" t="str">
        <f t="shared" ref="L735:Z735" si="1466">if($E735="","",if($E735="Injured",if(and(L$1=year(today()),L$1&lt;=$I735,L$1&gt;=$H735),0,if(and(L$1&lt;=$I735,L$1&gt;=$H735),$F735,"")),if($E735="Dropped",if(and(L$1&lt;=$I735,L$1&gt;=$H735),if(Year($D735)=L$1,$F735*0.8,if((year($D735)+1)=L$1,$F735*0.6,$F735*0.4)) ,""),if($E735="Minors",0,if($E735="FA Contract",if(and(L$1&lt;=$I735,L$1&gt;=$H735),$F735,""),if($E735="YP Contract",if(L$1=$H735,500000,if(L$1=($H735+1),1000000,if(L$1=($H735+2),1500000,"")))))))))</f>
        <v/>
      </c>
      <c r="M735" s="59" t="str">
        <f t="shared" si="1466"/>
        <v/>
      </c>
      <c r="N735" s="59" t="str">
        <f t="shared" si="1466"/>
        <v/>
      </c>
      <c r="O735" s="59" t="str">
        <f t="shared" si="1466"/>
        <v/>
      </c>
      <c r="P735" s="59" t="str">
        <f t="shared" si="1466"/>
        <v/>
      </c>
      <c r="Q735" s="59" t="str">
        <f t="shared" si="1466"/>
        <v/>
      </c>
      <c r="R735" s="59" t="str">
        <f t="shared" si="1466"/>
        <v/>
      </c>
      <c r="S735" s="59" t="str">
        <f t="shared" si="1466"/>
        <v/>
      </c>
      <c r="T735" s="59" t="str">
        <f t="shared" si="1466"/>
        <v/>
      </c>
      <c r="U735" s="59" t="str">
        <f t="shared" si="1466"/>
        <v/>
      </c>
      <c r="V735" s="59" t="str">
        <f t="shared" si="1466"/>
        <v/>
      </c>
      <c r="W735" s="59" t="str">
        <f t="shared" si="1466"/>
        <v/>
      </c>
      <c r="X735" s="59" t="str">
        <f t="shared" si="1466"/>
        <v/>
      </c>
      <c r="Y735" s="59" t="str">
        <f t="shared" si="1466"/>
        <v/>
      </c>
      <c r="Z735" s="59" t="str">
        <f t="shared" si="1466"/>
        <v/>
      </c>
    </row>
    <row r="736">
      <c r="A736" s="16" t="s">
        <v>776</v>
      </c>
      <c r="B736" s="62"/>
      <c r="C736" s="54">
        <v>45844.0</v>
      </c>
      <c r="D736" s="54">
        <v>45845.0</v>
      </c>
      <c r="E736" s="55"/>
      <c r="F736" s="60"/>
      <c r="G736" s="57"/>
      <c r="H736" s="62"/>
      <c r="I736" s="58" t="str">
        <f t="shared" si="4"/>
        <v/>
      </c>
      <c r="J736" s="59" t="str">
        <f t="shared" ref="J736:K736" si="1467">if($E736="","",if($E736="Dropped",if(and(J$1&lt;=$I736,J$1&gt;=$H736),if(Year($D736)=J$1,$F736*0.8,if((year($D736)+1)=J$1,$F736*0.6,$F736*0.4)) ,""),if($E736="Minors",0,if($E736="FA Contract",if(and(J$1&lt;=$I736,J$1&gt;=$H736),$F736,""),if($E736="YP Contract",if(J$1=$H736,500000,if(J$1=($H736+1),1000000,if(J$1=($H736+2),1500000,""))))))))</f>
        <v/>
      </c>
      <c r="K736" s="59" t="str">
        <f t="shared" si="1467"/>
        <v/>
      </c>
      <c r="L736" s="59" t="str">
        <f t="shared" ref="L736:Z736" si="1468">if($E736="","",if($E736="Injured",if(and(L$1=year(today()),L$1&lt;=$I736,L$1&gt;=$H736),0,if(and(L$1&lt;=$I736,L$1&gt;=$H736),$F736,"")),if($E736="Dropped",if(and(L$1&lt;=$I736,L$1&gt;=$H736),if(Year($D736)=L$1,$F736*0.8,if((year($D736)+1)=L$1,$F736*0.6,$F736*0.4)) ,""),if($E736="Minors",0,if($E736="FA Contract",if(and(L$1&lt;=$I736,L$1&gt;=$H736),$F736,""),if($E736="YP Contract",if(L$1=$H736,500000,if(L$1=($H736+1),1000000,if(L$1=($H736+2),1500000,"")))))))))</f>
        <v/>
      </c>
      <c r="M736" s="59" t="str">
        <f t="shared" si="1468"/>
        <v/>
      </c>
      <c r="N736" s="59" t="str">
        <f t="shared" si="1468"/>
        <v/>
      </c>
      <c r="O736" s="59" t="str">
        <f t="shared" si="1468"/>
        <v/>
      </c>
      <c r="P736" s="59" t="str">
        <f t="shared" si="1468"/>
        <v/>
      </c>
      <c r="Q736" s="59" t="str">
        <f t="shared" si="1468"/>
        <v/>
      </c>
      <c r="R736" s="59" t="str">
        <f t="shared" si="1468"/>
        <v/>
      </c>
      <c r="S736" s="59" t="str">
        <f t="shared" si="1468"/>
        <v/>
      </c>
      <c r="T736" s="59" t="str">
        <f t="shared" si="1468"/>
        <v/>
      </c>
      <c r="U736" s="59" t="str">
        <f t="shared" si="1468"/>
        <v/>
      </c>
      <c r="V736" s="59" t="str">
        <f t="shared" si="1468"/>
        <v/>
      </c>
      <c r="W736" s="59" t="str">
        <f t="shared" si="1468"/>
        <v/>
      </c>
      <c r="X736" s="59" t="str">
        <f t="shared" si="1468"/>
        <v/>
      </c>
      <c r="Y736" s="59" t="str">
        <f t="shared" si="1468"/>
        <v/>
      </c>
      <c r="Z736" s="59" t="str">
        <f t="shared" si="1468"/>
        <v/>
      </c>
    </row>
    <row r="737">
      <c r="A737" s="16" t="s">
        <v>778</v>
      </c>
      <c r="B737" s="62"/>
      <c r="C737" s="54">
        <v>45501.0</v>
      </c>
      <c r="D737" s="54"/>
      <c r="E737" s="55"/>
      <c r="F737" s="60"/>
      <c r="G737" s="57"/>
      <c r="H737" s="62"/>
      <c r="I737" s="58" t="str">
        <f t="shared" si="4"/>
        <v/>
      </c>
      <c r="J737" s="59" t="str">
        <f t="shared" ref="J737:K737" si="1469">if($E737="","",if($E737="Dropped",if(and(J$1&lt;=$I737,J$1&gt;=$H737),if(Year($D737)=J$1,$F737*0.8,if((year($D737)+1)=J$1,$F737*0.6,$F737*0.4)) ,""),if($E737="Minors",0,if($E737="FA Contract",if(and(J$1&lt;=$I737,J$1&gt;=$H737),$F737,""),if($E737="YP Contract",if(J$1=$H737,500000,if(J$1=($H737+1),1000000,if(J$1=($H737+2),1500000,""))))))))</f>
        <v/>
      </c>
      <c r="K737" s="59" t="str">
        <f t="shared" si="1469"/>
        <v/>
      </c>
      <c r="L737" s="59" t="str">
        <f t="shared" ref="L737:Z737" si="1470">if($E737="","",if($E737="Injured",if(and(L$1=year(today()),L$1&lt;=$I737,L$1&gt;=$H737),0,if(and(L$1&lt;=$I737,L$1&gt;=$H737),$F737,"")),if($E737="Dropped",if(and(L$1&lt;=$I737,L$1&gt;=$H737),if(Year($D737)=L$1,$F737*0.8,if((year($D737)+1)=L$1,$F737*0.6,$F737*0.4)) ,""),if($E737="Minors",0,if($E737="FA Contract",if(and(L$1&lt;=$I737,L$1&gt;=$H737),$F737,""),if($E737="YP Contract",if(L$1=$H737,500000,if(L$1=($H737+1),1000000,if(L$1=($H737+2),1500000,"")))))))))</f>
        <v/>
      </c>
      <c r="M737" s="59" t="str">
        <f t="shared" si="1470"/>
        <v/>
      </c>
      <c r="N737" s="59" t="str">
        <f t="shared" si="1470"/>
        <v/>
      </c>
      <c r="O737" s="59" t="str">
        <f t="shared" si="1470"/>
        <v/>
      </c>
      <c r="P737" s="59" t="str">
        <f t="shared" si="1470"/>
        <v/>
      </c>
      <c r="Q737" s="59" t="str">
        <f t="shared" si="1470"/>
        <v/>
      </c>
      <c r="R737" s="59" t="str">
        <f t="shared" si="1470"/>
        <v/>
      </c>
      <c r="S737" s="59" t="str">
        <f t="shared" si="1470"/>
        <v/>
      </c>
      <c r="T737" s="59" t="str">
        <f t="shared" si="1470"/>
        <v/>
      </c>
      <c r="U737" s="59" t="str">
        <f t="shared" si="1470"/>
        <v/>
      </c>
      <c r="V737" s="59" t="str">
        <f t="shared" si="1470"/>
        <v/>
      </c>
      <c r="W737" s="59" t="str">
        <f t="shared" si="1470"/>
        <v/>
      </c>
      <c r="X737" s="59" t="str">
        <f t="shared" si="1470"/>
        <v/>
      </c>
      <c r="Y737" s="59" t="str">
        <f t="shared" si="1470"/>
        <v/>
      </c>
      <c r="Z737" s="59" t="str">
        <f t="shared" si="1470"/>
        <v/>
      </c>
    </row>
    <row r="738">
      <c r="A738" s="16" t="s">
        <v>779</v>
      </c>
      <c r="B738" s="62"/>
      <c r="C738" s="54">
        <v>45518.0</v>
      </c>
      <c r="D738" s="54"/>
      <c r="E738" s="55"/>
      <c r="F738" s="60"/>
      <c r="G738" s="57"/>
      <c r="H738" s="62"/>
      <c r="I738" s="58" t="str">
        <f t="shared" si="4"/>
        <v/>
      </c>
      <c r="J738" s="59" t="str">
        <f t="shared" ref="J738:K738" si="1471">if($E738="","",if($E738="Dropped",if(and(J$1&lt;=$I738,J$1&gt;=$H738),if(Year($D738)=J$1,$F738*0.8,if((year($D738)+1)=J$1,$F738*0.6,$F738*0.4)) ,""),if($E738="Minors",0,if($E738="FA Contract",if(and(J$1&lt;=$I738,J$1&gt;=$H738),$F738,""),if($E738="YP Contract",if(J$1=$H738,500000,if(J$1=($H738+1),1000000,if(J$1=($H738+2),1500000,""))))))))</f>
        <v/>
      </c>
      <c r="K738" s="59" t="str">
        <f t="shared" si="1471"/>
        <v/>
      </c>
      <c r="L738" s="59" t="str">
        <f t="shared" ref="L738:Z738" si="1472">if($E738="","",if($E738="Injured",if(and(L$1=year(today()),L$1&lt;=$I738,L$1&gt;=$H738),0,if(and(L$1&lt;=$I738,L$1&gt;=$H738),$F738,"")),if($E738="Dropped",if(and(L$1&lt;=$I738,L$1&gt;=$H738),if(Year($D738)=L$1,$F738*0.8,if((year($D738)+1)=L$1,$F738*0.6,$F738*0.4)) ,""),if($E738="Minors",0,if($E738="FA Contract",if(and(L$1&lt;=$I738,L$1&gt;=$H738),$F738,""),if($E738="YP Contract",if(L$1=$H738,500000,if(L$1=($H738+1),1000000,if(L$1=($H738+2),1500000,"")))))))))</f>
        <v/>
      </c>
      <c r="M738" s="59" t="str">
        <f t="shared" si="1472"/>
        <v/>
      </c>
      <c r="N738" s="59" t="str">
        <f t="shared" si="1472"/>
        <v/>
      </c>
      <c r="O738" s="59" t="str">
        <f t="shared" si="1472"/>
        <v/>
      </c>
      <c r="P738" s="59" t="str">
        <f t="shared" si="1472"/>
        <v/>
      </c>
      <c r="Q738" s="59" t="str">
        <f t="shared" si="1472"/>
        <v/>
      </c>
      <c r="R738" s="59" t="str">
        <f t="shared" si="1472"/>
        <v/>
      </c>
      <c r="S738" s="59" t="str">
        <f t="shared" si="1472"/>
        <v/>
      </c>
      <c r="T738" s="59" t="str">
        <f t="shared" si="1472"/>
        <v/>
      </c>
      <c r="U738" s="59" t="str">
        <f t="shared" si="1472"/>
        <v/>
      </c>
      <c r="V738" s="59" t="str">
        <f t="shared" si="1472"/>
        <v/>
      </c>
      <c r="W738" s="59" t="str">
        <f t="shared" si="1472"/>
        <v/>
      </c>
      <c r="X738" s="59" t="str">
        <f t="shared" si="1472"/>
        <v/>
      </c>
      <c r="Y738" s="59" t="str">
        <f t="shared" si="1472"/>
        <v/>
      </c>
      <c r="Z738" s="59" t="str">
        <f t="shared" si="1472"/>
        <v/>
      </c>
    </row>
    <row r="739">
      <c r="A739" s="16" t="s">
        <v>780</v>
      </c>
      <c r="B739" s="62"/>
      <c r="C739" s="54">
        <v>45614.0</v>
      </c>
      <c r="D739" s="54"/>
      <c r="E739" s="55"/>
      <c r="F739" s="56"/>
      <c r="G739" s="57"/>
      <c r="H739" s="62"/>
      <c r="I739" s="58" t="str">
        <f t="shared" si="4"/>
        <v/>
      </c>
      <c r="J739" s="59" t="str">
        <f t="shared" ref="J739:K739" si="1473">if($E739="","",if($E739="Dropped",if(and(J$1&lt;=$I739,J$1&gt;=$H739),if(Year($D739)=J$1,$F739*0.8,if((year($D739)+1)=J$1,$F739*0.6,$F739*0.4)) ,""),if($E739="Minors",0,if($E739="FA Contract",if(and(J$1&lt;=$I739,J$1&gt;=$H739),$F739,""),if($E739="YP Contract",if(J$1=$H739,500000,if(J$1=($H739+1),1000000,if(J$1=($H739+2),1500000,""))))))))</f>
        <v/>
      </c>
      <c r="K739" s="59" t="str">
        <f t="shared" si="1473"/>
        <v/>
      </c>
      <c r="L739" s="59" t="str">
        <f t="shared" ref="L739:Z739" si="1474">if($E739="","",if($E739="Injured",if(and(L$1=year(today()),L$1&lt;=$I739,L$1&gt;=$H739),0,if(and(L$1&lt;=$I739,L$1&gt;=$H739),$F739,"")),if($E739="Dropped",if(and(L$1&lt;=$I739,L$1&gt;=$H739),if(Year($D739)=L$1,$F739*0.8,if((year($D739)+1)=L$1,$F739*0.6,$F739*0.4)) ,""),if($E739="Minors",0,if($E739="FA Contract",if(and(L$1&lt;=$I739,L$1&gt;=$H739),$F739,""),if($E739="YP Contract",if(L$1=$H739,500000,if(L$1=($H739+1),1000000,if(L$1=($H739+2),1500000,"")))))))))</f>
        <v/>
      </c>
      <c r="M739" s="59" t="str">
        <f t="shared" si="1474"/>
        <v/>
      </c>
      <c r="N739" s="59" t="str">
        <f t="shared" si="1474"/>
        <v/>
      </c>
      <c r="O739" s="59" t="str">
        <f t="shared" si="1474"/>
        <v/>
      </c>
      <c r="P739" s="59" t="str">
        <f t="shared" si="1474"/>
        <v/>
      </c>
      <c r="Q739" s="59" t="str">
        <f t="shared" si="1474"/>
        <v/>
      </c>
      <c r="R739" s="59" t="str">
        <f t="shared" si="1474"/>
        <v/>
      </c>
      <c r="S739" s="59" t="str">
        <f t="shared" si="1474"/>
        <v/>
      </c>
      <c r="T739" s="59" t="str">
        <f t="shared" si="1474"/>
        <v/>
      </c>
      <c r="U739" s="59" t="str">
        <f t="shared" si="1474"/>
        <v/>
      </c>
      <c r="V739" s="59" t="str">
        <f t="shared" si="1474"/>
        <v/>
      </c>
      <c r="W739" s="59" t="str">
        <f t="shared" si="1474"/>
        <v/>
      </c>
      <c r="X739" s="59" t="str">
        <f t="shared" si="1474"/>
        <v/>
      </c>
      <c r="Y739" s="59" t="str">
        <f t="shared" si="1474"/>
        <v/>
      </c>
      <c r="Z739" s="59" t="str">
        <f t="shared" si="1474"/>
        <v/>
      </c>
    </row>
    <row r="740">
      <c r="A740" s="16" t="s">
        <v>781</v>
      </c>
      <c r="B740" s="62"/>
      <c r="C740" s="54">
        <v>45550.0</v>
      </c>
      <c r="D740" s="54">
        <v>45816.0</v>
      </c>
      <c r="E740" s="55"/>
      <c r="F740" s="60"/>
      <c r="G740" s="57"/>
      <c r="H740" s="62"/>
      <c r="I740" s="58" t="str">
        <f t="shared" si="4"/>
        <v/>
      </c>
      <c r="J740" s="59" t="str">
        <f t="shared" ref="J740:K740" si="1475">if($E740="","",if($E740="Dropped",if(and(J$1&lt;=$I740,J$1&gt;=$H740),if(Year($D740)=J$1,$F740*0.8,if((year($D740)+1)=J$1,$F740*0.6,$F740*0.4)) ,""),if($E740="Minors",0,if($E740="FA Contract",if(and(J$1&lt;=$I740,J$1&gt;=$H740),$F740,""),if($E740="YP Contract",if(J$1=$H740,500000,if(J$1=($H740+1),1000000,if(J$1=($H740+2),1500000,""))))))))</f>
        <v/>
      </c>
      <c r="K740" s="59" t="str">
        <f t="shared" si="1475"/>
        <v/>
      </c>
      <c r="L740" s="59" t="str">
        <f t="shared" ref="L740:Z740" si="1476">if($E740="","",if($E740="Injured",if(and(L$1=year(today()),L$1&lt;=$I740,L$1&gt;=$H740),0,if(and(L$1&lt;=$I740,L$1&gt;=$H740),$F740,"")),if($E740="Dropped",if(and(L$1&lt;=$I740,L$1&gt;=$H740),if(Year($D740)=L$1,$F740*0.8,if((year($D740)+1)=L$1,$F740*0.6,$F740*0.4)) ,""),if($E740="Minors",0,if($E740="FA Contract",if(and(L$1&lt;=$I740,L$1&gt;=$H740),$F740,""),if($E740="YP Contract",if(L$1=$H740,500000,if(L$1=($H740+1),1000000,if(L$1=($H740+2),1500000,"")))))))))</f>
        <v/>
      </c>
      <c r="M740" s="59" t="str">
        <f t="shared" si="1476"/>
        <v/>
      </c>
      <c r="N740" s="59" t="str">
        <f t="shared" si="1476"/>
        <v/>
      </c>
      <c r="O740" s="59" t="str">
        <f t="shared" si="1476"/>
        <v/>
      </c>
      <c r="P740" s="59" t="str">
        <f t="shared" si="1476"/>
        <v/>
      </c>
      <c r="Q740" s="59" t="str">
        <f t="shared" si="1476"/>
        <v/>
      </c>
      <c r="R740" s="59" t="str">
        <f t="shared" si="1476"/>
        <v/>
      </c>
      <c r="S740" s="59" t="str">
        <f t="shared" si="1476"/>
        <v/>
      </c>
      <c r="T740" s="59" t="str">
        <f t="shared" si="1476"/>
        <v/>
      </c>
      <c r="U740" s="59" t="str">
        <f t="shared" si="1476"/>
        <v/>
      </c>
      <c r="V740" s="59" t="str">
        <f t="shared" si="1476"/>
        <v/>
      </c>
      <c r="W740" s="59" t="str">
        <f t="shared" si="1476"/>
        <v/>
      </c>
      <c r="X740" s="59" t="str">
        <f t="shared" si="1476"/>
        <v/>
      </c>
      <c r="Y740" s="59" t="str">
        <f t="shared" si="1476"/>
        <v/>
      </c>
      <c r="Z740" s="59" t="str">
        <f t="shared" si="1476"/>
        <v/>
      </c>
    </row>
    <row r="741">
      <c r="A741" s="16" t="s">
        <v>496</v>
      </c>
      <c r="B741" s="62"/>
      <c r="C741" s="54">
        <v>45356.0</v>
      </c>
      <c r="D741" s="54">
        <v>45977.0</v>
      </c>
      <c r="E741" s="55"/>
      <c r="F741" s="60"/>
      <c r="G741" s="57"/>
      <c r="H741" s="62"/>
      <c r="I741" s="58" t="str">
        <f t="shared" si="4"/>
        <v/>
      </c>
      <c r="J741" s="59" t="str">
        <f t="shared" ref="J741:K741" si="1477">if($E741="","",if($E741="Dropped",if(and(J$1&lt;=$I741,J$1&gt;=$H741),if(Year($D741)=J$1,$F741*0.8,if((year($D741)+1)=J$1,$F741*0.6,$F741*0.4)) ,""),if($E741="Minors",0,if($E741="FA Contract",if(and(J$1&lt;=$I741,J$1&gt;=$H741),$F741,""),if($E741="YP Contract",if(J$1=$H741,500000,if(J$1=($H741+1),1000000,if(J$1=($H741+2),1500000,""))))))))</f>
        <v/>
      </c>
      <c r="K741" s="59" t="str">
        <f t="shared" si="1477"/>
        <v/>
      </c>
      <c r="L741" s="59" t="str">
        <f t="shared" ref="L741:Z741" si="1478">if($E741="","",if($E741="Injured",if(and(L$1=year(today()),L$1&lt;=$I741,L$1&gt;=$H741),0,if(and(L$1&lt;=$I741,L$1&gt;=$H741),$F741,"")),if($E741="Dropped",if(and(L$1&lt;=$I741,L$1&gt;=$H741),if(Year($D741)=L$1,$F741*0.8,if((year($D741)+1)=L$1,$F741*0.6,$F741*0.4)) ,""),if($E741="Minors",0,if($E741="FA Contract",if(and(L$1&lt;=$I741,L$1&gt;=$H741),$F741,""),if($E741="YP Contract",if(L$1=$H741,500000,if(L$1=($H741+1),1000000,if(L$1=($H741+2),1500000,"")))))))))</f>
        <v/>
      </c>
      <c r="M741" s="59" t="str">
        <f t="shared" si="1478"/>
        <v/>
      </c>
      <c r="N741" s="59" t="str">
        <f t="shared" si="1478"/>
        <v/>
      </c>
      <c r="O741" s="59" t="str">
        <f t="shared" si="1478"/>
        <v/>
      </c>
      <c r="P741" s="59" t="str">
        <f t="shared" si="1478"/>
        <v/>
      </c>
      <c r="Q741" s="59" t="str">
        <f t="shared" si="1478"/>
        <v/>
      </c>
      <c r="R741" s="59" t="str">
        <f t="shared" si="1478"/>
        <v/>
      </c>
      <c r="S741" s="59" t="str">
        <f t="shared" si="1478"/>
        <v/>
      </c>
      <c r="T741" s="59" t="str">
        <f t="shared" si="1478"/>
        <v/>
      </c>
      <c r="U741" s="59" t="str">
        <f t="shared" si="1478"/>
        <v/>
      </c>
      <c r="V741" s="59" t="str">
        <f t="shared" si="1478"/>
        <v/>
      </c>
      <c r="W741" s="59" t="str">
        <f t="shared" si="1478"/>
        <v/>
      </c>
      <c r="X741" s="59" t="str">
        <f t="shared" si="1478"/>
        <v/>
      </c>
      <c r="Y741" s="59" t="str">
        <f t="shared" si="1478"/>
        <v/>
      </c>
      <c r="Z741" s="59" t="str">
        <f t="shared" si="1478"/>
        <v/>
      </c>
    </row>
    <row r="742">
      <c r="A742" s="16" t="s">
        <v>313</v>
      </c>
      <c r="B742" s="62"/>
      <c r="C742" s="54">
        <v>45356.0</v>
      </c>
      <c r="D742" s="54">
        <v>45977.0</v>
      </c>
      <c r="E742" s="55"/>
      <c r="F742" s="60"/>
      <c r="G742" s="57"/>
      <c r="H742" s="62"/>
      <c r="I742" s="58" t="str">
        <f t="shared" si="4"/>
        <v/>
      </c>
      <c r="J742" s="59" t="str">
        <f t="shared" ref="J742:K742" si="1479">if($E742="","",if($E742="Dropped",if(and(J$1&lt;=$I742,J$1&gt;=$H742),if(Year($D742)=J$1,$F742*0.8,if((year($D742)+1)=J$1,$F742*0.6,$F742*0.4)) ,""),if($E742="Minors",0,if($E742="FA Contract",if(and(J$1&lt;=$I742,J$1&gt;=$H742),$F742,""),if($E742="YP Contract",if(J$1=$H742,500000,if(J$1=($H742+1),1000000,if(J$1=($H742+2),1500000,""))))))))</f>
        <v/>
      </c>
      <c r="K742" s="59" t="str">
        <f t="shared" si="1479"/>
        <v/>
      </c>
      <c r="L742" s="59" t="str">
        <f t="shared" ref="L742:Z742" si="1480">if($E742="","",if($E742="Injured",if(and(L$1=year(today()),L$1&lt;=$I742,L$1&gt;=$H742),0,if(and(L$1&lt;=$I742,L$1&gt;=$H742),$F742,"")),if($E742="Dropped",if(and(L$1&lt;=$I742,L$1&gt;=$H742),if(Year($D742)=L$1,$F742*0.8,if((year($D742)+1)=L$1,$F742*0.6,$F742*0.4)) ,""),if($E742="Minors",0,if($E742="FA Contract",if(and(L$1&lt;=$I742,L$1&gt;=$H742),$F742,""),if($E742="YP Contract",if(L$1=$H742,500000,if(L$1=($H742+1),1000000,if(L$1=($H742+2),1500000,"")))))))))</f>
        <v/>
      </c>
      <c r="M742" s="59" t="str">
        <f t="shared" si="1480"/>
        <v/>
      </c>
      <c r="N742" s="59" t="str">
        <f t="shared" si="1480"/>
        <v/>
      </c>
      <c r="O742" s="59" t="str">
        <f t="shared" si="1480"/>
        <v/>
      </c>
      <c r="P742" s="59" t="str">
        <f t="shared" si="1480"/>
        <v/>
      </c>
      <c r="Q742" s="59" t="str">
        <f t="shared" si="1480"/>
        <v/>
      </c>
      <c r="R742" s="59" t="str">
        <f t="shared" si="1480"/>
        <v/>
      </c>
      <c r="S742" s="59" t="str">
        <f t="shared" si="1480"/>
        <v/>
      </c>
      <c r="T742" s="59" t="str">
        <f t="shared" si="1480"/>
        <v/>
      </c>
      <c r="U742" s="59" t="str">
        <f t="shared" si="1480"/>
        <v/>
      </c>
      <c r="V742" s="59" t="str">
        <f t="shared" si="1480"/>
        <v/>
      </c>
      <c r="W742" s="59" t="str">
        <f t="shared" si="1480"/>
        <v/>
      </c>
      <c r="X742" s="59" t="str">
        <f t="shared" si="1480"/>
        <v/>
      </c>
      <c r="Y742" s="59" t="str">
        <f t="shared" si="1480"/>
        <v/>
      </c>
      <c r="Z742" s="59" t="str">
        <f t="shared" si="1480"/>
        <v/>
      </c>
    </row>
    <row r="743">
      <c r="A743" s="16" t="s">
        <v>633</v>
      </c>
      <c r="B743" s="62"/>
      <c r="C743" s="54">
        <v>45921.0</v>
      </c>
      <c r="D743" s="54">
        <v>45977.0</v>
      </c>
      <c r="E743" s="55"/>
      <c r="F743" s="60"/>
      <c r="G743" s="57"/>
      <c r="H743" s="62"/>
      <c r="I743" s="58" t="str">
        <f t="shared" si="4"/>
        <v/>
      </c>
      <c r="J743" s="59" t="str">
        <f t="shared" ref="J743:K743" si="1481">if($E743="","",if($E743="Dropped",if(and(J$1&lt;=$I743,J$1&gt;=$H743),if(Year($D743)=J$1,$F743*0.8,if((year($D743)+1)=J$1,$F743*0.6,$F743*0.4)) ,""),if($E743="Minors",0,if($E743="FA Contract",if(and(J$1&lt;=$I743,J$1&gt;=$H743),$F743,""),if($E743="YP Contract",if(J$1=$H743,500000,if(J$1=($H743+1),1000000,if(J$1=($H743+2),1500000,""))))))))</f>
        <v/>
      </c>
      <c r="K743" s="59" t="str">
        <f t="shared" si="1481"/>
        <v/>
      </c>
      <c r="L743" s="59" t="str">
        <f t="shared" ref="L743:Z743" si="1482">if($E743="","",if($E743="Injured",if(and(L$1=year(today()),L$1&lt;=$I743,L$1&gt;=$H743),0,if(and(L$1&lt;=$I743,L$1&gt;=$H743),$F743,"")),if($E743="Dropped",if(and(L$1&lt;=$I743,L$1&gt;=$H743),if(Year($D743)=L$1,$F743*0.8,if((year($D743)+1)=L$1,$F743*0.6,$F743*0.4)) ,""),if($E743="Minors",0,if($E743="FA Contract",if(and(L$1&lt;=$I743,L$1&gt;=$H743),$F743,""),if($E743="YP Contract",if(L$1=$H743,500000,if(L$1=($H743+1),1000000,if(L$1=($H743+2),1500000,"")))))))))</f>
        <v/>
      </c>
      <c r="M743" s="59" t="str">
        <f t="shared" si="1482"/>
        <v/>
      </c>
      <c r="N743" s="59" t="str">
        <f t="shared" si="1482"/>
        <v/>
      </c>
      <c r="O743" s="59" t="str">
        <f t="shared" si="1482"/>
        <v/>
      </c>
      <c r="P743" s="59" t="str">
        <f t="shared" si="1482"/>
        <v/>
      </c>
      <c r="Q743" s="59" t="str">
        <f t="shared" si="1482"/>
        <v/>
      </c>
      <c r="R743" s="59" t="str">
        <f t="shared" si="1482"/>
        <v/>
      </c>
      <c r="S743" s="59" t="str">
        <f t="shared" si="1482"/>
        <v/>
      </c>
      <c r="T743" s="59" t="str">
        <f t="shared" si="1482"/>
        <v/>
      </c>
      <c r="U743" s="59" t="str">
        <f t="shared" si="1482"/>
        <v/>
      </c>
      <c r="V743" s="59" t="str">
        <f t="shared" si="1482"/>
        <v/>
      </c>
      <c r="W743" s="59" t="str">
        <f t="shared" si="1482"/>
        <v/>
      </c>
      <c r="X743" s="59" t="str">
        <f t="shared" si="1482"/>
        <v/>
      </c>
      <c r="Y743" s="59" t="str">
        <f t="shared" si="1482"/>
        <v/>
      </c>
      <c r="Z743" s="59" t="str">
        <f t="shared" si="1482"/>
        <v/>
      </c>
    </row>
    <row r="744">
      <c r="A744" s="16" t="s">
        <v>782</v>
      </c>
      <c r="B744" s="62"/>
      <c r="C744" s="54">
        <v>45721.0</v>
      </c>
      <c r="D744" s="54">
        <v>45760.0</v>
      </c>
      <c r="E744" s="55"/>
      <c r="F744" s="56"/>
      <c r="G744" s="57"/>
      <c r="H744" s="62"/>
      <c r="I744" s="58" t="str">
        <f t="shared" si="4"/>
        <v/>
      </c>
      <c r="J744" s="59" t="str">
        <f t="shared" ref="J744:K744" si="1483">if($E744="","",if($E744="Dropped",if(and(J$1&lt;=$I744,J$1&gt;=$H744),if(Year($D744)=J$1,$F744*0.8,if((year($D744)+1)=J$1,$F744*0.6,$F744*0.4)) ,""),if($E744="Minors",0,if($E744="FA Contract",if(and(J$1&lt;=$I744,J$1&gt;=$H744),$F744,""),if($E744="YP Contract",if(J$1=$H744,500000,if(J$1=($H744+1),1000000,if(J$1=($H744+2),1500000,""))))))))</f>
        <v/>
      </c>
      <c r="K744" s="59" t="str">
        <f t="shared" si="1483"/>
        <v/>
      </c>
      <c r="L744" s="59" t="str">
        <f t="shared" ref="L744:Z744" si="1484">if($E744="","",if($E744="Injured",if(and(L$1=year(today()),L$1&lt;=$I744,L$1&gt;=$H744),0,if(and(L$1&lt;=$I744,L$1&gt;=$H744),$F744,"")),if($E744="Dropped",if(and(L$1&lt;=$I744,L$1&gt;=$H744),if(Year($D744)=L$1,$F744*0.8,if((year($D744)+1)=L$1,$F744*0.6,$F744*0.4)) ,""),if($E744="Minors",0,if($E744="FA Contract",if(and(L$1&lt;=$I744,L$1&gt;=$H744),$F744,""),if($E744="YP Contract",if(L$1=$H744,500000,if(L$1=($H744+1),1000000,if(L$1=($H744+2),1500000,"")))))))))</f>
        <v/>
      </c>
      <c r="M744" s="59" t="str">
        <f t="shared" si="1484"/>
        <v/>
      </c>
      <c r="N744" s="59" t="str">
        <f t="shared" si="1484"/>
        <v/>
      </c>
      <c r="O744" s="59" t="str">
        <f t="shared" si="1484"/>
        <v/>
      </c>
      <c r="P744" s="59" t="str">
        <f t="shared" si="1484"/>
        <v/>
      </c>
      <c r="Q744" s="59" t="str">
        <f t="shared" si="1484"/>
        <v/>
      </c>
      <c r="R744" s="59" t="str">
        <f t="shared" si="1484"/>
        <v/>
      </c>
      <c r="S744" s="59" t="str">
        <f t="shared" si="1484"/>
        <v/>
      </c>
      <c r="T744" s="59" t="str">
        <f t="shared" si="1484"/>
        <v/>
      </c>
      <c r="U744" s="59" t="str">
        <f t="shared" si="1484"/>
        <v/>
      </c>
      <c r="V744" s="59" t="str">
        <f t="shared" si="1484"/>
        <v/>
      </c>
      <c r="W744" s="59" t="str">
        <f t="shared" si="1484"/>
        <v/>
      </c>
      <c r="X744" s="59" t="str">
        <f t="shared" si="1484"/>
        <v/>
      </c>
      <c r="Y744" s="59" t="str">
        <f t="shared" si="1484"/>
        <v/>
      </c>
      <c r="Z744" s="59" t="str">
        <f t="shared" si="1484"/>
        <v/>
      </c>
    </row>
    <row r="745">
      <c r="A745" s="16" t="s">
        <v>426</v>
      </c>
      <c r="B745" s="62"/>
      <c r="C745" s="54">
        <v>45721.0</v>
      </c>
      <c r="D745" s="54">
        <v>45977.0</v>
      </c>
      <c r="E745" s="55"/>
      <c r="F745" s="56"/>
      <c r="G745" s="57"/>
      <c r="H745" s="62"/>
      <c r="I745" s="58" t="str">
        <f t="shared" si="4"/>
        <v/>
      </c>
      <c r="J745" s="59" t="str">
        <f t="shared" ref="J745:K745" si="1485">if($E745="","",if($E745="Dropped",if(and(J$1&lt;=$I745,J$1&gt;=$H745),if(Year($D745)=J$1,$F745*0.8,if((year($D745)+1)=J$1,$F745*0.6,$F745*0.4)) ,""),if($E745="Minors",0,if($E745="FA Contract",if(and(J$1&lt;=$I745,J$1&gt;=$H745),$F745,""),if($E745="YP Contract",if(J$1=$H745,500000,if(J$1=($H745+1),1000000,if(J$1=($H745+2),1500000,""))))))))</f>
        <v/>
      </c>
      <c r="K745" s="59" t="str">
        <f t="shared" si="1485"/>
        <v/>
      </c>
      <c r="L745" s="59" t="str">
        <f t="shared" ref="L745:Z745" si="1486">if($E745="","",if($E745="Injured",if(and(L$1=year(today()),L$1&lt;=$I745,L$1&gt;=$H745),0,if(and(L$1&lt;=$I745,L$1&gt;=$H745),$F745,"")),if($E745="Dropped",if(and(L$1&lt;=$I745,L$1&gt;=$H745),if(Year($D745)=L$1,$F745*0.8,if((year($D745)+1)=L$1,$F745*0.6,$F745*0.4)) ,""),if($E745="Minors",0,if($E745="FA Contract",if(and(L$1&lt;=$I745,L$1&gt;=$H745),$F745,""),if($E745="YP Contract",if(L$1=$H745,500000,if(L$1=($H745+1),1000000,if(L$1=($H745+2),1500000,"")))))))))</f>
        <v/>
      </c>
      <c r="M745" s="59" t="str">
        <f t="shared" si="1486"/>
        <v/>
      </c>
      <c r="N745" s="59" t="str">
        <f t="shared" si="1486"/>
        <v/>
      </c>
      <c r="O745" s="59" t="str">
        <f t="shared" si="1486"/>
        <v/>
      </c>
      <c r="P745" s="59" t="str">
        <f t="shared" si="1486"/>
        <v/>
      </c>
      <c r="Q745" s="59" t="str">
        <f t="shared" si="1486"/>
        <v/>
      </c>
      <c r="R745" s="59" t="str">
        <f t="shared" si="1486"/>
        <v/>
      </c>
      <c r="S745" s="59" t="str">
        <f t="shared" si="1486"/>
        <v/>
      </c>
      <c r="T745" s="59" t="str">
        <f t="shared" si="1486"/>
        <v/>
      </c>
      <c r="U745" s="59" t="str">
        <f t="shared" si="1486"/>
        <v/>
      </c>
      <c r="V745" s="59" t="str">
        <f t="shared" si="1486"/>
        <v/>
      </c>
      <c r="W745" s="59" t="str">
        <f t="shared" si="1486"/>
        <v/>
      </c>
      <c r="X745" s="59" t="str">
        <f t="shared" si="1486"/>
        <v/>
      </c>
      <c r="Y745" s="59" t="str">
        <f t="shared" si="1486"/>
        <v/>
      </c>
      <c r="Z745" s="59" t="str">
        <f t="shared" si="1486"/>
        <v/>
      </c>
    </row>
    <row r="746">
      <c r="A746" s="16" t="s">
        <v>426</v>
      </c>
      <c r="B746" s="62"/>
      <c r="C746" s="54">
        <v>45471.0</v>
      </c>
      <c r="D746" s="54"/>
      <c r="E746" s="55"/>
      <c r="F746" s="60"/>
      <c r="G746" s="57"/>
      <c r="H746" s="62"/>
      <c r="I746" s="58" t="str">
        <f t="shared" si="4"/>
        <v/>
      </c>
      <c r="J746" s="59" t="str">
        <f t="shared" ref="J746:K746" si="1487">if($E746="","",if($E746="Dropped",if(and(J$1&lt;=$I746,J$1&gt;=$H746),if(Year($D746)=J$1,$F746*0.8,if((year($D746)+1)=J$1,$F746*0.6,$F746*0.4)) ,""),if($E746="Minors",0,if($E746="FA Contract",if(and(J$1&lt;=$I746,J$1&gt;=$H746),$F746,""),if($E746="YP Contract",if(J$1=$H746,500000,if(J$1=($H746+1),1000000,if(J$1=($H746+2),1500000,""))))))))</f>
        <v/>
      </c>
      <c r="K746" s="59" t="str">
        <f t="shared" si="1487"/>
        <v/>
      </c>
      <c r="L746" s="59" t="str">
        <f t="shared" ref="L746:Z746" si="1488">if($E746="","",if($E746="Injured",if(and(L$1=year(today()),L$1&lt;=$I746,L$1&gt;=$H746),0,if(and(L$1&lt;=$I746,L$1&gt;=$H746),$F746,"")),if($E746="Dropped",if(and(L$1&lt;=$I746,L$1&gt;=$H746),if(Year($D746)=L$1,$F746*0.8,if((year($D746)+1)=L$1,$F746*0.6,$F746*0.4)) ,""),if($E746="Minors",0,if($E746="FA Contract",if(and(L$1&lt;=$I746,L$1&gt;=$H746),$F746,""),if($E746="YP Contract",if(L$1=$H746,500000,if(L$1=($H746+1),1000000,if(L$1=($H746+2),1500000,"")))))))))</f>
        <v/>
      </c>
      <c r="M746" s="59" t="str">
        <f t="shared" si="1488"/>
        <v/>
      </c>
      <c r="N746" s="59" t="str">
        <f t="shared" si="1488"/>
        <v/>
      </c>
      <c r="O746" s="59" t="str">
        <f t="shared" si="1488"/>
        <v/>
      </c>
      <c r="P746" s="59" t="str">
        <f t="shared" si="1488"/>
        <v/>
      </c>
      <c r="Q746" s="59" t="str">
        <f t="shared" si="1488"/>
        <v/>
      </c>
      <c r="R746" s="59" t="str">
        <f t="shared" si="1488"/>
        <v/>
      </c>
      <c r="S746" s="59" t="str">
        <f t="shared" si="1488"/>
        <v/>
      </c>
      <c r="T746" s="59" t="str">
        <f t="shared" si="1488"/>
        <v/>
      </c>
      <c r="U746" s="59" t="str">
        <f t="shared" si="1488"/>
        <v/>
      </c>
      <c r="V746" s="59" t="str">
        <f t="shared" si="1488"/>
        <v/>
      </c>
      <c r="W746" s="59" t="str">
        <f t="shared" si="1488"/>
        <v/>
      </c>
      <c r="X746" s="59" t="str">
        <f t="shared" si="1488"/>
        <v/>
      </c>
      <c r="Y746" s="59" t="str">
        <f t="shared" si="1488"/>
        <v/>
      </c>
      <c r="Z746" s="59" t="str">
        <f t="shared" si="1488"/>
        <v/>
      </c>
    </row>
    <row r="747">
      <c r="A747" s="16" t="s">
        <v>509</v>
      </c>
      <c r="B747" s="62"/>
      <c r="C747" s="54">
        <v>45732.0</v>
      </c>
      <c r="D747" s="54">
        <v>45977.0</v>
      </c>
      <c r="E747" s="55"/>
      <c r="F747" s="56"/>
      <c r="G747" s="57"/>
      <c r="H747" s="62"/>
      <c r="I747" s="58" t="str">
        <f t="shared" si="4"/>
        <v/>
      </c>
      <c r="J747" s="59" t="str">
        <f t="shared" ref="J747:K747" si="1489">if($E747="","",if($E747="Dropped",if(and(J$1&lt;=$I747,J$1&gt;=$H747),if(Year($D747)=J$1,$F747*0.8,if((year($D747)+1)=J$1,$F747*0.6,$F747*0.4)) ,""),if($E747="Minors",0,if($E747="FA Contract",if(and(J$1&lt;=$I747,J$1&gt;=$H747),$F747,""),if($E747="YP Contract",if(J$1=$H747,500000,if(J$1=($H747+1),1000000,if(J$1=($H747+2),1500000,""))))))))</f>
        <v/>
      </c>
      <c r="K747" s="59" t="str">
        <f t="shared" si="1489"/>
        <v/>
      </c>
      <c r="L747" s="59" t="str">
        <f t="shared" ref="L747:Z747" si="1490">if($E747="","",if($E747="Injured",if(and(L$1=year(today()),L$1&lt;=$I747,L$1&gt;=$H747),0,if(and(L$1&lt;=$I747,L$1&gt;=$H747),$F747,"")),if($E747="Dropped",if(and(L$1&lt;=$I747,L$1&gt;=$H747),if(Year($D747)=L$1,$F747*0.8,if((year($D747)+1)=L$1,$F747*0.6,$F747*0.4)) ,""),if($E747="Minors",0,if($E747="FA Contract",if(and(L$1&lt;=$I747,L$1&gt;=$H747),$F747,""),if($E747="YP Contract",if(L$1=$H747,500000,if(L$1=($H747+1),1000000,if(L$1=($H747+2),1500000,"")))))))))</f>
        <v/>
      </c>
      <c r="M747" s="59" t="str">
        <f t="shared" si="1490"/>
        <v/>
      </c>
      <c r="N747" s="59" t="str">
        <f t="shared" si="1490"/>
        <v/>
      </c>
      <c r="O747" s="59" t="str">
        <f t="shared" si="1490"/>
        <v/>
      </c>
      <c r="P747" s="59" t="str">
        <f t="shared" si="1490"/>
        <v/>
      </c>
      <c r="Q747" s="59" t="str">
        <f t="shared" si="1490"/>
        <v/>
      </c>
      <c r="R747" s="59" t="str">
        <f t="shared" si="1490"/>
        <v/>
      </c>
      <c r="S747" s="59" t="str">
        <f t="shared" si="1490"/>
        <v/>
      </c>
      <c r="T747" s="59" t="str">
        <f t="shared" si="1490"/>
        <v/>
      </c>
      <c r="U747" s="59" t="str">
        <f t="shared" si="1490"/>
        <v/>
      </c>
      <c r="V747" s="59" t="str">
        <f t="shared" si="1490"/>
        <v/>
      </c>
      <c r="W747" s="59" t="str">
        <f t="shared" si="1490"/>
        <v/>
      </c>
      <c r="X747" s="59" t="str">
        <f t="shared" si="1490"/>
        <v/>
      </c>
      <c r="Y747" s="59" t="str">
        <f t="shared" si="1490"/>
        <v/>
      </c>
      <c r="Z747" s="59" t="str">
        <f t="shared" si="1490"/>
        <v/>
      </c>
    </row>
    <row r="748">
      <c r="A748" s="16" t="s">
        <v>783</v>
      </c>
      <c r="B748" s="62"/>
      <c r="C748" s="54">
        <v>45562.0</v>
      </c>
      <c r="D748" s="54"/>
      <c r="E748" s="55"/>
      <c r="F748" s="60"/>
      <c r="G748" s="57"/>
      <c r="H748" s="62"/>
      <c r="I748" s="58" t="str">
        <f t="shared" si="4"/>
        <v/>
      </c>
      <c r="J748" s="59" t="str">
        <f t="shared" ref="J748:K748" si="1491">if($E748="","",if($E748="Dropped",if(and(J$1&lt;=$I748,J$1&gt;=$H748),if(Year($D748)=J$1,$F748*0.8,if((year($D748)+1)=J$1,$F748*0.6,$F748*0.4)) ,""),if($E748="Minors",0,if($E748="FA Contract",if(and(J$1&lt;=$I748,J$1&gt;=$H748),$F748,""),if($E748="YP Contract",if(J$1=$H748,500000,if(J$1=($H748+1),1000000,if(J$1=($H748+2),1500000,""))))))))</f>
        <v/>
      </c>
      <c r="K748" s="59" t="str">
        <f t="shared" si="1491"/>
        <v/>
      </c>
      <c r="L748" s="59" t="str">
        <f t="shared" ref="L748:Z748" si="1492">if($E748="","",if($E748="Injured",if(and(L$1=year(today()),L$1&lt;=$I748,L$1&gt;=$H748),0,if(and(L$1&lt;=$I748,L$1&gt;=$H748),$F748,"")),if($E748="Dropped",if(and(L$1&lt;=$I748,L$1&gt;=$H748),if(Year($D748)=L$1,$F748*0.8,if((year($D748)+1)=L$1,$F748*0.6,$F748*0.4)) ,""),if($E748="Minors",0,if($E748="FA Contract",if(and(L$1&lt;=$I748,L$1&gt;=$H748),$F748,""),if($E748="YP Contract",if(L$1=$H748,500000,if(L$1=($H748+1),1000000,if(L$1=($H748+2),1500000,"")))))))))</f>
        <v/>
      </c>
      <c r="M748" s="59" t="str">
        <f t="shared" si="1492"/>
        <v/>
      </c>
      <c r="N748" s="59" t="str">
        <f t="shared" si="1492"/>
        <v/>
      </c>
      <c r="O748" s="59" t="str">
        <f t="shared" si="1492"/>
        <v/>
      </c>
      <c r="P748" s="59" t="str">
        <f t="shared" si="1492"/>
        <v/>
      </c>
      <c r="Q748" s="59" t="str">
        <f t="shared" si="1492"/>
        <v/>
      </c>
      <c r="R748" s="59" t="str">
        <f t="shared" si="1492"/>
        <v/>
      </c>
      <c r="S748" s="59" t="str">
        <f t="shared" si="1492"/>
        <v/>
      </c>
      <c r="T748" s="59" t="str">
        <f t="shared" si="1492"/>
        <v/>
      </c>
      <c r="U748" s="59" t="str">
        <f t="shared" si="1492"/>
        <v/>
      </c>
      <c r="V748" s="59" t="str">
        <f t="shared" si="1492"/>
        <v/>
      </c>
      <c r="W748" s="59" t="str">
        <f t="shared" si="1492"/>
        <v/>
      </c>
      <c r="X748" s="59" t="str">
        <f t="shared" si="1492"/>
        <v/>
      </c>
      <c r="Y748" s="59" t="str">
        <f t="shared" si="1492"/>
        <v/>
      </c>
      <c r="Z748" s="59" t="str">
        <f t="shared" si="1492"/>
        <v/>
      </c>
    </row>
    <row r="749">
      <c r="A749" s="16" t="s">
        <v>784</v>
      </c>
      <c r="B749" s="62"/>
      <c r="C749" s="54">
        <v>45781.0</v>
      </c>
      <c r="D749" s="54">
        <v>45817.0</v>
      </c>
      <c r="E749" s="55"/>
      <c r="F749" s="60"/>
      <c r="G749" s="57"/>
      <c r="H749" s="62"/>
      <c r="I749" s="58" t="str">
        <f t="shared" si="4"/>
        <v/>
      </c>
      <c r="J749" s="59" t="str">
        <f t="shared" ref="J749:K749" si="1493">if($E749="","",if($E749="Dropped",if(and(J$1&lt;=$I749,J$1&gt;=$H749),if(Year($D749)=J$1,$F749*0.8,if((year($D749)+1)=J$1,$F749*0.6,$F749*0.4)) ,""),if($E749="Minors",0,if($E749="FA Contract",if(and(J$1&lt;=$I749,J$1&gt;=$H749),$F749,""),if($E749="YP Contract",if(J$1=$H749,500000,if(J$1=($H749+1),1000000,if(J$1=($H749+2),1500000,""))))))))</f>
        <v/>
      </c>
      <c r="K749" s="59" t="str">
        <f t="shared" si="1493"/>
        <v/>
      </c>
      <c r="L749" s="59" t="str">
        <f t="shared" ref="L749:Z749" si="1494">if($E749="","",if($E749="Injured",if(and(L$1=year(today()),L$1&lt;=$I749,L$1&gt;=$H749),0,if(and(L$1&lt;=$I749,L$1&gt;=$H749),$F749,"")),if($E749="Dropped",if(and(L$1&lt;=$I749,L$1&gt;=$H749),if(Year($D749)=L$1,$F749*0.8,if((year($D749)+1)=L$1,$F749*0.6,$F749*0.4)) ,""),if($E749="Minors",0,if($E749="FA Contract",if(and(L$1&lt;=$I749,L$1&gt;=$H749),$F749,""),if($E749="YP Contract",if(L$1=$H749,500000,if(L$1=($H749+1),1000000,if(L$1=($H749+2),1500000,"")))))))))</f>
        <v/>
      </c>
      <c r="M749" s="59" t="str">
        <f t="shared" si="1494"/>
        <v/>
      </c>
      <c r="N749" s="59" t="str">
        <f t="shared" si="1494"/>
        <v/>
      </c>
      <c r="O749" s="59" t="str">
        <f t="shared" si="1494"/>
        <v/>
      </c>
      <c r="P749" s="59" t="str">
        <f t="shared" si="1494"/>
        <v/>
      </c>
      <c r="Q749" s="59" t="str">
        <f t="shared" si="1494"/>
        <v/>
      </c>
      <c r="R749" s="59" t="str">
        <f t="shared" si="1494"/>
        <v/>
      </c>
      <c r="S749" s="59" t="str">
        <f t="shared" si="1494"/>
        <v/>
      </c>
      <c r="T749" s="59" t="str">
        <f t="shared" si="1494"/>
        <v/>
      </c>
      <c r="U749" s="59" t="str">
        <f t="shared" si="1494"/>
        <v/>
      </c>
      <c r="V749" s="59" t="str">
        <f t="shared" si="1494"/>
        <v/>
      </c>
      <c r="W749" s="59" t="str">
        <f t="shared" si="1494"/>
        <v/>
      </c>
      <c r="X749" s="59" t="str">
        <f t="shared" si="1494"/>
        <v/>
      </c>
      <c r="Y749" s="59" t="str">
        <f t="shared" si="1494"/>
        <v/>
      </c>
      <c r="Z749" s="59" t="str">
        <f t="shared" si="1494"/>
        <v/>
      </c>
    </row>
    <row r="750">
      <c r="A750" s="16" t="s">
        <v>785</v>
      </c>
      <c r="B750" s="62"/>
      <c r="C750" s="54">
        <v>45558.0</v>
      </c>
      <c r="D750" s="54"/>
      <c r="E750" s="55"/>
      <c r="F750" s="60"/>
      <c r="G750" s="57"/>
      <c r="H750" s="62"/>
      <c r="I750" s="58" t="str">
        <f t="shared" si="4"/>
        <v/>
      </c>
      <c r="J750" s="59" t="str">
        <f t="shared" ref="J750:K750" si="1495">if($E750="","",if($E750="Dropped",if(and(J$1&lt;=$I750,J$1&gt;=$H750),if(Year($D750)=J$1,$F750*0.8,if((year($D750)+1)=J$1,$F750*0.6,$F750*0.4)) ,""),if($E750="Minors",0,if($E750="FA Contract",if(and(J$1&lt;=$I750,J$1&gt;=$H750),$F750,""),if($E750="YP Contract",if(J$1=$H750,500000,if(J$1=($H750+1),1000000,if(J$1=($H750+2),1500000,""))))))))</f>
        <v/>
      </c>
      <c r="K750" s="59" t="str">
        <f t="shared" si="1495"/>
        <v/>
      </c>
      <c r="L750" s="59" t="str">
        <f t="shared" ref="L750:Z750" si="1496">if($E750="","",if($E750="Injured",if(and(L$1=year(today()),L$1&lt;=$I750,L$1&gt;=$H750),0,if(and(L$1&lt;=$I750,L$1&gt;=$H750),$F750,"")),if($E750="Dropped",if(and(L$1&lt;=$I750,L$1&gt;=$H750),if(Year($D750)=L$1,$F750*0.8,if((year($D750)+1)=L$1,$F750*0.6,$F750*0.4)) ,""),if($E750="Minors",0,if($E750="FA Contract",if(and(L$1&lt;=$I750,L$1&gt;=$H750),$F750,""),if($E750="YP Contract",if(L$1=$H750,500000,if(L$1=($H750+1),1000000,if(L$1=($H750+2),1500000,"")))))))))</f>
        <v/>
      </c>
      <c r="M750" s="59" t="str">
        <f t="shared" si="1496"/>
        <v/>
      </c>
      <c r="N750" s="59" t="str">
        <f t="shared" si="1496"/>
        <v/>
      </c>
      <c r="O750" s="59" t="str">
        <f t="shared" si="1496"/>
        <v/>
      </c>
      <c r="P750" s="59" t="str">
        <f t="shared" si="1496"/>
        <v/>
      </c>
      <c r="Q750" s="59" t="str">
        <f t="shared" si="1496"/>
        <v/>
      </c>
      <c r="R750" s="59" t="str">
        <f t="shared" si="1496"/>
        <v/>
      </c>
      <c r="S750" s="59" t="str">
        <f t="shared" si="1496"/>
        <v/>
      </c>
      <c r="T750" s="59" t="str">
        <f t="shared" si="1496"/>
        <v/>
      </c>
      <c r="U750" s="59" t="str">
        <f t="shared" si="1496"/>
        <v/>
      </c>
      <c r="V750" s="59" t="str">
        <f t="shared" si="1496"/>
        <v/>
      </c>
      <c r="W750" s="59" t="str">
        <f t="shared" si="1496"/>
        <v/>
      </c>
      <c r="X750" s="59" t="str">
        <f t="shared" si="1496"/>
        <v/>
      </c>
      <c r="Y750" s="59" t="str">
        <f t="shared" si="1496"/>
        <v/>
      </c>
      <c r="Z750" s="59" t="str">
        <f t="shared" si="1496"/>
        <v/>
      </c>
    </row>
    <row r="751">
      <c r="A751" s="16" t="s">
        <v>786</v>
      </c>
      <c r="B751" s="62"/>
      <c r="C751" s="54">
        <v>45760.0</v>
      </c>
      <c r="D751" s="54">
        <v>45857.0</v>
      </c>
      <c r="E751" s="55"/>
      <c r="F751" s="60"/>
      <c r="G751" s="57"/>
      <c r="H751" s="62"/>
      <c r="I751" s="58" t="str">
        <f t="shared" si="4"/>
        <v/>
      </c>
      <c r="J751" s="59" t="str">
        <f t="shared" ref="J751:K751" si="1497">if($E751="","",if($E751="Dropped",if(and(J$1&lt;=$I751,J$1&gt;=$H751),if(Year($D751)=J$1,$F751*0.8,if((year($D751)+1)=J$1,$F751*0.6,$F751*0.4)) ,""),if($E751="Minors",0,if($E751="FA Contract",if(and(J$1&lt;=$I751,J$1&gt;=$H751),$F751,""),if($E751="YP Contract",if(J$1=$H751,500000,if(J$1=($H751+1),1000000,if(J$1=($H751+2),1500000,""))))))))</f>
        <v/>
      </c>
      <c r="K751" s="59" t="str">
        <f t="shared" si="1497"/>
        <v/>
      </c>
      <c r="L751" s="59" t="str">
        <f t="shared" ref="L751:Z751" si="1498">if($E751="","",if($E751="Injured",if(and(L$1=year(today()),L$1&lt;=$I751,L$1&gt;=$H751),0,if(and(L$1&lt;=$I751,L$1&gt;=$H751),$F751,"")),if($E751="Dropped",if(and(L$1&lt;=$I751,L$1&gt;=$H751),if(Year($D751)=L$1,$F751*0.8,if((year($D751)+1)=L$1,$F751*0.6,$F751*0.4)) ,""),if($E751="Minors",0,if($E751="FA Contract",if(and(L$1&lt;=$I751,L$1&gt;=$H751),$F751,""),if($E751="YP Contract",if(L$1=$H751,500000,if(L$1=($H751+1),1000000,if(L$1=($H751+2),1500000,"")))))))))</f>
        <v/>
      </c>
      <c r="M751" s="59" t="str">
        <f t="shared" si="1498"/>
        <v/>
      </c>
      <c r="N751" s="59" t="str">
        <f t="shared" si="1498"/>
        <v/>
      </c>
      <c r="O751" s="59" t="str">
        <f t="shared" si="1498"/>
        <v/>
      </c>
      <c r="P751" s="59" t="str">
        <f t="shared" si="1498"/>
        <v/>
      </c>
      <c r="Q751" s="59" t="str">
        <f t="shared" si="1498"/>
        <v/>
      </c>
      <c r="R751" s="59" t="str">
        <f t="shared" si="1498"/>
        <v/>
      </c>
      <c r="S751" s="59" t="str">
        <f t="shared" si="1498"/>
        <v/>
      </c>
      <c r="T751" s="59" t="str">
        <f t="shared" si="1498"/>
        <v/>
      </c>
      <c r="U751" s="59" t="str">
        <f t="shared" si="1498"/>
        <v/>
      </c>
      <c r="V751" s="59" t="str">
        <f t="shared" si="1498"/>
        <v/>
      </c>
      <c r="W751" s="59" t="str">
        <f t="shared" si="1498"/>
        <v/>
      </c>
      <c r="X751" s="59" t="str">
        <f t="shared" si="1498"/>
        <v/>
      </c>
      <c r="Y751" s="59" t="str">
        <f t="shared" si="1498"/>
        <v/>
      </c>
      <c r="Z751" s="59" t="str">
        <f t="shared" si="1498"/>
        <v/>
      </c>
    </row>
    <row r="752">
      <c r="A752" s="16" t="s">
        <v>456</v>
      </c>
      <c r="B752" s="62"/>
      <c r="C752" s="54">
        <v>45844.0</v>
      </c>
      <c r="D752" s="54">
        <v>45977.0</v>
      </c>
      <c r="E752" s="55"/>
      <c r="F752" s="60"/>
      <c r="G752" s="57"/>
      <c r="H752" s="62"/>
      <c r="I752" s="58" t="str">
        <f t="shared" si="4"/>
        <v/>
      </c>
      <c r="J752" s="59" t="str">
        <f t="shared" ref="J752:K752" si="1499">if($E752="","",if($E752="Dropped",if(and(J$1&lt;=$I752,J$1&gt;=$H752),if(Year($D752)=J$1,$F752*0.8,if((year($D752)+1)=J$1,$F752*0.6,$F752*0.4)) ,""),if($E752="Minors",0,if($E752="FA Contract",if(and(J$1&lt;=$I752,J$1&gt;=$H752),$F752,""),if($E752="YP Contract",if(J$1=$H752,500000,if(J$1=($H752+1),1000000,if(J$1=($H752+2),1500000,""))))))))</f>
        <v/>
      </c>
      <c r="K752" s="59" t="str">
        <f t="shared" si="1499"/>
        <v/>
      </c>
      <c r="L752" s="59" t="str">
        <f t="shared" ref="L752:Z752" si="1500">if($E752="","",if($E752="Injured",if(and(L$1=year(today()),L$1&lt;=$I752,L$1&gt;=$H752),0,if(and(L$1&lt;=$I752,L$1&gt;=$H752),$F752,"")),if($E752="Dropped",if(and(L$1&lt;=$I752,L$1&gt;=$H752),if(Year($D752)=L$1,$F752*0.8,if((year($D752)+1)=L$1,$F752*0.6,$F752*0.4)) ,""),if($E752="Minors",0,if($E752="FA Contract",if(and(L$1&lt;=$I752,L$1&gt;=$H752),$F752,""),if($E752="YP Contract",if(L$1=$H752,500000,if(L$1=($H752+1),1000000,if(L$1=($H752+2),1500000,"")))))))))</f>
        <v/>
      </c>
      <c r="M752" s="59" t="str">
        <f t="shared" si="1500"/>
        <v/>
      </c>
      <c r="N752" s="59" t="str">
        <f t="shared" si="1500"/>
        <v/>
      </c>
      <c r="O752" s="59" t="str">
        <f t="shared" si="1500"/>
        <v/>
      </c>
      <c r="P752" s="59" t="str">
        <f t="shared" si="1500"/>
        <v/>
      </c>
      <c r="Q752" s="59" t="str">
        <f t="shared" si="1500"/>
        <v/>
      </c>
      <c r="R752" s="59" t="str">
        <f t="shared" si="1500"/>
        <v/>
      </c>
      <c r="S752" s="59" t="str">
        <f t="shared" si="1500"/>
        <v/>
      </c>
      <c r="T752" s="59" t="str">
        <f t="shared" si="1500"/>
        <v/>
      </c>
      <c r="U752" s="59" t="str">
        <f t="shared" si="1500"/>
        <v/>
      </c>
      <c r="V752" s="59" t="str">
        <f t="shared" si="1500"/>
        <v/>
      </c>
      <c r="W752" s="59" t="str">
        <f t="shared" si="1500"/>
        <v/>
      </c>
      <c r="X752" s="59" t="str">
        <f t="shared" si="1500"/>
        <v/>
      </c>
      <c r="Y752" s="59" t="str">
        <f t="shared" si="1500"/>
        <v/>
      </c>
      <c r="Z752" s="59" t="str">
        <f t="shared" si="1500"/>
        <v/>
      </c>
    </row>
    <row r="753">
      <c r="A753" s="16" t="s">
        <v>628</v>
      </c>
      <c r="B753" s="62"/>
      <c r="C753" s="54">
        <v>45767.0</v>
      </c>
      <c r="D753" s="54">
        <v>45977.0</v>
      </c>
      <c r="E753" s="55"/>
      <c r="F753" s="60"/>
      <c r="G753" s="57"/>
      <c r="H753" s="62"/>
      <c r="I753" s="58" t="str">
        <f t="shared" si="4"/>
        <v/>
      </c>
      <c r="J753" s="59" t="str">
        <f t="shared" ref="J753:K753" si="1501">if($E753="","",if($E753="Dropped",if(and(J$1&lt;=$I753,J$1&gt;=$H753),if(Year($D753)=J$1,$F753*0.8,if((year($D753)+1)=J$1,$F753*0.6,$F753*0.4)) ,""),if($E753="Minors",0,if($E753="FA Contract",if(and(J$1&lt;=$I753,J$1&gt;=$H753),$F753,""),if($E753="YP Contract",if(J$1=$H753,500000,if(J$1=($H753+1),1000000,if(J$1=($H753+2),1500000,""))))))))</f>
        <v/>
      </c>
      <c r="K753" s="59" t="str">
        <f t="shared" si="1501"/>
        <v/>
      </c>
      <c r="L753" s="59" t="str">
        <f t="shared" ref="L753:Z753" si="1502">if($E753="","",if($E753="Injured",if(and(L$1=year(today()),L$1&lt;=$I753,L$1&gt;=$H753),0,if(and(L$1&lt;=$I753,L$1&gt;=$H753),$F753,"")),if($E753="Dropped",if(and(L$1&lt;=$I753,L$1&gt;=$H753),if(Year($D753)=L$1,$F753*0.8,if((year($D753)+1)=L$1,$F753*0.6,$F753*0.4)) ,""),if($E753="Minors",0,if($E753="FA Contract",if(and(L$1&lt;=$I753,L$1&gt;=$H753),$F753,""),if($E753="YP Contract",if(L$1=$H753,500000,if(L$1=($H753+1),1000000,if(L$1=($H753+2),1500000,"")))))))))</f>
        <v/>
      </c>
      <c r="M753" s="59" t="str">
        <f t="shared" si="1502"/>
        <v/>
      </c>
      <c r="N753" s="59" t="str">
        <f t="shared" si="1502"/>
        <v/>
      </c>
      <c r="O753" s="59" t="str">
        <f t="shared" si="1502"/>
        <v/>
      </c>
      <c r="P753" s="59" t="str">
        <f t="shared" si="1502"/>
        <v/>
      </c>
      <c r="Q753" s="59" t="str">
        <f t="shared" si="1502"/>
        <v/>
      </c>
      <c r="R753" s="59" t="str">
        <f t="shared" si="1502"/>
        <v/>
      </c>
      <c r="S753" s="59" t="str">
        <f t="shared" si="1502"/>
        <v/>
      </c>
      <c r="T753" s="59" t="str">
        <f t="shared" si="1502"/>
        <v/>
      </c>
      <c r="U753" s="59" t="str">
        <f t="shared" si="1502"/>
        <v/>
      </c>
      <c r="V753" s="59" t="str">
        <f t="shared" si="1502"/>
        <v/>
      </c>
      <c r="W753" s="59" t="str">
        <f t="shared" si="1502"/>
        <v/>
      </c>
      <c r="X753" s="59" t="str">
        <f t="shared" si="1502"/>
        <v/>
      </c>
      <c r="Y753" s="59" t="str">
        <f t="shared" si="1502"/>
        <v/>
      </c>
      <c r="Z753" s="59" t="str">
        <f t="shared" si="1502"/>
        <v/>
      </c>
    </row>
    <row r="754">
      <c r="A754" s="16" t="s">
        <v>787</v>
      </c>
      <c r="B754" s="62"/>
      <c r="C754" s="54">
        <v>45607.0</v>
      </c>
      <c r="D754" s="54"/>
      <c r="E754" s="55"/>
      <c r="F754" s="56"/>
      <c r="G754" s="57"/>
      <c r="H754" s="62"/>
      <c r="I754" s="58" t="str">
        <f t="shared" si="4"/>
        <v/>
      </c>
      <c r="J754" s="59" t="str">
        <f t="shared" ref="J754:K754" si="1503">if($E754="","",if($E754="Dropped",if(and(J$1&lt;=$I754,J$1&gt;=$H754),if(Year($D754)=J$1,$F754*0.8,if((year($D754)+1)=J$1,$F754*0.6,$F754*0.4)) ,""),if($E754="Minors",0,if($E754="FA Contract",if(and(J$1&lt;=$I754,J$1&gt;=$H754),$F754,""),if($E754="YP Contract",if(J$1=$H754,500000,if(J$1=($H754+1),1000000,if(J$1=($H754+2),1500000,""))))))))</f>
        <v/>
      </c>
      <c r="K754" s="59" t="str">
        <f t="shared" si="1503"/>
        <v/>
      </c>
      <c r="L754" s="59" t="str">
        <f t="shared" ref="L754:Z754" si="1504">if($E754="","",if($E754="Injured",if(and(L$1=year(today()),L$1&lt;=$I754,L$1&gt;=$H754),0,if(and(L$1&lt;=$I754,L$1&gt;=$H754),$F754,"")),if($E754="Dropped",if(and(L$1&lt;=$I754,L$1&gt;=$H754),if(Year($D754)=L$1,$F754*0.8,if((year($D754)+1)=L$1,$F754*0.6,$F754*0.4)) ,""),if($E754="Minors",0,if($E754="FA Contract",if(and(L$1&lt;=$I754,L$1&gt;=$H754),$F754,""),if($E754="YP Contract",if(L$1=$H754,500000,if(L$1=($H754+1),1000000,if(L$1=($H754+2),1500000,"")))))))))</f>
        <v/>
      </c>
      <c r="M754" s="59" t="str">
        <f t="shared" si="1504"/>
        <v/>
      </c>
      <c r="N754" s="59" t="str">
        <f t="shared" si="1504"/>
        <v/>
      </c>
      <c r="O754" s="59" t="str">
        <f t="shared" si="1504"/>
        <v/>
      </c>
      <c r="P754" s="59" t="str">
        <f t="shared" si="1504"/>
        <v/>
      </c>
      <c r="Q754" s="59" t="str">
        <f t="shared" si="1504"/>
        <v/>
      </c>
      <c r="R754" s="59" t="str">
        <f t="shared" si="1504"/>
        <v/>
      </c>
      <c r="S754" s="59" t="str">
        <f t="shared" si="1504"/>
        <v/>
      </c>
      <c r="T754" s="59" t="str">
        <f t="shared" si="1504"/>
        <v/>
      </c>
      <c r="U754" s="59" t="str">
        <f t="shared" si="1504"/>
        <v/>
      </c>
      <c r="V754" s="59" t="str">
        <f t="shared" si="1504"/>
        <v/>
      </c>
      <c r="W754" s="59" t="str">
        <f t="shared" si="1504"/>
        <v/>
      </c>
      <c r="X754" s="59" t="str">
        <f t="shared" si="1504"/>
        <v/>
      </c>
      <c r="Y754" s="59" t="str">
        <f t="shared" si="1504"/>
        <v/>
      </c>
      <c r="Z754" s="59" t="str">
        <f t="shared" si="1504"/>
        <v/>
      </c>
    </row>
    <row r="755">
      <c r="A755" s="16" t="s">
        <v>788</v>
      </c>
      <c r="B755" s="62"/>
      <c r="C755" s="54">
        <v>45767.0</v>
      </c>
      <c r="D755" s="54">
        <v>45788.0</v>
      </c>
      <c r="E755" s="55"/>
      <c r="F755" s="60"/>
      <c r="G755" s="57"/>
      <c r="H755" s="62"/>
      <c r="I755" s="58" t="str">
        <f t="shared" si="4"/>
        <v/>
      </c>
      <c r="J755" s="59" t="str">
        <f t="shared" ref="J755:K755" si="1505">if($E755="","",if($E755="Dropped",if(and(J$1&lt;=$I755,J$1&gt;=$H755),if(Year($D755)=J$1,$F755*0.8,if((year($D755)+1)=J$1,$F755*0.6,$F755*0.4)) ,""),if($E755="Minors",0,if($E755="FA Contract",if(and(J$1&lt;=$I755,J$1&gt;=$H755),$F755,""),if($E755="YP Contract",if(J$1=$H755,500000,if(J$1=($H755+1),1000000,if(J$1=($H755+2),1500000,""))))))))</f>
        <v/>
      </c>
      <c r="K755" s="59" t="str">
        <f t="shared" si="1505"/>
        <v/>
      </c>
      <c r="L755" s="59" t="str">
        <f t="shared" ref="L755:Z755" si="1506">if($E755="","",if($E755="Injured",if(and(L$1=year(today()),L$1&lt;=$I755,L$1&gt;=$H755),0,if(and(L$1&lt;=$I755,L$1&gt;=$H755),$F755,"")),if($E755="Dropped",if(and(L$1&lt;=$I755,L$1&gt;=$H755),if(Year($D755)=L$1,$F755*0.8,if((year($D755)+1)=L$1,$F755*0.6,$F755*0.4)) ,""),if($E755="Minors",0,if($E755="FA Contract",if(and(L$1&lt;=$I755,L$1&gt;=$H755),$F755,""),if($E755="YP Contract",if(L$1=$H755,500000,if(L$1=($H755+1),1000000,if(L$1=($H755+2),1500000,"")))))))))</f>
        <v/>
      </c>
      <c r="M755" s="59" t="str">
        <f t="shared" si="1506"/>
        <v/>
      </c>
      <c r="N755" s="59" t="str">
        <f t="shared" si="1506"/>
        <v/>
      </c>
      <c r="O755" s="59" t="str">
        <f t="shared" si="1506"/>
        <v/>
      </c>
      <c r="P755" s="59" t="str">
        <f t="shared" si="1506"/>
        <v/>
      </c>
      <c r="Q755" s="59" t="str">
        <f t="shared" si="1506"/>
        <v/>
      </c>
      <c r="R755" s="59" t="str">
        <f t="shared" si="1506"/>
        <v/>
      </c>
      <c r="S755" s="59" t="str">
        <f t="shared" si="1506"/>
        <v/>
      </c>
      <c r="T755" s="59" t="str">
        <f t="shared" si="1506"/>
        <v/>
      </c>
      <c r="U755" s="59" t="str">
        <f t="shared" si="1506"/>
        <v/>
      </c>
      <c r="V755" s="59" t="str">
        <f t="shared" si="1506"/>
        <v/>
      </c>
      <c r="W755" s="59" t="str">
        <f t="shared" si="1506"/>
        <v/>
      </c>
      <c r="X755" s="59" t="str">
        <f t="shared" si="1506"/>
        <v/>
      </c>
      <c r="Y755" s="59" t="str">
        <f t="shared" si="1506"/>
        <v/>
      </c>
      <c r="Z755" s="59" t="str">
        <f t="shared" si="1506"/>
        <v/>
      </c>
    </row>
    <row r="756">
      <c r="A756" s="16" t="s">
        <v>789</v>
      </c>
      <c r="B756" s="62"/>
      <c r="C756" s="54">
        <v>45343.0</v>
      </c>
      <c r="D756" s="54">
        <v>45730.0</v>
      </c>
      <c r="E756" s="55"/>
      <c r="F756" s="60"/>
      <c r="G756" s="57"/>
      <c r="H756" s="62"/>
      <c r="I756" s="58" t="str">
        <f t="shared" si="4"/>
        <v/>
      </c>
      <c r="J756" s="59" t="str">
        <f t="shared" ref="J756:K756" si="1507">if($E756="","",if($E756="Dropped",if(and(J$1&lt;=$I756,J$1&gt;=$H756),if(Year($D756)=J$1,$F756*0.8,if((year($D756)+1)=J$1,$F756*0.6,$F756*0.4)) ,""),if($E756="Minors",0,if($E756="FA Contract",if(and(J$1&lt;=$I756,J$1&gt;=$H756),$F756,""),if($E756="YP Contract",if(J$1=$H756,500000,if(J$1=($H756+1),1000000,if(J$1=($H756+2),1500000,""))))))))</f>
        <v/>
      </c>
      <c r="K756" s="59" t="str">
        <f t="shared" si="1507"/>
        <v/>
      </c>
      <c r="L756" s="59" t="str">
        <f t="shared" ref="L756:Z756" si="1508">if($E756="","",if($E756="Injured",if(and(L$1=year(today()),L$1&lt;=$I756,L$1&gt;=$H756),0,if(and(L$1&lt;=$I756,L$1&gt;=$H756),$F756,"")),if($E756="Dropped",if(and(L$1&lt;=$I756,L$1&gt;=$H756),if(Year($D756)=L$1,$F756*0.8,if((year($D756)+1)=L$1,$F756*0.6,$F756*0.4)) ,""),if($E756="Minors",0,if($E756="FA Contract",if(and(L$1&lt;=$I756,L$1&gt;=$H756),$F756,""),if($E756="YP Contract",if(L$1=$H756,500000,if(L$1=($H756+1),1000000,if(L$1=($H756+2),1500000,"")))))))))</f>
        <v/>
      </c>
      <c r="M756" s="59" t="str">
        <f t="shared" si="1508"/>
        <v/>
      </c>
      <c r="N756" s="59" t="str">
        <f t="shared" si="1508"/>
        <v/>
      </c>
      <c r="O756" s="59" t="str">
        <f t="shared" si="1508"/>
        <v/>
      </c>
      <c r="P756" s="59" t="str">
        <f t="shared" si="1508"/>
        <v/>
      </c>
      <c r="Q756" s="59" t="str">
        <f t="shared" si="1508"/>
        <v/>
      </c>
      <c r="R756" s="59" t="str">
        <f t="shared" si="1508"/>
        <v/>
      </c>
      <c r="S756" s="59" t="str">
        <f t="shared" si="1508"/>
        <v/>
      </c>
      <c r="T756" s="59" t="str">
        <f t="shared" si="1508"/>
        <v/>
      </c>
      <c r="U756" s="59" t="str">
        <f t="shared" si="1508"/>
        <v/>
      </c>
      <c r="V756" s="59" t="str">
        <f t="shared" si="1508"/>
        <v/>
      </c>
      <c r="W756" s="59" t="str">
        <f t="shared" si="1508"/>
        <v/>
      </c>
      <c r="X756" s="59" t="str">
        <f t="shared" si="1508"/>
        <v/>
      </c>
      <c r="Y756" s="59" t="str">
        <f t="shared" si="1508"/>
        <v/>
      </c>
      <c r="Z756" s="59" t="str">
        <f t="shared" si="1508"/>
        <v/>
      </c>
    </row>
    <row r="757">
      <c r="A757" s="16" t="s">
        <v>255</v>
      </c>
      <c r="B757" s="16"/>
      <c r="C757" s="54">
        <v>45823.0</v>
      </c>
      <c r="D757" s="54">
        <v>46048.0</v>
      </c>
      <c r="E757" s="55"/>
      <c r="F757" s="60"/>
      <c r="G757" s="57"/>
      <c r="H757" s="62"/>
      <c r="I757" s="58" t="str">
        <f t="shared" si="4"/>
        <v/>
      </c>
      <c r="J757" s="59" t="str">
        <f t="shared" ref="J757:K757" si="1509">if($E757="","",if($E757="Dropped",if(and(J$1&lt;=$I757,J$1&gt;=$H757),if(Year($D757)=J$1,$F757*0.8,if((year($D757)+1)=J$1,$F757*0.6,$F757*0.4)) ,""),if($E757="Minors",0,if($E757="FA Contract",if(and(J$1&lt;=$I757,J$1&gt;=$H757),$F757,""),if($E757="YP Contract",if(J$1=$H757,500000,if(J$1=($H757+1),1000000,if(J$1=($H757+2),1500000,""))))))))</f>
        <v/>
      </c>
      <c r="K757" s="59" t="str">
        <f t="shared" si="1509"/>
        <v/>
      </c>
      <c r="L757" s="59" t="str">
        <f t="shared" ref="L757:Z757" si="1510">if($E757="","",if($E757="Injured",if(and(L$1=year(today()),L$1&lt;=$I757,L$1&gt;=$H757),0,if(and(L$1&lt;=$I757,L$1&gt;=$H757),$F757,"")),if($E757="Dropped",if(and(L$1&lt;=$I757,L$1&gt;=$H757),if(Year($D757)=L$1,$F757*0.8,if((year($D757)+1)=L$1,$F757*0.6,$F757*0.4)) ,""),if($E757="Minors",0,if($E757="FA Contract",if(and(L$1&lt;=$I757,L$1&gt;=$H757),$F757,""),if($E757="YP Contract",if(L$1=$H757,500000,if(L$1=($H757+1),1000000,if(L$1=($H757+2),1500000,"")))))))))</f>
        <v/>
      </c>
      <c r="M757" s="59" t="str">
        <f t="shared" si="1510"/>
        <v/>
      </c>
      <c r="N757" s="59" t="str">
        <f t="shared" si="1510"/>
        <v/>
      </c>
      <c r="O757" s="59" t="str">
        <f t="shared" si="1510"/>
        <v/>
      </c>
      <c r="P757" s="59" t="str">
        <f t="shared" si="1510"/>
        <v/>
      </c>
      <c r="Q757" s="59" t="str">
        <f t="shared" si="1510"/>
        <v/>
      </c>
      <c r="R757" s="59" t="str">
        <f t="shared" si="1510"/>
        <v/>
      </c>
      <c r="S757" s="59" t="str">
        <f t="shared" si="1510"/>
        <v/>
      </c>
      <c r="T757" s="59" t="str">
        <f t="shared" si="1510"/>
        <v/>
      </c>
      <c r="U757" s="59" t="str">
        <f t="shared" si="1510"/>
        <v/>
      </c>
      <c r="V757" s="59" t="str">
        <f t="shared" si="1510"/>
        <v/>
      </c>
      <c r="W757" s="59" t="str">
        <f t="shared" si="1510"/>
        <v/>
      </c>
      <c r="X757" s="59" t="str">
        <f t="shared" si="1510"/>
        <v/>
      </c>
      <c r="Y757" s="59" t="str">
        <f t="shared" si="1510"/>
        <v/>
      </c>
      <c r="Z757" s="59" t="str">
        <f t="shared" si="1510"/>
        <v/>
      </c>
    </row>
    <row r="758">
      <c r="A758" s="16" t="s">
        <v>790</v>
      </c>
      <c r="B758" s="62"/>
      <c r="C758" s="54">
        <v>45479.0</v>
      </c>
      <c r="D758" s="54"/>
      <c r="E758" s="55"/>
      <c r="F758" s="60"/>
      <c r="G758" s="57"/>
      <c r="H758" s="62"/>
      <c r="I758" s="58" t="str">
        <f t="shared" si="4"/>
        <v/>
      </c>
      <c r="J758" s="59" t="str">
        <f t="shared" ref="J758:K758" si="1511">if($E758="","",if($E758="Dropped",if(and(J$1&lt;=$I758,J$1&gt;=$H758),if(Year($D758)=J$1,$F758*0.8,if((year($D758)+1)=J$1,$F758*0.6,$F758*0.4)) ,""),if($E758="Minors",0,if($E758="FA Contract",if(and(J$1&lt;=$I758,J$1&gt;=$H758),$F758,""),if($E758="YP Contract",if(J$1=$H758,500000,if(J$1=($H758+1),1000000,if(J$1=($H758+2),1500000,""))))))))</f>
        <v/>
      </c>
      <c r="K758" s="59" t="str">
        <f t="shared" si="1511"/>
        <v/>
      </c>
      <c r="L758" s="59" t="str">
        <f t="shared" ref="L758:Z758" si="1512">if($E758="","",if($E758="Injured",if(and(L$1=year(today()),L$1&lt;=$I758,L$1&gt;=$H758),0,if(and(L$1&lt;=$I758,L$1&gt;=$H758),$F758,"")),if($E758="Dropped",if(and(L$1&lt;=$I758,L$1&gt;=$H758),if(Year($D758)=L$1,$F758*0.8,if((year($D758)+1)=L$1,$F758*0.6,$F758*0.4)) ,""),if($E758="Minors",0,if($E758="FA Contract",if(and(L$1&lt;=$I758,L$1&gt;=$H758),$F758,""),if($E758="YP Contract",if(L$1=$H758,500000,if(L$1=($H758+1),1000000,if(L$1=($H758+2),1500000,"")))))))))</f>
        <v/>
      </c>
      <c r="M758" s="59" t="str">
        <f t="shared" si="1512"/>
        <v/>
      </c>
      <c r="N758" s="59" t="str">
        <f t="shared" si="1512"/>
        <v/>
      </c>
      <c r="O758" s="59" t="str">
        <f t="shared" si="1512"/>
        <v/>
      </c>
      <c r="P758" s="59" t="str">
        <f t="shared" si="1512"/>
        <v/>
      </c>
      <c r="Q758" s="59" t="str">
        <f t="shared" si="1512"/>
        <v/>
      </c>
      <c r="R758" s="59" t="str">
        <f t="shared" si="1512"/>
        <v/>
      </c>
      <c r="S758" s="59" t="str">
        <f t="shared" si="1512"/>
        <v/>
      </c>
      <c r="T758" s="59" t="str">
        <f t="shared" si="1512"/>
        <v/>
      </c>
      <c r="U758" s="59" t="str">
        <f t="shared" si="1512"/>
        <v/>
      </c>
      <c r="V758" s="59" t="str">
        <f t="shared" si="1512"/>
        <v/>
      </c>
      <c r="W758" s="59" t="str">
        <f t="shared" si="1512"/>
        <v/>
      </c>
      <c r="X758" s="59" t="str">
        <f t="shared" si="1512"/>
        <v/>
      </c>
      <c r="Y758" s="59" t="str">
        <f t="shared" si="1512"/>
        <v/>
      </c>
      <c r="Z758" s="59" t="str">
        <f t="shared" si="1512"/>
        <v/>
      </c>
    </row>
    <row r="759">
      <c r="A759" s="16" t="s">
        <v>791</v>
      </c>
      <c r="B759" s="62"/>
      <c r="C759" s="54">
        <v>45732.0</v>
      </c>
      <c r="D759" s="54">
        <v>45824.0</v>
      </c>
      <c r="E759" s="55"/>
      <c r="F759" s="56"/>
      <c r="G759" s="57"/>
      <c r="H759" s="62"/>
      <c r="I759" s="58" t="str">
        <f t="shared" si="4"/>
        <v/>
      </c>
      <c r="J759" s="59" t="str">
        <f t="shared" ref="J759:K759" si="1513">if($E759="","",if($E759="Dropped",if(and(J$1&lt;=$I759,J$1&gt;=$H759),if(Year($D759)=J$1,$F759*0.8,if((year($D759)+1)=J$1,$F759*0.6,$F759*0.4)) ,""),if($E759="Minors",0,if($E759="FA Contract",if(and(J$1&lt;=$I759,J$1&gt;=$H759),$F759,""),if($E759="YP Contract",if(J$1=$H759,500000,if(J$1=($H759+1),1000000,if(J$1=($H759+2),1500000,""))))))))</f>
        <v/>
      </c>
      <c r="K759" s="59" t="str">
        <f t="shared" si="1513"/>
        <v/>
      </c>
      <c r="L759" s="59" t="str">
        <f t="shared" ref="L759:Z759" si="1514">if($E759="","",if($E759="Injured",if(and(L$1=year(today()),L$1&lt;=$I759,L$1&gt;=$H759),0,if(and(L$1&lt;=$I759,L$1&gt;=$H759),$F759,"")),if($E759="Dropped",if(and(L$1&lt;=$I759,L$1&gt;=$H759),if(Year($D759)=L$1,$F759*0.8,if((year($D759)+1)=L$1,$F759*0.6,$F759*0.4)) ,""),if($E759="Minors",0,if($E759="FA Contract",if(and(L$1&lt;=$I759,L$1&gt;=$H759),$F759,""),if($E759="YP Contract",if(L$1=$H759,500000,if(L$1=($H759+1),1000000,if(L$1=($H759+2),1500000,"")))))))))</f>
        <v/>
      </c>
      <c r="M759" s="59" t="str">
        <f t="shared" si="1514"/>
        <v/>
      </c>
      <c r="N759" s="59" t="str">
        <f t="shared" si="1514"/>
        <v/>
      </c>
      <c r="O759" s="59" t="str">
        <f t="shared" si="1514"/>
        <v/>
      </c>
      <c r="P759" s="59" t="str">
        <f t="shared" si="1514"/>
        <v/>
      </c>
      <c r="Q759" s="59" t="str">
        <f t="shared" si="1514"/>
        <v/>
      </c>
      <c r="R759" s="59" t="str">
        <f t="shared" si="1514"/>
        <v/>
      </c>
      <c r="S759" s="59" t="str">
        <f t="shared" si="1514"/>
        <v/>
      </c>
      <c r="T759" s="59" t="str">
        <f t="shared" si="1514"/>
        <v/>
      </c>
      <c r="U759" s="59" t="str">
        <f t="shared" si="1514"/>
        <v/>
      </c>
      <c r="V759" s="59" t="str">
        <f t="shared" si="1514"/>
        <v/>
      </c>
      <c r="W759" s="59" t="str">
        <f t="shared" si="1514"/>
        <v/>
      </c>
      <c r="X759" s="59" t="str">
        <f t="shared" si="1514"/>
        <v/>
      </c>
      <c r="Y759" s="59" t="str">
        <f t="shared" si="1514"/>
        <v/>
      </c>
      <c r="Z759" s="59" t="str">
        <f t="shared" si="1514"/>
        <v/>
      </c>
    </row>
    <row r="760">
      <c r="A760" s="16" t="s">
        <v>328</v>
      </c>
      <c r="B760" s="62"/>
      <c r="C760" s="54">
        <v>45356.0</v>
      </c>
      <c r="D760" s="54">
        <v>45977.0</v>
      </c>
      <c r="E760" s="55"/>
      <c r="F760" s="60"/>
      <c r="G760" s="57"/>
      <c r="H760" s="62"/>
      <c r="I760" s="58" t="str">
        <f t="shared" si="4"/>
        <v/>
      </c>
      <c r="J760" s="59" t="str">
        <f t="shared" ref="J760:K760" si="1515">if($E760="","",if($E760="Dropped",if(and(J$1&lt;=$I760,J$1&gt;=$H760),if(Year($D760)=J$1,$F760*0.8,if((year($D760)+1)=J$1,$F760*0.6,$F760*0.4)) ,""),if($E760="Minors",0,if($E760="FA Contract",if(and(J$1&lt;=$I760,J$1&gt;=$H760),$F760,""),if($E760="YP Contract",if(J$1=$H760,500000,if(J$1=($H760+1),1000000,if(J$1=($H760+2),1500000,""))))))))</f>
        <v/>
      </c>
      <c r="K760" s="59" t="str">
        <f t="shared" si="1515"/>
        <v/>
      </c>
      <c r="L760" s="59" t="str">
        <f t="shared" ref="L760:Z760" si="1516">if($E760="","",if($E760="Injured",if(and(L$1=year(today()),L$1&lt;=$I760,L$1&gt;=$H760),0,if(and(L$1&lt;=$I760,L$1&gt;=$H760),$F760,"")),if($E760="Dropped",if(and(L$1&lt;=$I760,L$1&gt;=$H760),if(Year($D760)=L$1,$F760*0.8,if((year($D760)+1)=L$1,$F760*0.6,$F760*0.4)) ,""),if($E760="Minors",0,if($E760="FA Contract",if(and(L$1&lt;=$I760,L$1&gt;=$H760),$F760,""),if($E760="YP Contract",if(L$1=$H760,500000,if(L$1=($H760+1),1000000,if(L$1=($H760+2),1500000,"")))))))))</f>
        <v/>
      </c>
      <c r="M760" s="59" t="str">
        <f t="shared" si="1516"/>
        <v/>
      </c>
      <c r="N760" s="59" t="str">
        <f t="shared" si="1516"/>
        <v/>
      </c>
      <c r="O760" s="59" t="str">
        <f t="shared" si="1516"/>
        <v/>
      </c>
      <c r="P760" s="59" t="str">
        <f t="shared" si="1516"/>
        <v/>
      </c>
      <c r="Q760" s="59" t="str">
        <f t="shared" si="1516"/>
        <v/>
      </c>
      <c r="R760" s="59" t="str">
        <f t="shared" si="1516"/>
        <v/>
      </c>
      <c r="S760" s="59" t="str">
        <f t="shared" si="1516"/>
        <v/>
      </c>
      <c r="T760" s="59" t="str">
        <f t="shared" si="1516"/>
        <v/>
      </c>
      <c r="U760" s="59" t="str">
        <f t="shared" si="1516"/>
        <v/>
      </c>
      <c r="V760" s="59" t="str">
        <f t="shared" si="1516"/>
        <v/>
      </c>
      <c r="W760" s="59" t="str">
        <f t="shared" si="1516"/>
        <v/>
      </c>
      <c r="X760" s="59" t="str">
        <f t="shared" si="1516"/>
        <v/>
      </c>
      <c r="Y760" s="59" t="str">
        <f t="shared" si="1516"/>
        <v/>
      </c>
      <c r="Z760" s="59" t="str">
        <f t="shared" si="1516"/>
        <v/>
      </c>
    </row>
    <row r="761">
      <c r="A761" s="16" t="s">
        <v>792</v>
      </c>
      <c r="B761" s="62"/>
      <c r="C761" s="54">
        <v>45608.0</v>
      </c>
      <c r="D761" s="54"/>
      <c r="E761" s="55"/>
      <c r="F761" s="56"/>
      <c r="G761" s="57"/>
      <c r="H761" s="62"/>
      <c r="I761" s="58" t="str">
        <f t="shared" si="4"/>
        <v/>
      </c>
      <c r="J761" s="59" t="str">
        <f t="shared" ref="J761:K761" si="1517">if($E761="","",if($E761="Dropped",if(and(J$1&lt;=$I761,J$1&gt;=$H761),if(Year($D761)=J$1,$F761*0.8,if((year($D761)+1)=J$1,$F761*0.6,$F761*0.4)) ,""),if($E761="Minors",0,if($E761="FA Contract",if(and(J$1&lt;=$I761,J$1&gt;=$H761),$F761,""),if($E761="YP Contract",if(J$1=$H761,500000,if(J$1=($H761+1),1000000,if(J$1=($H761+2),1500000,""))))))))</f>
        <v/>
      </c>
      <c r="K761" s="59" t="str">
        <f t="shared" si="1517"/>
        <v/>
      </c>
      <c r="L761" s="59" t="str">
        <f t="shared" ref="L761:Z761" si="1518">if($E761="","",if($E761="Injured",if(and(L$1=year(today()),L$1&lt;=$I761,L$1&gt;=$H761),0,if(and(L$1&lt;=$I761,L$1&gt;=$H761),$F761,"")),if($E761="Dropped",if(and(L$1&lt;=$I761,L$1&gt;=$H761),if(Year($D761)=L$1,$F761*0.8,if((year($D761)+1)=L$1,$F761*0.6,$F761*0.4)) ,""),if($E761="Minors",0,if($E761="FA Contract",if(and(L$1&lt;=$I761,L$1&gt;=$H761),$F761,""),if($E761="YP Contract",if(L$1=$H761,500000,if(L$1=($H761+1),1000000,if(L$1=($H761+2),1500000,"")))))))))</f>
        <v/>
      </c>
      <c r="M761" s="59" t="str">
        <f t="shared" si="1518"/>
        <v/>
      </c>
      <c r="N761" s="59" t="str">
        <f t="shared" si="1518"/>
        <v/>
      </c>
      <c r="O761" s="59" t="str">
        <f t="shared" si="1518"/>
        <v/>
      </c>
      <c r="P761" s="59" t="str">
        <f t="shared" si="1518"/>
        <v/>
      </c>
      <c r="Q761" s="59" t="str">
        <f t="shared" si="1518"/>
        <v/>
      </c>
      <c r="R761" s="59" t="str">
        <f t="shared" si="1518"/>
        <v/>
      </c>
      <c r="S761" s="59" t="str">
        <f t="shared" si="1518"/>
        <v/>
      </c>
      <c r="T761" s="59" t="str">
        <f t="shared" si="1518"/>
        <v/>
      </c>
      <c r="U761" s="59" t="str">
        <f t="shared" si="1518"/>
        <v/>
      </c>
      <c r="V761" s="59" t="str">
        <f t="shared" si="1518"/>
        <v/>
      </c>
      <c r="W761" s="59" t="str">
        <f t="shared" si="1518"/>
        <v/>
      </c>
      <c r="X761" s="59" t="str">
        <f t="shared" si="1518"/>
        <v/>
      </c>
      <c r="Y761" s="59" t="str">
        <f t="shared" si="1518"/>
        <v/>
      </c>
      <c r="Z761" s="59" t="str">
        <f t="shared" si="1518"/>
        <v/>
      </c>
    </row>
    <row r="762">
      <c r="A762" s="16" t="s">
        <v>629</v>
      </c>
      <c r="B762" s="62"/>
      <c r="C762" s="54">
        <v>45914.0</v>
      </c>
      <c r="D762" s="54">
        <v>45977.0</v>
      </c>
      <c r="E762" s="55"/>
      <c r="F762" s="60"/>
      <c r="G762" s="57"/>
      <c r="H762" s="62"/>
      <c r="I762" s="58" t="str">
        <f t="shared" si="4"/>
        <v/>
      </c>
      <c r="J762" s="59" t="str">
        <f t="shared" ref="J762:K762" si="1519">if($E762="","",if($E762="Dropped",if(and(J$1&lt;=$I762,J$1&gt;=$H762),if(Year($D762)=J$1,$F762*0.8,if((year($D762)+1)=J$1,$F762*0.6,$F762*0.4)) ,""),if($E762="Minors",0,if($E762="FA Contract",if(and(J$1&lt;=$I762,J$1&gt;=$H762),$F762,""),if($E762="YP Contract",if(J$1=$H762,500000,if(J$1=($H762+1),1000000,if(J$1=($H762+2),1500000,""))))))))</f>
        <v/>
      </c>
      <c r="K762" s="59" t="str">
        <f t="shared" si="1519"/>
        <v/>
      </c>
      <c r="L762" s="59" t="str">
        <f t="shared" ref="L762:Z762" si="1520">if($E762="","",if($E762="Injured",if(and(L$1=year(today()),L$1&lt;=$I762,L$1&gt;=$H762),0,if(and(L$1&lt;=$I762,L$1&gt;=$H762),$F762,"")),if($E762="Dropped",if(and(L$1&lt;=$I762,L$1&gt;=$H762),if(Year($D762)=L$1,$F762*0.8,if((year($D762)+1)=L$1,$F762*0.6,$F762*0.4)) ,""),if($E762="Minors",0,if($E762="FA Contract",if(and(L$1&lt;=$I762,L$1&gt;=$H762),$F762,""),if($E762="YP Contract",if(L$1=$H762,500000,if(L$1=($H762+1),1000000,if(L$1=($H762+2),1500000,"")))))))))</f>
        <v/>
      </c>
      <c r="M762" s="59" t="str">
        <f t="shared" si="1520"/>
        <v/>
      </c>
      <c r="N762" s="59" t="str">
        <f t="shared" si="1520"/>
        <v/>
      </c>
      <c r="O762" s="59" t="str">
        <f t="shared" si="1520"/>
        <v/>
      </c>
      <c r="P762" s="59" t="str">
        <f t="shared" si="1520"/>
        <v/>
      </c>
      <c r="Q762" s="59" t="str">
        <f t="shared" si="1520"/>
        <v/>
      </c>
      <c r="R762" s="59" t="str">
        <f t="shared" si="1520"/>
        <v/>
      </c>
      <c r="S762" s="59" t="str">
        <f t="shared" si="1520"/>
        <v/>
      </c>
      <c r="T762" s="59" t="str">
        <f t="shared" si="1520"/>
        <v/>
      </c>
      <c r="U762" s="59" t="str">
        <f t="shared" si="1520"/>
        <v/>
      </c>
      <c r="V762" s="59" t="str">
        <f t="shared" si="1520"/>
        <v/>
      </c>
      <c r="W762" s="59" t="str">
        <f t="shared" si="1520"/>
        <v/>
      </c>
      <c r="X762" s="59" t="str">
        <f t="shared" si="1520"/>
        <v/>
      </c>
      <c r="Y762" s="59" t="str">
        <f t="shared" si="1520"/>
        <v/>
      </c>
      <c r="Z762" s="59" t="str">
        <f t="shared" si="1520"/>
        <v/>
      </c>
    </row>
    <row r="763">
      <c r="A763" s="16" t="s">
        <v>793</v>
      </c>
      <c r="B763" s="62"/>
      <c r="C763" s="54">
        <v>45502.0</v>
      </c>
      <c r="D763" s="54"/>
      <c r="E763" s="55"/>
      <c r="F763" s="60"/>
      <c r="G763" s="57"/>
      <c r="H763" s="62"/>
      <c r="I763" s="58" t="str">
        <f t="shared" si="4"/>
        <v/>
      </c>
      <c r="J763" s="59" t="str">
        <f t="shared" ref="J763:K763" si="1521">if($E763="","",if($E763="Dropped",if(and(J$1&lt;=$I763,J$1&gt;=$H763),if(Year($D763)=J$1,$F763*0.8,if((year($D763)+1)=J$1,$F763*0.6,$F763*0.4)) ,""),if($E763="Minors",0,if($E763="FA Contract",if(and(J$1&lt;=$I763,J$1&gt;=$H763),$F763,""),if($E763="YP Contract",if(J$1=$H763,500000,if(J$1=($H763+1),1000000,if(J$1=($H763+2),1500000,""))))))))</f>
        <v/>
      </c>
      <c r="K763" s="59" t="str">
        <f t="shared" si="1521"/>
        <v/>
      </c>
      <c r="L763" s="59" t="str">
        <f t="shared" ref="L763:Z763" si="1522">if($E763="","",if($E763="Injured",if(and(L$1=year(today()),L$1&lt;=$I763,L$1&gt;=$H763),0,if(and(L$1&lt;=$I763,L$1&gt;=$H763),$F763,"")),if($E763="Dropped",if(and(L$1&lt;=$I763,L$1&gt;=$H763),if(Year($D763)=L$1,$F763*0.8,if((year($D763)+1)=L$1,$F763*0.6,$F763*0.4)) ,""),if($E763="Minors",0,if($E763="FA Contract",if(and(L$1&lt;=$I763,L$1&gt;=$H763),$F763,""),if($E763="YP Contract",if(L$1=$H763,500000,if(L$1=($H763+1),1000000,if(L$1=($H763+2),1500000,"")))))))))</f>
        <v/>
      </c>
      <c r="M763" s="59" t="str">
        <f t="shared" si="1522"/>
        <v/>
      </c>
      <c r="N763" s="59" t="str">
        <f t="shared" si="1522"/>
        <v/>
      </c>
      <c r="O763" s="59" t="str">
        <f t="shared" si="1522"/>
        <v/>
      </c>
      <c r="P763" s="59" t="str">
        <f t="shared" si="1522"/>
        <v/>
      </c>
      <c r="Q763" s="59" t="str">
        <f t="shared" si="1522"/>
        <v/>
      </c>
      <c r="R763" s="59" t="str">
        <f t="shared" si="1522"/>
        <v/>
      </c>
      <c r="S763" s="59" t="str">
        <f t="shared" si="1522"/>
        <v/>
      </c>
      <c r="T763" s="59" t="str">
        <f t="shared" si="1522"/>
        <v/>
      </c>
      <c r="U763" s="59" t="str">
        <f t="shared" si="1522"/>
        <v/>
      </c>
      <c r="V763" s="59" t="str">
        <f t="shared" si="1522"/>
        <v/>
      </c>
      <c r="W763" s="59" t="str">
        <f t="shared" si="1522"/>
        <v/>
      </c>
      <c r="X763" s="59" t="str">
        <f t="shared" si="1522"/>
        <v/>
      </c>
      <c r="Y763" s="59" t="str">
        <f t="shared" si="1522"/>
        <v/>
      </c>
      <c r="Z763" s="59" t="str">
        <f t="shared" si="1522"/>
        <v/>
      </c>
    </row>
    <row r="764">
      <c r="A764" s="16" t="s">
        <v>794</v>
      </c>
      <c r="B764" s="62"/>
      <c r="C764" s="54">
        <v>45607.0</v>
      </c>
      <c r="D764" s="54"/>
      <c r="E764" s="55"/>
      <c r="F764" s="56"/>
      <c r="G764" s="57"/>
      <c r="H764" s="62"/>
      <c r="I764" s="58" t="str">
        <f t="shared" si="4"/>
        <v/>
      </c>
      <c r="J764" s="59" t="str">
        <f t="shared" ref="J764:K764" si="1523">if($E764="","",if($E764="Dropped",if(and(J$1&lt;=$I764,J$1&gt;=$H764),if(Year($D764)=J$1,$F764*0.8,if((year($D764)+1)=J$1,$F764*0.6,$F764*0.4)) ,""),if($E764="Minors",0,if($E764="FA Contract",if(and(J$1&lt;=$I764,J$1&gt;=$H764),$F764,""),if($E764="YP Contract",if(J$1=$H764,500000,if(J$1=($H764+1),1000000,if(J$1=($H764+2),1500000,""))))))))</f>
        <v/>
      </c>
      <c r="K764" s="59" t="str">
        <f t="shared" si="1523"/>
        <v/>
      </c>
      <c r="L764" s="59" t="str">
        <f t="shared" ref="L764:Z764" si="1524">if($E764="","",if($E764="Injured",if(and(L$1=year(today()),L$1&lt;=$I764,L$1&gt;=$H764),0,if(and(L$1&lt;=$I764,L$1&gt;=$H764),$F764,"")),if($E764="Dropped",if(and(L$1&lt;=$I764,L$1&gt;=$H764),if(Year($D764)=L$1,$F764*0.8,if((year($D764)+1)=L$1,$F764*0.6,$F764*0.4)) ,""),if($E764="Minors",0,if($E764="FA Contract",if(and(L$1&lt;=$I764,L$1&gt;=$H764),$F764,""),if($E764="YP Contract",if(L$1=$H764,500000,if(L$1=($H764+1),1000000,if(L$1=($H764+2),1500000,"")))))))))</f>
        <v/>
      </c>
      <c r="M764" s="59" t="str">
        <f t="shared" si="1524"/>
        <v/>
      </c>
      <c r="N764" s="59" t="str">
        <f t="shared" si="1524"/>
        <v/>
      </c>
      <c r="O764" s="59" t="str">
        <f t="shared" si="1524"/>
        <v/>
      </c>
      <c r="P764" s="59" t="str">
        <f t="shared" si="1524"/>
        <v/>
      </c>
      <c r="Q764" s="59" t="str">
        <f t="shared" si="1524"/>
        <v/>
      </c>
      <c r="R764" s="59" t="str">
        <f t="shared" si="1524"/>
        <v/>
      </c>
      <c r="S764" s="59" t="str">
        <f t="shared" si="1524"/>
        <v/>
      </c>
      <c r="T764" s="59" t="str">
        <f t="shared" si="1524"/>
        <v/>
      </c>
      <c r="U764" s="59" t="str">
        <f t="shared" si="1524"/>
        <v/>
      </c>
      <c r="V764" s="59" t="str">
        <f t="shared" si="1524"/>
        <v/>
      </c>
      <c r="W764" s="59" t="str">
        <f t="shared" si="1524"/>
        <v/>
      </c>
      <c r="X764" s="59" t="str">
        <f t="shared" si="1524"/>
        <v/>
      </c>
      <c r="Y764" s="59" t="str">
        <f t="shared" si="1524"/>
        <v/>
      </c>
      <c r="Z764" s="59" t="str">
        <f t="shared" si="1524"/>
        <v/>
      </c>
    </row>
    <row r="765">
      <c r="A765" s="16" t="s">
        <v>635</v>
      </c>
      <c r="B765" s="62"/>
      <c r="C765" s="54">
        <v>45921.0</v>
      </c>
      <c r="D765" s="54">
        <v>45977.0</v>
      </c>
      <c r="E765" s="55"/>
      <c r="F765" s="60"/>
      <c r="G765" s="57"/>
      <c r="H765" s="62"/>
      <c r="I765" s="58" t="str">
        <f t="shared" si="4"/>
        <v/>
      </c>
      <c r="J765" s="59" t="str">
        <f t="shared" ref="J765:K765" si="1525">if($E765="","",if($E765="Dropped",if(and(J$1&lt;=$I765,J$1&gt;=$H765),if(Year($D765)=J$1,$F765*0.8,if((year($D765)+1)=J$1,$F765*0.6,$F765*0.4)) ,""),if($E765="Minors",0,if($E765="FA Contract",if(and(J$1&lt;=$I765,J$1&gt;=$H765),$F765,""),if($E765="YP Contract",if(J$1=$H765,500000,if(J$1=($H765+1),1000000,if(J$1=($H765+2),1500000,""))))))))</f>
        <v/>
      </c>
      <c r="K765" s="59" t="str">
        <f t="shared" si="1525"/>
        <v/>
      </c>
      <c r="L765" s="59" t="str">
        <f t="shared" ref="L765:Z765" si="1526">if($E765="","",if($E765="Injured",if(and(L$1=year(today()),L$1&lt;=$I765,L$1&gt;=$H765),0,if(and(L$1&lt;=$I765,L$1&gt;=$H765),$F765,"")),if($E765="Dropped",if(and(L$1&lt;=$I765,L$1&gt;=$H765),if(Year($D765)=L$1,$F765*0.8,if((year($D765)+1)=L$1,$F765*0.6,$F765*0.4)) ,""),if($E765="Minors",0,if($E765="FA Contract",if(and(L$1&lt;=$I765,L$1&gt;=$H765),$F765,""),if($E765="YP Contract",if(L$1=$H765,500000,if(L$1=($H765+1),1000000,if(L$1=($H765+2),1500000,"")))))))))</f>
        <v/>
      </c>
      <c r="M765" s="59" t="str">
        <f t="shared" si="1526"/>
        <v/>
      </c>
      <c r="N765" s="59" t="str">
        <f t="shared" si="1526"/>
        <v/>
      </c>
      <c r="O765" s="59" t="str">
        <f t="shared" si="1526"/>
        <v/>
      </c>
      <c r="P765" s="59" t="str">
        <f t="shared" si="1526"/>
        <v/>
      </c>
      <c r="Q765" s="59" t="str">
        <f t="shared" si="1526"/>
        <v/>
      </c>
      <c r="R765" s="59" t="str">
        <f t="shared" si="1526"/>
        <v/>
      </c>
      <c r="S765" s="59" t="str">
        <f t="shared" si="1526"/>
        <v/>
      </c>
      <c r="T765" s="59" t="str">
        <f t="shared" si="1526"/>
        <v/>
      </c>
      <c r="U765" s="59" t="str">
        <f t="shared" si="1526"/>
        <v/>
      </c>
      <c r="V765" s="59" t="str">
        <f t="shared" si="1526"/>
        <v/>
      </c>
      <c r="W765" s="59" t="str">
        <f t="shared" si="1526"/>
        <v/>
      </c>
      <c r="X765" s="59" t="str">
        <f t="shared" si="1526"/>
        <v/>
      </c>
      <c r="Y765" s="59" t="str">
        <f t="shared" si="1526"/>
        <v/>
      </c>
      <c r="Z765" s="59" t="str">
        <f t="shared" si="1526"/>
        <v/>
      </c>
    </row>
    <row r="766">
      <c r="A766" s="16" t="s">
        <v>795</v>
      </c>
      <c r="B766" s="62"/>
      <c r="C766" s="54">
        <v>45379.0</v>
      </c>
      <c r="D766" s="54"/>
      <c r="E766" s="55"/>
      <c r="F766" s="60"/>
      <c r="G766" s="57"/>
      <c r="H766" s="62"/>
      <c r="I766" s="58" t="str">
        <f t="shared" si="4"/>
        <v/>
      </c>
      <c r="J766" s="59" t="str">
        <f t="shared" ref="J766:K766" si="1527">if($E766="","",if($E766="Dropped",if(and(J$1&lt;=$I766,J$1&gt;=$H766),if(Year($D766)=J$1,$F766*0.8,if((year($D766)+1)=J$1,$F766*0.6,$F766*0.4)) ,""),if($E766="Minors",0,if($E766="FA Contract",if(and(J$1&lt;=$I766,J$1&gt;=$H766),$F766,""),if($E766="YP Contract",if(J$1=$H766,500000,if(J$1=($H766+1),1000000,if(J$1=($H766+2),1500000,""))))))))</f>
        <v/>
      </c>
      <c r="K766" s="59" t="str">
        <f t="shared" si="1527"/>
        <v/>
      </c>
      <c r="L766" s="59" t="str">
        <f t="shared" ref="L766:Z766" si="1528">if($E766="","",if($E766="Injured",if(and(L$1=year(today()),L$1&lt;=$I766,L$1&gt;=$H766),0,if(and(L$1&lt;=$I766,L$1&gt;=$H766),$F766,"")),if($E766="Dropped",if(and(L$1&lt;=$I766,L$1&gt;=$H766),if(Year($D766)=L$1,$F766*0.8,if((year($D766)+1)=L$1,$F766*0.6,$F766*0.4)) ,""),if($E766="Minors",0,if($E766="FA Contract",if(and(L$1&lt;=$I766,L$1&gt;=$H766),$F766,""),if($E766="YP Contract",if(L$1=$H766,500000,if(L$1=($H766+1),1000000,if(L$1=($H766+2),1500000,"")))))))))</f>
        <v/>
      </c>
      <c r="M766" s="59" t="str">
        <f t="shared" si="1528"/>
        <v/>
      </c>
      <c r="N766" s="59" t="str">
        <f t="shared" si="1528"/>
        <v/>
      </c>
      <c r="O766" s="59" t="str">
        <f t="shared" si="1528"/>
        <v/>
      </c>
      <c r="P766" s="59" t="str">
        <f t="shared" si="1528"/>
        <v/>
      </c>
      <c r="Q766" s="59" t="str">
        <f t="shared" si="1528"/>
        <v/>
      </c>
      <c r="R766" s="59" t="str">
        <f t="shared" si="1528"/>
        <v/>
      </c>
      <c r="S766" s="59" t="str">
        <f t="shared" si="1528"/>
        <v/>
      </c>
      <c r="T766" s="59" t="str">
        <f t="shared" si="1528"/>
        <v/>
      </c>
      <c r="U766" s="59" t="str">
        <f t="shared" si="1528"/>
        <v/>
      </c>
      <c r="V766" s="59" t="str">
        <f t="shared" si="1528"/>
        <v/>
      </c>
      <c r="W766" s="59" t="str">
        <f t="shared" si="1528"/>
        <v/>
      </c>
      <c r="X766" s="59" t="str">
        <f t="shared" si="1528"/>
        <v/>
      </c>
      <c r="Y766" s="59" t="str">
        <f t="shared" si="1528"/>
        <v/>
      </c>
      <c r="Z766" s="59" t="str">
        <f t="shared" si="1528"/>
        <v/>
      </c>
    </row>
    <row r="767">
      <c r="A767" s="16" t="s">
        <v>796</v>
      </c>
      <c r="B767" s="62"/>
      <c r="C767" s="54">
        <v>45424.0</v>
      </c>
      <c r="D767" s="54"/>
      <c r="E767" s="55"/>
      <c r="F767" s="60"/>
      <c r="G767" s="57"/>
      <c r="H767" s="62"/>
      <c r="I767" s="58" t="str">
        <f t="shared" si="4"/>
        <v/>
      </c>
      <c r="J767" s="59" t="str">
        <f t="shared" ref="J767:K767" si="1529">if($E767="","",if($E767="Dropped",if(and(J$1&lt;=$I767,J$1&gt;=$H767),if(Year($D767)=J$1,$F767*0.8,if((year($D767)+1)=J$1,$F767*0.6,$F767*0.4)) ,""),if($E767="Minors",0,if($E767="FA Contract",if(and(J$1&lt;=$I767,J$1&gt;=$H767),$F767,""),if($E767="YP Contract",if(J$1=$H767,500000,if(J$1=($H767+1),1000000,if(J$1=($H767+2),1500000,""))))))))</f>
        <v/>
      </c>
      <c r="K767" s="59" t="str">
        <f t="shared" si="1529"/>
        <v/>
      </c>
      <c r="L767" s="59" t="str">
        <f t="shared" ref="L767:Z767" si="1530">if($E767="","",if($E767="Injured",if(and(L$1=year(today()),L$1&lt;=$I767,L$1&gt;=$H767),0,if(and(L$1&lt;=$I767,L$1&gt;=$H767),$F767,"")),if($E767="Dropped",if(and(L$1&lt;=$I767,L$1&gt;=$H767),if(Year($D767)=L$1,$F767*0.8,if((year($D767)+1)=L$1,$F767*0.6,$F767*0.4)) ,""),if($E767="Minors",0,if($E767="FA Contract",if(and(L$1&lt;=$I767,L$1&gt;=$H767),$F767,""),if($E767="YP Contract",if(L$1=$H767,500000,if(L$1=($H767+1),1000000,if(L$1=($H767+2),1500000,"")))))))))</f>
        <v/>
      </c>
      <c r="M767" s="59" t="str">
        <f t="shared" si="1530"/>
        <v/>
      </c>
      <c r="N767" s="59" t="str">
        <f t="shared" si="1530"/>
        <v/>
      </c>
      <c r="O767" s="59" t="str">
        <f t="shared" si="1530"/>
        <v/>
      </c>
      <c r="P767" s="59" t="str">
        <f t="shared" si="1530"/>
        <v/>
      </c>
      <c r="Q767" s="59" t="str">
        <f t="shared" si="1530"/>
        <v/>
      </c>
      <c r="R767" s="59" t="str">
        <f t="shared" si="1530"/>
        <v/>
      </c>
      <c r="S767" s="59" t="str">
        <f t="shared" si="1530"/>
        <v/>
      </c>
      <c r="T767" s="59" t="str">
        <f t="shared" si="1530"/>
        <v/>
      </c>
      <c r="U767" s="59" t="str">
        <f t="shared" si="1530"/>
        <v/>
      </c>
      <c r="V767" s="59" t="str">
        <f t="shared" si="1530"/>
        <v/>
      </c>
      <c r="W767" s="59" t="str">
        <f t="shared" si="1530"/>
        <v/>
      </c>
      <c r="X767" s="59" t="str">
        <f t="shared" si="1530"/>
        <v/>
      </c>
      <c r="Y767" s="59" t="str">
        <f t="shared" si="1530"/>
        <v/>
      </c>
      <c r="Z767" s="59" t="str">
        <f t="shared" si="1530"/>
        <v/>
      </c>
    </row>
    <row r="768">
      <c r="A768" s="16" t="s">
        <v>797</v>
      </c>
      <c r="B768" s="62"/>
      <c r="C768" s="54">
        <v>45448.0</v>
      </c>
      <c r="D768" s="54"/>
      <c r="E768" s="55"/>
      <c r="F768" s="60"/>
      <c r="G768" s="57"/>
      <c r="H768" s="62"/>
      <c r="I768" s="58" t="str">
        <f t="shared" si="4"/>
        <v/>
      </c>
      <c r="J768" s="59" t="str">
        <f t="shared" ref="J768:K768" si="1531">if($E768="","",if($E768="Dropped",if(and(J$1&lt;=$I768,J$1&gt;=$H768),if(Year($D768)=J$1,$F768*0.8,if((year($D768)+1)=J$1,$F768*0.6,$F768*0.4)) ,""),if($E768="Minors",0,if($E768="FA Contract",if(and(J$1&lt;=$I768,J$1&gt;=$H768),$F768,""),if($E768="YP Contract",if(J$1=$H768,500000,if(J$1=($H768+1),1000000,if(J$1=($H768+2),1500000,""))))))))</f>
        <v/>
      </c>
      <c r="K768" s="59" t="str">
        <f t="shared" si="1531"/>
        <v/>
      </c>
      <c r="L768" s="59" t="str">
        <f t="shared" ref="L768:Z768" si="1532">if($E768="","",if($E768="Injured",if(and(L$1=year(today()),L$1&lt;=$I768,L$1&gt;=$H768),0,if(and(L$1&lt;=$I768,L$1&gt;=$H768),$F768,"")),if($E768="Dropped",if(and(L$1&lt;=$I768,L$1&gt;=$H768),if(Year($D768)=L$1,$F768*0.8,if((year($D768)+1)=L$1,$F768*0.6,$F768*0.4)) ,""),if($E768="Minors",0,if($E768="FA Contract",if(and(L$1&lt;=$I768,L$1&gt;=$H768),$F768,""),if($E768="YP Contract",if(L$1=$H768,500000,if(L$1=($H768+1),1000000,if(L$1=($H768+2),1500000,"")))))))))</f>
        <v/>
      </c>
      <c r="M768" s="59" t="str">
        <f t="shared" si="1532"/>
        <v/>
      </c>
      <c r="N768" s="59" t="str">
        <f t="shared" si="1532"/>
        <v/>
      </c>
      <c r="O768" s="59" t="str">
        <f t="shared" si="1532"/>
        <v/>
      </c>
      <c r="P768" s="59" t="str">
        <f t="shared" si="1532"/>
        <v/>
      </c>
      <c r="Q768" s="59" t="str">
        <f t="shared" si="1532"/>
        <v/>
      </c>
      <c r="R768" s="59" t="str">
        <f t="shared" si="1532"/>
        <v/>
      </c>
      <c r="S768" s="59" t="str">
        <f t="shared" si="1532"/>
        <v/>
      </c>
      <c r="T768" s="59" t="str">
        <f t="shared" si="1532"/>
        <v/>
      </c>
      <c r="U768" s="59" t="str">
        <f t="shared" si="1532"/>
        <v/>
      </c>
      <c r="V768" s="59" t="str">
        <f t="shared" si="1532"/>
        <v/>
      </c>
      <c r="W768" s="59" t="str">
        <f t="shared" si="1532"/>
        <v/>
      </c>
      <c r="X768" s="59" t="str">
        <f t="shared" si="1532"/>
        <v/>
      </c>
      <c r="Y768" s="59" t="str">
        <f t="shared" si="1532"/>
        <v/>
      </c>
      <c r="Z768" s="59" t="str">
        <f t="shared" si="1532"/>
        <v/>
      </c>
    </row>
    <row r="769">
      <c r="A769" s="16" t="s">
        <v>798</v>
      </c>
      <c r="B769" s="62"/>
      <c r="C769" s="54">
        <v>45445.0</v>
      </c>
      <c r="D769" s="54"/>
      <c r="E769" s="55"/>
      <c r="F769" s="60"/>
      <c r="G769" s="57"/>
      <c r="H769" s="62"/>
      <c r="I769" s="58" t="str">
        <f t="shared" si="4"/>
        <v/>
      </c>
      <c r="J769" s="59" t="str">
        <f t="shared" ref="J769:K769" si="1533">if($E769="","",if($E769="Dropped",if(and(J$1&lt;=$I769,J$1&gt;=$H769),if(Year($D769)=J$1,$F769*0.8,if((year($D769)+1)=J$1,$F769*0.6,$F769*0.4)) ,""),if($E769="Minors",0,if($E769="FA Contract",if(and(J$1&lt;=$I769,J$1&gt;=$H769),$F769,""),if($E769="YP Contract",if(J$1=$H769,500000,if(J$1=($H769+1),1000000,if(J$1=($H769+2),1500000,""))))))))</f>
        <v/>
      </c>
      <c r="K769" s="59" t="str">
        <f t="shared" si="1533"/>
        <v/>
      </c>
      <c r="L769" s="59" t="str">
        <f t="shared" ref="L769:Z769" si="1534">if($E769="","",if($E769="Injured",if(and(L$1=year(today()),L$1&lt;=$I769,L$1&gt;=$H769),0,if(and(L$1&lt;=$I769,L$1&gt;=$H769),$F769,"")),if($E769="Dropped",if(and(L$1&lt;=$I769,L$1&gt;=$H769),if(Year($D769)=L$1,$F769*0.8,if((year($D769)+1)=L$1,$F769*0.6,$F769*0.4)) ,""),if($E769="Minors",0,if($E769="FA Contract",if(and(L$1&lt;=$I769,L$1&gt;=$H769),$F769,""),if($E769="YP Contract",if(L$1=$H769,500000,if(L$1=($H769+1),1000000,if(L$1=($H769+2),1500000,"")))))))))</f>
        <v/>
      </c>
      <c r="M769" s="59" t="str">
        <f t="shared" si="1534"/>
        <v/>
      </c>
      <c r="N769" s="59" t="str">
        <f t="shared" si="1534"/>
        <v/>
      </c>
      <c r="O769" s="59" t="str">
        <f t="shared" si="1534"/>
        <v/>
      </c>
      <c r="P769" s="59" t="str">
        <f t="shared" si="1534"/>
        <v/>
      </c>
      <c r="Q769" s="59" t="str">
        <f t="shared" si="1534"/>
        <v/>
      </c>
      <c r="R769" s="59" t="str">
        <f t="shared" si="1534"/>
        <v/>
      </c>
      <c r="S769" s="59" t="str">
        <f t="shared" si="1534"/>
        <v/>
      </c>
      <c r="T769" s="59" t="str">
        <f t="shared" si="1534"/>
        <v/>
      </c>
      <c r="U769" s="59" t="str">
        <f t="shared" si="1534"/>
        <v/>
      </c>
      <c r="V769" s="59" t="str">
        <f t="shared" si="1534"/>
        <v/>
      </c>
      <c r="W769" s="59" t="str">
        <f t="shared" si="1534"/>
        <v/>
      </c>
      <c r="X769" s="59" t="str">
        <f t="shared" si="1534"/>
        <v/>
      </c>
      <c r="Y769" s="59" t="str">
        <f t="shared" si="1534"/>
        <v/>
      </c>
      <c r="Z769" s="59" t="str">
        <f t="shared" si="1534"/>
        <v/>
      </c>
    </row>
    <row r="770">
      <c r="A770" s="16" t="s">
        <v>799</v>
      </c>
      <c r="B770" s="62"/>
      <c r="C770" s="54">
        <v>45508.0</v>
      </c>
      <c r="D770" s="54"/>
      <c r="E770" s="55"/>
      <c r="F770" s="60"/>
      <c r="G770" s="57"/>
      <c r="H770" s="62"/>
      <c r="I770" s="58" t="str">
        <f t="shared" si="4"/>
        <v/>
      </c>
      <c r="J770" s="59" t="str">
        <f t="shared" ref="J770:K770" si="1535">if($E770="","",if($E770="Dropped",if(and(J$1&lt;=$I770,J$1&gt;=$H770),if(Year($D770)=J$1,$F770*0.8,if((year($D770)+1)=J$1,$F770*0.6,$F770*0.4)) ,""),if($E770="Minors",0,if($E770="FA Contract",if(and(J$1&lt;=$I770,J$1&gt;=$H770),$F770,""),if($E770="YP Contract",if(J$1=$H770,500000,if(J$1=($H770+1),1000000,if(J$1=($H770+2),1500000,""))))))))</f>
        <v/>
      </c>
      <c r="K770" s="59" t="str">
        <f t="shared" si="1535"/>
        <v/>
      </c>
      <c r="L770" s="59" t="str">
        <f t="shared" ref="L770:Z770" si="1536">if($E770="","",if($E770="Injured",if(and(L$1=year(today()),L$1&lt;=$I770,L$1&gt;=$H770),0,if(and(L$1&lt;=$I770,L$1&gt;=$H770),$F770,"")),if($E770="Dropped",if(and(L$1&lt;=$I770,L$1&gt;=$H770),if(Year($D770)=L$1,$F770*0.8,if((year($D770)+1)=L$1,$F770*0.6,$F770*0.4)) ,""),if($E770="Minors",0,if($E770="FA Contract",if(and(L$1&lt;=$I770,L$1&gt;=$H770),$F770,""),if($E770="YP Contract",if(L$1=$H770,500000,if(L$1=($H770+1),1000000,if(L$1=($H770+2),1500000,"")))))))))</f>
        <v/>
      </c>
      <c r="M770" s="59" t="str">
        <f t="shared" si="1536"/>
        <v/>
      </c>
      <c r="N770" s="59" t="str">
        <f t="shared" si="1536"/>
        <v/>
      </c>
      <c r="O770" s="59" t="str">
        <f t="shared" si="1536"/>
        <v/>
      </c>
      <c r="P770" s="59" t="str">
        <f t="shared" si="1536"/>
        <v/>
      </c>
      <c r="Q770" s="59" t="str">
        <f t="shared" si="1536"/>
        <v/>
      </c>
      <c r="R770" s="59" t="str">
        <f t="shared" si="1536"/>
        <v/>
      </c>
      <c r="S770" s="59" t="str">
        <f t="shared" si="1536"/>
        <v/>
      </c>
      <c r="T770" s="59" t="str">
        <f t="shared" si="1536"/>
        <v/>
      </c>
      <c r="U770" s="59" t="str">
        <f t="shared" si="1536"/>
        <v/>
      </c>
      <c r="V770" s="59" t="str">
        <f t="shared" si="1536"/>
        <v/>
      </c>
      <c r="W770" s="59" t="str">
        <f t="shared" si="1536"/>
        <v/>
      </c>
      <c r="X770" s="59" t="str">
        <f t="shared" si="1536"/>
        <v/>
      </c>
      <c r="Y770" s="59" t="str">
        <f t="shared" si="1536"/>
        <v/>
      </c>
      <c r="Z770" s="59" t="str">
        <f t="shared" si="1536"/>
        <v/>
      </c>
    </row>
    <row r="771">
      <c r="A771" s="16" t="s">
        <v>800</v>
      </c>
      <c r="B771" s="62"/>
      <c r="C771" s="54">
        <v>45431.0</v>
      </c>
      <c r="D771" s="54"/>
      <c r="E771" s="55"/>
      <c r="F771" s="60"/>
      <c r="G771" s="72"/>
      <c r="H771" s="62"/>
      <c r="I771" s="58" t="str">
        <f t="shared" si="4"/>
        <v/>
      </c>
      <c r="J771" s="59" t="str">
        <f t="shared" ref="J771:K771" si="1537">if($E771="","",if($E771="Dropped",if(and(J$1&lt;=$I771,J$1&gt;=$H771),if(Year($D771)=J$1,$F771*0.8,if((year($D771)+1)=J$1,$F771*0.6,$F771*0.4)) ,""),if($E771="Minors",0,if($E771="FA Contract",if(and(J$1&lt;=$I771,J$1&gt;=$H771),$F771,""),if($E771="YP Contract",if(J$1=$H771,500000,if(J$1=($H771+1),1000000,if(J$1=($H771+2),1500000,""))))))))</f>
        <v/>
      </c>
      <c r="K771" s="59" t="str">
        <f t="shared" si="1537"/>
        <v/>
      </c>
      <c r="L771" s="59" t="str">
        <f t="shared" ref="L771:Z771" si="1538">if($E771="","",if($E771="Injured",if(and(L$1=year(today()),L$1&lt;=$I771,L$1&gt;=$H771),0,if(and(L$1&lt;=$I771,L$1&gt;=$H771),$F771,"")),if($E771="Dropped",if(and(L$1&lt;=$I771,L$1&gt;=$H771),if(Year($D771)=L$1,$F771*0.8,if((year($D771)+1)=L$1,$F771*0.6,$F771*0.4)) ,""),if($E771="Minors",0,if($E771="FA Contract",if(and(L$1&lt;=$I771,L$1&gt;=$H771),$F771,""),if($E771="YP Contract",if(L$1=$H771,500000,if(L$1=($H771+1),1000000,if(L$1=($H771+2),1500000,"")))))))))</f>
        <v/>
      </c>
      <c r="M771" s="59" t="str">
        <f t="shared" si="1538"/>
        <v/>
      </c>
      <c r="N771" s="59" t="str">
        <f t="shared" si="1538"/>
        <v/>
      </c>
      <c r="O771" s="59" t="str">
        <f t="shared" si="1538"/>
        <v/>
      </c>
      <c r="P771" s="59" t="str">
        <f t="shared" si="1538"/>
        <v/>
      </c>
      <c r="Q771" s="59" t="str">
        <f t="shared" si="1538"/>
        <v/>
      </c>
      <c r="R771" s="59" t="str">
        <f t="shared" si="1538"/>
        <v/>
      </c>
      <c r="S771" s="59" t="str">
        <f t="shared" si="1538"/>
        <v/>
      </c>
      <c r="T771" s="59" t="str">
        <f t="shared" si="1538"/>
        <v/>
      </c>
      <c r="U771" s="59" t="str">
        <f t="shared" si="1538"/>
        <v/>
      </c>
      <c r="V771" s="59" t="str">
        <f t="shared" si="1538"/>
        <v/>
      </c>
      <c r="W771" s="59" t="str">
        <f t="shared" si="1538"/>
        <v/>
      </c>
      <c r="X771" s="59" t="str">
        <f t="shared" si="1538"/>
        <v/>
      </c>
      <c r="Y771" s="59" t="str">
        <f t="shared" si="1538"/>
        <v/>
      </c>
      <c r="Z771" s="59" t="str">
        <f t="shared" si="1538"/>
        <v/>
      </c>
    </row>
    <row r="772">
      <c r="A772" s="16" t="s">
        <v>801</v>
      </c>
      <c r="B772" s="62"/>
      <c r="C772" s="54">
        <v>45608.0</v>
      </c>
      <c r="D772" s="54"/>
      <c r="E772" s="55"/>
      <c r="F772" s="56"/>
      <c r="G772" s="57"/>
      <c r="H772" s="62"/>
      <c r="I772" s="58" t="str">
        <f t="shared" si="4"/>
        <v/>
      </c>
      <c r="J772" s="59" t="str">
        <f t="shared" ref="J772:K772" si="1539">if($E772="","",if($E772="Dropped",if(and(J$1&lt;=$I772,J$1&gt;=$H772),if(Year($D772)=J$1,$F772*0.8,if((year($D772)+1)=J$1,$F772*0.6,$F772*0.4)) ,""),if($E772="Minors",0,if($E772="FA Contract",if(and(J$1&lt;=$I772,J$1&gt;=$H772),$F772,""),if($E772="YP Contract",if(J$1=$H772,500000,if(J$1=($H772+1),1000000,if(J$1=($H772+2),1500000,""))))))))</f>
        <v/>
      </c>
      <c r="K772" s="59" t="str">
        <f t="shared" si="1539"/>
        <v/>
      </c>
      <c r="L772" s="59" t="str">
        <f t="shared" ref="L772:Z772" si="1540">if($E772="","",if($E772="Injured",if(and(L$1=year(today()),L$1&lt;=$I772,L$1&gt;=$H772),0,if(and(L$1&lt;=$I772,L$1&gt;=$H772),$F772,"")),if($E772="Dropped",if(and(L$1&lt;=$I772,L$1&gt;=$H772),if(Year($D772)=L$1,$F772*0.8,if((year($D772)+1)=L$1,$F772*0.6,$F772*0.4)) ,""),if($E772="Minors",0,if($E772="FA Contract",if(and(L$1&lt;=$I772,L$1&gt;=$H772),$F772,""),if($E772="YP Contract",if(L$1=$H772,500000,if(L$1=($H772+1),1000000,if(L$1=($H772+2),1500000,"")))))))))</f>
        <v/>
      </c>
      <c r="M772" s="59" t="str">
        <f t="shared" si="1540"/>
        <v/>
      </c>
      <c r="N772" s="59" t="str">
        <f t="shared" si="1540"/>
        <v/>
      </c>
      <c r="O772" s="59" t="str">
        <f t="shared" si="1540"/>
        <v/>
      </c>
      <c r="P772" s="59" t="str">
        <f t="shared" si="1540"/>
        <v/>
      </c>
      <c r="Q772" s="59" t="str">
        <f t="shared" si="1540"/>
        <v/>
      </c>
      <c r="R772" s="59" t="str">
        <f t="shared" si="1540"/>
        <v/>
      </c>
      <c r="S772" s="59" t="str">
        <f t="shared" si="1540"/>
        <v/>
      </c>
      <c r="T772" s="59" t="str">
        <f t="shared" si="1540"/>
        <v/>
      </c>
      <c r="U772" s="59" t="str">
        <f t="shared" si="1540"/>
        <v/>
      </c>
      <c r="V772" s="59" t="str">
        <f t="shared" si="1540"/>
        <v/>
      </c>
      <c r="W772" s="59" t="str">
        <f t="shared" si="1540"/>
        <v/>
      </c>
      <c r="X772" s="59" t="str">
        <f t="shared" si="1540"/>
        <v/>
      </c>
      <c r="Y772" s="59" t="str">
        <f t="shared" si="1540"/>
        <v/>
      </c>
      <c r="Z772" s="59" t="str">
        <f t="shared" si="1540"/>
        <v/>
      </c>
    </row>
    <row r="773">
      <c r="A773" s="16" t="s">
        <v>802</v>
      </c>
      <c r="B773" s="62"/>
      <c r="C773" s="54">
        <v>45809.0</v>
      </c>
      <c r="D773" s="54">
        <v>45845.0</v>
      </c>
      <c r="E773" s="55"/>
      <c r="F773" s="60"/>
      <c r="G773" s="57"/>
      <c r="H773" s="62"/>
      <c r="I773" s="58" t="str">
        <f t="shared" si="4"/>
        <v/>
      </c>
      <c r="J773" s="59" t="str">
        <f t="shared" ref="J773:K773" si="1541">if($E773="","",if($E773="Dropped",if(and(J$1&lt;=$I773,J$1&gt;=$H773),if(Year($D773)=J$1,$F773*0.8,if((year($D773)+1)=J$1,$F773*0.6,$F773*0.4)) ,""),if($E773="Minors",0,if($E773="FA Contract",if(and(J$1&lt;=$I773,J$1&gt;=$H773),$F773,""),if($E773="YP Contract",if(J$1=$H773,500000,if(J$1=($H773+1),1000000,if(J$1=($H773+2),1500000,""))))))))</f>
        <v/>
      </c>
      <c r="K773" s="59" t="str">
        <f t="shared" si="1541"/>
        <v/>
      </c>
      <c r="L773" s="59" t="str">
        <f t="shared" ref="L773:Z773" si="1542">if($E773="","",if($E773="Injured",if(and(L$1=year(today()),L$1&lt;=$I773,L$1&gt;=$H773),0,if(and(L$1&lt;=$I773,L$1&gt;=$H773),$F773,"")),if($E773="Dropped",if(and(L$1&lt;=$I773,L$1&gt;=$H773),if(Year($D773)=L$1,$F773*0.8,if((year($D773)+1)=L$1,$F773*0.6,$F773*0.4)) ,""),if($E773="Minors",0,if($E773="FA Contract",if(and(L$1&lt;=$I773,L$1&gt;=$H773),$F773,""),if($E773="YP Contract",if(L$1=$H773,500000,if(L$1=($H773+1),1000000,if(L$1=($H773+2),1500000,"")))))))))</f>
        <v/>
      </c>
      <c r="M773" s="59" t="str">
        <f t="shared" si="1542"/>
        <v/>
      </c>
      <c r="N773" s="59" t="str">
        <f t="shared" si="1542"/>
        <v/>
      </c>
      <c r="O773" s="59" t="str">
        <f t="shared" si="1542"/>
        <v/>
      </c>
      <c r="P773" s="59" t="str">
        <f t="shared" si="1542"/>
        <v/>
      </c>
      <c r="Q773" s="59" t="str">
        <f t="shared" si="1542"/>
        <v/>
      </c>
      <c r="R773" s="59" t="str">
        <f t="shared" si="1542"/>
        <v/>
      </c>
      <c r="S773" s="59" t="str">
        <f t="shared" si="1542"/>
        <v/>
      </c>
      <c r="T773" s="59" t="str">
        <f t="shared" si="1542"/>
        <v/>
      </c>
      <c r="U773" s="59" t="str">
        <f t="shared" si="1542"/>
        <v/>
      </c>
      <c r="V773" s="59" t="str">
        <f t="shared" si="1542"/>
        <v/>
      </c>
      <c r="W773" s="59" t="str">
        <f t="shared" si="1542"/>
        <v/>
      </c>
      <c r="X773" s="59" t="str">
        <f t="shared" si="1542"/>
        <v/>
      </c>
      <c r="Y773" s="59" t="str">
        <f t="shared" si="1542"/>
        <v/>
      </c>
      <c r="Z773" s="59" t="str">
        <f t="shared" si="1542"/>
        <v/>
      </c>
    </row>
    <row r="774">
      <c r="A774" s="16" t="s">
        <v>604</v>
      </c>
      <c r="B774" s="62"/>
      <c r="C774" s="54">
        <v>45356.0</v>
      </c>
      <c r="D774" s="54">
        <v>45872.0</v>
      </c>
      <c r="E774" s="55"/>
      <c r="F774" s="60"/>
      <c r="G774" s="57"/>
      <c r="H774" s="62"/>
      <c r="I774" s="58" t="str">
        <f t="shared" si="4"/>
        <v/>
      </c>
      <c r="J774" s="59" t="str">
        <f t="shared" ref="J774:K774" si="1543">if($E774="","",if($E774="Dropped",if(and(J$1&lt;=$I774,J$1&gt;=$H774),if(Year($D774)=J$1,$F774*0.8,if((year($D774)+1)=J$1,$F774*0.6,$F774*0.4)) ,""),if($E774="Minors",0,if($E774="FA Contract",if(and(J$1&lt;=$I774,J$1&gt;=$H774),$F774,""),if($E774="YP Contract",if(J$1=$H774,500000,if(J$1=($H774+1),1000000,if(J$1=($H774+2),1500000,""))))))))</f>
        <v/>
      </c>
      <c r="K774" s="59" t="str">
        <f t="shared" si="1543"/>
        <v/>
      </c>
      <c r="L774" s="59" t="str">
        <f t="shared" ref="L774:Z774" si="1544">if($E774="","",if($E774="Injured",if(and(L$1=year(today()),L$1&lt;=$I774,L$1&gt;=$H774),0,if(and(L$1&lt;=$I774,L$1&gt;=$H774),$F774,"")),if($E774="Dropped",if(and(L$1&lt;=$I774,L$1&gt;=$H774),if(Year($D774)=L$1,$F774*0.8,if((year($D774)+1)=L$1,$F774*0.6,$F774*0.4)) ,""),if($E774="Minors",0,if($E774="FA Contract",if(and(L$1&lt;=$I774,L$1&gt;=$H774),$F774,""),if($E774="YP Contract",if(L$1=$H774,500000,if(L$1=($H774+1),1000000,if(L$1=($H774+2),1500000,"")))))))))</f>
        <v/>
      </c>
      <c r="M774" s="59" t="str">
        <f t="shared" si="1544"/>
        <v/>
      </c>
      <c r="N774" s="59" t="str">
        <f t="shared" si="1544"/>
        <v/>
      </c>
      <c r="O774" s="59" t="str">
        <f t="shared" si="1544"/>
        <v/>
      </c>
      <c r="P774" s="59" t="str">
        <f t="shared" si="1544"/>
        <v/>
      </c>
      <c r="Q774" s="59" t="str">
        <f t="shared" si="1544"/>
        <v/>
      </c>
      <c r="R774" s="59" t="str">
        <f t="shared" si="1544"/>
        <v/>
      </c>
      <c r="S774" s="59" t="str">
        <f t="shared" si="1544"/>
        <v/>
      </c>
      <c r="T774" s="59" t="str">
        <f t="shared" si="1544"/>
        <v/>
      </c>
      <c r="U774" s="59" t="str">
        <f t="shared" si="1544"/>
        <v/>
      </c>
      <c r="V774" s="59" t="str">
        <f t="shared" si="1544"/>
        <v/>
      </c>
      <c r="W774" s="59" t="str">
        <f t="shared" si="1544"/>
        <v/>
      </c>
      <c r="X774" s="59" t="str">
        <f t="shared" si="1544"/>
        <v/>
      </c>
      <c r="Y774" s="59" t="str">
        <f t="shared" si="1544"/>
        <v/>
      </c>
      <c r="Z774" s="59" t="str">
        <f t="shared" si="1544"/>
        <v/>
      </c>
    </row>
    <row r="775">
      <c r="A775" s="16" t="s">
        <v>803</v>
      </c>
      <c r="B775" s="62"/>
      <c r="C775" s="54">
        <v>45753.0</v>
      </c>
      <c r="D775" s="54">
        <v>45786.0</v>
      </c>
      <c r="E775" s="55"/>
      <c r="F775" s="56"/>
      <c r="G775" s="57"/>
      <c r="H775" s="62"/>
      <c r="I775" s="58" t="str">
        <f t="shared" si="4"/>
        <v/>
      </c>
      <c r="J775" s="59" t="str">
        <f t="shared" ref="J775:K775" si="1545">if($E775="","",if($E775="Dropped",if(and(J$1&lt;=$I775,J$1&gt;=$H775),if(Year($D775)=J$1,$F775*0.8,if((year($D775)+1)=J$1,$F775*0.6,$F775*0.4)) ,""),if($E775="Minors",0,if($E775="FA Contract",if(and(J$1&lt;=$I775,J$1&gt;=$H775),$F775,""),if($E775="YP Contract",if(J$1=$H775,500000,if(J$1=($H775+1),1000000,if(J$1=($H775+2),1500000,""))))))))</f>
        <v/>
      </c>
      <c r="K775" s="59" t="str">
        <f t="shared" si="1545"/>
        <v/>
      </c>
      <c r="L775" s="59" t="str">
        <f t="shared" ref="L775:Z775" si="1546">if($E775="","",if($E775="Injured",if(and(L$1=year(today()),L$1&lt;=$I775,L$1&gt;=$H775),0,if(and(L$1&lt;=$I775,L$1&gt;=$H775),$F775,"")),if($E775="Dropped",if(and(L$1&lt;=$I775,L$1&gt;=$H775),if(Year($D775)=L$1,$F775*0.8,if((year($D775)+1)=L$1,$F775*0.6,$F775*0.4)) ,""),if($E775="Minors",0,if($E775="FA Contract",if(and(L$1&lt;=$I775,L$1&gt;=$H775),$F775,""),if($E775="YP Contract",if(L$1=$H775,500000,if(L$1=($H775+1),1000000,if(L$1=($H775+2),1500000,"")))))))))</f>
        <v/>
      </c>
      <c r="M775" s="59" t="str">
        <f t="shared" si="1546"/>
        <v/>
      </c>
      <c r="N775" s="59" t="str">
        <f t="shared" si="1546"/>
        <v/>
      </c>
      <c r="O775" s="59" t="str">
        <f t="shared" si="1546"/>
        <v/>
      </c>
      <c r="P775" s="59" t="str">
        <f t="shared" si="1546"/>
        <v/>
      </c>
      <c r="Q775" s="59" t="str">
        <f t="shared" si="1546"/>
        <v/>
      </c>
      <c r="R775" s="59" t="str">
        <f t="shared" si="1546"/>
        <v/>
      </c>
      <c r="S775" s="59" t="str">
        <f t="shared" si="1546"/>
        <v/>
      </c>
      <c r="T775" s="59" t="str">
        <f t="shared" si="1546"/>
        <v/>
      </c>
      <c r="U775" s="59" t="str">
        <f t="shared" si="1546"/>
        <v/>
      </c>
      <c r="V775" s="59" t="str">
        <f t="shared" si="1546"/>
        <v/>
      </c>
      <c r="W775" s="59" t="str">
        <f t="shared" si="1546"/>
        <v/>
      </c>
      <c r="X775" s="59" t="str">
        <f t="shared" si="1546"/>
        <v/>
      </c>
      <c r="Y775" s="59" t="str">
        <f t="shared" si="1546"/>
        <v/>
      </c>
      <c r="Z775" s="59" t="str">
        <f t="shared" si="1546"/>
        <v/>
      </c>
    </row>
    <row r="776">
      <c r="A776" s="16" t="s">
        <v>804</v>
      </c>
      <c r="B776" s="62"/>
      <c r="C776" s="54">
        <v>45473.0</v>
      </c>
      <c r="D776" s="54"/>
      <c r="E776" s="55"/>
      <c r="F776" s="60"/>
      <c r="G776" s="57"/>
      <c r="H776" s="62"/>
      <c r="I776" s="58" t="str">
        <f t="shared" si="4"/>
        <v/>
      </c>
      <c r="J776" s="59" t="str">
        <f t="shared" ref="J776:K776" si="1547">if($E776="","",if($E776="Dropped",if(and(J$1&lt;=$I776,J$1&gt;=$H776),if(Year($D776)=J$1,$F776*0.8,if((year($D776)+1)=J$1,$F776*0.6,$F776*0.4)) ,""),if($E776="Minors",0,if($E776="FA Contract",if(and(J$1&lt;=$I776,J$1&gt;=$H776),$F776,""),if($E776="YP Contract",if(J$1=$H776,500000,if(J$1=($H776+1),1000000,if(J$1=($H776+2),1500000,""))))))))</f>
        <v/>
      </c>
      <c r="K776" s="59" t="str">
        <f t="shared" si="1547"/>
        <v/>
      </c>
      <c r="L776" s="59" t="str">
        <f t="shared" ref="L776:Z776" si="1548">if($E776="","",if($E776="Injured",if(and(L$1=year(today()),L$1&lt;=$I776,L$1&gt;=$H776),0,if(and(L$1&lt;=$I776,L$1&gt;=$H776),$F776,"")),if($E776="Dropped",if(and(L$1&lt;=$I776,L$1&gt;=$H776),if(Year($D776)=L$1,$F776*0.8,if((year($D776)+1)=L$1,$F776*0.6,$F776*0.4)) ,""),if($E776="Minors",0,if($E776="FA Contract",if(and(L$1&lt;=$I776,L$1&gt;=$H776),$F776,""),if($E776="YP Contract",if(L$1=$H776,500000,if(L$1=($H776+1),1000000,if(L$1=($H776+2),1500000,"")))))))))</f>
        <v/>
      </c>
      <c r="M776" s="59" t="str">
        <f t="shared" si="1548"/>
        <v/>
      </c>
      <c r="N776" s="59" t="str">
        <f t="shared" si="1548"/>
        <v/>
      </c>
      <c r="O776" s="59" t="str">
        <f t="shared" si="1548"/>
        <v/>
      </c>
      <c r="P776" s="59" t="str">
        <f t="shared" si="1548"/>
        <v/>
      </c>
      <c r="Q776" s="59" t="str">
        <f t="shared" si="1548"/>
        <v/>
      </c>
      <c r="R776" s="59" t="str">
        <f t="shared" si="1548"/>
        <v/>
      </c>
      <c r="S776" s="59" t="str">
        <f t="shared" si="1548"/>
        <v/>
      </c>
      <c r="T776" s="59" t="str">
        <f t="shared" si="1548"/>
        <v/>
      </c>
      <c r="U776" s="59" t="str">
        <f t="shared" si="1548"/>
        <v/>
      </c>
      <c r="V776" s="59" t="str">
        <f t="shared" si="1548"/>
        <v/>
      </c>
      <c r="W776" s="59" t="str">
        <f t="shared" si="1548"/>
        <v/>
      </c>
      <c r="X776" s="59" t="str">
        <f t="shared" si="1548"/>
        <v/>
      </c>
      <c r="Y776" s="59" t="str">
        <f t="shared" si="1548"/>
        <v/>
      </c>
      <c r="Z776" s="59" t="str">
        <f t="shared" si="1548"/>
        <v/>
      </c>
    </row>
    <row r="777">
      <c r="A777" s="16" t="s">
        <v>805</v>
      </c>
      <c r="B777" s="62"/>
      <c r="C777" s="54">
        <v>45760.0</v>
      </c>
      <c r="D777" s="54">
        <v>45816.0</v>
      </c>
      <c r="E777" s="55"/>
      <c r="F777" s="60"/>
      <c r="G777" s="57"/>
      <c r="H777" s="62"/>
      <c r="I777" s="58" t="str">
        <f t="shared" si="4"/>
        <v/>
      </c>
      <c r="J777" s="59" t="str">
        <f t="shared" ref="J777:K777" si="1549">if($E777="","",if($E777="Dropped",if(and(J$1&lt;=$I777,J$1&gt;=$H777),if(Year($D777)=J$1,$F777*0.8,if((year($D777)+1)=J$1,$F777*0.6,$F777*0.4)) ,""),if($E777="Minors",0,if($E777="FA Contract",if(and(J$1&lt;=$I777,J$1&gt;=$H777),$F777,""),if($E777="YP Contract",if(J$1=$H777,500000,if(J$1=($H777+1),1000000,if(J$1=($H777+2),1500000,""))))))))</f>
        <v/>
      </c>
      <c r="K777" s="59" t="str">
        <f t="shared" si="1549"/>
        <v/>
      </c>
      <c r="L777" s="59" t="str">
        <f t="shared" ref="L777:Z777" si="1550">if($E777="","",if($E777="Injured",if(and(L$1=year(today()),L$1&lt;=$I777,L$1&gt;=$H777),0,if(and(L$1&lt;=$I777,L$1&gt;=$H777),$F777,"")),if($E777="Dropped",if(and(L$1&lt;=$I777,L$1&gt;=$H777),if(Year($D777)=L$1,$F777*0.8,if((year($D777)+1)=L$1,$F777*0.6,$F777*0.4)) ,""),if($E777="Minors",0,if($E777="FA Contract",if(and(L$1&lt;=$I777,L$1&gt;=$H777),$F777,""),if($E777="YP Contract",if(L$1=$H777,500000,if(L$1=($H777+1),1000000,if(L$1=($H777+2),1500000,"")))))))))</f>
        <v/>
      </c>
      <c r="M777" s="59" t="str">
        <f t="shared" si="1550"/>
        <v/>
      </c>
      <c r="N777" s="59" t="str">
        <f t="shared" si="1550"/>
        <v/>
      </c>
      <c r="O777" s="59" t="str">
        <f t="shared" si="1550"/>
        <v/>
      </c>
      <c r="P777" s="59" t="str">
        <f t="shared" si="1550"/>
        <v/>
      </c>
      <c r="Q777" s="59" t="str">
        <f t="shared" si="1550"/>
        <v/>
      </c>
      <c r="R777" s="59" t="str">
        <f t="shared" si="1550"/>
        <v/>
      </c>
      <c r="S777" s="59" t="str">
        <f t="shared" si="1550"/>
        <v/>
      </c>
      <c r="T777" s="59" t="str">
        <f t="shared" si="1550"/>
        <v/>
      </c>
      <c r="U777" s="59" t="str">
        <f t="shared" si="1550"/>
        <v/>
      </c>
      <c r="V777" s="59" t="str">
        <f t="shared" si="1550"/>
        <v/>
      </c>
      <c r="W777" s="59" t="str">
        <f t="shared" si="1550"/>
        <v/>
      </c>
      <c r="X777" s="59" t="str">
        <f t="shared" si="1550"/>
        <v/>
      </c>
      <c r="Y777" s="59" t="str">
        <f t="shared" si="1550"/>
        <v/>
      </c>
      <c r="Z777" s="59" t="str">
        <f t="shared" si="1550"/>
        <v/>
      </c>
    </row>
    <row r="778">
      <c r="A778" s="16" t="s">
        <v>124</v>
      </c>
      <c r="B778" s="62"/>
      <c r="C778" s="54">
        <v>45356.0</v>
      </c>
      <c r="D778" s="54">
        <v>45977.0</v>
      </c>
      <c r="E778" s="55"/>
      <c r="F778" s="60"/>
      <c r="G778" s="57"/>
      <c r="H778" s="62"/>
      <c r="I778" s="58" t="str">
        <f t="shared" si="4"/>
        <v/>
      </c>
      <c r="J778" s="59" t="str">
        <f t="shared" ref="J778:K778" si="1551">if($E778="","",if($E778="Dropped",if(and(J$1&lt;=$I778,J$1&gt;=$H778),if(Year($D778)=J$1,$F778*0.8,if((year($D778)+1)=J$1,$F778*0.6,$F778*0.4)) ,""),if($E778="Minors",0,if($E778="FA Contract",if(and(J$1&lt;=$I778,J$1&gt;=$H778),$F778,""),if($E778="YP Contract",if(J$1=$H778,500000,if(J$1=($H778+1),1000000,if(J$1=($H778+2),1500000,""))))))))</f>
        <v/>
      </c>
      <c r="K778" s="59" t="str">
        <f t="shared" si="1551"/>
        <v/>
      </c>
      <c r="L778" s="59" t="str">
        <f t="shared" ref="L778:Z778" si="1552">if($E778="","",if($E778="Injured",if(and(L$1=year(today()),L$1&lt;=$I778,L$1&gt;=$H778),0,if(and(L$1&lt;=$I778,L$1&gt;=$H778),$F778,"")),if($E778="Dropped",if(and(L$1&lt;=$I778,L$1&gt;=$H778),if(Year($D778)=L$1,$F778*0.8,if((year($D778)+1)=L$1,$F778*0.6,$F778*0.4)) ,""),if($E778="Minors",0,if($E778="FA Contract",if(and(L$1&lt;=$I778,L$1&gt;=$H778),$F778,""),if($E778="YP Contract",if(L$1=$H778,500000,if(L$1=($H778+1),1000000,if(L$1=($H778+2),1500000,"")))))))))</f>
        <v/>
      </c>
      <c r="M778" s="59" t="str">
        <f t="shared" si="1552"/>
        <v/>
      </c>
      <c r="N778" s="59" t="str">
        <f t="shared" si="1552"/>
        <v/>
      </c>
      <c r="O778" s="59" t="str">
        <f t="shared" si="1552"/>
        <v/>
      </c>
      <c r="P778" s="59" t="str">
        <f t="shared" si="1552"/>
        <v/>
      </c>
      <c r="Q778" s="59" t="str">
        <f t="shared" si="1552"/>
        <v/>
      </c>
      <c r="R778" s="59" t="str">
        <f t="shared" si="1552"/>
        <v/>
      </c>
      <c r="S778" s="59" t="str">
        <f t="shared" si="1552"/>
        <v/>
      </c>
      <c r="T778" s="59" t="str">
        <f t="shared" si="1552"/>
        <v/>
      </c>
      <c r="U778" s="59" t="str">
        <f t="shared" si="1552"/>
        <v/>
      </c>
      <c r="V778" s="59" t="str">
        <f t="shared" si="1552"/>
        <v/>
      </c>
      <c r="W778" s="59" t="str">
        <f t="shared" si="1552"/>
        <v/>
      </c>
      <c r="X778" s="59" t="str">
        <f t="shared" si="1552"/>
        <v/>
      </c>
      <c r="Y778" s="59" t="str">
        <f t="shared" si="1552"/>
        <v/>
      </c>
      <c r="Z778" s="59" t="str">
        <f t="shared" si="1552"/>
        <v/>
      </c>
    </row>
    <row r="779">
      <c r="A779" s="16" t="s">
        <v>806</v>
      </c>
      <c r="B779" s="62"/>
      <c r="C779" s="54">
        <v>45774.0</v>
      </c>
      <c r="D779" s="54">
        <v>45780.0</v>
      </c>
      <c r="E779" s="55"/>
      <c r="F779" s="60"/>
      <c r="G779" s="57"/>
      <c r="H779" s="62"/>
      <c r="I779" s="58" t="str">
        <f t="shared" si="4"/>
        <v/>
      </c>
      <c r="J779" s="59" t="str">
        <f t="shared" ref="J779:K779" si="1553">if($E779="","",if($E779="Dropped",if(and(J$1&lt;=$I779,J$1&gt;=$H779),if(Year($D779)=J$1,$F779*0.8,if((year($D779)+1)=J$1,$F779*0.6,$F779*0.4)) ,""),if($E779="Minors",0,if($E779="FA Contract",if(and(J$1&lt;=$I779,J$1&gt;=$H779),$F779,""),if($E779="YP Contract",if(J$1=$H779,500000,if(J$1=($H779+1),1000000,if(J$1=($H779+2),1500000,""))))))))</f>
        <v/>
      </c>
      <c r="K779" s="59" t="str">
        <f t="shared" si="1553"/>
        <v/>
      </c>
      <c r="L779" s="59" t="str">
        <f t="shared" ref="L779:Z779" si="1554">if($E779="","",if($E779="Injured",if(and(L$1=year(today()),L$1&lt;=$I779,L$1&gt;=$H779),0,if(and(L$1&lt;=$I779,L$1&gt;=$H779),$F779,"")),if($E779="Dropped",if(and(L$1&lt;=$I779,L$1&gt;=$H779),if(Year($D779)=L$1,$F779*0.8,if((year($D779)+1)=L$1,$F779*0.6,$F779*0.4)) ,""),if($E779="Minors",0,if($E779="FA Contract",if(and(L$1&lt;=$I779,L$1&gt;=$H779),$F779,""),if($E779="YP Contract",if(L$1=$H779,500000,if(L$1=($H779+1),1000000,if(L$1=($H779+2),1500000,"")))))))))</f>
        <v/>
      </c>
      <c r="M779" s="59" t="str">
        <f t="shared" si="1554"/>
        <v/>
      </c>
      <c r="N779" s="59" t="str">
        <f t="shared" si="1554"/>
        <v/>
      </c>
      <c r="O779" s="59" t="str">
        <f t="shared" si="1554"/>
        <v/>
      </c>
      <c r="P779" s="59" t="str">
        <f t="shared" si="1554"/>
        <v/>
      </c>
      <c r="Q779" s="59" t="str">
        <f t="shared" si="1554"/>
        <v/>
      </c>
      <c r="R779" s="59" t="str">
        <f t="shared" si="1554"/>
        <v/>
      </c>
      <c r="S779" s="59" t="str">
        <f t="shared" si="1554"/>
        <v/>
      </c>
      <c r="T779" s="59" t="str">
        <f t="shared" si="1554"/>
        <v/>
      </c>
      <c r="U779" s="59" t="str">
        <f t="shared" si="1554"/>
        <v/>
      </c>
      <c r="V779" s="59" t="str">
        <f t="shared" si="1554"/>
        <v/>
      </c>
      <c r="W779" s="59" t="str">
        <f t="shared" si="1554"/>
        <v/>
      </c>
      <c r="X779" s="59" t="str">
        <f t="shared" si="1554"/>
        <v/>
      </c>
      <c r="Y779" s="59" t="str">
        <f t="shared" si="1554"/>
        <v/>
      </c>
      <c r="Z779" s="59" t="str">
        <f t="shared" si="1554"/>
        <v/>
      </c>
    </row>
    <row r="780">
      <c r="A780" s="16" t="s">
        <v>807</v>
      </c>
      <c r="B780" s="62"/>
      <c r="C780" s="54">
        <v>45544.0</v>
      </c>
      <c r="D780" s="54"/>
      <c r="E780" s="55"/>
      <c r="F780" s="60"/>
      <c r="G780" s="57"/>
      <c r="H780" s="62"/>
      <c r="I780" s="58" t="str">
        <f t="shared" si="4"/>
        <v/>
      </c>
      <c r="J780" s="59" t="str">
        <f t="shared" ref="J780:K780" si="1555">if($E780="","",if($E780="Dropped",if(and(J$1&lt;=$I780,J$1&gt;=$H780),if(Year($D780)=J$1,$F780*0.8,if((year($D780)+1)=J$1,$F780*0.6,$F780*0.4)) ,""),if($E780="Minors",0,if($E780="FA Contract",if(and(J$1&lt;=$I780,J$1&gt;=$H780),$F780,""),if($E780="YP Contract",if(J$1=$H780,500000,if(J$1=($H780+1),1000000,if(J$1=($H780+2),1500000,""))))))))</f>
        <v/>
      </c>
      <c r="K780" s="59" t="str">
        <f t="shared" si="1555"/>
        <v/>
      </c>
      <c r="L780" s="59" t="str">
        <f t="shared" ref="L780:Z780" si="1556">if($E780="","",if($E780="Injured",if(and(L$1=year(today()),L$1&lt;=$I780,L$1&gt;=$H780),0,if(and(L$1&lt;=$I780,L$1&gt;=$H780),$F780,"")),if($E780="Dropped",if(and(L$1&lt;=$I780,L$1&gt;=$H780),if(Year($D780)=L$1,$F780*0.8,if((year($D780)+1)=L$1,$F780*0.6,$F780*0.4)) ,""),if($E780="Minors",0,if($E780="FA Contract",if(and(L$1&lt;=$I780,L$1&gt;=$H780),$F780,""),if($E780="YP Contract",if(L$1=$H780,500000,if(L$1=($H780+1),1000000,if(L$1=($H780+2),1500000,"")))))))))</f>
        <v/>
      </c>
      <c r="M780" s="59" t="str">
        <f t="shared" si="1556"/>
        <v/>
      </c>
      <c r="N780" s="59" t="str">
        <f t="shared" si="1556"/>
        <v/>
      </c>
      <c r="O780" s="59" t="str">
        <f t="shared" si="1556"/>
        <v/>
      </c>
      <c r="P780" s="59" t="str">
        <f t="shared" si="1556"/>
        <v/>
      </c>
      <c r="Q780" s="59" t="str">
        <f t="shared" si="1556"/>
        <v/>
      </c>
      <c r="R780" s="59" t="str">
        <f t="shared" si="1556"/>
        <v/>
      </c>
      <c r="S780" s="59" t="str">
        <f t="shared" si="1556"/>
        <v/>
      </c>
      <c r="T780" s="59" t="str">
        <f t="shared" si="1556"/>
        <v/>
      </c>
      <c r="U780" s="59" t="str">
        <f t="shared" si="1556"/>
        <v/>
      </c>
      <c r="V780" s="59" t="str">
        <f t="shared" si="1556"/>
        <v/>
      </c>
      <c r="W780" s="59" t="str">
        <f t="shared" si="1556"/>
        <v/>
      </c>
      <c r="X780" s="59" t="str">
        <f t="shared" si="1556"/>
        <v/>
      </c>
      <c r="Y780" s="59" t="str">
        <f t="shared" si="1556"/>
        <v/>
      </c>
      <c r="Z780" s="59" t="str">
        <f t="shared" si="1556"/>
        <v/>
      </c>
    </row>
    <row r="781">
      <c r="A781" s="16" t="s">
        <v>74</v>
      </c>
      <c r="B781" s="62"/>
      <c r="C781" s="54">
        <v>45356.0</v>
      </c>
      <c r="D781" s="54">
        <v>45977.0</v>
      </c>
      <c r="E781" s="55"/>
      <c r="F781" s="60"/>
      <c r="G781" s="57"/>
      <c r="H781" s="62"/>
      <c r="I781" s="58" t="str">
        <f t="shared" si="4"/>
        <v/>
      </c>
      <c r="J781" s="59" t="str">
        <f t="shared" ref="J781:K781" si="1557">if($E781="","",if($E781="Dropped",if(and(J$1&lt;=$I781,J$1&gt;=$H781),if(Year($D781)=J$1,$F781*0.8,if((year($D781)+1)=J$1,$F781*0.6,$F781*0.4)) ,""),if($E781="Minors",0,if($E781="FA Contract",if(and(J$1&lt;=$I781,J$1&gt;=$H781),$F781,""),if($E781="YP Contract",if(J$1=$H781,500000,if(J$1=($H781+1),1000000,if(J$1=($H781+2),1500000,""))))))))</f>
        <v/>
      </c>
      <c r="K781" s="59" t="str">
        <f t="shared" si="1557"/>
        <v/>
      </c>
      <c r="L781" s="59" t="str">
        <f t="shared" ref="L781:Z781" si="1558">if($E781="","",if($E781="Injured",if(and(L$1=year(today()),L$1&lt;=$I781,L$1&gt;=$H781),0,if(and(L$1&lt;=$I781,L$1&gt;=$H781),$F781,"")),if($E781="Dropped",if(and(L$1&lt;=$I781,L$1&gt;=$H781),if(Year($D781)=L$1,$F781*0.8,if((year($D781)+1)=L$1,$F781*0.6,$F781*0.4)) ,""),if($E781="Minors",0,if($E781="FA Contract",if(and(L$1&lt;=$I781,L$1&gt;=$H781),$F781,""),if($E781="YP Contract",if(L$1=$H781,500000,if(L$1=($H781+1),1000000,if(L$1=($H781+2),1500000,"")))))))))</f>
        <v/>
      </c>
      <c r="M781" s="59" t="str">
        <f t="shared" si="1558"/>
        <v/>
      </c>
      <c r="N781" s="59" t="str">
        <f t="shared" si="1558"/>
        <v/>
      </c>
      <c r="O781" s="59" t="str">
        <f t="shared" si="1558"/>
        <v/>
      </c>
      <c r="P781" s="59" t="str">
        <f t="shared" si="1558"/>
        <v/>
      </c>
      <c r="Q781" s="59" t="str">
        <f t="shared" si="1558"/>
        <v/>
      </c>
      <c r="R781" s="59" t="str">
        <f t="shared" si="1558"/>
        <v/>
      </c>
      <c r="S781" s="59" t="str">
        <f t="shared" si="1558"/>
        <v/>
      </c>
      <c r="T781" s="59" t="str">
        <f t="shared" si="1558"/>
        <v/>
      </c>
      <c r="U781" s="59" t="str">
        <f t="shared" si="1558"/>
        <v/>
      </c>
      <c r="V781" s="59" t="str">
        <f t="shared" si="1558"/>
        <v/>
      </c>
      <c r="W781" s="59" t="str">
        <f t="shared" si="1558"/>
        <v/>
      </c>
      <c r="X781" s="59" t="str">
        <f t="shared" si="1558"/>
        <v/>
      </c>
      <c r="Y781" s="59" t="str">
        <f t="shared" si="1558"/>
        <v/>
      </c>
      <c r="Z781" s="59" t="str">
        <f t="shared" si="1558"/>
        <v/>
      </c>
    </row>
    <row r="782">
      <c r="A782" s="16" t="s">
        <v>808</v>
      </c>
      <c r="B782" s="62"/>
      <c r="C782" s="54">
        <v>45607.0</v>
      </c>
      <c r="D782" s="54"/>
      <c r="E782" s="55"/>
      <c r="F782" s="56"/>
      <c r="G782" s="57"/>
      <c r="H782" s="62"/>
      <c r="I782" s="58" t="str">
        <f t="shared" si="4"/>
        <v/>
      </c>
      <c r="J782" s="59" t="str">
        <f t="shared" ref="J782:K782" si="1559">if($E782="","",if($E782="Dropped",if(and(J$1&lt;=$I782,J$1&gt;=$H782),if(Year($D782)=J$1,$F782*0.8,if((year($D782)+1)=J$1,$F782*0.6,$F782*0.4)) ,""),if($E782="Minors",0,if($E782="FA Contract",if(and(J$1&lt;=$I782,J$1&gt;=$H782),$F782,""),if($E782="YP Contract",if(J$1=$H782,500000,if(J$1=($H782+1),1000000,if(J$1=($H782+2),1500000,""))))))))</f>
        <v/>
      </c>
      <c r="K782" s="59" t="str">
        <f t="shared" si="1559"/>
        <v/>
      </c>
      <c r="L782" s="59" t="str">
        <f t="shared" ref="L782:Z782" si="1560">if($E782="","",if($E782="Injured",if(and(L$1=year(today()),L$1&lt;=$I782,L$1&gt;=$H782),0,if(and(L$1&lt;=$I782,L$1&gt;=$H782),$F782,"")),if($E782="Dropped",if(and(L$1&lt;=$I782,L$1&gt;=$H782),if(Year($D782)=L$1,$F782*0.8,if((year($D782)+1)=L$1,$F782*0.6,$F782*0.4)) ,""),if($E782="Minors",0,if($E782="FA Contract",if(and(L$1&lt;=$I782,L$1&gt;=$H782),$F782,""),if($E782="YP Contract",if(L$1=$H782,500000,if(L$1=($H782+1),1000000,if(L$1=($H782+2),1500000,"")))))))))</f>
        <v/>
      </c>
      <c r="M782" s="59" t="str">
        <f t="shared" si="1560"/>
        <v/>
      </c>
      <c r="N782" s="59" t="str">
        <f t="shared" si="1560"/>
        <v/>
      </c>
      <c r="O782" s="59" t="str">
        <f t="shared" si="1560"/>
        <v/>
      </c>
      <c r="P782" s="59" t="str">
        <f t="shared" si="1560"/>
        <v/>
      </c>
      <c r="Q782" s="59" t="str">
        <f t="shared" si="1560"/>
        <v/>
      </c>
      <c r="R782" s="59" t="str">
        <f t="shared" si="1560"/>
        <v/>
      </c>
      <c r="S782" s="59" t="str">
        <f t="shared" si="1560"/>
        <v/>
      </c>
      <c r="T782" s="59" t="str">
        <f t="shared" si="1560"/>
        <v/>
      </c>
      <c r="U782" s="59" t="str">
        <f t="shared" si="1560"/>
        <v/>
      </c>
      <c r="V782" s="59" t="str">
        <f t="shared" si="1560"/>
        <v/>
      </c>
      <c r="W782" s="59" t="str">
        <f t="shared" si="1560"/>
        <v/>
      </c>
      <c r="X782" s="59" t="str">
        <f t="shared" si="1560"/>
        <v/>
      </c>
      <c r="Y782" s="59" t="str">
        <f t="shared" si="1560"/>
        <v/>
      </c>
      <c r="Z782" s="59" t="str">
        <f t="shared" si="1560"/>
        <v/>
      </c>
    </row>
    <row r="783">
      <c r="A783" s="16" t="s">
        <v>605</v>
      </c>
      <c r="B783" s="62"/>
      <c r="C783" s="54">
        <v>45356.0</v>
      </c>
      <c r="D783" s="54">
        <v>45816.0</v>
      </c>
      <c r="E783" s="55"/>
      <c r="F783" s="60"/>
      <c r="G783" s="57"/>
      <c r="H783" s="62"/>
      <c r="I783" s="58" t="str">
        <f t="shared" si="4"/>
        <v/>
      </c>
      <c r="J783" s="59" t="str">
        <f t="shared" ref="J783:K783" si="1561">if($E783="","",if($E783="Dropped",if(and(J$1&lt;=$I783,J$1&gt;=$H783),if(Year($D783)=J$1,$F783*0.8,if((year($D783)+1)=J$1,$F783*0.6,$F783*0.4)) ,""),if($E783="Minors",0,if($E783="FA Contract",if(and(J$1&lt;=$I783,J$1&gt;=$H783),$F783,""),if($E783="YP Contract",if(J$1=$H783,500000,if(J$1=($H783+1),1000000,if(J$1=($H783+2),1500000,""))))))))</f>
        <v/>
      </c>
      <c r="K783" s="59" t="str">
        <f t="shared" si="1561"/>
        <v/>
      </c>
      <c r="L783" s="59" t="str">
        <f t="shared" ref="L783:Z783" si="1562">if($E783="","",if($E783="Injured",if(and(L$1=year(today()),L$1&lt;=$I783,L$1&gt;=$H783),0,if(and(L$1&lt;=$I783,L$1&gt;=$H783),$F783,"")),if($E783="Dropped",if(and(L$1&lt;=$I783,L$1&gt;=$H783),if(Year($D783)=L$1,$F783*0.8,if((year($D783)+1)=L$1,$F783*0.6,$F783*0.4)) ,""),if($E783="Minors",0,if($E783="FA Contract",if(and(L$1&lt;=$I783,L$1&gt;=$H783),$F783,""),if($E783="YP Contract",if(L$1=$H783,500000,if(L$1=($H783+1),1000000,if(L$1=($H783+2),1500000,"")))))))))</f>
        <v/>
      </c>
      <c r="M783" s="59" t="str">
        <f t="shared" si="1562"/>
        <v/>
      </c>
      <c r="N783" s="59" t="str">
        <f t="shared" si="1562"/>
        <v/>
      </c>
      <c r="O783" s="59" t="str">
        <f t="shared" si="1562"/>
        <v/>
      </c>
      <c r="P783" s="59" t="str">
        <f t="shared" si="1562"/>
        <v/>
      </c>
      <c r="Q783" s="59" t="str">
        <f t="shared" si="1562"/>
        <v/>
      </c>
      <c r="R783" s="59" t="str">
        <f t="shared" si="1562"/>
        <v/>
      </c>
      <c r="S783" s="59" t="str">
        <f t="shared" si="1562"/>
        <v/>
      </c>
      <c r="T783" s="59" t="str">
        <f t="shared" si="1562"/>
        <v/>
      </c>
      <c r="U783" s="59" t="str">
        <f t="shared" si="1562"/>
        <v/>
      </c>
      <c r="V783" s="59" t="str">
        <f t="shared" si="1562"/>
        <v/>
      </c>
      <c r="W783" s="59" t="str">
        <f t="shared" si="1562"/>
        <v/>
      </c>
      <c r="X783" s="59" t="str">
        <f t="shared" si="1562"/>
        <v/>
      </c>
      <c r="Y783" s="59" t="str">
        <f t="shared" si="1562"/>
        <v/>
      </c>
      <c r="Z783" s="59" t="str">
        <f t="shared" si="1562"/>
        <v/>
      </c>
    </row>
    <row r="784">
      <c r="A784" s="16" t="s">
        <v>220</v>
      </c>
      <c r="B784" s="62"/>
      <c r="C784" s="54">
        <v>45318.0</v>
      </c>
      <c r="D784" s="54">
        <v>45977.0</v>
      </c>
      <c r="E784" s="55"/>
      <c r="F784" s="60"/>
      <c r="G784" s="57"/>
      <c r="H784" s="62"/>
      <c r="I784" s="58" t="str">
        <f t="shared" si="4"/>
        <v/>
      </c>
      <c r="J784" s="59" t="str">
        <f t="shared" ref="J784:K784" si="1563">if($E784="","",if($E784="Dropped",if(and(J$1&lt;=$I784,J$1&gt;=$H784),if(Year($D784)=J$1,$F784*0.8,if((year($D784)+1)=J$1,$F784*0.6,$F784*0.4)) ,""),if($E784="Minors",0,if($E784="FA Contract",if(and(J$1&lt;=$I784,J$1&gt;=$H784),$F784,""),if($E784="YP Contract",if(J$1=$H784,500000,if(J$1=($H784+1),1000000,if(J$1=($H784+2),1500000,""))))))))</f>
        <v/>
      </c>
      <c r="K784" s="59" t="str">
        <f t="shared" si="1563"/>
        <v/>
      </c>
      <c r="L784" s="59" t="str">
        <f t="shared" ref="L784:Z784" si="1564">if($E784="","",if($E784="Injured",if(and(L$1=year(today()),L$1&lt;=$I784,L$1&gt;=$H784),0,if(and(L$1&lt;=$I784,L$1&gt;=$H784),$F784,"")),if($E784="Dropped",if(and(L$1&lt;=$I784,L$1&gt;=$H784),if(Year($D784)=L$1,$F784*0.8,if((year($D784)+1)=L$1,$F784*0.6,$F784*0.4)) ,""),if($E784="Minors",0,if($E784="FA Contract",if(and(L$1&lt;=$I784,L$1&gt;=$H784),$F784,""),if($E784="YP Contract",if(L$1=$H784,500000,if(L$1=($H784+1),1000000,if(L$1=($H784+2),1500000,"")))))))))</f>
        <v/>
      </c>
      <c r="M784" s="59" t="str">
        <f t="shared" si="1564"/>
        <v/>
      </c>
      <c r="N784" s="59" t="str">
        <f t="shared" si="1564"/>
        <v/>
      </c>
      <c r="O784" s="59" t="str">
        <f t="shared" si="1564"/>
        <v/>
      </c>
      <c r="P784" s="59" t="str">
        <f t="shared" si="1564"/>
        <v/>
      </c>
      <c r="Q784" s="59" t="str">
        <f t="shared" si="1564"/>
        <v/>
      </c>
      <c r="R784" s="59" t="str">
        <f t="shared" si="1564"/>
        <v/>
      </c>
      <c r="S784" s="59" t="str">
        <f t="shared" si="1564"/>
        <v/>
      </c>
      <c r="T784" s="59" t="str">
        <f t="shared" si="1564"/>
        <v/>
      </c>
      <c r="U784" s="59" t="str">
        <f t="shared" si="1564"/>
        <v/>
      </c>
      <c r="V784" s="59" t="str">
        <f t="shared" si="1564"/>
        <v/>
      </c>
      <c r="W784" s="59" t="str">
        <f t="shared" si="1564"/>
        <v/>
      </c>
      <c r="X784" s="59" t="str">
        <f t="shared" si="1564"/>
        <v/>
      </c>
      <c r="Y784" s="59" t="str">
        <f t="shared" si="1564"/>
        <v/>
      </c>
      <c r="Z784" s="59" t="str">
        <f t="shared" si="1564"/>
        <v/>
      </c>
    </row>
    <row r="785">
      <c r="A785" s="16" t="s">
        <v>49</v>
      </c>
      <c r="B785" s="62"/>
      <c r="C785" s="54">
        <v>45721.0</v>
      </c>
      <c r="D785" s="54">
        <v>45977.0</v>
      </c>
      <c r="E785" s="55"/>
      <c r="F785" s="60"/>
      <c r="G785" s="57"/>
      <c r="H785" s="62"/>
      <c r="I785" s="58" t="str">
        <f t="shared" si="4"/>
        <v/>
      </c>
      <c r="J785" s="59" t="str">
        <f t="shared" ref="J785:K785" si="1565">if($E785="","",if($E785="Dropped",if(and(J$1&lt;=$I785,J$1&gt;=$H785),if(Year($D785)=J$1,$F785*0.8,if((year($D785)+1)=J$1,$F785*0.6,$F785*0.4)) ,""),if($E785="Minors",0,if($E785="FA Contract",if(and(J$1&lt;=$I785,J$1&gt;=$H785),$F785,""),if($E785="YP Contract",if(J$1=$H785,500000,if(J$1=($H785+1),1000000,if(J$1=($H785+2),1500000,""))))))))</f>
        <v/>
      </c>
      <c r="K785" s="59" t="str">
        <f t="shared" si="1565"/>
        <v/>
      </c>
      <c r="L785" s="59" t="str">
        <f t="shared" ref="L785:Z785" si="1566">if($E785="","",if($E785="Injured",if(and(L$1=year(today()),L$1&lt;=$I785,L$1&gt;=$H785),0,if(and(L$1&lt;=$I785,L$1&gt;=$H785),$F785,"")),if($E785="Dropped",if(and(L$1&lt;=$I785,L$1&gt;=$H785),if(Year($D785)=L$1,$F785*0.8,if((year($D785)+1)=L$1,$F785*0.6,$F785*0.4)) ,""),if($E785="Minors",0,if($E785="FA Contract",if(and(L$1&lt;=$I785,L$1&gt;=$H785),$F785,""),if($E785="YP Contract",if(L$1=$H785,500000,if(L$1=($H785+1),1000000,if(L$1=($H785+2),1500000,"")))))))))</f>
        <v/>
      </c>
      <c r="M785" s="59" t="str">
        <f t="shared" si="1566"/>
        <v/>
      </c>
      <c r="N785" s="59" t="str">
        <f t="shared" si="1566"/>
        <v/>
      </c>
      <c r="O785" s="59" t="str">
        <f t="shared" si="1566"/>
        <v/>
      </c>
      <c r="P785" s="59" t="str">
        <f t="shared" si="1566"/>
        <v/>
      </c>
      <c r="Q785" s="59" t="str">
        <f t="shared" si="1566"/>
        <v/>
      </c>
      <c r="R785" s="59" t="str">
        <f t="shared" si="1566"/>
        <v/>
      </c>
      <c r="S785" s="59" t="str">
        <f t="shared" si="1566"/>
        <v/>
      </c>
      <c r="T785" s="59" t="str">
        <f t="shared" si="1566"/>
        <v/>
      </c>
      <c r="U785" s="59" t="str">
        <f t="shared" si="1566"/>
        <v/>
      </c>
      <c r="V785" s="59" t="str">
        <f t="shared" si="1566"/>
        <v/>
      </c>
      <c r="W785" s="59" t="str">
        <f t="shared" si="1566"/>
        <v/>
      </c>
      <c r="X785" s="59" t="str">
        <f t="shared" si="1566"/>
        <v/>
      </c>
      <c r="Y785" s="59" t="str">
        <f t="shared" si="1566"/>
        <v/>
      </c>
      <c r="Z785" s="59" t="str">
        <f t="shared" si="1566"/>
        <v/>
      </c>
    </row>
    <row r="786">
      <c r="A786" s="16" t="s">
        <v>615</v>
      </c>
      <c r="B786" s="62"/>
      <c r="C786" s="54">
        <v>45872.0</v>
      </c>
      <c r="D786" s="54">
        <v>45977.0</v>
      </c>
      <c r="E786" s="55"/>
      <c r="F786" s="60"/>
      <c r="G786" s="57"/>
      <c r="H786" s="62"/>
      <c r="I786" s="58" t="str">
        <f t="shared" si="4"/>
        <v/>
      </c>
      <c r="J786" s="59" t="str">
        <f t="shared" ref="J786:K786" si="1567">if($E786="","",if($E786="Dropped",if(and(J$1&lt;=$I786,J$1&gt;=$H786),if(Year($D786)=J$1,$F786*0.8,if((year($D786)+1)=J$1,$F786*0.6,$F786*0.4)) ,""),if($E786="Minors",0,if($E786="FA Contract",if(and(J$1&lt;=$I786,J$1&gt;=$H786),$F786,""),if($E786="YP Contract",if(J$1=$H786,500000,if(J$1=($H786+1),1000000,if(J$1=($H786+2),1500000,""))))))))</f>
        <v/>
      </c>
      <c r="K786" s="59" t="str">
        <f t="shared" si="1567"/>
        <v/>
      </c>
      <c r="L786" s="59" t="str">
        <f t="shared" ref="L786:Z786" si="1568">if($E786="","",if($E786="Injured",if(and(L$1=year(today()),L$1&lt;=$I786,L$1&gt;=$H786),0,if(and(L$1&lt;=$I786,L$1&gt;=$H786),$F786,"")),if($E786="Dropped",if(and(L$1&lt;=$I786,L$1&gt;=$H786),if(Year($D786)=L$1,$F786*0.8,if((year($D786)+1)=L$1,$F786*0.6,$F786*0.4)) ,""),if($E786="Minors",0,if($E786="FA Contract",if(and(L$1&lt;=$I786,L$1&gt;=$H786),$F786,""),if($E786="YP Contract",if(L$1=$H786,500000,if(L$1=($H786+1),1000000,if(L$1=($H786+2),1500000,"")))))))))</f>
        <v/>
      </c>
      <c r="M786" s="59" t="str">
        <f t="shared" si="1568"/>
        <v/>
      </c>
      <c r="N786" s="59" t="str">
        <f t="shared" si="1568"/>
        <v/>
      </c>
      <c r="O786" s="59" t="str">
        <f t="shared" si="1568"/>
        <v/>
      </c>
      <c r="P786" s="59" t="str">
        <f t="shared" si="1568"/>
        <v/>
      </c>
      <c r="Q786" s="59" t="str">
        <f t="shared" si="1568"/>
        <v/>
      </c>
      <c r="R786" s="59" t="str">
        <f t="shared" si="1568"/>
        <v/>
      </c>
      <c r="S786" s="59" t="str">
        <f t="shared" si="1568"/>
        <v/>
      </c>
      <c r="T786" s="59" t="str">
        <f t="shared" si="1568"/>
        <v/>
      </c>
      <c r="U786" s="59" t="str">
        <f t="shared" si="1568"/>
        <v/>
      </c>
      <c r="V786" s="59" t="str">
        <f t="shared" si="1568"/>
        <v/>
      </c>
      <c r="W786" s="59" t="str">
        <f t="shared" si="1568"/>
        <v/>
      </c>
      <c r="X786" s="59" t="str">
        <f t="shared" si="1568"/>
        <v/>
      </c>
      <c r="Y786" s="59" t="str">
        <f t="shared" si="1568"/>
        <v/>
      </c>
      <c r="Z786" s="59" t="str">
        <f t="shared" si="1568"/>
        <v/>
      </c>
    </row>
    <row r="787">
      <c r="A787" s="16" t="s">
        <v>809</v>
      </c>
      <c r="B787" s="62"/>
      <c r="C787" s="54">
        <v>45420.0</v>
      </c>
      <c r="D787" s="54"/>
      <c r="E787" s="55"/>
      <c r="F787" s="60"/>
      <c r="G787" s="72"/>
      <c r="H787" s="62"/>
      <c r="I787" s="58" t="str">
        <f t="shared" si="4"/>
        <v/>
      </c>
      <c r="J787" s="59" t="str">
        <f t="shared" ref="J787:K787" si="1569">if($E787="","",if($E787="Dropped",if(and(J$1&lt;=$I787,J$1&gt;=$H787),if(Year($D787)=J$1,$F787*0.8,if((year($D787)+1)=J$1,$F787*0.6,$F787*0.4)) ,""),if($E787="Minors",0,if($E787="FA Contract",if(and(J$1&lt;=$I787,J$1&gt;=$H787),$F787,""),if($E787="YP Contract",if(J$1=$H787,500000,if(J$1=($H787+1),1000000,if(J$1=($H787+2),1500000,""))))))))</f>
        <v/>
      </c>
      <c r="K787" s="59" t="str">
        <f t="shared" si="1569"/>
        <v/>
      </c>
      <c r="L787" s="59" t="str">
        <f t="shared" ref="L787:Z787" si="1570">if($E787="","",if($E787="Injured",if(and(L$1=year(today()),L$1&lt;=$I787,L$1&gt;=$H787),0,if(and(L$1&lt;=$I787,L$1&gt;=$H787),$F787,"")),if($E787="Dropped",if(and(L$1&lt;=$I787,L$1&gt;=$H787),if(Year($D787)=L$1,$F787*0.8,if((year($D787)+1)=L$1,$F787*0.6,$F787*0.4)) ,""),if($E787="Minors",0,if($E787="FA Contract",if(and(L$1&lt;=$I787,L$1&gt;=$H787),$F787,""),if($E787="YP Contract",if(L$1=$H787,500000,if(L$1=($H787+1),1000000,if(L$1=($H787+2),1500000,"")))))))))</f>
        <v/>
      </c>
      <c r="M787" s="59" t="str">
        <f t="shared" si="1570"/>
        <v/>
      </c>
      <c r="N787" s="59" t="str">
        <f t="shared" si="1570"/>
        <v/>
      </c>
      <c r="O787" s="59" t="str">
        <f t="shared" si="1570"/>
        <v/>
      </c>
      <c r="P787" s="59" t="str">
        <f t="shared" si="1570"/>
        <v/>
      </c>
      <c r="Q787" s="59" t="str">
        <f t="shared" si="1570"/>
        <v/>
      </c>
      <c r="R787" s="59" t="str">
        <f t="shared" si="1570"/>
        <v/>
      </c>
      <c r="S787" s="59" t="str">
        <f t="shared" si="1570"/>
        <v/>
      </c>
      <c r="T787" s="59" t="str">
        <f t="shared" si="1570"/>
        <v/>
      </c>
      <c r="U787" s="59" t="str">
        <f t="shared" si="1570"/>
        <v/>
      </c>
      <c r="V787" s="59" t="str">
        <f t="shared" si="1570"/>
        <v/>
      </c>
      <c r="W787" s="59" t="str">
        <f t="shared" si="1570"/>
        <v/>
      </c>
      <c r="X787" s="59" t="str">
        <f t="shared" si="1570"/>
        <v/>
      </c>
      <c r="Y787" s="59" t="str">
        <f t="shared" si="1570"/>
        <v/>
      </c>
      <c r="Z787" s="59" t="str">
        <f t="shared" si="1570"/>
        <v/>
      </c>
    </row>
    <row r="788">
      <c r="A788" s="16" t="s">
        <v>810</v>
      </c>
      <c r="B788" s="62"/>
      <c r="C788" s="54">
        <v>45614.0</v>
      </c>
      <c r="D788" s="54"/>
      <c r="E788" s="55"/>
      <c r="F788" s="56"/>
      <c r="G788" s="57"/>
      <c r="H788" s="62"/>
      <c r="I788" s="58" t="str">
        <f t="shared" si="4"/>
        <v/>
      </c>
      <c r="J788" s="59" t="str">
        <f t="shared" ref="J788:K788" si="1571">if($E788="","",if($E788="Dropped",if(and(J$1&lt;=$I788,J$1&gt;=$H788),if(Year($D788)=J$1,$F788*0.8,if((year($D788)+1)=J$1,$F788*0.6,$F788*0.4)) ,""),if($E788="Minors",0,if($E788="FA Contract",if(and(J$1&lt;=$I788,J$1&gt;=$H788),$F788,""),if($E788="YP Contract",if(J$1=$H788,500000,if(J$1=($H788+1),1000000,if(J$1=($H788+2),1500000,""))))))))</f>
        <v/>
      </c>
      <c r="K788" s="59" t="str">
        <f t="shared" si="1571"/>
        <v/>
      </c>
      <c r="L788" s="59" t="str">
        <f t="shared" ref="L788:Z788" si="1572">if($E788="","",if($E788="Injured",if(and(L$1=year(today()),L$1&lt;=$I788,L$1&gt;=$H788),0,if(and(L$1&lt;=$I788,L$1&gt;=$H788),$F788,"")),if($E788="Dropped",if(and(L$1&lt;=$I788,L$1&gt;=$H788),if(Year($D788)=L$1,$F788*0.8,if((year($D788)+1)=L$1,$F788*0.6,$F788*0.4)) ,""),if($E788="Minors",0,if($E788="FA Contract",if(and(L$1&lt;=$I788,L$1&gt;=$H788),$F788,""),if($E788="YP Contract",if(L$1=$H788,500000,if(L$1=($H788+1),1000000,if(L$1=($H788+2),1500000,"")))))))))</f>
        <v/>
      </c>
      <c r="M788" s="59" t="str">
        <f t="shared" si="1572"/>
        <v/>
      </c>
      <c r="N788" s="59" t="str">
        <f t="shared" si="1572"/>
        <v/>
      </c>
      <c r="O788" s="59" t="str">
        <f t="shared" si="1572"/>
        <v/>
      </c>
      <c r="P788" s="59" t="str">
        <f t="shared" si="1572"/>
        <v/>
      </c>
      <c r="Q788" s="59" t="str">
        <f t="shared" si="1572"/>
        <v/>
      </c>
      <c r="R788" s="59" t="str">
        <f t="shared" si="1572"/>
        <v/>
      </c>
      <c r="S788" s="59" t="str">
        <f t="shared" si="1572"/>
        <v/>
      </c>
      <c r="T788" s="59" t="str">
        <f t="shared" si="1572"/>
        <v/>
      </c>
      <c r="U788" s="59" t="str">
        <f t="shared" si="1572"/>
        <v/>
      </c>
      <c r="V788" s="59" t="str">
        <f t="shared" si="1572"/>
        <v/>
      </c>
      <c r="W788" s="59" t="str">
        <f t="shared" si="1572"/>
        <v/>
      </c>
      <c r="X788" s="59" t="str">
        <f t="shared" si="1572"/>
        <v/>
      </c>
      <c r="Y788" s="59" t="str">
        <f t="shared" si="1572"/>
        <v/>
      </c>
      <c r="Z788" s="59" t="str">
        <f t="shared" si="1572"/>
        <v/>
      </c>
    </row>
    <row r="789">
      <c r="A789" s="16" t="s">
        <v>811</v>
      </c>
      <c r="B789" s="62"/>
      <c r="C789" s="54">
        <v>45607.0</v>
      </c>
      <c r="D789" s="54"/>
      <c r="E789" s="55"/>
      <c r="F789" s="56"/>
      <c r="G789" s="57"/>
      <c r="H789" s="62"/>
      <c r="I789" s="58" t="str">
        <f t="shared" si="4"/>
        <v/>
      </c>
      <c r="J789" s="59" t="str">
        <f t="shared" ref="J789:K789" si="1573">if($E789="","",if($E789="Dropped",if(and(J$1&lt;=$I789,J$1&gt;=$H789),if(Year($D789)=J$1,$F789*0.8,if((year($D789)+1)=J$1,$F789*0.6,$F789*0.4)) ,""),if($E789="Minors",0,if($E789="FA Contract",if(and(J$1&lt;=$I789,J$1&gt;=$H789),$F789,""),if($E789="YP Contract",if(J$1=$H789,500000,if(J$1=($H789+1),1000000,if(J$1=($H789+2),1500000,""))))))))</f>
        <v/>
      </c>
      <c r="K789" s="59" t="str">
        <f t="shared" si="1573"/>
        <v/>
      </c>
      <c r="L789" s="59" t="str">
        <f t="shared" ref="L789:Z789" si="1574">if($E789="","",if($E789="Injured",if(and(L$1=year(today()),L$1&lt;=$I789,L$1&gt;=$H789),0,if(and(L$1&lt;=$I789,L$1&gt;=$H789),$F789,"")),if($E789="Dropped",if(and(L$1&lt;=$I789,L$1&gt;=$H789),if(Year($D789)=L$1,$F789*0.8,if((year($D789)+1)=L$1,$F789*0.6,$F789*0.4)) ,""),if($E789="Minors",0,if($E789="FA Contract",if(and(L$1&lt;=$I789,L$1&gt;=$H789),$F789,""),if($E789="YP Contract",if(L$1=$H789,500000,if(L$1=($H789+1),1000000,if(L$1=($H789+2),1500000,"")))))))))</f>
        <v/>
      </c>
      <c r="M789" s="59" t="str">
        <f t="shared" si="1574"/>
        <v/>
      </c>
      <c r="N789" s="59" t="str">
        <f t="shared" si="1574"/>
        <v/>
      </c>
      <c r="O789" s="59" t="str">
        <f t="shared" si="1574"/>
        <v/>
      </c>
      <c r="P789" s="59" t="str">
        <f t="shared" si="1574"/>
        <v/>
      </c>
      <c r="Q789" s="59" t="str">
        <f t="shared" si="1574"/>
        <v/>
      </c>
      <c r="R789" s="59" t="str">
        <f t="shared" si="1574"/>
        <v/>
      </c>
      <c r="S789" s="59" t="str">
        <f t="shared" si="1574"/>
        <v/>
      </c>
      <c r="T789" s="59" t="str">
        <f t="shared" si="1574"/>
        <v/>
      </c>
      <c r="U789" s="59" t="str">
        <f t="shared" si="1574"/>
        <v/>
      </c>
      <c r="V789" s="59" t="str">
        <f t="shared" si="1574"/>
        <v/>
      </c>
      <c r="W789" s="59" t="str">
        <f t="shared" si="1574"/>
        <v/>
      </c>
      <c r="X789" s="59" t="str">
        <f t="shared" si="1574"/>
        <v/>
      </c>
      <c r="Y789" s="59" t="str">
        <f t="shared" si="1574"/>
        <v/>
      </c>
      <c r="Z789" s="59" t="str">
        <f t="shared" si="1574"/>
        <v/>
      </c>
    </row>
    <row r="790">
      <c r="A790" s="16" t="s">
        <v>41</v>
      </c>
      <c r="B790" s="62"/>
      <c r="C790" s="54">
        <v>45356.0</v>
      </c>
      <c r="D790" s="54">
        <v>45977.0</v>
      </c>
      <c r="E790" s="55"/>
      <c r="F790" s="60"/>
      <c r="G790" s="57"/>
      <c r="H790" s="62"/>
      <c r="I790" s="58" t="str">
        <f t="shared" si="4"/>
        <v/>
      </c>
      <c r="J790" s="59" t="str">
        <f t="shared" ref="J790:K790" si="1575">if($E790="","",if($E790="Dropped",if(and(J$1&lt;=$I790,J$1&gt;=$H790),if(Year($D790)=J$1,$F790*0.8,if((year($D790)+1)=J$1,$F790*0.6,$F790*0.4)) ,""),if($E790="Minors",0,if($E790="FA Contract",if(and(J$1&lt;=$I790,J$1&gt;=$H790),$F790,""),if($E790="YP Contract",if(J$1=$H790,500000,if(J$1=($H790+1),1000000,if(J$1=($H790+2),1500000,""))))))))</f>
        <v/>
      </c>
      <c r="K790" s="59" t="str">
        <f t="shared" si="1575"/>
        <v/>
      </c>
      <c r="L790" s="59" t="str">
        <f t="shared" ref="L790:Z790" si="1576">if($E790="","",if($E790="Injured",if(and(L$1=year(today()),L$1&lt;=$I790,L$1&gt;=$H790),0,if(and(L$1&lt;=$I790,L$1&gt;=$H790),$F790,"")),if($E790="Dropped",if(and(L$1&lt;=$I790,L$1&gt;=$H790),if(Year($D790)=L$1,$F790*0.8,if((year($D790)+1)=L$1,$F790*0.6,$F790*0.4)) ,""),if($E790="Minors",0,if($E790="FA Contract",if(and(L$1&lt;=$I790,L$1&gt;=$H790),$F790,""),if($E790="YP Contract",if(L$1=$H790,500000,if(L$1=($H790+1),1000000,if(L$1=($H790+2),1500000,"")))))))))</f>
        <v/>
      </c>
      <c r="M790" s="59" t="str">
        <f t="shared" si="1576"/>
        <v/>
      </c>
      <c r="N790" s="59" t="str">
        <f t="shared" si="1576"/>
        <v/>
      </c>
      <c r="O790" s="59" t="str">
        <f t="shared" si="1576"/>
        <v/>
      </c>
      <c r="P790" s="59" t="str">
        <f t="shared" si="1576"/>
        <v/>
      </c>
      <c r="Q790" s="59" t="str">
        <f t="shared" si="1576"/>
        <v/>
      </c>
      <c r="R790" s="59" t="str">
        <f t="shared" si="1576"/>
        <v/>
      </c>
      <c r="S790" s="59" t="str">
        <f t="shared" si="1576"/>
        <v/>
      </c>
      <c r="T790" s="59" t="str">
        <f t="shared" si="1576"/>
        <v/>
      </c>
      <c r="U790" s="59" t="str">
        <f t="shared" si="1576"/>
        <v/>
      </c>
      <c r="V790" s="59" t="str">
        <f t="shared" si="1576"/>
        <v/>
      </c>
      <c r="W790" s="59" t="str">
        <f t="shared" si="1576"/>
        <v/>
      </c>
      <c r="X790" s="59" t="str">
        <f t="shared" si="1576"/>
        <v/>
      </c>
      <c r="Y790" s="59" t="str">
        <f t="shared" si="1576"/>
        <v/>
      </c>
      <c r="Z790" s="59" t="str">
        <f t="shared" si="1576"/>
        <v/>
      </c>
    </row>
    <row r="791">
      <c r="A791" s="16" t="s">
        <v>453</v>
      </c>
      <c r="B791" s="62"/>
      <c r="C791" s="54">
        <v>45746.0</v>
      </c>
      <c r="D791" s="54">
        <v>45977.0</v>
      </c>
      <c r="E791" s="55"/>
      <c r="F791" s="56"/>
      <c r="G791" s="57"/>
      <c r="H791" s="62"/>
      <c r="I791" s="58" t="str">
        <f t="shared" si="4"/>
        <v/>
      </c>
      <c r="J791" s="59" t="str">
        <f t="shared" ref="J791:K791" si="1577">if($E791="","",if($E791="Dropped",if(and(J$1&lt;=$I791,J$1&gt;=$H791),if(Year($D791)=J$1,$F791*0.8,if((year($D791)+1)=J$1,$F791*0.6,$F791*0.4)) ,""),if($E791="Minors",0,if($E791="FA Contract",if(and(J$1&lt;=$I791,J$1&gt;=$H791),$F791,""),if($E791="YP Contract",if(J$1=$H791,500000,if(J$1=($H791+1),1000000,if(J$1=($H791+2),1500000,""))))))))</f>
        <v/>
      </c>
      <c r="K791" s="59" t="str">
        <f t="shared" si="1577"/>
        <v/>
      </c>
      <c r="L791" s="59" t="str">
        <f t="shared" ref="L791:Z791" si="1578">if($E791="","",if($E791="Injured",if(and(L$1=year(today()),L$1&lt;=$I791,L$1&gt;=$H791),0,if(and(L$1&lt;=$I791,L$1&gt;=$H791),$F791,"")),if($E791="Dropped",if(and(L$1&lt;=$I791,L$1&gt;=$H791),if(Year($D791)=L$1,$F791*0.8,if((year($D791)+1)=L$1,$F791*0.6,$F791*0.4)) ,""),if($E791="Minors",0,if($E791="FA Contract",if(and(L$1&lt;=$I791,L$1&gt;=$H791),$F791,""),if($E791="YP Contract",if(L$1=$H791,500000,if(L$1=($H791+1),1000000,if(L$1=($H791+2),1500000,"")))))))))</f>
        <v/>
      </c>
      <c r="M791" s="59" t="str">
        <f t="shared" si="1578"/>
        <v/>
      </c>
      <c r="N791" s="59" t="str">
        <f t="shared" si="1578"/>
        <v/>
      </c>
      <c r="O791" s="59" t="str">
        <f t="shared" si="1578"/>
        <v/>
      </c>
      <c r="P791" s="59" t="str">
        <f t="shared" si="1578"/>
        <v/>
      </c>
      <c r="Q791" s="59" t="str">
        <f t="shared" si="1578"/>
        <v/>
      </c>
      <c r="R791" s="59" t="str">
        <f t="shared" si="1578"/>
        <v/>
      </c>
      <c r="S791" s="59" t="str">
        <f t="shared" si="1578"/>
        <v/>
      </c>
      <c r="T791" s="59" t="str">
        <f t="shared" si="1578"/>
        <v/>
      </c>
      <c r="U791" s="59" t="str">
        <f t="shared" si="1578"/>
        <v/>
      </c>
      <c r="V791" s="59" t="str">
        <f t="shared" si="1578"/>
        <v/>
      </c>
      <c r="W791" s="59" t="str">
        <f t="shared" si="1578"/>
        <v/>
      </c>
      <c r="X791" s="59" t="str">
        <f t="shared" si="1578"/>
        <v/>
      </c>
      <c r="Y791" s="59" t="str">
        <f t="shared" si="1578"/>
        <v/>
      </c>
      <c r="Z791" s="59" t="str">
        <f t="shared" si="1578"/>
        <v/>
      </c>
    </row>
    <row r="792">
      <c r="A792" s="16" t="s">
        <v>812</v>
      </c>
      <c r="B792" s="62"/>
      <c r="C792" s="54">
        <v>45781.0</v>
      </c>
      <c r="D792" s="54">
        <v>45827.0</v>
      </c>
      <c r="E792" s="55"/>
      <c r="F792" s="60"/>
      <c r="G792" s="57"/>
      <c r="H792" s="62"/>
      <c r="I792" s="58" t="str">
        <f t="shared" si="4"/>
        <v/>
      </c>
      <c r="J792" s="59" t="str">
        <f t="shared" ref="J792:K792" si="1579">if($E792="","",if($E792="Dropped",if(and(J$1&lt;=$I792,J$1&gt;=$H792),if(Year($D792)=J$1,$F792*0.8,if((year($D792)+1)=J$1,$F792*0.6,$F792*0.4)) ,""),if($E792="Minors",0,if($E792="FA Contract",if(and(J$1&lt;=$I792,J$1&gt;=$H792),$F792,""),if($E792="YP Contract",if(J$1=$H792,500000,if(J$1=($H792+1),1000000,if(J$1=($H792+2),1500000,""))))))))</f>
        <v/>
      </c>
      <c r="K792" s="59" t="str">
        <f t="shared" si="1579"/>
        <v/>
      </c>
      <c r="L792" s="59" t="str">
        <f t="shared" ref="L792:Z792" si="1580">if($E792="","",if($E792="Injured",if(and(L$1=year(today()),L$1&lt;=$I792,L$1&gt;=$H792),0,if(and(L$1&lt;=$I792,L$1&gt;=$H792),$F792,"")),if($E792="Dropped",if(and(L$1&lt;=$I792,L$1&gt;=$H792),if(Year($D792)=L$1,$F792*0.8,if((year($D792)+1)=L$1,$F792*0.6,$F792*0.4)) ,""),if($E792="Minors",0,if($E792="FA Contract",if(and(L$1&lt;=$I792,L$1&gt;=$H792),$F792,""),if($E792="YP Contract",if(L$1=$H792,500000,if(L$1=($H792+1),1000000,if(L$1=($H792+2),1500000,"")))))))))</f>
        <v/>
      </c>
      <c r="M792" s="59" t="str">
        <f t="shared" si="1580"/>
        <v/>
      </c>
      <c r="N792" s="59" t="str">
        <f t="shared" si="1580"/>
        <v/>
      </c>
      <c r="O792" s="59" t="str">
        <f t="shared" si="1580"/>
        <v/>
      </c>
      <c r="P792" s="59" t="str">
        <f t="shared" si="1580"/>
        <v/>
      </c>
      <c r="Q792" s="59" t="str">
        <f t="shared" si="1580"/>
        <v/>
      </c>
      <c r="R792" s="59" t="str">
        <f t="shared" si="1580"/>
        <v/>
      </c>
      <c r="S792" s="59" t="str">
        <f t="shared" si="1580"/>
        <v/>
      </c>
      <c r="T792" s="59" t="str">
        <f t="shared" si="1580"/>
        <v/>
      </c>
      <c r="U792" s="59" t="str">
        <f t="shared" si="1580"/>
        <v/>
      </c>
      <c r="V792" s="59" t="str">
        <f t="shared" si="1580"/>
        <v/>
      </c>
      <c r="W792" s="59" t="str">
        <f t="shared" si="1580"/>
        <v/>
      </c>
      <c r="X792" s="59" t="str">
        <f t="shared" si="1580"/>
        <v/>
      </c>
      <c r="Y792" s="59" t="str">
        <f t="shared" si="1580"/>
        <v/>
      </c>
      <c r="Z792" s="59" t="str">
        <f t="shared" si="1580"/>
        <v/>
      </c>
    </row>
    <row r="793">
      <c r="A793" s="16" t="s">
        <v>495</v>
      </c>
      <c r="B793" s="62"/>
      <c r="C793" s="54">
        <v>45356.0</v>
      </c>
      <c r="D793" s="54">
        <v>45977.0</v>
      </c>
      <c r="E793" s="55"/>
      <c r="F793" s="60"/>
      <c r="G793" s="57"/>
      <c r="H793" s="62"/>
      <c r="I793" s="58" t="str">
        <f t="shared" si="4"/>
        <v/>
      </c>
      <c r="J793" s="59" t="str">
        <f t="shared" ref="J793:K793" si="1581">if($E793="","",if($E793="Dropped",if(and(J$1&lt;=$I793,J$1&gt;=$H793),if(Year($D793)=J$1,$F793*0.8,if((year($D793)+1)=J$1,$F793*0.6,$F793*0.4)) ,""),if($E793="Minors",0,if($E793="FA Contract",if(and(J$1&lt;=$I793,J$1&gt;=$H793),$F793,""),if($E793="YP Contract",if(J$1=$H793,500000,if(J$1=($H793+1),1000000,if(J$1=($H793+2),1500000,""))))))))</f>
        <v/>
      </c>
      <c r="K793" s="59" t="str">
        <f t="shared" si="1581"/>
        <v/>
      </c>
      <c r="L793" s="59" t="str">
        <f t="shared" ref="L793:Z793" si="1582">if($E793="","",if($E793="Injured",if(and(L$1=year(today()),L$1&lt;=$I793,L$1&gt;=$H793),0,if(and(L$1&lt;=$I793,L$1&gt;=$H793),$F793,"")),if($E793="Dropped",if(and(L$1&lt;=$I793,L$1&gt;=$H793),if(Year($D793)=L$1,$F793*0.8,if((year($D793)+1)=L$1,$F793*0.6,$F793*0.4)) ,""),if($E793="Minors",0,if($E793="FA Contract",if(and(L$1&lt;=$I793,L$1&gt;=$H793),$F793,""),if($E793="YP Contract",if(L$1=$H793,500000,if(L$1=($H793+1),1000000,if(L$1=($H793+2),1500000,"")))))))))</f>
        <v/>
      </c>
      <c r="M793" s="59" t="str">
        <f t="shared" si="1582"/>
        <v/>
      </c>
      <c r="N793" s="59" t="str">
        <f t="shared" si="1582"/>
        <v/>
      </c>
      <c r="O793" s="59" t="str">
        <f t="shared" si="1582"/>
        <v/>
      </c>
      <c r="P793" s="59" t="str">
        <f t="shared" si="1582"/>
        <v/>
      </c>
      <c r="Q793" s="59" t="str">
        <f t="shared" si="1582"/>
        <v/>
      </c>
      <c r="R793" s="59" t="str">
        <f t="shared" si="1582"/>
        <v/>
      </c>
      <c r="S793" s="59" t="str">
        <f t="shared" si="1582"/>
        <v/>
      </c>
      <c r="T793" s="59" t="str">
        <f t="shared" si="1582"/>
        <v/>
      </c>
      <c r="U793" s="59" t="str">
        <f t="shared" si="1582"/>
        <v/>
      </c>
      <c r="V793" s="59" t="str">
        <f t="shared" si="1582"/>
        <v/>
      </c>
      <c r="W793" s="59" t="str">
        <f t="shared" si="1582"/>
        <v/>
      </c>
      <c r="X793" s="59" t="str">
        <f t="shared" si="1582"/>
        <v/>
      </c>
      <c r="Y793" s="59" t="str">
        <f t="shared" si="1582"/>
        <v/>
      </c>
      <c r="Z793" s="59" t="str">
        <f t="shared" si="1582"/>
        <v/>
      </c>
    </row>
    <row r="794">
      <c r="A794" s="16" t="s">
        <v>813</v>
      </c>
      <c r="B794" s="62"/>
      <c r="C794" s="54">
        <v>45900.0</v>
      </c>
      <c r="D794" s="54">
        <v>45921.0</v>
      </c>
      <c r="E794" s="55"/>
      <c r="F794" s="56"/>
      <c r="G794" s="57"/>
      <c r="H794" s="62"/>
      <c r="I794" s="58" t="str">
        <f t="shared" si="4"/>
        <v/>
      </c>
      <c r="J794" s="59" t="str">
        <f t="shared" ref="J794:K794" si="1583">if($E794="","",if($E794="Dropped",if(and(J$1&lt;=$I794,J$1&gt;=$H794),if(Year($D794)=J$1,$F794*0.8,if((year($D794)+1)=J$1,$F794*0.6,$F794*0.4)) ,""),if($E794="Minors",0,if($E794="FA Contract",if(and(J$1&lt;=$I794,J$1&gt;=$H794),$F794,""),if($E794="YP Contract",if(J$1=$H794,500000,if(J$1=($H794+1),1000000,if(J$1=($H794+2),1500000,""))))))))</f>
        <v/>
      </c>
      <c r="K794" s="59" t="str">
        <f t="shared" si="1583"/>
        <v/>
      </c>
      <c r="L794" s="59" t="str">
        <f t="shared" ref="L794:Z794" si="1584">if($E794="","",if($E794="Injured",if(and(L$1=year(today()),L$1&lt;=$I794,L$1&gt;=$H794),0,if(and(L$1&lt;=$I794,L$1&gt;=$H794),$F794,"")),if($E794="Dropped",if(and(L$1&lt;=$I794,L$1&gt;=$H794),if(Year($D794)=L$1,$F794*0.8,if((year($D794)+1)=L$1,$F794*0.6,$F794*0.4)) ,""),if($E794="Minors",0,if($E794="FA Contract",if(and(L$1&lt;=$I794,L$1&gt;=$H794),$F794,""),if($E794="YP Contract",if(L$1=$H794,500000,if(L$1=($H794+1),1000000,if(L$1=($H794+2),1500000,"")))))))))</f>
        <v/>
      </c>
      <c r="M794" s="59" t="str">
        <f t="shared" si="1584"/>
        <v/>
      </c>
      <c r="N794" s="59" t="str">
        <f t="shared" si="1584"/>
        <v/>
      </c>
      <c r="O794" s="59" t="str">
        <f t="shared" si="1584"/>
        <v/>
      </c>
      <c r="P794" s="59" t="str">
        <f t="shared" si="1584"/>
        <v/>
      </c>
      <c r="Q794" s="59" t="str">
        <f t="shared" si="1584"/>
        <v/>
      </c>
      <c r="R794" s="59" t="str">
        <f t="shared" si="1584"/>
        <v/>
      </c>
      <c r="S794" s="59" t="str">
        <f t="shared" si="1584"/>
        <v/>
      </c>
      <c r="T794" s="59" t="str">
        <f t="shared" si="1584"/>
        <v/>
      </c>
      <c r="U794" s="59" t="str">
        <f t="shared" si="1584"/>
        <v/>
      </c>
      <c r="V794" s="59" t="str">
        <f t="shared" si="1584"/>
        <v/>
      </c>
      <c r="W794" s="59" t="str">
        <f t="shared" si="1584"/>
        <v/>
      </c>
      <c r="X794" s="59" t="str">
        <f t="shared" si="1584"/>
        <v/>
      </c>
      <c r="Y794" s="59" t="str">
        <f t="shared" si="1584"/>
        <v/>
      </c>
      <c r="Z794" s="59" t="str">
        <f t="shared" si="1584"/>
        <v/>
      </c>
    </row>
    <row r="795">
      <c r="A795" s="16" t="s">
        <v>814</v>
      </c>
      <c r="B795" s="62"/>
      <c r="C795" s="54">
        <v>45452.0</v>
      </c>
      <c r="D795" s="54"/>
      <c r="E795" s="55"/>
      <c r="F795" s="60"/>
      <c r="G795" s="57"/>
      <c r="H795" s="62"/>
      <c r="I795" s="58" t="str">
        <f t="shared" si="4"/>
        <v/>
      </c>
      <c r="J795" s="59" t="str">
        <f t="shared" ref="J795:K795" si="1585">if($E795="","",if($E795="Dropped",if(and(J$1&lt;=$I795,J$1&gt;=$H795),if(Year($D795)=J$1,$F795*0.8,if((year($D795)+1)=J$1,$F795*0.6,$F795*0.4)) ,""),if($E795="Minors",0,if($E795="FA Contract",if(and(J$1&lt;=$I795,J$1&gt;=$H795),$F795,""),if($E795="YP Contract",if(J$1=$H795,500000,if(J$1=($H795+1),1000000,if(J$1=($H795+2),1500000,""))))))))</f>
        <v/>
      </c>
      <c r="K795" s="59" t="str">
        <f t="shared" si="1585"/>
        <v/>
      </c>
      <c r="L795" s="59" t="str">
        <f t="shared" ref="L795:Z795" si="1586">if($E795="","",if($E795="Injured",if(and(L$1=year(today()),L$1&lt;=$I795,L$1&gt;=$H795),0,if(and(L$1&lt;=$I795,L$1&gt;=$H795),$F795,"")),if($E795="Dropped",if(and(L$1&lt;=$I795,L$1&gt;=$H795),if(Year($D795)=L$1,$F795*0.8,if((year($D795)+1)=L$1,$F795*0.6,$F795*0.4)) ,""),if($E795="Minors",0,if($E795="FA Contract",if(and(L$1&lt;=$I795,L$1&gt;=$H795),$F795,""),if($E795="YP Contract",if(L$1=$H795,500000,if(L$1=($H795+1),1000000,if(L$1=($H795+2),1500000,"")))))))))</f>
        <v/>
      </c>
      <c r="M795" s="59" t="str">
        <f t="shared" si="1586"/>
        <v/>
      </c>
      <c r="N795" s="59" t="str">
        <f t="shared" si="1586"/>
        <v/>
      </c>
      <c r="O795" s="59" t="str">
        <f t="shared" si="1586"/>
        <v/>
      </c>
      <c r="P795" s="59" t="str">
        <f t="shared" si="1586"/>
        <v/>
      </c>
      <c r="Q795" s="59" t="str">
        <f t="shared" si="1586"/>
        <v/>
      </c>
      <c r="R795" s="59" t="str">
        <f t="shared" si="1586"/>
        <v/>
      </c>
      <c r="S795" s="59" t="str">
        <f t="shared" si="1586"/>
        <v/>
      </c>
      <c r="T795" s="59" t="str">
        <f t="shared" si="1586"/>
        <v/>
      </c>
      <c r="U795" s="59" t="str">
        <f t="shared" si="1586"/>
        <v/>
      </c>
      <c r="V795" s="59" t="str">
        <f t="shared" si="1586"/>
        <v/>
      </c>
      <c r="W795" s="59" t="str">
        <f t="shared" si="1586"/>
        <v/>
      </c>
      <c r="X795" s="59" t="str">
        <f t="shared" si="1586"/>
        <v/>
      </c>
      <c r="Y795" s="59" t="str">
        <f t="shared" si="1586"/>
        <v/>
      </c>
      <c r="Z795" s="59" t="str">
        <f t="shared" si="1586"/>
        <v/>
      </c>
    </row>
    <row r="796">
      <c r="A796" s="16" t="s">
        <v>815</v>
      </c>
      <c r="B796" s="62"/>
      <c r="C796" s="54">
        <v>45823.0</v>
      </c>
      <c r="D796" s="54">
        <v>45899.0</v>
      </c>
      <c r="E796" s="55"/>
      <c r="F796" s="56"/>
      <c r="G796" s="57"/>
      <c r="H796" s="62"/>
      <c r="I796" s="58" t="str">
        <f t="shared" si="4"/>
        <v/>
      </c>
      <c r="J796" s="59" t="str">
        <f t="shared" ref="J796:K796" si="1587">if($E796="","",if($E796="Dropped",if(and(J$1&lt;=$I796,J$1&gt;=$H796),if(Year($D796)=J$1,$F796*0.8,if((year($D796)+1)=J$1,$F796*0.6,$F796*0.4)) ,""),if($E796="Minors",0,if($E796="FA Contract",if(and(J$1&lt;=$I796,J$1&gt;=$H796),$F796,""),if($E796="YP Contract",if(J$1=$H796,500000,if(J$1=($H796+1),1000000,if(J$1=($H796+2),1500000,""))))))))</f>
        <v/>
      </c>
      <c r="K796" s="59" t="str">
        <f t="shared" si="1587"/>
        <v/>
      </c>
      <c r="L796" s="59" t="str">
        <f t="shared" ref="L796:Z796" si="1588">if($E796="","",if($E796="Injured",if(and(L$1=year(today()),L$1&lt;=$I796,L$1&gt;=$H796),0,if(and(L$1&lt;=$I796,L$1&gt;=$H796),$F796,"")),if($E796="Dropped",if(and(L$1&lt;=$I796,L$1&gt;=$H796),if(Year($D796)=L$1,$F796*0.8,if((year($D796)+1)=L$1,$F796*0.6,$F796*0.4)) ,""),if($E796="Minors",0,if($E796="FA Contract",if(and(L$1&lt;=$I796,L$1&gt;=$H796),$F796,""),if($E796="YP Contract",if(L$1=$H796,500000,if(L$1=($H796+1),1000000,if(L$1=($H796+2),1500000,"")))))))))</f>
        <v/>
      </c>
      <c r="M796" s="59" t="str">
        <f t="shared" si="1588"/>
        <v/>
      </c>
      <c r="N796" s="59" t="str">
        <f t="shared" si="1588"/>
        <v/>
      </c>
      <c r="O796" s="59" t="str">
        <f t="shared" si="1588"/>
        <v/>
      </c>
      <c r="P796" s="59" t="str">
        <f t="shared" si="1588"/>
        <v/>
      </c>
      <c r="Q796" s="59" t="str">
        <f t="shared" si="1588"/>
        <v/>
      </c>
      <c r="R796" s="59" t="str">
        <f t="shared" si="1588"/>
        <v/>
      </c>
      <c r="S796" s="59" t="str">
        <f t="shared" si="1588"/>
        <v/>
      </c>
      <c r="T796" s="59" t="str">
        <f t="shared" si="1588"/>
        <v/>
      </c>
      <c r="U796" s="59" t="str">
        <f t="shared" si="1588"/>
        <v/>
      </c>
      <c r="V796" s="59" t="str">
        <f t="shared" si="1588"/>
        <v/>
      </c>
      <c r="W796" s="59" t="str">
        <f t="shared" si="1588"/>
        <v/>
      </c>
      <c r="X796" s="59" t="str">
        <f t="shared" si="1588"/>
        <v/>
      </c>
      <c r="Y796" s="59" t="str">
        <f t="shared" si="1588"/>
        <v/>
      </c>
      <c r="Z796" s="59" t="str">
        <f t="shared" si="1588"/>
        <v/>
      </c>
    </row>
    <row r="797">
      <c r="A797" s="16" t="s">
        <v>335</v>
      </c>
      <c r="B797" s="62"/>
      <c r="C797" s="54">
        <v>45356.0</v>
      </c>
      <c r="D797" s="54">
        <v>45977.0</v>
      </c>
      <c r="E797" s="55"/>
      <c r="F797" s="60"/>
      <c r="G797" s="57"/>
      <c r="H797" s="62"/>
      <c r="I797" s="58" t="str">
        <f t="shared" si="4"/>
        <v/>
      </c>
      <c r="J797" s="59" t="str">
        <f t="shared" ref="J797:K797" si="1589">if($E797="","",if($E797="Dropped",if(and(J$1&lt;=$I797,J$1&gt;=$H797),if(Year($D797)=J$1,$F797*0.8,if((year($D797)+1)=J$1,$F797*0.6,$F797*0.4)) ,""),if($E797="Minors",0,if($E797="FA Contract",if(and(J$1&lt;=$I797,J$1&gt;=$H797),$F797,""),if($E797="YP Contract",if(J$1=$H797,500000,if(J$1=($H797+1),1000000,if(J$1=($H797+2),1500000,""))))))))</f>
        <v/>
      </c>
      <c r="K797" s="59" t="str">
        <f t="shared" si="1589"/>
        <v/>
      </c>
      <c r="L797" s="59" t="str">
        <f t="shared" ref="L797:Z797" si="1590">if($E797="","",if($E797="Injured",if(and(L$1=year(today()),L$1&lt;=$I797,L$1&gt;=$H797),0,if(and(L$1&lt;=$I797,L$1&gt;=$H797),$F797,"")),if($E797="Dropped",if(and(L$1&lt;=$I797,L$1&gt;=$H797),if(Year($D797)=L$1,$F797*0.8,if((year($D797)+1)=L$1,$F797*0.6,$F797*0.4)) ,""),if($E797="Minors",0,if($E797="FA Contract",if(and(L$1&lt;=$I797,L$1&gt;=$H797),$F797,""),if($E797="YP Contract",if(L$1=$H797,500000,if(L$1=($H797+1),1000000,if(L$1=($H797+2),1500000,"")))))))))</f>
        <v/>
      </c>
      <c r="M797" s="59" t="str">
        <f t="shared" si="1590"/>
        <v/>
      </c>
      <c r="N797" s="59" t="str">
        <f t="shared" si="1590"/>
        <v/>
      </c>
      <c r="O797" s="59" t="str">
        <f t="shared" si="1590"/>
        <v/>
      </c>
      <c r="P797" s="59" t="str">
        <f t="shared" si="1590"/>
        <v/>
      </c>
      <c r="Q797" s="59" t="str">
        <f t="shared" si="1590"/>
        <v/>
      </c>
      <c r="R797" s="59" t="str">
        <f t="shared" si="1590"/>
        <v/>
      </c>
      <c r="S797" s="59" t="str">
        <f t="shared" si="1590"/>
        <v/>
      </c>
      <c r="T797" s="59" t="str">
        <f t="shared" si="1590"/>
        <v/>
      </c>
      <c r="U797" s="59" t="str">
        <f t="shared" si="1590"/>
        <v/>
      </c>
      <c r="V797" s="59" t="str">
        <f t="shared" si="1590"/>
        <v/>
      </c>
      <c r="W797" s="59" t="str">
        <f t="shared" si="1590"/>
        <v/>
      </c>
      <c r="X797" s="59" t="str">
        <f t="shared" si="1590"/>
        <v/>
      </c>
      <c r="Y797" s="59" t="str">
        <f t="shared" si="1590"/>
        <v/>
      </c>
      <c r="Z797" s="59" t="str">
        <f t="shared" si="1590"/>
        <v/>
      </c>
    </row>
    <row r="798">
      <c r="A798" s="16" t="s">
        <v>141</v>
      </c>
      <c r="B798" s="62"/>
      <c r="C798" s="54">
        <v>45344.0</v>
      </c>
      <c r="D798" s="54">
        <v>45977.0</v>
      </c>
      <c r="E798" s="55"/>
      <c r="F798" s="60"/>
      <c r="G798" s="57"/>
      <c r="H798" s="62"/>
      <c r="I798" s="58" t="str">
        <f t="shared" si="4"/>
        <v/>
      </c>
      <c r="J798" s="59" t="str">
        <f t="shared" ref="J798:K798" si="1591">if($E798="","",if($E798="Dropped",if(and(J$1&lt;=$I798,J$1&gt;=$H798),if(Year($D798)=J$1,$F798*0.8,if((year($D798)+1)=J$1,$F798*0.6,$F798*0.4)) ,""),if($E798="Minors",0,if($E798="FA Contract",if(and(J$1&lt;=$I798,J$1&gt;=$H798),$F798,""),if($E798="YP Contract",if(J$1=$H798,500000,if(J$1=($H798+1),1000000,if(J$1=($H798+2),1500000,""))))))))</f>
        <v/>
      </c>
      <c r="K798" s="59" t="str">
        <f t="shared" si="1591"/>
        <v/>
      </c>
      <c r="L798" s="59" t="str">
        <f t="shared" ref="L798:Z798" si="1592">if($E798="","",if($E798="Injured",if(and(L$1=year(today()),L$1&lt;=$I798,L$1&gt;=$H798),0,if(and(L$1&lt;=$I798,L$1&gt;=$H798),$F798,"")),if($E798="Dropped",if(and(L$1&lt;=$I798,L$1&gt;=$H798),if(Year($D798)=L$1,$F798*0.8,if((year($D798)+1)=L$1,$F798*0.6,$F798*0.4)) ,""),if($E798="Minors",0,if($E798="FA Contract",if(and(L$1&lt;=$I798,L$1&gt;=$H798),$F798,""),if($E798="YP Contract",if(L$1=$H798,500000,if(L$1=($H798+1),1000000,if(L$1=($H798+2),1500000,"")))))))))</f>
        <v/>
      </c>
      <c r="M798" s="59" t="str">
        <f t="shared" si="1592"/>
        <v/>
      </c>
      <c r="N798" s="59" t="str">
        <f t="shared" si="1592"/>
        <v/>
      </c>
      <c r="O798" s="59" t="str">
        <f t="shared" si="1592"/>
        <v/>
      </c>
      <c r="P798" s="59" t="str">
        <f t="shared" si="1592"/>
        <v/>
      </c>
      <c r="Q798" s="59" t="str">
        <f t="shared" si="1592"/>
        <v/>
      </c>
      <c r="R798" s="59" t="str">
        <f t="shared" si="1592"/>
        <v/>
      </c>
      <c r="S798" s="59" t="str">
        <f t="shared" si="1592"/>
        <v/>
      </c>
      <c r="T798" s="59" t="str">
        <f t="shared" si="1592"/>
        <v/>
      </c>
      <c r="U798" s="59" t="str">
        <f t="shared" si="1592"/>
        <v/>
      </c>
      <c r="V798" s="59" t="str">
        <f t="shared" si="1592"/>
        <v/>
      </c>
      <c r="W798" s="59" t="str">
        <f t="shared" si="1592"/>
        <v/>
      </c>
      <c r="X798" s="59" t="str">
        <f t="shared" si="1592"/>
        <v/>
      </c>
      <c r="Y798" s="59" t="str">
        <f t="shared" si="1592"/>
        <v/>
      </c>
      <c r="Z798" s="59" t="str">
        <f t="shared" si="1592"/>
        <v/>
      </c>
    </row>
    <row r="799">
      <c r="A799" s="16" t="s">
        <v>83</v>
      </c>
      <c r="B799" s="62"/>
      <c r="C799" s="54">
        <v>45788.0</v>
      </c>
      <c r="D799" s="54">
        <v>45977.0</v>
      </c>
      <c r="E799" s="55"/>
      <c r="F799" s="56"/>
      <c r="G799" s="57"/>
      <c r="H799" s="62"/>
      <c r="I799" s="58" t="str">
        <f t="shared" si="4"/>
        <v/>
      </c>
      <c r="J799" s="59" t="str">
        <f t="shared" ref="J799:K799" si="1593">if($E799="","",if($E799="Dropped",if(and(J$1&lt;=$I799,J$1&gt;=$H799),if(Year($D799)=J$1,$F799*0.8,if((year($D799)+1)=J$1,$F799*0.6,$F799*0.4)) ,""),if($E799="Minors",0,if($E799="FA Contract",if(and(J$1&lt;=$I799,J$1&gt;=$H799),$F799,""),if($E799="YP Contract",if(J$1=$H799,500000,if(J$1=($H799+1),1000000,if(J$1=($H799+2),1500000,""))))))))</f>
        <v/>
      </c>
      <c r="K799" s="59" t="str">
        <f t="shared" si="1593"/>
        <v/>
      </c>
      <c r="L799" s="59" t="str">
        <f t="shared" ref="L799:Z799" si="1594">if($E799="","",if($E799="Injured",if(and(L$1=year(today()),L$1&lt;=$I799,L$1&gt;=$H799),0,if(and(L$1&lt;=$I799,L$1&gt;=$H799),$F799,"")),if($E799="Dropped",if(and(L$1&lt;=$I799,L$1&gt;=$H799),if(Year($D799)=L$1,$F799*0.8,if((year($D799)+1)=L$1,$F799*0.6,$F799*0.4)) ,""),if($E799="Minors",0,if($E799="FA Contract",if(and(L$1&lt;=$I799,L$1&gt;=$H799),$F799,""),if($E799="YP Contract",if(L$1=$H799,500000,if(L$1=($H799+1),1000000,if(L$1=($H799+2),1500000,"")))))))))</f>
        <v/>
      </c>
      <c r="M799" s="59" t="str">
        <f t="shared" si="1594"/>
        <v/>
      </c>
      <c r="N799" s="59" t="str">
        <f t="shared" si="1594"/>
        <v/>
      </c>
      <c r="O799" s="59" t="str">
        <f t="shared" si="1594"/>
        <v/>
      </c>
      <c r="P799" s="59" t="str">
        <f t="shared" si="1594"/>
        <v/>
      </c>
      <c r="Q799" s="59" t="str">
        <f t="shared" si="1594"/>
        <v/>
      </c>
      <c r="R799" s="59" t="str">
        <f t="shared" si="1594"/>
        <v/>
      </c>
      <c r="S799" s="59" t="str">
        <f t="shared" si="1594"/>
        <v/>
      </c>
      <c r="T799" s="59" t="str">
        <f t="shared" si="1594"/>
        <v/>
      </c>
      <c r="U799" s="59" t="str">
        <f t="shared" si="1594"/>
        <v/>
      </c>
      <c r="V799" s="59" t="str">
        <f t="shared" si="1594"/>
        <v/>
      </c>
      <c r="W799" s="59" t="str">
        <f t="shared" si="1594"/>
        <v/>
      </c>
      <c r="X799" s="59" t="str">
        <f t="shared" si="1594"/>
        <v/>
      </c>
      <c r="Y799" s="59" t="str">
        <f t="shared" si="1594"/>
        <v/>
      </c>
      <c r="Z799" s="59" t="str">
        <f t="shared" si="1594"/>
        <v/>
      </c>
    </row>
    <row r="800">
      <c r="A800" s="16" t="s">
        <v>18</v>
      </c>
      <c r="B800" s="62"/>
      <c r="C800" s="54">
        <v>45356.0</v>
      </c>
      <c r="D800" s="54">
        <v>45977.0</v>
      </c>
      <c r="E800" s="55"/>
      <c r="F800" s="60"/>
      <c r="G800" s="57"/>
      <c r="H800" s="62"/>
      <c r="I800" s="58" t="str">
        <f t="shared" si="4"/>
        <v/>
      </c>
      <c r="J800" s="59" t="str">
        <f t="shared" ref="J800:K800" si="1595">if($E800="","",if($E800="Dropped",if(and(J$1&lt;=$I800,J$1&gt;=$H800),if(Year($D800)=J$1,$F800*0.8,if((year($D800)+1)=J$1,$F800*0.6,$F800*0.4)) ,""),if($E800="Minors",0,if($E800="FA Contract",if(and(J$1&lt;=$I800,J$1&gt;=$H800),$F800,""),if($E800="YP Contract",if(J$1=$H800,500000,if(J$1=($H800+1),1000000,if(J$1=($H800+2),1500000,""))))))))</f>
        <v/>
      </c>
      <c r="K800" s="59" t="str">
        <f t="shared" si="1595"/>
        <v/>
      </c>
      <c r="L800" s="59" t="str">
        <f t="shared" ref="L800:Z800" si="1596">if($E800="","",if($E800="Injured",if(and(L$1=year(today()),L$1&lt;=$I800,L$1&gt;=$H800),0,if(and(L$1&lt;=$I800,L$1&gt;=$H800),$F800,"")),if($E800="Dropped",if(and(L$1&lt;=$I800,L$1&gt;=$H800),if(Year($D800)=L$1,$F800*0.8,if((year($D800)+1)=L$1,$F800*0.6,$F800*0.4)) ,""),if($E800="Minors",0,if($E800="FA Contract",if(and(L$1&lt;=$I800,L$1&gt;=$H800),$F800,""),if($E800="YP Contract",if(L$1=$H800,500000,if(L$1=($H800+1),1000000,if(L$1=($H800+2),1500000,"")))))))))</f>
        <v/>
      </c>
      <c r="M800" s="59" t="str">
        <f t="shared" si="1596"/>
        <v/>
      </c>
      <c r="N800" s="59" t="str">
        <f t="shared" si="1596"/>
        <v/>
      </c>
      <c r="O800" s="59" t="str">
        <f t="shared" si="1596"/>
        <v/>
      </c>
      <c r="P800" s="59" t="str">
        <f t="shared" si="1596"/>
        <v/>
      </c>
      <c r="Q800" s="59" t="str">
        <f t="shared" si="1596"/>
        <v/>
      </c>
      <c r="R800" s="59" t="str">
        <f t="shared" si="1596"/>
        <v/>
      </c>
      <c r="S800" s="59" t="str">
        <f t="shared" si="1596"/>
        <v/>
      </c>
      <c r="T800" s="59" t="str">
        <f t="shared" si="1596"/>
        <v/>
      </c>
      <c r="U800" s="59" t="str">
        <f t="shared" si="1596"/>
        <v/>
      </c>
      <c r="V800" s="59" t="str">
        <f t="shared" si="1596"/>
        <v/>
      </c>
      <c r="W800" s="59" t="str">
        <f t="shared" si="1596"/>
        <v/>
      </c>
      <c r="X800" s="59" t="str">
        <f t="shared" si="1596"/>
        <v/>
      </c>
      <c r="Y800" s="59" t="str">
        <f t="shared" si="1596"/>
        <v/>
      </c>
      <c r="Z800" s="59" t="str">
        <f t="shared" si="1596"/>
        <v/>
      </c>
    </row>
    <row r="801">
      <c r="A801" s="16" t="s">
        <v>816</v>
      </c>
      <c r="B801" s="62"/>
      <c r="C801" s="54">
        <v>45830.0</v>
      </c>
      <c r="D801" s="54">
        <v>45837.0</v>
      </c>
      <c r="E801" s="55"/>
      <c r="F801" s="60"/>
      <c r="G801" s="57"/>
      <c r="H801" s="62"/>
      <c r="I801" s="58" t="str">
        <f t="shared" si="4"/>
        <v/>
      </c>
      <c r="J801" s="59" t="str">
        <f t="shared" ref="J801:K801" si="1597">if($E801="","",if($E801="Dropped",if(and(J$1&lt;=$I801,J$1&gt;=$H801),if(Year($D801)=J$1,$F801*0.8,if((year($D801)+1)=J$1,$F801*0.6,$F801*0.4)) ,""),if($E801="Minors",0,if($E801="FA Contract",if(and(J$1&lt;=$I801,J$1&gt;=$H801),$F801,""),if($E801="YP Contract",if(J$1=$H801,500000,if(J$1=($H801+1),1000000,if(J$1=($H801+2),1500000,""))))))))</f>
        <v/>
      </c>
      <c r="K801" s="59" t="str">
        <f t="shared" si="1597"/>
        <v/>
      </c>
      <c r="L801" s="59" t="str">
        <f t="shared" ref="L801:Z801" si="1598">if($E801="","",if($E801="Injured",if(and(L$1=year(today()),L$1&lt;=$I801,L$1&gt;=$H801),0,if(and(L$1&lt;=$I801,L$1&gt;=$H801),$F801,"")),if($E801="Dropped",if(and(L$1&lt;=$I801,L$1&gt;=$H801),if(Year($D801)=L$1,$F801*0.8,if((year($D801)+1)=L$1,$F801*0.6,$F801*0.4)) ,""),if($E801="Minors",0,if($E801="FA Contract",if(and(L$1&lt;=$I801,L$1&gt;=$H801),$F801,""),if($E801="YP Contract",if(L$1=$H801,500000,if(L$1=($H801+1),1000000,if(L$1=($H801+2),1500000,"")))))))))</f>
        <v/>
      </c>
      <c r="M801" s="59" t="str">
        <f t="shared" si="1598"/>
        <v/>
      </c>
      <c r="N801" s="59" t="str">
        <f t="shared" si="1598"/>
        <v/>
      </c>
      <c r="O801" s="59" t="str">
        <f t="shared" si="1598"/>
        <v/>
      </c>
      <c r="P801" s="59" t="str">
        <f t="shared" si="1598"/>
        <v/>
      </c>
      <c r="Q801" s="59" t="str">
        <f t="shared" si="1598"/>
        <v/>
      </c>
      <c r="R801" s="59" t="str">
        <f t="shared" si="1598"/>
        <v/>
      </c>
      <c r="S801" s="59" t="str">
        <f t="shared" si="1598"/>
        <v/>
      </c>
      <c r="T801" s="59" t="str">
        <f t="shared" si="1598"/>
        <v/>
      </c>
      <c r="U801" s="59" t="str">
        <f t="shared" si="1598"/>
        <v/>
      </c>
      <c r="V801" s="59" t="str">
        <f t="shared" si="1598"/>
        <v/>
      </c>
      <c r="W801" s="59" t="str">
        <f t="shared" si="1598"/>
        <v/>
      </c>
      <c r="X801" s="59" t="str">
        <f t="shared" si="1598"/>
        <v/>
      </c>
      <c r="Y801" s="59" t="str">
        <f t="shared" si="1598"/>
        <v/>
      </c>
      <c r="Z801" s="59" t="str">
        <f t="shared" si="1598"/>
        <v/>
      </c>
    </row>
    <row r="802">
      <c r="A802" s="16" t="s">
        <v>817</v>
      </c>
      <c r="B802" s="62"/>
      <c r="C802" s="54">
        <v>45608.0</v>
      </c>
      <c r="D802" s="54"/>
      <c r="E802" s="55"/>
      <c r="F802" s="56"/>
      <c r="G802" s="57"/>
      <c r="H802" s="62"/>
      <c r="I802" s="58" t="str">
        <f t="shared" si="4"/>
        <v/>
      </c>
      <c r="J802" s="59" t="str">
        <f t="shared" ref="J802:K802" si="1599">if($E802="","",if($E802="Dropped",if(and(J$1&lt;=$I802,J$1&gt;=$H802),if(Year($D802)=J$1,$F802*0.8,if((year($D802)+1)=J$1,$F802*0.6,$F802*0.4)) ,""),if($E802="Minors",0,if($E802="FA Contract",if(and(J$1&lt;=$I802,J$1&gt;=$H802),$F802,""),if($E802="YP Contract",if(J$1=$H802,500000,if(J$1=($H802+1),1000000,if(J$1=($H802+2),1500000,""))))))))</f>
        <v/>
      </c>
      <c r="K802" s="59" t="str">
        <f t="shared" si="1599"/>
        <v/>
      </c>
      <c r="L802" s="59" t="str">
        <f t="shared" ref="L802:Z802" si="1600">if($E802="","",if($E802="Injured",if(and(L$1=year(today()),L$1&lt;=$I802,L$1&gt;=$H802),0,if(and(L$1&lt;=$I802,L$1&gt;=$H802),$F802,"")),if($E802="Dropped",if(and(L$1&lt;=$I802,L$1&gt;=$H802),if(Year($D802)=L$1,$F802*0.8,if((year($D802)+1)=L$1,$F802*0.6,$F802*0.4)) ,""),if($E802="Minors",0,if($E802="FA Contract",if(and(L$1&lt;=$I802,L$1&gt;=$H802),$F802,""),if($E802="YP Contract",if(L$1=$H802,500000,if(L$1=($H802+1),1000000,if(L$1=($H802+2),1500000,"")))))))))</f>
        <v/>
      </c>
      <c r="M802" s="59" t="str">
        <f t="shared" si="1600"/>
        <v/>
      </c>
      <c r="N802" s="59" t="str">
        <f t="shared" si="1600"/>
        <v/>
      </c>
      <c r="O802" s="59" t="str">
        <f t="shared" si="1600"/>
        <v/>
      </c>
      <c r="P802" s="59" t="str">
        <f t="shared" si="1600"/>
        <v/>
      </c>
      <c r="Q802" s="59" t="str">
        <f t="shared" si="1600"/>
        <v/>
      </c>
      <c r="R802" s="59" t="str">
        <f t="shared" si="1600"/>
        <v/>
      </c>
      <c r="S802" s="59" t="str">
        <f t="shared" si="1600"/>
        <v/>
      </c>
      <c r="T802" s="59" t="str">
        <f t="shared" si="1600"/>
        <v/>
      </c>
      <c r="U802" s="59" t="str">
        <f t="shared" si="1600"/>
        <v/>
      </c>
      <c r="V802" s="59" t="str">
        <f t="shared" si="1600"/>
        <v/>
      </c>
      <c r="W802" s="59" t="str">
        <f t="shared" si="1600"/>
        <v/>
      </c>
      <c r="X802" s="59" t="str">
        <f t="shared" si="1600"/>
        <v/>
      </c>
      <c r="Y802" s="59" t="str">
        <f t="shared" si="1600"/>
        <v/>
      </c>
      <c r="Z802" s="59" t="str">
        <f t="shared" si="1600"/>
        <v/>
      </c>
    </row>
    <row r="803">
      <c r="A803" s="16" t="s">
        <v>818</v>
      </c>
      <c r="B803" s="62"/>
      <c r="C803" s="54">
        <v>45425.0</v>
      </c>
      <c r="D803" s="54"/>
      <c r="E803" s="55"/>
      <c r="F803" s="60"/>
      <c r="G803" s="72"/>
      <c r="H803" s="62"/>
      <c r="I803" s="58" t="str">
        <f t="shared" si="4"/>
        <v/>
      </c>
      <c r="J803" s="59" t="str">
        <f t="shared" ref="J803:K803" si="1601">if($E803="","",if($E803="Dropped",if(and(J$1&lt;=$I803,J$1&gt;=$H803),if(Year($D803)=J$1,$F803*0.8,if((year($D803)+1)=J$1,$F803*0.6,$F803*0.4)) ,""),if($E803="Minors",0,if($E803="FA Contract",if(and(J$1&lt;=$I803,J$1&gt;=$H803),$F803,""),if($E803="YP Contract",if(J$1=$H803,500000,if(J$1=($H803+1),1000000,if(J$1=($H803+2),1500000,""))))))))</f>
        <v/>
      </c>
      <c r="K803" s="59" t="str">
        <f t="shared" si="1601"/>
        <v/>
      </c>
      <c r="L803" s="59" t="str">
        <f t="shared" ref="L803:Z803" si="1602">if($E803="","",if($E803="Injured",if(and(L$1=year(today()),L$1&lt;=$I803,L$1&gt;=$H803),0,if(and(L$1&lt;=$I803,L$1&gt;=$H803),$F803,"")),if($E803="Dropped",if(and(L$1&lt;=$I803,L$1&gt;=$H803),if(Year($D803)=L$1,$F803*0.8,if((year($D803)+1)=L$1,$F803*0.6,$F803*0.4)) ,""),if($E803="Minors",0,if($E803="FA Contract",if(and(L$1&lt;=$I803,L$1&gt;=$H803),$F803,""),if($E803="YP Contract",if(L$1=$H803,500000,if(L$1=($H803+1),1000000,if(L$1=($H803+2),1500000,"")))))))))</f>
        <v/>
      </c>
      <c r="M803" s="59" t="str">
        <f t="shared" si="1602"/>
        <v/>
      </c>
      <c r="N803" s="59" t="str">
        <f t="shared" si="1602"/>
        <v/>
      </c>
      <c r="O803" s="59" t="str">
        <f t="shared" si="1602"/>
        <v/>
      </c>
      <c r="P803" s="59" t="str">
        <f t="shared" si="1602"/>
        <v/>
      </c>
      <c r="Q803" s="59" t="str">
        <f t="shared" si="1602"/>
        <v/>
      </c>
      <c r="R803" s="59" t="str">
        <f t="shared" si="1602"/>
        <v/>
      </c>
      <c r="S803" s="59" t="str">
        <f t="shared" si="1602"/>
        <v/>
      </c>
      <c r="T803" s="59" t="str">
        <f t="shared" si="1602"/>
        <v/>
      </c>
      <c r="U803" s="59" t="str">
        <f t="shared" si="1602"/>
        <v/>
      </c>
      <c r="V803" s="59" t="str">
        <f t="shared" si="1602"/>
        <v/>
      </c>
      <c r="W803" s="59" t="str">
        <f t="shared" si="1602"/>
        <v/>
      </c>
      <c r="X803" s="59" t="str">
        <f t="shared" si="1602"/>
        <v/>
      </c>
      <c r="Y803" s="59" t="str">
        <f t="shared" si="1602"/>
        <v/>
      </c>
      <c r="Z803" s="59" t="str">
        <f t="shared" si="1602"/>
        <v/>
      </c>
    </row>
    <row r="804">
      <c r="A804" s="16" t="s">
        <v>819</v>
      </c>
      <c r="B804" s="62"/>
      <c r="C804" s="54">
        <v>45608.0</v>
      </c>
      <c r="D804" s="54"/>
      <c r="E804" s="55"/>
      <c r="F804" s="56"/>
      <c r="G804" s="57"/>
      <c r="H804" s="62"/>
      <c r="I804" s="58" t="str">
        <f t="shared" si="4"/>
        <v/>
      </c>
      <c r="J804" s="59" t="str">
        <f t="shared" ref="J804:K804" si="1603">if($E804="","",if($E804="Dropped",if(and(J$1&lt;=$I804,J$1&gt;=$H804),if(Year($D804)=J$1,$F804*0.8,if((year($D804)+1)=J$1,$F804*0.6,$F804*0.4)) ,""),if($E804="Minors",0,if($E804="FA Contract",if(and(J$1&lt;=$I804,J$1&gt;=$H804),$F804,""),if($E804="YP Contract",if(J$1=$H804,500000,if(J$1=($H804+1),1000000,if(J$1=($H804+2),1500000,""))))))))</f>
        <v/>
      </c>
      <c r="K804" s="59" t="str">
        <f t="shared" si="1603"/>
        <v/>
      </c>
      <c r="L804" s="59" t="str">
        <f t="shared" ref="L804:Z804" si="1604">if($E804="","",if($E804="Injured",if(and(L$1=year(today()),L$1&lt;=$I804,L$1&gt;=$H804),0,if(and(L$1&lt;=$I804,L$1&gt;=$H804),$F804,"")),if($E804="Dropped",if(and(L$1&lt;=$I804,L$1&gt;=$H804),if(Year($D804)=L$1,$F804*0.8,if((year($D804)+1)=L$1,$F804*0.6,$F804*0.4)) ,""),if($E804="Minors",0,if($E804="FA Contract",if(and(L$1&lt;=$I804,L$1&gt;=$H804),$F804,""),if($E804="YP Contract",if(L$1=$H804,500000,if(L$1=($H804+1),1000000,if(L$1=($H804+2),1500000,"")))))))))</f>
        <v/>
      </c>
      <c r="M804" s="59" t="str">
        <f t="shared" si="1604"/>
        <v/>
      </c>
      <c r="N804" s="59" t="str">
        <f t="shared" si="1604"/>
        <v/>
      </c>
      <c r="O804" s="59" t="str">
        <f t="shared" si="1604"/>
        <v/>
      </c>
      <c r="P804" s="59" t="str">
        <f t="shared" si="1604"/>
        <v/>
      </c>
      <c r="Q804" s="59" t="str">
        <f t="shared" si="1604"/>
        <v/>
      </c>
      <c r="R804" s="59" t="str">
        <f t="shared" si="1604"/>
        <v/>
      </c>
      <c r="S804" s="59" t="str">
        <f t="shared" si="1604"/>
        <v/>
      </c>
      <c r="T804" s="59" t="str">
        <f t="shared" si="1604"/>
        <v/>
      </c>
      <c r="U804" s="59" t="str">
        <f t="shared" si="1604"/>
        <v/>
      </c>
      <c r="V804" s="59" t="str">
        <f t="shared" si="1604"/>
        <v/>
      </c>
      <c r="W804" s="59" t="str">
        <f t="shared" si="1604"/>
        <v/>
      </c>
      <c r="X804" s="59" t="str">
        <f t="shared" si="1604"/>
        <v/>
      </c>
      <c r="Y804" s="59" t="str">
        <f t="shared" si="1604"/>
        <v/>
      </c>
      <c r="Z804" s="59" t="str">
        <f t="shared" si="1604"/>
        <v/>
      </c>
    </row>
    <row r="805">
      <c r="A805" s="16" t="s">
        <v>166</v>
      </c>
      <c r="B805" s="62"/>
      <c r="C805" s="54">
        <v>45318.0</v>
      </c>
      <c r="D805" s="54">
        <v>45977.0</v>
      </c>
      <c r="E805" s="55"/>
      <c r="F805" s="56"/>
      <c r="G805" s="57"/>
      <c r="H805" s="62"/>
      <c r="I805" s="58" t="str">
        <f t="shared" si="4"/>
        <v/>
      </c>
      <c r="J805" s="59" t="str">
        <f t="shared" ref="J805:K805" si="1605">if($E805="","",if($E805="Dropped",if(and(J$1&lt;=$I805,J$1&gt;=$H805),if(Year($D805)=J$1,$F805*0.8,if((year($D805)+1)=J$1,$F805*0.6,$F805*0.4)) ,""),if($E805="Minors",0,if($E805="FA Contract",if(and(J$1&lt;=$I805,J$1&gt;=$H805),$F805,""),if($E805="YP Contract",if(J$1=$H805,500000,if(J$1=($H805+1),1000000,if(J$1=($H805+2),1500000,""))))))))</f>
        <v/>
      </c>
      <c r="K805" s="59" t="str">
        <f t="shared" si="1605"/>
        <v/>
      </c>
      <c r="L805" s="59" t="str">
        <f t="shared" ref="L805:Z805" si="1606">if($E805="","",if($E805="Injured",if(and(L$1=year(today()),L$1&lt;=$I805,L$1&gt;=$H805),0,if(and(L$1&lt;=$I805,L$1&gt;=$H805),$F805,"")),if($E805="Dropped",if(and(L$1&lt;=$I805,L$1&gt;=$H805),if(Year($D805)=L$1,$F805*0.8,if((year($D805)+1)=L$1,$F805*0.6,$F805*0.4)) ,""),if($E805="Minors",0,if($E805="FA Contract",if(and(L$1&lt;=$I805,L$1&gt;=$H805),$F805,""),if($E805="YP Contract",if(L$1=$H805,500000,if(L$1=($H805+1),1000000,if(L$1=($H805+2),1500000,"")))))))))</f>
        <v/>
      </c>
      <c r="M805" s="59" t="str">
        <f t="shared" si="1606"/>
        <v/>
      </c>
      <c r="N805" s="59" t="str">
        <f t="shared" si="1606"/>
        <v/>
      </c>
      <c r="O805" s="59" t="str">
        <f t="shared" si="1606"/>
        <v/>
      </c>
      <c r="P805" s="59" t="str">
        <f t="shared" si="1606"/>
        <v/>
      </c>
      <c r="Q805" s="59" t="str">
        <f t="shared" si="1606"/>
        <v/>
      </c>
      <c r="R805" s="59" t="str">
        <f t="shared" si="1606"/>
        <v/>
      </c>
      <c r="S805" s="59" t="str">
        <f t="shared" si="1606"/>
        <v/>
      </c>
      <c r="T805" s="59" t="str">
        <f t="shared" si="1606"/>
        <v/>
      </c>
      <c r="U805" s="59" t="str">
        <f t="shared" si="1606"/>
        <v/>
      </c>
      <c r="V805" s="59" t="str">
        <f t="shared" si="1606"/>
        <v/>
      </c>
      <c r="W805" s="59" t="str">
        <f t="shared" si="1606"/>
        <v/>
      </c>
      <c r="X805" s="59" t="str">
        <f t="shared" si="1606"/>
        <v/>
      </c>
      <c r="Y805" s="59" t="str">
        <f t="shared" si="1606"/>
        <v/>
      </c>
      <c r="Z805" s="59" t="str">
        <f t="shared" si="1606"/>
        <v/>
      </c>
    </row>
    <row r="806">
      <c r="A806" s="16" t="s">
        <v>389</v>
      </c>
      <c r="B806" s="62"/>
      <c r="C806" s="54">
        <v>45356.0</v>
      </c>
      <c r="D806" s="54">
        <v>45977.0</v>
      </c>
      <c r="E806" s="55"/>
      <c r="F806" s="60"/>
      <c r="G806" s="57"/>
      <c r="H806" s="62"/>
      <c r="I806" s="58" t="str">
        <f t="shared" si="4"/>
        <v/>
      </c>
      <c r="J806" s="59" t="str">
        <f t="shared" ref="J806:K806" si="1607">if($E806="","",if($E806="Dropped",if(and(J$1&lt;=$I806,J$1&gt;=$H806),if(Year($D806)=J$1,$F806*0.8,if((year($D806)+1)=J$1,$F806*0.6,$F806*0.4)) ,""),if($E806="Minors",0,if($E806="FA Contract",if(and(J$1&lt;=$I806,J$1&gt;=$H806),$F806,""),if($E806="YP Contract",if(J$1=$H806,500000,if(J$1=($H806+1),1000000,if(J$1=($H806+2),1500000,""))))))))</f>
        <v/>
      </c>
      <c r="K806" s="59" t="str">
        <f t="shared" si="1607"/>
        <v/>
      </c>
      <c r="L806" s="59" t="str">
        <f t="shared" ref="L806:Z806" si="1608">if($E806="","",if($E806="Injured",if(and(L$1=year(today()),L$1&lt;=$I806,L$1&gt;=$H806),0,if(and(L$1&lt;=$I806,L$1&gt;=$H806),$F806,"")),if($E806="Dropped",if(and(L$1&lt;=$I806,L$1&gt;=$H806),if(Year($D806)=L$1,$F806*0.8,if((year($D806)+1)=L$1,$F806*0.6,$F806*0.4)) ,""),if($E806="Minors",0,if($E806="FA Contract",if(and(L$1&lt;=$I806,L$1&gt;=$H806),$F806,""),if($E806="YP Contract",if(L$1=$H806,500000,if(L$1=($H806+1),1000000,if(L$1=($H806+2),1500000,"")))))))))</f>
        <v/>
      </c>
      <c r="M806" s="59" t="str">
        <f t="shared" si="1608"/>
        <v/>
      </c>
      <c r="N806" s="59" t="str">
        <f t="shared" si="1608"/>
        <v/>
      </c>
      <c r="O806" s="59" t="str">
        <f t="shared" si="1608"/>
        <v/>
      </c>
      <c r="P806" s="59" t="str">
        <f t="shared" si="1608"/>
        <v/>
      </c>
      <c r="Q806" s="59" t="str">
        <f t="shared" si="1608"/>
        <v/>
      </c>
      <c r="R806" s="59" t="str">
        <f t="shared" si="1608"/>
        <v/>
      </c>
      <c r="S806" s="59" t="str">
        <f t="shared" si="1608"/>
        <v/>
      </c>
      <c r="T806" s="59" t="str">
        <f t="shared" si="1608"/>
        <v/>
      </c>
      <c r="U806" s="59" t="str">
        <f t="shared" si="1608"/>
        <v/>
      </c>
      <c r="V806" s="59" t="str">
        <f t="shared" si="1608"/>
        <v/>
      </c>
      <c r="W806" s="59" t="str">
        <f t="shared" si="1608"/>
        <v/>
      </c>
      <c r="X806" s="59" t="str">
        <f t="shared" si="1608"/>
        <v/>
      </c>
      <c r="Y806" s="59" t="str">
        <f t="shared" si="1608"/>
        <v/>
      </c>
      <c r="Z806" s="59" t="str">
        <f t="shared" si="1608"/>
        <v/>
      </c>
    </row>
    <row r="807">
      <c r="A807" s="16" t="s">
        <v>511</v>
      </c>
      <c r="B807" s="62"/>
      <c r="C807" s="54">
        <v>45732.0</v>
      </c>
      <c r="D807" s="54">
        <v>45977.0</v>
      </c>
      <c r="E807" s="55"/>
      <c r="F807" s="56"/>
      <c r="G807" s="74"/>
      <c r="H807" s="62"/>
      <c r="I807" s="58" t="str">
        <f t="shared" si="4"/>
        <v/>
      </c>
      <c r="J807" s="59" t="str">
        <f t="shared" ref="J807:K807" si="1609">if($E807="","",if($E807="Dropped",if(and(J$1&lt;=$I807,J$1&gt;=$H807),if(Year($D807)=J$1,$F807*0.8,if((year($D807)+1)=J$1,$F807*0.6,$F807*0.4)) ,""),if($E807="Minors",0,if($E807="FA Contract",if(and(J$1&lt;=$I807,J$1&gt;=$H807),$F807,""),if($E807="YP Contract",if(J$1=$H807,500000,if(J$1=($H807+1),1000000,if(J$1=($H807+2),1500000,""))))))))</f>
        <v/>
      </c>
      <c r="K807" s="59" t="str">
        <f t="shared" si="1609"/>
        <v/>
      </c>
      <c r="L807" s="59" t="str">
        <f t="shared" ref="L807:Z807" si="1610">if($E807="","",if($E807="Injured",if(and(L$1=year(today()),L$1&lt;=$I807,L$1&gt;=$H807),0,if(and(L$1&lt;=$I807,L$1&gt;=$H807),$F807,"")),if($E807="Dropped",if(and(L$1&lt;=$I807,L$1&gt;=$H807),if(Year($D807)=L$1,$F807*0.8,if((year($D807)+1)=L$1,$F807*0.6,$F807*0.4)) ,""),if($E807="Minors",0,if($E807="FA Contract",if(and(L$1&lt;=$I807,L$1&gt;=$H807),$F807,""),if($E807="YP Contract",if(L$1=$H807,500000,if(L$1=($H807+1),1000000,if(L$1=($H807+2),1500000,"")))))))))</f>
        <v/>
      </c>
      <c r="M807" s="59" t="str">
        <f t="shared" si="1610"/>
        <v/>
      </c>
      <c r="N807" s="59" t="str">
        <f t="shared" si="1610"/>
        <v/>
      </c>
      <c r="O807" s="59" t="str">
        <f t="shared" si="1610"/>
        <v/>
      </c>
      <c r="P807" s="59" t="str">
        <f t="shared" si="1610"/>
        <v/>
      </c>
      <c r="Q807" s="59" t="str">
        <f t="shared" si="1610"/>
        <v/>
      </c>
      <c r="R807" s="59" t="str">
        <f t="shared" si="1610"/>
        <v/>
      </c>
      <c r="S807" s="59" t="str">
        <f t="shared" si="1610"/>
        <v/>
      </c>
      <c r="T807" s="59" t="str">
        <f t="shared" si="1610"/>
        <v/>
      </c>
      <c r="U807" s="59" t="str">
        <f t="shared" si="1610"/>
        <v/>
      </c>
      <c r="V807" s="59" t="str">
        <f t="shared" si="1610"/>
        <v/>
      </c>
      <c r="W807" s="59" t="str">
        <f t="shared" si="1610"/>
        <v/>
      </c>
      <c r="X807" s="59" t="str">
        <f t="shared" si="1610"/>
        <v/>
      </c>
      <c r="Y807" s="59" t="str">
        <f t="shared" si="1610"/>
        <v/>
      </c>
      <c r="Z807" s="59" t="str">
        <f t="shared" si="1610"/>
        <v/>
      </c>
    </row>
    <row r="808">
      <c r="A808" s="16" t="s">
        <v>820</v>
      </c>
      <c r="B808" s="62"/>
      <c r="C808" s="54">
        <v>45760.0</v>
      </c>
      <c r="D808" s="54">
        <v>45780.0</v>
      </c>
      <c r="E808" s="55"/>
      <c r="F808" s="60"/>
      <c r="G808" s="57"/>
      <c r="H808" s="62"/>
      <c r="I808" s="58" t="str">
        <f t="shared" si="4"/>
        <v/>
      </c>
      <c r="J808" s="59" t="str">
        <f t="shared" ref="J808:K808" si="1611">if($E808="","",if($E808="Dropped",if(and(J$1&lt;=$I808,J$1&gt;=$H808),if(Year($D808)=J$1,$F808*0.8,if((year($D808)+1)=J$1,$F808*0.6,$F808*0.4)) ,""),if($E808="Minors",0,if($E808="FA Contract",if(and(J$1&lt;=$I808,J$1&gt;=$H808),$F808,""),if($E808="YP Contract",if(J$1=$H808,500000,if(J$1=($H808+1),1000000,if(J$1=($H808+2),1500000,""))))))))</f>
        <v/>
      </c>
      <c r="K808" s="59" t="str">
        <f t="shared" si="1611"/>
        <v/>
      </c>
      <c r="L808" s="59" t="str">
        <f t="shared" ref="L808:Z808" si="1612">if($E808="","",if($E808="Injured",if(and(L$1=year(today()),L$1&lt;=$I808,L$1&gt;=$H808),0,if(and(L$1&lt;=$I808,L$1&gt;=$H808),$F808,"")),if($E808="Dropped",if(and(L$1&lt;=$I808,L$1&gt;=$H808),if(Year($D808)=L$1,$F808*0.8,if((year($D808)+1)=L$1,$F808*0.6,$F808*0.4)) ,""),if($E808="Minors",0,if($E808="FA Contract",if(and(L$1&lt;=$I808,L$1&gt;=$H808),$F808,""),if($E808="YP Contract",if(L$1=$H808,500000,if(L$1=($H808+1),1000000,if(L$1=($H808+2),1500000,"")))))))))</f>
        <v/>
      </c>
      <c r="M808" s="59" t="str">
        <f t="shared" si="1612"/>
        <v/>
      </c>
      <c r="N808" s="59" t="str">
        <f t="shared" si="1612"/>
        <v/>
      </c>
      <c r="O808" s="59" t="str">
        <f t="shared" si="1612"/>
        <v/>
      </c>
      <c r="P808" s="59" t="str">
        <f t="shared" si="1612"/>
        <v/>
      </c>
      <c r="Q808" s="59" t="str">
        <f t="shared" si="1612"/>
        <v/>
      </c>
      <c r="R808" s="59" t="str">
        <f t="shared" si="1612"/>
        <v/>
      </c>
      <c r="S808" s="59" t="str">
        <f t="shared" si="1612"/>
        <v/>
      </c>
      <c r="T808" s="59" t="str">
        <f t="shared" si="1612"/>
        <v/>
      </c>
      <c r="U808" s="59" t="str">
        <f t="shared" si="1612"/>
        <v/>
      </c>
      <c r="V808" s="59" t="str">
        <f t="shared" si="1612"/>
        <v/>
      </c>
      <c r="W808" s="59" t="str">
        <f t="shared" si="1612"/>
        <v/>
      </c>
      <c r="X808" s="59" t="str">
        <f t="shared" si="1612"/>
        <v/>
      </c>
      <c r="Y808" s="59" t="str">
        <f t="shared" si="1612"/>
        <v/>
      </c>
      <c r="Z808" s="59" t="str">
        <f t="shared" si="1612"/>
        <v/>
      </c>
    </row>
    <row r="809">
      <c r="A809" s="16" t="s">
        <v>109</v>
      </c>
      <c r="B809" s="62"/>
      <c r="C809" s="54">
        <v>45774.0</v>
      </c>
      <c r="D809" s="54">
        <v>45977.0</v>
      </c>
      <c r="E809" s="55"/>
      <c r="F809" s="60"/>
      <c r="G809" s="57"/>
      <c r="H809" s="62"/>
      <c r="I809" s="58" t="str">
        <f t="shared" si="4"/>
        <v/>
      </c>
      <c r="J809" s="59" t="str">
        <f t="shared" ref="J809:K809" si="1613">if($E809="","",if($E809="Dropped",if(and(J$1&lt;=$I809,J$1&gt;=$H809),if(Year($D809)=J$1,$F809*0.8,if((year($D809)+1)=J$1,$F809*0.6,$F809*0.4)) ,""),if($E809="Minors",0,if($E809="FA Contract",if(and(J$1&lt;=$I809,J$1&gt;=$H809),$F809,""),if($E809="YP Contract",if(J$1=$H809,500000,if(J$1=($H809+1),1000000,if(J$1=($H809+2),1500000,""))))))))</f>
        <v/>
      </c>
      <c r="K809" s="59" t="str">
        <f t="shared" si="1613"/>
        <v/>
      </c>
      <c r="L809" s="59" t="str">
        <f t="shared" ref="L809:Z809" si="1614">if($E809="","",if($E809="Injured",if(and(L$1=year(today()),L$1&lt;=$I809,L$1&gt;=$H809),0,if(and(L$1&lt;=$I809,L$1&gt;=$H809),$F809,"")),if($E809="Dropped",if(and(L$1&lt;=$I809,L$1&gt;=$H809),if(Year($D809)=L$1,$F809*0.8,if((year($D809)+1)=L$1,$F809*0.6,$F809*0.4)) ,""),if($E809="Minors",0,if($E809="FA Contract",if(and(L$1&lt;=$I809,L$1&gt;=$H809),$F809,""),if($E809="YP Contract",if(L$1=$H809,500000,if(L$1=($H809+1),1000000,if(L$1=($H809+2),1500000,"")))))))))</f>
        <v/>
      </c>
      <c r="M809" s="59" t="str">
        <f t="shared" si="1614"/>
        <v/>
      </c>
      <c r="N809" s="59" t="str">
        <f t="shared" si="1614"/>
        <v/>
      </c>
      <c r="O809" s="59" t="str">
        <f t="shared" si="1614"/>
        <v/>
      </c>
      <c r="P809" s="59" t="str">
        <f t="shared" si="1614"/>
        <v/>
      </c>
      <c r="Q809" s="59" t="str">
        <f t="shared" si="1614"/>
        <v/>
      </c>
      <c r="R809" s="59" t="str">
        <f t="shared" si="1614"/>
        <v/>
      </c>
      <c r="S809" s="59" t="str">
        <f t="shared" si="1614"/>
        <v/>
      </c>
      <c r="T809" s="59" t="str">
        <f t="shared" si="1614"/>
        <v/>
      </c>
      <c r="U809" s="59" t="str">
        <f t="shared" si="1614"/>
        <v/>
      </c>
      <c r="V809" s="59" t="str">
        <f t="shared" si="1614"/>
        <v/>
      </c>
      <c r="W809" s="59" t="str">
        <f t="shared" si="1614"/>
        <v/>
      </c>
      <c r="X809" s="59" t="str">
        <f t="shared" si="1614"/>
        <v/>
      </c>
      <c r="Y809" s="59" t="str">
        <f t="shared" si="1614"/>
        <v/>
      </c>
      <c r="Z809" s="59" t="str">
        <f t="shared" si="1614"/>
        <v/>
      </c>
    </row>
    <row r="810">
      <c r="A810" s="16" t="s">
        <v>821</v>
      </c>
      <c r="B810" s="66"/>
      <c r="C810" s="54">
        <v>45721.0</v>
      </c>
      <c r="D810" s="54">
        <v>45770.0</v>
      </c>
      <c r="E810" s="55"/>
      <c r="F810" s="56"/>
      <c r="G810" s="57"/>
      <c r="H810" s="62"/>
      <c r="I810" s="58" t="str">
        <f t="shared" si="4"/>
        <v/>
      </c>
      <c r="J810" s="59" t="str">
        <f t="shared" ref="J810:K810" si="1615">if($E810="","",if($E810="Dropped",if(and(J$1&lt;=$I810,J$1&gt;=$H810),if(Year($D810)=J$1,$F810*0.8,if((year($D810)+1)=J$1,$F810*0.6,$F810*0.4)) ,""),if($E810="Minors",0,if($E810="FA Contract",if(and(J$1&lt;=$I810,J$1&gt;=$H810),$F810,""),if($E810="YP Contract",if(J$1=$H810,500000,if(J$1=($H810+1),1000000,if(J$1=($H810+2),1500000,""))))))))</f>
        <v/>
      </c>
      <c r="K810" s="59" t="str">
        <f t="shared" si="1615"/>
        <v/>
      </c>
      <c r="L810" s="59" t="str">
        <f t="shared" ref="L810:Z810" si="1616">if($E810="","",if($E810="Injured",if(and(L$1=year(today()),L$1&lt;=$I810,L$1&gt;=$H810),0,if(and(L$1&lt;=$I810,L$1&gt;=$H810),$F810,"")),if($E810="Dropped",if(and(L$1&lt;=$I810,L$1&gt;=$H810),if(Year($D810)=L$1,$F810*0.8,if((year($D810)+1)=L$1,$F810*0.6,$F810*0.4)) ,""),if($E810="Minors",0,if($E810="FA Contract",if(and(L$1&lt;=$I810,L$1&gt;=$H810),$F810,""),if($E810="YP Contract",if(L$1=$H810,500000,if(L$1=($H810+1),1000000,if(L$1=($H810+2),1500000,"")))))))))</f>
        <v/>
      </c>
      <c r="M810" s="59" t="str">
        <f t="shared" si="1616"/>
        <v/>
      </c>
      <c r="N810" s="59" t="str">
        <f t="shared" si="1616"/>
        <v/>
      </c>
      <c r="O810" s="59" t="str">
        <f t="shared" si="1616"/>
        <v/>
      </c>
      <c r="P810" s="59" t="str">
        <f t="shared" si="1616"/>
        <v/>
      </c>
      <c r="Q810" s="59" t="str">
        <f t="shared" si="1616"/>
        <v/>
      </c>
      <c r="R810" s="59" t="str">
        <f t="shared" si="1616"/>
        <v/>
      </c>
      <c r="S810" s="59" t="str">
        <f t="shared" si="1616"/>
        <v/>
      </c>
      <c r="T810" s="59" t="str">
        <f t="shared" si="1616"/>
        <v/>
      </c>
      <c r="U810" s="59" t="str">
        <f t="shared" si="1616"/>
        <v/>
      </c>
      <c r="V810" s="59" t="str">
        <f t="shared" si="1616"/>
        <v/>
      </c>
      <c r="W810" s="59" t="str">
        <f t="shared" si="1616"/>
        <v/>
      </c>
      <c r="X810" s="59" t="str">
        <f t="shared" si="1616"/>
        <v/>
      </c>
      <c r="Y810" s="59" t="str">
        <f t="shared" si="1616"/>
        <v/>
      </c>
      <c r="Z810" s="59" t="str">
        <f t="shared" si="1616"/>
        <v/>
      </c>
    </row>
    <row r="811">
      <c r="A811" s="16" t="s">
        <v>822</v>
      </c>
      <c r="B811" s="62"/>
      <c r="C811" s="54">
        <v>45343.0</v>
      </c>
      <c r="D811" s="54">
        <v>45700.0</v>
      </c>
      <c r="E811" s="55"/>
      <c r="F811" s="60"/>
      <c r="G811" s="57"/>
      <c r="H811" s="16"/>
      <c r="I811" s="58" t="str">
        <f t="shared" si="4"/>
        <v/>
      </c>
      <c r="J811" s="59" t="str">
        <f t="shared" ref="J811:K811" si="1617">if($E811="","",if($E811="Dropped",if(and(J$1&lt;=$I811,J$1&gt;=$H811),if(Year($D811)=J$1,$F811*0.8,if((year($D811)+1)=J$1,$F811*0.6,$F811*0.4)) ,""),if($E811="Minors",0,if($E811="FA Contract",if(and(J$1&lt;=$I811,J$1&gt;=$H811),$F811,""),if($E811="YP Contract",if(J$1=$H811,500000,if(J$1=($H811+1),1000000,if(J$1=($H811+2),1500000,""))))))))</f>
        <v/>
      </c>
      <c r="K811" s="59" t="str">
        <f t="shared" si="1617"/>
        <v/>
      </c>
      <c r="L811" s="59" t="str">
        <f t="shared" ref="L811:Z811" si="1618">if($E811="","",if($E811="Injured",if(and(L$1=year(today()),L$1&lt;=$I811,L$1&gt;=$H811),0,if(and(L$1&lt;=$I811,L$1&gt;=$H811),$F811,"")),if($E811="Dropped",if(and(L$1&lt;=$I811,L$1&gt;=$H811),if(Year($D811)=L$1,$F811*0.8,if((year($D811)+1)=L$1,$F811*0.6,$F811*0.4)) ,""),if($E811="Minors",0,if($E811="FA Contract",if(and(L$1&lt;=$I811,L$1&gt;=$H811),$F811,""),if($E811="YP Contract",if(L$1=$H811,500000,if(L$1=($H811+1),1000000,if(L$1=($H811+2),1500000,"")))))))))</f>
        <v/>
      </c>
      <c r="M811" s="59" t="str">
        <f t="shared" si="1618"/>
        <v/>
      </c>
      <c r="N811" s="59" t="str">
        <f t="shared" si="1618"/>
        <v/>
      </c>
      <c r="O811" s="59" t="str">
        <f t="shared" si="1618"/>
        <v/>
      </c>
      <c r="P811" s="59" t="str">
        <f t="shared" si="1618"/>
        <v/>
      </c>
      <c r="Q811" s="59" t="str">
        <f t="shared" si="1618"/>
        <v/>
      </c>
      <c r="R811" s="59" t="str">
        <f t="shared" si="1618"/>
        <v/>
      </c>
      <c r="S811" s="59" t="str">
        <f t="shared" si="1618"/>
        <v/>
      </c>
      <c r="T811" s="59" t="str">
        <f t="shared" si="1618"/>
        <v/>
      </c>
      <c r="U811" s="59" t="str">
        <f t="shared" si="1618"/>
        <v/>
      </c>
      <c r="V811" s="59" t="str">
        <f t="shared" si="1618"/>
        <v/>
      </c>
      <c r="W811" s="59" t="str">
        <f t="shared" si="1618"/>
        <v/>
      </c>
      <c r="X811" s="59" t="str">
        <f t="shared" si="1618"/>
        <v/>
      </c>
      <c r="Y811" s="59" t="str">
        <f t="shared" si="1618"/>
        <v/>
      </c>
      <c r="Z811" s="59" t="str">
        <f t="shared" si="1618"/>
        <v/>
      </c>
    </row>
    <row r="812">
      <c r="A812" s="16" t="s">
        <v>630</v>
      </c>
      <c r="B812" s="62"/>
      <c r="C812" s="54">
        <v>45921.0</v>
      </c>
      <c r="D812" s="54">
        <v>45977.0</v>
      </c>
      <c r="E812" s="55"/>
      <c r="F812" s="60"/>
      <c r="G812" s="57"/>
      <c r="H812" s="62"/>
      <c r="I812" s="58" t="str">
        <f t="shared" si="4"/>
        <v/>
      </c>
      <c r="J812" s="59" t="str">
        <f t="shared" ref="J812:K812" si="1619">if($E812="","",if($E812="Dropped",if(and(J$1&lt;=$I812,J$1&gt;=$H812),if(Year($D812)=J$1,$F812*0.8,if((year($D812)+1)=J$1,$F812*0.6,$F812*0.4)) ,""),if($E812="Minors",0,if($E812="FA Contract",if(and(J$1&lt;=$I812,J$1&gt;=$H812),$F812,""),if($E812="YP Contract",if(J$1=$H812,500000,if(J$1=($H812+1),1000000,if(J$1=($H812+2),1500000,""))))))))</f>
        <v/>
      </c>
      <c r="K812" s="59" t="str">
        <f t="shared" si="1619"/>
        <v/>
      </c>
      <c r="L812" s="59" t="str">
        <f t="shared" ref="L812:Z812" si="1620">if($E812="","",if($E812="Injured",if(and(L$1=year(today()),L$1&lt;=$I812,L$1&gt;=$H812),0,if(and(L$1&lt;=$I812,L$1&gt;=$H812),$F812,"")),if($E812="Dropped",if(and(L$1&lt;=$I812,L$1&gt;=$H812),if(Year($D812)=L$1,$F812*0.8,if((year($D812)+1)=L$1,$F812*0.6,$F812*0.4)) ,""),if($E812="Minors",0,if($E812="FA Contract",if(and(L$1&lt;=$I812,L$1&gt;=$H812),$F812,""),if($E812="YP Contract",if(L$1=$H812,500000,if(L$1=($H812+1),1000000,if(L$1=($H812+2),1500000,"")))))))))</f>
        <v/>
      </c>
      <c r="M812" s="59" t="str">
        <f t="shared" si="1620"/>
        <v/>
      </c>
      <c r="N812" s="59" t="str">
        <f t="shared" si="1620"/>
        <v/>
      </c>
      <c r="O812" s="59" t="str">
        <f t="shared" si="1620"/>
        <v/>
      </c>
      <c r="P812" s="59" t="str">
        <f t="shared" si="1620"/>
        <v/>
      </c>
      <c r="Q812" s="59" t="str">
        <f t="shared" si="1620"/>
        <v/>
      </c>
      <c r="R812" s="59" t="str">
        <f t="shared" si="1620"/>
        <v/>
      </c>
      <c r="S812" s="59" t="str">
        <f t="shared" si="1620"/>
        <v/>
      </c>
      <c r="T812" s="59" t="str">
        <f t="shared" si="1620"/>
        <v/>
      </c>
      <c r="U812" s="59" t="str">
        <f t="shared" si="1620"/>
        <v/>
      </c>
      <c r="V812" s="59" t="str">
        <f t="shared" si="1620"/>
        <v/>
      </c>
      <c r="W812" s="59" t="str">
        <f t="shared" si="1620"/>
        <v/>
      </c>
      <c r="X812" s="59" t="str">
        <f t="shared" si="1620"/>
        <v/>
      </c>
      <c r="Y812" s="59" t="str">
        <f t="shared" si="1620"/>
        <v/>
      </c>
      <c r="Z812" s="59" t="str">
        <f t="shared" si="1620"/>
        <v/>
      </c>
    </row>
    <row r="813">
      <c r="A813" s="16" t="s">
        <v>1103</v>
      </c>
      <c r="B813" s="62"/>
      <c r="C813" s="54">
        <v>45356.0</v>
      </c>
      <c r="D813" s="54">
        <v>45977.0</v>
      </c>
      <c r="E813" s="55"/>
      <c r="F813" s="60"/>
      <c r="G813" s="57"/>
      <c r="H813" s="62"/>
      <c r="I813" s="58" t="str">
        <f t="shared" si="4"/>
        <v/>
      </c>
      <c r="J813" s="59" t="str">
        <f t="shared" ref="J813:K813" si="1621">if($E813="","",if($E813="Dropped",if(and(J$1&lt;=$I813,J$1&gt;=$H813),if(Year($D813)=J$1,$F813*0.8,if((year($D813)+1)=J$1,$F813*0.6,$F813*0.4)) ,""),if($E813="Minors",0,if($E813="FA Contract",if(and(J$1&lt;=$I813,J$1&gt;=$H813),$F813,""),if($E813="YP Contract",if(J$1=$H813,500000,if(J$1=($H813+1),1000000,if(J$1=($H813+2),1500000,""))))))))</f>
        <v/>
      </c>
      <c r="K813" s="59" t="str">
        <f t="shared" si="1621"/>
        <v/>
      </c>
      <c r="L813" s="59" t="str">
        <f t="shared" ref="L813:Z813" si="1622">if($E813="","",if($E813="Injured",if(and(L$1=year(today()),L$1&lt;=$I813,L$1&gt;=$H813),0,if(and(L$1&lt;=$I813,L$1&gt;=$H813),$F813,"")),if($E813="Dropped",if(and(L$1&lt;=$I813,L$1&gt;=$H813),if(Year($D813)=L$1,$F813*0.8,if((year($D813)+1)=L$1,$F813*0.6,$F813*0.4)) ,""),if($E813="Minors",0,if($E813="FA Contract",if(and(L$1&lt;=$I813,L$1&gt;=$H813),$F813,""),if($E813="YP Contract",if(L$1=$H813,500000,if(L$1=($H813+1),1000000,if(L$1=($H813+2),1500000,"")))))))))</f>
        <v/>
      </c>
      <c r="M813" s="59" t="str">
        <f t="shared" si="1622"/>
        <v/>
      </c>
      <c r="N813" s="59" t="str">
        <f t="shared" si="1622"/>
        <v/>
      </c>
      <c r="O813" s="59" t="str">
        <f t="shared" si="1622"/>
        <v/>
      </c>
      <c r="P813" s="59" t="str">
        <f t="shared" si="1622"/>
        <v/>
      </c>
      <c r="Q813" s="59" t="str">
        <f t="shared" si="1622"/>
        <v/>
      </c>
      <c r="R813" s="59" t="str">
        <f t="shared" si="1622"/>
        <v/>
      </c>
      <c r="S813" s="59" t="str">
        <f t="shared" si="1622"/>
        <v/>
      </c>
      <c r="T813" s="59" t="str">
        <f t="shared" si="1622"/>
        <v/>
      </c>
      <c r="U813" s="59" t="str">
        <f t="shared" si="1622"/>
        <v/>
      </c>
      <c r="V813" s="59" t="str">
        <f t="shared" si="1622"/>
        <v/>
      </c>
      <c r="W813" s="59" t="str">
        <f t="shared" si="1622"/>
        <v/>
      </c>
      <c r="X813" s="59" t="str">
        <f t="shared" si="1622"/>
        <v/>
      </c>
      <c r="Y813" s="59" t="str">
        <f t="shared" si="1622"/>
        <v/>
      </c>
      <c r="Z813" s="59" t="str">
        <f t="shared" si="1622"/>
        <v/>
      </c>
    </row>
    <row r="814">
      <c r="A814" s="16" t="s">
        <v>823</v>
      </c>
      <c r="B814" s="62"/>
      <c r="C814" s="54">
        <v>45823.0</v>
      </c>
      <c r="D814" s="54">
        <v>45830.0</v>
      </c>
      <c r="E814" s="55"/>
      <c r="F814" s="60"/>
      <c r="G814" s="57"/>
      <c r="H814" s="62"/>
      <c r="I814" s="58" t="str">
        <f t="shared" si="4"/>
        <v/>
      </c>
      <c r="J814" s="59" t="str">
        <f t="shared" ref="J814:K814" si="1623">if($E814="","",if($E814="Dropped",if(and(J$1&lt;=$I814,J$1&gt;=$H814),if(Year($D814)=J$1,$F814*0.8,if((year($D814)+1)=J$1,$F814*0.6,$F814*0.4)) ,""),if($E814="Minors",0,if($E814="FA Contract",if(and(J$1&lt;=$I814,J$1&gt;=$H814),$F814,""),if($E814="YP Contract",if(J$1=$H814,500000,if(J$1=($H814+1),1000000,if(J$1=($H814+2),1500000,""))))))))</f>
        <v/>
      </c>
      <c r="K814" s="59" t="str">
        <f t="shared" si="1623"/>
        <v/>
      </c>
      <c r="L814" s="59" t="str">
        <f t="shared" ref="L814:Z814" si="1624">if($E814="","",if($E814="Injured",if(and(L$1=year(today()),L$1&lt;=$I814,L$1&gt;=$H814),0,if(and(L$1&lt;=$I814,L$1&gt;=$H814),$F814,"")),if($E814="Dropped",if(and(L$1&lt;=$I814,L$1&gt;=$H814),if(Year($D814)=L$1,$F814*0.8,if((year($D814)+1)=L$1,$F814*0.6,$F814*0.4)) ,""),if($E814="Minors",0,if($E814="FA Contract",if(and(L$1&lt;=$I814,L$1&gt;=$H814),$F814,""),if($E814="YP Contract",if(L$1=$H814,500000,if(L$1=($H814+1),1000000,if(L$1=($H814+2),1500000,"")))))))))</f>
        <v/>
      </c>
      <c r="M814" s="59" t="str">
        <f t="shared" si="1624"/>
        <v/>
      </c>
      <c r="N814" s="59" t="str">
        <f t="shared" si="1624"/>
        <v/>
      </c>
      <c r="O814" s="59" t="str">
        <f t="shared" si="1624"/>
        <v/>
      </c>
      <c r="P814" s="59" t="str">
        <f t="shared" si="1624"/>
        <v/>
      </c>
      <c r="Q814" s="59" t="str">
        <f t="shared" si="1624"/>
        <v/>
      </c>
      <c r="R814" s="59" t="str">
        <f t="shared" si="1624"/>
        <v/>
      </c>
      <c r="S814" s="59" t="str">
        <f t="shared" si="1624"/>
        <v/>
      </c>
      <c r="T814" s="59" t="str">
        <f t="shared" si="1624"/>
        <v/>
      </c>
      <c r="U814" s="59" t="str">
        <f t="shared" si="1624"/>
        <v/>
      </c>
      <c r="V814" s="59" t="str">
        <f t="shared" si="1624"/>
        <v/>
      </c>
      <c r="W814" s="59" t="str">
        <f t="shared" si="1624"/>
        <v/>
      </c>
      <c r="X814" s="59" t="str">
        <f t="shared" si="1624"/>
        <v/>
      </c>
      <c r="Y814" s="59" t="str">
        <f t="shared" si="1624"/>
        <v/>
      </c>
      <c r="Z814" s="59" t="str">
        <f t="shared" si="1624"/>
        <v/>
      </c>
    </row>
    <row r="815">
      <c r="A815" s="16" t="s">
        <v>555</v>
      </c>
      <c r="B815" s="62"/>
      <c r="C815" s="54">
        <v>45356.0</v>
      </c>
      <c r="D815" s="54">
        <v>45977.0</v>
      </c>
      <c r="E815" s="55"/>
      <c r="F815" s="60"/>
      <c r="G815" s="57"/>
      <c r="H815" s="62"/>
      <c r="I815" s="58" t="str">
        <f t="shared" si="4"/>
        <v/>
      </c>
      <c r="J815" s="59" t="str">
        <f t="shared" ref="J815:K815" si="1625">if($E815="","",if($E815="Dropped",if(and(J$1&lt;=$I815,J$1&gt;=$H815),if(Year($D815)=J$1,$F815*0.8,if((year($D815)+1)=J$1,$F815*0.6,$F815*0.4)) ,""),if($E815="Minors",0,if($E815="FA Contract",if(and(J$1&lt;=$I815,J$1&gt;=$H815),$F815,""),if($E815="YP Contract",if(J$1=$H815,500000,if(J$1=($H815+1),1000000,if(J$1=($H815+2),1500000,""))))))))</f>
        <v/>
      </c>
      <c r="K815" s="59" t="str">
        <f t="shared" si="1625"/>
        <v/>
      </c>
      <c r="L815" s="59" t="str">
        <f t="shared" ref="L815:Z815" si="1626">if($E815="","",if($E815="Injured",if(and(L$1=year(today()),L$1&lt;=$I815,L$1&gt;=$H815),0,if(and(L$1&lt;=$I815,L$1&gt;=$H815),$F815,"")),if($E815="Dropped",if(and(L$1&lt;=$I815,L$1&gt;=$H815),if(Year($D815)=L$1,$F815*0.8,if((year($D815)+1)=L$1,$F815*0.6,$F815*0.4)) ,""),if($E815="Minors",0,if($E815="FA Contract",if(and(L$1&lt;=$I815,L$1&gt;=$H815),$F815,""),if($E815="YP Contract",if(L$1=$H815,500000,if(L$1=($H815+1),1000000,if(L$1=($H815+2),1500000,"")))))))))</f>
        <v/>
      </c>
      <c r="M815" s="59" t="str">
        <f t="shared" si="1626"/>
        <v/>
      </c>
      <c r="N815" s="59" t="str">
        <f t="shared" si="1626"/>
        <v/>
      </c>
      <c r="O815" s="59" t="str">
        <f t="shared" si="1626"/>
        <v/>
      </c>
      <c r="P815" s="59" t="str">
        <f t="shared" si="1626"/>
        <v/>
      </c>
      <c r="Q815" s="59" t="str">
        <f t="shared" si="1626"/>
        <v/>
      </c>
      <c r="R815" s="59" t="str">
        <f t="shared" si="1626"/>
        <v/>
      </c>
      <c r="S815" s="59" t="str">
        <f t="shared" si="1626"/>
        <v/>
      </c>
      <c r="T815" s="59" t="str">
        <f t="shared" si="1626"/>
        <v/>
      </c>
      <c r="U815" s="59" t="str">
        <f t="shared" si="1626"/>
        <v/>
      </c>
      <c r="V815" s="59" t="str">
        <f t="shared" si="1626"/>
        <v/>
      </c>
      <c r="W815" s="59" t="str">
        <f t="shared" si="1626"/>
        <v/>
      </c>
      <c r="X815" s="59" t="str">
        <f t="shared" si="1626"/>
        <v/>
      </c>
      <c r="Y815" s="59" t="str">
        <f t="shared" si="1626"/>
        <v/>
      </c>
      <c r="Z815" s="59" t="str">
        <f t="shared" si="1626"/>
        <v/>
      </c>
    </row>
    <row r="816">
      <c r="A816" s="16" t="s">
        <v>84</v>
      </c>
      <c r="B816" s="62"/>
      <c r="C816" s="54">
        <v>45356.0</v>
      </c>
      <c r="D816" s="54">
        <v>45977.0</v>
      </c>
      <c r="E816" s="55"/>
      <c r="F816" s="60"/>
      <c r="G816" s="57"/>
      <c r="H816" s="62"/>
      <c r="I816" s="58" t="str">
        <f t="shared" si="4"/>
        <v/>
      </c>
      <c r="J816" s="59" t="str">
        <f t="shared" ref="J816:K816" si="1627">if($E816="","",if($E816="Dropped",if(and(J$1&lt;=$I816,J$1&gt;=$H816),if(Year($D816)=J$1,$F816*0.8,if((year($D816)+1)=J$1,$F816*0.6,$F816*0.4)) ,""),if($E816="Minors",0,if($E816="FA Contract",if(and(J$1&lt;=$I816,J$1&gt;=$H816),$F816,""),if($E816="YP Contract",if(J$1=$H816,500000,if(J$1=($H816+1),1000000,if(J$1=($H816+2),1500000,""))))))))</f>
        <v/>
      </c>
      <c r="K816" s="59" t="str">
        <f t="shared" si="1627"/>
        <v/>
      </c>
      <c r="L816" s="59" t="str">
        <f t="shared" ref="L816:Z816" si="1628">if($E816="","",if($E816="Injured",if(and(L$1=year(today()),L$1&lt;=$I816,L$1&gt;=$H816),0,if(and(L$1&lt;=$I816,L$1&gt;=$H816),$F816,"")),if($E816="Dropped",if(and(L$1&lt;=$I816,L$1&gt;=$H816),if(Year($D816)=L$1,$F816*0.8,if((year($D816)+1)=L$1,$F816*0.6,$F816*0.4)) ,""),if($E816="Minors",0,if($E816="FA Contract",if(and(L$1&lt;=$I816,L$1&gt;=$H816),$F816,""),if($E816="YP Contract",if(L$1=$H816,500000,if(L$1=($H816+1),1000000,if(L$1=($H816+2),1500000,"")))))))))</f>
        <v/>
      </c>
      <c r="M816" s="59" t="str">
        <f t="shared" si="1628"/>
        <v/>
      </c>
      <c r="N816" s="59" t="str">
        <f t="shared" si="1628"/>
        <v/>
      </c>
      <c r="O816" s="59" t="str">
        <f t="shared" si="1628"/>
        <v/>
      </c>
      <c r="P816" s="59" t="str">
        <f t="shared" si="1628"/>
        <v/>
      </c>
      <c r="Q816" s="59" t="str">
        <f t="shared" si="1628"/>
        <v/>
      </c>
      <c r="R816" s="59" t="str">
        <f t="shared" si="1628"/>
        <v/>
      </c>
      <c r="S816" s="59" t="str">
        <f t="shared" si="1628"/>
        <v/>
      </c>
      <c r="T816" s="59" t="str">
        <f t="shared" si="1628"/>
        <v/>
      </c>
      <c r="U816" s="59" t="str">
        <f t="shared" si="1628"/>
        <v/>
      </c>
      <c r="V816" s="59" t="str">
        <f t="shared" si="1628"/>
        <v/>
      </c>
      <c r="W816" s="59" t="str">
        <f t="shared" si="1628"/>
        <v/>
      </c>
      <c r="X816" s="59" t="str">
        <f t="shared" si="1628"/>
        <v/>
      </c>
      <c r="Y816" s="59" t="str">
        <f t="shared" si="1628"/>
        <v/>
      </c>
      <c r="Z816" s="59" t="str">
        <f t="shared" si="1628"/>
        <v/>
      </c>
    </row>
    <row r="817">
      <c r="A817" s="16" t="s">
        <v>824</v>
      </c>
      <c r="B817" s="62"/>
      <c r="C817" s="54">
        <v>45450.0</v>
      </c>
      <c r="D817" s="54"/>
      <c r="E817" s="55"/>
      <c r="F817" s="60"/>
      <c r="G817" s="57"/>
      <c r="H817" s="62"/>
      <c r="I817" s="58" t="str">
        <f t="shared" si="4"/>
        <v/>
      </c>
      <c r="J817" s="59" t="str">
        <f t="shared" ref="J817:K817" si="1629">if($E817="","",if($E817="Dropped",if(and(J$1&lt;=$I817,J$1&gt;=$H817),if(Year($D817)=J$1,$F817*0.8,if((year($D817)+1)=J$1,$F817*0.6,$F817*0.4)) ,""),if($E817="Minors",0,if($E817="FA Contract",if(and(J$1&lt;=$I817,J$1&gt;=$H817),$F817,""),if($E817="YP Contract",if(J$1=$H817,500000,if(J$1=($H817+1),1000000,if(J$1=($H817+2),1500000,""))))))))</f>
        <v/>
      </c>
      <c r="K817" s="59" t="str">
        <f t="shared" si="1629"/>
        <v/>
      </c>
      <c r="L817" s="59" t="str">
        <f t="shared" ref="L817:Z817" si="1630">if($E817="","",if($E817="Injured",if(and(L$1=year(today()),L$1&lt;=$I817,L$1&gt;=$H817),0,if(and(L$1&lt;=$I817,L$1&gt;=$H817),$F817,"")),if($E817="Dropped",if(and(L$1&lt;=$I817,L$1&gt;=$H817),if(Year($D817)=L$1,$F817*0.8,if((year($D817)+1)=L$1,$F817*0.6,$F817*0.4)) ,""),if($E817="Minors",0,if($E817="FA Contract",if(and(L$1&lt;=$I817,L$1&gt;=$H817),$F817,""),if($E817="YP Contract",if(L$1=$H817,500000,if(L$1=($H817+1),1000000,if(L$1=($H817+2),1500000,"")))))))))</f>
        <v/>
      </c>
      <c r="M817" s="59" t="str">
        <f t="shared" si="1630"/>
        <v/>
      </c>
      <c r="N817" s="59" t="str">
        <f t="shared" si="1630"/>
        <v/>
      </c>
      <c r="O817" s="59" t="str">
        <f t="shared" si="1630"/>
        <v/>
      </c>
      <c r="P817" s="59" t="str">
        <f t="shared" si="1630"/>
        <v/>
      </c>
      <c r="Q817" s="59" t="str">
        <f t="shared" si="1630"/>
        <v/>
      </c>
      <c r="R817" s="59" t="str">
        <f t="shared" si="1630"/>
        <v/>
      </c>
      <c r="S817" s="59" t="str">
        <f t="shared" si="1630"/>
        <v/>
      </c>
      <c r="T817" s="59" t="str">
        <f t="shared" si="1630"/>
        <v/>
      </c>
      <c r="U817" s="59" t="str">
        <f t="shared" si="1630"/>
        <v/>
      </c>
      <c r="V817" s="59" t="str">
        <f t="shared" si="1630"/>
        <v/>
      </c>
      <c r="W817" s="59" t="str">
        <f t="shared" si="1630"/>
        <v/>
      </c>
      <c r="X817" s="59" t="str">
        <f t="shared" si="1630"/>
        <v/>
      </c>
      <c r="Y817" s="59" t="str">
        <f t="shared" si="1630"/>
        <v/>
      </c>
      <c r="Z817" s="59" t="str">
        <f t="shared" si="1630"/>
        <v/>
      </c>
    </row>
    <row r="818">
      <c r="A818" s="16" t="s">
        <v>825</v>
      </c>
      <c r="B818" s="62"/>
      <c r="C818" s="54">
        <v>45614.0</v>
      </c>
      <c r="D818" s="54"/>
      <c r="E818" s="55"/>
      <c r="F818" s="56"/>
      <c r="G818" s="57"/>
      <c r="H818" s="62"/>
      <c r="I818" s="58" t="str">
        <f t="shared" si="4"/>
        <v/>
      </c>
      <c r="J818" s="59" t="str">
        <f t="shared" ref="J818:K818" si="1631">if($E818="","",if($E818="Dropped",if(and(J$1&lt;=$I818,J$1&gt;=$H818),if(Year($D818)=J$1,$F818*0.8,if((year($D818)+1)=J$1,$F818*0.6,$F818*0.4)) ,""),if($E818="Minors",0,if($E818="FA Contract",if(and(J$1&lt;=$I818,J$1&gt;=$H818),$F818,""),if($E818="YP Contract",if(J$1=$H818,500000,if(J$1=($H818+1),1000000,if(J$1=($H818+2),1500000,""))))))))</f>
        <v/>
      </c>
      <c r="K818" s="59" t="str">
        <f t="shared" si="1631"/>
        <v/>
      </c>
      <c r="L818" s="59" t="str">
        <f t="shared" ref="L818:Z818" si="1632">if($E818="","",if($E818="Injured",if(and(L$1=year(today()),L$1&lt;=$I818,L$1&gt;=$H818),0,if(and(L$1&lt;=$I818,L$1&gt;=$H818),$F818,"")),if($E818="Dropped",if(and(L$1&lt;=$I818,L$1&gt;=$H818),if(Year($D818)=L$1,$F818*0.8,if((year($D818)+1)=L$1,$F818*0.6,$F818*0.4)) ,""),if($E818="Minors",0,if($E818="FA Contract",if(and(L$1&lt;=$I818,L$1&gt;=$H818),$F818,""),if($E818="YP Contract",if(L$1=$H818,500000,if(L$1=($H818+1),1000000,if(L$1=($H818+2),1500000,"")))))))))</f>
        <v/>
      </c>
      <c r="M818" s="59" t="str">
        <f t="shared" si="1632"/>
        <v/>
      </c>
      <c r="N818" s="59" t="str">
        <f t="shared" si="1632"/>
        <v/>
      </c>
      <c r="O818" s="59" t="str">
        <f t="shared" si="1632"/>
        <v/>
      </c>
      <c r="P818" s="59" t="str">
        <f t="shared" si="1632"/>
        <v/>
      </c>
      <c r="Q818" s="59" t="str">
        <f t="shared" si="1632"/>
        <v/>
      </c>
      <c r="R818" s="59" t="str">
        <f t="shared" si="1632"/>
        <v/>
      </c>
      <c r="S818" s="59" t="str">
        <f t="shared" si="1632"/>
        <v/>
      </c>
      <c r="T818" s="59" t="str">
        <f t="shared" si="1632"/>
        <v/>
      </c>
      <c r="U818" s="59" t="str">
        <f t="shared" si="1632"/>
        <v/>
      </c>
      <c r="V818" s="59" t="str">
        <f t="shared" si="1632"/>
        <v/>
      </c>
      <c r="W818" s="59" t="str">
        <f t="shared" si="1632"/>
        <v/>
      </c>
      <c r="X818" s="59" t="str">
        <f t="shared" si="1632"/>
        <v/>
      </c>
      <c r="Y818" s="59" t="str">
        <f t="shared" si="1632"/>
        <v/>
      </c>
      <c r="Z818" s="59" t="str">
        <f t="shared" si="1632"/>
        <v/>
      </c>
    </row>
    <row r="819">
      <c r="A819" s="16" t="s">
        <v>826</v>
      </c>
      <c r="B819" s="62"/>
      <c r="C819" s="54">
        <v>45513.0</v>
      </c>
      <c r="D819" s="54"/>
      <c r="E819" s="55"/>
      <c r="F819" s="60"/>
      <c r="G819" s="57"/>
      <c r="H819" s="62"/>
      <c r="I819" s="58" t="str">
        <f t="shared" si="4"/>
        <v/>
      </c>
      <c r="J819" s="59" t="str">
        <f t="shared" ref="J819:K819" si="1633">if($E819="","",if($E819="Dropped",if(and(J$1&lt;=$I819,J$1&gt;=$H819),if(Year($D819)=J$1,$F819*0.8,if((year($D819)+1)=J$1,$F819*0.6,$F819*0.4)) ,""),if($E819="Minors",0,if($E819="FA Contract",if(and(J$1&lt;=$I819,J$1&gt;=$H819),$F819,""),if($E819="YP Contract",if(J$1=$H819,500000,if(J$1=($H819+1),1000000,if(J$1=($H819+2),1500000,""))))))))</f>
        <v/>
      </c>
      <c r="K819" s="59" t="str">
        <f t="shared" si="1633"/>
        <v/>
      </c>
      <c r="L819" s="59" t="str">
        <f t="shared" ref="L819:Z819" si="1634">if($E819="","",if($E819="Injured",if(and(L$1=year(today()),L$1&lt;=$I819,L$1&gt;=$H819),0,if(and(L$1&lt;=$I819,L$1&gt;=$H819),$F819,"")),if($E819="Dropped",if(and(L$1&lt;=$I819,L$1&gt;=$H819),if(Year($D819)=L$1,$F819*0.8,if((year($D819)+1)=L$1,$F819*0.6,$F819*0.4)) ,""),if($E819="Minors",0,if($E819="FA Contract",if(and(L$1&lt;=$I819,L$1&gt;=$H819),$F819,""),if($E819="YP Contract",if(L$1=$H819,500000,if(L$1=($H819+1),1000000,if(L$1=($H819+2),1500000,"")))))))))</f>
        <v/>
      </c>
      <c r="M819" s="59" t="str">
        <f t="shared" si="1634"/>
        <v/>
      </c>
      <c r="N819" s="59" t="str">
        <f t="shared" si="1634"/>
        <v/>
      </c>
      <c r="O819" s="59" t="str">
        <f t="shared" si="1634"/>
        <v/>
      </c>
      <c r="P819" s="59" t="str">
        <f t="shared" si="1634"/>
        <v/>
      </c>
      <c r="Q819" s="59" t="str">
        <f t="shared" si="1634"/>
        <v/>
      </c>
      <c r="R819" s="59" t="str">
        <f t="shared" si="1634"/>
        <v/>
      </c>
      <c r="S819" s="59" t="str">
        <f t="shared" si="1634"/>
        <v/>
      </c>
      <c r="T819" s="59" t="str">
        <f t="shared" si="1634"/>
        <v/>
      </c>
      <c r="U819" s="59" t="str">
        <f t="shared" si="1634"/>
        <v/>
      </c>
      <c r="V819" s="59" t="str">
        <f t="shared" si="1634"/>
        <v/>
      </c>
      <c r="W819" s="59" t="str">
        <f t="shared" si="1634"/>
        <v/>
      </c>
      <c r="X819" s="59" t="str">
        <f t="shared" si="1634"/>
        <v/>
      </c>
      <c r="Y819" s="59" t="str">
        <f t="shared" si="1634"/>
        <v/>
      </c>
      <c r="Z819" s="59" t="str">
        <f t="shared" si="1634"/>
        <v/>
      </c>
    </row>
    <row r="820">
      <c r="A820" s="16" t="s">
        <v>827</v>
      </c>
      <c r="B820" s="62"/>
      <c r="C820" s="54">
        <v>45614.0</v>
      </c>
      <c r="D820" s="54"/>
      <c r="E820" s="55"/>
      <c r="F820" s="56"/>
      <c r="G820" s="57"/>
      <c r="H820" s="62"/>
      <c r="I820" s="58" t="str">
        <f t="shared" si="4"/>
        <v/>
      </c>
      <c r="J820" s="59" t="str">
        <f t="shared" ref="J820:K820" si="1635">if($E820="","",if($E820="Dropped",if(and(J$1&lt;=$I820,J$1&gt;=$H820),if(Year($D820)=J$1,$F820*0.8,if((year($D820)+1)=J$1,$F820*0.6,$F820*0.4)) ,""),if($E820="Minors",0,if($E820="FA Contract",if(and(J$1&lt;=$I820,J$1&gt;=$H820),$F820,""),if($E820="YP Contract",if(J$1=$H820,500000,if(J$1=($H820+1),1000000,if(J$1=($H820+2),1500000,""))))))))</f>
        <v/>
      </c>
      <c r="K820" s="59" t="str">
        <f t="shared" si="1635"/>
        <v/>
      </c>
      <c r="L820" s="59" t="str">
        <f t="shared" ref="L820:Z820" si="1636">if($E820="","",if($E820="Injured",if(and(L$1=year(today()),L$1&lt;=$I820,L$1&gt;=$H820),0,if(and(L$1&lt;=$I820,L$1&gt;=$H820),$F820,"")),if($E820="Dropped",if(and(L$1&lt;=$I820,L$1&gt;=$H820),if(Year($D820)=L$1,$F820*0.8,if((year($D820)+1)=L$1,$F820*0.6,$F820*0.4)) ,""),if($E820="Minors",0,if($E820="FA Contract",if(and(L$1&lt;=$I820,L$1&gt;=$H820),$F820,""),if($E820="YP Contract",if(L$1=$H820,500000,if(L$1=($H820+1),1000000,if(L$1=($H820+2),1500000,"")))))))))</f>
        <v/>
      </c>
      <c r="M820" s="59" t="str">
        <f t="shared" si="1636"/>
        <v/>
      </c>
      <c r="N820" s="59" t="str">
        <f t="shared" si="1636"/>
        <v/>
      </c>
      <c r="O820" s="59" t="str">
        <f t="shared" si="1636"/>
        <v/>
      </c>
      <c r="P820" s="59" t="str">
        <f t="shared" si="1636"/>
        <v/>
      </c>
      <c r="Q820" s="59" t="str">
        <f t="shared" si="1636"/>
        <v/>
      </c>
      <c r="R820" s="59" t="str">
        <f t="shared" si="1636"/>
        <v/>
      </c>
      <c r="S820" s="59" t="str">
        <f t="shared" si="1636"/>
        <v/>
      </c>
      <c r="T820" s="59" t="str">
        <f t="shared" si="1636"/>
        <v/>
      </c>
      <c r="U820" s="59" t="str">
        <f t="shared" si="1636"/>
        <v/>
      </c>
      <c r="V820" s="59" t="str">
        <f t="shared" si="1636"/>
        <v/>
      </c>
      <c r="W820" s="59" t="str">
        <f t="shared" si="1636"/>
        <v/>
      </c>
      <c r="X820" s="59" t="str">
        <f t="shared" si="1636"/>
        <v/>
      </c>
      <c r="Y820" s="59" t="str">
        <f t="shared" si="1636"/>
        <v/>
      </c>
      <c r="Z820" s="59" t="str">
        <f t="shared" si="1636"/>
        <v/>
      </c>
    </row>
    <row r="821">
      <c r="A821" s="16" t="s">
        <v>828</v>
      </c>
      <c r="B821" s="62"/>
      <c r="C821" s="54">
        <v>45732.0</v>
      </c>
      <c r="D821" s="54">
        <v>45905.0</v>
      </c>
      <c r="E821" s="55"/>
      <c r="F821" s="56"/>
      <c r="G821" s="57"/>
      <c r="H821" s="62"/>
      <c r="I821" s="58" t="str">
        <f t="shared" si="4"/>
        <v/>
      </c>
      <c r="J821" s="59" t="str">
        <f t="shared" ref="J821:K821" si="1637">if($E821="","",if($E821="Dropped",if(and(J$1&lt;=$I821,J$1&gt;=$H821),if(Year($D821)=J$1,$F821*0.8,if((year($D821)+1)=J$1,$F821*0.6,$F821*0.4)) ,""),if($E821="Minors",0,if($E821="FA Contract",if(and(J$1&lt;=$I821,J$1&gt;=$H821),$F821,""),if($E821="YP Contract",if(J$1=$H821,500000,if(J$1=($H821+1),1000000,if(J$1=($H821+2),1500000,""))))))))</f>
        <v/>
      </c>
      <c r="K821" s="59" t="str">
        <f t="shared" si="1637"/>
        <v/>
      </c>
      <c r="L821" s="59" t="str">
        <f t="shared" ref="L821:Z821" si="1638">if($E821="","",if($E821="Injured",if(and(L$1=year(today()),L$1&lt;=$I821,L$1&gt;=$H821),0,if(and(L$1&lt;=$I821,L$1&gt;=$H821),$F821,"")),if($E821="Dropped",if(and(L$1&lt;=$I821,L$1&gt;=$H821),if(Year($D821)=L$1,$F821*0.8,if((year($D821)+1)=L$1,$F821*0.6,$F821*0.4)) ,""),if($E821="Minors",0,if($E821="FA Contract",if(and(L$1&lt;=$I821,L$1&gt;=$H821),$F821,""),if($E821="YP Contract",if(L$1=$H821,500000,if(L$1=($H821+1),1000000,if(L$1=($H821+2),1500000,"")))))))))</f>
        <v/>
      </c>
      <c r="M821" s="59" t="str">
        <f t="shared" si="1638"/>
        <v/>
      </c>
      <c r="N821" s="59" t="str">
        <f t="shared" si="1638"/>
        <v/>
      </c>
      <c r="O821" s="59" t="str">
        <f t="shared" si="1638"/>
        <v/>
      </c>
      <c r="P821" s="59" t="str">
        <f t="shared" si="1638"/>
        <v/>
      </c>
      <c r="Q821" s="59" t="str">
        <f t="shared" si="1638"/>
        <v/>
      </c>
      <c r="R821" s="59" t="str">
        <f t="shared" si="1638"/>
        <v/>
      </c>
      <c r="S821" s="59" t="str">
        <f t="shared" si="1638"/>
        <v/>
      </c>
      <c r="T821" s="59" t="str">
        <f t="shared" si="1638"/>
        <v/>
      </c>
      <c r="U821" s="59" t="str">
        <f t="shared" si="1638"/>
        <v/>
      </c>
      <c r="V821" s="59" t="str">
        <f t="shared" si="1638"/>
        <v/>
      </c>
      <c r="W821" s="59" t="str">
        <f t="shared" si="1638"/>
        <v/>
      </c>
      <c r="X821" s="59" t="str">
        <f t="shared" si="1638"/>
        <v/>
      </c>
      <c r="Y821" s="59" t="str">
        <f t="shared" si="1638"/>
        <v/>
      </c>
      <c r="Z821" s="59" t="str">
        <f t="shared" si="1638"/>
        <v/>
      </c>
    </row>
    <row r="822">
      <c r="A822" s="16" t="s">
        <v>829</v>
      </c>
      <c r="B822" s="62"/>
      <c r="C822" s="54">
        <v>45443.0</v>
      </c>
      <c r="D822" s="54"/>
      <c r="E822" s="55"/>
      <c r="F822" s="60"/>
      <c r="G822" s="57"/>
      <c r="H822" s="62"/>
      <c r="I822" s="58" t="str">
        <f t="shared" si="4"/>
        <v/>
      </c>
      <c r="J822" s="59" t="str">
        <f t="shared" ref="J822:K822" si="1639">if($E822="","",if($E822="Dropped",if(and(J$1&lt;=$I822,J$1&gt;=$H822),if(Year($D822)=J$1,$F822*0.8,if((year($D822)+1)=J$1,$F822*0.6,$F822*0.4)) ,""),if($E822="Minors",0,if($E822="FA Contract",if(and(J$1&lt;=$I822,J$1&gt;=$H822),$F822,""),if($E822="YP Contract",if(J$1=$H822,500000,if(J$1=($H822+1),1000000,if(J$1=($H822+2),1500000,""))))))))</f>
        <v/>
      </c>
      <c r="K822" s="59" t="str">
        <f t="shared" si="1639"/>
        <v/>
      </c>
      <c r="L822" s="59" t="str">
        <f t="shared" ref="L822:Z822" si="1640">if($E822="","",if($E822="Injured",if(and(L$1=year(today()),L$1&lt;=$I822,L$1&gt;=$H822),0,if(and(L$1&lt;=$I822,L$1&gt;=$H822),$F822,"")),if($E822="Dropped",if(and(L$1&lt;=$I822,L$1&gt;=$H822),if(Year($D822)=L$1,$F822*0.8,if((year($D822)+1)=L$1,$F822*0.6,$F822*0.4)) ,""),if($E822="Minors",0,if($E822="FA Contract",if(and(L$1&lt;=$I822,L$1&gt;=$H822),$F822,""),if($E822="YP Contract",if(L$1=$H822,500000,if(L$1=($H822+1),1000000,if(L$1=($H822+2),1500000,"")))))))))</f>
        <v/>
      </c>
      <c r="M822" s="59" t="str">
        <f t="shared" si="1640"/>
        <v/>
      </c>
      <c r="N822" s="59" t="str">
        <f t="shared" si="1640"/>
        <v/>
      </c>
      <c r="O822" s="59" t="str">
        <f t="shared" si="1640"/>
        <v/>
      </c>
      <c r="P822" s="59" t="str">
        <f t="shared" si="1640"/>
        <v/>
      </c>
      <c r="Q822" s="59" t="str">
        <f t="shared" si="1640"/>
        <v/>
      </c>
      <c r="R822" s="59" t="str">
        <f t="shared" si="1640"/>
        <v/>
      </c>
      <c r="S822" s="59" t="str">
        <f t="shared" si="1640"/>
        <v/>
      </c>
      <c r="T822" s="59" t="str">
        <f t="shared" si="1640"/>
        <v/>
      </c>
      <c r="U822" s="59" t="str">
        <f t="shared" si="1640"/>
        <v/>
      </c>
      <c r="V822" s="59" t="str">
        <f t="shared" si="1640"/>
        <v/>
      </c>
      <c r="W822" s="59" t="str">
        <f t="shared" si="1640"/>
        <v/>
      </c>
      <c r="X822" s="59" t="str">
        <f t="shared" si="1640"/>
        <v/>
      </c>
      <c r="Y822" s="59" t="str">
        <f t="shared" si="1640"/>
        <v/>
      </c>
      <c r="Z822" s="59" t="str">
        <f t="shared" si="1640"/>
        <v/>
      </c>
    </row>
    <row r="823">
      <c r="A823" s="16" t="s">
        <v>830</v>
      </c>
      <c r="B823" s="62"/>
      <c r="C823" s="54">
        <v>45536.0</v>
      </c>
      <c r="D823" s="54"/>
      <c r="E823" s="55"/>
      <c r="F823" s="60"/>
      <c r="G823" s="57"/>
      <c r="H823" s="62"/>
      <c r="I823" s="58" t="str">
        <f t="shared" si="4"/>
        <v/>
      </c>
      <c r="J823" s="59" t="str">
        <f t="shared" ref="J823:K823" si="1641">if($E823="","",if($E823="Dropped",if(and(J$1&lt;=$I823,J$1&gt;=$H823),if(Year($D823)=J$1,$F823*0.8,if((year($D823)+1)=J$1,$F823*0.6,$F823*0.4)) ,""),if($E823="Minors",0,if($E823="FA Contract",if(and(J$1&lt;=$I823,J$1&gt;=$H823),$F823,""),if($E823="YP Contract",if(J$1=$H823,500000,if(J$1=($H823+1),1000000,if(J$1=($H823+2),1500000,""))))))))</f>
        <v/>
      </c>
      <c r="K823" s="59" t="str">
        <f t="shared" si="1641"/>
        <v/>
      </c>
      <c r="L823" s="59" t="str">
        <f t="shared" ref="L823:Z823" si="1642">if($E823="","",if($E823="Injured",if(and(L$1=year(today()),L$1&lt;=$I823,L$1&gt;=$H823),0,if(and(L$1&lt;=$I823,L$1&gt;=$H823),$F823,"")),if($E823="Dropped",if(and(L$1&lt;=$I823,L$1&gt;=$H823),if(Year($D823)=L$1,$F823*0.8,if((year($D823)+1)=L$1,$F823*0.6,$F823*0.4)) ,""),if($E823="Minors",0,if($E823="FA Contract",if(and(L$1&lt;=$I823,L$1&gt;=$H823),$F823,""),if($E823="YP Contract",if(L$1=$H823,500000,if(L$1=($H823+1),1000000,if(L$1=($H823+2),1500000,"")))))))))</f>
        <v/>
      </c>
      <c r="M823" s="59" t="str">
        <f t="shared" si="1642"/>
        <v/>
      </c>
      <c r="N823" s="59" t="str">
        <f t="shared" si="1642"/>
        <v/>
      </c>
      <c r="O823" s="59" t="str">
        <f t="shared" si="1642"/>
        <v/>
      </c>
      <c r="P823" s="59" t="str">
        <f t="shared" si="1642"/>
        <v/>
      </c>
      <c r="Q823" s="59" t="str">
        <f t="shared" si="1642"/>
        <v/>
      </c>
      <c r="R823" s="59" t="str">
        <f t="shared" si="1642"/>
        <v/>
      </c>
      <c r="S823" s="59" t="str">
        <f t="shared" si="1642"/>
        <v/>
      </c>
      <c r="T823" s="59" t="str">
        <f t="shared" si="1642"/>
        <v/>
      </c>
      <c r="U823" s="59" t="str">
        <f t="shared" si="1642"/>
        <v/>
      </c>
      <c r="V823" s="59" t="str">
        <f t="shared" si="1642"/>
        <v/>
      </c>
      <c r="W823" s="59" t="str">
        <f t="shared" si="1642"/>
        <v/>
      </c>
      <c r="X823" s="59" t="str">
        <f t="shared" si="1642"/>
        <v/>
      </c>
      <c r="Y823" s="59" t="str">
        <f t="shared" si="1642"/>
        <v/>
      </c>
      <c r="Z823" s="59" t="str">
        <f t="shared" si="1642"/>
        <v/>
      </c>
    </row>
    <row r="824">
      <c r="A824" s="16" t="s">
        <v>300</v>
      </c>
      <c r="B824" s="62"/>
      <c r="C824" s="54">
        <v>45753.0</v>
      </c>
      <c r="D824" s="54">
        <v>45977.0</v>
      </c>
      <c r="E824" s="55"/>
      <c r="F824" s="60"/>
      <c r="G824" s="57"/>
      <c r="H824" s="62"/>
      <c r="I824" s="58" t="str">
        <f t="shared" si="4"/>
        <v/>
      </c>
      <c r="J824" s="59" t="str">
        <f t="shared" ref="J824:K824" si="1643">if($E824="","",if($E824="Dropped",if(and(J$1&lt;=$I824,J$1&gt;=$H824),if(Year($D824)=J$1,$F824*0.8,if((year($D824)+1)=J$1,$F824*0.6,$F824*0.4)) ,""),if($E824="Minors",0,if($E824="FA Contract",if(and(J$1&lt;=$I824,J$1&gt;=$H824),$F824,""),if($E824="YP Contract",if(J$1=$H824,500000,if(J$1=($H824+1),1000000,if(J$1=($H824+2),1500000,""))))))))</f>
        <v/>
      </c>
      <c r="K824" s="59" t="str">
        <f t="shared" si="1643"/>
        <v/>
      </c>
      <c r="L824" s="59" t="str">
        <f t="shared" ref="L824:Z824" si="1644">if($E824="","",if($E824="Injured",if(and(L$1=year(today()),L$1&lt;=$I824,L$1&gt;=$H824),0,if(and(L$1&lt;=$I824,L$1&gt;=$H824),$F824,"")),if($E824="Dropped",if(and(L$1&lt;=$I824,L$1&gt;=$H824),if(Year($D824)=L$1,$F824*0.8,if((year($D824)+1)=L$1,$F824*0.6,$F824*0.4)) ,""),if($E824="Minors",0,if($E824="FA Contract",if(and(L$1&lt;=$I824,L$1&gt;=$H824),$F824,""),if($E824="YP Contract",if(L$1=$H824,500000,if(L$1=($H824+1),1000000,if(L$1=($H824+2),1500000,"")))))))))</f>
        <v/>
      </c>
      <c r="M824" s="59" t="str">
        <f t="shared" si="1644"/>
        <v/>
      </c>
      <c r="N824" s="59" t="str">
        <f t="shared" si="1644"/>
        <v/>
      </c>
      <c r="O824" s="59" t="str">
        <f t="shared" si="1644"/>
        <v/>
      </c>
      <c r="P824" s="59" t="str">
        <f t="shared" si="1644"/>
        <v/>
      </c>
      <c r="Q824" s="59" t="str">
        <f t="shared" si="1644"/>
        <v/>
      </c>
      <c r="R824" s="59" t="str">
        <f t="shared" si="1644"/>
        <v/>
      </c>
      <c r="S824" s="59" t="str">
        <f t="shared" si="1644"/>
        <v/>
      </c>
      <c r="T824" s="59" t="str">
        <f t="shared" si="1644"/>
        <v/>
      </c>
      <c r="U824" s="59" t="str">
        <f t="shared" si="1644"/>
        <v/>
      </c>
      <c r="V824" s="59" t="str">
        <f t="shared" si="1644"/>
        <v/>
      </c>
      <c r="W824" s="59" t="str">
        <f t="shared" si="1644"/>
        <v/>
      </c>
      <c r="X824" s="59" t="str">
        <f t="shared" si="1644"/>
        <v/>
      </c>
      <c r="Y824" s="59" t="str">
        <f t="shared" si="1644"/>
        <v/>
      </c>
      <c r="Z824" s="59" t="str">
        <f t="shared" si="1644"/>
        <v/>
      </c>
    </row>
    <row r="825">
      <c r="A825" s="16" t="s">
        <v>315</v>
      </c>
      <c r="B825" s="62"/>
      <c r="C825" s="54">
        <v>45703.0</v>
      </c>
      <c r="D825" s="54">
        <v>45977.0</v>
      </c>
      <c r="E825" s="55"/>
      <c r="F825" s="56"/>
      <c r="G825" s="57"/>
      <c r="H825" s="62"/>
      <c r="I825" s="58" t="str">
        <f t="shared" si="4"/>
        <v/>
      </c>
      <c r="J825" s="59" t="str">
        <f t="shared" ref="J825:K825" si="1645">if($E825="","",if($E825="Dropped",if(and(J$1&lt;=$I825,J$1&gt;=$H825),if(Year($D825)=J$1,$F825*0.8,if((year($D825)+1)=J$1,$F825*0.6,$F825*0.4)) ,""),if($E825="Minors",0,if($E825="FA Contract",if(and(J$1&lt;=$I825,J$1&gt;=$H825),$F825,""),if($E825="YP Contract",if(J$1=$H825,500000,if(J$1=($H825+1),1000000,if(J$1=($H825+2),1500000,""))))))))</f>
        <v/>
      </c>
      <c r="K825" s="59" t="str">
        <f t="shared" si="1645"/>
        <v/>
      </c>
      <c r="L825" s="59" t="str">
        <f t="shared" ref="L825:Z825" si="1646">if($E825="","",if($E825="Injured",if(and(L$1=year(today()),L$1&lt;=$I825,L$1&gt;=$H825),0,if(and(L$1&lt;=$I825,L$1&gt;=$H825),$F825,"")),if($E825="Dropped",if(and(L$1&lt;=$I825,L$1&gt;=$H825),if(Year($D825)=L$1,$F825*0.8,if((year($D825)+1)=L$1,$F825*0.6,$F825*0.4)) ,""),if($E825="Minors",0,if($E825="FA Contract",if(and(L$1&lt;=$I825,L$1&gt;=$H825),$F825,""),if($E825="YP Contract",if(L$1=$H825,500000,if(L$1=($H825+1),1000000,if(L$1=($H825+2),1500000,"")))))))))</f>
        <v/>
      </c>
      <c r="M825" s="59" t="str">
        <f t="shared" si="1646"/>
        <v/>
      </c>
      <c r="N825" s="59" t="str">
        <f t="shared" si="1646"/>
        <v/>
      </c>
      <c r="O825" s="59" t="str">
        <f t="shared" si="1646"/>
        <v/>
      </c>
      <c r="P825" s="59" t="str">
        <f t="shared" si="1646"/>
        <v/>
      </c>
      <c r="Q825" s="59" t="str">
        <f t="shared" si="1646"/>
        <v/>
      </c>
      <c r="R825" s="59" t="str">
        <f t="shared" si="1646"/>
        <v/>
      </c>
      <c r="S825" s="59" t="str">
        <f t="shared" si="1646"/>
        <v/>
      </c>
      <c r="T825" s="59" t="str">
        <f t="shared" si="1646"/>
        <v/>
      </c>
      <c r="U825" s="59" t="str">
        <f t="shared" si="1646"/>
        <v/>
      </c>
      <c r="V825" s="59" t="str">
        <f t="shared" si="1646"/>
        <v/>
      </c>
      <c r="W825" s="59" t="str">
        <f t="shared" si="1646"/>
        <v/>
      </c>
      <c r="X825" s="59" t="str">
        <f t="shared" si="1646"/>
        <v/>
      </c>
      <c r="Y825" s="59" t="str">
        <f t="shared" si="1646"/>
        <v/>
      </c>
      <c r="Z825" s="59" t="str">
        <f t="shared" si="1646"/>
        <v/>
      </c>
    </row>
    <row r="826">
      <c r="A826" s="16" t="s">
        <v>831</v>
      </c>
      <c r="B826" s="62"/>
      <c r="C826" s="54">
        <v>45608.0</v>
      </c>
      <c r="D826" s="54"/>
      <c r="E826" s="55"/>
      <c r="F826" s="56"/>
      <c r="G826" s="57"/>
      <c r="H826" s="62"/>
      <c r="I826" s="58" t="str">
        <f t="shared" si="4"/>
        <v/>
      </c>
      <c r="J826" s="59" t="str">
        <f t="shared" ref="J826:K826" si="1647">if($E826="","",if($E826="Dropped",if(and(J$1&lt;=$I826,J$1&gt;=$H826),if(Year($D826)=J$1,$F826*0.8,if((year($D826)+1)=J$1,$F826*0.6,$F826*0.4)) ,""),if($E826="Minors",0,if($E826="FA Contract",if(and(J$1&lt;=$I826,J$1&gt;=$H826),$F826,""),if($E826="YP Contract",if(J$1=$H826,500000,if(J$1=($H826+1),1000000,if(J$1=($H826+2),1500000,""))))))))</f>
        <v/>
      </c>
      <c r="K826" s="59" t="str">
        <f t="shared" si="1647"/>
        <v/>
      </c>
      <c r="L826" s="59" t="str">
        <f t="shared" ref="L826:Z826" si="1648">if($E826="","",if($E826="Injured",if(and(L$1=year(today()),L$1&lt;=$I826,L$1&gt;=$H826),0,if(and(L$1&lt;=$I826,L$1&gt;=$H826),$F826,"")),if($E826="Dropped",if(and(L$1&lt;=$I826,L$1&gt;=$H826),if(Year($D826)=L$1,$F826*0.8,if((year($D826)+1)=L$1,$F826*0.6,$F826*0.4)) ,""),if($E826="Minors",0,if($E826="FA Contract",if(and(L$1&lt;=$I826,L$1&gt;=$H826),$F826,""),if($E826="YP Contract",if(L$1=$H826,500000,if(L$1=($H826+1),1000000,if(L$1=($H826+2),1500000,"")))))))))</f>
        <v/>
      </c>
      <c r="M826" s="59" t="str">
        <f t="shared" si="1648"/>
        <v/>
      </c>
      <c r="N826" s="59" t="str">
        <f t="shared" si="1648"/>
        <v/>
      </c>
      <c r="O826" s="59" t="str">
        <f t="shared" si="1648"/>
        <v/>
      </c>
      <c r="P826" s="59" t="str">
        <f t="shared" si="1648"/>
        <v/>
      </c>
      <c r="Q826" s="59" t="str">
        <f t="shared" si="1648"/>
        <v/>
      </c>
      <c r="R826" s="59" t="str">
        <f t="shared" si="1648"/>
        <v/>
      </c>
      <c r="S826" s="59" t="str">
        <f t="shared" si="1648"/>
        <v/>
      </c>
      <c r="T826" s="59" t="str">
        <f t="shared" si="1648"/>
        <v/>
      </c>
      <c r="U826" s="59" t="str">
        <f t="shared" si="1648"/>
        <v/>
      </c>
      <c r="V826" s="59" t="str">
        <f t="shared" si="1648"/>
        <v/>
      </c>
      <c r="W826" s="59" t="str">
        <f t="shared" si="1648"/>
        <v/>
      </c>
      <c r="X826" s="59" t="str">
        <f t="shared" si="1648"/>
        <v/>
      </c>
      <c r="Y826" s="59" t="str">
        <f t="shared" si="1648"/>
        <v/>
      </c>
      <c r="Z826" s="59" t="str">
        <f t="shared" si="1648"/>
        <v/>
      </c>
    </row>
    <row r="827">
      <c r="A827" s="16" t="s">
        <v>832</v>
      </c>
      <c r="B827" s="62"/>
      <c r="C827" s="54">
        <v>45520.0</v>
      </c>
      <c r="D827" s="54"/>
      <c r="E827" s="55"/>
      <c r="F827" s="60"/>
      <c r="G827" s="57"/>
      <c r="H827" s="62"/>
      <c r="I827" s="58" t="str">
        <f t="shared" si="4"/>
        <v/>
      </c>
      <c r="J827" s="59" t="str">
        <f t="shared" ref="J827:K827" si="1649">if($E827="","",if($E827="Dropped",if(and(J$1&lt;=$I827,J$1&gt;=$H827),if(Year($D827)=J$1,$F827*0.8,if((year($D827)+1)=J$1,$F827*0.6,$F827*0.4)) ,""),if($E827="Minors",0,if($E827="FA Contract",if(and(J$1&lt;=$I827,J$1&gt;=$H827),$F827,""),if($E827="YP Contract",if(J$1=$H827,500000,if(J$1=($H827+1),1000000,if(J$1=($H827+2),1500000,""))))))))</f>
        <v/>
      </c>
      <c r="K827" s="59" t="str">
        <f t="shared" si="1649"/>
        <v/>
      </c>
      <c r="L827" s="59" t="str">
        <f t="shared" ref="L827:Z827" si="1650">if($E827="","",if($E827="Injured",if(and(L$1=year(today()),L$1&lt;=$I827,L$1&gt;=$H827),0,if(and(L$1&lt;=$I827,L$1&gt;=$H827),$F827,"")),if($E827="Dropped",if(and(L$1&lt;=$I827,L$1&gt;=$H827),if(Year($D827)=L$1,$F827*0.8,if((year($D827)+1)=L$1,$F827*0.6,$F827*0.4)) ,""),if($E827="Minors",0,if($E827="FA Contract",if(and(L$1&lt;=$I827,L$1&gt;=$H827),$F827,""),if($E827="YP Contract",if(L$1=$H827,500000,if(L$1=($H827+1),1000000,if(L$1=($H827+2),1500000,"")))))))))</f>
        <v/>
      </c>
      <c r="M827" s="59" t="str">
        <f t="shared" si="1650"/>
        <v/>
      </c>
      <c r="N827" s="59" t="str">
        <f t="shared" si="1650"/>
        <v/>
      </c>
      <c r="O827" s="59" t="str">
        <f t="shared" si="1650"/>
        <v/>
      </c>
      <c r="P827" s="59" t="str">
        <f t="shared" si="1650"/>
        <v/>
      </c>
      <c r="Q827" s="59" t="str">
        <f t="shared" si="1650"/>
        <v/>
      </c>
      <c r="R827" s="59" t="str">
        <f t="shared" si="1650"/>
        <v/>
      </c>
      <c r="S827" s="59" t="str">
        <f t="shared" si="1650"/>
        <v/>
      </c>
      <c r="T827" s="59" t="str">
        <f t="shared" si="1650"/>
        <v/>
      </c>
      <c r="U827" s="59" t="str">
        <f t="shared" si="1650"/>
        <v/>
      </c>
      <c r="V827" s="59" t="str">
        <f t="shared" si="1650"/>
        <v/>
      </c>
      <c r="W827" s="59" t="str">
        <f t="shared" si="1650"/>
        <v/>
      </c>
      <c r="X827" s="59" t="str">
        <f t="shared" si="1650"/>
        <v/>
      </c>
      <c r="Y827" s="59" t="str">
        <f t="shared" si="1650"/>
        <v/>
      </c>
      <c r="Z827" s="59" t="str">
        <f t="shared" si="1650"/>
        <v/>
      </c>
    </row>
    <row r="828">
      <c r="A828" s="16" t="s">
        <v>85</v>
      </c>
      <c r="B828" s="62"/>
      <c r="C828" s="54">
        <v>45356.0</v>
      </c>
      <c r="D828" s="54">
        <v>45977.0</v>
      </c>
      <c r="E828" s="55"/>
      <c r="F828" s="60"/>
      <c r="G828" s="57"/>
      <c r="H828" s="62"/>
      <c r="I828" s="58" t="str">
        <f t="shared" si="4"/>
        <v/>
      </c>
      <c r="J828" s="59" t="str">
        <f t="shared" ref="J828:K828" si="1651">if($E828="","",if($E828="Dropped",if(and(J$1&lt;=$I828,J$1&gt;=$H828),if(Year($D828)=J$1,$F828*0.8,if((year($D828)+1)=J$1,$F828*0.6,$F828*0.4)) ,""),if($E828="Minors",0,if($E828="FA Contract",if(and(J$1&lt;=$I828,J$1&gt;=$H828),$F828,""),if($E828="YP Contract",if(J$1=$H828,500000,if(J$1=($H828+1),1000000,if(J$1=($H828+2),1500000,""))))))))</f>
        <v/>
      </c>
      <c r="K828" s="59" t="str">
        <f t="shared" si="1651"/>
        <v/>
      </c>
      <c r="L828" s="59" t="str">
        <f t="shared" ref="L828:Z828" si="1652">if($E828="","",if($E828="Injured",if(and(L$1=year(today()),L$1&lt;=$I828,L$1&gt;=$H828),0,if(and(L$1&lt;=$I828,L$1&gt;=$H828),$F828,"")),if($E828="Dropped",if(and(L$1&lt;=$I828,L$1&gt;=$H828),if(Year($D828)=L$1,$F828*0.8,if((year($D828)+1)=L$1,$F828*0.6,$F828*0.4)) ,""),if($E828="Minors",0,if($E828="FA Contract",if(and(L$1&lt;=$I828,L$1&gt;=$H828),$F828,""),if($E828="YP Contract",if(L$1=$H828,500000,if(L$1=($H828+1),1000000,if(L$1=($H828+2),1500000,"")))))))))</f>
        <v/>
      </c>
      <c r="M828" s="59" t="str">
        <f t="shared" si="1652"/>
        <v/>
      </c>
      <c r="N828" s="59" t="str">
        <f t="shared" si="1652"/>
        <v/>
      </c>
      <c r="O828" s="59" t="str">
        <f t="shared" si="1652"/>
        <v/>
      </c>
      <c r="P828" s="59" t="str">
        <f t="shared" si="1652"/>
        <v/>
      </c>
      <c r="Q828" s="59" t="str">
        <f t="shared" si="1652"/>
        <v/>
      </c>
      <c r="R828" s="59" t="str">
        <f t="shared" si="1652"/>
        <v/>
      </c>
      <c r="S828" s="59" t="str">
        <f t="shared" si="1652"/>
        <v/>
      </c>
      <c r="T828" s="59" t="str">
        <f t="shared" si="1652"/>
        <v/>
      </c>
      <c r="U828" s="59" t="str">
        <f t="shared" si="1652"/>
        <v/>
      </c>
      <c r="V828" s="59" t="str">
        <f t="shared" si="1652"/>
        <v/>
      </c>
      <c r="W828" s="59" t="str">
        <f t="shared" si="1652"/>
        <v/>
      </c>
      <c r="X828" s="59" t="str">
        <f t="shared" si="1652"/>
        <v/>
      </c>
      <c r="Y828" s="59" t="str">
        <f t="shared" si="1652"/>
        <v/>
      </c>
      <c r="Z828" s="59" t="str">
        <f t="shared" si="1652"/>
        <v/>
      </c>
    </row>
    <row r="829">
      <c r="A829" s="16" t="s">
        <v>833</v>
      </c>
      <c r="B829" s="62"/>
      <c r="C829" s="54">
        <v>45343.0</v>
      </c>
      <c r="D829" s="54">
        <v>45740.0</v>
      </c>
      <c r="E829" s="55"/>
      <c r="F829" s="60"/>
      <c r="G829" s="57"/>
      <c r="H829" s="62"/>
      <c r="I829" s="58" t="str">
        <f t="shared" si="4"/>
        <v/>
      </c>
      <c r="J829" s="59" t="str">
        <f t="shared" ref="J829:K829" si="1653">if($E829="","",if($E829="Dropped",if(and(J$1&lt;=$I829,J$1&gt;=$H829),if(Year($D829)=J$1,$F829*0.8,if((year($D829)+1)=J$1,$F829*0.6,$F829*0.4)) ,""),if($E829="Minors",0,if($E829="FA Contract",if(and(J$1&lt;=$I829,J$1&gt;=$H829),$F829,""),if($E829="YP Contract",if(J$1=$H829,500000,if(J$1=($H829+1),1000000,if(J$1=($H829+2),1500000,""))))))))</f>
        <v/>
      </c>
      <c r="K829" s="59" t="str">
        <f t="shared" si="1653"/>
        <v/>
      </c>
      <c r="L829" s="59" t="str">
        <f t="shared" ref="L829:Z829" si="1654">if($E829="","",if($E829="Injured",if(and(L$1=year(today()),L$1&lt;=$I829,L$1&gt;=$H829),0,if(and(L$1&lt;=$I829,L$1&gt;=$H829),$F829,"")),if($E829="Dropped",if(and(L$1&lt;=$I829,L$1&gt;=$H829),if(Year($D829)=L$1,$F829*0.8,if((year($D829)+1)=L$1,$F829*0.6,$F829*0.4)) ,""),if($E829="Minors",0,if($E829="FA Contract",if(and(L$1&lt;=$I829,L$1&gt;=$H829),$F829,""),if($E829="YP Contract",if(L$1=$H829,500000,if(L$1=($H829+1),1000000,if(L$1=($H829+2),1500000,"")))))))))</f>
        <v/>
      </c>
      <c r="M829" s="59" t="str">
        <f t="shared" si="1654"/>
        <v/>
      </c>
      <c r="N829" s="59" t="str">
        <f t="shared" si="1654"/>
        <v/>
      </c>
      <c r="O829" s="59" t="str">
        <f t="shared" si="1654"/>
        <v/>
      </c>
      <c r="P829" s="59" t="str">
        <f t="shared" si="1654"/>
        <v/>
      </c>
      <c r="Q829" s="59" t="str">
        <f t="shared" si="1654"/>
        <v/>
      </c>
      <c r="R829" s="59" t="str">
        <f t="shared" si="1654"/>
        <v/>
      </c>
      <c r="S829" s="59" t="str">
        <f t="shared" si="1654"/>
        <v/>
      </c>
      <c r="T829" s="59" t="str">
        <f t="shared" si="1654"/>
        <v/>
      </c>
      <c r="U829" s="59" t="str">
        <f t="shared" si="1654"/>
        <v/>
      </c>
      <c r="V829" s="59" t="str">
        <f t="shared" si="1654"/>
        <v/>
      </c>
      <c r="W829" s="59" t="str">
        <f t="shared" si="1654"/>
        <v/>
      </c>
      <c r="X829" s="59" t="str">
        <f t="shared" si="1654"/>
        <v/>
      </c>
      <c r="Y829" s="59" t="str">
        <f t="shared" si="1654"/>
        <v/>
      </c>
      <c r="Z829" s="59" t="str">
        <f t="shared" si="1654"/>
        <v/>
      </c>
    </row>
    <row r="830">
      <c r="A830" s="16" t="s">
        <v>834</v>
      </c>
      <c r="B830" s="62"/>
      <c r="C830" s="54">
        <v>45432.0</v>
      </c>
      <c r="D830" s="54"/>
      <c r="E830" s="55"/>
      <c r="F830" s="60"/>
      <c r="G830" s="72"/>
      <c r="H830" s="62"/>
      <c r="I830" s="58" t="str">
        <f t="shared" si="4"/>
        <v/>
      </c>
      <c r="J830" s="59" t="str">
        <f t="shared" ref="J830:K830" si="1655">if($E830="","",if($E830="Dropped",if(and(J$1&lt;=$I830,J$1&gt;=$H830),if(Year($D830)=J$1,$F830*0.8,if((year($D830)+1)=J$1,$F830*0.6,$F830*0.4)) ,""),if($E830="Minors",0,if($E830="FA Contract",if(and(J$1&lt;=$I830,J$1&gt;=$H830),$F830,""),if($E830="YP Contract",if(J$1=$H830,500000,if(J$1=($H830+1),1000000,if(J$1=($H830+2),1500000,""))))))))</f>
        <v/>
      </c>
      <c r="K830" s="59" t="str">
        <f t="shared" si="1655"/>
        <v/>
      </c>
      <c r="L830" s="59" t="str">
        <f t="shared" ref="L830:Z830" si="1656">if($E830="","",if($E830="Injured",if(and(L$1=year(today()),L$1&lt;=$I830,L$1&gt;=$H830),0,if(and(L$1&lt;=$I830,L$1&gt;=$H830),$F830,"")),if($E830="Dropped",if(and(L$1&lt;=$I830,L$1&gt;=$H830),if(Year($D830)=L$1,$F830*0.8,if((year($D830)+1)=L$1,$F830*0.6,$F830*0.4)) ,""),if($E830="Minors",0,if($E830="FA Contract",if(and(L$1&lt;=$I830,L$1&gt;=$H830),$F830,""),if($E830="YP Contract",if(L$1=$H830,500000,if(L$1=($H830+1),1000000,if(L$1=($H830+2),1500000,"")))))))))</f>
        <v/>
      </c>
      <c r="M830" s="59" t="str">
        <f t="shared" si="1656"/>
        <v/>
      </c>
      <c r="N830" s="59" t="str">
        <f t="shared" si="1656"/>
        <v/>
      </c>
      <c r="O830" s="59" t="str">
        <f t="shared" si="1656"/>
        <v/>
      </c>
      <c r="P830" s="59" t="str">
        <f t="shared" si="1656"/>
        <v/>
      </c>
      <c r="Q830" s="59" t="str">
        <f t="shared" si="1656"/>
        <v/>
      </c>
      <c r="R830" s="59" t="str">
        <f t="shared" si="1656"/>
        <v/>
      </c>
      <c r="S830" s="59" t="str">
        <f t="shared" si="1656"/>
        <v/>
      </c>
      <c r="T830" s="59" t="str">
        <f t="shared" si="1656"/>
        <v/>
      </c>
      <c r="U830" s="59" t="str">
        <f t="shared" si="1656"/>
        <v/>
      </c>
      <c r="V830" s="59" t="str">
        <f t="shared" si="1656"/>
        <v/>
      </c>
      <c r="W830" s="59" t="str">
        <f t="shared" si="1656"/>
        <v/>
      </c>
      <c r="X830" s="59" t="str">
        <f t="shared" si="1656"/>
        <v/>
      </c>
      <c r="Y830" s="59" t="str">
        <f t="shared" si="1656"/>
        <v/>
      </c>
      <c r="Z830" s="59" t="str">
        <f t="shared" si="1656"/>
        <v/>
      </c>
    </row>
    <row r="831">
      <c r="A831" s="16" t="s">
        <v>835</v>
      </c>
      <c r="B831" s="62"/>
      <c r="C831" s="54">
        <v>45492.0</v>
      </c>
      <c r="D831" s="54"/>
      <c r="E831" s="55"/>
      <c r="F831" s="60"/>
      <c r="G831" s="18"/>
      <c r="H831" s="62"/>
      <c r="I831" s="58" t="str">
        <f t="shared" si="4"/>
        <v/>
      </c>
      <c r="J831" s="59" t="str">
        <f t="shared" ref="J831:K831" si="1657">if($E831="","",if($E831="Dropped",if(and(J$1&lt;=$I831,J$1&gt;=$H831),if(Year($D831)=J$1,$F831*0.8,if((year($D831)+1)=J$1,$F831*0.6,$F831*0.4)) ,""),if($E831="Minors",0,if($E831="FA Contract",if(and(J$1&lt;=$I831,J$1&gt;=$H831),$F831,""),if($E831="YP Contract",if(J$1=$H831,500000,if(J$1=($H831+1),1000000,if(J$1=($H831+2),1500000,""))))))))</f>
        <v/>
      </c>
      <c r="K831" s="59" t="str">
        <f t="shared" si="1657"/>
        <v/>
      </c>
      <c r="L831" s="59" t="str">
        <f t="shared" ref="L831:Z831" si="1658">if($E831="","",if($E831="Injured",if(and(L$1=year(today()),L$1&lt;=$I831,L$1&gt;=$H831),0,if(and(L$1&lt;=$I831,L$1&gt;=$H831),$F831,"")),if($E831="Dropped",if(and(L$1&lt;=$I831,L$1&gt;=$H831),if(Year($D831)=L$1,$F831*0.8,if((year($D831)+1)=L$1,$F831*0.6,$F831*0.4)) ,""),if($E831="Minors",0,if($E831="FA Contract",if(and(L$1&lt;=$I831,L$1&gt;=$H831),$F831,""),if($E831="YP Contract",if(L$1=$H831,500000,if(L$1=($H831+1),1000000,if(L$1=($H831+2),1500000,"")))))))))</f>
        <v/>
      </c>
      <c r="M831" s="59" t="str">
        <f t="shared" si="1658"/>
        <v/>
      </c>
      <c r="N831" s="59" t="str">
        <f t="shared" si="1658"/>
        <v/>
      </c>
      <c r="O831" s="59" t="str">
        <f t="shared" si="1658"/>
        <v/>
      </c>
      <c r="P831" s="59" t="str">
        <f t="shared" si="1658"/>
        <v/>
      </c>
      <c r="Q831" s="59" t="str">
        <f t="shared" si="1658"/>
        <v/>
      </c>
      <c r="R831" s="59" t="str">
        <f t="shared" si="1658"/>
        <v/>
      </c>
      <c r="S831" s="59" t="str">
        <f t="shared" si="1658"/>
        <v/>
      </c>
      <c r="T831" s="59" t="str">
        <f t="shared" si="1658"/>
        <v/>
      </c>
      <c r="U831" s="59" t="str">
        <f t="shared" si="1658"/>
        <v/>
      </c>
      <c r="V831" s="59" t="str">
        <f t="shared" si="1658"/>
        <v/>
      </c>
      <c r="W831" s="59" t="str">
        <f t="shared" si="1658"/>
        <v/>
      </c>
      <c r="X831" s="59" t="str">
        <f t="shared" si="1658"/>
        <v/>
      </c>
      <c r="Y831" s="59" t="str">
        <f t="shared" si="1658"/>
        <v/>
      </c>
      <c r="Z831" s="59" t="str">
        <f t="shared" si="1658"/>
        <v/>
      </c>
    </row>
    <row r="832">
      <c r="A832" s="16" t="s">
        <v>836</v>
      </c>
      <c r="B832" s="62"/>
      <c r="C832" s="54">
        <v>45760.0</v>
      </c>
      <c r="D832" s="54">
        <v>45772.0</v>
      </c>
      <c r="E832" s="55"/>
      <c r="F832" s="60"/>
      <c r="G832" s="57"/>
      <c r="H832" s="62"/>
      <c r="I832" s="58" t="str">
        <f t="shared" si="4"/>
        <v/>
      </c>
      <c r="J832" s="59" t="str">
        <f t="shared" ref="J832:K832" si="1659">if($E832="","",if($E832="Dropped",if(and(J$1&lt;=$I832,J$1&gt;=$H832),if(Year($D832)=J$1,$F832*0.8,if((year($D832)+1)=J$1,$F832*0.6,$F832*0.4)) ,""),if($E832="Minors",0,if($E832="FA Contract",if(and(J$1&lt;=$I832,J$1&gt;=$H832),$F832,""),if($E832="YP Contract",if(J$1=$H832,500000,if(J$1=($H832+1),1000000,if(J$1=($H832+2),1500000,""))))))))</f>
        <v/>
      </c>
      <c r="K832" s="59" t="str">
        <f t="shared" si="1659"/>
        <v/>
      </c>
      <c r="L832" s="59" t="str">
        <f t="shared" ref="L832:Z832" si="1660">if($E832="","",if($E832="Injured",if(and(L$1=year(today()),L$1&lt;=$I832,L$1&gt;=$H832),0,if(and(L$1&lt;=$I832,L$1&gt;=$H832),$F832,"")),if($E832="Dropped",if(and(L$1&lt;=$I832,L$1&gt;=$H832),if(Year($D832)=L$1,$F832*0.8,if((year($D832)+1)=L$1,$F832*0.6,$F832*0.4)) ,""),if($E832="Minors",0,if($E832="FA Contract",if(and(L$1&lt;=$I832,L$1&gt;=$H832),$F832,""),if($E832="YP Contract",if(L$1=$H832,500000,if(L$1=($H832+1),1000000,if(L$1=($H832+2),1500000,"")))))))))</f>
        <v/>
      </c>
      <c r="M832" s="59" t="str">
        <f t="shared" si="1660"/>
        <v/>
      </c>
      <c r="N832" s="59" t="str">
        <f t="shared" si="1660"/>
        <v/>
      </c>
      <c r="O832" s="59" t="str">
        <f t="shared" si="1660"/>
        <v/>
      </c>
      <c r="P832" s="59" t="str">
        <f t="shared" si="1660"/>
        <v/>
      </c>
      <c r="Q832" s="59" t="str">
        <f t="shared" si="1660"/>
        <v/>
      </c>
      <c r="R832" s="59" t="str">
        <f t="shared" si="1660"/>
        <v/>
      </c>
      <c r="S832" s="59" t="str">
        <f t="shared" si="1660"/>
        <v/>
      </c>
      <c r="T832" s="59" t="str">
        <f t="shared" si="1660"/>
        <v/>
      </c>
      <c r="U832" s="59" t="str">
        <f t="shared" si="1660"/>
        <v/>
      </c>
      <c r="V832" s="59" t="str">
        <f t="shared" si="1660"/>
        <v/>
      </c>
      <c r="W832" s="59" t="str">
        <f t="shared" si="1660"/>
        <v/>
      </c>
      <c r="X832" s="59" t="str">
        <f t="shared" si="1660"/>
        <v/>
      </c>
      <c r="Y832" s="59" t="str">
        <f t="shared" si="1660"/>
        <v/>
      </c>
      <c r="Z832" s="59" t="str">
        <f t="shared" si="1660"/>
        <v/>
      </c>
    </row>
    <row r="833">
      <c r="A833" s="16" t="s">
        <v>837</v>
      </c>
      <c r="B833" s="62"/>
      <c r="C833" s="54">
        <v>45608.0</v>
      </c>
      <c r="D833" s="54"/>
      <c r="E833" s="55"/>
      <c r="F833" s="56"/>
      <c r="G833" s="57"/>
      <c r="H833" s="62"/>
      <c r="I833" s="58" t="str">
        <f t="shared" si="4"/>
        <v/>
      </c>
      <c r="J833" s="59" t="str">
        <f t="shared" ref="J833:K833" si="1661">if($E833="","",if($E833="Dropped",if(and(J$1&lt;=$I833,J$1&gt;=$H833),if(Year($D833)=J$1,$F833*0.8,if((year($D833)+1)=J$1,$F833*0.6,$F833*0.4)) ,""),if($E833="Minors",0,if($E833="FA Contract",if(and(J$1&lt;=$I833,J$1&gt;=$H833),$F833,""),if($E833="YP Contract",if(J$1=$H833,500000,if(J$1=($H833+1),1000000,if(J$1=($H833+2),1500000,""))))))))</f>
        <v/>
      </c>
      <c r="K833" s="59" t="str">
        <f t="shared" si="1661"/>
        <v/>
      </c>
      <c r="L833" s="59" t="str">
        <f t="shared" ref="L833:Z833" si="1662">if($E833="","",if($E833="Injured",if(and(L$1=year(today()),L$1&lt;=$I833,L$1&gt;=$H833),0,if(and(L$1&lt;=$I833,L$1&gt;=$H833),$F833,"")),if($E833="Dropped",if(and(L$1&lt;=$I833,L$1&gt;=$H833),if(Year($D833)=L$1,$F833*0.8,if((year($D833)+1)=L$1,$F833*0.6,$F833*0.4)) ,""),if($E833="Minors",0,if($E833="FA Contract",if(and(L$1&lt;=$I833,L$1&gt;=$H833),$F833,""),if($E833="YP Contract",if(L$1=$H833,500000,if(L$1=($H833+1),1000000,if(L$1=($H833+2),1500000,"")))))))))</f>
        <v/>
      </c>
      <c r="M833" s="59" t="str">
        <f t="shared" si="1662"/>
        <v/>
      </c>
      <c r="N833" s="59" t="str">
        <f t="shared" si="1662"/>
        <v/>
      </c>
      <c r="O833" s="59" t="str">
        <f t="shared" si="1662"/>
        <v/>
      </c>
      <c r="P833" s="59" t="str">
        <f t="shared" si="1662"/>
        <v/>
      </c>
      <c r="Q833" s="59" t="str">
        <f t="shared" si="1662"/>
        <v/>
      </c>
      <c r="R833" s="59" t="str">
        <f t="shared" si="1662"/>
        <v/>
      </c>
      <c r="S833" s="59" t="str">
        <f t="shared" si="1662"/>
        <v/>
      </c>
      <c r="T833" s="59" t="str">
        <f t="shared" si="1662"/>
        <v/>
      </c>
      <c r="U833" s="59" t="str">
        <f t="shared" si="1662"/>
        <v/>
      </c>
      <c r="V833" s="59" t="str">
        <f t="shared" si="1662"/>
        <v/>
      </c>
      <c r="W833" s="59" t="str">
        <f t="shared" si="1662"/>
        <v/>
      </c>
      <c r="X833" s="59" t="str">
        <f t="shared" si="1662"/>
        <v/>
      </c>
      <c r="Y833" s="59" t="str">
        <f t="shared" si="1662"/>
        <v/>
      </c>
      <c r="Z833" s="59" t="str">
        <f t="shared" si="1662"/>
        <v/>
      </c>
    </row>
    <row r="834">
      <c r="A834" s="16" t="s">
        <v>75</v>
      </c>
      <c r="B834" s="62"/>
      <c r="C834" s="54">
        <v>45356.0</v>
      </c>
      <c r="D834" s="54">
        <v>45977.0</v>
      </c>
      <c r="E834" s="55"/>
      <c r="F834" s="60"/>
      <c r="G834" s="57"/>
      <c r="H834" s="62"/>
      <c r="I834" s="58" t="str">
        <f t="shared" si="4"/>
        <v/>
      </c>
      <c r="J834" s="59" t="str">
        <f t="shared" ref="J834:K834" si="1663">if($E834="","",if($E834="Dropped",if(and(J$1&lt;=$I834,J$1&gt;=$H834),if(Year($D834)=J$1,$F834*0.8,if((year($D834)+1)=J$1,$F834*0.6,$F834*0.4)) ,""),if($E834="Minors",0,if($E834="FA Contract",if(and(J$1&lt;=$I834,J$1&gt;=$H834),$F834,""),if($E834="YP Contract",if(J$1=$H834,500000,if(J$1=($H834+1),1000000,if(J$1=($H834+2),1500000,""))))))))</f>
        <v/>
      </c>
      <c r="K834" s="59" t="str">
        <f t="shared" si="1663"/>
        <v/>
      </c>
      <c r="L834" s="59" t="str">
        <f t="shared" ref="L834:Z834" si="1664">if($E834="","",if($E834="Injured",if(and(L$1=year(today()),L$1&lt;=$I834,L$1&gt;=$H834),0,if(and(L$1&lt;=$I834,L$1&gt;=$H834),$F834,"")),if($E834="Dropped",if(and(L$1&lt;=$I834,L$1&gt;=$H834),if(Year($D834)=L$1,$F834*0.8,if((year($D834)+1)=L$1,$F834*0.6,$F834*0.4)) ,""),if($E834="Minors",0,if($E834="FA Contract",if(and(L$1&lt;=$I834,L$1&gt;=$H834),$F834,""),if($E834="YP Contract",if(L$1=$H834,500000,if(L$1=($H834+1),1000000,if(L$1=($H834+2),1500000,"")))))))))</f>
        <v/>
      </c>
      <c r="M834" s="59" t="str">
        <f t="shared" si="1664"/>
        <v/>
      </c>
      <c r="N834" s="59" t="str">
        <f t="shared" si="1664"/>
        <v/>
      </c>
      <c r="O834" s="59" t="str">
        <f t="shared" si="1664"/>
        <v/>
      </c>
      <c r="P834" s="59" t="str">
        <f t="shared" si="1664"/>
        <v/>
      </c>
      <c r="Q834" s="59" t="str">
        <f t="shared" si="1664"/>
        <v/>
      </c>
      <c r="R834" s="59" t="str">
        <f t="shared" si="1664"/>
        <v/>
      </c>
      <c r="S834" s="59" t="str">
        <f t="shared" si="1664"/>
        <v/>
      </c>
      <c r="T834" s="59" t="str">
        <f t="shared" si="1664"/>
        <v/>
      </c>
      <c r="U834" s="59" t="str">
        <f t="shared" si="1664"/>
        <v/>
      </c>
      <c r="V834" s="59" t="str">
        <f t="shared" si="1664"/>
        <v/>
      </c>
      <c r="W834" s="59" t="str">
        <f t="shared" si="1664"/>
        <v/>
      </c>
      <c r="X834" s="59" t="str">
        <f t="shared" si="1664"/>
        <v/>
      </c>
      <c r="Y834" s="59" t="str">
        <f t="shared" si="1664"/>
        <v/>
      </c>
      <c r="Z834" s="59" t="str">
        <f t="shared" si="1664"/>
        <v/>
      </c>
    </row>
    <row r="835">
      <c r="A835" s="16" t="s">
        <v>838</v>
      </c>
      <c r="B835" s="62"/>
      <c r="C835" s="54">
        <v>45816.0</v>
      </c>
      <c r="D835" s="54">
        <v>45823.0</v>
      </c>
      <c r="E835" s="55"/>
      <c r="F835" s="60"/>
      <c r="G835" s="57"/>
      <c r="H835" s="62"/>
      <c r="I835" s="58" t="str">
        <f t="shared" si="4"/>
        <v/>
      </c>
      <c r="J835" s="59" t="str">
        <f t="shared" ref="J835:K835" si="1665">if($E835="","",if($E835="Dropped",if(and(J$1&lt;=$I835,J$1&gt;=$H835),if(Year($D835)=J$1,$F835*0.8,if((year($D835)+1)=J$1,$F835*0.6,$F835*0.4)) ,""),if($E835="Minors",0,if($E835="FA Contract",if(and(J$1&lt;=$I835,J$1&gt;=$H835),$F835,""),if($E835="YP Contract",if(J$1=$H835,500000,if(J$1=($H835+1),1000000,if(J$1=($H835+2),1500000,""))))))))</f>
        <v/>
      </c>
      <c r="K835" s="59" t="str">
        <f t="shared" si="1665"/>
        <v/>
      </c>
      <c r="L835" s="59" t="str">
        <f t="shared" ref="L835:Z835" si="1666">if($E835="","",if($E835="Injured",if(and(L$1=year(today()),L$1&lt;=$I835,L$1&gt;=$H835),0,if(and(L$1&lt;=$I835,L$1&gt;=$H835),$F835,"")),if($E835="Dropped",if(and(L$1&lt;=$I835,L$1&gt;=$H835),if(Year($D835)=L$1,$F835*0.8,if((year($D835)+1)=L$1,$F835*0.6,$F835*0.4)) ,""),if($E835="Minors",0,if($E835="FA Contract",if(and(L$1&lt;=$I835,L$1&gt;=$H835),$F835,""),if($E835="YP Contract",if(L$1=$H835,500000,if(L$1=($H835+1),1000000,if(L$1=($H835+2),1500000,"")))))))))</f>
        <v/>
      </c>
      <c r="M835" s="59" t="str">
        <f t="shared" si="1666"/>
        <v/>
      </c>
      <c r="N835" s="59" t="str">
        <f t="shared" si="1666"/>
        <v/>
      </c>
      <c r="O835" s="59" t="str">
        <f t="shared" si="1666"/>
        <v/>
      </c>
      <c r="P835" s="59" t="str">
        <f t="shared" si="1666"/>
        <v/>
      </c>
      <c r="Q835" s="59" t="str">
        <f t="shared" si="1666"/>
        <v/>
      </c>
      <c r="R835" s="59" t="str">
        <f t="shared" si="1666"/>
        <v/>
      </c>
      <c r="S835" s="59" t="str">
        <f t="shared" si="1666"/>
        <v/>
      </c>
      <c r="T835" s="59" t="str">
        <f t="shared" si="1666"/>
        <v/>
      </c>
      <c r="U835" s="59" t="str">
        <f t="shared" si="1666"/>
        <v/>
      </c>
      <c r="V835" s="59" t="str">
        <f t="shared" si="1666"/>
        <v/>
      </c>
      <c r="W835" s="59" t="str">
        <f t="shared" si="1666"/>
        <v/>
      </c>
      <c r="X835" s="59" t="str">
        <f t="shared" si="1666"/>
        <v/>
      </c>
      <c r="Y835" s="59" t="str">
        <f t="shared" si="1666"/>
        <v/>
      </c>
      <c r="Z835" s="59" t="str">
        <f t="shared" si="1666"/>
        <v/>
      </c>
    </row>
    <row r="836">
      <c r="A836" s="16" t="s">
        <v>839</v>
      </c>
      <c r="B836" s="62"/>
      <c r="C836" s="54">
        <v>45767.0</v>
      </c>
      <c r="D836" s="54">
        <v>45849.0</v>
      </c>
      <c r="E836" s="55"/>
      <c r="F836" s="60"/>
      <c r="G836" s="57"/>
      <c r="H836" s="62"/>
      <c r="I836" s="58" t="str">
        <f t="shared" si="4"/>
        <v/>
      </c>
      <c r="J836" s="59" t="str">
        <f t="shared" ref="J836:K836" si="1667">if($E836="","",if($E836="Dropped",if(and(J$1&lt;=$I836,J$1&gt;=$H836),if(Year($D836)=J$1,$F836*0.8,if((year($D836)+1)=J$1,$F836*0.6,$F836*0.4)) ,""),if($E836="Minors",0,if($E836="FA Contract",if(and(J$1&lt;=$I836,J$1&gt;=$H836),$F836,""),if($E836="YP Contract",if(J$1=$H836,500000,if(J$1=($H836+1),1000000,if(J$1=($H836+2),1500000,""))))))))</f>
        <v/>
      </c>
      <c r="K836" s="59" t="str">
        <f t="shared" si="1667"/>
        <v/>
      </c>
      <c r="L836" s="59" t="str">
        <f t="shared" ref="L836:Z836" si="1668">if($E836="","",if($E836="Injured",if(and(L$1=year(today()),L$1&lt;=$I836,L$1&gt;=$H836),0,if(and(L$1&lt;=$I836,L$1&gt;=$H836),$F836,"")),if($E836="Dropped",if(and(L$1&lt;=$I836,L$1&gt;=$H836),if(Year($D836)=L$1,$F836*0.8,if((year($D836)+1)=L$1,$F836*0.6,$F836*0.4)) ,""),if($E836="Minors",0,if($E836="FA Contract",if(and(L$1&lt;=$I836,L$1&gt;=$H836),$F836,""),if($E836="YP Contract",if(L$1=$H836,500000,if(L$1=($H836+1),1000000,if(L$1=($H836+2),1500000,"")))))))))</f>
        <v/>
      </c>
      <c r="M836" s="59" t="str">
        <f t="shared" si="1668"/>
        <v/>
      </c>
      <c r="N836" s="59" t="str">
        <f t="shared" si="1668"/>
        <v/>
      </c>
      <c r="O836" s="59" t="str">
        <f t="shared" si="1668"/>
        <v/>
      </c>
      <c r="P836" s="59" t="str">
        <f t="shared" si="1668"/>
        <v/>
      </c>
      <c r="Q836" s="59" t="str">
        <f t="shared" si="1668"/>
        <v/>
      </c>
      <c r="R836" s="59" t="str">
        <f t="shared" si="1668"/>
        <v/>
      </c>
      <c r="S836" s="59" t="str">
        <f t="shared" si="1668"/>
        <v/>
      </c>
      <c r="T836" s="59" t="str">
        <f t="shared" si="1668"/>
        <v/>
      </c>
      <c r="U836" s="59" t="str">
        <f t="shared" si="1668"/>
        <v/>
      </c>
      <c r="V836" s="59" t="str">
        <f t="shared" si="1668"/>
        <v/>
      </c>
      <c r="W836" s="59" t="str">
        <f t="shared" si="1668"/>
        <v/>
      </c>
      <c r="X836" s="59" t="str">
        <f t="shared" si="1668"/>
        <v/>
      </c>
      <c r="Y836" s="59" t="str">
        <f t="shared" si="1668"/>
        <v/>
      </c>
      <c r="Z836" s="59" t="str">
        <f t="shared" si="1668"/>
        <v/>
      </c>
    </row>
    <row r="837">
      <c r="A837" s="16" t="s">
        <v>840</v>
      </c>
      <c r="B837" s="62"/>
      <c r="C837" s="54">
        <v>45501.0</v>
      </c>
      <c r="D837" s="54">
        <v>45814.0</v>
      </c>
      <c r="E837" s="55"/>
      <c r="F837" s="60"/>
      <c r="G837" s="57"/>
      <c r="H837" s="62"/>
      <c r="I837" s="58" t="str">
        <f t="shared" si="4"/>
        <v/>
      </c>
      <c r="J837" s="59" t="str">
        <f t="shared" ref="J837:K837" si="1669">if($E837="","",if($E837="Dropped",if(and(J$1&lt;=$I837,J$1&gt;=$H837),if(Year($D837)=J$1,$F837*0.8,if((year($D837)+1)=J$1,$F837*0.6,$F837*0.4)) ,""),if($E837="Minors",0,if($E837="FA Contract",if(and(J$1&lt;=$I837,J$1&gt;=$H837),$F837,""),if($E837="YP Contract",if(J$1=$H837,500000,if(J$1=($H837+1),1000000,if(J$1=($H837+2),1500000,""))))))))</f>
        <v/>
      </c>
      <c r="K837" s="59" t="str">
        <f t="shared" si="1669"/>
        <v/>
      </c>
      <c r="L837" s="59" t="str">
        <f t="shared" ref="L837:Z837" si="1670">if($E837="","",if($E837="Injured",if(and(L$1=year(today()),L$1&lt;=$I837,L$1&gt;=$H837),0,if(and(L$1&lt;=$I837,L$1&gt;=$H837),$F837,"")),if($E837="Dropped",if(and(L$1&lt;=$I837,L$1&gt;=$H837),if(Year($D837)=L$1,$F837*0.8,if((year($D837)+1)=L$1,$F837*0.6,$F837*0.4)) ,""),if($E837="Minors",0,if($E837="FA Contract",if(and(L$1&lt;=$I837,L$1&gt;=$H837),$F837,""),if($E837="YP Contract",if(L$1=$H837,500000,if(L$1=($H837+1),1000000,if(L$1=($H837+2),1500000,"")))))))))</f>
        <v/>
      </c>
      <c r="M837" s="59" t="str">
        <f t="shared" si="1670"/>
        <v/>
      </c>
      <c r="N837" s="59" t="str">
        <f t="shared" si="1670"/>
        <v/>
      </c>
      <c r="O837" s="59" t="str">
        <f t="shared" si="1670"/>
        <v/>
      </c>
      <c r="P837" s="59" t="str">
        <f t="shared" si="1670"/>
        <v/>
      </c>
      <c r="Q837" s="59" t="str">
        <f t="shared" si="1670"/>
        <v/>
      </c>
      <c r="R837" s="59" t="str">
        <f t="shared" si="1670"/>
        <v/>
      </c>
      <c r="S837" s="59" t="str">
        <f t="shared" si="1670"/>
        <v/>
      </c>
      <c r="T837" s="59" t="str">
        <f t="shared" si="1670"/>
        <v/>
      </c>
      <c r="U837" s="59" t="str">
        <f t="shared" si="1670"/>
        <v/>
      </c>
      <c r="V837" s="59" t="str">
        <f t="shared" si="1670"/>
        <v/>
      </c>
      <c r="W837" s="59" t="str">
        <f t="shared" si="1670"/>
        <v/>
      </c>
      <c r="X837" s="59" t="str">
        <f t="shared" si="1670"/>
        <v/>
      </c>
      <c r="Y837" s="59" t="str">
        <f t="shared" si="1670"/>
        <v/>
      </c>
      <c r="Z837" s="59" t="str">
        <f t="shared" si="1670"/>
        <v/>
      </c>
    </row>
    <row r="838">
      <c r="A838" s="16" t="s">
        <v>431</v>
      </c>
      <c r="B838" s="62"/>
      <c r="C838" s="54">
        <v>45356.0</v>
      </c>
      <c r="D838" s="54">
        <v>45831.0</v>
      </c>
      <c r="E838" s="55"/>
      <c r="F838" s="60"/>
      <c r="G838" s="57"/>
      <c r="H838" s="62"/>
      <c r="I838" s="58" t="str">
        <f t="shared" si="4"/>
        <v/>
      </c>
      <c r="J838" s="59" t="str">
        <f t="shared" ref="J838:K838" si="1671">if($E838="","",if($E838="Dropped",if(and(J$1&lt;=$I838,J$1&gt;=$H838),if(Year($D838)=J$1,$F838*0.8,if((year($D838)+1)=J$1,$F838*0.6,$F838*0.4)) ,""),if($E838="Minors",0,if($E838="FA Contract",if(and(J$1&lt;=$I838,J$1&gt;=$H838),$F838,""),if($E838="YP Contract",if(J$1=$H838,500000,if(J$1=($H838+1),1000000,if(J$1=($H838+2),1500000,""))))))))</f>
        <v/>
      </c>
      <c r="K838" s="59" t="str">
        <f t="shared" si="1671"/>
        <v/>
      </c>
      <c r="L838" s="59" t="str">
        <f t="shared" ref="L838:Z838" si="1672">if($E838="","",if($E838="Injured",if(and(L$1=year(today()),L$1&lt;=$I838,L$1&gt;=$H838),0,if(and(L$1&lt;=$I838,L$1&gt;=$H838),$F838,"")),if($E838="Dropped",if(and(L$1&lt;=$I838,L$1&gt;=$H838),if(Year($D838)=L$1,$F838*0.8,if((year($D838)+1)=L$1,$F838*0.6,$F838*0.4)) ,""),if($E838="Minors",0,if($E838="FA Contract",if(and(L$1&lt;=$I838,L$1&gt;=$H838),$F838,""),if($E838="YP Contract",if(L$1=$H838,500000,if(L$1=($H838+1),1000000,if(L$1=($H838+2),1500000,"")))))))))</f>
        <v/>
      </c>
      <c r="M838" s="59" t="str">
        <f t="shared" si="1672"/>
        <v/>
      </c>
      <c r="N838" s="59" t="str">
        <f t="shared" si="1672"/>
        <v/>
      </c>
      <c r="O838" s="59" t="str">
        <f t="shared" si="1672"/>
        <v/>
      </c>
      <c r="P838" s="59" t="str">
        <f t="shared" si="1672"/>
        <v/>
      </c>
      <c r="Q838" s="59" t="str">
        <f t="shared" si="1672"/>
        <v/>
      </c>
      <c r="R838" s="59" t="str">
        <f t="shared" si="1672"/>
        <v/>
      </c>
      <c r="S838" s="59" t="str">
        <f t="shared" si="1672"/>
        <v/>
      </c>
      <c r="T838" s="59" t="str">
        <f t="shared" si="1672"/>
        <v/>
      </c>
      <c r="U838" s="59" t="str">
        <f t="shared" si="1672"/>
        <v/>
      </c>
      <c r="V838" s="59" t="str">
        <f t="shared" si="1672"/>
        <v/>
      </c>
      <c r="W838" s="59" t="str">
        <f t="shared" si="1672"/>
        <v/>
      </c>
      <c r="X838" s="59" t="str">
        <f t="shared" si="1672"/>
        <v/>
      </c>
      <c r="Y838" s="59" t="str">
        <f t="shared" si="1672"/>
        <v/>
      </c>
      <c r="Z838" s="59" t="str">
        <f t="shared" si="1672"/>
        <v/>
      </c>
    </row>
    <row r="839">
      <c r="A839" s="16" t="s">
        <v>1104</v>
      </c>
      <c r="B839" s="62"/>
      <c r="C839" s="54">
        <v>45356.0</v>
      </c>
      <c r="D839" s="54">
        <v>45977.0</v>
      </c>
      <c r="E839" s="55"/>
      <c r="F839" s="60"/>
      <c r="G839" s="57"/>
      <c r="H839" s="62"/>
      <c r="I839" s="58" t="str">
        <f t="shared" si="4"/>
        <v/>
      </c>
      <c r="J839" s="59" t="str">
        <f t="shared" ref="J839:K839" si="1673">if($E839="","",if($E839="Dropped",if(and(J$1&lt;=$I839,J$1&gt;=$H839),if(Year($D839)=J$1,$F839*0.8,if((year($D839)+1)=J$1,$F839*0.6,$F839*0.4)) ,""),if($E839="Minors",0,if($E839="FA Contract",if(and(J$1&lt;=$I839,J$1&gt;=$H839),$F839,""),if($E839="YP Contract",if(J$1=$H839,500000,if(J$1=($H839+1),1000000,if(J$1=($H839+2),1500000,""))))))))</f>
        <v/>
      </c>
      <c r="K839" s="59" t="str">
        <f t="shared" si="1673"/>
        <v/>
      </c>
      <c r="L839" s="59" t="str">
        <f t="shared" ref="L839:Z839" si="1674">if($E839="","",if($E839="Injured",if(and(L$1=year(today()),L$1&lt;=$I839,L$1&gt;=$H839),0,if(and(L$1&lt;=$I839,L$1&gt;=$H839),$F839,"")),if($E839="Dropped",if(and(L$1&lt;=$I839,L$1&gt;=$H839),if(Year($D839)=L$1,$F839*0.8,if((year($D839)+1)=L$1,$F839*0.6,$F839*0.4)) ,""),if($E839="Minors",0,if($E839="FA Contract",if(and(L$1&lt;=$I839,L$1&gt;=$H839),$F839,""),if($E839="YP Contract",if(L$1=$H839,500000,if(L$1=($H839+1),1000000,if(L$1=($H839+2),1500000,"")))))))))</f>
        <v/>
      </c>
      <c r="M839" s="59" t="str">
        <f t="shared" si="1674"/>
        <v/>
      </c>
      <c r="N839" s="59" t="str">
        <f t="shared" si="1674"/>
        <v/>
      </c>
      <c r="O839" s="59" t="str">
        <f t="shared" si="1674"/>
        <v/>
      </c>
      <c r="P839" s="59" t="str">
        <f t="shared" si="1674"/>
        <v/>
      </c>
      <c r="Q839" s="59" t="str">
        <f t="shared" si="1674"/>
        <v/>
      </c>
      <c r="R839" s="59" t="str">
        <f t="shared" si="1674"/>
        <v/>
      </c>
      <c r="S839" s="59" t="str">
        <f t="shared" si="1674"/>
        <v/>
      </c>
      <c r="T839" s="59" t="str">
        <f t="shared" si="1674"/>
        <v/>
      </c>
      <c r="U839" s="59" t="str">
        <f t="shared" si="1674"/>
        <v/>
      </c>
      <c r="V839" s="59" t="str">
        <f t="shared" si="1674"/>
        <v/>
      </c>
      <c r="W839" s="59" t="str">
        <f t="shared" si="1674"/>
        <v/>
      </c>
      <c r="X839" s="59" t="str">
        <f t="shared" si="1674"/>
        <v/>
      </c>
      <c r="Y839" s="59" t="str">
        <f t="shared" si="1674"/>
        <v/>
      </c>
      <c r="Z839" s="59" t="str">
        <f t="shared" si="1674"/>
        <v/>
      </c>
    </row>
    <row r="840">
      <c r="A840" s="16" t="s">
        <v>841</v>
      </c>
      <c r="B840" s="62"/>
      <c r="C840" s="54">
        <v>45893.0</v>
      </c>
      <c r="D840" s="54">
        <v>45904.0</v>
      </c>
      <c r="E840" s="55"/>
      <c r="F840" s="60"/>
      <c r="G840" s="57"/>
      <c r="H840" s="62"/>
      <c r="I840" s="58" t="str">
        <f t="shared" si="4"/>
        <v/>
      </c>
      <c r="J840" s="59" t="str">
        <f t="shared" ref="J840:K840" si="1675">if($E840="","",if($E840="Dropped",if(and(J$1&lt;=$I840,J$1&gt;=$H840),if(Year($D840)=J$1,$F840*0.8,if((year($D840)+1)=J$1,$F840*0.6,$F840*0.4)) ,""),if($E840="Minors",0,if($E840="FA Contract",if(and(J$1&lt;=$I840,J$1&gt;=$H840),$F840,""),if($E840="YP Contract",if(J$1=$H840,500000,if(J$1=($H840+1),1000000,if(J$1=($H840+2),1500000,""))))))))</f>
        <v/>
      </c>
      <c r="K840" s="59" t="str">
        <f t="shared" si="1675"/>
        <v/>
      </c>
      <c r="L840" s="59" t="str">
        <f t="shared" ref="L840:Z840" si="1676">if($E840="","",if($E840="Injured",if(and(L$1=year(today()),L$1&lt;=$I840,L$1&gt;=$H840),0,if(and(L$1&lt;=$I840,L$1&gt;=$H840),$F840,"")),if($E840="Dropped",if(and(L$1&lt;=$I840,L$1&gt;=$H840),if(Year($D840)=L$1,$F840*0.8,if((year($D840)+1)=L$1,$F840*0.6,$F840*0.4)) ,""),if($E840="Minors",0,if($E840="FA Contract",if(and(L$1&lt;=$I840,L$1&gt;=$H840),$F840,""),if($E840="YP Contract",if(L$1=$H840,500000,if(L$1=($H840+1),1000000,if(L$1=($H840+2),1500000,"")))))))))</f>
        <v/>
      </c>
      <c r="M840" s="59" t="str">
        <f t="shared" si="1676"/>
        <v/>
      </c>
      <c r="N840" s="59" t="str">
        <f t="shared" si="1676"/>
        <v/>
      </c>
      <c r="O840" s="59" t="str">
        <f t="shared" si="1676"/>
        <v/>
      </c>
      <c r="P840" s="59" t="str">
        <f t="shared" si="1676"/>
        <v/>
      </c>
      <c r="Q840" s="59" t="str">
        <f t="shared" si="1676"/>
        <v/>
      </c>
      <c r="R840" s="59" t="str">
        <f t="shared" si="1676"/>
        <v/>
      </c>
      <c r="S840" s="59" t="str">
        <f t="shared" si="1676"/>
        <v/>
      </c>
      <c r="T840" s="59" t="str">
        <f t="shared" si="1676"/>
        <v/>
      </c>
      <c r="U840" s="59" t="str">
        <f t="shared" si="1676"/>
        <v/>
      </c>
      <c r="V840" s="59" t="str">
        <f t="shared" si="1676"/>
        <v/>
      </c>
      <c r="W840" s="59" t="str">
        <f t="shared" si="1676"/>
        <v/>
      </c>
      <c r="X840" s="59" t="str">
        <f t="shared" si="1676"/>
        <v/>
      </c>
      <c r="Y840" s="59" t="str">
        <f t="shared" si="1676"/>
        <v/>
      </c>
      <c r="Z840" s="59" t="str">
        <f t="shared" si="1676"/>
        <v/>
      </c>
    </row>
    <row r="841">
      <c r="A841" s="16" t="s">
        <v>400</v>
      </c>
      <c r="B841" s="62"/>
      <c r="C841" s="54">
        <v>45356.0</v>
      </c>
      <c r="D841" s="54">
        <v>45977.0</v>
      </c>
      <c r="E841" s="55"/>
      <c r="F841" s="60"/>
      <c r="G841" s="57"/>
      <c r="H841" s="62"/>
      <c r="I841" s="58" t="str">
        <f t="shared" si="4"/>
        <v/>
      </c>
      <c r="J841" s="59" t="str">
        <f t="shared" ref="J841:K841" si="1677">if($E841="","",if($E841="Dropped",if(and(J$1&lt;=$I841,J$1&gt;=$H841),if(Year($D841)=J$1,$F841*0.8,if((year($D841)+1)=J$1,$F841*0.6,$F841*0.4)) ,""),if($E841="Minors",0,if($E841="FA Contract",if(and(J$1&lt;=$I841,J$1&gt;=$H841),$F841,""),if($E841="YP Contract",if(J$1=$H841,500000,if(J$1=($H841+1),1000000,if(J$1=($H841+2),1500000,""))))))))</f>
        <v/>
      </c>
      <c r="K841" s="59" t="str">
        <f t="shared" si="1677"/>
        <v/>
      </c>
      <c r="L841" s="59" t="str">
        <f t="shared" ref="L841:Z841" si="1678">if($E841="","",if($E841="Injured",if(and(L$1=year(today()),L$1&lt;=$I841,L$1&gt;=$H841),0,if(and(L$1&lt;=$I841,L$1&gt;=$H841),$F841,"")),if($E841="Dropped",if(and(L$1&lt;=$I841,L$1&gt;=$H841),if(Year($D841)=L$1,$F841*0.8,if((year($D841)+1)=L$1,$F841*0.6,$F841*0.4)) ,""),if($E841="Minors",0,if($E841="FA Contract",if(and(L$1&lt;=$I841,L$1&gt;=$H841),$F841,""),if($E841="YP Contract",if(L$1=$H841,500000,if(L$1=($H841+1),1000000,if(L$1=($H841+2),1500000,"")))))))))</f>
        <v/>
      </c>
      <c r="M841" s="59" t="str">
        <f t="shared" si="1678"/>
        <v/>
      </c>
      <c r="N841" s="59" t="str">
        <f t="shared" si="1678"/>
        <v/>
      </c>
      <c r="O841" s="59" t="str">
        <f t="shared" si="1678"/>
        <v/>
      </c>
      <c r="P841" s="59" t="str">
        <f t="shared" si="1678"/>
        <v/>
      </c>
      <c r="Q841" s="59" t="str">
        <f t="shared" si="1678"/>
        <v/>
      </c>
      <c r="R841" s="59" t="str">
        <f t="shared" si="1678"/>
        <v/>
      </c>
      <c r="S841" s="59" t="str">
        <f t="shared" si="1678"/>
        <v/>
      </c>
      <c r="T841" s="59" t="str">
        <f t="shared" si="1678"/>
        <v/>
      </c>
      <c r="U841" s="59" t="str">
        <f t="shared" si="1678"/>
        <v/>
      </c>
      <c r="V841" s="59" t="str">
        <f t="shared" si="1678"/>
        <v/>
      </c>
      <c r="W841" s="59" t="str">
        <f t="shared" si="1678"/>
        <v/>
      </c>
      <c r="X841" s="59" t="str">
        <f t="shared" si="1678"/>
        <v/>
      </c>
      <c r="Y841" s="59" t="str">
        <f t="shared" si="1678"/>
        <v/>
      </c>
      <c r="Z841" s="59" t="str">
        <f t="shared" si="1678"/>
        <v/>
      </c>
    </row>
    <row r="842">
      <c r="A842" s="16" t="s">
        <v>88</v>
      </c>
      <c r="B842" s="62"/>
      <c r="C842" s="54">
        <v>45343.0</v>
      </c>
      <c r="D842" s="54">
        <v>45977.0</v>
      </c>
      <c r="E842" s="55"/>
      <c r="F842" s="60"/>
      <c r="G842" s="57"/>
      <c r="H842" s="62"/>
      <c r="I842" s="58" t="str">
        <f t="shared" si="4"/>
        <v/>
      </c>
      <c r="J842" s="59" t="str">
        <f t="shared" ref="J842:K842" si="1679">if($E842="","",if($E842="Dropped",if(and(J$1&lt;=$I842,J$1&gt;=$H842),if(Year($D842)=J$1,$F842*0.8,if((year($D842)+1)=J$1,$F842*0.6,$F842*0.4)) ,""),if($E842="Minors",0,if($E842="FA Contract",if(and(J$1&lt;=$I842,J$1&gt;=$H842),$F842,""),if($E842="YP Contract",if(J$1=$H842,500000,if(J$1=($H842+1),1000000,if(J$1=($H842+2),1500000,""))))))))</f>
        <v/>
      </c>
      <c r="K842" s="59" t="str">
        <f t="shared" si="1679"/>
        <v/>
      </c>
      <c r="L842" s="59" t="str">
        <f t="shared" ref="L842:Z842" si="1680">if($E842="","",if($E842="Injured",if(and(L$1=year(today()),L$1&lt;=$I842,L$1&gt;=$H842),0,if(and(L$1&lt;=$I842,L$1&gt;=$H842),$F842,"")),if($E842="Dropped",if(and(L$1&lt;=$I842,L$1&gt;=$H842),if(Year($D842)=L$1,$F842*0.8,if((year($D842)+1)=L$1,$F842*0.6,$F842*0.4)) ,""),if($E842="Minors",0,if($E842="FA Contract",if(and(L$1&lt;=$I842,L$1&gt;=$H842),$F842,""),if($E842="YP Contract",if(L$1=$H842,500000,if(L$1=($H842+1),1000000,if(L$1=($H842+2),1500000,"")))))))))</f>
        <v/>
      </c>
      <c r="M842" s="59" t="str">
        <f t="shared" si="1680"/>
        <v/>
      </c>
      <c r="N842" s="59" t="str">
        <f t="shared" si="1680"/>
        <v/>
      </c>
      <c r="O842" s="59" t="str">
        <f t="shared" si="1680"/>
        <v/>
      </c>
      <c r="P842" s="59" t="str">
        <f t="shared" si="1680"/>
        <v/>
      </c>
      <c r="Q842" s="59" t="str">
        <f t="shared" si="1680"/>
        <v/>
      </c>
      <c r="R842" s="59" t="str">
        <f t="shared" si="1680"/>
        <v/>
      </c>
      <c r="S842" s="59" t="str">
        <f t="shared" si="1680"/>
        <v/>
      </c>
      <c r="T842" s="59" t="str">
        <f t="shared" si="1680"/>
        <v/>
      </c>
      <c r="U842" s="59" t="str">
        <f t="shared" si="1680"/>
        <v/>
      </c>
      <c r="V842" s="59" t="str">
        <f t="shared" si="1680"/>
        <v/>
      </c>
      <c r="W842" s="59" t="str">
        <f t="shared" si="1680"/>
        <v/>
      </c>
      <c r="X842" s="59" t="str">
        <f t="shared" si="1680"/>
        <v/>
      </c>
      <c r="Y842" s="59" t="str">
        <f t="shared" si="1680"/>
        <v/>
      </c>
      <c r="Z842" s="59" t="str">
        <f t="shared" si="1680"/>
        <v/>
      </c>
    </row>
    <row r="843">
      <c r="A843" s="16" t="s">
        <v>185</v>
      </c>
      <c r="B843" s="62"/>
      <c r="C843" s="54">
        <v>45880.0</v>
      </c>
      <c r="D843" s="54">
        <v>46028.0</v>
      </c>
      <c r="E843" s="55"/>
      <c r="F843" s="60"/>
      <c r="G843" s="57"/>
      <c r="H843" s="62"/>
      <c r="I843" s="58" t="str">
        <f t="shared" si="4"/>
        <v/>
      </c>
      <c r="J843" s="59" t="str">
        <f t="shared" ref="J843:K843" si="1681">if($E843="","",if($E843="Dropped",if(and(J$1&lt;=$I843,J$1&gt;=$H843),if(Year($D843)=J$1,$F843*0.8,if((year($D843)+1)=J$1,$F843*0.6,$F843*0.4)) ,""),if($E843="Minors",0,if($E843="FA Contract",if(and(J$1&lt;=$I843,J$1&gt;=$H843),$F843,""),if($E843="YP Contract",if(J$1=$H843,500000,if(J$1=($H843+1),1000000,if(J$1=($H843+2),1500000,""))))))))</f>
        <v/>
      </c>
      <c r="K843" s="59" t="str">
        <f t="shared" si="1681"/>
        <v/>
      </c>
      <c r="L843" s="59" t="str">
        <f t="shared" ref="L843:Z843" si="1682">if($E843="","",if($E843="Injured",if(and(L$1=year(today()),L$1&lt;=$I843,L$1&gt;=$H843),0,if(and(L$1&lt;=$I843,L$1&gt;=$H843),$F843,"")),if($E843="Dropped",if(and(L$1&lt;=$I843,L$1&gt;=$H843),if(Year($D843)=L$1,$F843*0.8,if((year($D843)+1)=L$1,$F843*0.6,$F843*0.4)) ,""),if($E843="Minors",0,if($E843="FA Contract",if(and(L$1&lt;=$I843,L$1&gt;=$H843),$F843,""),if($E843="YP Contract",if(L$1=$H843,500000,if(L$1=($H843+1),1000000,if(L$1=($H843+2),1500000,"")))))))))</f>
        <v/>
      </c>
      <c r="M843" s="59" t="str">
        <f t="shared" si="1682"/>
        <v/>
      </c>
      <c r="N843" s="59" t="str">
        <f t="shared" si="1682"/>
        <v/>
      </c>
      <c r="O843" s="59" t="str">
        <f t="shared" si="1682"/>
        <v/>
      </c>
      <c r="P843" s="59" t="str">
        <f t="shared" si="1682"/>
        <v/>
      </c>
      <c r="Q843" s="59" t="str">
        <f t="shared" si="1682"/>
        <v/>
      </c>
      <c r="R843" s="59" t="str">
        <f t="shared" si="1682"/>
        <v/>
      </c>
      <c r="S843" s="59" t="str">
        <f t="shared" si="1682"/>
        <v/>
      </c>
      <c r="T843" s="59" t="str">
        <f t="shared" si="1682"/>
        <v/>
      </c>
      <c r="U843" s="59" t="str">
        <f t="shared" si="1682"/>
        <v/>
      </c>
      <c r="V843" s="59" t="str">
        <f t="shared" si="1682"/>
        <v/>
      </c>
      <c r="W843" s="59" t="str">
        <f t="shared" si="1682"/>
        <v/>
      </c>
      <c r="X843" s="59" t="str">
        <f t="shared" si="1682"/>
        <v/>
      </c>
      <c r="Y843" s="59" t="str">
        <f t="shared" si="1682"/>
        <v/>
      </c>
      <c r="Z843" s="59" t="str">
        <f t="shared" si="1682"/>
        <v/>
      </c>
    </row>
    <row r="844">
      <c r="A844" s="16" t="s">
        <v>842</v>
      </c>
      <c r="B844" s="62"/>
      <c r="C844" s="54">
        <v>45343.0</v>
      </c>
      <c r="D844" s="54">
        <v>45905.0</v>
      </c>
      <c r="E844" s="55"/>
      <c r="F844" s="60"/>
      <c r="G844" s="57"/>
      <c r="H844" s="62"/>
      <c r="I844" s="58" t="str">
        <f t="shared" si="4"/>
        <v/>
      </c>
      <c r="J844" s="59" t="str">
        <f t="shared" ref="J844:K844" si="1683">if($E844="","",if($E844="Dropped",if(and(J$1&lt;=$I844,J$1&gt;=$H844),if(Year($D844)=J$1,$F844*0.8,if((year($D844)+1)=J$1,$F844*0.6,$F844*0.4)) ,""),if($E844="Minors",0,if($E844="FA Contract",if(and(J$1&lt;=$I844,J$1&gt;=$H844),$F844,""),if($E844="YP Contract",if(J$1=$H844,500000,if(J$1=($H844+1),1000000,if(J$1=($H844+2),1500000,""))))))))</f>
        <v/>
      </c>
      <c r="K844" s="59" t="str">
        <f t="shared" si="1683"/>
        <v/>
      </c>
      <c r="L844" s="59" t="str">
        <f t="shared" ref="L844:Z844" si="1684">if($E844="","",if($E844="Injured",if(and(L$1=year(today()),L$1&lt;=$I844,L$1&gt;=$H844),0,if(and(L$1&lt;=$I844,L$1&gt;=$H844),$F844,"")),if($E844="Dropped",if(and(L$1&lt;=$I844,L$1&gt;=$H844),if(Year($D844)=L$1,$F844*0.8,if((year($D844)+1)=L$1,$F844*0.6,$F844*0.4)) ,""),if($E844="Minors",0,if($E844="FA Contract",if(and(L$1&lt;=$I844,L$1&gt;=$H844),$F844,""),if($E844="YP Contract",if(L$1=$H844,500000,if(L$1=($H844+1),1000000,if(L$1=($H844+2),1500000,"")))))))))</f>
        <v/>
      </c>
      <c r="M844" s="59" t="str">
        <f t="shared" si="1684"/>
        <v/>
      </c>
      <c r="N844" s="59" t="str">
        <f t="shared" si="1684"/>
        <v/>
      </c>
      <c r="O844" s="59" t="str">
        <f t="shared" si="1684"/>
        <v/>
      </c>
      <c r="P844" s="59" t="str">
        <f t="shared" si="1684"/>
        <v/>
      </c>
      <c r="Q844" s="59" t="str">
        <f t="shared" si="1684"/>
        <v/>
      </c>
      <c r="R844" s="59" t="str">
        <f t="shared" si="1684"/>
        <v/>
      </c>
      <c r="S844" s="59" t="str">
        <f t="shared" si="1684"/>
        <v/>
      </c>
      <c r="T844" s="59" t="str">
        <f t="shared" si="1684"/>
        <v/>
      </c>
      <c r="U844" s="59" t="str">
        <f t="shared" si="1684"/>
        <v/>
      </c>
      <c r="V844" s="59" t="str">
        <f t="shared" si="1684"/>
        <v/>
      </c>
      <c r="W844" s="59" t="str">
        <f t="shared" si="1684"/>
        <v/>
      </c>
      <c r="X844" s="59" t="str">
        <f t="shared" si="1684"/>
        <v/>
      </c>
      <c r="Y844" s="59" t="str">
        <f t="shared" si="1684"/>
        <v/>
      </c>
      <c r="Z844" s="59" t="str">
        <f t="shared" si="1684"/>
        <v/>
      </c>
    </row>
    <row r="845">
      <c r="A845" s="16" t="s">
        <v>329</v>
      </c>
      <c r="B845" s="62"/>
      <c r="C845" s="54">
        <v>45356.0</v>
      </c>
      <c r="D845" s="54">
        <v>45977.0</v>
      </c>
      <c r="E845" s="55"/>
      <c r="F845" s="60"/>
      <c r="G845" s="57"/>
      <c r="H845" s="62"/>
      <c r="I845" s="58" t="str">
        <f t="shared" si="4"/>
        <v/>
      </c>
      <c r="J845" s="59" t="str">
        <f t="shared" ref="J845:K845" si="1685">if($E845="","",if($E845="Dropped",if(and(J$1&lt;=$I845,J$1&gt;=$H845),if(Year($D845)=J$1,$F845*0.8,if((year($D845)+1)=J$1,$F845*0.6,$F845*0.4)) ,""),if($E845="Minors",0,if($E845="FA Contract",if(and(J$1&lt;=$I845,J$1&gt;=$H845),$F845,""),if($E845="YP Contract",if(J$1=$H845,500000,if(J$1=($H845+1),1000000,if(J$1=($H845+2),1500000,""))))))))</f>
        <v/>
      </c>
      <c r="K845" s="59" t="str">
        <f t="shared" si="1685"/>
        <v/>
      </c>
      <c r="L845" s="59" t="str">
        <f t="shared" ref="L845:Z845" si="1686">if($E845="","",if($E845="Injured",if(and(L$1=year(today()),L$1&lt;=$I845,L$1&gt;=$H845),0,if(and(L$1&lt;=$I845,L$1&gt;=$H845),$F845,"")),if($E845="Dropped",if(and(L$1&lt;=$I845,L$1&gt;=$H845),if(Year($D845)=L$1,$F845*0.8,if((year($D845)+1)=L$1,$F845*0.6,$F845*0.4)) ,""),if($E845="Minors",0,if($E845="FA Contract",if(and(L$1&lt;=$I845,L$1&gt;=$H845),$F845,""),if($E845="YP Contract",if(L$1=$H845,500000,if(L$1=($H845+1),1000000,if(L$1=($H845+2),1500000,"")))))))))</f>
        <v/>
      </c>
      <c r="M845" s="59" t="str">
        <f t="shared" si="1686"/>
        <v/>
      </c>
      <c r="N845" s="59" t="str">
        <f t="shared" si="1686"/>
        <v/>
      </c>
      <c r="O845" s="59" t="str">
        <f t="shared" si="1686"/>
        <v/>
      </c>
      <c r="P845" s="59" t="str">
        <f t="shared" si="1686"/>
        <v/>
      </c>
      <c r="Q845" s="59" t="str">
        <f t="shared" si="1686"/>
        <v/>
      </c>
      <c r="R845" s="59" t="str">
        <f t="shared" si="1686"/>
        <v/>
      </c>
      <c r="S845" s="59" t="str">
        <f t="shared" si="1686"/>
        <v/>
      </c>
      <c r="T845" s="59" t="str">
        <f t="shared" si="1686"/>
        <v/>
      </c>
      <c r="U845" s="59" t="str">
        <f t="shared" si="1686"/>
        <v/>
      </c>
      <c r="V845" s="59" t="str">
        <f t="shared" si="1686"/>
        <v/>
      </c>
      <c r="W845" s="59" t="str">
        <f t="shared" si="1686"/>
        <v/>
      </c>
      <c r="X845" s="59" t="str">
        <f t="shared" si="1686"/>
        <v/>
      </c>
      <c r="Y845" s="59" t="str">
        <f t="shared" si="1686"/>
        <v/>
      </c>
      <c r="Z845" s="59" t="str">
        <f t="shared" si="1686"/>
        <v/>
      </c>
    </row>
    <row r="846">
      <c r="A846" s="16" t="s">
        <v>239</v>
      </c>
      <c r="B846" s="62"/>
      <c r="C846" s="54">
        <v>45844.0</v>
      </c>
      <c r="D846" s="54">
        <v>45977.0</v>
      </c>
      <c r="E846" s="55"/>
      <c r="F846" s="60"/>
      <c r="G846" s="57"/>
      <c r="H846" s="62"/>
      <c r="I846" s="58" t="str">
        <f t="shared" si="4"/>
        <v/>
      </c>
      <c r="J846" s="59" t="str">
        <f t="shared" ref="J846:K846" si="1687">if($E846="","",if($E846="Dropped",if(and(J$1&lt;=$I846,J$1&gt;=$H846),if(Year($D846)=J$1,$F846*0.8,if((year($D846)+1)=J$1,$F846*0.6,$F846*0.4)) ,""),if($E846="Minors",0,if($E846="FA Contract",if(and(J$1&lt;=$I846,J$1&gt;=$H846),$F846,""),if($E846="YP Contract",if(J$1=$H846,500000,if(J$1=($H846+1),1000000,if(J$1=($H846+2),1500000,""))))))))</f>
        <v/>
      </c>
      <c r="K846" s="59" t="str">
        <f t="shared" si="1687"/>
        <v/>
      </c>
      <c r="L846" s="59" t="str">
        <f t="shared" ref="L846:Z846" si="1688">if($E846="","",if($E846="Injured",if(and(L$1=year(today()),L$1&lt;=$I846,L$1&gt;=$H846),0,if(and(L$1&lt;=$I846,L$1&gt;=$H846),$F846,"")),if($E846="Dropped",if(and(L$1&lt;=$I846,L$1&gt;=$H846),if(Year($D846)=L$1,$F846*0.8,if((year($D846)+1)=L$1,$F846*0.6,$F846*0.4)) ,""),if($E846="Minors",0,if($E846="FA Contract",if(and(L$1&lt;=$I846,L$1&gt;=$H846),$F846,""),if($E846="YP Contract",if(L$1=$H846,500000,if(L$1=($H846+1),1000000,if(L$1=($H846+2),1500000,"")))))))))</f>
        <v/>
      </c>
      <c r="M846" s="59" t="str">
        <f t="shared" si="1688"/>
        <v/>
      </c>
      <c r="N846" s="59" t="str">
        <f t="shared" si="1688"/>
        <v/>
      </c>
      <c r="O846" s="59" t="str">
        <f t="shared" si="1688"/>
        <v/>
      </c>
      <c r="P846" s="59" t="str">
        <f t="shared" si="1688"/>
        <v/>
      </c>
      <c r="Q846" s="59" t="str">
        <f t="shared" si="1688"/>
        <v/>
      </c>
      <c r="R846" s="59" t="str">
        <f t="shared" si="1688"/>
        <v/>
      </c>
      <c r="S846" s="59" t="str">
        <f t="shared" si="1688"/>
        <v/>
      </c>
      <c r="T846" s="59" t="str">
        <f t="shared" si="1688"/>
        <v/>
      </c>
      <c r="U846" s="59" t="str">
        <f t="shared" si="1688"/>
        <v/>
      </c>
      <c r="V846" s="59" t="str">
        <f t="shared" si="1688"/>
        <v/>
      </c>
      <c r="W846" s="59" t="str">
        <f t="shared" si="1688"/>
        <v/>
      </c>
      <c r="X846" s="59" t="str">
        <f t="shared" si="1688"/>
        <v/>
      </c>
      <c r="Y846" s="59" t="str">
        <f t="shared" si="1688"/>
        <v/>
      </c>
      <c r="Z846" s="59" t="str">
        <f t="shared" si="1688"/>
        <v/>
      </c>
    </row>
    <row r="847">
      <c r="A847" s="16" t="s">
        <v>843</v>
      </c>
      <c r="B847" s="62"/>
      <c r="C847" s="54">
        <v>45614.0</v>
      </c>
      <c r="D847" s="54"/>
      <c r="E847" s="55"/>
      <c r="F847" s="56"/>
      <c r="G847" s="57"/>
      <c r="H847" s="62"/>
      <c r="I847" s="58" t="str">
        <f t="shared" si="4"/>
        <v/>
      </c>
      <c r="J847" s="59" t="str">
        <f t="shared" ref="J847:K847" si="1689">if($E847="","",if($E847="Dropped",if(and(J$1&lt;=$I847,J$1&gt;=$H847),if(Year($D847)=J$1,$F847*0.8,if((year($D847)+1)=J$1,$F847*0.6,$F847*0.4)) ,""),if($E847="Minors",0,if($E847="FA Contract",if(and(J$1&lt;=$I847,J$1&gt;=$H847),$F847,""),if($E847="YP Contract",if(J$1=$H847,500000,if(J$1=($H847+1),1000000,if(J$1=($H847+2),1500000,""))))))))</f>
        <v/>
      </c>
      <c r="K847" s="59" t="str">
        <f t="shared" si="1689"/>
        <v/>
      </c>
      <c r="L847" s="59" t="str">
        <f t="shared" ref="L847:Z847" si="1690">if($E847="","",if($E847="Injured",if(and(L$1=year(today()),L$1&lt;=$I847,L$1&gt;=$H847),0,if(and(L$1&lt;=$I847,L$1&gt;=$H847),$F847,"")),if($E847="Dropped",if(and(L$1&lt;=$I847,L$1&gt;=$H847),if(Year($D847)=L$1,$F847*0.8,if((year($D847)+1)=L$1,$F847*0.6,$F847*0.4)) ,""),if($E847="Minors",0,if($E847="FA Contract",if(and(L$1&lt;=$I847,L$1&gt;=$H847),$F847,""),if($E847="YP Contract",if(L$1=$H847,500000,if(L$1=($H847+1),1000000,if(L$1=($H847+2),1500000,"")))))))))</f>
        <v/>
      </c>
      <c r="M847" s="59" t="str">
        <f t="shared" si="1690"/>
        <v/>
      </c>
      <c r="N847" s="59" t="str">
        <f t="shared" si="1690"/>
        <v/>
      </c>
      <c r="O847" s="59" t="str">
        <f t="shared" si="1690"/>
        <v/>
      </c>
      <c r="P847" s="59" t="str">
        <f t="shared" si="1690"/>
        <v/>
      </c>
      <c r="Q847" s="59" t="str">
        <f t="shared" si="1690"/>
        <v/>
      </c>
      <c r="R847" s="59" t="str">
        <f t="shared" si="1690"/>
        <v/>
      </c>
      <c r="S847" s="59" t="str">
        <f t="shared" si="1690"/>
        <v/>
      </c>
      <c r="T847" s="59" t="str">
        <f t="shared" si="1690"/>
        <v/>
      </c>
      <c r="U847" s="59" t="str">
        <f t="shared" si="1690"/>
        <v/>
      </c>
      <c r="V847" s="59" t="str">
        <f t="shared" si="1690"/>
        <v/>
      </c>
      <c r="W847" s="59" t="str">
        <f t="shared" si="1690"/>
        <v/>
      </c>
      <c r="X847" s="59" t="str">
        <f t="shared" si="1690"/>
        <v/>
      </c>
      <c r="Y847" s="59" t="str">
        <f t="shared" si="1690"/>
        <v/>
      </c>
      <c r="Z847" s="59" t="str">
        <f t="shared" si="1690"/>
        <v/>
      </c>
    </row>
    <row r="848">
      <c r="A848" s="16" t="s">
        <v>844</v>
      </c>
      <c r="B848" s="62"/>
      <c r="C848" s="54">
        <v>45858.0</v>
      </c>
      <c r="D848" s="54">
        <v>45859.0</v>
      </c>
      <c r="E848" s="55"/>
      <c r="F848" s="56"/>
      <c r="G848" s="57"/>
      <c r="H848" s="62"/>
      <c r="I848" s="58" t="str">
        <f t="shared" si="4"/>
        <v/>
      </c>
      <c r="J848" s="59" t="str">
        <f t="shared" ref="J848:K848" si="1691">if($E848="","",if($E848="Dropped",if(and(J$1&lt;=$I848,J$1&gt;=$H848),if(Year($D848)=J$1,$F848*0.8,if((year($D848)+1)=J$1,$F848*0.6,$F848*0.4)) ,""),if($E848="Minors",0,if($E848="FA Contract",if(and(J$1&lt;=$I848,J$1&gt;=$H848),$F848,""),if($E848="YP Contract",if(J$1=$H848,500000,if(J$1=($H848+1),1000000,if(J$1=($H848+2),1500000,""))))))))</f>
        <v/>
      </c>
      <c r="K848" s="59" t="str">
        <f t="shared" si="1691"/>
        <v/>
      </c>
      <c r="L848" s="59" t="str">
        <f t="shared" ref="L848:Z848" si="1692">if($E848="","",if($E848="Injured",if(and(L$1=year(today()),L$1&lt;=$I848,L$1&gt;=$H848),0,if(and(L$1&lt;=$I848,L$1&gt;=$H848),$F848,"")),if($E848="Dropped",if(and(L$1&lt;=$I848,L$1&gt;=$H848),if(Year($D848)=L$1,$F848*0.8,if((year($D848)+1)=L$1,$F848*0.6,$F848*0.4)) ,""),if($E848="Minors",0,if($E848="FA Contract",if(and(L$1&lt;=$I848,L$1&gt;=$H848),$F848,""),if($E848="YP Contract",if(L$1=$H848,500000,if(L$1=($H848+1),1000000,if(L$1=($H848+2),1500000,"")))))))))</f>
        <v/>
      </c>
      <c r="M848" s="59" t="str">
        <f t="shared" si="1692"/>
        <v/>
      </c>
      <c r="N848" s="59" t="str">
        <f t="shared" si="1692"/>
        <v/>
      </c>
      <c r="O848" s="59" t="str">
        <f t="shared" si="1692"/>
        <v/>
      </c>
      <c r="P848" s="59" t="str">
        <f t="shared" si="1692"/>
        <v/>
      </c>
      <c r="Q848" s="59" t="str">
        <f t="shared" si="1692"/>
        <v/>
      </c>
      <c r="R848" s="59" t="str">
        <f t="shared" si="1692"/>
        <v/>
      </c>
      <c r="S848" s="59" t="str">
        <f t="shared" si="1692"/>
        <v/>
      </c>
      <c r="T848" s="59" t="str">
        <f t="shared" si="1692"/>
        <v/>
      </c>
      <c r="U848" s="59" t="str">
        <f t="shared" si="1692"/>
        <v/>
      </c>
      <c r="V848" s="59" t="str">
        <f t="shared" si="1692"/>
        <v/>
      </c>
      <c r="W848" s="59" t="str">
        <f t="shared" si="1692"/>
        <v/>
      </c>
      <c r="X848" s="59" t="str">
        <f t="shared" si="1692"/>
        <v/>
      </c>
      <c r="Y848" s="59" t="str">
        <f t="shared" si="1692"/>
        <v/>
      </c>
      <c r="Z848" s="59" t="str">
        <f t="shared" si="1692"/>
        <v/>
      </c>
    </row>
    <row r="849">
      <c r="A849" s="16" t="s">
        <v>631</v>
      </c>
      <c r="B849" s="62"/>
      <c r="C849" s="54">
        <v>45914.0</v>
      </c>
      <c r="D849" s="54">
        <v>45977.0</v>
      </c>
      <c r="E849" s="55"/>
      <c r="F849" s="56"/>
      <c r="G849" s="57"/>
      <c r="H849" s="62"/>
      <c r="I849" s="58" t="str">
        <f t="shared" si="4"/>
        <v/>
      </c>
      <c r="J849" s="59" t="str">
        <f t="shared" ref="J849:K849" si="1693">if($E849="","",if($E849="Dropped",if(and(J$1&lt;=$I849,J$1&gt;=$H849),if(Year($D849)=J$1,$F849*0.8,if((year($D849)+1)=J$1,$F849*0.6,$F849*0.4)) ,""),if($E849="Minors",0,if($E849="FA Contract",if(and(J$1&lt;=$I849,J$1&gt;=$H849),$F849,""),if($E849="YP Contract",if(J$1=$H849,500000,if(J$1=($H849+1),1000000,if(J$1=($H849+2),1500000,""))))))))</f>
        <v/>
      </c>
      <c r="K849" s="59" t="str">
        <f t="shared" si="1693"/>
        <v/>
      </c>
      <c r="L849" s="59" t="str">
        <f t="shared" ref="L849:Z849" si="1694">if($E849="","",if($E849="Injured",if(and(L$1=year(today()),L$1&lt;=$I849,L$1&gt;=$H849),0,if(and(L$1&lt;=$I849,L$1&gt;=$H849),$F849,"")),if($E849="Dropped",if(and(L$1&lt;=$I849,L$1&gt;=$H849),if(Year($D849)=L$1,$F849*0.8,if((year($D849)+1)=L$1,$F849*0.6,$F849*0.4)) ,""),if($E849="Minors",0,if($E849="FA Contract",if(and(L$1&lt;=$I849,L$1&gt;=$H849),$F849,""),if($E849="YP Contract",if(L$1=$H849,500000,if(L$1=($H849+1),1000000,if(L$1=($H849+2),1500000,"")))))))))</f>
        <v/>
      </c>
      <c r="M849" s="59" t="str">
        <f t="shared" si="1694"/>
        <v/>
      </c>
      <c r="N849" s="59" t="str">
        <f t="shared" si="1694"/>
        <v/>
      </c>
      <c r="O849" s="59" t="str">
        <f t="shared" si="1694"/>
        <v/>
      </c>
      <c r="P849" s="59" t="str">
        <f t="shared" si="1694"/>
        <v/>
      </c>
      <c r="Q849" s="59" t="str">
        <f t="shared" si="1694"/>
        <v/>
      </c>
      <c r="R849" s="59" t="str">
        <f t="shared" si="1694"/>
        <v/>
      </c>
      <c r="S849" s="59" t="str">
        <f t="shared" si="1694"/>
        <v/>
      </c>
      <c r="T849" s="59" t="str">
        <f t="shared" si="1694"/>
        <v/>
      </c>
      <c r="U849" s="59" t="str">
        <f t="shared" si="1694"/>
        <v/>
      </c>
      <c r="V849" s="59" t="str">
        <f t="shared" si="1694"/>
        <v/>
      </c>
      <c r="W849" s="59" t="str">
        <f t="shared" si="1694"/>
        <v/>
      </c>
      <c r="X849" s="59" t="str">
        <f t="shared" si="1694"/>
        <v/>
      </c>
      <c r="Y849" s="59" t="str">
        <f t="shared" si="1694"/>
        <v/>
      </c>
      <c r="Z849" s="59" t="str">
        <f t="shared" si="1694"/>
        <v/>
      </c>
    </row>
    <row r="850">
      <c r="A850" s="16" t="s">
        <v>845</v>
      </c>
      <c r="B850" s="62"/>
      <c r="C850" s="54">
        <v>45412.0</v>
      </c>
      <c r="D850" s="54"/>
      <c r="E850" s="55"/>
      <c r="F850" s="60"/>
      <c r="G850" s="18"/>
      <c r="H850" s="62"/>
      <c r="I850" s="58" t="str">
        <f t="shared" si="4"/>
        <v/>
      </c>
      <c r="J850" s="59" t="str">
        <f t="shared" ref="J850:K850" si="1695">if($E850="","",if($E850="Dropped",if(and(J$1&lt;=$I850,J$1&gt;=$H850),if(Year($D850)=J$1,$F850*0.8,if((year($D850)+1)=J$1,$F850*0.6,$F850*0.4)) ,""),if($E850="Minors",0,if($E850="FA Contract",if(and(J$1&lt;=$I850,J$1&gt;=$H850),$F850,""),if($E850="YP Contract",if(J$1=$H850,500000,if(J$1=($H850+1),1000000,if(J$1=($H850+2),1500000,""))))))))</f>
        <v/>
      </c>
      <c r="K850" s="59" t="str">
        <f t="shared" si="1695"/>
        <v/>
      </c>
      <c r="L850" s="59" t="str">
        <f t="shared" ref="L850:Z850" si="1696">if($E850="","",if($E850="Injured",if(and(L$1=year(today()),L$1&lt;=$I850,L$1&gt;=$H850),0,if(and(L$1&lt;=$I850,L$1&gt;=$H850),$F850,"")),if($E850="Dropped",if(and(L$1&lt;=$I850,L$1&gt;=$H850),if(Year($D850)=L$1,$F850*0.8,if((year($D850)+1)=L$1,$F850*0.6,$F850*0.4)) ,""),if($E850="Minors",0,if($E850="FA Contract",if(and(L$1&lt;=$I850,L$1&gt;=$H850),$F850,""),if($E850="YP Contract",if(L$1=$H850,500000,if(L$1=($H850+1),1000000,if(L$1=($H850+2),1500000,"")))))))))</f>
        <v/>
      </c>
      <c r="M850" s="59" t="str">
        <f t="shared" si="1696"/>
        <v/>
      </c>
      <c r="N850" s="59" t="str">
        <f t="shared" si="1696"/>
        <v/>
      </c>
      <c r="O850" s="59" t="str">
        <f t="shared" si="1696"/>
        <v/>
      </c>
      <c r="P850" s="59" t="str">
        <f t="shared" si="1696"/>
        <v/>
      </c>
      <c r="Q850" s="59" t="str">
        <f t="shared" si="1696"/>
        <v/>
      </c>
      <c r="R850" s="59" t="str">
        <f t="shared" si="1696"/>
        <v/>
      </c>
      <c r="S850" s="59" t="str">
        <f t="shared" si="1696"/>
        <v/>
      </c>
      <c r="T850" s="59" t="str">
        <f t="shared" si="1696"/>
        <v/>
      </c>
      <c r="U850" s="59" t="str">
        <f t="shared" si="1696"/>
        <v/>
      </c>
      <c r="V850" s="59" t="str">
        <f t="shared" si="1696"/>
        <v/>
      </c>
      <c r="W850" s="59" t="str">
        <f t="shared" si="1696"/>
        <v/>
      </c>
      <c r="X850" s="59" t="str">
        <f t="shared" si="1696"/>
        <v/>
      </c>
      <c r="Y850" s="59" t="str">
        <f t="shared" si="1696"/>
        <v/>
      </c>
      <c r="Z850" s="59" t="str">
        <f t="shared" si="1696"/>
        <v/>
      </c>
    </row>
    <row r="851">
      <c r="A851" s="16" t="s">
        <v>636</v>
      </c>
      <c r="B851" s="62"/>
      <c r="C851" s="54">
        <v>45921.0</v>
      </c>
      <c r="D851" s="54">
        <v>45977.0</v>
      </c>
      <c r="E851" s="55"/>
      <c r="F851" s="60"/>
      <c r="G851" s="57"/>
      <c r="H851" s="62"/>
      <c r="I851" s="58" t="str">
        <f t="shared" si="4"/>
        <v/>
      </c>
      <c r="J851" s="59" t="str">
        <f t="shared" ref="J851:K851" si="1697">if($E851="","",if($E851="Dropped",if(and(J$1&lt;=$I851,J$1&gt;=$H851),if(Year($D851)=J$1,$F851*0.8,if((year($D851)+1)=J$1,$F851*0.6,$F851*0.4)) ,""),if($E851="Minors",0,if($E851="FA Contract",if(and(J$1&lt;=$I851,J$1&gt;=$H851),$F851,""),if($E851="YP Contract",if(J$1=$H851,500000,if(J$1=($H851+1),1000000,if(J$1=($H851+2),1500000,""))))))))</f>
        <v/>
      </c>
      <c r="K851" s="59" t="str">
        <f t="shared" si="1697"/>
        <v/>
      </c>
      <c r="L851" s="59" t="str">
        <f t="shared" ref="L851:Z851" si="1698">if($E851="","",if($E851="Injured",if(and(L$1=year(today()),L$1&lt;=$I851,L$1&gt;=$H851),0,if(and(L$1&lt;=$I851,L$1&gt;=$H851),$F851,"")),if($E851="Dropped",if(and(L$1&lt;=$I851,L$1&gt;=$H851),if(Year($D851)=L$1,$F851*0.8,if((year($D851)+1)=L$1,$F851*0.6,$F851*0.4)) ,""),if($E851="Minors",0,if($E851="FA Contract",if(and(L$1&lt;=$I851,L$1&gt;=$H851),$F851,""),if($E851="YP Contract",if(L$1=$H851,500000,if(L$1=($H851+1),1000000,if(L$1=($H851+2),1500000,"")))))))))</f>
        <v/>
      </c>
      <c r="M851" s="59" t="str">
        <f t="shared" si="1698"/>
        <v/>
      </c>
      <c r="N851" s="59" t="str">
        <f t="shared" si="1698"/>
        <v/>
      </c>
      <c r="O851" s="59" t="str">
        <f t="shared" si="1698"/>
        <v/>
      </c>
      <c r="P851" s="59" t="str">
        <f t="shared" si="1698"/>
        <v/>
      </c>
      <c r="Q851" s="59" t="str">
        <f t="shared" si="1698"/>
        <v/>
      </c>
      <c r="R851" s="59" t="str">
        <f t="shared" si="1698"/>
        <v/>
      </c>
      <c r="S851" s="59" t="str">
        <f t="shared" si="1698"/>
        <v/>
      </c>
      <c r="T851" s="59" t="str">
        <f t="shared" si="1698"/>
        <v/>
      </c>
      <c r="U851" s="59" t="str">
        <f t="shared" si="1698"/>
        <v/>
      </c>
      <c r="V851" s="59" t="str">
        <f t="shared" si="1698"/>
        <v/>
      </c>
      <c r="W851" s="59" t="str">
        <f t="shared" si="1698"/>
        <v/>
      </c>
      <c r="X851" s="59" t="str">
        <f t="shared" si="1698"/>
        <v/>
      </c>
      <c r="Y851" s="59" t="str">
        <f t="shared" si="1698"/>
        <v/>
      </c>
      <c r="Z851" s="59" t="str">
        <f t="shared" si="1698"/>
        <v/>
      </c>
    </row>
    <row r="852">
      <c r="A852" s="16" t="s">
        <v>947</v>
      </c>
      <c r="B852" s="62"/>
      <c r="C852" s="54">
        <v>45721.0</v>
      </c>
      <c r="D852" s="54">
        <v>45870.0</v>
      </c>
      <c r="E852" s="55"/>
      <c r="F852" s="60"/>
      <c r="G852" s="57"/>
      <c r="H852" s="62"/>
      <c r="I852" s="58" t="str">
        <f t="shared" si="4"/>
        <v/>
      </c>
      <c r="J852" s="59" t="str">
        <f t="shared" ref="J852:K852" si="1699">if($E852="","",if($E852="Dropped",if(and(J$1&lt;=$I852,J$1&gt;=$H852),if(Year($D852)=J$1,$F852*0.8,if((year($D852)+1)=J$1,$F852*0.6,$F852*0.4)) ,""),if($E852="Minors",0,if($E852="FA Contract",if(and(J$1&lt;=$I852,J$1&gt;=$H852),$F852,""),if($E852="YP Contract",if(J$1=$H852,500000,if(J$1=($H852+1),1000000,if(J$1=($H852+2),1500000,""))))))))</f>
        <v/>
      </c>
      <c r="K852" s="59" t="str">
        <f t="shared" si="1699"/>
        <v/>
      </c>
      <c r="L852" s="59" t="str">
        <f t="shared" ref="L852:Z852" si="1700">if($E852="","",if($E852="Injured",if(and(L$1=year(today()),L$1&lt;=$I852,L$1&gt;=$H852),0,if(and(L$1&lt;=$I852,L$1&gt;=$H852),$F852,"")),if($E852="Dropped",if(and(L$1&lt;=$I852,L$1&gt;=$H852),if(Year($D852)=L$1,$F852*0.8,if((year($D852)+1)=L$1,$F852*0.6,$F852*0.4)) ,""),if($E852="Minors",0,if($E852="FA Contract",if(and(L$1&lt;=$I852,L$1&gt;=$H852),$F852,""),if($E852="YP Contract",if(L$1=$H852,500000,if(L$1=($H852+1),1000000,if(L$1=($H852+2),1500000,"")))))))))</f>
        <v/>
      </c>
      <c r="M852" s="59" t="str">
        <f t="shared" si="1700"/>
        <v/>
      </c>
      <c r="N852" s="59" t="str">
        <f t="shared" si="1700"/>
        <v/>
      </c>
      <c r="O852" s="59" t="str">
        <f t="shared" si="1700"/>
        <v/>
      </c>
      <c r="P852" s="59" t="str">
        <f t="shared" si="1700"/>
        <v/>
      </c>
      <c r="Q852" s="59" t="str">
        <f t="shared" si="1700"/>
        <v/>
      </c>
      <c r="R852" s="59" t="str">
        <f t="shared" si="1700"/>
        <v/>
      </c>
      <c r="S852" s="59" t="str">
        <f t="shared" si="1700"/>
        <v/>
      </c>
      <c r="T852" s="59" t="str">
        <f t="shared" si="1700"/>
        <v/>
      </c>
      <c r="U852" s="59" t="str">
        <f t="shared" si="1700"/>
        <v/>
      </c>
      <c r="V852" s="59" t="str">
        <f t="shared" si="1700"/>
        <v/>
      </c>
      <c r="W852" s="59" t="str">
        <f t="shared" si="1700"/>
        <v/>
      </c>
      <c r="X852" s="59" t="str">
        <f t="shared" si="1700"/>
        <v/>
      </c>
      <c r="Y852" s="59" t="str">
        <f t="shared" si="1700"/>
        <v/>
      </c>
      <c r="Z852" s="59" t="str">
        <f t="shared" si="1700"/>
        <v/>
      </c>
    </row>
    <row r="853">
      <c r="A853" s="16" t="s">
        <v>846</v>
      </c>
      <c r="B853" s="62"/>
      <c r="C853" s="54">
        <v>45721.0</v>
      </c>
      <c r="D853" s="54">
        <v>45793.0</v>
      </c>
      <c r="E853" s="55"/>
      <c r="F853" s="56"/>
      <c r="G853" s="57"/>
      <c r="H853" s="62"/>
      <c r="I853" s="58" t="str">
        <f t="shared" si="4"/>
        <v/>
      </c>
      <c r="J853" s="59" t="str">
        <f t="shared" ref="J853:K853" si="1701">if($E853="","",if($E853="Dropped",if(and(J$1&lt;=$I853,J$1&gt;=$H853),if(Year($D853)=J$1,$F853*0.8,if((year($D853)+1)=J$1,$F853*0.6,$F853*0.4)) ,""),if($E853="Minors",0,if($E853="FA Contract",if(and(J$1&lt;=$I853,J$1&gt;=$H853),$F853,""),if($E853="YP Contract",if(J$1=$H853,500000,if(J$1=($H853+1),1000000,if(J$1=($H853+2),1500000,""))))))))</f>
        <v/>
      </c>
      <c r="K853" s="59" t="str">
        <f t="shared" si="1701"/>
        <v/>
      </c>
      <c r="L853" s="59" t="str">
        <f t="shared" ref="L853:Z853" si="1702">if($E853="","",if($E853="Injured",if(and(L$1=year(today()),L$1&lt;=$I853,L$1&gt;=$H853),0,if(and(L$1&lt;=$I853,L$1&gt;=$H853),$F853,"")),if($E853="Dropped",if(and(L$1&lt;=$I853,L$1&gt;=$H853),if(Year($D853)=L$1,$F853*0.8,if((year($D853)+1)=L$1,$F853*0.6,$F853*0.4)) ,""),if($E853="Minors",0,if($E853="FA Contract",if(and(L$1&lt;=$I853,L$1&gt;=$H853),$F853,""),if($E853="YP Contract",if(L$1=$H853,500000,if(L$1=($H853+1),1000000,if(L$1=($H853+2),1500000,"")))))))))</f>
        <v/>
      </c>
      <c r="M853" s="59" t="str">
        <f t="shared" si="1702"/>
        <v/>
      </c>
      <c r="N853" s="59" t="str">
        <f t="shared" si="1702"/>
        <v/>
      </c>
      <c r="O853" s="59" t="str">
        <f t="shared" si="1702"/>
        <v/>
      </c>
      <c r="P853" s="59" t="str">
        <f t="shared" si="1702"/>
        <v/>
      </c>
      <c r="Q853" s="59" t="str">
        <f t="shared" si="1702"/>
        <v/>
      </c>
      <c r="R853" s="59" t="str">
        <f t="shared" si="1702"/>
        <v/>
      </c>
      <c r="S853" s="59" t="str">
        <f t="shared" si="1702"/>
        <v/>
      </c>
      <c r="T853" s="59" t="str">
        <f t="shared" si="1702"/>
        <v/>
      </c>
      <c r="U853" s="59" t="str">
        <f t="shared" si="1702"/>
        <v/>
      </c>
      <c r="V853" s="59" t="str">
        <f t="shared" si="1702"/>
        <v/>
      </c>
      <c r="W853" s="59" t="str">
        <f t="shared" si="1702"/>
        <v/>
      </c>
      <c r="X853" s="59" t="str">
        <f t="shared" si="1702"/>
        <v/>
      </c>
      <c r="Y853" s="59" t="str">
        <f t="shared" si="1702"/>
        <v/>
      </c>
      <c r="Z853" s="59" t="str">
        <f t="shared" si="1702"/>
        <v/>
      </c>
    </row>
    <row r="854">
      <c r="A854" s="16" t="s">
        <v>384</v>
      </c>
      <c r="B854" s="62"/>
      <c r="C854" s="54">
        <v>45721.0</v>
      </c>
      <c r="D854" s="54">
        <v>45977.0</v>
      </c>
      <c r="E854" s="55"/>
      <c r="F854" s="56"/>
      <c r="G854" s="57"/>
      <c r="H854" s="62"/>
      <c r="I854" s="58" t="str">
        <f t="shared" si="4"/>
        <v/>
      </c>
      <c r="J854" s="59" t="str">
        <f t="shared" ref="J854:K854" si="1703">if($E854="","",if($E854="Dropped",if(and(J$1&lt;=$I854,J$1&gt;=$H854),if(Year($D854)=J$1,$F854*0.8,if((year($D854)+1)=J$1,$F854*0.6,$F854*0.4)) ,""),if($E854="Minors",0,if($E854="FA Contract",if(and(J$1&lt;=$I854,J$1&gt;=$H854),$F854,""),if($E854="YP Contract",if(J$1=$H854,500000,if(J$1=($H854+1),1000000,if(J$1=($H854+2),1500000,""))))))))</f>
        <v/>
      </c>
      <c r="K854" s="59" t="str">
        <f t="shared" si="1703"/>
        <v/>
      </c>
      <c r="L854" s="59" t="str">
        <f t="shared" ref="L854:Z854" si="1704">if($E854="","",if($E854="Injured",if(and(L$1=year(today()),L$1&lt;=$I854,L$1&gt;=$H854),0,if(and(L$1&lt;=$I854,L$1&gt;=$H854),$F854,"")),if($E854="Dropped",if(and(L$1&lt;=$I854,L$1&gt;=$H854),if(Year($D854)=L$1,$F854*0.8,if((year($D854)+1)=L$1,$F854*0.6,$F854*0.4)) ,""),if($E854="Minors",0,if($E854="FA Contract",if(and(L$1&lt;=$I854,L$1&gt;=$H854),$F854,""),if($E854="YP Contract",if(L$1=$H854,500000,if(L$1=($H854+1),1000000,if(L$1=($H854+2),1500000,"")))))))))</f>
        <v/>
      </c>
      <c r="M854" s="59" t="str">
        <f t="shared" si="1704"/>
        <v/>
      </c>
      <c r="N854" s="59" t="str">
        <f t="shared" si="1704"/>
        <v/>
      </c>
      <c r="O854" s="59" t="str">
        <f t="shared" si="1704"/>
        <v/>
      </c>
      <c r="P854" s="59" t="str">
        <f t="shared" si="1704"/>
        <v/>
      </c>
      <c r="Q854" s="59" t="str">
        <f t="shared" si="1704"/>
        <v/>
      </c>
      <c r="R854" s="59" t="str">
        <f t="shared" si="1704"/>
        <v/>
      </c>
      <c r="S854" s="59" t="str">
        <f t="shared" si="1704"/>
        <v/>
      </c>
      <c r="T854" s="59" t="str">
        <f t="shared" si="1704"/>
        <v/>
      </c>
      <c r="U854" s="59" t="str">
        <f t="shared" si="1704"/>
        <v/>
      </c>
      <c r="V854" s="59" t="str">
        <f t="shared" si="1704"/>
        <v/>
      </c>
      <c r="W854" s="59" t="str">
        <f t="shared" si="1704"/>
        <v/>
      </c>
      <c r="X854" s="59" t="str">
        <f t="shared" si="1704"/>
        <v/>
      </c>
      <c r="Y854" s="59" t="str">
        <f t="shared" si="1704"/>
        <v/>
      </c>
      <c r="Z854" s="59" t="str">
        <f t="shared" si="1704"/>
        <v/>
      </c>
    </row>
    <row r="855">
      <c r="A855" s="16" t="s">
        <v>847</v>
      </c>
      <c r="B855" s="62"/>
      <c r="C855" s="54">
        <v>45746.0</v>
      </c>
      <c r="D855" s="54">
        <v>45781.0</v>
      </c>
      <c r="E855" s="55"/>
      <c r="F855" s="60"/>
      <c r="G855" s="57"/>
      <c r="H855" s="62"/>
      <c r="I855" s="58" t="str">
        <f t="shared" si="4"/>
        <v/>
      </c>
      <c r="J855" s="59" t="str">
        <f t="shared" ref="J855:K855" si="1705">if($E855="","",if($E855="Dropped",if(and(J$1&lt;=$I855,J$1&gt;=$H855),if(Year($D855)=J$1,$F855*0.8,if((year($D855)+1)=J$1,$F855*0.6,$F855*0.4)) ,""),if($E855="Minors",0,if($E855="FA Contract",if(and(J$1&lt;=$I855,J$1&gt;=$H855),$F855,""),if($E855="YP Contract",if(J$1=$H855,500000,if(J$1=($H855+1),1000000,if(J$1=($H855+2),1500000,""))))))))</f>
        <v/>
      </c>
      <c r="K855" s="59" t="str">
        <f t="shared" si="1705"/>
        <v/>
      </c>
      <c r="L855" s="59" t="str">
        <f t="shared" ref="L855:Z855" si="1706">if($E855="","",if($E855="Injured",if(and(L$1=year(today()),L$1&lt;=$I855,L$1&gt;=$H855),0,if(and(L$1&lt;=$I855,L$1&gt;=$H855),$F855,"")),if($E855="Dropped",if(and(L$1&lt;=$I855,L$1&gt;=$H855),if(Year($D855)=L$1,$F855*0.8,if((year($D855)+1)=L$1,$F855*0.6,$F855*0.4)) ,""),if($E855="Minors",0,if($E855="FA Contract",if(and(L$1&lt;=$I855,L$1&gt;=$H855),$F855,""),if($E855="YP Contract",if(L$1=$H855,500000,if(L$1=($H855+1),1000000,if(L$1=($H855+2),1500000,"")))))))))</f>
        <v/>
      </c>
      <c r="M855" s="59" t="str">
        <f t="shared" si="1706"/>
        <v/>
      </c>
      <c r="N855" s="59" t="str">
        <f t="shared" si="1706"/>
        <v/>
      </c>
      <c r="O855" s="59" t="str">
        <f t="shared" si="1706"/>
        <v/>
      </c>
      <c r="P855" s="59" t="str">
        <f t="shared" si="1706"/>
        <v/>
      </c>
      <c r="Q855" s="59" t="str">
        <f t="shared" si="1706"/>
        <v/>
      </c>
      <c r="R855" s="59" t="str">
        <f t="shared" si="1706"/>
        <v/>
      </c>
      <c r="S855" s="59" t="str">
        <f t="shared" si="1706"/>
        <v/>
      </c>
      <c r="T855" s="59" t="str">
        <f t="shared" si="1706"/>
        <v/>
      </c>
      <c r="U855" s="59" t="str">
        <f t="shared" si="1706"/>
        <v/>
      </c>
      <c r="V855" s="59" t="str">
        <f t="shared" si="1706"/>
        <v/>
      </c>
      <c r="W855" s="59" t="str">
        <f t="shared" si="1706"/>
        <v/>
      </c>
      <c r="X855" s="59" t="str">
        <f t="shared" si="1706"/>
        <v/>
      </c>
      <c r="Y855" s="59" t="str">
        <f t="shared" si="1706"/>
        <v/>
      </c>
      <c r="Z855" s="59" t="str">
        <f t="shared" si="1706"/>
        <v/>
      </c>
    </row>
    <row r="856">
      <c r="A856" s="16" t="s">
        <v>848</v>
      </c>
      <c r="B856" s="62"/>
      <c r="C856" s="54">
        <v>45349.0</v>
      </c>
      <c r="D856" s="54">
        <v>45726.0</v>
      </c>
      <c r="E856" s="55"/>
      <c r="F856" s="60"/>
      <c r="G856" s="18"/>
      <c r="H856" s="62"/>
      <c r="I856" s="58" t="str">
        <f t="shared" si="4"/>
        <v/>
      </c>
      <c r="J856" s="59" t="str">
        <f t="shared" ref="J856:K856" si="1707">if($E856="","",if($E856="Dropped",if(and(J$1&lt;=$I856,J$1&gt;=$H856),if(Year($D856)=J$1,$F856*0.8,if((year($D856)+1)=J$1,$F856*0.6,$F856*0.4)) ,""),if($E856="Minors",0,if($E856="FA Contract",if(and(J$1&lt;=$I856,J$1&gt;=$H856),$F856,""),if($E856="YP Contract",if(J$1=$H856,500000,if(J$1=($H856+1),1000000,if(J$1=($H856+2),1500000,""))))))))</f>
        <v/>
      </c>
      <c r="K856" s="59" t="str">
        <f t="shared" si="1707"/>
        <v/>
      </c>
      <c r="L856" s="59" t="str">
        <f t="shared" ref="L856:Z856" si="1708">if($E856="","",if($E856="Injured",if(and(L$1=year(today()),L$1&lt;=$I856,L$1&gt;=$H856),0,if(and(L$1&lt;=$I856,L$1&gt;=$H856),$F856,"")),if($E856="Dropped",if(and(L$1&lt;=$I856,L$1&gt;=$H856),if(Year($D856)=L$1,$F856*0.8,if((year($D856)+1)=L$1,$F856*0.6,$F856*0.4)) ,""),if($E856="Minors",0,if($E856="FA Contract",if(and(L$1&lt;=$I856,L$1&gt;=$H856),$F856,""),if($E856="YP Contract",if(L$1=$H856,500000,if(L$1=($H856+1),1000000,if(L$1=($H856+2),1500000,"")))))))))</f>
        <v/>
      </c>
      <c r="M856" s="59" t="str">
        <f t="shared" si="1708"/>
        <v/>
      </c>
      <c r="N856" s="59" t="str">
        <f t="shared" si="1708"/>
        <v/>
      </c>
      <c r="O856" s="59" t="str">
        <f t="shared" si="1708"/>
        <v/>
      </c>
      <c r="P856" s="59" t="str">
        <f t="shared" si="1708"/>
        <v/>
      </c>
      <c r="Q856" s="59" t="str">
        <f t="shared" si="1708"/>
        <v/>
      </c>
      <c r="R856" s="59" t="str">
        <f t="shared" si="1708"/>
        <v/>
      </c>
      <c r="S856" s="59" t="str">
        <f t="shared" si="1708"/>
        <v/>
      </c>
      <c r="T856" s="59" t="str">
        <f t="shared" si="1708"/>
        <v/>
      </c>
      <c r="U856" s="59" t="str">
        <f t="shared" si="1708"/>
        <v/>
      </c>
      <c r="V856" s="59" t="str">
        <f t="shared" si="1708"/>
        <v/>
      </c>
      <c r="W856" s="59" t="str">
        <f t="shared" si="1708"/>
        <v/>
      </c>
      <c r="X856" s="59" t="str">
        <f t="shared" si="1708"/>
        <v/>
      </c>
      <c r="Y856" s="59" t="str">
        <f t="shared" si="1708"/>
        <v/>
      </c>
      <c r="Z856" s="59" t="str">
        <f t="shared" si="1708"/>
        <v/>
      </c>
    </row>
    <row r="857">
      <c r="A857" s="16" t="s">
        <v>849</v>
      </c>
      <c r="B857" s="62"/>
      <c r="C857" s="54">
        <v>45499.0</v>
      </c>
      <c r="D857" s="54"/>
      <c r="E857" s="55"/>
      <c r="F857" s="60"/>
      <c r="G857" s="57"/>
      <c r="H857" s="62"/>
      <c r="I857" s="58" t="str">
        <f t="shared" si="4"/>
        <v/>
      </c>
      <c r="J857" s="59" t="str">
        <f t="shared" ref="J857:K857" si="1709">if($E857="","",if($E857="Dropped",if(and(J$1&lt;=$I857,J$1&gt;=$H857),if(Year($D857)=J$1,$F857*0.8,if((year($D857)+1)=J$1,$F857*0.6,$F857*0.4)) ,""),if($E857="Minors",0,if($E857="FA Contract",if(and(J$1&lt;=$I857,J$1&gt;=$H857),$F857,""),if($E857="YP Contract",if(J$1=$H857,500000,if(J$1=($H857+1),1000000,if(J$1=($H857+2),1500000,""))))))))</f>
        <v/>
      </c>
      <c r="K857" s="59" t="str">
        <f t="shared" si="1709"/>
        <v/>
      </c>
      <c r="L857" s="59" t="str">
        <f t="shared" ref="L857:Z857" si="1710">if($E857="","",if($E857="Injured",if(and(L$1=year(today()),L$1&lt;=$I857,L$1&gt;=$H857),0,if(and(L$1&lt;=$I857,L$1&gt;=$H857),$F857,"")),if($E857="Dropped",if(and(L$1&lt;=$I857,L$1&gt;=$H857),if(Year($D857)=L$1,$F857*0.8,if((year($D857)+1)=L$1,$F857*0.6,$F857*0.4)) ,""),if($E857="Minors",0,if($E857="FA Contract",if(and(L$1&lt;=$I857,L$1&gt;=$H857),$F857,""),if($E857="YP Contract",if(L$1=$H857,500000,if(L$1=($H857+1),1000000,if(L$1=($H857+2),1500000,"")))))))))</f>
        <v/>
      </c>
      <c r="M857" s="59" t="str">
        <f t="shared" si="1710"/>
        <v/>
      </c>
      <c r="N857" s="59" t="str">
        <f t="shared" si="1710"/>
        <v/>
      </c>
      <c r="O857" s="59" t="str">
        <f t="shared" si="1710"/>
        <v/>
      </c>
      <c r="P857" s="59" t="str">
        <f t="shared" si="1710"/>
        <v/>
      </c>
      <c r="Q857" s="59" t="str">
        <f t="shared" si="1710"/>
        <v/>
      </c>
      <c r="R857" s="59" t="str">
        <f t="shared" si="1710"/>
        <v/>
      </c>
      <c r="S857" s="59" t="str">
        <f t="shared" si="1710"/>
        <v/>
      </c>
      <c r="T857" s="59" t="str">
        <f t="shared" si="1710"/>
        <v/>
      </c>
      <c r="U857" s="59" t="str">
        <f t="shared" si="1710"/>
        <v/>
      </c>
      <c r="V857" s="59" t="str">
        <f t="shared" si="1710"/>
        <v/>
      </c>
      <c r="W857" s="59" t="str">
        <f t="shared" si="1710"/>
        <v/>
      </c>
      <c r="X857" s="59" t="str">
        <f t="shared" si="1710"/>
        <v/>
      </c>
      <c r="Y857" s="59" t="str">
        <f t="shared" si="1710"/>
        <v/>
      </c>
      <c r="Z857" s="59" t="str">
        <f t="shared" si="1710"/>
        <v/>
      </c>
    </row>
    <row r="858">
      <c r="A858" s="16" t="s">
        <v>180</v>
      </c>
      <c r="B858" s="62"/>
      <c r="C858" s="54">
        <v>45721.0</v>
      </c>
      <c r="D858" s="54">
        <v>45977.0</v>
      </c>
      <c r="E858" s="55"/>
      <c r="F858" s="56"/>
      <c r="G858" s="57"/>
      <c r="H858" s="62"/>
      <c r="I858" s="58" t="str">
        <f t="shared" si="4"/>
        <v/>
      </c>
      <c r="J858" s="59" t="str">
        <f t="shared" ref="J858:K858" si="1711">if($E858="","",if($E858="Dropped",if(and(J$1&lt;=$I858,J$1&gt;=$H858),if(Year($D858)=J$1,$F858*0.8,if((year($D858)+1)=J$1,$F858*0.6,$F858*0.4)) ,""),if($E858="Minors",0,if($E858="FA Contract",if(and(J$1&lt;=$I858,J$1&gt;=$H858),$F858,""),if($E858="YP Contract",if(J$1=$H858,500000,if(J$1=($H858+1),1000000,if(J$1=($H858+2),1500000,""))))))))</f>
        <v/>
      </c>
      <c r="K858" s="59" t="str">
        <f t="shared" si="1711"/>
        <v/>
      </c>
      <c r="L858" s="59" t="str">
        <f t="shared" ref="L858:Z858" si="1712">if($E858="","",if($E858="Injured",if(and(L$1=year(today()),L$1&lt;=$I858,L$1&gt;=$H858),0,if(and(L$1&lt;=$I858,L$1&gt;=$H858),$F858,"")),if($E858="Dropped",if(and(L$1&lt;=$I858,L$1&gt;=$H858),if(Year($D858)=L$1,$F858*0.8,if((year($D858)+1)=L$1,$F858*0.6,$F858*0.4)) ,""),if($E858="Minors",0,if($E858="FA Contract",if(and(L$1&lt;=$I858,L$1&gt;=$H858),$F858,""),if($E858="YP Contract",if(L$1=$H858,500000,if(L$1=($H858+1),1000000,if(L$1=($H858+2),1500000,"")))))))))</f>
        <v/>
      </c>
      <c r="M858" s="59" t="str">
        <f t="shared" si="1712"/>
        <v/>
      </c>
      <c r="N858" s="59" t="str">
        <f t="shared" si="1712"/>
        <v/>
      </c>
      <c r="O858" s="59" t="str">
        <f t="shared" si="1712"/>
        <v/>
      </c>
      <c r="P858" s="59" t="str">
        <f t="shared" si="1712"/>
        <v/>
      </c>
      <c r="Q858" s="59" t="str">
        <f t="shared" si="1712"/>
        <v/>
      </c>
      <c r="R858" s="59" t="str">
        <f t="shared" si="1712"/>
        <v/>
      </c>
      <c r="S858" s="59" t="str">
        <f t="shared" si="1712"/>
        <v/>
      </c>
      <c r="T858" s="59" t="str">
        <f t="shared" si="1712"/>
        <v/>
      </c>
      <c r="U858" s="59" t="str">
        <f t="shared" si="1712"/>
        <v/>
      </c>
      <c r="V858" s="59" t="str">
        <f t="shared" si="1712"/>
        <v/>
      </c>
      <c r="W858" s="59" t="str">
        <f t="shared" si="1712"/>
        <v/>
      </c>
      <c r="X858" s="59" t="str">
        <f t="shared" si="1712"/>
        <v/>
      </c>
      <c r="Y858" s="59" t="str">
        <f t="shared" si="1712"/>
        <v/>
      </c>
      <c r="Z858" s="59" t="str">
        <f t="shared" si="1712"/>
        <v/>
      </c>
    </row>
    <row r="859">
      <c r="A859" s="16" t="s">
        <v>617</v>
      </c>
      <c r="B859" s="62"/>
      <c r="C859" s="54">
        <v>45318.0</v>
      </c>
      <c r="D859" s="54">
        <v>45977.0</v>
      </c>
      <c r="E859" s="55"/>
      <c r="F859" s="56"/>
      <c r="G859" s="57"/>
      <c r="H859" s="62"/>
      <c r="I859" s="58" t="str">
        <f t="shared" si="4"/>
        <v/>
      </c>
      <c r="J859" s="59" t="str">
        <f t="shared" ref="J859:K859" si="1713">if($E859="","",if($E859="Dropped",if(and(J$1&lt;=$I859,J$1&gt;=$H859),if(Year($D859)=J$1,$F859*0.8,if((year($D859)+1)=J$1,$F859*0.6,$F859*0.4)) ,""),if($E859="Minors",0,if($E859="FA Contract",if(and(J$1&lt;=$I859,J$1&gt;=$H859),$F859,""),if($E859="YP Contract",if(J$1=$H859,500000,if(J$1=($H859+1),1000000,if(J$1=($H859+2),1500000,""))))))))</f>
        <v/>
      </c>
      <c r="K859" s="59" t="str">
        <f t="shared" si="1713"/>
        <v/>
      </c>
      <c r="L859" s="59" t="str">
        <f t="shared" ref="L859:Z859" si="1714">if($E859="","",if($E859="Injured",if(and(L$1=year(today()),L$1&lt;=$I859,L$1&gt;=$H859),0,if(and(L$1&lt;=$I859,L$1&gt;=$H859),$F859,"")),if($E859="Dropped",if(and(L$1&lt;=$I859,L$1&gt;=$H859),if(Year($D859)=L$1,$F859*0.8,if((year($D859)+1)=L$1,$F859*0.6,$F859*0.4)) ,""),if($E859="Minors",0,if($E859="FA Contract",if(and(L$1&lt;=$I859,L$1&gt;=$H859),$F859,""),if($E859="YP Contract",if(L$1=$H859,500000,if(L$1=($H859+1),1000000,if(L$1=($H859+2),1500000,"")))))))))</f>
        <v/>
      </c>
      <c r="M859" s="59" t="str">
        <f t="shared" si="1714"/>
        <v/>
      </c>
      <c r="N859" s="59" t="str">
        <f t="shared" si="1714"/>
        <v/>
      </c>
      <c r="O859" s="59" t="str">
        <f t="shared" si="1714"/>
        <v/>
      </c>
      <c r="P859" s="59" t="str">
        <f t="shared" si="1714"/>
        <v/>
      </c>
      <c r="Q859" s="59" t="str">
        <f t="shared" si="1714"/>
        <v/>
      </c>
      <c r="R859" s="59" t="str">
        <f t="shared" si="1714"/>
        <v/>
      </c>
      <c r="S859" s="59" t="str">
        <f t="shared" si="1714"/>
        <v/>
      </c>
      <c r="T859" s="59" t="str">
        <f t="shared" si="1714"/>
        <v/>
      </c>
      <c r="U859" s="59" t="str">
        <f t="shared" si="1714"/>
        <v/>
      </c>
      <c r="V859" s="59" t="str">
        <f t="shared" si="1714"/>
        <v/>
      </c>
      <c r="W859" s="59" t="str">
        <f t="shared" si="1714"/>
        <v/>
      </c>
      <c r="X859" s="59" t="str">
        <f t="shared" si="1714"/>
        <v/>
      </c>
      <c r="Y859" s="59" t="str">
        <f t="shared" si="1714"/>
        <v/>
      </c>
      <c r="Z859" s="59" t="str">
        <f t="shared" si="1714"/>
        <v/>
      </c>
    </row>
    <row r="860">
      <c r="A860" s="16" t="s">
        <v>850</v>
      </c>
      <c r="B860" s="62"/>
      <c r="C860" s="54">
        <v>45343.0</v>
      </c>
      <c r="D860" s="54">
        <v>45692.0</v>
      </c>
      <c r="E860" s="55"/>
      <c r="F860" s="60"/>
      <c r="G860" s="57"/>
      <c r="H860" s="16">
        <v>2024.0</v>
      </c>
      <c r="I860" s="58" t="str">
        <f t="shared" si="4"/>
        <v/>
      </c>
      <c r="J860" s="59" t="str">
        <f t="shared" ref="J860:K860" si="1715">if($E860="","",if($E860="Dropped",if(and(J$1&lt;=$I860,J$1&gt;=$H860),if(Year($D860)=J$1,$F860*0.8,if((year($D860)+1)=J$1,$F860*0.6,$F860*0.4)) ,""),if($E860="Minors",0,if($E860="FA Contract",if(and(J$1&lt;=$I860,J$1&gt;=$H860),$F860,""),if($E860="YP Contract",if(J$1=$H860,500000,if(J$1=($H860+1),1000000,if(J$1=($H860+2),1500000,""))))))))</f>
        <v/>
      </c>
      <c r="K860" s="59" t="str">
        <f t="shared" si="1715"/>
        <v/>
      </c>
      <c r="L860" s="59" t="str">
        <f t="shared" ref="L860:Z860" si="1716">if($E860="","",if($E860="Injured",if(and(L$1=year(today()),L$1&lt;=$I860,L$1&gt;=$H860),0,if(and(L$1&lt;=$I860,L$1&gt;=$H860),$F860,"")),if($E860="Dropped",if(and(L$1&lt;=$I860,L$1&gt;=$H860),if(Year($D860)=L$1,$F860*0.8,if((year($D860)+1)=L$1,$F860*0.6,$F860*0.4)) ,""),if($E860="Minors",0,if($E860="FA Contract",if(and(L$1&lt;=$I860,L$1&gt;=$H860),$F860,""),if($E860="YP Contract",if(L$1=$H860,500000,if(L$1=($H860+1),1000000,if(L$1=($H860+2),1500000,"")))))))))</f>
        <v/>
      </c>
      <c r="M860" s="59" t="str">
        <f t="shared" si="1716"/>
        <v/>
      </c>
      <c r="N860" s="59" t="str">
        <f t="shared" si="1716"/>
        <v/>
      </c>
      <c r="O860" s="59" t="str">
        <f t="shared" si="1716"/>
        <v/>
      </c>
      <c r="P860" s="59" t="str">
        <f t="shared" si="1716"/>
        <v/>
      </c>
      <c r="Q860" s="59" t="str">
        <f t="shared" si="1716"/>
        <v/>
      </c>
      <c r="R860" s="59" t="str">
        <f t="shared" si="1716"/>
        <v/>
      </c>
      <c r="S860" s="59" t="str">
        <f t="shared" si="1716"/>
        <v/>
      </c>
      <c r="T860" s="59" t="str">
        <f t="shared" si="1716"/>
        <v/>
      </c>
      <c r="U860" s="59" t="str">
        <f t="shared" si="1716"/>
        <v/>
      </c>
      <c r="V860" s="59" t="str">
        <f t="shared" si="1716"/>
        <v/>
      </c>
      <c r="W860" s="59" t="str">
        <f t="shared" si="1716"/>
        <v/>
      </c>
      <c r="X860" s="59" t="str">
        <f t="shared" si="1716"/>
        <v/>
      </c>
      <c r="Y860" s="59" t="str">
        <f t="shared" si="1716"/>
        <v/>
      </c>
      <c r="Z860" s="59" t="str">
        <f t="shared" si="1716"/>
        <v/>
      </c>
    </row>
    <row r="861">
      <c r="A861" s="16" t="s">
        <v>266</v>
      </c>
      <c r="B861" s="62"/>
      <c r="C861" s="54">
        <v>45318.0</v>
      </c>
      <c r="D861" s="54">
        <v>45977.0</v>
      </c>
      <c r="E861" s="55"/>
      <c r="F861" s="56"/>
      <c r="G861" s="57"/>
      <c r="H861" s="62"/>
      <c r="I861" s="58" t="str">
        <f t="shared" si="4"/>
        <v/>
      </c>
      <c r="J861" s="59" t="str">
        <f t="shared" ref="J861:K861" si="1717">if($E861="","",if($E861="Dropped",if(and(J$1&lt;=$I861,J$1&gt;=$H861),if(Year($D861)=J$1,$F861*0.8,if((year($D861)+1)=J$1,$F861*0.6,$F861*0.4)) ,""),if($E861="Minors",0,if($E861="FA Contract",if(and(J$1&lt;=$I861,J$1&gt;=$H861),$F861,""),if($E861="YP Contract",if(J$1=$H861,500000,if(J$1=($H861+1),1000000,if(J$1=($H861+2),1500000,""))))))))</f>
        <v/>
      </c>
      <c r="K861" s="59" t="str">
        <f t="shared" si="1717"/>
        <v/>
      </c>
      <c r="L861" s="59" t="str">
        <f t="shared" ref="L861:Z861" si="1718">if($E861="","",if($E861="Injured",if(and(L$1=year(today()),L$1&lt;=$I861,L$1&gt;=$H861),0,if(and(L$1&lt;=$I861,L$1&gt;=$H861),$F861,"")),if($E861="Dropped",if(and(L$1&lt;=$I861,L$1&gt;=$H861),if(Year($D861)=L$1,$F861*0.8,if((year($D861)+1)=L$1,$F861*0.6,$F861*0.4)) ,""),if($E861="Minors",0,if($E861="FA Contract",if(and(L$1&lt;=$I861,L$1&gt;=$H861),$F861,""),if($E861="YP Contract",if(L$1=$H861,500000,if(L$1=($H861+1),1000000,if(L$1=($H861+2),1500000,"")))))))))</f>
        <v/>
      </c>
      <c r="M861" s="59" t="str">
        <f t="shared" si="1718"/>
        <v/>
      </c>
      <c r="N861" s="59" t="str">
        <f t="shared" si="1718"/>
        <v/>
      </c>
      <c r="O861" s="59" t="str">
        <f t="shared" si="1718"/>
        <v/>
      </c>
      <c r="P861" s="59" t="str">
        <f t="shared" si="1718"/>
        <v/>
      </c>
      <c r="Q861" s="59" t="str">
        <f t="shared" si="1718"/>
        <v/>
      </c>
      <c r="R861" s="59" t="str">
        <f t="shared" si="1718"/>
        <v/>
      </c>
      <c r="S861" s="59" t="str">
        <f t="shared" si="1718"/>
        <v/>
      </c>
      <c r="T861" s="59" t="str">
        <f t="shared" si="1718"/>
        <v/>
      </c>
      <c r="U861" s="59" t="str">
        <f t="shared" si="1718"/>
        <v/>
      </c>
      <c r="V861" s="59" t="str">
        <f t="shared" si="1718"/>
        <v/>
      </c>
      <c r="W861" s="59" t="str">
        <f t="shared" si="1718"/>
        <v/>
      </c>
      <c r="X861" s="59" t="str">
        <f t="shared" si="1718"/>
        <v/>
      </c>
      <c r="Y861" s="59" t="str">
        <f t="shared" si="1718"/>
        <v/>
      </c>
      <c r="Z861" s="59" t="str">
        <f t="shared" si="1718"/>
        <v/>
      </c>
    </row>
    <row r="862">
      <c r="A862" s="16" t="s">
        <v>497</v>
      </c>
      <c r="B862" s="62"/>
      <c r="C862" s="54">
        <v>45356.0</v>
      </c>
      <c r="D862" s="54">
        <v>45977.0</v>
      </c>
      <c r="E862" s="55"/>
      <c r="F862" s="60"/>
      <c r="G862" s="57"/>
      <c r="H862" s="62"/>
      <c r="I862" s="58" t="str">
        <f t="shared" si="4"/>
        <v/>
      </c>
      <c r="J862" s="59" t="str">
        <f t="shared" ref="J862:K862" si="1719">if($E862="","",if($E862="Dropped",if(and(J$1&lt;=$I862,J$1&gt;=$H862),if(Year($D862)=J$1,$F862*0.8,if((year($D862)+1)=J$1,$F862*0.6,$F862*0.4)) ,""),if($E862="Minors",0,if($E862="FA Contract",if(and(J$1&lt;=$I862,J$1&gt;=$H862),$F862,""),if($E862="YP Contract",if(J$1=$H862,500000,if(J$1=($H862+1),1000000,if(J$1=($H862+2),1500000,""))))))))</f>
        <v/>
      </c>
      <c r="K862" s="59" t="str">
        <f t="shared" si="1719"/>
        <v/>
      </c>
      <c r="L862" s="59" t="str">
        <f t="shared" ref="L862:Z862" si="1720">if($E862="","",if($E862="Injured",if(and(L$1=year(today()),L$1&lt;=$I862,L$1&gt;=$H862),0,if(and(L$1&lt;=$I862,L$1&gt;=$H862),$F862,"")),if($E862="Dropped",if(and(L$1&lt;=$I862,L$1&gt;=$H862),if(Year($D862)=L$1,$F862*0.8,if((year($D862)+1)=L$1,$F862*0.6,$F862*0.4)) ,""),if($E862="Minors",0,if($E862="FA Contract",if(and(L$1&lt;=$I862,L$1&gt;=$H862),$F862,""),if($E862="YP Contract",if(L$1=$H862,500000,if(L$1=($H862+1),1000000,if(L$1=($H862+2),1500000,"")))))))))</f>
        <v/>
      </c>
      <c r="M862" s="59" t="str">
        <f t="shared" si="1720"/>
        <v/>
      </c>
      <c r="N862" s="59" t="str">
        <f t="shared" si="1720"/>
        <v/>
      </c>
      <c r="O862" s="59" t="str">
        <f t="shared" si="1720"/>
        <v/>
      </c>
      <c r="P862" s="59" t="str">
        <f t="shared" si="1720"/>
        <v/>
      </c>
      <c r="Q862" s="59" t="str">
        <f t="shared" si="1720"/>
        <v/>
      </c>
      <c r="R862" s="59" t="str">
        <f t="shared" si="1720"/>
        <v/>
      </c>
      <c r="S862" s="59" t="str">
        <f t="shared" si="1720"/>
        <v/>
      </c>
      <c r="T862" s="59" t="str">
        <f t="shared" si="1720"/>
        <v/>
      </c>
      <c r="U862" s="59" t="str">
        <f t="shared" si="1720"/>
        <v/>
      </c>
      <c r="V862" s="59" t="str">
        <f t="shared" si="1720"/>
        <v/>
      </c>
      <c r="W862" s="59" t="str">
        <f t="shared" si="1720"/>
        <v/>
      </c>
      <c r="X862" s="59" t="str">
        <f t="shared" si="1720"/>
        <v/>
      </c>
      <c r="Y862" s="59" t="str">
        <f t="shared" si="1720"/>
        <v/>
      </c>
      <c r="Z862" s="59" t="str">
        <f t="shared" si="1720"/>
        <v/>
      </c>
    </row>
    <row r="863">
      <c r="A863" s="16" t="s">
        <v>851</v>
      </c>
      <c r="B863" s="62"/>
      <c r="C863" s="54">
        <v>45607.0</v>
      </c>
      <c r="D863" s="54"/>
      <c r="E863" s="55"/>
      <c r="F863" s="56"/>
      <c r="G863" s="57"/>
      <c r="H863" s="62"/>
      <c r="I863" s="58" t="str">
        <f t="shared" si="4"/>
        <v/>
      </c>
      <c r="J863" s="59" t="str">
        <f t="shared" ref="J863:K863" si="1721">if($E863="","",if($E863="Dropped",if(and(J$1&lt;=$I863,J$1&gt;=$H863),if(Year($D863)=J$1,$F863*0.8,if((year($D863)+1)=J$1,$F863*0.6,$F863*0.4)) ,""),if($E863="Minors",0,if($E863="FA Contract",if(and(J$1&lt;=$I863,J$1&gt;=$H863),$F863,""),if($E863="YP Contract",if(J$1=$H863,500000,if(J$1=($H863+1),1000000,if(J$1=($H863+2),1500000,""))))))))</f>
        <v/>
      </c>
      <c r="K863" s="59" t="str">
        <f t="shared" si="1721"/>
        <v/>
      </c>
      <c r="L863" s="59" t="str">
        <f t="shared" ref="L863:Z863" si="1722">if($E863="","",if($E863="Injured",if(and(L$1=year(today()),L$1&lt;=$I863,L$1&gt;=$H863),0,if(and(L$1&lt;=$I863,L$1&gt;=$H863),$F863,"")),if($E863="Dropped",if(and(L$1&lt;=$I863,L$1&gt;=$H863),if(Year($D863)=L$1,$F863*0.8,if((year($D863)+1)=L$1,$F863*0.6,$F863*0.4)) ,""),if($E863="Minors",0,if($E863="FA Contract",if(and(L$1&lt;=$I863,L$1&gt;=$H863),$F863,""),if($E863="YP Contract",if(L$1=$H863,500000,if(L$1=($H863+1),1000000,if(L$1=($H863+2),1500000,"")))))))))</f>
        <v/>
      </c>
      <c r="M863" s="59" t="str">
        <f t="shared" si="1722"/>
        <v/>
      </c>
      <c r="N863" s="59" t="str">
        <f t="shared" si="1722"/>
        <v/>
      </c>
      <c r="O863" s="59" t="str">
        <f t="shared" si="1722"/>
        <v/>
      </c>
      <c r="P863" s="59" t="str">
        <f t="shared" si="1722"/>
        <v/>
      </c>
      <c r="Q863" s="59" t="str">
        <f t="shared" si="1722"/>
        <v/>
      </c>
      <c r="R863" s="59" t="str">
        <f t="shared" si="1722"/>
        <v/>
      </c>
      <c r="S863" s="59" t="str">
        <f t="shared" si="1722"/>
        <v/>
      </c>
      <c r="T863" s="59" t="str">
        <f t="shared" si="1722"/>
        <v/>
      </c>
      <c r="U863" s="59" t="str">
        <f t="shared" si="1722"/>
        <v/>
      </c>
      <c r="V863" s="59" t="str">
        <f t="shared" si="1722"/>
        <v/>
      </c>
      <c r="W863" s="59" t="str">
        <f t="shared" si="1722"/>
        <v/>
      </c>
      <c r="X863" s="59" t="str">
        <f t="shared" si="1722"/>
        <v/>
      </c>
      <c r="Y863" s="59" t="str">
        <f t="shared" si="1722"/>
        <v/>
      </c>
      <c r="Z863" s="59" t="str">
        <f t="shared" si="1722"/>
        <v/>
      </c>
    </row>
    <row r="864">
      <c r="A864" s="16" t="s">
        <v>89</v>
      </c>
      <c r="B864" s="62"/>
      <c r="C864" s="54">
        <v>45343.0</v>
      </c>
      <c r="D864" s="54">
        <v>45977.0</v>
      </c>
      <c r="E864" s="55"/>
      <c r="F864" s="60"/>
      <c r="G864" s="57"/>
      <c r="H864" s="62"/>
      <c r="I864" s="58" t="str">
        <f t="shared" si="4"/>
        <v/>
      </c>
      <c r="J864" s="59" t="str">
        <f t="shared" ref="J864:K864" si="1723">if($E864="","",if($E864="Dropped",if(and(J$1&lt;=$I864,J$1&gt;=$H864),if(Year($D864)=J$1,$F864*0.8,if((year($D864)+1)=J$1,$F864*0.6,$F864*0.4)) ,""),if($E864="Minors",0,if($E864="FA Contract",if(and(J$1&lt;=$I864,J$1&gt;=$H864),$F864,""),if($E864="YP Contract",if(J$1=$H864,500000,if(J$1=($H864+1),1000000,if(J$1=($H864+2),1500000,""))))))))</f>
        <v/>
      </c>
      <c r="K864" s="59" t="str">
        <f t="shared" si="1723"/>
        <v/>
      </c>
      <c r="L864" s="59" t="str">
        <f t="shared" ref="L864:Z864" si="1724">if($E864="","",if($E864="Injured",if(and(L$1=year(today()),L$1&lt;=$I864,L$1&gt;=$H864),0,if(and(L$1&lt;=$I864,L$1&gt;=$H864),$F864,"")),if($E864="Dropped",if(and(L$1&lt;=$I864,L$1&gt;=$H864),if(Year($D864)=L$1,$F864*0.8,if((year($D864)+1)=L$1,$F864*0.6,$F864*0.4)) ,""),if($E864="Minors",0,if($E864="FA Contract",if(and(L$1&lt;=$I864,L$1&gt;=$H864),$F864,""),if($E864="YP Contract",if(L$1=$H864,500000,if(L$1=($H864+1),1000000,if(L$1=($H864+2),1500000,"")))))))))</f>
        <v/>
      </c>
      <c r="M864" s="59" t="str">
        <f t="shared" si="1724"/>
        <v/>
      </c>
      <c r="N864" s="59" t="str">
        <f t="shared" si="1724"/>
        <v/>
      </c>
      <c r="O864" s="59" t="str">
        <f t="shared" si="1724"/>
        <v/>
      </c>
      <c r="P864" s="59" t="str">
        <f t="shared" si="1724"/>
        <v/>
      </c>
      <c r="Q864" s="59" t="str">
        <f t="shared" si="1724"/>
        <v/>
      </c>
      <c r="R864" s="59" t="str">
        <f t="shared" si="1724"/>
        <v/>
      </c>
      <c r="S864" s="59" t="str">
        <f t="shared" si="1724"/>
        <v/>
      </c>
      <c r="T864" s="59" t="str">
        <f t="shared" si="1724"/>
        <v/>
      </c>
      <c r="U864" s="59" t="str">
        <f t="shared" si="1724"/>
        <v/>
      </c>
      <c r="V864" s="59" t="str">
        <f t="shared" si="1724"/>
        <v/>
      </c>
      <c r="W864" s="59" t="str">
        <f t="shared" si="1724"/>
        <v/>
      </c>
      <c r="X864" s="59" t="str">
        <f t="shared" si="1724"/>
        <v/>
      </c>
      <c r="Y864" s="59" t="str">
        <f t="shared" si="1724"/>
        <v/>
      </c>
      <c r="Z864" s="59" t="str">
        <f t="shared" si="1724"/>
        <v/>
      </c>
    </row>
    <row r="865">
      <c r="A865" s="16" t="s">
        <v>852</v>
      </c>
      <c r="B865" s="62"/>
      <c r="C865" s="54">
        <v>45760.0</v>
      </c>
      <c r="D865" s="54">
        <v>45885.0</v>
      </c>
      <c r="E865" s="55"/>
      <c r="F865" s="60"/>
      <c r="G865" s="57"/>
      <c r="H865" s="62"/>
      <c r="I865" s="58" t="str">
        <f t="shared" si="4"/>
        <v/>
      </c>
      <c r="J865" s="59" t="str">
        <f t="shared" ref="J865:K865" si="1725">if($E865="","",if($E865="Dropped",if(and(J$1&lt;=$I865,J$1&gt;=$H865),if(Year($D865)=J$1,$F865*0.8,if((year($D865)+1)=J$1,$F865*0.6,$F865*0.4)) ,""),if($E865="Minors",0,if($E865="FA Contract",if(and(J$1&lt;=$I865,J$1&gt;=$H865),$F865,""),if($E865="YP Contract",if(J$1=$H865,500000,if(J$1=($H865+1),1000000,if(J$1=($H865+2),1500000,""))))))))</f>
        <v/>
      </c>
      <c r="K865" s="59" t="str">
        <f t="shared" si="1725"/>
        <v/>
      </c>
      <c r="L865" s="59" t="str">
        <f t="shared" ref="L865:Z865" si="1726">if($E865="","",if($E865="Injured",if(and(L$1=year(today()),L$1&lt;=$I865,L$1&gt;=$H865),0,if(and(L$1&lt;=$I865,L$1&gt;=$H865),$F865,"")),if($E865="Dropped",if(and(L$1&lt;=$I865,L$1&gt;=$H865),if(Year($D865)=L$1,$F865*0.8,if((year($D865)+1)=L$1,$F865*0.6,$F865*0.4)) ,""),if($E865="Minors",0,if($E865="FA Contract",if(and(L$1&lt;=$I865,L$1&gt;=$H865),$F865,""),if($E865="YP Contract",if(L$1=$H865,500000,if(L$1=($H865+1),1000000,if(L$1=($H865+2),1500000,"")))))))))</f>
        <v/>
      </c>
      <c r="M865" s="59" t="str">
        <f t="shared" si="1726"/>
        <v/>
      </c>
      <c r="N865" s="59" t="str">
        <f t="shared" si="1726"/>
        <v/>
      </c>
      <c r="O865" s="59" t="str">
        <f t="shared" si="1726"/>
        <v/>
      </c>
      <c r="P865" s="59" t="str">
        <f t="shared" si="1726"/>
        <v/>
      </c>
      <c r="Q865" s="59" t="str">
        <f t="shared" si="1726"/>
        <v/>
      </c>
      <c r="R865" s="59" t="str">
        <f t="shared" si="1726"/>
        <v/>
      </c>
      <c r="S865" s="59" t="str">
        <f t="shared" si="1726"/>
        <v/>
      </c>
      <c r="T865" s="59" t="str">
        <f t="shared" si="1726"/>
        <v/>
      </c>
      <c r="U865" s="59" t="str">
        <f t="shared" si="1726"/>
        <v/>
      </c>
      <c r="V865" s="59" t="str">
        <f t="shared" si="1726"/>
        <v/>
      </c>
      <c r="W865" s="59" t="str">
        <f t="shared" si="1726"/>
        <v/>
      </c>
      <c r="X865" s="59" t="str">
        <f t="shared" si="1726"/>
        <v/>
      </c>
      <c r="Y865" s="59" t="str">
        <f t="shared" si="1726"/>
        <v/>
      </c>
      <c r="Z865" s="59" t="str">
        <f t="shared" si="1726"/>
        <v/>
      </c>
    </row>
    <row r="866">
      <c r="A866" s="16" t="s">
        <v>601</v>
      </c>
      <c r="B866" s="62"/>
      <c r="C866" s="54">
        <v>45318.0</v>
      </c>
      <c r="D866" s="54">
        <v>45907.0</v>
      </c>
      <c r="E866" s="55"/>
      <c r="F866" s="60"/>
      <c r="G866" s="57"/>
      <c r="H866" s="62"/>
      <c r="I866" s="58" t="str">
        <f t="shared" si="4"/>
        <v/>
      </c>
      <c r="J866" s="59" t="str">
        <f t="shared" ref="J866:K866" si="1727">if($E866="","",if($E866="Dropped",if(and(J$1&lt;=$I866,J$1&gt;=$H866),if(Year($D866)=J$1,$F866*0.8,if((year($D866)+1)=J$1,$F866*0.6,$F866*0.4)) ,""),if($E866="Minors",0,if($E866="FA Contract",if(and(J$1&lt;=$I866,J$1&gt;=$H866),$F866,""),if($E866="YP Contract",if(J$1=$H866,500000,if(J$1=($H866+1),1000000,if(J$1=($H866+2),1500000,""))))))))</f>
        <v/>
      </c>
      <c r="K866" s="59" t="str">
        <f t="shared" si="1727"/>
        <v/>
      </c>
      <c r="L866" s="59" t="str">
        <f t="shared" ref="L866:Z866" si="1728">if($E866="","",if($E866="Injured",if(and(L$1=year(today()),L$1&lt;=$I866,L$1&gt;=$H866),0,if(and(L$1&lt;=$I866,L$1&gt;=$H866),$F866,"")),if($E866="Dropped",if(and(L$1&lt;=$I866,L$1&gt;=$H866),if(Year($D866)=L$1,$F866*0.8,if((year($D866)+1)=L$1,$F866*0.6,$F866*0.4)) ,""),if($E866="Minors",0,if($E866="FA Contract",if(and(L$1&lt;=$I866,L$1&gt;=$H866),$F866,""),if($E866="YP Contract",if(L$1=$H866,500000,if(L$1=($H866+1),1000000,if(L$1=($H866+2),1500000,"")))))))))</f>
        <v/>
      </c>
      <c r="M866" s="59" t="str">
        <f t="shared" si="1728"/>
        <v/>
      </c>
      <c r="N866" s="59" t="str">
        <f t="shared" si="1728"/>
        <v/>
      </c>
      <c r="O866" s="59" t="str">
        <f t="shared" si="1728"/>
        <v/>
      </c>
      <c r="P866" s="59" t="str">
        <f t="shared" si="1728"/>
        <v/>
      </c>
      <c r="Q866" s="59" t="str">
        <f t="shared" si="1728"/>
        <v/>
      </c>
      <c r="R866" s="59" t="str">
        <f t="shared" si="1728"/>
        <v/>
      </c>
      <c r="S866" s="59" t="str">
        <f t="shared" si="1728"/>
        <v/>
      </c>
      <c r="T866" s="59" t="str">
        <f t="shared" si="1728"/>
        <v/>
      </c>
      <c r="U866" s="59" t="str">
        <f t="shared" si="1728"/>
        <v/>
      </c>
      <c r="V866" s="59" t="str">
        <f t="shared" si="1728"/>
        <v/>
      </c>
      <c r="W866" s="59" t="str">
        <f t="shared" si="1728"/>
        <v/>
      </c>
      <c r="X866" s="59" t="str">
        <f t="shared" si="1728"/>
        <v/>
      </c>
      <c r="Y866" s="59" t="str">
        <f t="shared" si="1728"/>
        <v/>
      </c>
      <c r="Z866" s="59" t="str">
        <f t="shared" si="1728"/>
        <v/>
      </c>
    </row>
    <row r="867">
      <c r="A867" s="16" t="s">
        <v>461</v>
      </c>
      <c r="B867" s="62"/>
      <c r="C867" s="54">
        <v>45914.0</v>
      </c>
      <c r="D867" s="54">
        <v>45977.0</v>
      </c>
      <c r="E867" s="55"/>
      <c r="F867" s="56"/>
      <c r="G867" s="57"/>
      <c r="H867" s="62"/>
      <c r="I867" s="58" t="str">
        <f t="shared" si="4"/>
        <v/>
      </c>
      <c r="J867" s="59" t="str">
        <f t="shared" ref="J867:K867" si="1729">if($E867="","",if($E867="Dropped",if(and(J$1&lt;=$I867,J$1&gt;=$H867),if(Year($D867)=J$1,$F867*0.8,if((year($D867)+1)=J$1,$F867*0.6,$F867*0.4)) ,""),if($E867="Minors",0,if($E867="FA Contract",if(and(J$1&lt;=$I867,J$1&gt;=$H867),$F867,""),if($E867="YP Contract",if(J$1=$H867,500000,if(J$1=($H867+1),1000000,if(J$1=($H867+2),1500000,""))))))))</f>
        <v/>
      </c>
      <c r="K867" s="59" t="str">
        <f t="shared" si="1729"/>
        <v/>
      </c>
      <c r="L867" s="59" t="str">
        <f t="shared" ref="L867:Z867" si="1730">if($E867="","",if($E867="Injured",if(and(L$1=year(today()),L$1&lt;=$I867,L$1&gt;=$H867),0,if(and(L$1&lt;=$I867,L$1&gt;=$H867),$F867,"")),if($E867="Dropped",if(and(L$1&lt;=$I867,L$1&gt;=$H867),if(Year($D867)=L$1,$F867*0.8,if((year($D867)+1)=L$1,$F867*0.6,$F867*0.4)) ,""),if($E867="Minors",0,if($E867="FA Contract",if(and(L$1&lt;=$I867,L$1&gt;=$H867),$F867,""),if($E867="YP Contract",if(L$1=$H867,500000,if(L$1=($H867+1),1000000,if(L$1=($H867+2),1500000,"")))))))))</f>
        <v/>
      </c>
      <c r="M867" s="59" t="str">
        <f t="shared" si="1730"/>
        <v/>
      </c>
      <c r="N867" s="59" t="str">
        <f t="shared" si="1730"/>
        <v/>
      </c>
      <c r="O867" s="59" t="str">
        <f t="shared" si="1730"/>
        <v/>
      </c>
      <c r="P867" s="59" t="str">
        <f t="shared" si="1730"/>
        <v/>
      </c>
      <c r="Q867" s="59" t="str">
        <f t="shared" si="1730"/>
        <v/>
      </c>
      <c r="R867" s="59" t="str">
        <f t="shared" si="1730"/>
        <v/>
      </c>
      <c r="S867" s="59" t="str">
        <f t="shared" si="1730"/>
        <v/>
      </c>
      <c r="T867" s="59" t="str">
        <f t="shared" si="1730"/>
        <v/>
      </c>
      <c r="U867" s="59" t="str">
        <f t="shared" si="1730"/>
        <v/>
      </c>
      <c r="V867" s="59" t="str">
        <f t="shared" si="1730"/>
        <v/>
      </c>
      <c r="W867" s="59" t="str">
        <f t="shared" si="1730"/>
        <v/>
      </c>
      <c r="X867" s="59" t="str">
        <f t="shared" si="1730"/>
        <v/>
      </c>
      <c r="Y867" s="59" t="str">
        <f t="shared" si="1730"/>
        <v/>
      </c>
      <c r="Z867" s="59" t="str">
        <f t="shared" si="1730"/>
        <v/>
      </c>
    </row>
    <row r="868">
      <c r="A868" s="16" t="s">
        <v>853</v>
      </c>
      <c r="B868" s="62"/>
      <c r="C868" s="54">
        <v>45607.0</v>
      </c>
      <c r="D868" s="54"/>
      <c r="E868" s="55"/>
      <c r="F868" s="56"/>
      <c r="G868" s="57"/>
      <c r="H868" s="62"/>
      <c r="I868" s="58" t="str">
        <f t="shared" si="4"/>
        <v/>
      </c>
      <c r="J868" s="59" t="str">
        <f t="shared" ref="J868:K868" si="1731">if($E868="","",if($E868="Dropped",if(and(J$1&lt;=$I868,J$1&gt;=$H868),if(Year($D868)=J$1,$F868*0.8,if((year($D868)+1)=J$1,$F868*0.6,$F868*0.4)) ,""),if($E868="Minors",0,if($E868="FA Contract",if(and(J$1&lt;=$I868,J$1&gt;=$H868),$F868,""),if($E868="YP Contract",if(J$1=$H868,500000,if(J$1=($H868+1),1000000,if(J$1=($H868+2),1500000,""))))))))</f>
        <v/>
      </c>
      <c r="K868" s="59" t="str">
        <f t="shared" si="1731"/>
        <v/>
      </c>
      <c r="L868" s="59" t="str">
        <f t="shared" ref="L868:Z868" si="1732">if($E868="","",if($E868="Injured",if(and(L$1=year(today()),L$1&lt;=$I868,L$1&gt;=$H868),0,if(and(L$1&lt;=$I868,L$1&gt;=$H868),$F868,"")),if($E868="Dropped",if(and(L$1&lt;=$I868,L$1&gt;=$H868),if(Year($D868)=L$1,$F868*0.8,if((year($D868)+1)=L$1,$F868*0.6,$F868*0.4)) ,""),if($E868="Minors",0,if($E868="FA Contract",if(and(L$1&lt;=$I868,L$1&gt;=$H868),$F868,""),if($E868="YP Contract",if(L$1=$H868,500000,if(L$1=($H868+1),1000000,if(L$1=($H868+2),1500000,"")))))))))</f>
        <v/>
      </c>
      <c r="M868" s="59" t="str">
        <f t="shared" si="1732"/>
        <v/>
      </c>
      <c r="N868" s="59" t="str">
        <f t="shared" si="1732"/>
        <v/>
      </c>
      <c r="O868" s="59" t="str">
        <f t="shared" si="1732"/>
        <v/>
      </c>
      <c r="P868" s="59" t="str">
        <f t="shared" si="1732"/>
        <v/>
      </c>
      <c r="Q868" s="59" t="str">
        <f t="shared" si="1732"/>
        <v/>
      </c>
      <c r="R868" s="59" t="str">
        <f t="shared" si="1732"/>
        <v/>
      </c>
      <c r="S868" s="59" t="str">
        <f t="shared" si="1732"/>
        <v/>
      </c>
      <c r="T868" s="59" t="str">
        <f t="shared" si="1732"/>
        <v/>
      </c>
      <c r="U868" s="59" t="str">
        <f t="shared" si="1732"/>
        <v/>
      </c>
      <c r="V868" s="59" t="str">
        <f t="shared" si="1732"/>
        <v/>
      </c>
      <c r="W868" s="59" t="str">
        <f t="shared" si="1732"/>
        <v/>
      </c>
      <c r="X868" s="59" t="str">
        <f t="shared" si="1732"/>
        <v/>
      </c>
      <c r="Y868" s="59" t="str">
        <f t="shared" si="1732"/>
        <v/>
      </c>
      <c r="Z868" s="59" t="str">
        <f t="shared" si="1732"/>
        <v/>
      </c>
    </row>
    <row r="869">
      <c r="A869" s="16" t="s">
        <v>854</v>
      </c>
      <c r="B869" s="62"/>
      <c r="C869" s="54">
        <v>45607.0</v>
      </c>
      <c r="D869" s="54"/>
      <c r="E869" s="55"/>
      <c r="F869" s="56"/>
      <c r="G869" s="57"/>
      <c r="H869" s="62"/>
      <c r="I869" s="58" t="str">
        <f t="shared" si="4"/>
        <v/>
      </c>
      <c r="J869" s="59" t="str">
        <f t="shared" ref="J869:K869" si="1733">if($E869="","",if($E869="Dropped",if(and(J$1&lt;=$I869,J$1&gt;=$H869),if(Year($D869)=J$1,$F869*0.8,if((year($D869)+1)=J$1,$F869*0.6,$F869*0.4)) ,""),if($E869="Minors",0,if($E869="FA Contract",if(and(J$1&lt;=$I869,J$1&gt;=$H869),$F869,""),if($E869="YP Contract",if(J$1=$H869,500000,if(J$1=($H869+1),1000000,if(J$1=($H869+2),1500000,""))))))))</f>
        <v/>
      </c>
      <c r="K869" s="59" t="str">
        <f t="shared" si="1733"/>
        <v/>
      </c>
      <c r="L869" s="59" t="str">
        <f t="shared" ref="L869:Z869" si="1734">if($E869="","",if($E869="Injured",if(and(L$1=year(today()),L$1&lt;=$I869,L$1&gt;=$H869),0,if(and(L$1&lt;=$I869,L$1&gt;=$H869),$F869,"")),if($E869="Dropped",if(and(L$1&lt;=$I869,L$1&gt;=$H869),if(Year($D869)=L$1,$F869*0.8,if((year($D869)+1)=L$1,$F869*0.6,$F869*0.4)) ,""),if($E869="Minors",0,if($E869="FA Contract",if(and(L$1&lt;=$I869,L$1&gt;=$H869),$F869,""),if($E869="YP Contract",if(L$1=$H869,500000,if(L$1=($H869+1),1000000,if(L$1=($H869+2),1500000,"")))))))))</f>
        <v/>
      </c>
      <c r="M869" s="59" t="str">
        <f t="shared" si="1734"/>
        <v/>
      </c>
      <c r="N869" s="59" t="str">
        <f t="shared" si="1734"/>
        <v/>
      </c>
      <c r="O869" s="59" t="str">
        <f t="shared" si="1734"/>
        <v/>
      </c>
      <c r="P869" s="59" t="str">
        <f t="shared" si="1734"/>
        <v/>
      </c>
      <c r="Q869" s="59" t="str">
        <f t="shared" si="1734"/>
        <v/>
      </c>
      <c r="R869" s="59" t="str">
        <f t="shared" si="1734"/>
        <v/>
      </c>
      <c r="S869" s="59" t="str">
        <f t="shared" si="1734"/>
        <v/>
      </c>
      <c r="T869" s="59" t="str">
        <f t="shared" si="1734"/>
        <v/>
      </c>
      <c r="U869" s="59" t="str">
        <f t="shared" si="1734"/>
        <v/>
      </c>
      <c r="V869" s="59" t="str">
        <f t="shared" si="1734"/>
        <v/>
      </c>
      <c r="W869" s="59" t="str">
        <f t="shared" si="1734"/>
        <v/>
      </c>
      <c r="X869" s="59" t="str">
        <f t="shared" si="1734"/>
        <v/>
      </c>
      <c r="Y869" s="59" t="str">
        <f t="shared" si="1734"/>
        <v/>
      </c>
      <c r="Z869" s="59" t="str">
        <f t="shared" si="1734"/>
        <v/>
      </c>
    </row>
    <row r="870">
      <c r="A870" s="16" t="s">
        <v>856</v>
      </c>
      <c r="B870" s="62"/>
      <c r="C870" s="54">
        <v>45823.0</v>
      </c>
      <c r="D870" s="54">
        <v>45864.0</v>
      </c>
      <c r="E870" s="55"/>
      <c r="F870" s="60"/>
      <c r="G870" s="57"/>
      <c r="H870" s="62"/>
      <c r="I870" s="58" t="str">
        <f t="shared" si="4"/>
        <v/>
      </c>
      <c r="J870" s="59" t="str">
        <f t="shared" ref="J870:K870" si="1735">if($E870="","",if($E870="Dropped",if(and(J$1&lt;=$I870,J$1&gt;=$H870),if(Year($D870)=J$1,$F870*0.8,if((year($D870)+1)=J$1,$F870*0.6,$F870*0.4)) ,""),if($E870="Minors",0,if($E870="FA Contract",if(and(J$1&lt;=$I870,J$1&gt;=$H870),$F870,""),if($E870="YP Contract",if(J$1=$H870,500000,if(J$1=($H870+1),1000000,if(J$1=($H870+2),1500000,""))))))))</f>
        <v/>
      </c>
      <c r="K870" s="59" t="str">
        <f t="shared" si="1735"/>
        <v/>
      </c>
      <c r="L870" s="59" t="str">
        <f t="shared" ref="L870:Z870" si="1736">if($E870="","",if($E870="Injured",if(and(L$1=year(today()),L$1&lt;=$I870,L$1&gt;=$H870),0,if(and(L$1&lt;=$I870,L$1&gt;=$H870),$F870,"")),if($E870="Dropped",if(and(L$1&lt;=$I870,L$1&gt;=$H870),if(Year($D870)=L$1,$F870*0.8,if((year($D870)+1)=L$1,$F870*0.6,$F870*0.4)) ,""),if($E870="Minors",0,if($E870="FA Contract",if(and(L$1&lt;=$I870,L$1&gt;=$H870),$F870,""),if($E870="YP Contract",if(L$1=$H870,500000,if(L$1=($H870+1),1000000,if(L$1=($H870+2),1500000,"")))))))))</f>
        <v/>
      </c>
      <c r="M870" s="59" t="str">
        <f t="shared" si="1736"/>
        <v/>
      </c>
      <c r="N870" s="59" t="str">
        <f t="shared" si="1736"/>
        <v/>
      </c>
      <c r="O870" s="59" t="str">
        <f t="shared" si="1736"/>
        <v/>
      </c>
      <c r="P870" s="59" t="str">
        <f t="shared" si="1736"/>
        <v/>
      </c>
      <c r="Q870" s="59" t="str">
        <f t="shared" si="1736"/>
        <v/>
      </c>
      <c r="R870" s="59" t="str">
        <f t="shared" si="1736"/>
        <v/>
      </c>
      <c r="S870" s="59" t="str">
        <f t="shared" si="1736"/>
        <v/>
      </c>
      <c r="T870" s="59" t="str">
        <f t="shared" si="1736"/>
        <v/>
      </c>
      <c r="U870" s="59" t="str">
        <f t="shared" si="1736"/>
        <v/>
      </c>
      <c r="V870" s="59" t="str">
        <f t="shared" si="1736"/>
        <v/>
      </c>
      <c r="W870" s="59" t="str">
        <f t="shared" si="1736"/>
        <v/>
      </c>
      <c r="X870" s="59" t="str">
        <f t="shared" si="1736"/>
        <v/>
      </c>
      <c r="Y870" s="59" t="str">
        <f t="shared" si="1736"/>
        <v/>
      </c>
      <c r="Z870" s="59" t="str">
        <f t="shared" si="1736"/>
        <v/>
      </c>
    </row>
    <row r="871">
      <c r="A871" s="16" t="s">
        <v>857</v>
      </c>
      <c r="B871" s="62"/>
      <c r="C871" s="54">
        <v>45475.0</v>
      </c>
      <c r="D871" s="54"/>
      <c r="E871" s="55"/>
      <c r="F871" s="73"/>
      <c r="G871" s="74"/>
      <c r="H871" s="62"/>
      <c r="I871" s="58" t="str">
        <f t="shared" si="4"/>
        <v/>
      </c>
      <c r="J871" s="59" t="str">
        <f t="shared" ref="J871:K871" si="1737">if($E871="","",if($E871="Dropped",if(and(J$1&lt;=$I871,J$1&gt;=$H871),if(Year($D871)=J$1,$F871*0.8,if((year($D871)+1)=J$1,$F871*0.6,$F871*0.4)) ,""),if($E871="Minors",0,if($E871="FA Contract",if(and(J$1&lt;=$I871,J$1&gt;=$H871),$F871,""),if($E871="YP Contract",if(J$1=$H871,500000,if(J$1=($H871+1),1000000,if(J$1=($H871+2),1500000,""))))))))</f>
        <v/>
      </c>
      <c r="K871" s="59" t="str">
        <f t="shared" si="1737"/>
        <v/>
      </c>
      <c r="L871" s="59" t="str">
        <f t="shared" ref="L871:Z871" si="1738">if($E871="","",if($E871="Injured",if(and(L$1=year(today()),L$1&lt;=$I871,L$1&gt;=$H871),0,if(and(L$1&lt;=$I871,L$1&gt;=$H871),$F871,"")),if($E871="Dropped",if(and(L$1&lt;=$I871,L$1&gt;=$H871),if(Year($D871)=L$1,$F871*0.8,if((year($D871)+1)=L$1,$F871*0.6,$F871*0.4)) ,""),if($E871="Minors",0,if($E871="FA Contract",if(and(L$1&lt;=$I871,L$1&gt;=$H871),$F871,""),if($E871="YP Contract",if(L$1=$H871,500000,if(L$1=($H871+1),1000000,if(L$1=($H871+2),1500000,"")))))))))</f>
        <v/>
      </c>
      <c r="M871" s="59" t="str">
        <f t="shared" si="1738"/>
        <v/>
      </c>
      <c r="N871" s="59" t="str">
        <f t="shared" si="1738"/>
        <v/>
      </c>
      <c r="O871" s="59" t="str">
        <f t="shared" si="1738"/>
        <v/>
      </c>
      <c r="P871" s="59" t="str">
        <f t="shared" si="1738"/>
        <v/>
      </c>
      <c r="Q871" s="59" t="str">
        <f t="shared" si="1738"/>
        <v/>
      </c>
      <c r="R871" s="59" t="str">
        <f t="shared" si="1738"/>
        <v/>
      </c>
      <c r="S871" s="59" t="str">
        <f t="shared" si="1738"/>
        <v/>
      </c>
      <c r="T871" s="59" t="str">
        <f t="shared" si="1738"/>
        <v/>
      </c>
      <c r="U871" s="59" t="str">
        <f t="shared" si="1738"/>
        <v/>
      </c>
      <c r="V871" s="59" t="str">
        <f t="shared" si="1738"/>
        <v/>
      </c>
      <c r="W871" s="59" t="str">
        <f t="shared" si="1738"/>
        <v/>
      </c>
      <c r="X871" s="59" t="str">
        <f t="shared" si="1738"/>
        <v/>
      </c>
      <c r="Y871" s="59" t="str">
        <f t="shared" si="1738"/>
        <v/>
      </c>
      <c r="Z871" s="59" t="str">
        <f t="shared" si="1738"/>
        <v/>
      </c>
    </row>
    <row r="872">
      <c r="A872" s="16" t="s">
        <v>858</v>
      </c>
      <c r="B872" s="62"/>
      <c r="C872" s="54">
        <v>45914.0</v>
      </c>
      <c r="D872" s="54">
        <v>45921.0</v>
      </c>
      <c r="E872" s="55"/>
      <c r="F872" s="56"/>
      <c r="G872" s="57"/>
      <c r="H872" s="62"/>
      <c r="I872" s="58" t="str">
        <f t="shared" si="4"/>
        <v/>
      </c>
      <c r="J872" s="59" t="str">
        <f t="shared" ref="J872:K872" si="1739">if($E872="","",if($E872="Dropped",if(and(J$1&lt;=$I872,J$1&gt;=$H872),if(Year($D872)=J$1,$F872*0.8,if((year($D872)+1)=J$1,$F872*0.6,$F872*0.4)) ,""),if($E872="Minors",0,if($E872="FA Contract",if(and(J$1&lt;=$I872,J$1&gt;=$H872),$F872,""),if($E872="YP Contract",if(J$1=$H872,500000,if(J$1=($H872+1),1000000,if(J$1=($H872+2),1500000,""))))))))</f>
        <v/>
      </c>
      <c r="K872" s="59" t="str">
        <f t="shared" si="1739"/>
        <v/>
      </c>
      <c r="L872" s="59" t="str">
        <f t="shared" ref="L872:Z872" si="1740">if($E872="","",if($E872="Injured",if(and(L$1=year(today()),L$1&lt;=$I872,L$1&gt;=$H872),0,if(and(L$1&lt;=$I872,L$1&gt;=$H872),$F872,"")),if($E872="Dropped",if(and(L$1&lt;=$I872,L$1&gt;=$H872),if(Year($D872)=L$1,$F872*0.8,if((year($D872)+1)=L$1,$F872*0.6,$F872*0.4)) ,""),if($E872="Minors",0,if($E872="FA Contract",if(and(L$1&lt;=$I872,L$1&gt;=$H872),$F872,""),if($E872="YP Contract",if(L$1=$H872,500000,if(L$1=($H872+1),1000000,if(L$1=($H872+2),1500000,"")))))))))</f>
        <v/>
      </c>
      <c r="M872" s="59" t="str">
        <f t="shared" si="1740"/>
        <v/>
      </c>
      <c r="N872" s="59" t="str">
        <f t="shared" si="1740"/>
        <v/>
      </c>
      <c r="O872" s="59" t="str">
        <f t="shared" si="1740"/>
        <v/>
      </c>
      <c r="P872" s="59" t="str">
        <f t="shared" si="1740"/>
        <v/>
      </c>
      <c r="Q872" s="59" t="str">
        <f t="shared" si="1740"/>
        <v/>
      </c>
      <c r="R872" s="59" t="str">
        <f t="shared" si="1740"/>
        <v/>
      </c>
      <c r="S872" s="59" t="str">
        <f t="shared" si="1740"/>
        <v/>
      </c>
      <c r="T872" s="59" t="str">
        <f t="shared" si="1740"/>
        <v/>
      </c>
      <c r="U872" s="59" t="str">
        <f t="shared" si="1740"/>
        <v/>
      </c>
      <c r="V872" s="59" t="str">
        <f t="shared" si="1740"/>
        <v/>
      </c>
      <c r="W872" s="59" t="str">
        <f t="shared" si="1740"/>
        <v/>
      </c>
      <c r="X872" s="59" t="str">
        <f t="shared" si="1740"/>
        <v/>
      </c>
      <c r="Y872" s="59" t="str">
        <f t="shared" si="1740"/>
        <v/>
      </c>
      <c r="Z872" s="59" t="str">
        <f t="shared" si="1740"/>
        <v/>
      </c>
    </row>
    <row r="873">
      <c r="A873" s="16" t="s">
        <v>277</v>
      </c>
      <c r="B873" s="62"/>
      <c r="C873" s="54">
        <v>45356.0</v>
      </c>
      <c r="D873" s="54">
        <v>45977.0</v>
      </c>
      <c r="E873" s="55"/>
      <c r="F873" s="60"/>
      <c r="G873" s="57"/>
      <c r="H873" s="62"/>
      <c r="I873" s="58" t="str">
        <f t="shared" si="4"/>
        <v/>
      </c>
      <c r="J873" s="59" t="str">
        <f t="shared" ref="J873:K873" si="1741">if($E873="","",if($E873="Dropped",if(and(J$1&lt;=$I873,J$1&gt;=$H873),if(Year($D873)=J$1,$F873*0.8,if((year($D873)+1)=J$1,$F873*0.6,$F873*0.4)) ,""),if($E873="Minors",0,if($E873="FA Contract",if(and(J$1&lt;=$I873,J$1&gt;=$H873),$F873,""),if($E873="YP Contract",if(J$1=$H873,500000,if(J$1=($H873+1),1000000,if(J$1=($H873+2),1500000,""))))))))</f>
        <v/>
      </c>
      <c r="K873" s="59" t="str">
        <f t="shared" si="1741"/>
        <v/>
      </c>
      <c r="L873" s="59" t="str">
        <f t="shared" ref="L873:Z873" si="1742">if($E873="","",if($E873="Injured",if(and(L$1=year(today()),L$1&lt;=$I873,L$1&gt;=$H873),0,if(and(L$1&lt;=$I873,L$1&gt;=$H873),$F873,"")),if($E873="Dropped",if(and(L$1&lt;=$I873,L$1&gt;=$H873),if(Year($D873)=L$1,$F873*0.8,if((year($D873)+1)=L$1,$F873*0.6,$F873*0.4)) ,""),if($E873="Minors",0,if($E873="FA Contract",if(and(L$1&lt;=$I873,L$1&gt;=$H873),$F873,""),if($E873="YP Contract",if(L$1=$H873,500000,if(L$1=($H873+1),1000000,if(L$1=($H873+2),1500000,"")))))))))</f>
        <v/>
      </c>
      <c r="M873" s="59" t="str">
        <f t="shared" si="1742"/>
        <v/>
      </c>
      <c r="N873" s="59" t="str">
        <f t="shared" si="1742"/>
        <v/>
      </c>
      <c r="O873" s="59" t="str">
        <f t="shared" si="1742"/>
        <v/>
      </c>
      <c r="P873" s="59" t="str">
        <f t="shared" si="1742"/>
        <v/>
      </c>
      <c r="Q873" s="59" t="str">
        <f t="shared" si="1742"/>
        <v/>
      </c>
      <c r="R873" s="59" t="str">
        <f t="shared" si="1742"/>
        <v/>
      </c>
      <c r="S873" s="59" t="str">
        <f t="shared" si="1742"/>
        <v/>
      </c>
      <c r="T873" s="59" t="str">
        <f t="shared" si="1742"/>
        <v/>
      </c>
      <c r="U873" s="59" t="str">
        <f t="shared" si="1742"/>
        <v/>
      </c>
      <c r="V873" s="59" t="str">
        <f t="shared" si="1742"/>
        <v/>
      </c>
      <c r="W873" s="59" t="str">
        <f t="shared" si="1742"/>
        <v/>
      </c>
      <c r="X873" s="59" t="str">
        <f t="shared" si="1742"/>
        <v/>
      </c>
      <c r="Y873" s="59" t="str">
        <f t="shared" si="1742"/>
        <v/>
      </c>
      <c r="Z873" s="59" t="str">
        <f t="shared" si="1742"/>
        <v/>
      </c>
    </row>
    <row r="874">
      <c r="A874" s="16" t="s">
        <v>859</v>
      </c>
      <c r="B874" s="62"/>
      <c r="C874" s="54">
        <v>45732.0</v>
      </c>
      <c r="D874" s="54">
        <v>45781.0</v>
      </c>
      <c r="E874" s="55"/>
      <c r="F874" s="56"/>
      <c r="G874" s="57"/>
      <c r="H874" s="62"/>
      <c r="I874" s="58" t="str">
        <f t="shared" si="4"/>
        <v/>
      </c>
      <c r="J874" s="59" t="str">
        <f t="shared" ref="J874:K874" si="1743">if($E874="","",if($E874="Dropped",if(and(J$1&lt;=$I874,J$1&gt;=$H874),if(Year($D874)=J$1,$F874*0.8,if((year($D874)+1)=J$1,$F874*0.6,$F874*0.4)) ,""),if($E874="Minors",0,if($E874="FA Contract",if(and(J$1&lt;=$I874,J$1&gt;=$H874),$F874,""),if($E874="YP Contract",if(J$1=$H874,500000,if(J$1=($H874+1),1000000,if(J$1=($H874+2),1500000,""))))))))</f>
        <v/>
      </c>
      <c r="K874" s="59" t="str">
        <f t="shared" si="1743"/>
        <v/>
      </c>
      <c r="L874" s="59" t="str">
        <f t="shared" ref="L874:Z874" si="1744">if($E874="","",if($E874="Injured",if(and(L$1=year(today()),L$1&lt;=$I874,L$1&gt;=$H874),0,if(and(L$1&lt;=$I874,L$1&gt;=$H874),$F874,"")),if($E874="Dropped",if(and(L$1&lt;=$I874,L$1&gt;=$H874),if(Year($D874)=L$1,$F874*0.8,if((year($D874)+1)=L$1,$F874*0.6,$F874*0.4)) ,""),if($E874="Minors",0,if($E874="FA Contract",if(and(L$1&lt;=$I874,L$1&gt;=$H874),$F874,""),if($E874="YP Contract",if(L$1=$H874,500000,if(L$1=($H874+1),1000000,if(L$1=($H874+2),1500000,"")))))))))</f>
        <v/>
      </c>
      <c r="M874" s="59" t="str">
        <f t="shared" si="1744"/>
        <v/>
      </c>
      <c r="N874" s="59" t="str">
        <f t="shared" si="1744"/>
        <v/>
      </c>
      <c r="O874" s="59" t="str">
        <f t="shared" si="1744"/>
        <v/>
      </c>
      <c r="P874" s="59" t="str">
        <f t="shared" si="1744"/>
        <v/>
      </c>
      <c r="Q874" s="59" t="str">
        <f t="shared" si="1744"/>
        <v/>
      </c>
      <c r="R874" s="59" t="str">
        <f t="shared" si="1744"/>
        <v/>
      </c>
      <c r="S874" s="59" t="str">
        <f t="shared" si="1744"/>
        <v/>
      </c>
      <c r="T874" s="59" t="str">
        <f t="shared" si="1744"/>
        <v/>
      </c>
      <c r="U874" s="59" t="str">
        <f t="shared" si="1744"/>
        <v/>
      </c>
      <c r="V874" s="59" t="str">
        <f t="shared" si="1744"/>
        <v/>
      </c>
      <c r="W874" s="59" t="str">
        <f t="shared" si="1744"/>
        <v/>
      </c>
      <c r="X874" s="59" t="str">
        <f t="shared" si="1744"/>
        <v/>
      </c>
      <c r="Y874" s="59" t="str">
        <f t="shared" si="1744"/>
        <v/>
      </c>
      <c r="Z874" s="59" t="str">
        <f t="shared" si="1744"/>
        <v/>
      </c>
    </row>
    <row r="875">
      <c r="A875" s="16" t="s">
        <v>860</v>
      </c>
      <c r="B875" s="62"/>
      <c r="C875" s="54">
        <v>45446.0</v>
      </c>
      <c r="D875" s="54"/>
      <c r="E875" s="55"/>
      <c r="F875" s="60"/>
      <c r="G875" s="57"/>
      <c r="H875" s="62"/>
      <c r="I875" s="58" t="str">
        <f t="shared" si="4"/>
        <v/>
      </c>
      <c r="J875" s="59" t="str">
        <f t="shared" ref="J875:K875" si="1745">if($E875="","",if($E875="Dropped",if(and(J$1&lt;=$I875,J$1&gt;=$H875),if(Year($D875)=J$1,$F875*0.8,if((year($D875)+1)=J$1,$F875*0.6,$F875*0.4)) ,""),if($E875="Minors",0,if($E875="FA Contract",if(and(J$1&lt;=$I875,J$1&gt;=$H875),$F875,""),if($E875="YP Contract",if(J$1=$H875,500000,if(J$1=($H875+1),1000000,if(J$1=($H875+2),1500000,""))))))))</f>
        <v/>
      </c>
      <c r="K875" s="59" t="str">
        <f t="shared" si="1745"/>
        <v/>
      </c>
      <c r="L875" s="59" t="str">
        <f t="shared" ref="L875:Z875" si="1746">if($E875="","",if($E875="Injured",if(and(L$1=year(today()),L$1&lt;=$I875,L$1&gt;=$H875),0,if(and(L$1&lt;=$I875,L$1&gt;=$H875),$F875,"")),if($E875="Dropped",if(and(L$1&lt;=$I875,L$1&gt;=$H875),if(Year($D875)=L$1,$F875*0.8,if((year($D875)+1)=L$1,$F875*0.6,$F875*0.4)) ,""),if($E875="Minors",0,if($E875="FA Contract",if(and(L$1&lt;=$I875,L$1&gt;=$H875),$F875,""),if($E875="YP Contract",if(L$1=$H875,500000,if(L$1=($H875+1),1000000,if(L$1=($H875+2),1500000,"")))))))))</f>
        <v/>
      </c>
      <c r="M875" s="59" t="str">
        <f t="shared" si="1746"/>
        <v/>
      </c>
      <c r="N875" s="59" t="str">
        <f t="shared" si="1746"/>
        <v/>
      </c>
      <c r="O875" s="59" t="str">
        <f t="shared" si="1746"/>
        <v/>
      </c>
      <c r="P875" s="59" t="str">
        <f t="shared" si="1746"/>
        <v/>
      </c>
      <c r="Q875" s="59" t="str">
        <f t="shared" si="1746"/>
        <v/>
      </c>
      <c r="R875" s="59" t="str">
        <f t="shared" si="1746"/>
        <v/>
      </c>
      <c r="S875" s="59" t="str">
        <f t="shared" si="1746"/>
        <v/>
      </c>
      <c r="T875" s="59" t="str">
        <f t="shared" si="1746"/>
        <v/>
      </c>
      <c r="U875" s="59" t="str">
        <f t="shared" si="1746"/>
        <v/>
      </c>
      <c r="V875" s="59" t="str">
        <f t="shared" si="1746"/>
        <v/>
      </c>
      <c r="W875" s="59" t="str">
        <f t="shared" si="1746"/>
        <v/>
      </c>
      <c r="X875" s="59" t="str">
        <f t="shared" si="1746"/>
        <v/>
      </c>
      <c r="Y875" s="59" t="str">
        <f t="shared" si="1746"/>
        <v/>
      </c>
      <c r="Z875" s="59" t="str">
        <f t="shared" si="1746"/>
        <v/>
      </c>
    </row>
    <row r="876">
      <c r="A876" s="16" t="s">
        <v>861</v>
      </c>
      <c r="B876" s="62"/>
      <c r="C876" s="54">
        <v>45795.0</v>
      </c>
      <c r="D876" s="54">
        <v>45823.0</v>
      </c>
      <c r="E876" s="55"/>
      <c r="F876" s="60"/>
      <c r="G876" s="57"/>
      <c r="H876" s="62"/>
      <c r="I876" s="58" t="str">
        <f t="shared" si="4"/>
        <v/>
      </c>
      <c r="J876" s="59" t="str">
        <f t="shared" ref="J876:K876" si="1747">if($E876="","",if($E876="Dropped",if(and(J$1&lt;=$I876,J$1&gt;=$H876),if(Year($D876)=J$1,$F876*0.8,if((year($D876)+1)=J$1,$F876*0.6,$F876*0.4)) ,""),if($E876="Minors",0,if($E876="FA Contract",if(and(J$1&lt;=$I876,J$1&gt;=$H876),$F876,""),if($E876="YP Contract",if(J$1=$H876,500000,if(J$1=($H876+1),1000000,if(J$1=($H876+2),1500000,""))))))))</f>
        <v/>
      </c>
      <c r="K876" s="59" t="str">
        <f t="shared" si="1747"/>
        <v/>
      </c>
      <c r="L876" s="59" t="str">
        <f t="shared" ref="L876:Z876" si="1748">if($E876="","",if($E876="Injured",if(and(L$1=year(today()),L$1&lt;=$I876,L$1&gt;=$H876),0,if(and(L$1&lt;=$I876,L$1&gt;=$H876),$F876,"")),if($E876="Dropped",if(and(L$1&lt;=$I876,L$1&gt;=$H876),if(Year($D876)=L$1,$F876*0.8,if((year($D876)+1)=L$1,$F876*0.6,$F876*0.4)) ,""),if($E876="Minors",0,if($E876="FA Contract",if(and(L$1&lt;=$I876,L$1&gt;=$H876),$F876,""),if($E876="YP Contract",if(L$1=$H876,500000,if(L$1=($H876+1),1000000,if(L$1=($H876+2),1500000,"")))))))))</f>
        <v/>
      </c>
      <c r="M876" s="59" t="str">
        <f t="shared" si="1748"/>
        <v/>
      </c>
      <c r="N876" s="59" t="str">
        <f t="shared" si="1748"/>
        <v/>
      </c>
      <c r="O876" s="59" t="str">
        <f t="shared" si="1748"/>
        <v/>
      </c>
      <c r="P876" s="59" t="str">
        <f t="shared" si="1748"/>
        <v/>
      </c>
      <c r="Q876" s="59" t="str">
        <f t="shared" si="1748"/>
        <v/>
      </c>
      <c r="R876" s="59" t="str">
        <f t="shared" si="1748"/>
        <v/>
      </c>
      <c r="S876" s="59" t="str">
        <f t="shared" si="1748"/>
        <v/>
      </c>
      <c r="T876" s="59" t="str">
        <f t="shared" si="1748"/>
        <v/>
      </c>
      <c r="U876" s="59" t="str">
        <f t="shared" si="1748"/>
        <v/>
      </c>
      <c r="V876" s="59" t="str">
        <f t="shared" si="1748"/>
        <v/>
      </c>
      <c r="W876" s="59" t="str">
        <f t="shared" si="1748"/>
        <v/>
      </c>
      <c r="X876" s="59" t="str">
        <f t="shared" si="1748"/>
        <v/>
      </c>
      <c r="Y876" s="59" t="str">
        <f t="shared" si="1748"/>
        <v/>
      </c>
      <c r="Z876" s="59" t="str">
        <f t="shared" si="1748"/>
        <v/>
      </c>
    </row>
    <row r="877">
      <c r="A877" s="16" t="s">
        <v>302</v>
      </c>
      <c r="B877" s="62"/>
      <c r="C877" s="54">
        <v>45879.0</v>
      </c>
      <c r="D877" s="54">
        <v>45977.0</v>
      </c>
      <c r="E877" s="55"/>
      <c r="F877" s="60"/>
      <c r="G877" s="57"/>
      <c r="H877" s="62"/>
      <c r="I877" s="58" t="str">
        <f t="shared" si="4"/>
        <v/>
      </c>
      <c r="J877" s="59" t="str">
        <f t="shared" ref="J877:K877" si="1749">if($E877="","",if($E877="Dropped",if(and(J$1&lt;=$I877,J$1&gt;=$H877),if(Year($D877)=J$1,$F877*0.8,if((year($D877)+1)=J$1,$F877*0.6,$F877*0.4)) ,""),if($E877="Minors",0,if($E877="FA Contract",if(and(J$1&lt;=$I877,J$1&gt;=$H877),$F877,""),if($E877="YP Contract",if(J$1=$H877,500000,if(J$1=($H877+1),1000000,if(J$1=($H877+2),1500000,""))))))))</f>
        <v/>
      </c>
      <c r="K877" s="59" t="str">
        <f t="shared" si="1749"/>
        <v/>
      </c>
      <c r="L877" s="59" t="str">
        <f t="shared" ref="L877:Z877" si="1750">if($E877="","",if($E877="Injured",if(and(L$1=year(today()),L$1&lt;=$I877,L$1&gt;=$H877),0,if(and(L$1&lt;=$I877,L$1&gt;=$H877),$F877,"")),if($E877="Dropped",if(and(L$1&lt;=$I877,L$1&gt;=$H877),if(Year($D877)=L$1,$F877*0.8,if((year($D877)+1)=L$1,$F877*0.6,$F877*0.4)) ,""),if($E877="Minors",0,if($E877="FA Contract",if(and(L$1&lt;=$I877,L$1&gt;=$H877),$F877,""),if($E877="YP Contract",if(L$1=$H877,500000,if(L$1=($H877+1),1000000,if(L$1=($H877+2),1500000,"")))))))))</f>
        <v/>
      </c>
      <c r="M877" s="59" t="str">
        <f t="shared" si="1750"/>
        <v/>
      </c>
      <c r="N877" s="59" t="str">
        <f t="shared" si="1750"/>
        <v/>
      </c>
      <c r="O877" s="59" t="str">
        <f t="shared" si="1750"/>
        <v/>
      </c>
      <c r="P877" s="59" t="str">
        <f t="shared" si="1750"/>
        <v/>
      </c>
      <c r="Q877" s="59" t="str">
        <f t="shared" si="1750"/>
        <v/>
      </c>
      <c r="R877" s="59" t="str">
        <f t="shared" si="1750"/>
        <v/>
      </c>
      <c r="S877" s="59" t="str">
        <f t="shared" si="1750"/>
        <v/>
      </c>
      <c r="T877" s="59" t="str">
        <f t="shared" si="1750"/>
        <v/>
      </c>
      <c r="U877" s="59" t="str">
        <f t="shared" si="1750"/>
        <v/>
      </c>
      <c r="V877" s="59" t="str">
        <f t="shared" si="1750"/>
        <v/>
      </c>
      <c r="W877" s="59" t="str">
        <f t="shared" si="1750"/>
        <v/>
      </c>
      <c r="X877" s="59" t="str">
        <f t="shared" si="1750"/>
        <v/>
      </c>
      <c r="Y877" s="59" t="str">
        <f t="shared" si="1750"/>
        <v/>
      </c>
      <c r="Z877" s="59" t="str">
        <f t="shared" si="1750"/>
        <v/>
      </c>
    </row>
    <row r="878">
      <c r="A878" s="16" t="s">
        <v>503</v>
      </c>
      <c r="B878" s="66"/>
      <c r="C878" s="54">
        <v>45732.0</v>
      </c>
      <c r="D878" s="54">
        <v>45977.0</v>
      </c>
      <c r="E878" s="55"/>
      <c r="F878" s="56"/>
      <c r="G878" s="57"/>
      <c r="H878" s="62"/>
      <c r="I878" s="58" t="str">
        <f t="shared" si="4"/>
        <v/>
      </c>
      <c r="J878" s="59" t="str">
        <f t="shared" ref="J878:K878" si="1751">if($E878="","",if($E878="Dropped",if(and(J$1&lt;=$I878,J$1&gt;=$H878),if(Year($D878)=J$1,$F878*0.8,if((year($D878)+1)=J$1,$F878*0.6,$F878*0.4)) ,""),if($E878="Minors",0,if($E878="FA Contract",if(and(J$1&lt;=$I878,J$1&gt;=$H878),$F878,""),if($E878="YP Contract",if(J$1=$H878,500000,if(J$1=($H878+1),1000000,if(J$1=($H878+2),1500000,""))))))))</f>
        <v/>
      </c>
      <c r="K878" s="59" t="str">
        <f t="shared" si="1751"/>
        <v/>
      </c>
      <c r="L878" s="59" t="str">
        <f t="shared" ref="L878:Z878" si="1752">if($E878="","",if($E878="Injured",if(and(L$1=year(today()),L$1&lt;=$I878,L$1&gt;=$H878),0,if(and(L$1&lt;=$I878,L$1&gt;=$H878),$F878,"")),if($E878="Dropped",if(and(L$1&lt;=$I878,L$1&gt;=$H878),if(Year($D878)=L$1,$F878*0.8,if((year($D878)+1)=L$1,$F878*0.6,$F878*0.4)) ,""),if($E878="Minors",0,if($E878="FA Contract",if(and(L$1&lt;=$I878,L$1&gt;=$H878),$F878,""),if($E878="YP Contract",if(L$1=$H878,500000,if(L$1=($H878+1),1000000,if(L$1=($H878+2),1500000,"")))))))))</f>
        <v/>
      </c>
      <c r="M878" s="59" t="str">
        <f t="shared" si="1752"/>
        <v/>
      </c>
      <c r="N878" s="59" t="str">
        <f t="shared" si="1752"/>
        <v/>
      </c>
      <c r="O878" s="59" t="str">
        <f t="shared" si="1752"/>
        <v/>
      </c>
      <c r="P878" s="59" t="str">
        <f t="shared" si="1752"/>
        <v/>
      </c>
      <c r="Q878" s="59" t="str">
        <f t="shared" si="1752"/>
        <v/>
      </c>
      <c r="R878" s="59" t="str">
        <f t="shared" si="1752"/>
        <v/>
      </c>
      <c r="S878" s="59" t="str">
        <f t="shared" si="1752"/>
        <v/>
      </c>
      <c r="T878" s="59" t="str">
        <f t="shared" si="1752"/>
        <v/>
      </c>
      <c r="U878" s="59" t="str">
        <f t="shared" si="1752"/>
        <v/>
      </c>
      <c r="V878" s="59" t="str">
        <f t="shared" si="1752"/>
        <v/>
      </c>
      <c r="W878" s="59" t="str">
        <f t="shared" si="1752"/>
        <v/>
      </c>
      <c r="X878" s="59" t="str">
        <f t="shared" si="1752"/>
        <v/>
      </c>
      <c r="Y878" s="59" t="str">
        <f t="shared" si="1752"/>
        <v/>
      </c>
      <c r="Z878" s="59" t="str">
        <f t="shared" si="1752"/>
        <v/>
      </c>
    </row>
    <row r="879">
      <c r="A879" s="16" t="s">
        <v>134</v>
      </c>
      <c r="B879" s="62"/>
      <c r="C879" s="54">
        <v>45721.0</v>
      </c>
      <c r="D879" s="54">
        <v>45977.0</v>
      </c>
      <c r="E879" s="55"/>
      <c r="F879" s="56"/>
      <c r="G879" s="57"/>
      <c r="H879" s="62"/>
      <c r="I879" s="58" t="str">
        <f t="shared" si="4"/>
        <v/>
      </c>
      <c r="J879" s="59" t="str">
        <f t="shared" ref="J879:K879" si="1753">if($E879="","",if($E879="Dropped",if(and(J$1&lt;=$I879,J$1&gt;=$H879),if(Year($D879)=J$1,$F879*0.8,if((year($D879)+1)=J$1,$F879*0.6,$F879*0.4)) ,""),if($E879="Minors",0,if($E879="FA Contract",if(and(J$1&lt;=$I879,J$1&gt;=$H879),$F879,""),if($E879="YP Contract",if(J$1=$H879,500000,if(J$1=($H879+1),1000000,if(J$1=($H879+2),1500000,""))))))))</f>
        <v/>
      </c>
      <c r="K879" s="59" t="str">
        <f t="shared" si="1753"/>
        <v/>
      </c>
      <c r="L879" s="59" t="str">
        <f t="shared" ref="L879:Z879" si="1754">if($E879="","",if($E879="Injured",if(and(L$1=year(today()),L$1&lt;=$I879,L$1&gt;=$H879),0,if(and(L$1&lt;=$I879,L$1&gt;=$H879),$F879,"")),if($E879="Dropped",if(and(L$1&lt;=$I879,L$1&gt;=$H879),if(Year($D879)=L$1,$F879*0.8,if((year($D879)+1)=L$1,$F879*0.6,$F879*0.4)) ,""),if($E879="Minors",0,if($E879="FA Contract",if(and(L$1&lt;=$I879,L$1&gt;=$H879),$F879,""),if($E879="YP Contract",if(L$1=$H879,500000,if(L$1=($H879+1),1000000,if(L$1=($H879+2),1500000,"")))))))))</f>
        <v/>
      </c>
      <c r="M879" s="59" t="str">
        <f t="shared" si="1754"/>
        <v/>
      </c>
      <c r="N879" s="59" t="str">
        <f t="shared" si="1754"/>
        <v/>
      </c>
      <c r="O879" s="59" t="str">
        <f t="shared" si="1754"/>
        <v/>
      </c>
      <c r="P879" s="59" t="str">
        <f t="shared" si="1754"/>
        <v/>
      </c>
      <c r="Q879" s="59" t="str">
        <f t="shared" si="1754"/>
        <v/>
      </c>
      <c r="R879" s="59" t="str">
        <f t="shared" si="1754"/>
        <v/>
      </c>
      <c r="S879" s="59" t="str">
        <f t="shared" si="1754"/>
        <v/>
      </c>
      <c r="T879" s="59" t="str">
        <f t="shared" si="1754"/>
        <v/>
      </c>
      <c r="U879" s="59" t="str">
        <f t="shared" si="1754"/>
        <v/>
      </c>
      <c r="V879" s="59" t="str">
        <f t="shared" si="1754"/>
        <v/>
      </c>
      <c r="W879" s="59" t="str">
        <f t="shared" si="1754"/>
        <v/>
      </c>
      <c r="X879" s="59" t="str">
        <f t="shared" si="1754"/>
        <v/>
      </c>
      <c r="Y879" s="59" t="str">
        <f t="shared" si="1754"/>
        <v/>
      </c>
      <c r="Z879" s="59" t="str">
        <f t="shared" si="1754"/>
        <v/>
      </c>
    </row>
    <row r="880">
      <c r="A880" s="16" t="s">
        <v>413</v>
      </c>
      <c r="B880" s="62"/>
      <c r="C880" s="54">
        <v>45343.0</v>
      </c>
      <c r="D880" s="54">
        <v>46028.0</v>
      </c>
      <c r="E880" s="55"/>
      <c r="F880" s="60"/>
      <c r="G880" s="57"/>
      <c r="H880" s="62"/>
      <c r="I880" s="58" t="str">
        <f t="shared" si="4"/>
        <v/>
      </c>
      <c r="J880" s="59" t="str">
        <f t="shared" ref="J880:K880" si="1755">if($E880="","",if($E880="Dropped",if(and(J$1&lt;=$I880,J$1&gt;=$H880),if(Year($D880)=J$1,$F880*0.8,if((year($D880)+1)=J$1,$F880*0.6,$F880*0.4)) ,""),if($E880="Minors",0,if($E880="FA Contract",if(and(J$1&lt;=$I880,J$1&gt;=$H880),$F880,""),if($E880="YP Contract",if(J$1=$H880,500000,if(J$1=($H880+1),1000000,if(J$1=($H880+2),1500000,""))))))))</f>
        <v/>
      </c>
      <c r="K880" s="59" t="str">
        <f t="shared" si="1755"/>
        <v/>
      </c>
      <c r="L880" s="59" t="str">
        <f t="shared" ref="L880:Z880" si="1756">if($E880="","",if($E880="Injured",if(and(L$1=year(today()),L$1&lt;=$I880,L$1&gt;=$H880),0,if(and(L$1&lt;=$I880,L$1&gt;=$H880),$F880,"")),if($E880="Dropped",if(and(L$1&lt;=$I880,L$1&gt;=$H880),if(Year($D880)=L$1,$F880*0.8,if((year($D880)+1)=L$1,$F880*0.6,$F880*0.4)) ,""),if($E880="Minors",0,if($E880="FA Contract",if(and(L$1&lt;=$I880,L$1&gt;=$H880),$F880,""),if($E880="YP Contract",if(L$1=$H880,500000,if(L$1=($H880+1),1000000,if(L$1=($H880+2),1500000,"")))))))))</f>
        <v/>
      </c>
      <c r="M880" s="59" t="str">
        <f t="shared" si="1756"/>
        <v/>
      </c>
      <c r="N880" s="59" t="str">
        <f t="shared" si="1756"/>
        <v/>
      </c>
      <c r="O880" s="59" t="str">
        <f t="shared" si="1756"/>
        <v/>
      </c>
      <c r="P880" s="59" t="str">
        <f t="shared" si="1756"/>
        <v/>
      </c>
      <c r="Q880" s="59" t="str">
        <f t="shared" si="1756"/>
        <v/>
      </c>
      <c r="R880" s="59" t="str">
        <f t="shared" si="1756"/>
        <v/>
      </c>
      <c r="S880" s="59" t="str">
        <f t="shared" si="1756"/>
        <v/>
      </c>
      <c r="T880" s="59" t="str">
        <f t="shared" si="1756"/>
        <v/>
      </c>
      <c r="U880" s="59" t="str">
        <f t="shared" si="1756"/>
        <v/>
      </c>
      <c r="V880" s="59" t="str">
        <f t="shared" si="1756"/>
        <v/>
      </c>
      <c r="W880" s="59" t="str">
        <f t="shared" si="1756"/>
        <v/>
      </c>
      <c r="X880" s="59" t="str">
        <f t="shared" si="1756"/>
        <v/>
      </c>
      <c r="Y880" s="59" t="str">
        <f t="shared" si="1756"/>
        <v/>
      </c>
      <c r="Z880" s="59" t="str">
        <f t="shared" si="1756"/>
        <v/>
      </c>
    </row>
    <row r="881">
      <c r="A881" s="16" t="s">
        <v>862</v>
      </c>
      <c r="B881" s="62"/>
      <c r="C881" s="54">
        <v>45746.0</v>
      </c>
      <c r="D881" s="54">
        <v>45760.0</v>
      </c>
      <c r="E881" s="55"/>
      <c r="F881" s="56"/>
      <c r="G881" s="57"/>
      <c r="H881" s="62"/>
      <c r="I881" s="58" t="str">
        <f t="shared" si="4"/>
        <v/>
      </c>
      <c r="J881" s="59" t="str">
        <f t="shared" ref="J881:K881" si="1757">if($E881="","",if($E881="Dropped",if(and(J$1&lt;=$I881,J$1&gt;=$H881),if(Year($D881)=J$1,$F881*0.8,if((year($D881)+1)=J$1,$F881*0.6,$F881*0.4)) ,""),if($E881="Minors",0,if($E881="FA Contract",if(and(J$1&lt;=$I881,J$1&gt;=$H881),$F881,""),if($E881="YP Contract",if(J$1=$H881,500000,if(J$1=($H881+1),1000000,if(J$1=($H881+2),1500000,""))))))))</f>
        <v/>
      </c>
      <c r="K881" s="59" t="str">
        <f t="shared" si="1757"/>
        <v/>
      </c>
      <c r="L881" s="59" t="str">
        <f t="shared" ref="L881:Z881" si="1758">if($E881="","",if($E881="Injured",if(and(L$1=year(today()),L$1&lt;=$I881,L$1&gt;=$H881),0,if(and(L$1&lt;=$I881,L$1&gt;=$H881),$F881,"")),if($E881="Dropped",if(and(L$1&lt;=$I881,L$1&gt;=$H881),if(Year($D881)=L$1,$F881*0.8,if((year($D881)+1)=L$1,$F881*0.6,$F881*0.4)) ,""),if($E881="Minors",0,if($E881="FA Contract",if(and(L$1&lt;=$I881,L$1&gt;=$H881),$F881,""),if($E881="YP Contract",if(L$1=$H881,500000,if(L$1=($H881+1),1000000,if(L$1=($H881+2),1500000,"")))))))))</f>
        <v/>
      </c>
      <c r="M881" s="59" t="str">
        <f t="shared" si="1758"/>
        <v/>
      </c>
      <c r="N881" s="59" t="str">
        <f t="shared" si="1758"/>
        <v/>
      </c>
      <c r="O881" s="59" t="str">
        <f t="shared" si="1758"/>
        <v/>
      </c>
      <c r="P881" s="59" t="str">
        <f t="shared" si="1758"/>
        <v/>
      </c>
      <c r="Q881" s="59" t="str">
        <f t="shared" si="1758"/>
        <v/>
      </c>
      <c r="R881" s="59" t="str">
        <f t="shared" si="1758"/>
        <v/>
      </c>
      <c r="S881" s="59" t="str">
        <f t="shared" si="1758"/>
        <v/>
      </c>
      <c r="T881" s="59" t="str">
        <f t="shared" si="1758"/>
        <v/>
      </c>
      <c r="U881" s="59" t="str">
        <f t="shared" si="1758"/>
        <v/>
      </c>
      <c r="V881" s="59" t="str">
        <f t="shared" si="1758"/>
        <v/>
      </c>
      <c r="W881" s="59" t="str">
        <f t="shared" si="1758"/>
        <v/>
      </c>
      <c r="X881" s="59" t="str">
        <f t="shared" si="1758"/>
        <v/>
      </c>
      <c r="Y881" s="59" t="str">
        <f t="shared" si="1758"/>
        <v/>
      </c>
      <c r="Z881" s="59" t="str">
        <f t="shared" si="1758"/>
        <v/>
      </c>
    </row>
    <row r="882">
      <c r="A882" s="16" t="s">
        <v>304</v>
      </c>
      <c r="B882" s="62"/>
      <c r="C882" s="54">
        <v>45880.0</v>
      </c>
      <c r="D882" s="54">
        <v>45977.0</v>
      </c>
      <c r="E882" s="55"/>
      <c r="F882" s="60"/>
      <c r="G882" s="57"/>
      <c r="H882" s="62"/>
      <c r="I882" s="58" t="str">
        <f t="shared" si="4"/>
        <v/>
      </c>
      <c r="J882" s="59" t="str">
        <f t="shared" ref="J882:K882" si="1759">if($E882="","",if($E882="Dropped",if(and(J$1&lt;=$I882,J$1&gt;=$H882),if(Year($D882)=J$1,$F882*0.8,if((year($D882)+1)=J$1,$F882*0.6,$F882*0.4)) ,""),if($E882="Minors",0,if($E882="FA Contract",if(and(J$1&lt;=$I882,J$1&gt;=$H882),$F882,""),if($E882="YP Contract",if(J$1=$H882,500000,if(J$1=($H882+1),1000000,if(J$1=($H882+2),1500000,""))))))))</f>
        <v/>
      </c>
      <c r="K882" s="59" t="str">
        <f t="shared" si="1759"/>
        <v/>
      </c>
      <c r="L882" s="59" t="str">
        <f t="shared" ref="L882:Z882" si="1760">if($E882="","",if($E882="Injured",if(and(L$1=year(today()),L$1&lt;=$I882,L$1&gt;=$H882),0,if(and(L$1&lt;=$I882,L$1&gt;=$H882),$F882,"")),if($E882="Dropped",if(and(L$1&lt;=$I882,L$1&gt;=$H882),if(Year($D882)=L$1,$F882*0.8,if((year($D882)+1)=L$1,$F882*0.6,$F882*0.4)) ,""),if($E882="Minors",0,if($E882="FA Contract",if(and(L$1&lt;=$I882,L$1&gt;=$H882),$F882,""),if($E882="YP Contract",if(L$1=$H882,500000,if(L$1=($H882+1),1000000,if(L$1=($H882+2),1500000,"")))))))))</f>
        <v/>
      </c>
      <c r="M882" s="59" t="str">
        <f t="shared" si="1760"/>
        <v/>
      </c>
      <c r="N882" s="59" t="str">
        <f t="shared" si="1760"/>
        <v/>
      </c>
      <c r="O882" s="59" t="str">
        <f t="shared" si="1760"/>
        <v/>
      </c>
      <c r="P882" s="59" t="str">
        <f t="shared" si="1760"/>
        <v/>
      </c>
      <c r="Q882" s="59" t="str">
        <f t="shared" si="1760"/>
        <v/>
      </c>
      <c r="R882" s="59" t="str">
        <f t="shared" si="1760"/>
        <v/>
      </c>
      <c r="S882" s="59" t="str">
        <f t="shared" si="1760"/>
        <v/>
      </c>
      <c r="T882" s="59" t="str">
        <f t="shared" si="1760"/>
        <v/>
      </c>
      <c r="U882" s="59" t="str">
        <f t="shared" si="1760"/>
        <v/>
      </c>
      <c r="V882" s="59" t="str">
        <f t="shared" si="1760"/>
        <v/>
      </c>
      <c r="W882" s="59" t="str">
        <f t="shared" si="1760"/>
        <v/>
      </c>
      <c r="X882" s="59" t="str">
        <f t="shared" si="1760"/>
        <v/>
      </c>
      <c r="Y882" s="59" t="str">
        <f t="shared" si="1760"/>
        <v/>
      </c>
      <c r="Z882" s="59" t="str">
        <f t="shared" si="1760"/>
        <v/>
      </c>
    </row>
    <row r="883">
      <c r="A883" s="16" t="s">
        <v>863</v>
      </c>
      <c r="B883" s="62"/>
      <c r="C883" s="54">
        <v>45523.0</v>
      </c>
      <c r="D883" s="54"/>
      <c r="E883" s="55"/>
      <c r="F883" s="60"/>
      <c r="G883" s="57"/>
      <c r="H883" s="62"/>
      <c r="I883" s="58" t="str">
        <f t="shared" si="4"/>
        <v/>
      </c>
      <c r="J883" s="59" t="str">
        <f t="shared" ref="J883:K883" si="1761">if($E883="","",if($E883="Dropped",if(and(J$1&lt;=$I883,J$1&gt;=$H883),if(Year($D883)=J$1,$F883*0.8,if((year($D883)+1)=J$1,$F883*0.6,$F883*0.4)) ,""),if($E883="Minors",0,if($E883="FA Contract",if(and(J$1&lt;=$I883,J$1&gt;=$H883),$F883,""),if($E883="YP Contract",if(J$1=$H883,500000,if(J$1=($H883+1),1000000,if(J$1=($H883+2),1500000,""))))))))</f>
        <v/>
      </c>
      <c r="K883" s="59" t="str">
        <f t="shared" si="1761"/>
        <v/>
      </c>
      <c r="L883" s="59" t="str">
        <f t="shared" ref="L883:Z883" si="1762">if($E883="","",if($E883="Injured",if(and(L$1=year(today()),L$1&lt;=$I883,L$1&gt;=$H883),0,if(and(L$1&lt;=$I883,L$1&gt;=$H883),$F883,"")),if($E883="Dropped",if(and(L$1&lt;=$I883,L$1&gt;=$H883),if(Year($D883)=L$1,$F883*0.8,if((year($D883)+1)=L$1,$F883*0.6,$F883*0.4)) ,""),if($E883="Minors",0,if($E883="FA Contract",if(and(L$1&lt;=$I883,L$1&gt;=$H883),$F883,""),if($E883="YP Contract",if(L$1=$H883,500000,if(L$1=($H883+1),1000000,if(L$1=($H883+2),1500000,"")))))))))</f>
        <v/>
      </c>
      <c r="M883" s="59" t="str">
        <f t="shared" si="1762"/>
        <v/>
      </c>
      <c r="N883" s="59" t="str">
        <f t="shared" si="1762"/>
        <v/>
      </c>
      <c r="O883" s="59" t="str">
        <f t="shared" si="1762"/>
        <v/>
      </c>
      <c r="P883" s="59" t="str">
        <f t="shared" si="1762"/>
        <v/>
      </c>
      <c r="Q883" s="59" t="str">
        <f t="shared" si="1762"/>
        <v/>
      </c>
      <c r="R883" s="59" t="str">
        <f t="shared" si="1762"/>
        <v/>
      </c>
      <c r="S883" s="59" t="str">
        <f t="shared" si="1762"/>
        <v/>
      </c>
      <c r="T883" s="59" t="str">
        <f t="shared" si="1762"/>
        <v/>
      </c>
      <c r="U883" s="59" t="str">
        <f t="shared" si="1762"/>
        <v/>
      </c>
      <c r="V883" s="59" t="str">
        <f t="shared" si="1762"/>
        <v/>
      </c>
      <c r="W883" s="59" t="str">
        <f t="shared" si="1762"/>
        <v/>
      </c>
      <c r="X883" s="59" t="str">
        <f t="shared" si="1762"/>
        <v/>
      </c>
      <c r="Y883" s="59" t="str">
        <f t="shared" si="1762"/>
        <v/>
      </c>
      <c r="Z883" s="59" t="str">
        <f t="shared" si="1762"/>
        <v/>
      </c>
    </row>
    <row r="884">
      <c r="A884" s="16" t="s">
        <v>864</v>
      </c>
      <c r="B884" s="62"/>
      <c r="C884" s="54">
        <v>45872.0</v>
      </c>
      <c r="D884" s="54">
        <v>45874.0</v>
      </c>
      <c r="E884" s="55"/>
      <c r="F884" s="60"/>
      <c r="G884" s="57"/>
      <c r="H884" s="62"/>
      <c r="I884" s="58" t="str">
        <f t="shared" si="4"/>
        <v/>
      </c>
      <c r="J884" s="59" t="str">
        <f t="shared" ref="J884:K884" si="1763">if($E884="","",if($E884="Dropped",if(and(J$1&lt;=$I884,J$1&gt;=$H884),if(Year($D884)=J$1,$F884*0.8,if((year($D884)+1)=J$1,$F884*0.6,$F884*0.4)) ,""),if($E884="Minors",0,if($E884="FA Contract",if(and(J$1&lt;=$I884,J$1&gt;=$H884),$F884,""),if($E884="YP Contract",if(J$1=$H884,500000,if(J$1=($H884+1),1000000,if(J$1=($H884+2),1500000,""))))))))</f>
        <v/>
      </c>
      <c r="K884" s="59" t="str">
        <f t="shared" si="1763"/>
        <v/>
      </c>
      <c r="L884" s="59" t="str">
        <f t="shared" ref="L884:Z884" si="1764">if($E884="","",if($E884="Injured",if(and(L$1=year(today()),L$1&lt;=$I884,L$1&gt;=$H884),0,if(and(L$1&lt;=$I884,L$1&gt;=$H884),$F884,"")),if($E884="Dropped",if(and(L$1&lt;=$I884,L$1&gt;=$H884),if(Year($D884)=L$1,$F884*0.8,if((year($D884)+1)=L$1,$F884*0.6,$F884*0.4)) ,""),if($E884="Minors",0,if($E884="FA Contract",if(and(L$1&lt;=$I884,L$1&gt;=$H884),$F884,""),if($E884="YP Contract",if(L$1=$H884,500000,if(L$1=($H884+1),1000000,if(L$1=($H884+2),1500000,"")))))))))</f>
        <v/>
      </c>
      <c r="M884" s="59" t="str">
        <f t="shared" si="1764"/>
        <v/>
      </c>
      <c r="N884" s="59" t="str">
        <f t="shared" si="1764"/>
        <v/>
      </c>
      <c r="O884" s="59" t="str">
        <f t="shared" si="1764"/>
        <v/>
      </c>
      <c r="P884" s="59" t="str">
        <f t="shared" si="1764"/>
        <v/>
      </c>
      <c r="Q884" s="59" t="str">
        <f t="shared" si="1764"/>
        <v/>
      </c>
      <c r="R884" s="59" t="str">
        <f t="shared" si="1764"/>
        <v/>
      </c>
      <c r="S884" s="59" t="str">
        <f t="shared" si="1764"/>
        <v/>
      </c>
      <c r="T884" s="59" t="str">
        <f t="shared" si="1764"/>
        <v/>
      </c>
      <c r="U884" s="59" t="str">
        <f t="shared" si="1764"/>
        <v/>
      </c>
      <c r="V884" s="59" t="str">
        <f t="shared" si="1764"/>
        <v/>
      </c>
      <c r="W884" s="59" t="str">
        <f t="shared" si="1764"/>
        <v/>
      </c>
      <c r="X884" s="59" t="str">
        <f t="shared" si="1764"/>
        <v/>
      </c>
      <c r="Y884" s="59" t="str">
        <f t="shared" si="1764"/>
        <v/>
      </c>
      <c r="Z884" s="59" t="str">
        <f t="shared" si="1764"/>
        <v/>
      </c>
    </row>
    <row r="885">
      <c r="A885" s="16" t="s">
        <v>865</v>
      </c>
      <c r="B885" s="62"/>
      <c r="C885" s="54">
        <v>45446.0</v>
      </c>
      <c r="D885" s="54"/>
      <c r="E885" s="55"/>
      <c r="F885" s="60"/>
      <c r="G885" s="57"/>
      <c r="H885" s="62"/>
      <c r="I885" s="58" t="str">
        <f t="shared" si="4"/>
        <v/>
      </c>
      <c r="J885" s="59" t="str">
        <f t="shared" ref="J885:K885" si="1765">if($E885="","",if($E885="Dropped",if(and(J$1&lt;=$I885,J$1&gt;=$H885),if(Year($D885)=J$1,$F885*0.8,if((year($D885)+1)=J$1,$F885*0.6,$F885*0.4)) ,""),if($E885="Minors",0,if($E885="FA Contract",if(and(J$1&lt;=$I885,J$1&gt;=$H885),$F885,""),if($E885="YP Contract",if(J$1=$H885,500000,if(J$1=($H885+1),1000000,if(J$1=($H885+2),1500000,""))))))))</f>
        <v/>
      </c>
      <c r="K885" s="59" t="str">
        <f t="shared" si="1765"/>
        <v/>
      </c>
      <c r="L885" s="59" t="str">
        <f t="shared" ref="L885:Z885" si="1766">if($E885="","",if($E885="Injured",if(and(L$1=year(today()),L$1&lt;=$I885,L$1&gt;=$H885),0,if(and(L$1&lt;=$I885,L$1&gt;=$H885),$F885,"")),if($E885="Dropped",if(and(L$1&lt;=$I885,L$1&gt;=$H885),if(Year($D885)=L$1,$F885*0.8,if((year($D885)+1)=L$1,$F885*0.6,$F885*0.4)) ,""),if($E885="Minors",0,if($E885="FA Contract",if(and(L$1&lt;=$I885,L$1&gt;=$H885),$F885,""),if($E885="YP Contract",if(L$1=$H885,500000,if(L$1=($H885+1),1000000,if(L$1=($H885+2),1500000,"")))))))))</f>
        <v/>
      </c>
      <c r="M885" s="59" t="str">
        <f t="shared" si="1766"/>
        <v/>
      </c>
      <c r="N885" s="59" t="str">
        <f t="shared" si="1766"/>
        <v/>
      </c>
      <c r="O885" s="59" t="str">
        <f t="shared" si="1766"/>
        <v/>
      </c>
      <c r="P885" s="59" t="str">
        <f t="shared" si="1766"/>
        <v/>
      </c>
      <c r="Q885" s="59" t="str">
        <f t="shared" si="1766"/>
        <v/>
      </c>
      <c r="R885" s="59" t="str">
        <f t="shared" si="1766"/>
        <v/>
      </c>
      <c r="S885" s="59" t="str">
        <f t="shared" si="1766"/>
        <v/>
      </c>
      <c r="T885" s="59" t="str">
        <f t="shared" si="1766"/>
        <v/>
      </c>
      <c r="U885" s="59" t="str">
        <f t="shared" si="1766"/>
        <v/>
      </c>
      <c r="V885" s="59" t="str">
        <f t="shared" si="1766"/>
        <v/>
      </c>
      <c r="W885" s="59" t="str">
        <f t="shared" si="1766"/>
        <v/>
      </c>
      <c r="X885" s="59" t="str">
        <f t="shared" si="1766"/>
        <v/>
      </c>
      <c r="Y885" s="59" t="str">
        <f t="shared" si="1766"/>
        <v/>
      </c>
      <c r="Z885" s="59" t="str">
        <f t="shared" si="1766"/>
        <v/>
      </c>
    </row>
    <row r="886">
      <c r="A886" s="16" t="s">
        <v>193</v>
      </c>
      <c r="B886" s="62"/>
      <c r="C886" s="54">
        <v>45767.0</v>
      </c>
      <c r="D886" s="54">
        <v>45977.0</v>
      </c>
      <c r="E886" s="55"/>
      <c r="F886" s="60"/>
      <c r="G886" s="57"/>
      <c r="H886" s="62"/>
      <c r="I886" s="58" t="str">
        <f t="shared" si="4"/>
        <v/>
      </c>
      <c r="J886" s="59" t="str">
        <f t="shared" ref="J886:K886" si="1767">if($E886="","",if($E886="Dropped",if(and(J$1&lt;=$I886,J$1&gt;=$H886),if(Year($D886)=J$1,$F886*0.8,if((year($D886)+1)=J$1,$F886*0.6,$F886*0.4)) ,""),if($E886="Minors",0,if($E886="FA Contract",if(and(J$1&lt;=$I886,J$1&gt;=$H886),$F886,""),if($E886="YP Contract",if(J$1=$H886,500000,if(J$1=($H886+1),1000000,if(J$1=($H886+2),1500000,""))))))))</f>
        <v/>
      </c>
      <c r="K886" s="59" t="str">
        <f t="shared" si="1767"/>
        <v/>
      </c>
      <c r="L886" s="59" t="str">
        <f t="shared" ref="L886:Z886" si="1768">if($E886="","",if($E886="Injured",if(and(L$1=year(today()),L$1&lt;=$I886,L$1&gt;=$H886),0,if(and(L$1&lt;=$I886,L$1&gt;=$H886),$F886,"")),if($E886="Dropped",if(and(L$1&lt;=$I886,L$1&gt;=$H886),if(Year($D886)=L$1,$F886*0.8,if((year($D886)+1)=L$1,$F886*0.6,$F886*0.4)) ,""),if($E886="Minors",0,if($E886="FA Contract",if(and(L$1&lt;=$I886,L$1&gt;=$H886),$F886,""),if($E886="YP Contract",if(L$1=$H886,500000,if(L$1=($H886+1),1000000,if(L$1=($H886+2),1500000,"")))))))))</f>
        <v/>
      </c>
      <c r="M886" s="59" t="str">
        <f t="shared" si="1768"/>
        <v/>
      </c>
      <c r="N886" s="59" t="str">
        <f t="shared" si="1768"/>
        <v/>
      </c>
      <c r="O886" s="59" t="str">
        <f t="shared" si="1768"/>
        <v/>
      </c>
      <c r="P886" s="59" t="str">
        <f t="shared" si="1768"/>
        <v/>
      </c>
      <c r="Q886" s="59" t="str">
        <f t="shared" si="1768"/>
        <v/>
      </c>
      <c r="R886" s="59" t="str">
        <f t="shared" si="1768"/>
        <v/>
      </c>
      <c r="S886" s="59" t="str">
        <f t="shared" si="1768"/>
        <v/>
      </c>
      <c r="T886" s="59" t="str">
        <f t="shared" si="1768"/>
        <v/>
      </c>
      <c r="U886" s="59" t="str">
        <f t="shared" si="1768"/>
        <v/>
      </c>
      <c r="V886" s="59" t="str">
        <f t="shared" si="1768"/>
        <v/>
      </c>
      <c r="W886" s="59" t="str">
        <f t="shared" si="1768"/>
        <v/>
      </c>
      <c r="X886" s="59" t="str">
        <f t="shared" si="1768"/>
        <v/>
      </c>
      <c r="Y886" s="59" t="str">
        <f t="shared" si="1768"/>
        <v/>
      </c>
      <c r="Z886" s="59" t="str">
        <f t="shared" si="1768"/>
        <v/>
      </c>
    </row>
    <row r="887">
      <c r="A887" s="16" t="s">
        <v>1105</v>
      </c>
      <c r="B887" s="62"/>
      <c r="C887" s="54">
        <v>45356.0</v>
      </c>
      <c r="D887" s="54">
        <v>45977.0</v>
      </c>
      <c r="E887" s="55"/>
      <c r="F887" s="60"/>
      <c r="G887" s="57"/>
      <c r="H887" s="62"/>
      <c r="I887" s="58" t="str">
        <f t="shared" si="4"/>
        <v/>
      </c>
      <c r="J887" s="59" t="str">
        <f t="shared" ref="J887:K887" si="1769">if($E887="","",if($E887="Dropped",if(and(J$1&lt;=$I887,J$1&gt;=$H887),if(Year($D887)=J$1,$F887*0.8,if((year($D887)+1)=J$1,$F887*0.6,$F887*0.4)) ,""),if($E887="Minors",0,if($E887="FA Contract",if(and(J$1&lt;=$I887,J$1&gt;=$H887),$F887,""),if($E887="YP Contract",if(J$1=$H887,500000,if(J$1=($H887+1),1000000,if(J$1=($H887+2),1500000,""))))))))</f>
        <v/>
      </c>
      <c r="K887" s="59" t="str">
        <f t="shared" si="1769"/>
        <v/>
      </c>
      <c r="L887" s="59" t="str">
        <f t="shared" ref="L887:Z887" si="1770">if($E887="","",if($E887="Injured",if(and(L$1=year(today()),L$1&lt;=$I887,L$1&gt;=$H887),0,if(and(L$1&lt;=$I887,L$1&gt;=$H887),$F887,"")),if($E887="Dropped",if(and(L$1&lt;=$I887,L$1&gt;=$H887),if(Year($D887)=L$1,$F887*0.8,if((year($D887)+1)=L$1,$F887*0.6,$F887*0.4)) ,""),if($E887="Minors",0,if($E887="FA Contract",if(and(L$1&lt;=$I887,L$1&gt;=$H887),$F887,""),if($E887="YP Contract",if(L$1=$H887,500000,if(L$1=($H887+1),1000000,if(L$1=($H887+2),1500000,"")))))))))</f>
        <v/>
      </c>
      <c r="M887" s="59" t="str">
        <f t="shared" si="1770"/>
        <v/>
      </c>
      <c r="N887" s="59" t="str">
        <f t="shared" si="1770"/>
        <v/>
      </c>
      <c r="O887" s="59" t="str">
        <f t="shared" si="1770"/>
        <v/>
      </c>
      <c r="P887" s="59" t="str">
        <f t="shared" si="1770"/>
        <v/>
      </c>
      <c r="Q887" s="59" t="str">
        <f t="shared" si="1770"/>
        <v/>
      </c>
      <c r="R887" s="59" t="str">
        <f t="shared" si="1770"/>
        <v/>
      </c>
      <c r="S887" s="59" t="str">
        <f t="shared" si="1770"/>
        <v/>
      </c>
      <c r="T887" s="59" t="str">
        <f t="shared" si="1770"/>
        <v/>
      </c>
      <c r="U887" s="59" t="str">
        <f t="shared" si="1770"/>
        <v/>
      </c>
      <c r="V887" s="59" t="str">
        <f t="shared" si="1770"/>
        <v/>
      </c>
      <c r="W887" s="59" t="str">
        <f t="shared" si="1770"/>
        <v/>
      </c>
      <c r="X887" s="59" t="str">
        <f t="shared" si="1770"/>
        <v/>
      </c>
      <c r="Y887" s="59" t="str">
        <f t="shared" si="1770"/>
        <v/>
      </c>
      <c r="Z887" s="59" t="str">
        <f t="shared" si="1770"/>
        <v/>
      </c>
    </row>
    <row r="888">
      <c r="A888" s="16" t="s">
        <v>866</v>
      </c>
      <c r="B888" s="62"/>
      <c r="C888" s="54">
        <v>45508.0</v>
      </c>
      <c r="D888" s="54"/>
      <c r="E888" s="55"/>
      <c r="F888" s="60"/>
      <c r="G888" s="57"/>
      <c r="H888" s="62"/>
      <c r="I888" s="58" t="str">
        <f t="shared" si="4"/>
        <v/>
      </c>
      <c r="J888" s="59" t="str">
        <f t="shared" ref="J888:K888" si="1771">if($E888="","",if($E888="Dropped",if(and(J$1&lt;=$I888,J$1&gt;=$H888),if(Year($D888)=J$1,$F888*0.8,if((year($D888)+1)=J$1,$F888*0.6,$F888*0.4)) ,""),if($E888="Minors",0,if($E888="FA Contract",if(and(J$1&lt;=$I888,J$1&gt;=$H888),$F888,""),if($E888="YP Contract",if(J$1=$H888,500000,if(J$1=($H888+1),1000000,if(J$1=($H888+2),1500000,""))))))))</f>
        <v/>
      </c>
      <c r="K888" s="59" t="str">
        <f t="shared" si="1771"/>
        <v/>
      </c>
      <c r="L888" s="59" t="str">
        <f t="shared" ref="L888:Z888" si="1772">if($E888="","",if($E888="Injured",if(and(L$1=year(today()),L$1&lt;=$I888,L$1&gt;=$H888),0,if(and(L$1&lt;=$I888,L$1&gt;=$H888),$F888,"")),if($E888="Dropped",if(and(L$1&lt;=$I888,L$1&gt;=$H888),if(Year($D888)=L$1,$F888*0.8,if((year($D888)+1)=L$1,$F888*0.6,$F888*0.4)) ,""),if($E888="Minors",0,if($E888="FA Contract",if(and(L$1&lt;=$I888,L$1&gt;=$H888),$F888,""),if($E888="YP Contract",if(L$1=$H888,500000,if(L$1=($H888+1),1000000,if(L$1=($H888+2),1500000,"")))))))))</f>
        <v/>
      </c>
      <c r="M888" s="59" t="str">
        <f t="shared" si="1772"/>
        <v/>
      </c>
      <c r="N888" s="59" t="str">
        <f t="shared" si="1772"/>
        <v/>
      </c>
      <c r="O888" s="59" t="str">
        <f t="shared" si="1772"/>
        <v/>
      </c>
      <c r="P888" s="59" t="str">
        <f t="shared" si="1772"/>
        <v/>
      </c>
      <c r="Q888" s="59" t="str">
        <f t="shared" si="1772"/>
        <v/>
      </c>
      <c r="R888" s="59" t="str">
        <f t="shared" si="1772"/>
        <v/>
      </c>
      <c r="S888" s="59" t="str">
        <f t="shared" si="1772"/>
        <v/>
      </c>
      <c r="T888" s="59" t="str">
        <f t="shared" si="1772"/>
        <v/>
      </c>
      <c r="U888" s="59" t="str">
        <f t="shared" si="1772"/>
        <v/>
      </c>
      <c r="V888" s="59" t="str">
        <f t="shared" si="1772"/>
        <v/>
      </c>
      <c r="W888" s="59" t="str">
        <f t="shared" si="1772"/>
        <v/>
      </c>
      <c r="X888" s="59" t="str">
        <f t="shared" si="1772"/>
        <v/>
      </c>
      <c r="Y888" s="59" t="str">
        <f t="shared" si="1772"/>
        <v/>
      </c>
      <c r="Z888" s="59" t="str">
        <f t="shared" si="1772"/>
        <v/>
      </c>
    </row>
    <row r="889">
      <c r="A889" s="16" t="s">
        <v>867</v>
      </c>
      <c r="B889" s="62"/>
      <c r="C889" s="54">
        <v>45418.0</v>
      </c>
      <c r="D889" s="54"/>
      <c r="E889" s="55"/>
      <c r="F889" s="60"/>
      <c r="G889" s="72"/>
      <c r="H889" s="62"/>
      <c r="I889" s="58" t="str">
        <f t="shared" si="4"/>
        <v/>
      </c>
      <c r="J889" s="59" t="str">
        <f t="shared" ref="J889:K889" si="1773">if($E889="","",if($E889="Dropped",if(and(J$1&lt;=$I889,J$1&gt;=$H889),if(Year($D889)=J$1,$F889*0.8,if((year($D889)+1)=J$1,$F889*0.6,$F889*0.4)) ,""),if($E889="Minors",0,if($E889="FA Contract",if(and(J$1&lt;=$I889,J$1&gt;=$H889),$F889,""),if($E889="YP Contract",if(J$1=$H889,500000,if(J$1=($H889+1),1000000,if(J$1=($H889+2),1500000,""))))))))</f>
        <v/>
      </c>
      <c r="K889" s="59" t="str">
        <f t="shared" si="1773"/>
        <v/>
      </c>
      <c r="L889" s="59" t="str">
        <f t="shared" ref="L889:Z889" si="1774">if($E889="","",if($E889="Injured",if(and(L$1=year(today()),L$1&lt;=$I889,L$1&gt;=$H889),0,if(and(L$1&lt;=$I889,L$1&gt;=$H889),$F889,"")),if($E889="Dropped",if(and(L$1&lt;=$I889,L$1&gt;=$H889),if(Year($D889)=L$1,$F889*0.8,if((year($D889)+1)=L$1,$F889*0.6,$F889*0.4)) ,""),if($E889="Minors",0,if($E889="FA Contract",if(and(L$1&lt;=$I889,L$1&gt;=$H889),$F889,""),if($E889="YP Contract",if(L$1=$H889,500000,if(L$1=($H889+1),1000000,if(L$1=($H889+2),1500000,"")))))))))</f>
        <v/>
      </c>
      <c r="M889" s="59" t="str">
        <f t="shared" si="1774"/>
        <v/>
      </c>
      <c r="N889" s="59" t="str">
        <f t="shared" si="1774"/>
        <v/>
      </c>
      <c r="O889" s="59" t="str">
        <f t="shared" si="1774"/>
        <v/>
      </c>
      <c r="P889" s="59" t="str">
        <f t="shared" si="1774"/>
        <v/>
      </c>
      <c r="Q889" s="59" t="str">
        <f t="shared" si="1774"/>
        <v/>
      </c>
      <c r="R889" s="59" t="str">
        <f t="shared" si="1774"/>
        <v/>
      </c>
      <c r="S889" s="59" t="str">
        <f t="shared" si="1774"/>
        <v/>
      </c>
      <c r="T889" s="59" t="str">
        <f t="shared" si="1774"/>
        <v/>
      </c>
      <c r="U889" s="59" t="str">
        <f t="shared" si="1774"/>
        <v/>
      </c>
      <c r="V889" s="59" t="str">
        <f t="shared" si="1774"/>
        <v/>
      </c>
      <c r="W889" s="59" t="str">
        <f t="shared" si="1774"/>
        <v/>
      </c>
      <c r="X889" s="59" t="str">
        <f t="shared" si="1774"/>
        <v/>
      </c>
      <c r="Y889" s="59" t="str">
        <f t="shared" si="1774"/>
        <v/>
      </c>
      <c r="Z889" s="59" t="str">
        <f t="shared" si="1774"/>
        <v/>
      </c>
    </row>
    <row r="890">
      <c r="A890" s="16" t="s">
        <v>77</v>
      </c>
      <c r="B890" s="62"/>
      <c r="C890" s="54">
        <v>45356.0</v>
      </c>
      <c r="D890" s="54">
        <v>45977.0</v>
      </c>
      <c r="E890" s="55"/>
      <c r="F890" s="60"/>
      <c r="G890" s="57"/>
      <c r="H890" s="62"/>
      <c r="I890" s="58" t="str">
        <f t="shared" si="4"/>
        <v/>
      </c>
      <c r="J890" s="59" t="str">
        <f t="shared" ref="J890:K890" si="1775">if($E890="","",if($E890="Dropped",if(and(J$1&lt;=$I890,J$1&gt;=$H890),if(Year($D890)=J$1,$F890*0.8,if((year($D890)+1)=J$1,$F890*0.6,$F890*0.4)) ,""),if($E890="Minors",0,if($E890="FA Contract",if(and(J$1&lt;=$I890,J$1&gt;=$H890),$F890,""),if($E890="YP Contract",if(J$1=$H890,500000,if(J$1=($H890+1),1000000,if(J$1=($H890+2),1500000,""))))))))</f>
        <v/>
      </c>
      <c r="K890" s="59" t="str">
        <f t="shared" si="1775"/>
        <v/>
      </c>
      <c r="L890" s="59" t="str">
        <f t="shared" ref="L890:Z890" si="1776">if($E890="","",if($E890="Injured",if(and(L$1=year(today()),L$1&lt;=$I890,L$1&gt;=$H890),0,if(and(L$1&lt;=$I890,L$1&gt;=$H890),$F890,"")),if($E890="Dropped",if(and(L$1&lt;=$I890,L$1&gt;=$H890),if(Year($D890)=L$1,$F890*0.8,if((year($D890)+1)=L$1,$F890*0.6,$F890*0.4)) ,""),if($E890="Minors",0,if($E890="FA Contract",if(and(L$1&lt;=$I890,L$1&gt;=$H890),$F890,""),if($E890="YP Contract",if(L$1=$H890,500000,if(L$1=($H890+1),1000000,if(L$1=($H890+2),1500000,"")))))))))</f>
        <v/>
      </c>
      <c r="M890" s="59" t="str">
        <f t="shared" si="1776"/>
        <v/>
      </c>
      <c r="N890" s="59" t="str">
        <f t="shared" si="1776"/>
        <v/>
      </c>
      <c r="O890" s="59" t="str">
        <f t="shared" si="1776"/>
        <v/>
      </c>
      <c r="P890" s="59" t="str">
        <f t="shared" si="1776"/>
        <v/>
      </c>
      <c r="Q890" s="59" t="str">
        <f t="shared" si="1776"/>
        <v/>
      </c>
      <c r="R890" s="59" t="str">
        <f t="shared" si="1776"/>
        <v/>
      </c>
      <c r="S890" s="59" t="str">
        <f t="shared" si="1776"/>
        <v/>
      </c>
      <c r="T890" s="59" t="str">
        <f t="shared" si="1776"/>
        <v/>
      </c>
      <c r="U890" s="59" t="str">
        <f t="shared" si="1776"/>
        <v/>
      </c>
      <c r="V890" s="59" t="str">
        <f t="shared" si="1776"/>
        <v/>
      </c>
      <c r="W890" s="59" t="str">
        <f t="shared" si="1776"/>
        <v/>
      </c>
      <c r="X890" s="59" t="str">
        <f t="shared" si="1776"/>
        <v/>
      </c>
      <c r="Y890" s="59" t="str">
        <f t="shared" si="1776"/>
        <v/>
      </c>
      <c r="Z890" s="59" t="str">
        <f t="shared" si="1776"/>
        <v/>
      </c>
    </row>
    <row r="891">
      <c r="A891" s="16" t="s">
        <v>868</v>
      </c>
      <c r="B891" s="62"/>
      <c r="C891" s="54">
        <v>45739.0</v>
      </c>
      <c r="D891" s="54">
        <v>45795.0</v>
      </c>
      <c r="E891" s="55"/>
      <c r="F891" s="56"/>
      <c r="G891" s="57"/>
      <c r="H891" s="62"/>
      <c r="I891" s="58" t="str">
        <f t="shared" si="4"/>
        <v/>
      </c>
      <c r="J891" s="59" t="str">
        <f t="shared" ref="J891:K891" si="1777">if($E891="","",if($E891="Dropped",if(and(J$1&lt;=$I891,J$1&gt;=$H891),if(Year($D891)=J$1,$F891*0.8,if((year($D891)+1)=J$1,$F891*0.6,$F891*0.4)) ,""),if($E891="Minors",0,if($E891="FA Contract",if(and(J$1&lt;=$I891,J$1&gt;=$H891),$F891,""),if($E891="YP Contract",if(J$1=$H891,500000,if(J$1=($H891+1),1000000,if(J$1=($H891+2),1500000,""))))))))</f>
        <v/>
      </c>
      <c r="K891" s="59" t="str">
        <f t="shared" si="1777"/>
        <v/>
      </c>
      <c r="L891" s="59" t="str">
        <f t="shared" ref="L891:Z891" si="1778">if($E891="","",if($E891="Injured",if(and(L$1=year(today()),L$1&lt;=$I891,L$1&gt;=$H891),0,if(and(L$1&lt;=$I891,L$1&gt;=$H891),$F891,"")),if($E891="Dropped",if(and(L$1&lt;=$I891,L$1&gt;=$H891),if(Year($D891)=L$1,$F891*0.8,if((year($D891)+1)=L$1,$F891*0.6,$F891*0.4)) ,""),if($E891="Minors",0,if($E891="FA Contract",if(and(L$1&lt;=$I891,L$1&gt;=$H891),$F891,""),if($E891="YP Contract",if(L$1=$H891,500000,if(L$1=($H891+1),1000000,if(L$1=($H891+2),1500000,"")))))))))</f>
        <v/>
      </c>
      <c r="M891" s="59" t="str">
        <f t="shared" si="1778"/>
        <v/>
      </c>
      <c r="N891" s="59" t="str">
        <f t="shared" si="1778"/>
        <v/>
      </c>
      <c r="O891" s="59" t="str">
        <f t="shared" si="1778"/>
        <v/>
      </c>
      <c r="P891" s="59" t="str">
        <f t="shared" si="1778"/>
        <v/>
      </c>
      <c r="Q891" s="59" t="str">
        <f t="shared" si="1778"/>
        <v/>
      </c>
      <c r="R891" s="59" t="str">
        <f t="shared" si="1778"/>
        <v/>
      </c>
      <c r="S891" s="59" t="str">
        <f t="shared" si="1778"/>
        <v/>
      </c>
      <c r="T891" s="59" t="str">
        <f t="shared" si="1778"/>
        <v/>
      </c>
      <c r="U891" s="59" t="str">
        <f t="shared" si="1778"/>
        <v/>
      </c>
      <c r="V891" s="59" t="str">
        <f t="shared" si="1778"/>
        <v/>
      </c>
      <c r="W891" s="59" t="str">
        <f t="shared" si="1778"/>
        <v/>
      </c>
      <c r="X891" s="59" t="str">
        <f t="shared" si="1778"/>
        <v/>
      </c>
      <c r="Y891" s="59" t="str">
        <f t="shared" si="1778"/>
        <v/>
      </c>
      <c r="Z891" s="59" t="str">
        <f t="shared" si="1778"/>
        <v/>
      </c>
    </row>
    <row r="892">
      <c r="A892" s="16" t="s">
        <v>869</v>
      </c>
      <c r="B892" s="62"/>
      <c r="C892" s="54">
        <v>45721.0</v>
      </c>
      <c r="D892" s="54">
        <v>45767.0</v>
      </c>
      <c r="E892" s="55"/>
      <c r="F892" s="60"/>
      <c r="G892" s="57"/>
      <c r="H892" s="62"/>
      <c r="I892" s="58" t="str">
        <f t="shared" si="4"/>
        <v/>
      </c>
      <c r="J892" s="59" t="str">
        <f t="shared" ref="J892:K892" si="1779">if($E892="","",if($E892="Dropped",if(and(J$1&lt;=$I892,J$1&gt;=$H892),if(Year($D892)=J$1,$F892*0.8,if((year($D892)+1)=J$1,$F892*0.6,$F892*0.4)) ,""),if($E892="Minors",0,if($E892="FA Contract",if(and(J$1&lt;=$I892,J$1&gt;=$H892),$F892,""),if($E892="YP Contract",if(J$1=$H892,500000,if(J$1=($H892+1),1000000,if(J$1=($H892+2),1500000,""))))))))</f>
        <v/>
      </c>
      <c r="K892" s="59" t="str">
        <f t="shared" si="1779"/>
        <v/>
      </c>
      <c r="L892" s="59" t="str">
        <f t="shared" ref="L892:Z892" si="1780">if($E892="","",if($E892="Injured",if(and(L$1=year(today()),L$1&lt;=$I892,L$1&gt;=$H892),0,if(and(L$1&lt;=$I892,L$1&gt;=$H892),$F892,"")),if($E892="Dropped",if(and(L$1&lt;=$I892,L$1&gt;=$H892),if(Year($D892)=L$1,$F892*0.8,if((year($D892)+1)=L$1,$F892*0.6,$F892*0.4)) ,""),if($E892="Minors",0,if($E892="FA Contract",if(and(L$1&lt;=$I892,L$1&gt;=$H892),$F892,""),if($E892="YP Contract",if(L$1=$H892,500000,if(L$1=($H892+1),1000000,if(L$1=($H892+2),1500000,"")))))))))</f>
        <v/>
      </c>
      <c r="M892" s="59" t="str">
        <f t="shared" si="1780"/>
        <v/>
      </c>
      <c r="N892" s="59" t="str">
        <f t="shared" si="1780"/>
        <v/>
      </c>
      <c r="O892" s="59" t="str">
        <f t="shared" si="1780"/>
        <v/>
      </c>
      <c r="P892" s="59" t="str">
        <f t="shared" si="1780"/>
        <v/>
      </c>
      <c r="Q892" s="59" t="str">
        <f t="shared" si="1780"/>
        <v/>
      </c>
      <c r="R892" s="59" t="str">
        <f t="shared" si="1780"/>
        <v/>
      </c>
      <c r="S892" s="59" t="str">
        <f t="shared" si="1780"/>
        <v/>
      </c>
      <c r="T892" s="59" t="str">
        <f t="shared" si="1780"/>
        <v/>
      </c>
      <c r="U892" s="59" t="str">
        <f t="shared" si="1780"/>
        <v/>
      </c>
      <c r="V892" s="59" t="str">
        <f t="shared" si="1780"/>
        <v/>
      </c>
      <c r="W892" s="59" t="str">
        <f t="shared" si="1780"/>
        <v/>
      </c>
      <c r="X892" s="59" t="str">
        <f t="shared" si="1780"/>
        <v/>
      </c>
      <c r="Y892" s="59" t="str">
        <f t="shared" si="1780"/>
        <v/>
      </c>
      <c r="Z892" s="59" t="str">
        <f t="shared" si="1780"/>
        <v/>
      </c>
    </row>
    <row r="893">
      <c r="A893" s="16" t="s">
        <v>870</v>
      </c>
      <c r="B893" s="62"/>
      <c r="C893" s="54">
        <v>45608.0</v>
      </c>
      <c r="D893" s="54"/>
      <c r="E893" s="55"/>
      <c r="F893" s="56"/>
      <c r="G893" s="57"/>
      <c r="H893" s="62"/>
      <c r="I893" s="58" t="str">
        <f t="shared" si="4"/>
        <v/>
      </c>
      <c r="J893" s="59" t="str">
        <f t="shared" ref="J893:K893" si="1781">if($E893="","",if($E893="Dropped",if(and(J$1&lt;=$I893,J$1&gt;=$H893),if(Year($D893)=J$1,$F893*0.8,if((year($D893)+1)=J$1,$F893*0.6,$F893*0.4)) ,""),if($E893="Minors",0,if($E893="FA Contract",if(and(J$1&lt;=$I893,J$1&gt;=$H893),$F893,""),if($E893="YP Contract",if(J$1=$H893,500000,if(J$1=($H893+1),1000000,if(J$1=($H893+2),1500000,""))))))))</f>
        <v/>
      </c>
      <c r="K893" s="59" t="str">
        <f t="shared" si="1781"/>
        <v/>
      </c>
      <c r="L893" s="59" t="str">
        <f t="shared" ref="L893:Z893" si="1782">if($E893="","",if($E893="Injured",if(and(L$1=year(today()),L$1&lt;=$I893,L$1&gt;=$H893),0,if(and(L$1&lt;=$I893,L$1&gt;=$H893),$F893,"")),if($E893="Dropped",if(and(L$1&lt;=$I893,L$1&gt;=$H893),if(Year($D893)=L$1,$F893*0.8,if((year($D893)+1)=L$1,$F893*0.6,$F893*0.4)) ,""),if($E893="Minors",0,if($E893="FA Contract",if(and(L$1&lt;=$I893,L$1&gt;=$H893),$F893,""),if($E893="YP Contract",if(L$1=$H893,500000,if(L$1=($H893+1),1000000,if(L$1=($H893+2),1500000,"")))))))))</f>
        <v/>
      </c>
      <c r="M893" s="59" t="str">
        <f t="shared" si="1782"/>
        <v/>
      </c>
      <c r="N893" s="59" t="str">
        <f t="shared" si="1782"/>
        <v/>
      </c>
      <c r="O893" s="59" t="str">
        <f t="shared" si="1782"/>
        <v/>
      </c>
      <c r="P893" s="59" t="str">
        <f t="shared" si="1782"/>
        <v/>
      </c>
      <c r="Q893" s="59" t="str">
        <f t="shared" si="1782"/>
        <v/>
      </c>
      <c r="R893" s="59" t="str">
        <f t="shared" si="1782"/>
        <v/>
      </c>
      <c r="S893" s="59" t="str">
        <f t="shared" si="1782"/>
        <v/>
      </c>
      <c r="T893" s="59" t="str">
        <f t="shared" si="1782"/>
        <v/>
      </c>
      <c r="U893" s="59" t="str">
        <f t="shared" si="1782"/>
        <v/>
      </c>
      <c r="V893" s="59" t="str">
        <f t="shared" si="1782"/>
        <v/>
      </c>
      <c r="W893" s="59" t="str">
        <f t="shared" si="1782"/>
        <v/>
      </c>
      <c r="X893" s="59" t="str">
        <f t="shared" si="1782"/>
        <v/>
      </c>
      <c r="Y893" s="59" t="str">
        <f t="shared" si="1782"/>
        <v/>
      </c>
      <c r="Z893" s="59" t="str">
        <f t="shared" si="1782"/>
        <v/>
      </c>
    </row>
    <row r="894">
      <c r="A894" s="16" t="s">
        <v>19</v>
      </c>
      <c r="B894" s="62"/>
      <c r="C894" s="54">
        <v>45356.0</v>
      </c>
      <c r="D894" s="54">
        <v>45977.0</v>
      </c>
      <c r="E894" s="55"/>
      <c r="F894" s="60"/>
      <c r="G894" s="57"/>
      <c r="H894" s="62"/>
      <c r="I894" s="58" t="str">
        <f t="shared" si="4"/>
        <v/>
      </c>
      <c r="J894" s="59" t="str">
        <f t="shared" ref="J894:K894" si="1783">if($E894="","",if($E894="Dropped",if(and(J$1&lt;=$I894,J$1&gt;=$H894),if(Year($D894)=J$1,$F894*0.8,if((year($D894)+1)=J$1,$F894*0.6,$F894*0.4)) ,""),if($E894="Minors",0,if($E894="FA Contract",if(and(J$1&lt;=$I894,J$1&gt;=$H894),$F894,""),if($E894="YP Contract",if(J$1=$H894,500000,if(J$1=($H894+1),1000000,if(J$1=($H894+2),1500000,""))))))))</f>
        <v/>
      </c>
      <c r="K894" s="59" t="str">
        <f t="shared" si="1783"/>
        <v/>
      </c>
      <c r="L894" s="59" t="str">
        <f t="shared" ref="L894:Z894" si="1784">if($E894="","",if($E894="Injured",if(and(L$1=year(today()),L$1&lt;=$I894,L$1&gt;=$H894),0,if(and(L$1&lt;=$I894,L$1&gt;=$H894),$F894,"")),if($E894="Dropped",if(and(L$1&lt;=$I894,L$1&gt;=$H894),if(Year($D894)=L$1,$F894*0.8,if((year($D894)+1)=L$1,$F894*0.6,$F894*0.4)) ,""),if($E894="Minors",0,if($E894="FA Contract",if(and(L$1&lt;=$I894,L$1&gt;=$H894),$F894,""),if($E894="YP Contract",if(L$1=$H894,500000,if(L$1=($H894+1),1000000,if(L$1=($H894+2),1500000,"")))))))))</f>
        <v/>
      </c>
      <c r="M894" s="59" t="str">
        <f t="shared" si="1784"/>
        <v/>
      </c>
      <c r="N894" s="59" t="str">
        <f t="shared" si="1784"/>
        <v/>
      </c>
      <c r="O894" s="59" t="str">
        <f t="shared" si="1784"/>
        <v/>
      </c>
      <c r="P894" s="59" t="str">
        <f t="shared" si="1784"/>
        <v/>
      </c>
      <c r="Q894" s="59" t="str">
        <f t="shared" si="1784"/>
        <v/>
      </c>
      <c r="R894" s="59" t="str">
        <f t="shared" si="1784"/>
        <v/>
      </c>
      <c r="S894" s="59" t="str">
        <f t="shared" si="1784"/>
        <v/>
      </c>
      <c r="T894" s="59" t="str">
        <f t="shared" si="1784"/>
        <v/>
      </c>
      <c r="U894" s="59" t="str">
        <f t="shared" si="1784"/>
        <v/>
      </c>
      <c r="V894" s="59" t="str">
        <f t="shared" si="1784"/>
        <v/>
      </c>
      <c r="W894" s="59" t="str">
        <f t="shared" si="1784"/>
        <v/>
      </c>
      <c r="X894" s="59" t="str">
        <f t="shared" si="1784"/>
        <v/>
      </c>
      <c r="Y894" s="59" t="str">
        <f t="shared" si="1784"/>
        <v/>
      </c>
      <c r="Z894" s="59" t="str">
        <f t="shared" si="1784"/>
        <v/>
      </c>
    </row>
    <row r="895">
      <c r="A895" s="16" t="s">
        <v>871</v>
      </c>
      <c r="B895" s="62"/>
      <c r="C895" s="54">
        <v>45760.0</v>
      </c>
      <c r="D895" s="54">
        <v>45872.0</v>
      </c>
      <c r="E895" s="55"/>
      <c r="F895" s="60"/>
      <c r="G895" s="57"/>
      <c r="H895" s="62"/>
      <c r="I895" s="58" t="str">
        <f t="shared" si="4"/>
        <v/>
      </c>
      <c r="J895" s="59" t="str">
        <f t="shared" ref="J895:K895" si="1785">if($E895="","",if($E895="Dropped",if(and(J$1&lt;=$I895,J$1&gt;=$H895),if(Year($D895)=J$1,$F895*0.8,if((year($D895)+1)=J$1,$F895*0.6,$F895*0.4)) ,""),if($E895="Minors",0,if($E895="FA Contract",if(and(J$1&lt;=$I895,J$1&gt;=$H895),$F895,""),if($E895="YP Contract",if(J$1=$H895,500000,if(J$1=($H895+1),1000000,if(J$1=($H895+2),1500000,""))))))))</f>
        <v/>
      </c>
      <c r="K895" s="59" t="str">
        <f t="shared" si="1785"/>
        <v/>
      </c>
      <c r="L895" s="59" t="str">
        <f t="shared" ref="L895:Z895" si="1786">if($E895="","",if($E895="Injured",if(and(L$1=year(today()),L$1&lt;=$I895,L$1&gt;=$H895),0,if(and(L$1&lt;=$I895,L$1&gt;=$H895),$F895,"")),if($E895="Dropped",if(and(L$1&lt;=$I895,L$1&gt;=$H895),if(Year($D895)=L$1,$F895*0.8,if((year($D895)+1)=L$1,$F895*0.6,$F895*0.4)) ,""),if($E895="Minors",0,if($E895="FA Contract",if(and(L$1&lt;=$I895,L$1&gt;=$H895),$F895,""),if($E895="YP Contract",if(L$1=$H895,500000,if(L$1=($H895+1),1000000,if(L$1=($H895+2),1500000,"")))))))))</f>
        <v/>
      </c>
      <c r="M895" s="59" t="str">
        <f t="shared" si="1786"/>
        <v/>
      </c>
      <c r="N895" s="59" t="str">
        <f t="shared" si="1786"/>
        <v/>
      </c>
      <c r="O895" s="59" t="str">
        <f t="shared" si="1786"/>
        <v/>
      </c>
      <c r="P895" s="59" t="str">
        <f t="shared" si="1786"/>
        <v/>
      </c>
      <c r="Q895" s="59" t="str">
        <f t="shared" si="1786"/>
        <v/>
      </c>
      <c r="R895" s="59" t="str">
        <f t="shared" si="1786"/>
        <v/>
      </c>
      <c r="S895" s="59" t="str">
        <f t="shared" si="1786"/>
        <v/>
      </c>
      <c r="T895" s="59" t="str">
        <f t="shared" si="1786"/>
        <v/>
      </c>
      <c r="U895" s="59" t="str">
        <f t="shared" si="1786"/>
        <v/>
      </c>
      <c r="V895" s="59" t="str">
        <f t="shared" si="1786"/>
        <v/>
      </c>
      <c r="W895" s="59" t="str">
        <f t="shared" si="1786"/>
        <v/>
      </c>
      <c r="X895" s="59" t="str">
        <f t="shared" si="1786"/>
        <v/>
      </c>
      <c r="Y895" s="59" t="str">
        <f t="shared" si="1786"/>
        <v/>
      </c>
      <c r="Z895" s="59" t="str">
        <f t="shared" si="1786"/>
        <v/>
      </c>
    </row>
    <row r="896">
      <c r="A896" s="16" t="s">
        <v>872</v>
      </c>
      <c r="B896" s="62"/>
      <c r="C896" s="54">
        <v>45523.0</v>
      </c>
      <c r="D896" s="54"/>
      <c r="E896" s="55"/>
      <c r="F896" s="60"/>
      <c r="G896" s="57"/>
      <c r="H896" s="62"/>
      <c r="I896" s="58" t="str">
        <f t="shared" si="4"/>
        <v/>
      </c>
      <c r="J896" s="59" t="str">
        <f t="shared" ref="J896:K896" si="1787">if($E896="","",if($E896="Dropped",if(and(J$1&lt;=$I896,J$1&gt;=$H896),if(Year($D896)=J$1,$F896*0.8,if((year($D896)+1)=J$1,$F896*0.6,$F896*0.4)) ,""),if($E896="Minors",0,if($E896="FA Contract",if(and(J$1&lt;=$I896,J$1&gt;=$H896),$F896,""),if($E896="YP Contract",if(J$1=$H896,500000,if(J$1=($H896+1),1000000,if(J$1=($H896+2),1500000,""))))))))</f>
        <v/>
      </c>
      <c r="K896" s="59" t="str">
        <f t="shared" si="1787"/>
        <v/>
      </c>
      <c r="L896" s="59" t="str">
        <f t="shared" ref="L896:Z896" si="1788">if($E896="","",if($E896="Injured",if(and(L$1=year(today()),L$1&lt;=$I896,L$1&gt;=$H896),0,if(and(L$1&lt;=$I896,L$1&gt;=$H896),$F896,"")),if($E896="Dropped",if(and(L$1&lt;=$I896,L$1&gt;=$H896),if(Year($D896)=L$1,$F896*0.8,if((year($D896)+1)=L$1,$F896*0.6,$F896*0.4)) ,""),if($E896="Minors",0,if($E896="FA Contract",if(and(L$1&lt;=$I896,L$1&gt;=$H896),$F896,""),if($E896="YP Contract",if(L$1=$H896,500000,if(L$1=($H896+1),1000000,if(L$1=($H896+2),1500000,"")))))))))</f>
        <v/>
      </c>
      <c r="M896" s="59" t="str">
        <f t="shared" si="1788"/>
        <v/>
      </c>
      <c r="N896" s="59" t="str">
        <f t="shared" si="1788"/>
        <v/>
      </c>
      <c r="O896" s="59" t="str">
        <f t="shared" si="1788"/>
        <v/>
      </c>
      <c r="P896" s="59" t="str">
        <f t="shared" si="1788"/>
        <v/>
      </c>
      <c r="Q896" s="59" t="str">
        <f t="shared" si="1788"/>
        <v/>
      </c>
      <c r="R896" s="59" t="str">
        <f t="shared" si="1788"/>
        <v/>
      </c>
      <c r="S896" s="59" t="str">
        <f t="shared" si="1788"/>
        <v/>
      </c>
      <c r="T896" s="59" t="str">
        <f t="shared" si="1788"/>
        <v/>
      </c>
      <c r="U896" s="59" t="str">
        <f t="shared" si="1788"/>
        <v/>
      </c>
      <c r="V896" s="59" t="str">
        <f t="shared" si="1788"/>
        <v/>
      </c>
      <c r="W896" s="59" t="str">
        <f t="shared" si="1788"/>
        <v/>
      </c>
      <c r="X896" s="59" t="str">
        <f t="shared" si="1788"/>
        <v/>
      </c>
      <c r="Y896" s="59" t="str">
        <f t="shared" si="1788"/>
        <v/>
      </c>
      <c r="Z896" s="59" t="str">
        <f t="shared" si="1788"/>
        <v/>
      </c>
    </row>
    <row r="897">
      <c r="A897" s="16" t="s">
        <v>405</v>
      </c>
      <c r="B897" s="62"/>
      <c r="C897" s="54">
        <v>45721.0</v>
      </c>
      <c r="D897" s="54">
        <v>45977.0</v>
      </c>
      <c r="E897" s="55"/>
      <c r="F897" s="56"/>
      <c r="G897" s="57"/>
      <c r="H897" s="62"/>
      <c r="I897" s="58" t="str">
        <f t="shared" si="4"/>
        <v/>
      </c>
      <c r="J897" s="59" t="str">
        <f t="shared" ref="J897:K897" si="1789">if($E897="","",if($E897="Dropped",if(and(J$1&lt;=$I897,J$1&gt;=$H897),if(Year($D897)=J$1,$F897*0.8,if((year($D897)+1)=J$1,$F897*0.6,$F897*0.4)) ,""),if($E897="Minors",0,if($E897="FA Contract",if(and(J$1&lt;=$I897,J$1&gt;=$H897),$F897,""),if($E897="YP Contract",if(J$1=$H897,500000,if(J$1=($H897+1),1000000,if(J$1=($H897+2),1500000,""))))))))</f>
        <v/>
      </c>
      <c r="K897" s="59" t="str">
        <f t="shared" si="1789"/>
        <v/>
      </c>
      <c r="L897" s="59" t="str">
        <f t="shared" ref="L897:Z897" si="1790">if($E897="","",if($E897="Injured",if(and(L$1=year(today()),L$1&lt;=$I897,L$1&gt;=$H897),0,if(and(L$1&lt;=$I897,L$1&gt;=$H897),$F897,"")),if($E897="Dropped",if(and(L$1&lt;=$I897,L$1&gt;=$H897),if(Year($D897)=L$1,$F897*0.8,if((year($D897)+1)=L$1,$F897*0.6,$F897*0.4)) ,""),if($E897="Minors",0,if($E897="FA Contract",if(and(L$1&lt;=$I897,L$1&gt;=$H897),$F897,""),if($E897="YP Contract",if(L$1=$H897,500000,if(L$1=($H897+1),1000000,if(L$1=($H897+2),1500000,"")))))))))</f>
        <v/>
      </c>
      <c r="M897" s="59" t="str">
        <f t="shared" si="1790"/>
        <v/>
      </c>
      <c r="N897" s="59" t="str">
        <f t="shared" si="1790"/>
        <v/>
      </c>
      <c r="O897" s="59" t="str">
        <f t="shared" si="1790"/>
        <v/>
      </c>
      <c r="P897" s="59" t="str">
        <f t="shared" si="1790"/>
        <v/>
      </c>
      <c r="Q897" s="59" t="str">
        <f t="shared" si="1790"/>
        <v/>
      </c>
      <c r="R897" s="59" t="str">
        <f t="shared" si="1790"/>
        <v/>
      </c>
      <c r="S897" s="59" t="str">
        <f t="shared" si="1790"/>
        <v/>
      </c>
      <c r="T897" s="59" t="str">
        <f t="shared" si="1790"/>
        <v/>
      </c>
      <c r="U897" s="59" t="str">
        <f t="shared" si="1790"/>
        <v/>
      </c>
      <c r="V897" s="59" t="str">
        <f t="shared" si="1790"/>
        <v/>
      </c>
      <c r="W897" s="59" t="str">
        <f t="shared" si="1790"/>
        <v/>
      </c>
      <c r="X897" s="59" t="str">
        <f t="shared" si="1790"/>
        <v/>
      </c>
      <c r="Y897" s="59" t="str">
        <f t="shared" si="1790"/>
        <v/>
      </c>
      <c r="Z897" s="59" t="str">
        <f t="shared" si="1790"/>
        <v/>
      </c>
    </row>
    <row r="898">
      <c r="A898" s="16" t="s">
        <v>126</v>
      </c>
      <c r="B898" s="62"/>
      <c r="C898" s="54">
        <v>45721.0</v>
      </c>
      <c r="D898" s="54">
        <v>45977.0</v>
      </c>
      <c r="E898" s="55"/>
      <c r="F898" s="56"/>
      <c r="G898" s="57"/>
      <c r="H898" s="62"/>
      <c r="I898" s="58" t="str">
        <f t="shared" si="4"/>
        <v/>
      </c>
      <c r="J898" s="59" t="str">
        <f t="shared" ref="J898:K898" si="1791">if($E898="","",if($E898="Dropped",if(and(J$1&lt;=$I898,J$1&gt;=$H898),if(Year($D898)=J$1,$F898*0.8,if((year($D898)+1)=J$1,$F898*0.6,$F898*0.4)) ,""),if($E898="Minors",0,if($E898="FA Contract",if(and(J$1&lt;=$I898,J$1&gt;=$H898),$F898,""),if($E898="YP Contract",if(J$1=$H898,500000,if(J$1=($H898+1),1000000,if(J$1=($H898+2),1500000,""))))))))</f>
        <v/>
      </c>
      <c r="K898" s="59" t="str">
        <f t="shared" si="1791"/>
        <v/>
      </c>
      <c r="L898" s="59" t="str">
        <f t="shared" ref="L898:Z898" si="1792">if($E898="","",if($E898="Injured",if(and(L$1=year(today()),L$1&lt;=$I898,L$1&gt;=$H898),0,if(and(L$1&lt;=$I898,L$1&gt;=$H898),$F898,"")),if($E898="Dropped",if(and(L$1&lt;=$I898,L$1&gt;=$H898),if(Year($D898)=L$1,$F898*0.8,if((year($D898)+1)=L$1,$F898*0.6,$F898*0.4)) ,""),if($E898="Minors",0,if($E898="FA Contract",if(and(L$1&lt;=$I898,L$1&gt;=$H898),$F898,""),if($E898="YP Contract",if(L$1=$H898,500000,if(L$1=($H898+1),1000000,if(L$1=($H898+2),1500000,"")))))))))</f>
        <v/>
      </c>
      <c r="M898" s="59" t="str">
        <f t="shared" si="1792"/>
        <v/>
      </c>
      <c r="N898" s="59" t="str">
        <f t="shared" si="1792"/>
        <v/>
      </c>
      <c r="O898" s="59" t="str">
        <f t="shared" si="1792"/>
        <v/>
      </c>
      <c r="P898" s="59" t="str">
        <f t="shared" si="1792"/>
        <v/>
      </c>
      <c r="Q898" s="59" t="str">
        <f t="shared" si="1792"/>
        <v/>
      </c>
      <c r="R898" s="59" t="str">
        <f t="shared" si="1792"/>
        <v/>
      </c>
      <c r="S898" s="59" t="str">
        <f t="shared" si="1792"/>
        <v/>
      </c>
      <c r="T898" s="59" t="str">
        <f t="shared" si="1792"/>
        <v/>
      </c>
      <c r="U898" s="59" t="str">
        <f t="shared" si="1792"/>
        <v/>
      </c>
      <c r="V898" s="59" t="str">
        <f t="shared" si="1792"/>
        <v/>
      </c>
      <c r="W898" s="59" t="str">
        <f t="shared" si="1792"/>
        <v/>
      </c>
      <c r="X898" s="59" t="str">
        <f t="shared" si="1792"/>
        <v/>
      </c>
      <c r="Y898" s="59" t="str">
        <f t="shared" si="1792"/>
        <v/>
      </c>
      <c r="Z898" s="59" t="str">
        <f t="shared" si="1792"/>
        <v/>
      </c>
    </row>
    <row r="899">
      <c r="A899" s="16" t="s">
        <v>414</v>
      </c>
      <c r="B899" s="62"/>
      <c r="C899" s="54">
        <v>45343.0</v>
      </c>
      <c r="D899" s="54">
        <v>46028.0</v>
      </c>
      <c r="E899" s="55"/>
      <c r="F899" s="60"/>
      <c r="G899" s="57"/>
      <c r="H899" s="62"/>
      <c r="I899" s="58" t="str">
        <f t="shared" si="4"/>
        <v/>
      </c>
      <c r="J899" s="59" t="str">
        <f t="shared" ref="J899:K899" si="1793">if($E899="","",if($E899="Dropped",if(and(J$1&lt;=$I899,J$1&gt;=$H899),if(Year($D899)=J$1,$F899*0.8,if((year($D899)+1)=J$1,$F899*0.6,$F899*0.4)) ,""),if($E899="Minors",0,if($E899="FA Contract",if(and(J$1&lt;=$I899,J$1&gt;=$H899),$F899,""),if($E899="YP Contract",if(J$1=$H899,500000,if(J$1=($H899+1),1000000,if(J$1=($H899+2),1500000,""))))))))</f>
        <v/>
      </c>
      <c r="K899" s="59" t="str">
        <f t="shared" si="1793"/>
        <v/>
      </c>
      <c r="L899" s="59" t="str">
        <f t="shared" ref="L899:Z899" si="1794">if($E899="","",if($E899="Injured",if(and(L$1=year(today()),L$1&lt;=$I899,L$1&gt;=$H899),0,if(and(L$1&lt;=$I899,L$1&gt;=$H899),$F899,"")),if($E899="Dropped",if(and(L$1&lt;=$I899,L$1&gt;=$H899),if(Year($D899)=L$1,$F899*0.8,if((year($D899)+1)=L$1,$F899*0.6,$F899*0.4)) ,""),if($E899="Minors",0,if($E899="FA Contract",if(and(L$1&lt;=$I899,L$1&gt;=$H899),$F899,""),if($E899="YP Contract",if(L$1=$H899,500000,if(L$1=($H899+1),1000000,if(L$1=($H899+2),1500000,"")))))))))</f>
        <v/>
      </c>
      <c r="M899" s="59" t="str">
        <f t="shared" si="1794"/>
        <v/>
      </c>
      <c r="N899" s="59" t="str">
        <f t="shared" si="1794"/>
        <v/>
      </c>
      <c r="O899" s="59" t="str">
        <f t="shared" si="1794"/>
        <v/>
      </c>
      <c r="P899" s="59" t="str">
        <f t="shared" si="1794"/>
        <v/>
      </c>
      <c r="Q899" s="59" t="str">
        <f t="shared" si="1794"/>
        <v/>
      </c>
      <c r="R899" s="59" t="str">
        <f t="shared" si="1794"/>
        <v/>
      </c>
      <c r="S899" s="59" t="str">
        <f t="shared" si="1794"/>
        <v/>
      </c>
      <c r="T899" s="59" t="str">
        <f t="shared" si="1794"/>
        <v/>
      </c>
      <c r="U899" s="59" t="str">
        <f t="shared" si="1794"/>
        <v/>
      </c>
      <c r="V899" s="59" t="str">
        <f t="shared" si="1794"/>
        <v/>
      </c>
      <c r="W899" s="59" t="str">
        <f t="shared" si="1794"/>
        <v/>
      </c>
      <c r="X899" s="59" t="str">
        <f t="shared" si="1794"/>
        <v/>
      </c>
      <c r="Y899" s="59" t="str">
        <f t="shared" si="1794"/>
        <v/>
      </c>
      <c r="Z899" s="59" t="str">
        <f t="shared" si="1794"/>
        <v/>
      </c>
    </row>
    <row r="900">
      <c r="A900" s="16" t="s">
        <v>873</v>
      </c>
      <c r="B900" s="62"/>
      <c r="C900" s="54">
        <v>45732.0</v>
      </c>
      <c r="D900" s="54">
        <v>45814.0</v>
      </c>
      <c r="E900" s="55"/>
      <c r="F900" s="56"/>
      <c r="G900" s="57"/>
      <c r="H900" s="62"/>
      <c r="I900" s="58" t="str">
        <f t="shared" si="4"/>
        <v/>
      </c>
      <c r="J900" s="59" t="str">
        <f t="shared" ref="J900:K900" si="1795">if($E900="","",if($E900="Dropped",if(and(J$1&lt;=$I900,J$1&gt;=$H900),if(Year($D900)=J$1,$F900*0.8,if((year($D900)+1)=J$1,$F900*0.6,$F900*0.4)) ,""),if($E900="Minors",0,if($E900="FA Contract",if(and(J$1&lt;=$I900,J$1&gt;=$H900),$F900,""),if($E900="YP Contract",if(J$1=$H900,500000,if(J$1=($H900+1),1000000,if(J$1=($H900+2),1500000,""))))))))</f>
        <v/>
      </c>
      <c r="K900" s="59" t="str">
        <f t="shared" si="1795"/>
        <v/>
      </c>
      <c r="L900" s="59" t="str">
        <f t="shared" ref="L900:Z900" si="1796">if($E900="","",if($E900="Injured",if(and(L$1=year(today()),L$1&lt;=$I900,L$1&gt;=$H900),0,if(and(L$1&lt;=$I900,L$1&gt;=$H900),$F900,"")),if($E900="Dropped",if(and(L$1&lt;=$I900,L$1&gt;=$H900),if(Year($D900)=L$1,$F900*0.8,if((year($D900)+1)=L$1,$F900*0.6,$F900*0.4)) ,""),if($E900="Minors",0,if($E900="FA Contract",if(and(L$1&lt;=$I900,L$1&gt;=$H900),$F900,""),if($E900="YP Contract",if(L$1=$H900,500000,if(L$1=($H900+1),1000000,if(L$1=($H900+2),1500000,"")))))))))</f>
        <v/>
      </c>
      <c r="M900" s="59" t="str">
        <f t="shared" si="1796"/>
        <v/>
      </c>
      <c r="N900" s="59" t="str">
        <f t="shared" si="1796"/>
        <v/>
      </c>
      <c r="O900" s="59" t="str">
        <f t="shared" si="1796"/>
        <v/>
      </c>
      <c r="P900" s="59" t="str">
        <f t="shared" si="1796"/>
        <v/>
      </c>
      <c r="Q900" s="59" t="str">
        <f t="shared" si="1796"/>
        <v/>
      </c>
      <c r="R900" s="59" t="str">
        <f t="shared" si="1796"/>
        <v/>
      </c>
      <c r="S900" s="59" t="str">
        <f t="shared" si="1796"/>
        <v/>
      </c>
      <c r="T900" s="59" t="str">
        <f t="shared" si="1796"/>
        <v/>
      </c>
      <c r="U900" s="59" t="str">
        <f t="shared" si="1796"/>
        <v/>
      </c>
      <c r="V900" s="59" t="str">
        <f t="shared" si="1796"/>
        <v/>
      </c>
      <c r="W900" s="59" t="str">
        <f t="shared" si="1796"/>
        <v/>
      </c>
      <c r="X900" s="59" t="str">
        <f t="shared" si="1796"/>
        <v/>
      </c>
      <c r="Y900" s="59" t="str">
        <f t="shared" si="1796"/>
        <v/>
      </c>
      <c r="Z900" s="59" t="str">
        <f t="shared" si="1796"/>
        <v/>
      </c>
    </row>
    <row r="901">
      <c r="A901" s="16" t="s">
        <v>874</v>
      </c>
      <c r="B901" s="62"/>
      <c r="C901" s="54">
        <v>45389.0</v>
      </c>
      <c r="D901" s="54"/>
      <c r="E901" s="55"/>
      <c r="F901" s="60"/>
      <c r="G901" s="18"/>
      <c r="H901" s="62"/>
      <c r="I901" s="58" t="str">
        <f t="shared" si="4"/>
        <v/>
      </c>
      <c r="J901" s="59" t="str">
        <f t="shared" ref="J901:K901" si="1797">if($E901="","",if($E901="Dropped",if(and(J$1&lt;=$I901,J$1&gt;=$H901),if(Year($D901)=J$1,$F901*0.8,if((year($D901)+1)=J$1,$F901*0.6,$F901*0.4)) ,""),if($E901="Minors",0,if($E901="FA Contract",if(and(J$1&lt;=$I901,J$1&gt;=$H901),$F901,""),if($E901="YP Contract",if(J$1=$H901,500000,if(J$1=($H901+1),1000000,if(J$1=($H901+2),1500000,""))))))))</f>
        <v/>
      </c>
      <c r="K901" s="59" t="str">
        <f t="shared" si="1797"/>
        <v/>
      </c>
      <c r="L901" s="59" t="str">
        <f t="shared" ref="L901:Z901" si="1798">if($E901="","",if($E901="Injured",if(and(L$1=year(today()),L$1&lt;=$I901,L$1&gt;=$H901),0,if(and(L$1&lt;=$I901,L$1&gt;=$H901),$F901,"")),if($E901="Dropped",if(and(L$1&lt;=$I901,L$1&gt;=$H901),if(Year($D901)=L$1,$F901*0.8,if((year($D901)+1)=L$1,$F901*0.6,$F901*0.4)) ,""),if($E901="Minors",0,if($E901="FA Contract",if(and(L$1&lt;=$I901,L$1&gt;=$H901),$F901,""),if($E901="YP Contract",if(L$1=$H901,500000,if(L$1=($H901+1),1000000,if(L$1=($H901+2),1500000,"")))))))))</f>
        <v/>
      </c>
      <c r="M901" s="59" t="str">
        <f t="shared" si="1798"/>
        <v/>
      </c>
      <c r="N901" s="59" t="str">
        <f t="shared" si="1798"/>
        <v/>
      </c>
      <c r="O901" s="59" t="str">
        <f t="shared" si="1798"/>
        <v/>
      </c>
      <c r="P901" s="59" t="str">
        <f t="shared" si="1798"/>
        <v/>
      </c>
      <c r="Q901" s="59" t="str">
        <f t="shared" si="1798"/>
        <v/>
      </c>
      <c r="R901" s="59" t="str">
        <f t="shared" si="1798"/>
        <v/>
      </c>
      <c r="S901" s="59" t="str">
        <f t="shared" si="1798"/>
        <v/>
      </c>
      <c r="T901" s="59" t="str">
        <f t="shared" si="1798"/>
        <v/>
      </c>
      <c r="U901" s="59" t="str">
        <f t="shared" si="1798"/>
        <v/>
      </c>
      <c r="V901" s="59" t="str">
        <f t="shared" si="1798"/>
        <v/>
      </c>
      <c r="W901" s="59" t="str">
        <f t="shared" si="1798"/>
        <v/>
      </c>
      <c r="X901" s="59" t="str">
        <f t="shared" si="1798"/>
        <v/>
      </c>
      <c r="Y901" s="59" t="str">
        <f t="shared" si="1798"/>
        <v/>
      </c>
      <c r="Z901" s="59" t="str">
        <f t="shared" si="1798"/>
        <v/>
      </c>
    </row>
    <row r="902">
      <c r="A902" s="16" t="s">
        <v>875</v>
      </c>
      <c r="B902" s="62"/>
      <c r="C902" s="54">
        <v>45356.0</v>
      </c>
      <c r="D902" s="54">
        <v>45687.0</v>
      </c>
      <c r="E902" s="55"/>
      <c r="F902" s="60"/>
      <c r="G902" s="18"/>
      <c r="H902" s="62"/>
      <c r="I902" s="58" t="str">
        <f t="shared" si="4"/>
        <v/>
      </c>
      <c r="J902" s="59" t="str">
        <f t="shared" ref="J902:K902" si="1799">if($E902="","",if($E902="Dropped",if(and(J$1&lt;=$I902,J$1&gt;=$H902),if(Year($D902)=J$1,$F902*0.8,if((year($D902)+1)=J$1,$F902*0.6,$F902*0.4)) ,""),if($E902="Minors",0,if($E902="FA Contract",if(and(J$1&lt;=$I902,J$1&gt;=$H902),$F902,""),if($E902="YP Contract",if(J$1=$H902,500000,if(J$1=($H902+1),1000000,if(J$1=($H902+2),1500000,""))))))))</f>
        <v/>
      </c>
      <c r="K902" s="59" t="str">
        <f t="shared" si="1799"/>
        <v/>
      </c>
      <c r="L902" s="59" t="str">
        <f t="shared" ref="L902:Z902" si="1800">if($E902="","",if($E902="Injured",if(and(L$1=year(today()),L$1&lt;=$I902,L$1&gt;=$H902),0,if(and(L$1&lt;=$I902,L$1&gt;=$H902),$F902,"")),if($E902="Dropped",if(and(L$1&lt;=$I902,L$1&gt;=$H902),if(Year($D902)=L$1,$F902*0.8,if((year($D902)+1)=L$1,$F902*0.6,$F902*0.4)) ,""),if($E902="Minors",0,if($E902="FA Contract",if(and(L$1&lt;=$I902,L$1&gt;=$H902),$F902,""),if($E902="YP Contract",if(L$1=$H902,500000,if(L$1=($H902+1),1000000,if(L$1=($H902+2),1500000,"")))))))))</f>
        <v/>
      </c>
      <c r="M902" s="59" t="str">
        <f t="shared" si="1800"/>
        <v/>
      </c>
      <c r="N902" s="59" t="str">
        <f t="shared" si="1800"/>
        <v/>
      </c>
      <c r="O902" s="59" t="str">
        <f t="shared" si="1800"/>
        <v/>
      </c>
      <c r="P902" s="59" t="str">
        <f t="shared" si="1800"/>
        <v/>
      </c>
      <c r="Q902" s="59" t="str">
        <f t="shared" si="1800"/>
        <v/>
      </c>
      <c r="R902" s="59" t="str">
        <f t="shared" si="1800"/>
        <v/>
      </c>
      <c r="S902" s="59" t="str">
        <f t="shared" si="1800"/>
        <v/>
      </c>
      <c r="T902" s="59" t="str">
        <f t="shared" si="1800"/>
        <v/>
      </c>
      <c r="U902" s="59" t="str">
        <f t="shared" si="1800"/>
        <v/>
      </c>
      <c r="V902" s="59" t="str">
        <f t="shared" si="1800"/>
        <v/>
      </c>
      <c r="W902" s="59" t="str">
        <f t="shared" si="1800"/>
        <v/>
      </c>
      <c r="X902" s="59" t="str">
        <f t="shared" si="1800"/>
        <v/>
      </c>
      <c r="Y902" s="59" t="str">
        <f t="shared" si="1800"/>
        <v/>
      </c>
      <c r="Z902" s="59" t="str">
        <f t="shared" si="1800"/>
        <v/>
      </c>
    </row>
    <row r="903">
      <c r="A903" s="16" t="s">
        <v>1106</v>
      </c>
      <c r="B903" s="62"/>
      <c r="C903" s="54">
        <v>45356.0</v>
      </c>
      <c r="D903" s="54">
        <v>45977.0</v>
      </c>
      <c r="E903" s="55"/>
      <c r="F903" s="60"/>
      <c r="G903" s="57"/>
      <c r="H903" s="62"/>
      <c r="I903" s="58" t="str">
        <f t="shared" si="4"/>
        <v/>
      </c>
      <c r="J903" s="59" t="str">
        <f t="shared" ref="J903:K903" si="1801">if($E903="","",if($E903="Dropped",if(and(J$1&lt;=$I903,J$1&gt;=$H903),if(Year($D903)=J$1,$F903*0.8,if((year($D903)+1)=J$1,$F903*0.6,$F903*0.4)) ,""),if($E903="Minors",0,if($E903="FA Contract",if(and(J$1&lt;=$I903,J$1&gt;=$H903),$F903,""),if($E903="YP Contract",if(J$1=$H903,500000,if(J$1=($H903+1),1000000,if(J$1=($H903+2),1500000,""))))))))</f>
        <v/>
      </c>
      <c r="K903" s="59" t="str">
        <f t="shared" si="1801"/>
        <v/>
      </c>
      <c r="L903" s="59" t="str">
        <f t="shared" ref="L903:Z903" si="1802">if($E903="","",if($E903="Injured",if(and(L$1=year(today()),L$1&lt;=$I903,L$1&gt;=$H903),0,if(and(L$1&lt;=$I903,L$1&gt;=$H903),$F903,"")),if($E903="Dropped",if(and(L$1&lt;=$I903,L$1&gt;=$H903),if(Year($D903)=L$1,$F903*0.8,if((year($D903)+1)=L$1,$F903*0.6,$F903*0.4)) ,""),if($E903="Minors",0,if($E903="FA Contract",if(and(L$1&lt;=$I903,L$1&gt;=$H903),$F903,""),if($E903="YP Contract",if(L$1=$H903,500000,if(L$1=($H903+1),1000000,if(L$1=($H903+2),1500000,"")))))))))</f>
        <v/>
      </c>
      <c r="M903" s="59" t="str">
        <f t="shared" si="1802"/>
        <v/>
      </c>
      <c r="N903" s="59" t="str">
        <f t="shared" si="1802"/>
        <v/>
      </c>
      <c r="O903" s="59" t="str">
        <f t="shared" si="1802"/>
        <v/>
      </c>
      <c r="P903" s="59" t="str">
        <f t="shared" si="1802"/>
        <v/>
      </c>
      <c r="Q903" s="59" t="str">
        <f t="shared" si="1802"/>
        <v/>
      </c>
      <c r="R903" s="59" t="str">
        <f t="shared" si="1802"/>
        <v/>
      </c>
      <c r="S903" s="59" t="str">
        <f t="shared" si="1802"/>
        <v/>
      </c>
      <c r="T903" s="59" t="str">
        <f t="shared" si="1802"/>
        <v/>
      </c>
      <c r="U903" s="59" t="str">
        <f t="shared" si="1802"/>
        <v/>
      </c>
      <c r="V903" s="59" t="str">
        <f t="shared" si="1802"/>
        <v/>
      </c>
      <c r="W903" s="59" t="str">
        <f t="shared" si="1802"/>
        <v/>
      </c>
      <c r="X903" s="59" t="str">
        <f t="shared" si="1802"/>
        <v/>
      </c>
      <c r="Y903" s="59" t="str">
        <f t="shared" si="1802"/>
        <v/>
      </c>
      <c r="Z903" s="59" t="str">
        <f t="shared" si="1802"/>
        <v/>
      </c>
    </row>
    <row r="904">
      <c r="A904" s="16" t="s">
        <v>177</v>
      </c>
      <c r="B904" s="62"/>
      <c r="C904" s="54">
        <v>45721.0</v>
      </c>
      <c r="D904" s="54">
        <v>46028.0</v>
      </c>
      <c r="E904" s="55"/>
      <c r="F904" s="56"/>
      <c r="G904" s="57"/>
      <c r="H904" s="62"/>
      <c r="I904" s="58" t="str">
        <f t="shared" si="4"/>
        <v/>
      </c>
      <c r="J904" s="59" t="str">
        <f t="shared" ref="J904:K904" si="1803">if($E904="","",if($E904="Dropped",if(and(J$1&lt;=$I904,J$1&gt;=$H904),if(Year($D904)=J$1,$F904*0.8,if((year($D904)+1)=J$1,$F904*0.6,$F904*0.4)) ,""),if($E904="Minors",0,if($E904="FA Contract",if(and(J$1&lt;=$I904,J$1&gt;=$H904),$F904,""),if($E904="YP Contract",if(J$1=$H904,500000,if(J$1=($H904+1),1000000,if(J$1=($H904+2),1500000,""))))))))</f>
        <v/>
      </c>
      <c r="K904" s="59" t="str">
        <f t="shared" si="1803"/>
        <v/>
      </c>
      <c r="L904" s="59" t="str">
        <f t="shared" ref="L904:Z904" si="1804">if($E904="","",if($E904="Injured",if(and(L$1=year(today()),L$1&lt;=$I904,L$1&gt;=$H904),0,if(and(L$1&lt;=$I904,L$1&gt;=$H904),$F904,"")),if($E904="Dropped",if(and(L$1&lt;=$I904,L$1&gt;=$H904),if(Year($D904)=L$1,$F904*0.8,if((year($D904)+1)=L$1,$F904*0.6,$F904*0.4)) ,""),if($E904="Minors",0,if($E904="FA Contract",if(and(L$1&lt;=$I904,L$1&gt;=$H904),$F904,""),if($E904="YP Contract",if(L$1=$H904,500000,if(L$1=($H904+1),1000000,if(L$1=($H904+2),1500000,"")))))))))</f>
        <v/>
      </c>
      <c r="M904" s="59" t="str">
        <f t="shared" si="1804"/>
        <v/>
      </c>
      <c r="N904" s="59" t="str">
        <f t="shared" si="1804"/>
        <v/>
      </c>
      <c r="O904" s="59" t="str">
        <f t="shared" si="1804"/>
        <v/>
      </c>
      <c r="P904" s="59" t="str">
        <f t="shared" si="1804"/>
        <v/>
      </c>
      <c r="Q904" s="59" t="str">
        <f t="shared" si="1804"/>
        <v/>
      </c>
      <c r="R904" s="59" t="str">
        <f t="shared" si="1804"/>
        <v/>
      </c>
      <c r="S904" s="59" t="str">
        <f t="shared" si="1804"/>
        <v/>
      </c>
      <c r="T904" s="59" t="str">
        <f t="shared" si="1804"/>
        <v/>
      </c>
      <c r="U904" s="59" t="str">
        <f t="shared" si="1804"/>
        <v/>
      </c>
      <c r="V904" s="59" t="str">
        <f t="shared" si="1804"/>
        <v/>
      </c>
      <c r="W904" s="59" t="str">
        <f t="shared" si="1804"/>
        <v/>
      </c>
      <c r="X904" s="59" t="str">
        <f t="shared" si="1804"/>
        <v/>
      </c>
      <c r="Y904" s="59" t="str">
        <f t="shared" si="1804"/>
        <v/>
      </c>
      <c r="Z904" s="59" t="str">
        <f t="shared" si="1804"/>
        <v/>
      </c>
    </row>
    <row r="905">
      <c r="A905" s="16" t="s">
        <v>271</v>
      </c>
      <c r="B905" s="16"/>
      <c r="C905" s="54">
        <v>45318.0</v>
      </c>
      <c r="D905" s="54">
        <v>46046.0</v>
      </c>
      <c r="E905" s="55"/>
      <c r="F905" s="60"/>
      <c r="G905" s="57"/>
      <c r="H905" s="16"/>
      <c r="I905" s="58" t="str">
        <f t="shared" si="4"/>
        <v/>
      </c>
      <c r="J905" s="59" t="str">
        <f t="shared" ref="J905:K905" si="1805">if($E905="","",if($E905="Dropped",if(and(J$1&lt;=$I905,J$1&gt;=$H905),if(Year($D905)=J$1,$F905*0.8,if((year($D905)+1)=J$1,$F905*0.6,$F905*0.4)) ,""),if($E905="Minors",0,if($E905="FA Contract",if(and(J$1&lt;=$I905,J$1&gt;=$H905),$F905,""),if($E905="YP Contract",if(J$1=$H905,500000,if(J$1=($H905+1),1000000,if(J$1=($H905+2),1500000,""))))))))</f>
        <v/>
      </c>
      <c r="K905" s="59" t="str">
        <f t="shared" si="1805"/>
        <v/>
      </c>
      <c r="L905" s="59" t="str">
        <f t="shared" ref="L905:Z905" si="1806">if($E905="","",if($E905="Injured",if(and(L$1=year(today()),L$1&lt;=$I905,L$1&gt;=$H905),0,if(and(L$1&lt;=$I905,L$1&gt;=$H905),$F905,"")),if($E905="Dropped",if(and(L$1&lt;=$I905,L$1&gt;=$H905),if(Year($D905)=L$1,$F905*0.8,if((year($D905)+1)=L$1,$F905*0.6,$F905*0.4)) ,""),if($E905="Minors",0,if($E905="FA Contract",if(and(L$1&lt;=$I905,L$1&gt;=$H905),$F905,""),if($E905="YP Contract",if(L$1=$H905,500000,if(L$1=($H905+1),1000000,if(L$1=($H905+2),1500000,"")))))))))</f>
        <v/>
      </c>
      <c r="M905" s="59" t="str">
        <f t="shared" si="1806"/>
        <v/>
      </c>
      <c r="N905" s="59" t="str">
        <f t="shared" si="1806"/>
        <v/>
      </c>
      <c r="O905" s="59" t="str">
        <f t="shared" si="1806"/>
        <v/>
      </c>
      <c r="P905" s="59" t="str">
        <f t="shared" si="1806"/>
        <v/>
      </c>
      <c r="Q905" s="59" t="str">
        <f t="shared" si="1806"/>
        <v/>
      </c>
      <c r="R905" s="59" t="str">
        <f t="shared" si="1806"/>
        <v/>
      </c>
      <c r="S905" s="59" t="str">
        <f t="shared" si="1806"/>
        <v/>
      </c>
      <c r="T905" s="59" t="str">
        <f t="shared" si="1806"/>
        <v/>
      </c>
      <c r="U905" s="59" t="str">
        <f t="shared" si="1806"/>
        <v/>
      </c>
      <c r="V905" s="59" t="str">
        <f t="shared" si="1806"/>
        <v/>
      </c>
      <c r="W905" s="59" t="str">
        <f t="shared" si="1806"/>
        <v/>
      </c>
      <c r="X905" s="59" t="str">
        <f t="shared" si="1806"/>
        <v/>
      </c>
      <c r="Y905" s="59" t="str">
        <f t="shared" si="1806"/>
        <v/>
      </c>
      <c r="Z905" s="59" t="str">
        <f t="shared" si="1806"/>
        <v/>
      </c>
    </row>
    <row r="906">
      <c r="A906" s="16" t="s">
        <v>876</v>
      </c>
      <c r="B906" s="62"/>
      <c r="C906" s="54">
        <v>45788.0</v>
      </c>
      <c r="D906" s="54">
        <v>45892.0</v>
      </c>
      <c r="E906" s="55"/>
      <c r="F906" s="60"/>
      <c r="G906" s="57"/>
      <c r="H906" s="62"/>
      <c r="I906" s="58" t="str">
        <f t="shared" si="4"/>
        <v/>
      </c>
      <c r="J906" s="59" t="str">
        <f t="shared" ref="J906:K906" si="1807">if($E906="","",if($E906="Dropped",if(and(J$1&lt;=$I906,J$1&gt;=$H906),if(Year($D906)=J$1,$F906*0.8,if((year($D906)+1)=J$1,$F906*0.6,$F906*0.4)) ,""),if($E906="Minors",0,if($E906="FA Contract",if(and(J$1&lt;=$I906,J$1&gt;=$H906),$F906,""),if($E906="YP Contract",if(J$1=$H906,500000,if(J$1=($H906+1),1000000,if(J$1=($H906+2),1500000,""))))))))</f>
        <v/>
      </c>
      <c r="K906" s="59" t="str">
        <f t="shared" si="1807"/>
        <v/>
      </c>
      <c r="L906" s="59" t="str">
        <f t="shared" ref="L906:Z906" si="1808">if($E906="","",if($E906="Injured",if(and(L$1=year(today()),L$1&lt;=$I906,L$1&gt;=$H906),0,if(and(L$1&lt;=$I906,L$1&gt;=$H906),$F906,"")),if($E906="Dropped",if(and(L$1&lt;=$I906,L$1&gt;=$H906),if(Year($D906)=L$1,$F906*0.8,if((year($D906)+1)=L$1,$F906*0.6,$F906*0.4)) ,""),if($E906="Minors",0,if($E906="FA Contract",if(and(L$1&lt;=$I906,L$1&gt;=$H906),$F906,""),if($E906="YP Contract",if(L$1=$H906,500000,if(L$1=($H906+1),1000000,if(L$1=($H906+2),1500000,"")))))))))</f>
        <v/>
      </c>
      <c r="M906" s="59" t="str">
        <f t="shared" si="1808"/>
        <v/>
      </c>
      <c r="N906" s="59" t="str">
        <f t="shared" si="1808"/>
        <v/>
      </c>
      <c r="O906" s="59" t="str">
        <f t="shared" si="1808"/>
        <v/>
      </c>
      <c r="P906" s="59" t="str">
        <f t="shared" si="1808"/>
        <v/>
      </c>
      <c r="Q906" s="59" t="str">
        <f t="shared" si="1808"/>
        <v/>
      </c>
      <c r="R906" s="59" t="str">
        <f t="shared" si="1808"/>
        <v/>
      </c>
      <c r="S906" s="59" t="str">
        <f t="shared" si="1808"/>
        <v/>
      </c>
      <c r="T906" s="59" t="str">
        <f t="shared" si="1808"/>
        <v/>
      </c>
      <c r="U906" s="59" t="str">
        <f t="shared" si="1808"/>
        <v/>
      </c>
      <c r="V906" s="59" t="str">
        <f t="shared" si="1808"/>
        <v/>
      </c>
      <c r="W906" s="59" t="str">
        <f t="shared" si="1808"/>
        <v/>
      </c>
      <c r="X906" s="59" t="str">
        <f t="shared" si="1808"/>
        <v/>
      </c>
      <c r="Y906" s="59" t="str">
        <f t="shared" si="1808"/>
        <v/>
      </c>
      <c r="Z906" s="59" t="str">
        <f t="shared" si="1808"/>
        <v/>
      </c>
    </row>
    <row r="907">
      <c r="A907" s="16" t="s">
        <v>231</v>
      </c>
      <c r="B907" s="62"/>
      <c r="C907" s="54">
        <v>45356.0</v>
      </c>
      <c r="D907" s="54">
        <v>45732.0</v>
      </c>
      <c r="E907" s="55"/>
      <c r="F907" s="60"/>
      <c r="G907" s="57"/>
      <c r="H907" s="62"/>
      <c r="I907" s="58" t="str">
        <f t="shared" si="4"/>
        <v/>
      </c>
      <c r="J907" s="59" t="str">
        <f t="shared" ref="J907:K907" si="1809">if($E907="","",if($E907="Dropped",if(and(J$1&lt;=$I907,J$1&gt;=$H907),if(Year($D907)=J$1,$F907*0.8,if((year($D907)+1)=J$1,$F907*0.6,$F907*0.4)) ,""),if($E907="Minors",0,if($E907="FA Contract",if(and(J$1&lt;=$I907,J$1&gt;=$H907),$F907,""),if($E907="YP Contract",if(J$1=$H907,500000,if(J$1=($H907+1),1000000,if(J$1=($H907+2),1500000,""))))))))</f>
        <v/>
      </c>
      <c r="K907" s="59" t="str">
        <f t="shared" si="1809"/>
        <v/>
      </c>
      <c r="L907" s="59" t="str">
        <f t="shared" ref="L907:Z907" si="1810">if($E907="","",if($E907="Injured",if(and(L$1=year(today()),L$1&lt;=$I907,L$1&gt;=$H907),0,if(and(L$1&lt;=$I907,L$1&gt;=$H907),$F907,"")),if($E907="Dropped",if(and(L$1&lt;=$I907,L$1&gt;=$H907),if(Year($D907)=L$1,$F907*0.8,if((year($D907)+1)=L$1,$F907*0.6,$F907*0.4)) ,""),if($E907="Minors",0,if($E907="FA Contract",if(and(L$1&lt;=$I907,L$1&gt;=$H907),$F907,""),if($E907="YP Contract",if(L$1=$H907,500000,if(L$1=($H907+1),1000000,if(L$1=($H907+2),1500000,"")))))))))</f>
        <v/>
      </c>
      <c r="M907" s="59" t="str">
        <f t="shared" si="1810"/>
        <v/>
      </c>
      <c r="N907" s="59" t="str">
        <f t="shared" si="1810"/>
        <v/>
      </c>
      <c r="O907" s="59" t="str">
        <f t="shared" si="1810"/>
        <v/>
      </c>
      <c r="P907" s="59" t="str">
        <f t="shared" si="1810"/>
        <v/>
      </c>
      <c r="Q907" s="59" t="str">
        <f t="shared" si="1810"/>
        <v/>
      </c>
      <c r="R907" s="59" t="str">
        <f t="shared" si="1810"/>
        <v/>
      </c>
      <c r="S907" s="59" t="str">
        <f t="shared" si="1810"/>
        <v/>
      </c>
      <c r="T907" s="59" t="str">
        <f t="shared" si="1810"/>
        <v/>
      </c>
      <c r="U907" s="59" t="str">
        <f t="shared" si="1810"/>
        <v/>
      </c>
      <c r="V907" s="59" t="str">
        <f t="shared" si="1810"/>
        <v/>
      </c>
      <c r="W907" s="59" t="str">
        <f t="shared" si="1810"/>
        <v/>
      </c>
      <c r="X907" s="59" t="str">
        <f t="shared" si="1810"/>
        <v/>
      </c>
      <c r="Y907" s="59" t="str">
        <f t="shared" si="1810"/>
        <v/>
      </c>
      <c r="Z907" s="59" t="str">
        <f t="shared" si="1810"/>
        <v/>
      </c>
    </row>
    <row r="908">
      <c r="A908" s="16" t="s">
        <v>877</v>
      </c>
      <c r="B908" s="62"/>
      <c r="C908" s="54">
        <v>45412.0</v>
      </c>
      <c r="D908" s="54"/>
      <c r="E908" s="55"/>
      <c r="F908" s="60"/>
      <c r="G908" s="18"/>
      <c r="H908" s="62"/>
      <c r="I908" s="58" t="str">
        <f t="shared" si="4"/>
        <v/>
      </c>
      <c r="J908" s="59" t="str">
        <f t="shared" ref="J908:K908" si="1811">if($E908="","",if($E908="Dropped",if(and(J$1&lt;=$I908,J$1&gt;=$H908),if(Year($D908)=J$1,$F908*0.8,if((year($D908)+1)=J$1,$F908*0.6,$F908*0.4)) ,""),if($E908="Minors",0,if($E908="FA Contract",if(and(J$1&lt;=$I908,J$1&gt;=$H908),$F908,""),if($E908="YP Contract",if(J$1=$H908,500000,if(J$1=($H908+1),1000000,if(J$1=($H908+2),1500000,""))))))))</f>
        <v/>
      </c>
      <c r="K908" s="59" t="str">
        <f t="shared" si="1811"/>
        <v/>
      </c>
      <c r="L908" s="59" t="str">
        <f t="shared" ref="L908:Z908" si="1812">if($E908="","",if($E908="Injured",if(and(L$1=year(today()),L$1&lt;=$I908,L$1&gt;=$H908),0,if(and(L$1&lt;=$I908,L$1&gt;=$H908),$F908,"")),if($E908="Dropped",if(and(L$1&lt;=$I908,L$1&gt;=$H908),if(Year($D908)=L$1,$F908*0.8,if((year($D908)+1)=L$1,$F908*0.6,$F908*0.4)) ,""),if($E908="Minors",0,if($E908="FA Contract",if(and(L$1&lt;=$I908,L$1&gt;=$H908),$F908,""),if($E908="YP Contract",if(L$1=$H908,500000,if(L$1=($H908+1),1000000,if(L$1=($H908+2),1500000,"")))))))))</f>
        <v/>
      </c>
      <c r="M908" s="59" t="str">
        <f t="shared" si="1812"/>
        <v/>
      </c>
      <c r="N908" s="59" t="str">
        <f t="shared" si="1812"/>
        <v/>
      </c>
      <c r="O908" s="59" t="str">
        <f t="shared" si="1812"/>
        <v/>
      </c>
      <c r="P908" s="59" t="str">
        <f t="shared" si="1812"/>
        <v/>
      </c>
      <c r="Q908" s="59" t="str">
        <f t="shared" si="1812"/>
        <v/>
      </c>
      <c r="R908" s="59" t="str">
        <f t="shared" si="1812"/>
        <v/>
      </c>
      <c r="S908" s="59" t="str">
        <f t="shared" si="1812"/>
        <v/>
      </c>
      <c r="T908" s="59" t="str">
        <f t="shared" si="1812"/>
        <v/>
      </c>
      <c r="U908" s="59" t="str">
        <f t="shared" si="1812"/>
        <v/>
      </c>
      <c r="V908" s="59" t="str">
        <f t="shared" si="1812"/>
        <v/>
      </c>
      <c r="W908" s="59" t="str">
        <f t="shared" si="1812"/>
        <v/>
      </c>
      <c r="X908" s="59" t="str">
        <f t="shared" si="1812"/>
        <v/>
      </c>
      <c r="Y908" s="59" t="str">
        <f t="shared" si="1812"/>
        <v/>
      </c>
      <c r="Z908" s="59" t="str">
        <f t="shared" si="1812"/>
        <v/>
      </c>
    </row>
    <row r="909">
      <c r="A909" s="16" t="s">
        <v>878</v>
      </c>
      <c r="B909" s="62"/>
      <c r="C909" s="54">
        <v>45446.0</v>
      </c>
      <c r="D909" s="54"/>
      <c r="E909" s="55"/>
      <c r="F909" s="60"/>
      <c r="G909" s="57"/>
      <c r="H909" s="62"/>
      <c r="I909" s="58" t="str">
        <f t="shared" si="4"/>
        <v/>
      </c>
      <c r="J909" s="59" t="str">
        <f t="shared" ref="J909:K909" si="1813">if($E909="","",if($E909="Dropped",if(and(J$1&lt;=$I909,J$1&gt;=$H909),if(Year($D909)=J$1,$F909*0.8,if((year($D909)+1)=J$1,$F909*0.6,$F909*0.4)) ,""),if($E909="Minors",0,if($E909="FA Contract",if(and(J$1&lt;=$I909,J$1&gt;=$H909),$F909,""),if($E909="YP Contract",if(J$1=$H909,500000,if(J$1=($H909+1),1000000,if(J$1=($H909+2),1500000,""))))))))</f>
        <v/>
      </c>
      <c r="K909" s="59" t="str">
        <f t="shared" si="1813"/>
        <v/>
      </c>
      <c r="L909" s="59" t="str">
        <f t="shared" ref="L909:Z909" si="1814">if($E909="","",if($E909="Injured",if(and(L$1=year(today()),L$1&lt;=$I909,L$1&gt;=$H909),0,if(and(L$1&lt;=$I909,L$1&gt;=$H909),$F909,"")),if($E909="Dropped",if(and(L$1&lt;=$I909,L$1&gt;=$H909),if(Year($D909)=L$1,$F909*0.8,if((year($D909)+1)=L$1,$F909*0.6,$F909*0.4)) ,""),if($E909="Minors",0,if($E909="FA Contract",if(and(L$1&lt;=$I909,L$1&gt;=$H909),$F909,""),if($E909="YP Contract",if(L$1=$H909,500000,if(L$1=($H909+1),1000000,if(L$1=($H909+2),1500000,"")))))))))</f>
        <v/>
      </c>
      <c r="M909" s="59" t="str">
        <f t="shared" si="1814"/>
        <v/>
      </c>
      <c r="N909" s="59" t="str">
        <f t="shared" si="1814"/>
        <v/>
      </c>
      <c r="O909" s="59" t="str">
        <f t="shared" si="1814"/>
        <v/>
      </c>
      <c r="P909" s="59" t="str">
        <f t="shared" si="1814"/>
        <v/>
      </c>
      <c r="Q909" s="59" t="str">
        <f t="shared" si="1814"/>
        <v/>
      </c>
      <c r="R909" s="59" t="str">
        <f t="shared" si="1814"/>
        <v/>
      </c>
      <c r="S909" s="59" t="str">
        <f t="shared" si="1814"/>
        <v/>
      </c>
      <c r="T909" s="59" t="str">
        <f t="shared" si="1814"/>
        <v/>
      </c>
      <c r="U909" s="59" t="str">
        <f t="shared" si="1814"/>
        <v/>
      </c>
      <c r="V909" s="59" t="str">
        <f t="shared" si="1814"/>
        <v/>
      </c>
      <c r="W909" s="59" t="str">
        <f t="shared" si="1814"/>
        <v/>
      </c>
      <c r="X909" s="59" t="str">
        <f t="shared" si="1814"/>
        <v/>
      </c>
      <c r="Y909" s="59" t="str">
        <f t="shared" si="1814"/>
        <v/>
      </c>
      <c r="Z909" s="59" t="str">
        <f t="shared" si="1814"/>
        <v/>
      </c>
    </row>
    <row r="910">
      <c r="A910" s="16" t="s">
        <v>878</v>
      </c>
      <c r="B910" s="62"/>
      <c r="C910" s="54">
        <v>45410.0</v>
      </c>
      <c r="D910" s="54"/>
      <c r="E910" s="55"/>
      <c r="F910" s="60"/>
      <c r="G910" s="72"/>
      <c r="H910" s="62"/>
      <c r="I910" s="58" t="str">
        <f t="shared" si="4"/>
        <v/>
      </c>
      <c r="J910" s="59" t="str">
        <f t="shared" ref="J910:K910" si="1815">if($E910="","",if($E910="Dropped",if(and(J$1&lt;=$I910,J$1&gt;=$H910),if(Year($D910)=J$1,$F910*0.8,if((year($D910)+1)=J$1,$F910*0.6,$F910*0.4)) ,""),if($E910="Minors",0,if($E910="FA Contract",if(and(J$1&lt;=$I910,J$1&gt;=$H910),$F910,""),if($E910="YP Contract",if(J$1=$H910,500000,if(J$1=($H910+1),1000000,if(J$1=($H910+2),1500000,""))))))))</f>
        <v/>
      </c>
      <c r="K910" s="59" t="str">
        <f t="shared" si="1815"/>
        <v/>
      </c>
      <c r="L910" s="59" t="str">
        <f t="shared" ref="L910:Z910" si="1816">if($E910="","",if($E910="Injured",if(and(L$1=year(today()),L$1&lt;=$I910,L$1&gt;=$H910),0,if(and(L$1&lt;=$I910,L$1&gt;=$H910),$F910,"")),if($E910="Dropped",if(and(L$1&lt;=$I910,L$1&gt;=$H910),if(Year($D910)=L$1,$F910*0.8,if((year($D910)+1)=L$1,$F910*0.6,$F910*0.4)) ,""),if($E910="Minors",0,if($E910="FA Contract",if(and(L$1&lt;=$I910,L$1&gt;=$H910),$F910,""),if($E910="YP Contract",if(L$1=$H910,500000,if(L$1=($H910+1),1000000,if(L$1=($H910+2),1500000,"")))))))))</f>
        <v/>
      </c>
      <c r="M910" s="59" t="str">
        <f t="shared" si="1816"/>
        <v/>
      </c>
      <c r="N910" s="59" t="str">
        <f t="shared" si="1816"/>
        <v/>
      </c>
      <c r="O910" s="59" t="str">
        <f t="shared" si="1816"/>
        <v/>
      </c>
      <c r="P910" s="59" t="str">
        <f t="shared" si="1816"/>
        <v/>
      </c>
      <c r="Q910" s="59" t="str">
        <f t="shared" si="1816"/>
        <v/>
      </c>
      <c r="R910" s="59" t="str">
        <f t="shared" si="1816"/>
        <v/>
      </c>
      <c r="S910" s="59" t="str">
        <f t="shared" si="1816"/>
        <v/>
      </c>
      <c r="T910" s="59" t="str">
        <f t="shared" si="1816"/>
        <v/>
      </c>
      <c r="U910" s="59" t="str">
        <f t="shared" si="1816"/>
        <v/>
      </c>
      <c r="V910" s="59" t="str">
        <f t="shared" si="1816"/>
        <v/>
      </c>
      <c r="W910" s="59" t="str">
        <f t="shared" si="1816"/>
        <v/>
      </c>
      <c r="X910" s="59" t="str">
        <f t="shared" si="1816"/>
        <v/>
      </c>
      <c r="Y910" s="59" t="str">
        <f t="shared" si="1816"/>
        <v/>
      </c>
      <c r="Z910" s="59" t="str">
        <f t="shared" si="1816"/>
        <v/>
      </c>
    </row>
    <row r="911">
      <c r="A911" s="16" t="s">
        <v>632</v>
      </c>
      <c r="B911" s="62"/>
      <c r="C911" s="54">
        <v>45907.0</v>
      </c>
      <c r="D911" s="54">
        <v>45977.0</v>
      </c>
      <c r="E911" s="55"/>
      <c r="F911" s="60"/>
      <c r="G911" s="57"/>
      <c r="H911" s="62"/>
      <c r="I911" s="58" t="str">
        <f t="shared" si="4"/>
        <v/>
      </c>
      <c r="J911" s="59" t="str">
        <f t="shared" ref="J911:K911" si="1817">if($E911="","",if($E911="Dropped",if(and(J$1&lt;=$I911,J$1&gt;=$H911),if(Year($D911)=J$1,$F911*0.8,if((year($D911)+1)=J$1,$F911*0.6,$F911*0.4)) ,""),if($E911="Minors",0,if($E911="FA Contract",if(and(J$1&lt;=$I911,J$1&gt;=$H911),$F911,""),if($E911="YP Contract",if(J$1=$H911,500000,if(J$1=($H911+1),1000000,if(J$1=($H911+2),1500000,""))))))))</f>
        <v/>
      </c>
      <c r="K911" s="59" t="str">
        <f t="shared" si="1817"/>
        <v/>
      </c>
      <c r="L911" s="59" t="str">
        <f t="shared" ref="L911:Z911" si="1818">if($E911="","",if($E911="Injured",if(and(L$1=year(today()),L$1&lt;=$I911,L$1&gt;=$H911),0,if(and(L$1&lt;=$I911,L$1&gt;=$H911),$F911,"")),if($E911="Dropped",if(and(L$1&lt;=$I911,L$1&gt;=$H911),if(Year($D911)=L$1,$F911*0.8,if((year($D911)+1)=L$1,$F911*0.6,$F911*0.4)) ,""),if($E911="Minors",0,if($E911="FA Contract",if(and(L$1&lt;=$I911,L$1&gt;=$H911),$F911,""),if($E911="YP Contract",if(L$1=$H911,500000,if(L$1=($H911+1),1000000,if(L$1=($H911+2),1500000,"")))))))))</f>
        <v/>
      </c>
      <c r="M911" s="59" t="str">
        <f t="shared" si="1818"/>
        <v/>
      </c>
      <c r="N911" s="59" t="str">
        <f t="shared" si="1818"/>
        <v/>
      </c>
      <c r="O911" s="59" t="str">
        <f t="shared" si="1818"/>
        <v/>
      </c>
      <c r="P911" s="59" t="str">
        <f t="shared" si="1818"/>
        <v/>
      </c>
      <c r="Q911" s="59" t="str">
        <f t="shared" si="1818"/>
        <v/>
      </c>
      <c r="R911" s="59" t="str">
        <f t="shared" si="1818"/>
        <v/>
      </c>
      <c r="S911" s="59" t="str">
        <f t="shared" si="1818"/>
        <v/>
      </c>
      <c r="T911" s="59" t="str">
        <f t="shared" si="1818"/>
        <v/>
      </c>
      <c r="U911" s="59" t="str">
        <f t="shared" si="1818"/>
        <v/>
      </c>
      <c r="V911" s="59" t="str">
        <f t="shared" si="1818"/>
        <v/>
      </c>
      <c r="W911" s="59" t="str">
        <f t="shared" si="1818"/>
        <v/>
      </c>
      <c r="X911" s="59" t="str">
        <f t="shared" si="1818"/>
        <v/>
      </c>
      <c r="Y911" s="59" t="str">
        <f t="shared" si="1818"/>
        <v/>
      </c>
      <c r="Z911" s="59" t="str">
        <f t="shared" si="1818"/>
        <v/>
      </c>
    </row>
    <row r="912">
      <c r="A912" s="16" t="s">
        <v>879</v>
      </c>
      <c r="B912" s="62"/>
      <c r="C912" s="54">
        <v>45522.0</v>
      </c>
      <c r="D912" s="54"/>
      <c r="E912" s="55"/>
      <c r="F912" s="60"/>
      <c r="G912" s="57"/>
      <c r="H912" s="62"/>
      <c r="I912" s="58" t="str">
        <f t="shared" si="4"/>
        <v/>
      </c>
      <c r="J912" s="59" t="str">
        <f t="shared" ref="J912:K912" si="1819">if($E912="","",if($E912="Dropped",if(and(J$1&lt;=$I912,J$1&gt;=$H912),if(Year($D912)=J$1,$F912*0.8,if((year($D912)+1)=J$1,$F912*0.6,$F912*0.4)) ,""),if($E912="Minors",0,if($E912="FA Contract",if(and(J$1&lt;=$I912,J$1&gt;=$H912),$F912,""),if($E912="YP Contract",if(J$1=$H912,500000,if(J$1=($H912+1),1000000,if(J$1=($H912+2),1500000,""))))))))</f>
        <v/>
      </c>
      <c r="K912" s="59" t="str">
        <f t="shared" si="1819"/>
        <v/>
      </c>
      <c r="L912" s="59" t="str">
        <f t="shared" ref="L912:Z912" si="1820">if($E912="","",if($E912="Injured",if(and(L$1=year(today()),L$1&lt;=$I912,L$1&gt;=$H912),0,if(and(L$1&lt;=$I912,L$1&gt;=$H912),$F912,"")),if($E912="Dropped",if(and(L$1&lt;=$I912,L$1&gt;=$H912),if(Year($D912)=L$1,$F912*0.8,if((year($D912)+1)=L$1,$F912*0.6,$F912*0.4)) ,""),if($E912="Minors",0,if($E912="FA Contract",if(and(L$1&lt;=$I912,L$1&gt;=$H912),$F912,""),if($E912="YP Contract",if(L$1=$H912,500000,if(L$1=($H912+1),1000000,if(L$1=($H912+2),1500000,"")))))))))</f>
        <v/>
      </c>
      <c r="M912" s="59" t="str">
        <f t="shared" si="1820"/>
        <v/>
      </c>
      <c r="N912" s="59" t="str">
        <f t="shared" si="1820"/>
        <v/>
      </c>
      <c r="O912" s="59" t="str">
        <f t="shared" si="1820"/>
        <v/>
      </c>
      <c r="P912" s="59" t="str">
        <f t="shared" si="1820"/>
        <v/>
      </c>
      <c r="Q912" s="59" t="str">
        <f t="shared" si="1820"/>
        <v/>
      </c>
      <c r="R912" s="59" t="str">
        <f t="shared" si="1820"/>
        <v/>
      </c>
      <c r="S912" s="59" t="str">
        <f t="shared" si="1820"/>
        <v/>
      </c>
      <c r="T912" s="59" t="str">
        <f t="shared" si="1820"/>
        <v/>
      </c>
      <c r="U912" s="59" t="str">
        <f t="shared" si="1820"/>
        <v/>
      </c>
      <c r="V912" s="59" t="str">
        <f t="shared" si="1820"/>
        <v/>
      </c>
      <c r="W912" s="59" t="str">
        <f t="shared" si="1820"/>
        <v/>
      </c>
      <c r="X912" s="59" t="str">
        <f t="shared" si="1820"/>
        <v/>
      </c>
      <c r="Y912" s="59" t="str">
        <f t="shared" si="1820"/>
        <v/>
      </c>
      <c r="Z912" s="59" t="str">
        <f t="shared" si="1820"/>
        <v/>
      </c>
    </row>
    <row r="913">
      <c r="A913" s="16" t="s">
        <v>880</v>
      </c>
      <c r="B913" s="62"/>
      <c r="C913" s="54">
        <v>45830.0</v>
      </c>
      <c r="D913" s="54">
        <v>45837.0</v>
      </c>
      <c r="E913" s="55"/>
      <c r="F913" s="60"/>
      <c r="G913" s="57"/>
      <c r="H913" s="62"/>
      <c r="I913" s="58" t="str">
        <f t="shared" si="4"/>
        <v/>
      </c>
      <c r="J913" s="59" t="str">
        <f t="shared" ref="J913:K913" si="1821">if($E913="","",if($E913="Dropped",if(and(J$1&lt;=$I913,J$1&gt;=$H913),if(Year($D913)=J$1,$F913*0.8,if((year($D913)+1)=J$1,$F913*0.6,$F913*0.4)) ,""),if($E913="Minors",0,if($E913="FA Contract",if(and(J$1&lt;=$I913,J$1&gt;=$H913),$F913,""),if($E913="YP Contract",if(J$1=$H913,500000,if(J$1=($H913+1),1000000,if(J$1=($H913+2),1500000,""))))))))</f>
        <v/>
      </c>
      <c r="K913" s="59" t="str">
        <f t="shared" si="1821"/>
        <v/>
      </c>
      <c r="L913" s="59" t="str">
        <f t="shared" ref="L913:Z913" si="1822">if($E913="","",if($E913="Injured",if(and(L$1=year(today()),L$1&lt;=$I913,L$1&gt;=$H913),0,if(and(L$1&lt;=$I913,L$1&gt;=$H913),$F913,"")),if($E913="Dropped",if(and(L$1&lt;=$I913,L$1&gt;=$H913),if(Year($D913)=L$1,$F913*0.8,if((year($D913)+1)=L$1,$F913*0.6,$F913*0.4)) ,""),if($E913="Minors",0,if($E913="FA Contract",if(and(L$1&lt;=$I913,L$1&gt;=$H913),$F913,""),if($E913="YP Contract",if(L$1=$H913,500000,if(L$1=($H913+1),1000000,if(L$1=($H913+2),1500000,"")))))))))</f>
        <v/>
      </c>
      <c r="M913" s="59" t="str">
        <f t="shared" si="1822"/>
        <v/>
      </c>
      <c r="N913" s="59" t="str">
        <f t="shared" si="1822"/>
        <v/>
      </c>
      <c r="O913" s="59" t="str">
        <f t="shared" si="1822"/>
        <v/>
      </c>
      <c r="P913" s="59" t="str">
        <f t="shared" si="1822"/>
        <v/>
      </c>
      <c r="Q913" s="59" t="str">
        <f t="shared" si="1822"/>
        <v/>
      </c>
      <c r="R913" s="59" t="str">
        <f t="shared" si="1822"/>
        <v/>
      </c>
      <c r="S913" s="59" t="str">
        <f t="shared" si="1822"/>
        <v/>
      </c>
      <c r="T913" s="59" t="str">
        <f t="shared" si="1822"/>
        <v/>
      </c>
      <c r="U913" s="59" t="str">
        <f t="shared" si="1822"/>
        <v/>
      </c>
      <c r="V913" s="59" t="str">
        <f t="shared" si="1822"/>
        <v/>
      </c>
      <c r="W913" s="59" t="str">
        <f t="shared" si="1822"/>
        <v/>
      </c>
      <c r="X913" s="59" t="str">
        <f t="shared" si="1822"/>
        <v/>
      </c>
      <c r="Y913" s="59" t="str">
        <f t="shared" si="1822"/>
        <v/>
      </c>
      <c r="Z913" s="59" t="str">
        <f t="shared" si="1822"/>
        <v/>
      </c>
    </row>
    <row r="914">
      <c r="A914" s="16" t="s">
        <v>881</v>
      </c>
      <c r="B914" s="62"/>
      <c r="C914" s="54">
        <v>45492.0</v>
      </c>
      <c r="D914" s="54"/>
      <c r="E914" s="55"/>
      <c r="F914" s="60"/>
      <c r="G914" s="57"/>
      <c r="H914" s="62"/>
      <c r="I914" s="58" t="str">
        <f t="shared" si="4"/>
        <v/>
      </c>
      <c r="J914" s="59" t="str">
        <f t="shared" ref="J914:K914" si="1823">if($E914="","",if($E914="Dropped",if(and(J$1&lt;=$I914,J$1&gt;=$H914),if(Year($D914)=J$1,$F914*0.8,if((year($D914)+1)=J$1,$F914*0.6,$F914*0.4)) ,""),if($E914="Minors",0,if($E914="FA Contract",if(and(J$1&lt;=$I914,J$1&gt;=$H914),$F914,""),if($E914="YP Contract",if(J$1=$H914,500000,if(J$1=($H914+1),1000000,if(J$1=($H914+2),1500000,""))))))))</f>
        <v/>
      </c>
      <c r="K914" s="59" t="str">
        <f t="shared" si="1823"/>
        <v/>
      </c>
      <c r="L914" s="59" t="str">
        <f t="shared" ref="L914:Z914" si="1824">if($E914="","",if($E914="Injured",if(and(L$1=year(today()),L$1&lt;=$I914,L$1&gt;=$H914),0,if(and(L$1&lt;=$I914,L$1&gt;=$H914),$F914,"")),if($E914="Dropped",if(and(L$1&lt;=$I914,L$1&gt;=$H914),if(Year($D914)=L$1,$F914*0.8,if((year($D914)+1)=L$1,$F914*0.6,$F914*0.4)) ,""),if($E914="Minors",0,if($E914="FA Contract",if(and(L$1&lt;=$I914,L$1&gt;=$H914),$F914,""),if($E914="YP Contract",if(L$1=$H914,500000,if(L$1=($H914+1),1000000,if(L$1=($H914+2),1500000,"")))))))))</f>
        <v/>
      </c>
      <c r="M914" s="59" t="str">
        <f t="shared" si="1824"/>
        <v/>
      </c>
      <c r="N914" s="59" t="str">
        <f t="shared" si="1824"/>
        <v/>
      </c>
      <c r="O914" s="59" t="str">
        <f t="shared" si="1824"/>
        <v/>
      </c>
      <c r="P914" s="59" t="str">
        <f t="shared" si="1824"/>
        <v/>
      </c>
      <c r="Q914" s="59" t="str">
        <f t="shared" si="1824"/>
        <v/>
      </c>
      <c r="R914" s="59" t="str">
        <f t="shared" si="1824"/>
        <v/>
      </c>
      <c r="S914" s="59" t="str">
        <f t="shared" si="1824"/>
        <v/>
      </c>
      <c r="T914" s="59" t="str">
        <f t="shared" si="1824"/>
        <v/>
      </c>
      <c r="U914" s="59" t="str">
        <f t="shared" si="1824"/>
        <v/>
      </c>
      <c r="V914" s="59" t="str">
        <f t="shared" si="1824"/>
        <v/>
      </c>
      <c r="W914" s="59" t="str">
        <f t="shared" si="1824"/>
        <v/>
      </c>
      <c r="X914" s="59" t="str">
        <f t="shared" si="1824"/>
        <v/>
      </c>
      <c r="Y914" s="59" t="str">
        <f t="shared" si="1824"/>
        <v/>
      </c>
      <c r="Z914" s="59" t="str">
        <f t="shared" si="1824"/>
        <v/>
      </c>
    </row>
    <row r="915">
      <c r="A915" s="16" t="s">
        <v>882</v>
      </c>
      <c r="B915" s="62"/>
      <c r="C915" s="54">
        <v>45607.0</v>
      </c>
      <c r="D915" s="54"/>
      <c r="E915" s="55"/>
      <c r="F915" s="56"/>
      <c r="G915" s="57"/>
      <c r="H915" s="62"/>
      <c r="I915" s="58" t="str">
        <f t="shared" si="4"/>
        <v/>
      </c>
      <c r="J915" s="59" t="str">
        <f t="shared" ref="J915:K915" si="1825">if($E915="","",if($E915="Dropped",if(and(J$1&lt;=$I915,J$1&gt;=$H915),if(Year($D915)=J$1,$F915*0.8,if((year($D915)+1)=J$1,$F915*0.6,$F915*0.4)) ,""),if($E915="Minors",0,if($E915="FA Contract",if(and(J$1&lt;=$I915,J$1&gt;=$H915),$F915,""),if($E915="YP Contract",if(J$1=$H915,500000,if(J$1=($H915+1),1000000,if(J$1=($H915+2),1500000,""))))))))</f>
        <v/>
      </c>
      <c r="K915" s="59" t="str">
        <f t="shared" si="1825"/>
        <v/>
      </c>
      <c r="L915" s="59" t="str">
        <f t="shared" ref="L915:Z915" si="1826">if($E915="","",if($E915="Injured",if(and(L$1=year(today()),L$1&lt;=$I915,L$1&gt;=$H915),0,if(and(L$1&lt;=$I915,L$1&gt;=$H915),$F915,"")),if($E915="Dropped",if(and(L$1&lt;=$I915,L$1&gt;=$H915),if(Year($D915)=L$1,$F915*0.8,if((year($D915)+1)=L$1,$F915*0.6,$F915*0.4)) ,""),if($E915="Minors",0,if($E915="FA Contract",if(and(L$1&lt;=$I915,L$1&gt;=$H915),$F915,""),if($E915="YP Contract",if(L$1=$H915,500000,if(L$1=($H915+1),1000000,if(L$1=($H915+2),1500000,"")))))))))</f>
        <v/>
      </c>
      <c r="M915" s="59" t="str">
        <f t="shared" si="1826"/>
        <v/>
      </c>
      <c r="N915" s="59" t="str">
        <f t="shared" si="1826"/>
        <v/>
      </c>
      <c r="O915" s="59" t="str">
        <f t="shared" si="1826"/>
        <v/>
      </c>
      <c r="P915" s="59" t="str">
        <f t="shared" si="1826"/>
        <v/>
      </c>
      <c r="Q915" s="59" t="str">
        <f t="shared" si="1826"/>
        <v/>
      </c>
      <c r="R915" s="59" t="str">
        <f t="shared" si="1826"/>
        <v/>
      </c>
      <c r="S915" s="59" t="str">
        <f t="shared" si="1826"/>
        <v/>
      </c>
      <c r="T915" s="59" t="str">
        <f t="shared" si="1826"/>
        <v/>
      </c>
      <c r="U915" s="59" t="str">
        <f t="shared" si="1826"/>
        <v/>
      </c>
      <c r="V915" s="59" t="str">
        <f t="shared" si="1826"/>
        <v/>
      </c>
      <c r="W915" s="59" t="str">
        <f t="shared" si="1826"/>
        <v/>
      </c>
      <c r="X915" s="59" t="str">
        <f t="shared" si="1826"/>
        <v/>
      </c>
      <c r="Y915" s="59" t="str">
        <f t="shared" si="1826"/>
        <v/>
      </c>
      <c r="Z915" s="59" t="str">
        <f t="shared" si="1826"/>
        <v/>
      </c>
    </row>
    <row r="916">
      <c r="A916" s="16" t="s">
        <v>883</v>
      </c>
      <c r="B916" s="62"/>
      <c r="C916" s="54">
        <v>45551.0</v>
      </c>
      <c r="D916" s="54"/>
      <c r="E916" s="55"/>
      <c r="F916" s="60"/>
      <c r="G916" s="57"/>
      <c r="H916" s="62"/>
      <c r="I916" s="58" t="str">
        <f t="shared" si="4"/>
        <v/>
      </c>
      <c r="J916" s="59" t="str">
        <f t="shared" ref="J916:K916" si="1827">if($E916="","",if($E916="Dropped",if(and(J$1&lt;=$I916,J$1&gt;=$H916),if(Year($D916)=J$1,$F916*0.8,if((year($D916)+1)=J$1,$F916*0.6,$F916*0.4)) ,""),if($E916="Minors",0,if($E916="FA Contract",if(and(J$1&lt;=$I916,J$1&gt;=$H916),$F916,""),if($E916="YP Contract",if(J$1=$H916,500000,if(J$1=($H916+1),1000000,if(J$1=($H916+2),1500000,""))))))))</f>
        <v/>
      </c>
      <c r="K916" s="59" t="str">
        <f t="shared" si="1827"/>
        <v/>
      </c>
      <c r="L916" s="59" t="str">
        <f t="shared" ref="L916:Z916" si="1828">if($E916="","",if($E916="Injured",if(and(L$1=year(today()),L$1&lt;=$I916,L$1&gt;=$H916),0,if(and(L$1&lt;=$I916,L$1&gt;=$H916),$F916,"")),if($E916="Dropped",if(and(L$1&lt;=$I916,L$1&gt;=$H916),if(Year($D916)=L$1,$F916*0.8,if((year($D916)+1)=L$1,$F916*0.6,$F916*0.4)) ,""),if($E916="Minors",0,if($E916="FA Contract",if(and(L$1&lt;=$I916,L$1&gt;=$H916),$F916,""),if($E916="YP Contract",if(L$1=$H916,500000,if(L$1=($H916+1),1000000,if(L$1=($H916+2),1500000,"")))))))))</f>
        <v/>
      </c>
      <c r="M916" s="59" t="str">
        <f t="shared" si="1828"/>
        <v/>
      </c>
      <c r="N916" s="59" t="str">
        <f t="shared" si="1828"/>
        <v/>
      </c>
      <c r="O916" s="59" t="str">
        <f t="shared" si="1828"/>
        <v/>
      </c>
      <c r="P916" s="59" t="str">
        <f t="shared" si="1828"/>
        <v/>
      </c>
      <c r="Q916" s="59" t="str">
        <f t="shared" si="1828"/>
        <v/>
      </c>
      <c r="R916" s="59" t="str">
        <f t="shared" si="1828"/>
        <v/>
      </c>
      <c r="S916" s="59" t="str">
        <f t="shared" si="1828"/>
        <v/>
      </c>
      <c r="T916" s="59" t="str">
        <f t="shared" si="1828"/>
        <v/>
      </c>
      <c r="U916" s="59" t="str">
        <f t="shared" si="1828"/>
        <v/>
      </c>
      <c r="V916" s="59" t="str">
        <f t="shared" si="1828"/>
        <v/>
      </c>
      <c r="W916" s="59" t="str">
        <f t="shared" si="1828"/>
        <v/>
      </c>
      <c r="X916" s="59" t="str">
        <f t="shared" si="1828"/>
        <v/>
      </c>
      <c r="Y916" s="59" t="str">
        <f t="shared" si="1828"/>
        <v/>
      </c>
      <c r="Z916" s="59" t="str">
        <f t="shared" si="1828"/>
        <v/>
      </c>
    </row>
    <row r="917">
      <c r="A917" s="16" t="s">
        <v>285</v>
      </c>
      <c r="B917" s="62"/>
      <c r="C917" s="54">
        <v>45356.0</v>
      </c>
      <c r="D917" s="54">
        <v>45849.0</v>
      </c>
      <c r="E917" s="55"/>
      <c r="F917" s="60"/>
      <c r="G917" s="57"/>
      <c r="H917" s="62"/>
      <c r="I917" s="58" t="str">
        <f t="shared" si="4"/>
        <v/>
      </c>
      <c r="J917" s="59" t="str">
        <f t="shared" ref="J917:K917" si="1829">if($E917="","",if($E917="Dropped",if(and(J$1&lt;=$I917,J$1&gt;=$H917),if(Year($D917)=J$1,$F917*0.8,if((year($D917)+1)=J$1,$F917*0.6,$F917*0.4)) ,""),if($E917="Minors",0,if($E917="FA Contract",if(and(J$1&lt;=$I917,J$1&gt;=$H917),$F917,""),if($E917="YP Contract",if(J$1=$H917,500000,if(J$1=($H917+1),1000000,if(J$1=($H917+2),1500000,""))))))))</f>
        <v/>
      </c>
      <c r="K917" s="59" t="str">
        <f t="shared" si="1829"/>
        <v/>
      </c>
      <c r="L917" s="59" t="str">
        <f t="shared" ref="L917:Z917" si="1830">if($E917="","",if($E917="Injured",if(and(L$1=year(today()),L$1&lt;=$I917,L$1&gt;=$H917),0,if(and(L$1&lt;=$I917,L$1&gt;=$H917),$F917,"")),if($E917="Dropped",if(and(L$1&lt;=$I917,L$1&gt;=$H917),if(Year($D917)=L$1,$F917*0.8,if((year($D917)+1)=L$1,$F917*0.6,$F917*0.4)) ,""),if($E917="Minors",0,if($E917="FA Contract",if(and(L$1&lt;=$I917,L$1&gt;=$H917),$F917,""),if($E917="YP Contract",if(L$1=$H917,500000,if(L$1=($H917+1),1000000,if(L$1=($H917+2),1500000,"")))))))))</f>
        <v/>
      </c>
      <c r="M917" s="59" t="str">
        <f t="shared" si="1830"/>
        <v/>
      </c>
      <c r="N917" s="59" t="str">
        <f t="shared" si="1830"/>
        <v/>
      </c>
      <c r="O917" s="59" t="str">
        <f t="shared" si="1830"/>
        <v/>
      </c>
      <c r="P917" s="59" t="str">
        <f t="shared" si="1830"/>
        <v/>
      </c>
      <c r="Q917" s="59" t="str">
        <f t="shared" si="1830"/>
        <v/>
      </c>
      <c r="R917" s="59" t="str">
        <f t="shared" si="1830"/>
        <v/>
      </c>
      <c r="S917" s="59" t="str">
        <f t="shared" si="1830"/>
        <v/>
      </c>
      <c r="T917" s="59" t="str">
        <f t="shared" si="1830"/>
        <v/>
      </c>
      <c r="U917" s="59" t="str">
        <f t="shared" si="1830"/>
        <v/>
      </c>
      <c r="V917" s="59" t="str">
        <f t="shared" si="1830"/>
        <v/>
      </c>
      <c r="W917" s="59" t="str">
        <f t="shared" si="1830"/>
        <v/>
      </c>
      <c r="X917" s="59" t="str">
        <f t="shared" si="1830"/>
        <v/>
      </c>
      <c r="Y917" s="59" t="str">
        <f t="shared" si="1830"/>
        <v/>
      </c>
      <c r="Z917" s="59" t="str">
        <f t="shared" si="1830"/>
        <v/>
      </c>
    </row>
    <row r="918">
      <c r="A918" s="16" t="s">
        <v>187</v>
      </c>
      <c r="B918" s="62"/>
      <c r="C918" s="54">
        <v>45774.0</v>
      </c>
      <c r="D918" s="54">
        <v>45977.0</v>
      </c>
      <c r="E918" s="55"/>
      <c r="F918" s="60"/>
      <c r="G918" s="57"/>
      <c r="H918" s="62"/>
      <c r="I918" s="58" t="str">
        <f t="shared" si="4"/>
        <v/>
      </c>
      <c r="J918" s="59" t="str">
        <f t="shared" ref="J918:K918" si="1831">if($E918="","",if($E918="Dropped",if(and(J$1&lt;=$I918,J$1&gt;=$H918),if(Year($D918)=J$1,$F918*0.8,if((year($D918)+1)=J$1,$F918*0.6,$F918*0.4)) ,""),if($E918="Minors",0,if($E918="FA Contract",if(and(J$1&lt;=$I918,J$1&gt;=$H918),$F918,""),if($E918="YP Contract",if(J$1=$H918,500000,if(J$1=($H918+1),1000000,if(J$1=($H918+2),1500000,""))))))))</f>
        <v/>
      </c>
      <c r="K918" s="59" t="str">
        <f t="shared" si="1831"/>
        <v/>
      </c>
      <c r="L918" s="59" t="str">
        <f t="shared" ref="L918:Z918" si="1832">if($E918="","",if($E918="Injured",if(and(L$1=year(today()),L$1&lt;=$I918,L$1&gt;=$H918),0,if(and(L$1&lt;=$I918,L$1&gt;=$H918),$F918,"")),if($E918="Dropped",if(and(L$1&lt;=$I918,L$1&gt;=$H918),if(Year($D918)=L$1,$F918*0.8,if((year($D918)+1)=L$1,$F918*0.6,$F918*0.4)) ,""),if($E918="Minors",0,if($E918="FA Contract",if(and(L$1&lt;=$I918,L$1&gt;=$H918),$F918,""),if($E918="YP Contract",if(L$1=$H918,500000,if(L$1=($H918+1),1000000,if(L$1=($H918+2),1500000,"")))))))))</f>
        <v/>
      </c>
      <c r="M918" s="59" t="str">
        <f t="shared" si="1832"/>
        <v/>
      </c>
      <c r="N918" s="59" t="str">
        <f t="shared" si="1832"/>
        <v/>
      </c>
      <c r="O918" s="59" t="str">
        <f t="shared" si="1832"/>
        <v/>
      </c>
      <c r="P918" s="59" t="str">
        <f t="shared" si="1832"/>
        <v/>
      </c>
      <c r="Q918" s="59" t="str">
        <f t="shared" si="1832"/>
        <v/>
      </c>
      <c r="R918" s="59" t="str">
        <f t="shared" si="1832"/>
        <v/>
      </c>
      <c r="S918" s="59" t="str">
        <f t="shared" si="1832"/>
        <v/>
      </c>
      <c r="T918" s="59" t="str">
        <f t="shared" si="1832"/>
        <v/>
      </c>
      <c r="U918" s="59" t="str">
        <f t="shared" si="1832"/>
        <v/>
      </c>
      <c r="V918" s="59" t="str">
        <f t="shared" si="1832"/>
        <v/>
      </c>
      <c r="W918" s="59" t="str">
        <f t="shared" si="1832"/>
        <v/>
      </c>
      <c r="X918" s="59" t="str">
        <f t="shared" si="1832"/>
        <v/>
      </c>
      <c r="Y918" s="59" t="str">
        <f t="shared" si="1832"/>
        <v/>
      </c>
      <c r="Z918" s="59" t="str">
        <f t="shared" si="1832"/>
        <v/>
      </c>
    </row>
    <row r="919">
      <c r="A919" s="16" t="s">
        <v>884</v>
      </c>
      <c r="B919" s="62"/>
      <c r="C919" s="54">
        <v>45774.0</v>
      </c>
      <c r="D919" s="54">
        <v>45893.0</v>
      </c>
      <c r="E919" s="55"/>
      <c r="F919" s="60"/>
      <c r="G919" s="57"/>
      <c r="H919" s="62"/>
      <c r="I919" s="58" t="str">
        <f t="shared" si="4"/>
        <v/>
      </c>
      <c r="J919" s="59" t="str">
        <f t="shared" ref="J919:K919" si="1833">if($E919="","",if($E919="Dropped",if(and(J$1&lt;=$I919,J$1&gt;=$H919),if(Year($D919)=J$1,$F919*0.8,if((year($D919)+1)=J$1,$F919*0.6,$F919*0.4)) ,""),if($E919="Minors",0,if($E919="FA Contract",if(and(J$1&lt;=$I919,J$1&gt;=$H919),$F919,""),if($E919="YP Contract",if(J$1=$H919,500000,if(J$1=($H919+1),1000000,if(J$1=($H919+2),1500000,""))))))))</f>
        <v/>
      </c>
      <c r="K919" s="59" t="str">
        <f t="shared" si="1833"/>
        <v/>
      </c>
      <c r="L919" s="59" t="str">
        <f t="shared" ref="L919:Z919" si="1834">if($E919="","",if($E919="Injured",if(and(L$1=year(today()),L$1&lt;=$I919,L$1&gt;=$H919),0,if(and(L$1&lt;=$I919,L$1&gt;=$H919),$F919,"")),if($E919="Dropped",if(and(L$1&lt;=$I919,L$1&gt;=$H919),if(Year($D919)=L$1,$F919*0.8,if((year($D919)+1)=L$1,$F919*0.6,$F919*0.4)) ,""),if($E919="Minors",0,if($E919="FA Contract",if(and(L$1&lt;=$I919,L$1&gt;=$H919),$F919,""),if($E919="YP Contract",if(L$1=$H919,500000,if(L$1=($H919+1),1000000,if(L$1=($H919+2),1500000,"")))))))))</f>
        <v/>
      </c>
      <c r="M919" s="59" t="str">
        <f t="shared" si="1834"/>
        <v/>
      </c>
      <c r="N919" s="59" t="str">
        <f t="shared" si="1834"/>
        <v/>
      </c>
      <c r="O919" s="59" t="str">
        <f t="shared" si="1834"/>
        <v/>
      </c>
      <c r="P919" s="59" t="str">
        <f t="shared" si="1834"/>
        <v/>
      </c>
      <c r="Q919" s="59" t="str">
        <f t="shared" si="1834"/>
        <v/>
      </c>
      <c r="R919" s="59" t="str">
        <f t="shared" si="1834"/>
        <v/>
      </c>
      <c r="S919" s="59" t="str">
        <f t="shared" si="1834"/>
        <v/>
      </c>
      <c r="T919" s="59" t="str">
        <f t="shared" si="1834"/>
        <v/>
      </c>
      <c r="U919" s="59" t="str">
        <f t="shared" si="1834"/>
        <v/>
      </c>
      <c r="V919" s="59" t="str">
        <f t="shared" si="1834"/>
        <v/>
      </c>
      <c r="W919" s="59" t="str">
        <f t="shared" si="1834"/>
        <v/>
      </c>
      <c r="X919" s="59" t="str">
        <f t="shared" si="1834"/>
        <v/>
      </c>
      <c r="Y919" s="59" t="str">
        <f t="shared" si="1834"/>
        <v/>
      </c>
      <c r="Z919" s="59" t="str">
        <f t="shared" si="1834"/>
        <v/>
      </c>
    </row>
    <row r="920">
      <c r="A920" s="16" t="s">
        <v>885</v>
      </c>
      <c r="B920" s="62"/>
      <c r="C920" s="54">
        <v>45844.0</v>
      </c>
      <c r="D920" s="54">
        <v>45856.0</v>
      </c>
      <c r="E920" s="55"/>
      <c r="F920" s="60"/>
      <c r="G920" s="57"/>
      <c r="H920" s="62"/>
      <c r="I920" s="58" t="str">
        <f t="shared" si="4"/>
        <v/>
      </c>
      <c r="J920" s="59" t="str">
        <f t="shared" ref="J920:K920" si="1835">if($E920="","",if($E920="Dropped",if(and(J$1&lt;=$I920,J$1&gt;=$H920),if(Year($D920)=J$1,$F920*0.8,if((year($D920)+1)=J$1,$F920*0.6,$F920*0.4)) ,""),if($E920="Minors",0,if($E920="FA Contract",if(and(J$1&lt;=$I920,J$1&gt;=$H920),$F920,""),if($E920="YP Contract",if(J$1=$H920,500000,if(J$1=($H920+1),1000000,if(J$1=($H920+2),1500000,""))))))))</f>
        <v/>
      </c>
      <c r="K920" s="59" t="str">
        <f t="shared" si="1835"/>
        <v/>
      </c>
      <c r="L920" s="59" t="str">
        <f t="shared" ref="L920:Z920" si="1836">if($E920="","",if($E920="Injured",if(and(L$1=year(today()),L$1&lt;=$I920,L$1&gt;=$H920),0,if(and(L$1&lt;=$I920,L$1&gt;=$H920),$F920,"")),if($E920="Dropped",if(and(L$1&lt;=$I920,L$1&gt;=$H920),if(Year($D920)=L$1,$F920*0.8,if((year($D920)+1)=L$1,$F920*0.6,$F920*0.4)) ,""),if($E920="Minors",0,if($E920="FA Contract",if(and(L$1&lt;=$I920,L$1&gt;=$H920),$F920,""),if($E920="YP Contract",if(L$1=$H920,500000,if(L$1=($H920+1),1000000,if(L$1=($H920+2),1500000,"")))))))))</f>
        <v/>
      </c>
      <c r="M920" s="59" t="str">
        <f t="shared" si="1836"/>
        <v/>
      </c>
      <c r="N920" s="59" t="str">
        <f t="shared" si="1836"/>
        <v/>
      </c>
      <c r="O920" s="59" t="str">
        <f t="shared" si="1836"/>
        <v/>
      </c>
      <c r="P920" s="59" t="str">
        <f t="shared" si="1836"/>
        <v/>
      </c>
      <c r="Q920" s="59" t="str">
        <f t="shared" si="1836"/>
        <v/>
      </c>
      <c r="R920" s="59" t="str">
        <f t="shared" si="1836"/>
        <v/>
      </c>
      <c r="S920" s="59" t="str">
        <f t="shared" si="1836"/>
        <v/>
      </c>
      <c r="T920" s="59" t="str">
        <f t="shared" si="1836"/>
        <v/>
      </c>
      <c r="U920" s="59" t="str">
        <f t="shared" si="1836"/>
        <v/>
      </c>
      <c r="V920" s="59" t="str">
        <f t="shared" si="1836"/>
        <v/>
      </c>
      <c r="W920" s="59" t="str">
        <f t="shared" si="1836"/>
        <v/>
      </c>
      <c r="X920" s="59" t="str">
        <f t="shared" si="1836"/>
        <v/>
      </c>
      <c r="Y920" s="59" t="str">
        <f t="shared" si="1836"/>
        <v/>
      </c>
      <c r="Z920" s="59" t="str">
        <f t="shared" si="1836"/>
        <v/>
      </c>
    </row>
    <row r="921">
      <c r="A921" s="16" t="s">
        <v>886</v>
      </c>
      <c r="B921" s="62"/>
      <c r="C921" s="54">
        <v>45378.0</v>
      </c>
      <c r="D921" s="54"/>
      <c r="E921" s="55"/>
      <c r="F921" s="60"/>
      <c r="G921" s="57"/>
      <c r="H921" s="62"/>
      <c r="I921" s="58" t="str">
        <f t="shared" si="4"/>
        <v/>
      </c>
      <c r="J921" s="59" t="str">
        <f t="shared" ref="J921:K921" si="1837">if($E921="","",if($E921="Dropped",if(and(J$1&lt;=$I921,J$1&gt;=$H921),if(Year($D921)=J$1,$F921*0.8,if((year($D921)+1)=J$1,$F921*0.6,$F921*0.4)) ,""),if($E921="Minors",0,if($E921="FA Contract",if(and(J$1&lt;=$I921,J$1&gt;=$H921),$F921,""),if($E921="YP Contract",if(J$1=$H921,500000,if(J$1=($H921+1),1000000,if(J$1=($H921+2),1500000,""))))))))</f>
        <v/>
      </c>
      <c r="K921" s="59" t="str">
        <f t="shared" si="1837"/>
        <v/>
      </c>
      <c r="L921" s="59" t="str">
        <f t="shared" ref="L921:Z921" si="1838">if($E921="","",if($E921="Injured",if(and(L$1=year(today()),L$1&lt;=$I921,L$1&gt;=$H921),0,if(and(L$1&lt;=$I921,L$1&gt;=$H921),$F921,"")),if($E921="Dropped",if(and(L$1&lt;=$I921,L$1&gt;=$H921),if(Year($D921)=L$1,$F921*0.8,if((year($D921)+1)=L$1,$F921*0.6,$F921*0.4)) ,""),if($E921="Minors",0,if($E921="FA Contract",if(and(L$1&lt;=$I921,L$1&gt;=$H921),$F921,""),if($E921="YP Contract",if(L$1=$H921,500000,if(L$1=($H921+1),1000000,if(L$1=($H921+2),1500000,"")))))))))</f>
        <v/>
      </c>
      <c r="M921" s="59" t="str">
        <f t="shared" si="1838"/>
        <v/>
      </c>
      <c r="N921" s="59" t="str">
        <f t="shared" si="1838"/>
        <v/>
      </c>
      <c r="O921" s="59" t="str">
        <f t="shared" si="1838"/>
        <v/>
      </c>
      <c r="P921" s="59" t="str">
        <f t="shared" si="1838"/>
        <v/>
      </c>
      <c r="Q921" s="59" t="str">
        <f t="shared" si="1838"/>
        <v/>
      </c>
      <c r="R921" s="59" t="str">
        <f t="shared" si="1838"/>
        <v/>
      </c>
      <c r="S921" s="59" t="str">
        <f t="shared" si="1838"/>
        <v/>
      </c>
      <c r="T921" s="59" t="str">
        <f t="shared" si="1838"/>
        <v/>
      </c>
      <c r="U921" s="59" t="str">
        <f t="shared" si="1838"/>
        <v/>
      </c>
      <c r="V921" s="59" t="str">
        <f t="shared" si="1838"/>
        <v/>
      </c>
      <c r="W921" s="59" t="str">
        <f t="shared" si="1838"/>
        <v/>
      </c>
      <c r="X921" s="59" t="str">
        <f t="shared" si="1838"/>
        <v/>
      </c>
      <c r="Y921" s="59" t="str">
        <f t="shared" si="1838"/>
        <v/>
      </c>
      <c r="Z921" s="59" t="str">
        <f t="shared" si="1838"/>
        <v/>
      </c>
    </row>
    <row r="922">
      <c r="A922" s="16" t="s">
        <v>241</v>
      </c>
      <c r="B922" s="62"/>
      <c r="C922" s="54">
        <v>45830.0</v>
      </c>
      <c r="D922" s="54">
        <v>45977.0</v>
      </c>
      <c r="E922" s="55"/>
      <c r="F922" s="60"/>
      <c r="G922" s="57"/>
      <c r="H922" s="62"/>
      <c r="I922" s="58" t="str">
        <f t="shared" si="4"/>
        <v/>
      </c>
      <c r="J922" s="59" t="str">
        <f t="shared" ref="J922:J3004" si="1840">if($E922="","",if($E922="Dropped",if(and(J$1&lt;=$I922,J$1&gt;=$H922),if(Year($D922)=J$1,$F922*0.8,if((year($D922)+1)=J$1,$F922*0.6,$F922*0.4)) ,""),if($E922="Minors",0,if($E922="FA Contract",if(and(J$1&lt;=$I922,J$1&gt;=$H922),$F922,""),if($E922="YP Contract",if(J$1=$H922,500000,if(J$1=($H922+1),1000000,if(J$1=($H922+2),1500000,""))))))))</f>
        <v/>
      </c>
      <c r="K922" s="59" t="str">
        <f>if($E922="","",if($E922="Dropped",if(and(K$1&lt;=$I922,K$1&gt;=$H922),if(Year($C922)=K$1,$F922*0.8,if((year($C922)+1)=K$1,$F922*0.6,$F922*0.4)) ,""),if($E922="Minors",0,if($E922="FA Contract",if(and(K$1&lt;=$I922,K$1&gt;=$H922),$F922,""),if($E922="YP Contract",if(K$1=$H922,500000,if(K$1=($H922+1),1000000,if(K$1=($H922+2),1500000,""))))))))</f>
        <v/>
      </c>
      <c r="L922" s="59" t="str">
        <f t="shared" ref="L922:Z922" si="1839">if($E922="","",if($E922="Injured",if(and(L$1=year(today()),L$1&lt;=$I922,L$1&gt;=$H922),0,if(and(L$1&lt;=$I922,L$1&gt;=$H922),$F922,"")),if($E922="Dropped",if(and(L$1&lt;=$I922,L$1&gt;=$H922),if(Year($D922)=L$1,$F922*0.8,if((year($D922)+1)=L$1,$F922*0.6,$F922*0.4)) ,""),if($E922="Minors",0,if($E922="FA Contract",if(and(L$1&lt;=$I922,L$1&gt;=$H922),$F922,""),if($E922="YP Contract",if(L$1=$H922,500000,if(L$1=($H922+1),1000000,if(L$1=($H922+2),1500000,"")))))))))</f>
        <v/>
      </c>
      <c r="M922" s="59" t="str">
        <f t="shared" si="1839"/>
        <v/>
      </c>
      <c r="N922" s="59" t="str">
        <f t="shared" si="1839"/>
        <v/>
      </c>
      <c r="O922" s="59" t="str">
        <f t="shared" si="1839"/>
        <v/>
      </c>
      <c r="P922" s="59" t="str">
        <f t="shared" si="1839"/>
        <v/>
      </c>
      <c r="Q922" s="59" t="str">
        <f t="shared" si="1839"/>
        <v/>
      </c>
      <c r="R922" s="59" t="str">
        <f t="shared" si="1839"/>
        <v/>
      </c>
      <c r="S922" s="59" t="str">
        <f t="shared" si="1839"/>
        <v/>
      </c>
      <c r="T922" s="59" t="str">
        <f t="shared" si="1839"/>
        <v/>
      </c>
      <c r="U922" s="59" t="str">
        <f t="shared" si="1839"/>
        <v/>
      </c>
      <c r="V922" s="59" t="str">
        <f t="shared" si="1839"/>
        <v/>
      </c>
      <c r="W922" s="59" t="str">
        <f t="shared" si="1839"/>
        <v/>
      </c>
      <c r="X922" s="59" t="str">
        <f t="shared" si="1839"/>
        <v/>
      </c>
      <c r="Y922" s="59" t="str">
        <f t="shared" si="1839"/>
        <v/>
      </c>
      <c r="Z922" s="59" t="str">
        <f t="shared" si="1839"/>
        <v/>
      </c>
    </row>
    <row r="923">
      <c r="A923" s="16" t="s">
        <v>888</v>
      </c>
      <c r="B923" s="62"/>
      <c r="C923" s="54">
        <v>45788.0</v>
      </c>
      <c r="D923" s="54">
        <v>45795.0</v>
      </c>
      <c r="E923" s="55"/>
      <c r="F923" s="60"/>
      <c r="G923" s="57"/>
      <c r="H923" s="62"/>
      <c r="I923" s="58" t="str">
        <f t="shared" si="4"/>
        <v/>
      </c>
      <c r="J923" s="59" t="str">
        <f t="shared" si="1840"/>
        <v/>
      </c>
      <c r="K923" s="59" t="str">
        <f t="shared" ref="K923:K957" si="1842">if($E923="","",if($E923="Dropped",if(and(K$1&lt;=$I923,K$1&gt;=$H923),if(Year($D923)=K$1,$F923*0.8,if((year($D923)+1)=K$1,$F923*0.6,$F923*0.4)) ,""),if($E923="Minors",0,if($E923="FA Contract",if(and(K$1&lt;=$I923,K$1&gt;=$H923),$F923,""),if($E923="YP Contract",if(K$1=$H923,500000,if(K$1=($H923+1),1000000,if(K$1=($H923+2),1500000,""))))))))</f>
        <v/>
      </c>
      <c r="L923" s="59" t="str">
        <f t="shared" ref="L923:Z923" si="1841">if($E923="","",if($E923="Injured",if(and(L$1=year(today()),L$1&lt;=$I923,L$1&gt;=$H923),0,if(and(L$1&lt;=$I923,L$1&gt;=$H923),$F923,"")),if($E923="Dropped",if(and(L$1&lt;=$I923,L$1&gt;=$H923),if(Year($D923)=L$1,$F923*0.8,if((year($D923)+1)=L$1,$F923*0.6,$F923*0.4)) ,""),if($E923="Minors",0,if($E923="FA Contract",if(and(L$1&lt;=$I923,L$1&gt;=$H923),$F923,""),if($E923="YP Contract",if(L$1=$H923,500000,if(L$1=($H923+1),1000000,if(L$1=($H923+2),1500000,"")))))))))</f>
        <v/>
      </c>
      <c r="M923" s="59" t="str">
        <f t="shared" si="1841"/>
        <v/>
      </c>
      <c r="N923" s="59" t="str">
        <f t="shared" si="1841"/>
        <v/>
      </c>
      <c r="O923" s="59" t="str">
        <f t="shared" si="1841"/>
        <v/>
      </c>
      <c r="P923" s="59" t="str">
        <f t="shared" si="1841"/>
        <v/>
      </c>
      <c r="Q923" s="59" t="str">
        <f t="shared" si="1841"/>
        <v/>
      </c>
      <c r="R923" s="59" t="str">
        <f t="shared" si="1841"/>
        <v/>
      </c>
      <c r="S923" s="59" t="str">
        <f t="shared" si="1841"/>
        <v/>
      </c>
      <c r="T923" s="59" t="str">
        <f t="shared" si="1841"/>
        <v/>
      </c>
      <c r="U923" s="59" t="str">
        <f t="shared" si="1841"/>
        <v/>
      </c>
      <c r="V923" s="59" t="str">
        <f t="shared" si="1841"/>
        <v/>
      </c>
      <c r="W923" s="59" t="str">
        <f t="shared" si="1841"/>
        <v/>
      </c>
      <c r="X923" s="59" t="str">
        <f t="shared" si="1841"/>
        <v/>
      </c>
      <c r="Y923" s="59" t="str">
        <f t="shared" si="1841"/>
        <v/>
      </c>
      <c r="Z923" s="59" t="str">
        <f t="shared" si="1841"/>
        <v/>
      </c>
    </row>
    <row r="924">
      <c r="A924" s="16" t="s">
        <v>889</v>
      </c>
      <c r="B924" s="62"/>
      <c r="C924" s="54">
        <v>45760.0</v>
      </c>
      <c r="D924" s="54">
        <v>45845.0</v>
      </c>
      <c r="E924" s="55"/>
      <c r="F924" s="60"/>
      <c r="G924" s="57"/>
      <c r="H924" s="62"/>
      <c r="I924" s="58" t="str">
        <f t="shared" si="4"/>
        <v/>
      </c>
      <c r="J924" s="59" t="str">
        <f t="shared" si="1840"/>
        <v/>
      </c>
      <c r="K924" s="59" t="str">
        <f t="shared" si="1842"/>
        <v/>
      </c>
      <c r="L924" s="59" t="str">
        <f t="shared" ref="L924:Z924" si="1843">if($E924="","",if($E924="Injured",if(and(L$1=year(today()),L$1&lt;=$I924,L$1&gt;=$H924),0,if(and(L$1&lt;=$I924,L$1&gt;=$H924),$F924,"")),if($E924="Dropped",if(and(L$1&lt;=$I924,L$1&gt;=$H924),if(Year($D924)=L$1,$F924*0.8,if((year($D924)+1)=L$1,$F924*0.6,$F924*0.4)) ,""),if($E924="Minors",0,if($E924="FA Contract",if(and(L$1&lt;=$I924,L$1&gt;=$H924),$F924,""),if($E924="YP Contract",if(L$1=$H924,500000,if(L$1=($H924+1),1000000,if(L$1=($H924+2),1500000,"")))))))))</f>
        <v/>
      </c>
      <c r="M924" s="59" t="str">
        <f t="shared" si="1843"/>
        <v/>
      </c>
      <c r="N924" s="59" t="str">
        <f t="shared" si="1843"/>
        <v/>
      </c>
      <c r="O924" s="59" t="str">
        <f t="shared" si="1843"/>
        <v/>
      </c>
      <c r="P924" s="59" t="str">
        <f t="shared" si="1843"/>
        <v/>
      </c>
      <c r="Q924" s="59" t="str">
        <f t="shared" si="1843"/>
        <v/>
      </c>
      <c r="R924" s="59" t="str">
        <f t="shared" si="1843"/>
        <v/>
      </c>
      <c r="S924" s="59" t="str">
        <f t="shared" si="1843"/>
        <v/>
      </c>
      <c r="T924" s="59" t="str">
        <f t="shared" si="1843"/>
        <v/>
      </c>
      <c r="U924" s="59" t="str">
        <f t="shared" si="1843"/>
        <v/>
      </c>
      <c r="V924" s="59" t="str">
        <f t="shared" si="1843"/>
        <v/>
      </c>
      <c r="W924" s="59" t="str">
        <f t="shared" si="1843"/>
        <v/>
      </c>
      <c r="X924" s="59" t="str">
        <f t="shared" si="1843"/>
        <v/>
      </c>
      <c r="Y924" s="59" t="str">
        <f t="shared" si="1843"/>
        <v/>
      </c>
      <c r="Z924" s="59" t="str">
        <f t="shared" si="1843"/>
        <v/>
      </c>
    </row>
    <row r="925">
      <c r="A925" s="16" t="s">
        <v>890</v>
      </c>
      <c r="B925" s="66"/>
      <c r="C925" s="54">
        <v>45607.0</v>
      </c>
      <c r="D925" s="54"/>
      <c r="E925" s="55"/>
      <c r="F925" s="56"/>
      <c r="G925" s="57"/>
      <c r="H925" s="62"/>
      <c r="I925" s="58" t="str">
        <f t="shared" si="4"/>
        <v/>
      </c>
      <c r="J925" s="59" t="str">
        <f t="shared" si="1840"/>
        <v/>
      </c>
      <c r="K925" s="59" t="str">
        <f t="shared" si="1842"/>
        <v/>
      </c>
      <c r="L925" s="59" t="str">
        <f t="shared" ref="L925:Z925" si="1844">if($E925="","",if($E925="Injured",if(and(L$1=year(today()),L$1&lt;=$I925,L$1&gt;=$H925),0,if(and(L$1&lt;=$I925,L$1&gt;=$H925),$F925,"")),if($E925="Dropped",if(and(L$1&lt;=$I925,L$1&gt;=$H925),if(Year($D925)=L$1,$F925*0.8,if((year($D925)+1)=L$1,$F925*0.6,$F925*0.4)) ,""),if($E925="Minors",0,if($E925="FA Contract",if(and(L$1&lt;=$I925,L$1&gt;=$H925),$F925,""),if($E925="YP Contract",if(L$1=$H925,500000,if(L$1=($H925+1),1000000,if(L$1=($H925+2),1500000,"")))))))))</f>
        <v/>
      </c>
      <c r="M925" s="59" t="str">
        <f t="shared" si="1844"/>
        <v/>
      </c>
      <c r="N925" s="59" t="str">
        <f t="shared" si="1844"/>
        <v/>
      </c>
      <c r="O925" s="59" t="str">
        <f t="shared" si="1844"/>
        <v/>
      </c>
      <c r="P925" s="59" t="str">
        <f t="shared" si="1844"/>
        <v/>
      </c>
      <c r="Q925" s="59" t="str">
        <f t="shared" si="1844"/>
        <v/>
      </c>
      <c r="R925" s="59" t="str">
        <f t="shared" si="1844"/>
        <v/>
      </c>
      <c r="S925" s="59" t="str">
        <f t="shared" si="1844"/>
        <v/>
      </c>
      <c r="T925" s="59" t="str">
        <f t="shared" si="1844"/>
        <v/>
      </c>
      <c r="U925" s="59" t="str">
        <f t="shared" si="1844"/>
        <v/>
      </c>
      <c r="V925" s="59" t="str">
        <f t="shared" si="1844"/>
        <v/>
      </c>
      <c r="W925" s="59" t="str">
        <f t="shared" si="1844"/>
        <v/>
      </c>
      <c r="X925" s="59" t="str">
        <f t="shared" si="1844"/>
        <v/>
      </c>
      <c r="Y925" s="59" t="str">
        <f t="shared" si="1844"/>
        <v/>
      </c>
      <c r="Z925" s="59" t="str">
        <f t="shared" si="1844"/>
        <v/>
      </c>
    </row>
    <row r="926">
      <c r="A926" s="16" t="s">
        <v>224</v>
      </c>
      <c r="B926" s="62"/>
      <c r="C926" s="54">
        <v>45356.0</v>
      </c>
      <c r="D926" s="54">
        <v>45830.0</v>
      </c>
      <c r="E926" s="55"/>
      <c r="F926" s="60"/>
      <c r="G926" s="57"/>
      <c r="H926" s="62"/>
      <c r="I926" s="58" t="str">
        <f t="shared" si="4"/>
        <v/>
      </c>
      <c r="J926" s="59" t="str">
        <f t="shared" si="1840"/>
        <v/>
      </c>
      <c r="K926" s="59" t="str">
        <f t="shared" si="1842"/>
        <v/>
      </c>
      <c r="L926" s="59" t="str">
        <f t="shared" ref="L926:Z926" si="1845">if($E926="","",if($E926="Injured",if(and(L$1=year(today()),L$1&lt;=$I926,L$1&gt;=$H926),0,if(and(L$1&lt;=$I926,L$1&gt;=$H926),$F926,"")),if($E926="Dropped",if(and(L$1&lt;=$I926,L$1&gt;=$H926),if(Year($D926)=L$1,$F926*0.8,if((year($D926)+1)=L$1,$F926*0.6,$F926*0.4)) ,""),if($E926="Minors",0,if($E926="FA Contract",if(and(L$1&lt;=$I926,L$1&gt;=$H926),$F926,""),if($E926="YP Contract",if(L$1=$H926,500000,if(L$1=($H926+1),1000000,if(L$1=($H926+2),1500000,"")))))))))</f>
        <v/>
      </c>
      <c r="M926" s="59" t="str">
        <f t="shared" si="1845"/>
        <v/>
      </c>
      <c r="N926" s="59" t="str">
        <f t="shared" si="1845"/>
        <v/>
      </c>
      <c r="O926" s="59" t="str">
        <f t="shared" si="1845"/>
        <v/>
      </c>
      <c r="P926" s="59" t="str">
        <f t="shared" si="1845"/>
        <v/>
      </c>
      <c r="Q926" s="59" t="str">
        <f t="shared" si="1845"/>
        <v/>
      </c>
      <c r="R926" s="59" t="str">
        <f t="shared" si="1845"/>
        <v/>
      </c>
      <c r="S926" s="59" t="str">
        <f t="shared" si="1845"/>
        <v/>
      </c>
      <c r="T926" s="59" t="str">
        <f t="shared" si="1845"/>
        <v/>
      </c>
      <c r="U926" s="59" t="str">
        <f t="shared" si="1845"/>
        <v/>
      </c>
      <c r="V926" s="59" t="str">
        <f t="shared" si="1845"/>
        <v/>
      </c>
      <c r="W926" s="59" t="str">
        <f t="shared" si="1845"/>
        <v/>
      </c>
      <c r="X926" s="59" t="str">
        <f t="shared" si="1845"/>
        <v/>
      </c>
      <c r="Y926" s="59" t="str">
        <f t="shared" si="1845"/>
        <v/>
      </c>
      <c r="Z926" s="59" t="str">
        <f t="shared" si="1845"/>
        <v/>
      </c>
    </row>
    <row r="927">
      <c r="A927" s="16" t="s">
        <v>891</v>
      </c>
      <c r="B927" s="62"/>
      <c r="C927" s="54">
        <v>45753.0</v>
      </c>
      <c r="D927" s="54">
        <v>45810.0</v>
      </c>
      <c r="E927" s="55"/>
      <c r="F927" s="60"/>
      <c r="G927" s="57"/>
      <c r="H927" s="62"/>
      <c r="I927" s="58" t="str">
        <f t="shared" si="4"/>
        <v/>
      </c>
      <c r="J927" s="59" t="str">
        <f t="shared" si="1840"/>
        <v/>
      </c>
      <c r="K927" s="59" t="str">
        <f t="shared" si="1842"/>
        <v/>
      </c>
      <c r="L927" s="59" t="str">
        <f t="shared" ref="L927:Z927" si="1846">if($E927="","",if($E927="Injured",if(and(L$1=year(today()),L$1&lt;=$I927,L$1&gt;=$H927),0,if(and(L$1&lt;=$I927,L$1&gt;=$H927),$F927,"")),if($E927="Dropped",if(and(L$1&lt;=$I927,L$1&gt;=$H927),if(Year($D927)=L$1,$F927*0.8,if((year($D927)+1)=L$1,$F927*0.6,$F927*0.4)) ,""),if($E927="Minors",0,if($E927="FA Contract",if(and(L$1&lt;=$I927,L$1&gt;=$H927),$F927,""),if($E927="YP Contract",if(L$1=$H927,500000,if(L$1=($H927+1),1000000,if(L$1=($H927+2),1500000,"")))))))))</f>
        <v/>
      </c>
      <c r="M927" s="59" t="str">
        <f t="shared" si="1846"/>
        <v/>
      </c>
      <c r="N927" s="59" t="str">
        <f t="shared" si="1846"/>
        <v/>
      </c>
      <c r="O927" s="59" t="str">
        <f t="shared" si="1846"/>
        <v/>
      </c>
      <c r="P927" s="59" t="str">
        <f t="shared" si="1846"/>
        <v/>
      </c>
      <c r="Q927" s="59" t="str">
        <f t="shared" si="1846"/>
        <v/>
      </c>
      <c r="R927" s="59" t="str">
        <f t="shared" si="1846"/>
        <v/>
      </c>
      <c r="S927" s="59" t="str">
        <f t="shared" si="1846"/>
        <v/>
      </c>
      <c r="T927" s="59" t="str">
        <f t="shared" si="1846"/>
        <v/>
      </c>
      <c r="U927" s="59" t="str">
        <f t="shared" si="1846"/>
        <v/>
      </c>
      <c r="V927" s="59" t="str">
        <f t="shared" si="1846"/>
        <v/>
      </c>
      <c r="W927" s="59" t="str">
        <f t="shared" si="1846"/>
        <v/>
      </c>
      <c r="X927" s="59" t="str">
        <f t="shared" si="1846"/>
        <v/>
      </c>
      <c r="Y927" s="59" t="str">
        <f t="shared" si="1846"/>
        <v/>
      </c>
      <c r="Z927" s="59" t="str">
        <f t="shared" si="1846"/>
        <v/>
      </c>
    </row>
    <row r="928">
      <c r="A928" s="16" t="s">
        <v>892</v>
      </c>
      <c r="B928" s="62"/>
      <c r="C928" s="54">
        <v>45441.0</v>
      </c>
      <c r="D928" s="54"/>
      <c r="E928" s="55"/>
      <c r="F928" s="60"/>
      <c r="G928" s="72"/>
      <c r="H928" s="62"/>
      <c r="I928" s="58" t="str">
        <f t="shared" si="4"/>
        <v/>
      </c>
      <c r="J928" s="59" t="str">
        <f t="shared" si="1840"/>
        <v/>
      </c>
      <c r="K928" s="59" t="str">
        <f t="shared" si="1842"/>
        <v/>
      </c>
      <c r="L928" s="59" t="str">
        <f t="shared" ref="L928:Z928" si="1847">if($E928="","",if($E928="Injured",if(and(L$1=year(today()),L$1&lt;=$I928,L$1&gt;=$H928),0,if(and(L$1&lt;=$I928,L$1&gt;=$H928),$F928,"")),if($E928="Dropped",if(and(L$1&lt;=$I928,L$1&gt;=$H928),if(Year($D928)=L$1,$F928*0.8,if((year($D928)+1)=L$1,$F928*0.6,$F928*0.4)) ,""),if($E928="Minors",0,if($E928="FA Contract",if(and(L$1&lt;=$I928,L$1&gt;=$H928),$F928,""),if($E928="YP Contract",if(L$1=$H928,500000,if(L$1=($H928+1),1000000,if(L$1=($H928+2),1500000,"")))))))))</f>
        <v/>
      </c>
      <c r="M928" s="59" t="str">
        <f t="shared" si="1847"/>
        <v/>
      </c>
      <c r="N928" s="59" t="str">
        <f t="shared" si="1847"/>
        <v/>
      </c>
      <c r="O928" s="59" t="str">
        <f t="shared" si="1847"/>
        <v/>
      </c>
      <c r="P928" s="59" t="str">
        <f t="shared" si="1847"/>
        <v/>
      </c>
      <c r="Q928" s="59" t="str">
        <f t="shared" si="1847"/>
        <v/>
      </c>
      <c r="R928" s="59" t="str">
        <f t="shared" si="1847"/>
        <v/>
      </c>
      <c r="S928" s="59" t="str">
        <f t="shared" si="1847"/>
        <v/>
      </c>
      <c r="T928" s="59" t="str">
        <f t="shared" si="1847"/>
        <v/>
      </c>
      <c r="U928" s="59" t="str">
        <f t="shared" si="1847"/>
        <v/>
      </c>
      <c r="V928" s="59" t="str">
        <f t="shared" si="1847"/>
        <v/>
      </c>
      <c r="W928" s="59" t="str">
        <f t="shared" si="1847"/>
        <v/>
      </c>
      <c r="X928" s="59" t="str">
        <f t="shared" si="1847"/>
        <v/>
      </c>
      <c r="Y928" s="59" t="str">
        <f t="shared" si="1847"/>
        <v/>
      </c>
      <c r="Z928" s="59" t="str">
        <f t="shared" si="1847"/>
        <v/>
      </c>
    </row>
    <row r="929">
      <c r="A929" s="16" t="s">
        <v>603</v>
      </c>
      <c r="B929" s="62"/>
      <c r="C929" s="54">
        <v>45721.0</v>
      </c>
      <c r="D929" s="54">
        <v>45977.0</v>
      </c>
      <c r="E929" s="55"/>
      <c r="F929" s="56"/>
      <c r="G929" s="57"/>
      <c r="H929" s="62"/>
      <c r="I929" s="58" t="str">
        <f t="shared" si="4"/>
        <v/>
      </c>
      <c r="J929" s="59" t="str">
        <f t="shared" si="1840"/>
        <v/>
      </c>
      <c r="K929" s="59" t="str">
        <f t="shared" si="1842"/>
        <v/>
      </c>
      <c r="L929" s="59" t="str">
        <f t="shared" ref="L929:Z929" si="1848">if($E929="","",if($E929="Injured",if(and(L$1=year(today()),L$1&lt;=$I929,L$1&gt;=$H929),0,if(and(L$1&lt;=$I929,L$1&gt;=$H929),$F929,"")),if($E929="Dropped",if(and(L$1&lt;=$I929,L$1&gt;=$H929),if(Year($D929)=L$1,$F929*0.8,if((year($D929)+1)=L$1,$F929*0.6,$F929*0.4)) ,""),if($E929="Minors",0,if($E929="FA Contract",if(and(L$1&lt;=$I929,L$1&gt;=$H929),$F929,""),if($E929="YP Contract",if(L$1=$H929,500000,if(L$1=($H929+1),1000000,if(L$1=($H929+2),1500000,"")))))))))</f>
        <v/>
      </c>
      <c r="M929" s="59" t="str">
        <f t="shared" si="1848"/>
        <v/>
      </c>
      <c r="N929" s="59" t="str">
        <f t="shared" si="1848"/>
        <v/>
      </c>
      <c r="O929" s="59" t="str">
        <f t="shared" si="1848"/>
        <v/>
      </c>
      <c r="P929" s="59" t="str">
        <f t="shared" si="1848"/>
        <v/>
      </c>
      <c r="Q929" s="59" t="str">
        <f t="shared" si="1848"/>
        <v/>
      </c>
      <c r="R929" s="59" t="str">
        <f t="shared" si="1848"/>
        <v/>
      </c>
      <c r="S929" s="59" t="str">
        <f t="shared" si="1848"/>
        <v/>
      </c>
      <c r="T929" s="59" t="str">
        <f t="shared" si="1848"/>
        <v/>
      </c>
      <c r="U929" s="59" t="str">
        <f t="shared" si="1848"/>
        <v/>
      </c>
      <c r="V929" s="59" t="str">
        <f t="shared" si="1848"/>
        <v/>
      </c>
      <c r="W929" s="59" t="str">
        <f t="shared" si="1848"/>
        <v/>
      </c>
      <c r="X929" s="59" t="str">
        <f t="shared" si="1848"/>
        <v/>
      </c>
      <c r="Y929" s="59" t="str">
        <f t="shared" si="1848"/>
        <v/>
      </c>
      <c r="Z929" s="59" t="str">
        <f t="shared" si="1848"/>
        <v/>
      </c>
    </row>
    <row r="930">
      <c r="A930" s="16" t="s">
        <v>359</v>
      </c>
      <c r="B930" s="62"/>
      <c r="C930" s="54">
        <v>45872.0</v>
      </c>
      <c r="D930" s="54">
        <v>45977.0</v>
      </c>
      <c r="E930" s="55"/>
      <c r="F930" s="60"/>
      <c r="G930" s="57"/>
      <c r="H930" s="62"/>
      <c r="I930" s="58" t="str">
        <f t="shared" si="4"/>
        <v/>
      </c>
      <c r="J930" s="59" t="str">
        <f t="shared" si="1840"/>
        <v/>
      </c>
      <c r="K930" s="59" t="str">
        <f t="shared" si="1842"/>
        <v/>
      </c>
      <c r="L930" s="59" t="str">
        <f t="shared" ref="L930:Z930" si="1849">if($E930="","",if($E930="Injured",if(and(L$1=year(today()),L$1&lt;=$I930,L$1&gt;=$H930),0,if(and(L$1&lt;=$I930,L$1&gt;=$H930),$F930,"")),if($E930="Dropped",if(and(L$1&lt;=$I930,L$1&gt;=$H930),if(Year($D930)=L$1,$F930*0.8,if((year($D930)+1)=L$1,$F930*0.6,$F930*0.4)) ,""),if($E930="Minors",0,if($E930="FA Contract",if(and(L$1&lt;=$I930,L$1&gt;=$H930),$F930,""),if($E930="YP Contract",if(L$1=$H930,500000,if(L$1=($H930+1),1000000,if(L$1=($H930+2),1500000,"")))))))))</f>
        <v/>
      </c>
      <c r="M930" s="59" t="str">
        <f t="shared" si="1849"/>
        <v/>
      </c>
      <c r="N930" s="59" t="str">
        <f t="shared" si="1849"/>
        <v/>
      </c>
      <c r="O930" s="59" t="str">
        <f t="shared" si="1849"/>
        <v/>
      </c>
      <c r="P930" s="59" t="str">
        <f t="shared" si="1849"/>
        <v/>
      </c>
      <c r="Q930" s="59" t="str">
        <f t="shared" si="1849"/>
        <v/>
      </c>
      <c r="R930" s="59" t="str">
        <f t="shared" si="1849"/>
        <v/>
      </c>
      <c r="S930" s="59" t="str">
        <f t="shared" si="1849"/>
        <v/>
      </c>
      <c r="T930" s="59" t="str">
        <f t="shared" si="1849"/>
        <v/>
      </c>
      <c r="U930" s="59" t="str">
        <f t="shared" si="1849"/>
        <v/>
      </c>
      <c r="V930" s="59" t="str">
        <f t="shared" si="1849"/>
        <v/>
      </c>
      <c r="W930" s="59" t="str">
        <f t="shared" si="1849"/>
        <v/>
      </c>
      <c r="X930" s="59" t="str">
        <f t="shared" si="1849"/>
        <v/>
      </c>
      <c r="Y930" s="59" t="str">
        <f t="shared" si="1849"/>
        <v/>
      </c>
      <c r="Z930" s="59" t="str">
        <f t="shared" si="1849"/>
        <v/>
      </c>
    </row>
    <row r="931">
      <c r="A931" s="16" t="s">
        <v>1107</v>
      </c>
      <c r="B931" s="62"/>
      <c r="C931" s="54">
        <v>45356.0</v>
      </c>
      <c r="D931" s="54">
        <v>45977.0</v>
      </c>
      <c r="E931" s="55"/>
      <c r="F931" s="60"/>
      <c r="G931" s="57"/>
      <c r="H931" s="62"/>
      <c r="I931" s="58" t="str">
        <f t="shared" si="4"/>
        <v/>
      </c>
      <c r="J931" s="59" t="str">
        <f t="shared" si="1840"/>
        <v/>
      </c>
      <c r="K931" s="59" t="str">
        <f t="shared" si="1842"/>
        <v/>
      </c>
      <c r="L931" s="59" t="str">
        <f t="shared" ref="L931:Z931" si="1850">if($E931="","",if($E931="Injured",if(and(L$1=year(today()),L$1&lt;=$I931,L$1&gt;=$H931),0,if(and(L$1&lt;=$I931,L$1&gt;=$H931),$F931,"")),if($E931="Dropped",if(and(L$1&lt;=$I931,L$1&gt;=$H931),if(Year($D931)=L$1,$F931*0.8,if((year($D931)+1)=L$1,$F931*0.6,$F931*0.4)) ,""),if($E931="Minors",0,if($E931="FA Contract",if(and(L$1&lt;=$I931,L$1&gt;=$H931),$F931,""),if($E931="YP Contract",if(L$1=$H931,500000,if(L$1=($H931+1),1000000,if(L$1=($H931+2),1500000,"")))))))))</f>
        <v/>
      </c>
      <c r="M931" s="59" t="str">
        <f t="shared" si="1850"/>
        <v/>
      </c>
      <c r="N931" s="59" t="str">
        <f t="shared" si="1850"/>
        <v/>
      </c>
      <c r="O931" s="59" t="str">
        <f t="shared" si="1850"/>
        <v/>
      </c>
      <c r="P931" s="59" t="str">
        <f t="shared" si="1850"/>
        <v/>
      </c>
      <c r="Q931" s="59" t="str">
        <f t="shared" si="1850"/>
        <v/>
      </c>
      <c r="R931" s="59" t="str">
        <f t="shared" si="1850"/>
        <v/>
      </c>
      <c r="S931" s="59" t="str">
        <f t="shared" si="1850"/>
        <v/>
      </c>
      <c r="T931" s="59" t="str">
        <f t="shared" si="1850"/>
        <v/>
      </c>
      <c r="U931" s="59" t="str">
        <f t="shared" si="1850"/>
        <v/>
      </c>
      <c r="V931" s="59" t="str">
        <f t="shared" si="1850"/>
        <v/>
      </c>
      <c r="W931" s="59" t="str">
        <f t="shared" si="1850"/>
        <v/>
      </c>
      <c r="X931" s="59" t="str">
        <f t="shared" si="1850"/>
        <v/>
      </c>
      <c r="Y931" s="59" t="str">
        <f t="shared" si="1850"/>
        <v/>
      </c>
      <c r="Z931" s="59" t="str">
        <f t="shared" si="1850"/>
        <v/>
      </c>
    </row>
    <row r="932">
      <c r="A932" s="16" t="s">
        <v>893</v>
      </c>
      <c r="B932" s="62"/>
      <c r="C932" s="54">
        <v>45522.0</v>
      </c>
      <c r="D932" s="54"/>
      <c r="E932" s="55"/>
      <c r="F932" s="60"/>
      <c r="G932" s="57"/>
      <c r="H932" s="62"/>
      <c r="I932" s="58" t="str">
        <f t="shared" si="4"/>
        <v/>
      </c>
      <c r="J932" s="59" t="str">
        <f t="shared" si="1840"/>
        <v/>
      </c>
      <c r="K932" s="59" t="str">
        <f t="shared" si="1842"/>
        <v/>
      </c>
      <c r="L932" s="59" t="str">
        <f t="shared" ref="L932:Z932" si="1851">if($E932="","",if($E932="Injured",if(and(L$1=year(today()),L$1&lt;=$I932,L$1&gt;=$H932),0,if(and(L$1&lt;=$I932,L$1&gt;=$H932),$F932,"")),if($E932="Dropped",if(and(L$1&lt;=$I932,L$1&gt;=$H932),if(Year($D932)=L$1,$F932*0.8,if((year($D932)+1)=L$1,$F932*0.6,$F932*0.4)) ,""),if($E932="Minors",0,if($E932="FA Contract",if(and(L$1&lt;=$I932,L$1&gt;=$H932),$F932,""),if($E932="YP Contract",if(L$1=$H932,500000,if(L$1=($H932+1),1000000,if(L$1=($H932+2),1500000,"")))))))))</f>
        <v/>
      </c>
      <c r="M932" s="59" t="str">
        <f t="shared" si="1851"/>
        <v/>
      </c>
      <c r="N932" s="59" t="str">
        <f t="shared" si="1851"/>
        <v/>
      </c>
      <c r="O932" s="59" t="str">
        <f t="shared" si="1851"/>
        <v/>
      </c>
      <c r="P932" s="59" t="str">
        <f t="shared" si="1851"/>
        <v/>
      </c>
      <c r="Q932" s="59" t="str">
        <f t="shared" si="1851"/>
        <v/>
      </c>
      <c r="R932" s="59" t="str">
        <f t="shared" si="1851"/>
        <v/>
      </c>
      <c r="S932" s="59" t="str">
        <f t="shared" si="1851"/>
        <v/>
      </c>
      <c r="T932" s="59" t="str">
        <f t="shared" si="1851"/>
        <v/>
      </c>
      <c r="U932" s="59" t="str">
        <f t="shared" si="1851"/>
        <v/>
      </c>
      <c r="V932" s="59" t="str">
        <f t="shared" si="1851"/>
        <v/>
      </c>
      <c r="W932" s="59" t="str">
        <f t="shared" si="1851"/>
        <v/>
      </c>
      <c r="X932" s="59" t="str">
        <f t="shared" si="1851"/>
        <v/>
      </c>
      <c r="Y932" s="59" t="str">
        <f t="shared" si="1851"/>
        <v/>
      </c>
      <c r="Z932" s="59" t="str">
        <f t="shared" si="1851"/>
        <v/>
      </c>
    </row>
    <row r="933">
      <c r="A933" s="16" t="s">
        <v>301</v>
      </c>
      <c r="B933" s="62"/>
      <c r="C933" s="54">
        <v>45851.0</v>
      </c>
      <c r="D933" s="54">
        <v>45977.0</v>
      </c>
      <c r="E933" s="55"/>
      <c r="F933" s="60"/>
      <c r="G933" s="57"/>
      <c r="H933" s="62"/>
      <c r="I933" s="58" t="str">
        <f t="shared" si="4"/>
        <v/>
      </c>
      <c r="J933" s="59" t="str">
        <f t="shared" si="1840"/>
        <v/>
      </c>
      <c r="K933" s="59" t="str">
        <f t="shared" si="1842"/>
        <v/>
      </c>
      <c r="L933" s="59" t="str">
        <f t="shared" ref="L933:Z933" si="1852">if($E933="","",if($E933="Injured",if(and(L$1=year(today()),L$1&lt;=$I933,L$1&gt;=$H933),0,if(and(L$1&lt;=$I933,L$1&gt;=$H933),$F933,"")),if($E933="Dropped",if(and(L$1&lt;=$I933,L$1&gt;=$H933),if(Year($D933)=L$1,$F933*0.8,if((year($D933)+1)=L$1,$F933*0.6,$F933*0.4)) ,""),if($E933="Minors",0,if($E933="FA Contract",if(and(L$1&lt;=$I933,L$1&gt;=$H933),$F933,""),if($E933="YP Contract",if(L$1=$H933,500000,if(L$1=($H933+1),1000000,if(L$1=($H933+2),1500000,"")))))))))</f>
        <v/>
      </c>
      <c r="M933" s="59" t="str">
        <f t="shared" si="1852"/>
        <v/>
      </c>
      <c r="N933" s="59" t="str">
        <f t="shared" si="1852"/>
        <v/>
      </c>
      <c r="O933" s="59" t="str">
        <f t="shared" si="1852"/>
        <v/>
      </c>
      <c r="P933" s="59" t="str">
        <f t="shared" si="1852"/>
        <v/>
      </c>
      <c r="Q933" s="59" t="str">
        <f t="shared" si="1852"/>
        <v/>
      </c>
      <c r="R933" s="59" t="str">
        <f t="shared" si="1852"/>
        <v/>
      </c>
      <c r="S933" s="59" t="str">
        <f t="shared" si="1852"/>
        <v/>
      </c>
      <c r="T933" s="59" t="str">
        <f t="shared" si="1852"/>
        <v/>
      </c>
      <c r="U933" s="59" t="str">
        <f t="shared" si="1852"/>
        <v/>
      </c>
      <c r="V933" s="59" t="str">
        <f t="shared" si="1852"/>
        <v/>
      </c>
      <c r="W933" s="59" t="str">
        <f t="shared" si="1852"/>
        <v/>
      </c>
      <c r="X933" s="59" t="str">
        <f t="shared" si="1852"/>
        <v/>
      </c>
      <c r="Y933" s="59" t="str">
        <f t="shared" si="1852"/>
        <v/>
      </c>
      <c r="Z933" s="59" t="str">
        <f t="shared" si="1852"/>
        <v/>
      </c>
    </row>
    <row r="934">
      <c r="A934" s="16" t="s">
        <v>894</v>
      </c>
      <c r="B934" s="62"/>
      <c r="C934" s="54">
        <v>45907.0</v>
      </c>
      <c r="D934" s="54">
        <v>45921.0</v>
      </c>
      <c r="E934" s="55"/>
      <c r="F934" s="60"/>
      <c r="G934" s="57"/>
      <c r="H934" s="62"/>
      <c r="I934" s="58" t="str">
        <f t="shared" si="4"/>
        <v/>
      </c>
      <c r="J934" s="59" t="str">
        <f t="shared" si="1840"/>
        <v/>
      </c>
      <c r="K934" s="59" t="str">
        <f t="shared" si="1842"/>
        <v/>
      </c>
      <c r="L934" s="59" t="str">
        <f t="shared" ref="L934:Z934" si="1853">if($E934="","",if($E934="Injured",if(and(L$1=year(today()),L$1&lt;=$I934,L$1&gt;=$H934),0,if(and(L$1&lt;=$I934,L$1&gt;=$H934),$F934,"")),if($E934="Dropped",if(and(L$1&lt;=$I934,L$1&gt;=$H934),if(Year($D934)=L$1,$F934*0.8,if((year($D934)+1)=L$1,$F934*0.6,$F934*0.4)) ,""),if($E934="Minors",0,if($E934="FA Contract",if(and(L$1&lt;=$I934,L$1&gt;=$H934),$F934,""),if($E934="YP Contract",if(L$1=$H934,500000,if(L$1=($H934+1),1000000,if(L$1=($H934+2),1500000,"")))))))))</f>
        <v/>
      </c>
      <c r="M934" s="59" t="str">
        <f t="shared" si="1853"/>
        <v/>
      </c>
      <c r="N934" s="59" t="str">
        <f t="shared" si="1853"/>
        <v/>
      </c>
      <c r="O934" s="59" t="str">
        <f t="shared" si="1853"/>
        <v/>
      </c>
      <c r="P934" s="59" t="str">
        <f t="shared" si="1853"/>
        <v/>
      </c>
      <c r="Q934" s="59" t="str">
        <f t="shared" si="1853"/>
        <v/>
      </c>
      <c r="R934" s="59" t="str">
        <f t="shared" si="1853"/>
        <v/>
      </c>
      <c r="S934" s="59" t="str">
        <f t="shared" si="1853"/>
        <v/>
      </c>
      <c r="T934" s="59" t="str">
        <f t="shared" si="1853"/>
        <v/>
      </c>
      <c r="U934" s="59" t="str">
        <f t="shared" si="1853"/>
        <v/>
      </c>
      <c r="V934" s="59" t="str">
        <f t="shared" si="1853"/>
        <v/>
      </c>
      <c r="W934" s="59" t="str">
        <f t="shared" si="1853"/>
        <v/>
      </c>
      <c r="X934" s="59" t="str">
        <f t="shared" si="1853"/>
        <v/>
      </c>
      <c r="Y934" s="59" t="str">
        <f t="shared" si="1853"/>
        <v/>
      </c>
      <c r="Z934" s="59" t="str">
        <f t="shared" si="1853"/>
        <v/>
      </c>
    </row>
    <row r="935">
      <c r="A935" s="16" t="s">
        <v>895</v>
      </c>
      <c r="B935" s="62"/>
      <c r="C935" s="54">
        <v>45397.0</v>
      </c>
      <c r="D935" s="54"/>
      <c r="E935" s="55"/>
      <c r="F935" s="60"/>
      <c r="G935" s="57"/>
      <c r="H935" s="62"/>
      <c r="I935" s="58" t="str">
        <f t="shared" si="4"/>
        <v/>
      </c>
      <c r="J935" s="59" t="str">
        <f t="shared" si="1840"/>
        <v/>
      </c>
      <c r="K935" s="59" t="str">
        <f t="shared" si="1842"/>
        <v/>
      </c>
      <c r="L935" s="59" t="str">
        <f t="shared" ref="L935:Z935" si="1854">if($E935="","",if($E935="Injured",if(and(L$1=year(today()),L$1&lt;=$I935,L$1&gt;=$H935),0,if(and(L$1&lt;=$I935,L$1&gt;=$H935),$F935,"")),if($E935="Dropped",if(and(L$1&lt;=$I935,L$1&gt;=$H935),if(Year($D935)=L$1,$F935*0.8,if((year($D935)+1)=L$1,$F935*0.6,$F935*0.4)) ,""),if($E935="Minors",0,if($E935="FA Contract",if(and(L$1&lt;=$I935,L$1&gt;=$H935),$F935,""),if($E935="YP Contract",if(L$1=$H935,500000,if(L$1=($H935+1),1000000,if(L$1=($H935+2),1500000,"")))))))))</f>
        <v/>
      </c>
      <c r="M935" s="59" t="str">
        <f t="shared" si="1854"/>
        <v/>
      </c>
      <c r="N935" s="59" t="str">
        <f t="shared" si="1854"/>
        <v/>
      </c>
      <c r="O935" s="59" t="str">
        <f t="shared" si="1854"/>
        <v/>
      </c>
      <c r="P935" s="59" t="str">
        <f t="shared" si="1854"/>
        <v/>
      </c>
      <c r="Q935" s="59" t="str">
        <f t="shared" si="1854"/>
        <v/>
      </c>
      <c r="R935" s="59" t="str">
        <f t="shared" si="1854"/>
        <v/>
      </c>
      <c r="S935" s="59" t="str">
        <f t="shared" si="1854"/>
        <v/>
      </c>
      <c r="T935" s="59" t="str">
        <f t="shared" si="1854"/>
        <v/>
      </c>
      <c r="U935" s="59" t="str">
        <f t="shared" si="1854"/>
        <v/>
      </c>
      <c r="V935" s="59" t="str">
        <f t="shared" si="1854"/>
        <v/>
      </c>
      <c r="W935" s="59" t="str">
        <f t="shared" si="1854"/>
        <v/>
      </c>
      <c r="X935" s="59" t="str">
        <f t="shared" si="1854"/>
        <v/>
      </c>
      <c r="Y935" s="59" t="str">
        <f t="shared" si="1854"/>
        <v/>
      </c>
      <c r="Z935" s="59" t="str">
        <f t="shared" si="1854"/>
        <v/>
      </c>
    </row>
    <row r="936">
      <c r="A936" s="16" t="s">
        <v>896</v>
      </c>
      <c r="B936" s="62"/>
      <c r="C936" s="54">
        <v>45608.0</v>
      </c>
      <c r="D936" s="54"/>
      <c r="E936" s="55"/>
      <c r="F936" s="56"/>
      <c r="G936" s="57"/>
      <c r="H936" s="62"/>
      <c r="I936" s="58" t="str">
        <f t="shared" si="4"/>
        <v/>
      </c>
      <c r="J936" s="59" t="str">
        <f t="shared" si="1840"/>
        <v/>
      </c>
      <c r="K936" s="59" t="str">
        <f t="shared" si="1842"/>
        <v/>
      </c>
      <c r="L936" s="59" t="str">
        <f t="shared" ref="L936:Z936" si="1855">if($E936="","",if($E936="Injured",if(and(L$1=year(today()),L$1&lt;=$I936,L$1&gt;=$H936),0,if(and(L$1&lt;=$I936,L$1&gt;=$H936),$F936,"")),if($E936="Dropped",if(and(L$1&lt;=$I936,L$1&gt;=$H936),if(Year($D936)=L$1,$F936*0.8,if((year($D936)+1)=L$1,$F936*0.6,$F936*0.4)) ,""),if($E936="Minors",0,if($E936="FA Contract",if(and(L$1&lt;=$I936,L$1&gt;=$H936),$F936,""),if($E936="YP Contract",if(L$1=$H936,500000,if(L$1=($H936+1),1000000,if(L$1=($H936+2),1500000,"")))))))))</f>
        <v/>
      </c>
      <c r="M936" s="59" t="str">
        <f t="shared" si="1855"/>
        <v/>
      </c>
      <c r="N936" s="59" t="str">
        <f t="shared" si="1855"/>
        <v/>
      </c>
      <c r="O936" s="59" t="str">
        <f t="shared" si="1855"/>
        <v/>
      </c>
      <c r="P936" s="59" t="str">
        <f t="shared" si="1855"/>
        <v/>
      </c>
      <c r="Q936" s="59" t="str">
        <f t="shared" si="1855"/>
        <v/>
      </c>
      <c r="R936" s="59" t="str">
        <f t="shared" si="1855"/>
        <v/>
      </c>
      <c r="S936" s="59" t="str">
        <f t="shared" si="1855"/>
        <v/>
      </c>
      <c r="T936" s="59" t="str">
        <f t="shared" si="1855"/>
        <v/>
      </c>
      <c r="U936" s="59" t="str">
        <f t="shared" si="1855"/>
        <v/>
      </c>
      <c r="V936" s="59" t="str">
        <f t="shared" si="1855"/>
        <v/>
      </c>
      <c r="W936" s="59" t="str">
        <f t="shared" si="1855"/>
        <v/>
      </c>
      <c r="X936" s="59" t="str">
        <f t="shared" si="1855"/>
        <v/>
      </c>
      <c r="Y936" s="59" t="str">
        <f t="shared" si="1855"/>
        <v/>
      </c>
      <c r="Z936" s="59" t="str">
        <f t="shared" si="1855"/>
        <v/>
      </c>
    </row>
    <row r="937">
      <c r="A937" s="16" t="s">
        <v>897</v>
      </c>
      <c r="B937" s="62"/>
      <c r="C937" s="54">
        <v>45557.0</v>
      </c>
      <c r="D937" s="54"/>
      <c r="E937" s="55"/>
      <c r="F937" s="60"/>
      <c r="G937" s="57"/>
      <c r="H937" s="62"/>
      <c r="I937" s="58" t="str">
        <f t="shared" si="4"/>
        <v/>
      </c>
      <c r="J937" s="59" t="str">
        <f t="shared" si="1840"/>
        <v/>
      </c>
      <c r="K937" s="59" t="str">
        <f t="shared" si="1842"/>
        <v/>
      </c>
      <c r="L937" s="59" t="str">
        <f t="shared" ref="L937:Z937" si="1856">if($E937="","",if($E937="Injured",if(and(L$1=year(today()),L$1&lt;=$I937,L$1&gt;=$H937),0,if(and(L$1&lt;=$I937,L$1&gt;=$H937),$F937,"")),if($E937="Dropped",if(and(L$1&lt;=$I937,L$1&gt;=$H937),if(Year($D937)=L$1,$F937*0.8,if((year($D937)+1)=L$1,$F937*0.6,$F937*0.4)) ,""),if($E937="Minors",0,if($E937="FA Contract",if(and(L$1&lt;=$I937,L$1&gt;=$H937),$F937,""),if($E937="YP Contract",if(L$1=$H937,500000,if(L$1=($H937+1),1000000,if(L$1=($H937+2),1500000,"")))))))))</f>
        <v/>
      </c>
      <c r="M937" s="59" t="str">
        <f t="shared" si="1856"/>
        <v/>
      </c>
      <c r="N937" s="59" t="str">
        <f t="shared" si="1856"/>
        <v/>
      </c>
      <c r="O937" s="59" t="str">
        <f t="shared" si="1856"/>
        <v/>
      </c>
      <c r="P937" s="59" t="str">
        <f t="shared" si="1856"/>
        <v/>
      </c>
      <c r="Q937" s="59" t="str">
        <f t="shared" si="1856"/>
        <v/>
      </c>
      <c r="R937" s="59" t="str">
        <f t="shared" si="1856"/>
        <v/>
      </c>
      <c r="S937" s="59" t="str">
        <f t="shared" si="1856"/>
        <v/>
      </c>
      <c r="T937" s="59" t="str">
        <f t="shared" si="1856"/>
        <v/>
      </c>
      <c r="U937" s="59" t="str">
        <f t="shared" si="1856"/>
        <v/>
      </c>
      <c r="V937" s="59" t="str">
        <f t="shared" si="1856"/>
        <v/>
      </c>
      <c r="W937" s="59" t="str">
        <f t="shared" si="1856"/>
        <v/>
      </c>
      <c r="X937" s="59" t="str">
        <f t="shared" si="1856"/>
        <v/>
      </c>
      <c r="Y937" s="59" t="str">
        <f t="shared" si="1856"/>
        <v/>
      </c>
      <c r="Z937" s="59" t="str">
        <f t="shared" si="1856"/>
        <v/>
      </c>
    </row>
    <row r="938">
      <c r="A938" s="16" t="s">
        <v>385</v>
      </c>
      <c r="B938" s="66"/>
      <c r="C938" s="54">
        <v>45721.0</v>
      </c>
      <c r="D938" s="54">
        <v>45977.0</v>
      </c>
      <c r="E938" s="55"/>
      <c r="F938" s="56"/>
      <c r="G938" s="57"/>
      <c r="H938" s="62"/>
      <c r="I938" s="58" t="str">
        <f t="shared" si="4"/>
        <v/>
      </c>
      <c r="J938" s="59" t="str">
        <f t="shared" si="1840"/>
        <v/>
      </c>
      <c r="K938" s="59" t="str">
        <f t="shared" si="1842"/>
        <v/>
      </c>
      <c r="L938" s="59" t="str">
        <f t="shared" ref="L938:Z938" si="1857">if($E938="","",if($E938="Injured",if(and(L$1=year(today()),L$1&lt;=$I938,L$1&gt;=$H938),0,if(and(L$1&lt;=$I938,L$1&gt;=$H938),$F938,"")),if($E938="Dropped",if(and(L$1&lt;=$I938,L$1&gt;=$H938),if(Year($D938)=L$1,$F938*0.8,if((year($D938)+1)=L$1,$F938*0.6,$F938*0.4)) ,""),if($E938="Minors",0,if($E938="FA Contract",if(and(L$1&lt;=$I938,L$1&gt;=$H938),$F938,""),if($E938="YP Contract",if(L$1=$H938,500000,if(L$1=($H938+1),1000000,if(L$1=($H938+2),1500000,"")))))))))</f>
        <v/>
      </c>
      <c r="M938" s="59" t="str">
        <f t="shared" si="1857"/>
        <v/>
      </c>
      <c r="N938" s="59" t="str">
        <f t="shared" si="1857"/>
        <v/>
      </c>
      <c r="O938" s="59" t="str">
        <f t="shared" si="1857"/>
        <v/>
      </c>
      <c r="P938" s="59" t="str">
        <f t="shared" si="1857"/>
        <v/>
      </c>
      <c r="Q938" s="59" t="str">
        <f t="shared" si="1857"/>
        <v/>
      </c>
      <c r="R938" s="59" t="str">
        <f t="shared" si="1857"/>
        <v/>
      </c>
      <c r="S938" s="59" t="str">
        <f t="shared" si="1857"/>
        <v/>
      </c>
      <c r="T938" s="59" t="str">
        <f t="shared" si="1857"/>
        <v/>
      </c>
      <c r="U938" s="59" t="str">
        <f t="shared" si="1857"/>
        <v/>
      </c>
      <c r="V938" s="59" t="str">
        <f t="shared" si="1857"/>
        <v/>
      </c>
      <c r="W938" s="59" t="str">
        <f t="shared" si="1857"/>
        <v/>
      </c>
      <c r="X938" s="59" t="str">
        <f t="shared" si="1857"/>
        <v/>
      </c>
      <c r="Y938" s="59" t="str">
        <f t="shared" si="1857"/>
        <v/>
      </c>
      <c r="Z938" s="59" t="str">
        <f t="shared" si="1857"/>
        <v/>
      </c>
    </row>
    <row r="939">
      <c r="A939" s="16" t="s">
        <v>386</v>
      </c>
      <c r="B939" s="62"/>
      <c r="C939" s="54">
        <v>45785.0</v>
      </c>
      <c r="D939" s="54">
        <v>45977.0</v>
      </c>
      <c r="E939" s="55"/>
      <c r="F939" s="56"/>
      <c r="G939" s="57"/>
      <c r="H939" s="62"/>
      <c r="I939" s="58" t="str">
        <f t="shared" si="4"/>
        <v/>
      </c>
      <c r="J939" s="59" t="str">
        <f t="shared" si="1840"/>
        <v/>
      </c>
      <c r="K939" s="59" t="str">
        <f t="shared" si="1842"/>
        <v/>
      </c>
      <c r="L939" s="59" t="str">
        <f t="shared" ref="L939:Z939" si="1858">if($E939="","",if($E939="Injured",if(and(L$1=year(today()),L$1&lt;=$I939,L$1&gt;=$H939),0,if(and(L$1&lt;=$I939,L$1&gt;=$H939),$F939,"")),if($E939="Dropped",if(and(L$1&lt;=$I939,L$1&gt;=$H939),if(Year($D939)=L$1,$F939*0.8,if((year($D939)+1)=L$1,$F939*0.6,$F939*0.4)) ,""),if($E939="Minors",0,if($E939="FA Contract",if(and(L$1&lt;=$I939,L$1&gt;=$H939),$F939,""),if($E939="YP Contract",if(L$1=$H939,500000,if(L$1=($H939+1),1000000,if(L$1=($H939+2),1500000,"")))))))))</f>
        <v/>
      </c>
      <c r="M939" s="59" t="str">
        <f t="shared" si="1858"/>
        <v/>
      </c>
      <c r="N939" s="59" t="str">
        <f t="shared" si="1858"/>
        <v/>
      </c>
      <c r="O939" s="59" t="str">
        <f t="shared" si="1858"/>
        <v/>
      </c>
      <c r="P939" s="59" t="str">
        <f t="shared" si="1858"/>
        <v/>
      </c>
      <c r="Q939" s="59" t="str">
        <f t="shared" si="1858"/>
        <v/>
      </c>
      <c r="R939" s="59" t="str">
        <f t="shared" si="1858"/>
        <v/>
      </c>
      <c r="S939" s="59" t="str">
        <f t="shared" si="1858"/>
        <v/>
      </c>
      <c r="T939" s="59" t="str">
        <f t="shared" si="1858"/>
        <v/>
      </c>
      <c r="U939" s="59" t="str">
        <f t="shared" si="1858"/>
        <v/>
      </c>
      <c r="V939" s="59" t="str">
        <f t="shared" si="1858"/>
        <v/>
      </c>
      <c r="W939" s="59" t="str">
        <f t="shared" si="1858"/>
        <v/>
      </c>
      <c r="X939" s="59" t="str">
        <f t="shared" si="1858"/>
        <v/>
      </c>
      <c r="Y939" s="59" t="str">
        <f t="shared" si="1858"/>
        <v/>
      </c>
      <c r="Z939" s="59" t="str">
        <f t="shared" si="1858"/>
        <v/>
      </c>
    </row>
    <row r="940">
      <c r="A940" s="16" t="s">
        <v>898</v>
      </c>
      <c r="B940" s="62"/>
      <c r="C940" s="54">
        <v>45343.0</v>
      </c>
      <c r="D940" s="54">
        <v>45873.0</v>
      </c>
      <c r="E940" s="55"/>
      <c r="F940" s="60"/>
      <c r="G940" s="57"/>
      <c r="H940" s="62"/>
      <c r="I940" s="58" t="str">
        <f t="shared" si="4"/>
        <v/>
      </c>
      <c r="J940" s="59" t="str">
        <f t="shared" si="1840"/>
        <v/>
      </c>
      <c r="K940" s="59" t="str">
        <f t="shared" si="1842"/>
        <v/>
      </c>
      <c r="L940" s="59" t="str">
        <f t="shared" ref="L940:Z940" si="1859">if($E940="","",if($E940="Injured",if(and(L$1=year(today()),L$1&lt;=$I940,L$1&gt;=$H940),0,if(and(L$1&lt;=$I940,L$1&gt;=$H940),$F940,"")),if($E940="Dropped",if(and(L$1&lt;=$I940,L$1&gt;=$H940),if(Year($D940)=L$1,$F940*0.8,if((year($D940)+1)=L$1,$F940*0.6,$F940*0.4)) ,""),if($E940="Minors",0,if($E940="FA Contract",if(and(L$1&lt;=$I940,L$1&gt;=$H940),$F940,""),if($E940="YP Contract",if(L$1=$H940,500000,if(L$1=($H940+1),1000000,if(L$1=($H940+2),1500000,"")))))))))</f>
        <v/>
      </c>
      <c r="M940" s="59" t="str">
        <f t="shared" si="1859"/>
        <v/>
      </c>
      <c r="N940" s="59" t="str">
        <f t="shared" si="1859"/>
        <v/>
      </c>
      <c r="O940" s="59" t="str">
        <f t="shared" si="1859"/>
        <v/>
      </c>
      <c r="P940" s="59" t="str">
        <f t="shared" si="1859"/>
        <v/>
      </c>
      <c r="Q940" s="59" t="str">
        <f t="shared" si="1859"/>
        <v/>
      </c>
      <c r="R940" s="59" t="str">
        <f t="shared" si="1859"/>
        <v/>
      </c>
      <c r="S940" s="59" t="str">
        <f t="shared" si="1859"/>
        <v/>
      </c>
      <c r="T940" s="59" t="str">
        <f t="shared" si="1859"/>
        <v/>
      </c>
      <c r="U940" s="59" t="str">
        <f t="shared" si="1859"/>
        <v/>
      </c>
      <c r="V940" s="59" t="str">
        <f t="shared" si="1859"/>
        <v/>
      </c>
      <c r="W940" s="59" t="str">
        <f t="shared" si="1859"/>
        <v/>
      </c>
      <c r="X940" s="59" t="str">
        <f t="shared" si="1859"/>
        <v/>
      </c>
      <c r="Y940" s="59" t="str">
        <f t="shared" si="1859"/>
        <v/>
      </c>
      <c r="Z940" s="59" t="str">
        <f t="shared" si="1859"/>
        <v/>
      </c>
    </row>
    <row r="941">
      <c r="A941" s="16" t="s">
        <v>463</v>
      </c>
      <c r="B941" s="62"/>
      <c r="C941" s="54">
        <v>45746.0</v>
      </c>
      <c r="D941" s="54">
        <v>45977.0</v>
      </c>
      <c r="E941" s="55"/>
      <c r="F941" s="56"/>
      <c r="G941" s="57"/>
      <c r="H941" s="62"/>
      <c r="I941" s="58" t="str">
        <f t="shared" si="4"/>
        <v/>
      </c>
      <c r="J941" s="59" t="str">
        <f t="shared" si="1840"/>
        <v/>
      </c>
      <c r="K941" s="59" t="str">
        <f t="shared" si="1842"/>
        <v/>
      </c>
      <c r="L941" s="59" t="str">
        <f t="shared" ref="L941:Z941" si="1860">if($E941="","",if($E941="Injured",if(and(L$1=year(today()),L$1&lt;=$I941,L$1&gt;=$H941),0,if(and(L$1&lt;=$I941,L$1&gt;=$H941),$F941,"")),if($E941="Dropped",if(and(L$1&lt;=$I941,L$1&gt;=$H941),if(Year($D941)=L$1,$F941*0.8,if((year($D941)+1)=L$1,$F941*0.6,$F941*0.4)) ,""),if($E941="Minors",0,if($E941="FA Contract",if(and(L$1&lt;=$I941,L$1&gt;=$H941),$F941,""),if($E941="YP Contract",if(L$1=$H941,500000,if(L$1=($H941+1),1000000,if(L$1=($H941+2),1500000,"")))))))))</f>
        <v/>
      </c>
      <c r="M941" s="59" t="str">
        <f t="shared" si="1860"/>
        <v/>
      </c>
      <c r="N941" s="59" t="str">
        <f t="shared" si="1860"/>
        <v/>
      </c>
      <c r="O941" s="59" t="str">
        <f t="shared" si="1860"/>
        <v/>
      </c>
      <c r="P941" s="59" t="str">
        <f t="shared" si="1860"/>
        <v/>
      </c>
      <c r="Q941" s="59" t="str">
        <f t="shared" si="1860"/>
        <v/>
      </c>
      <c r="R941" s="59" t="str">
        <f t="shared" si="1860"/>
        <v/>
      </c>
      <c r="S941" s="59" t="str">
        <f t="shared" si="1860"/>
        <v/>
      </c>
      <c r="T941" s="59" t="str">
        <f t="shared" si="1860"/>
        <v/>
      </c>
      <c r="U941" s="59" t="str">
        <f t="shared" si="1860"/>
        <v/>
      </c>
      <c r="V941" s="59" t="str">
        <f t="shared" si="1860"/>
        <v/>
      </c>
      <c r="W941" s="59" t="str">
        <f t="shared" si="1860"/>
        <v/>
      </c>
      <c r="X941" s="59" t="str">
        <f t="shared" si="1860"/>
        <v/>
      </c>
      <c r="Y941" s="59" t="str">
        <f t="shared" si="1860"/>
        <v/>
      </c>
      <c r="Z941" s="59" t="str">
        <f t="shared" si="1860"/>
        <v/>
      </c>
    </row>
    <row r="942">
      <c r="A942" s="16" t="s">
        <v>336</v>
      </c>
      <c r="B942" s="62"/>
      <c r="C942" s="54">
        <v>45721.0</v>
      </c>
      <c r="D942" s="54">
        <v>45977.0</v>
      </c>
      <c r="E942" s="55"/>
      <c r="F942" s="56"/>
      <c r="G942" s="74"/>
      <c r="H942" s="62"/>
      <c r="I942" s="58" t="str">
        <f t="shared" si="4"/>
        <v/>
      </c>
      <c r="J942" s="59" t="str">
        <f t="shared" si="1840"/>
        <v/>
      </c>
      <c r="K942" s="59" t="str">
        <f t="shared" si="1842"/>
        <v/>
      </c>
      <c r="L942" s="59" t="str">
        <f t="shared" ref="L942:Z942" si="1861">if($E942="","",if($E942="Injured",if(and(L$1=year(today()),L$1&lt;=$I942,L$1&gt;=$H942),0,if(and(L$1&lt;=$I942,L$1&gt;=$H942),$F942,"")),if($E942="Dropped",if(and(L$1&lt;=$I942,L$1&gt;=$H942),if(Year($D942)=L$1,$F942*0.8,if((year($D942)+1)=L$1,$F942*0.6,$F942*0.4)) ,""),if($E942="Minors",0,if($E942="FA Contract",if(and(L$1&lt;=$I942,L$1&gt;=$H942),$F942,""),if($E942="YP Contract",if(L$1=$H942,500000,if(L$1=($H942+1),1000000,if(L$1=($H942+2),1500000,"")))))))))</f>
        <v/>
      </c>
      <c r="M942" s="59" t="str">
        <f t="shared" si="1861"/>
        <v/>
      </c>
      <c r="N942" s="59" t="str">
        <f t="shared" si="1861"/>
        <v/>
      </c>
      <c r="O942" s="59" t="str">
        <f t="shared" si="1861"/>
        <v/>
      </c>
      <c r="P942" s="59" t="str">
        <f t="shared" si="1861"/>
        <v/>
      </c>
      <c r="Q942" s="59" t="str">
        <f t="shared" si="1861"/>
        <v/>
      </c>
      <c r="R942" s="59" t="str">
        <f t="shared" si="1861"/>
        <v/>
      </c>
      <c r="S942" s="59" t="str">
        <f t="shared" si="1861"/>
        <v/>
      </c>
      <c r="T942" s="59" t="str">
        <f t="shared" si="1861"/>
        <v/>
      </c>
      <c r="U942" s="59" t="str">
        <f t="shared" si="1861"/>
        <v/>
      </c>
      <c r="V942" s="59" t="str">
        <f t="shared" si="1861"/>
        <v/>
      </c>
      <c r="W942" s="59" t="str">
        <f t="shared" si="1861"/>
        <v/>
      </c>
      <c r="X942" s="59" t="str">
        <f t="shared" si="1861"/>
        <v/>
      </c>
      <c r="Y942" s="59" t="str">
        <f t="shared" si="1861"/>
        <v/>
      </c>
      <c r="Z942" s="59" t="str">
        <f t="shared" si="1861"/>
        <v/>
      </c>
    </row>
    <row r="943">
      <c r="A943" s="16" t="s">
        <v>899</v>
      </c>
      <c r="B943" s="62"/>
      <c r="C943" s="54">
        <v>45551.0</v>
      </c>
      <c r="D943" s="54"/>
      <c r="E943" s="55"/>
      <c r="F943" s="60"/>
      <c r="G943" s="57"/>
      <c r="H943" s="62"/>
      <c r="I943" s="58" t="str">
        <f t="shared" si="4"/>
        <v/>
      </c>
      <c r="J943" s="59" t="str">
        <f t="shared" si="1840"/>
        <v/>
      </c>
      <c r="K943" s="59" t="str">
        <f t="shared" si="1842"/>
        <v/>
      </c>
      <c r="L943" s="59" t="str">
        <f t="shared" ref="L943:Z943" si="1862">if($E943="","",if($E943="Injured",if(and(L$1=year(today()),L$1&lt;=$I943,L$1&gt;=$H943),0,if(and(L$1&lt;=$I943,L$1&gt;=$H943),$F943,"")),if($E943="Dropped",if(and(L$1&lt;=$I943,L$1&gt;=$H943),if(Year($D943)=L$1,$F943*0.8,if((year($D943)+1)=L$1,$F943*0.6,$F943*0.4)) ,""),if($E943="Minors",0,if($E943="FA Contract",if(and(L$1&lt;=$I943,L$1&gt;=$H943),$F943,""),if($E943="YP Contract",if(L$1=$H943,500000,if(L$1=($H943+1),1000000,if(L$1=($H943+2),1500000,"")))))))))</f>
        <v/>
      </c>
      <c r="M943" s="59" t="str">
        <f t="shared" si="1862"/>
        <v/>
      </c>
      <c r="N943" s="59" t="str">
        <f t="shared" si="1862"/>
        <v/>
      </c>
      <c r="O943" s="59" t="str">
        <f t="shared" si="1862"/>
        <v/>
      </c>
      <c r="P943" s="59" t="str">
        <f t="shared" si="1862"/>
        <v/>
      </c>
      <c r="Q943" s="59" t="str">
        <f t="shared" si="1862"/>
        <v/>
      </c>
      <c r="R943" s="59" t="str">
        <f t="shared" si="1862"/>
        <v/>
      </c>
      <c r="S943" s="59" t="str">
        <f t="shared" si="1862"/>
        <v/>
      </c>
      <c r="T943" s="59" t="str">
        <f t="shared" si="1862"/>
        <v/>
      </c>
      <c r="U943" s="59" t="str">
        <f t="shared" si="1862"/>
        <v/>
      </c>
      <c r="V943" s="59" t="str">
        <f t="shared" si="1862"/>
        <v/>
      </c>
      <c r="W943" s="59" t="str">
        <f t="shared" si="1862"/>
        <v/>
      </c>
      <c r="X943" s="59" t="str">
        <f t="shared" si="1862"/>
        <v/>
      </c>
      <c r="Y943" s="59" t="str">
        <f t="shared" si="1862"/>
        <v/>
      </c>
      <c r="Z943" s="59" t="str">
        <f t="shared" si="1862"/>
        <v/>
      </c>
    </row>
    <row r="944">
      <c r="A944" s="16" t="s">
        <v>900</v>
      </c>
      <c r="B944" s="62"/>
      <c r="C944" s="54">
        <v>45816.0</v>
      </c>
      <c r="D944" s="54">
        <v>45905.0</v>
      </c>
      <c r="E944" s="55"/>
      <c r="F944" s="60"/>
      <c r="G944" s="57"/>
      <c r="H944" s="62"/>
      <c r="I944" s="58" t="str">
        <f t="shared" si="4"/>
        <v/>
      </c>
      <c r="J944" s="59" t="str">
        <f t="shared" si="1840"/>
        <v/>
      </c>
      <c r="K944" s="59" t="str">
        <f t="shared" si="1842"/>
        <v/>
      </c>
      <c r="L944" s="59" t="str">
        <f t="shared" ref="L944:Z944" si="1863">if($E944="","",if($E944="Injured",if(and(L$1=year(today()),L$1&lt;=$I944,L$1&gt;=$H944),0,if(and(L$1&lt;=$I944,L$1&gt;=$H944),$F944,"")),if($E944="Dropped",if(and(L$1&lt;=$I944,L$1&gt;=$H944),if(Year($D944)=L$1,$F944*0.8,if((year($D944)+1)=L$1,$F944*0.6,$F944*0.4)) ,""),if($E944="Minors",0,if($E944="FA Contract",if(and(L$1&lt;=$I944,L$1&gt;=$H944),$F944,""),if($E944="YP Contract",if(L$1=$H944,500000,if(L$1=($H944+1),1000000,if(L$1=($H944+2),1500000,"")))))))))</f>
        <v/>
      </c>
      <c r="M944" s="59" t="str">
        <f t="shared" si="1863"/>
        <v/>
      </c>
      <c r="N944" s="59" t="str">
        <f t="shared" si="1863"/>
        <v/>
      </c>
      <c r="O944" s="59" t="str">
        <f t="shared" si="1863"/>
        <v/>
      </c>
      <c r="P944" s="59" t="str">
        <f t="shared" si="1863"/>
        <v/>
      </c>
      <c r="Q944" s="59" t="str">
        <f t="shared" si="1863"/>
        <v/>
      </c>
      <c r="R944" s="59" t="str">
        <f t="shared" si="1863"/>
        <v/>
      </c>
      <c r="S944" s="59" t="str">
        <f t="shared" si="1863"/>
        <v/>
      </c>
      <c r="T944" s="59" t="str">
        <f t="shared" si="1863"/>
        <v/>
      </c>
      <c r="U944" s="59" t="str">
        <f t="shared" si="1863"/>
        <v/>
      </c>
      <c r="V944" s="59" t="str">
        <f t="shared" si="1863"/>
        <v/>
      </c>
      <c r="W944" s="59" t="str">
        <f t="shared" si="1863"/>
        <v/>
      </c>
      <c r="X944" s="59" t="str">
        <f t="shared" si="1863"/>
        <v/>
      </c>
      <c r="Y944" s="59" t="str">
        <f t="shared" si="1863"/>
        <v/>
      </c>
      <c r="Z944" s="59" t="str">
        <f t="shared" si="1863"/>
        <v/>
      </c>
    </row>
    <row r="945">
      <c r="A945" s="16" t="s">
        <v>901</v>
      </c>
      <c r="B945" s="62"/>
      <c r="C945" s="54">
        <v>45907.0</v>
      </c>
      <c r="D945" s="54">
        <v>45914.0</v>
      </c>
      <c r="E945" s="55"/>
      <c r="F945" s="60"/>
      <c r="G945" s="57"/>
      <c r="H945" s="62"/>
      <c r="I945" s="58" t="str">
        <f t="shared" si="4"/>
        <v/>
      </c>
      <c r="J945" s="59" t="str">
        <f t="shared" si="1840"/>
        <v/>
      </c>
      <c r="K945" s="59" t="str">
        <f t="shared" si="1842"/>
        <v/>
      </c>
      <c r="L945" s="59" t="str">
        <f t="shared" ref="L945:Z945" si="1864">if($E945="","",if($E945="Injured",if(and(L$1=year(today()),L$1&lt;=$I945,L$1&gt;=$H945),0,if(and(L$1&lt;=$I945,L$1&gt;=$H945),$F945,"")),if($E945="Dropped",if(and(L$1&lt;=$I945,L$1&gt;=$H945),if(Year($D945)=L$1,$F945*0.8,if((year($D945)+1)=L$1,$F945*0.6,$F945*0.4)) ,""),if($E945="Minors",0,if($E945="FA Contract",if(and(L$1&lt;=$I945,L$1&gt;=$H945),$F945,""),if($E945="YP Contract",if(L$1=$H945,500000,if(L$1=($H945+1),1000000,if(L$1=($H945+2),1500000,"")))))))))</f>
        <v/>
      </c>
      <c r="M945" s="59" t="str">
        <f t="shared" si="1864"/>
        <v/>
      </c>
      <c r="N945" s="59" t="str">
        <f t="shared" si="1864"/>
        <v/>
      </c>
      <c r="O945" s="59" t="str">
        <f t="shared" si="1864"/>
        <v/>
      </c>
      <c r="P945" s="59" t="str">
        <f t="shared" si="1864"/>
        <v/>
      </c>
      <c r="Q945" s="59" t="str">
        <f t="shared" si="1864"/>
        <v/>
      </c>
      <c r="R945" s="59" t="str">
        <f t="shared" si="1864"/>
        <v/>
      </c>
      <c r="S945" s="59" t="str">
        <f t="shared" si="1864"/>
        <v/>
      </c>
      <c r="T945" s="59" t="str">
        <f t="shared" si="1864"/>
        <v/>
      </c>
      <c r="U945" s="59" t="str">
        <f t="shared" si="1864"/>
        <v/>
      </c>
      <c r="V945" s="59" t="str">
        <f t="shared" si="1864"/>
        <v/>
      </c>
      <c r="W945" s="59" t="str">
        <f t="shared" si="1864"/>
        <v/>
      </c>
      <c r="X945" s="59" t="str">
        <f t="shared" si="1864"/>
        <v/>
      </c>
      <c r="Y945" s="59" t="str">
        <f t="shared" si="1864"/>
        <v/>
      </c>
      <c r="Z945" s="59" t="str">
        <f t="shared" si="1864"/>
        <v/>
      </c>
    </row>
    <row r="946">
      <c r="A946" s="16" t="s">
        <v>902</v>
      </c>
      <c r="B946" s="62"/>
      <c r="C946" s="54">
        <v>45608.0</v>
      </c>
      <c r="D946" s="54"/>
      <c r="E946" s="55"/>
      <c r="F946" s="56"/>
      <c r="G946" s="57"/>
      <c r="H946" s="62"/>
      <c r="I946" s="58" t="str">
        <f t="shared" si="4"/>
        <v/>
      </c>
      <c r="J946" s="59" t="str">
        <f t="shared" si="1840"/>
        <v/>
      </c>
      <c r="K946" s="59" t="str">
        <f t="shared" si="1842"/>
        <v/>
      </c>
      <c r="L946" s="59" t="str">
        <f t="shared" ref="L946:Z946" si="1865">if($E946="","",if($E946="Injured",if(and(L$1=year(today()),L$1&lt;=$I946,L$1&gt;=$H946),0,if(and(L$1&lt;=$I946,L$1&gt;=$H946),$F946,"")),if($E946="Dropped",if(and(L$1&lt;=$I946,L$1&gt;=$H946),if(Year($D946)=L$1,$F946*0.8,if((year($D946)+1)=L$1,$F946*0.6,$F946*0.4)) ,""),if($E946="Minors",0,if($E946="FA Contract",if(and(L$1&lt;=$I946,L$1&gt;=$H946),$F946,""),if($E946="YP Contract",if(L$1=$H946,500000,if(L$1=($H946+1),1000000,if(L$1=($H946+2),1500000,"")))))))))</f>
        <v/>
      </c>
      <c r="M946" s="59" t="str">
        <f t="shared" si="1865"/>
        <v/>
      </c>
      <c r="N946" s="59" t="str">
        <f t="shared" si="1865"/>
        <v/>
      </c>
      <c r="O946" s="59" t="str">
        <f t="shared" si="1865"/>
        <v/>
      </c>
      <c r="P946" s="59" t="str">
        <f t="shared" si="1865"/>
        <v/>
      </c>
      <c r="Q946" s="59" t="str">
        <f t="shared" si="1865"/>
        <v/>
      </c>
      <c r="R946" s="59" t="str">
        <f t="shared" si="1865"/>
        <v/>
      </c>
      <c r="S946" s="59" t="str">
        <f t="shared" si="1865"/>
        <v/>
      </c>
      <c r="T946" s="59" t="str">
        <f t="shared" si="1865"/>
        <v/>
      </c>
      <c r="U946" s="59" t="str">
        <f t="shared" si="1865"/>
        <v/>
      </c>
      <c r="V946" s="59" t="str">
        <f t="shared" si="1865"/>
        <v/>
      </c>
      <c r="W946" s="59" t="str">
        <f t="shared" si="1865"/>
        <v/>
      </c>
      <c r="X946" s="59" t="str">
        <f t="shared" si="1865"/>
        <v/>
      </c>
      <c r="Y946" s="59" t="str">
        <f t="shared" si="1865"/>
        <v/>
      </c>
      <c r="Z946" s="59" t="str">
        <f t="shared" si="1865"/>
        <v/>
      </c>
    </row>
    <row r="947">
      <c r="A947" s="16" t="s">
        <v>232</v>
      </c>
      <c r="B947" s="62"/>
      <c r="C947" s="54">
        <v>45356.0</v>
      </c>
      <c r="D947" s="54">
        <v>45802.0</v>
      </c>
      <c r="E947" s="55"/>
      <c r="F947" s="60"/>
      <c r="G947" s="57"/>
      <c r="H947" s="62"/>
      <c r="I947" s="58" t="str">
        <f t="shared" si="4"/>
        <v/>
      </c>
      <c r="J947" s="59" t="str">
        <f t="shared" si="1840"/>
        <v/>
      </c>
      <c r="K947" s="59" t="str">
        <f t="shared" si="1842"/>
        <v/>
      </c>
      <c r="L947" s="59" t="str">
        <f t="shared" ref="L947:Z947" si="1866">if($E947="","",if($E947="Injured",if(and(L$1=year(today()),L$1&lt;=$I947,L$1&gt;=$H947),0,if(and(L$1&lt;=$I947,L$1&gt;=$H947),$F947,"")),if($E947="Dropped",if(and(L$1&lt;=$I947,L$1&gt;=$H947),if(Year($D947)=L$1,$F947*0.8,if((year($D947)+1)=L$1,$F947*0.6,$F947*0.4)) ,""),if($E947="Minors",0,if($E947="FA Contract",if(and(L$1&lt;=$I947,L$1&gt;=$H947),$F947,""),if($E947="YP Contract",if(L$1=$H947,500000,if(L$1=($H947+1),1000000,if(L$1=($H947+2),1500000,"")))))))))</f>
        <v/>
      </c>
      <c r="M947" s="59" t="str">
        <f t="shared" si="1866"/>
        <v/>
      </c>
      <c r="N947" s="59" t="str">
        <f t="shared" si="1866"/>
        <v/>
      </c>
      <c r="O947" s="59" t="str">
        <f t="shared" si="1866"/>
        <v/>
      </c>
      <c r="P947" s="59" t="str">
        <f t="shared" si="1866"/>
        <v/>
      </c>
      <c r="Q947" s="59" t="str">
        <f t="shared" si="1866"/>
        <v/>
      </c>
      <c r="R947" s="59" t="str">
        <f t="shared" si="1866"/>
        <v/>
      </c>
      <c r="S947" s="59" t="str">
        <f t="shared" si="1866"/>
        <v/>
      </c>
      <c r="T947" s="59" t="str">
        <f t="shared" si="1866"/>
        <v/>
      </c>
      <c r="U947" s="59" t="str">
        <f t="shared" si="1866"/>
        <v/>
      </c>
      <c r="V947" s="59" t="str">
        <f t="shared" si="1866"/>
        <v/>
      </c>
      <c r="W947" s="59" t="str">
        <f t="shared" si="1866"/>
        <v/>
      </c>
      <c r="X947" s="59" t="str">
        <f t="shared" si="1866"/>
        <v/>
      </c>
      <c r="Y947" s="59" t="str">
        <f t="shared" si="1866"/>
        <v/>
      </c>
      <c r="Z947" s="59" t="str">
        <f t="shared" si="1866"/>
        <v/>
      </c>
    </row>
    <row r="948">
      <c r="A948" s="16" t="s">
        <v>903</v>
      </c>
      <c r="B948" s="62"/>
      <c r="C948" s="54">
        <v>45562.0</v>
      </c>
      <c r="D948" s="54"/>
      <c r="E948" s="55"/>
      <c r="F948" s="60"/>
      <c r="G948" s="57"/>
      <c r="H948" s="62"/>
      <c r="I948" s="58" t="str">
        <f t="shared" si="4"/>
        <v/>
      </c>
      <c r="J948" s="59" t="str">
        <f t="shared" si="1840"/>
        <v/>
      </c>
      <c r="K948" s="59" t="str">
        <f t="shared" si="1842"/>
        <v/>
      </c>
      <c r="L948" s="59" t="str">
        <f t="shared" ref="L948:Z948" si="1867">if($E948="","",if($E948="Injured",if(and(L$1=year(today()),L$1&lt;=$I948,L$1&gt;=$H948),0,if(and(L$1&lt;=$I948,L$1&gt;=$H948),$F948,"")),if($E948="Dropped",if(and(L$1&lt;=$I948,L$1&gt;=$H948),if(Year($D948)=L$1,$F948*0.8,if((year($D948)+1)=L$1,$F948*0.6,$F948*0.4)) ,""),if($E948="Minors",0,if($E948="FA Contract",if(and(L$1&lt;=$I948,L$1&gt;=$H948),$F948,""),if($E948="YP Contract",if(L$1=$H948,500000,if(L$1=($H948+1),1000000,if(L$1=($H948+2),1500000,"")))))))))</f>
        <v/>
      </c>
      <c r="M948" s="59" t="str">
        <f t="shared" si="1867"/>
        <v/>
      </c>
      <c r="N948" s="59" t="str">
        <f t="shared" si="1867"/>
        <v/>
      </c>
      <c r="O948" s="59" t="str">
        <f t="shared" si="1867"/>
        <v/>
      </c>
      <c r="P948" s="59" t="str">
        <f t="shared" si="1867"/>
        <v/>
      </c>
      <c r="Q948" s="59" t="str">
        <f t="shared" si="1867"/>
        <v/>
      </c>
      <c r="R948" s="59" t="str">
        <f t="shared" si="1867"/>
        <v/>
      </c>
      <c r="S948" s="59" t="str">
        <f t="shared" si="1867"/>
        <v/>
      </c>
      <c r="T948" s="59" t="str">
        <f t="shared" si="1867"/>
        <v/>
      </c>
      <c r="U948" s="59" t="str">
        <f t="shared" si="1867"/>
        <v/>
      </c>
      <c r="V948" s="59" t="str">
        <f t="shared" si="1867"/>
        <v/>
      </c>
      <c r="W948" s="59" t="str">
        <f t="shared" si="1867"/>
        <v/>
      </c>
      <c r="X948" s="59" t="str">
        <f t="shared" si="1867"/>
        <v/>
      </c>
      <c r="Y948" s="59" t="str">
        <f t="shared" si="1867"/>
        <v/>
      </c>
      <c r="Z948" s="59" t="str">
        <f t="shared" si="1867"/>
        <v/>
      </c>
    </row>
    <row r="949">
      <c r="A949" s="16" t="s">
        <v>201</v>
      </c>
      <c r="B949" s="62"/>
      <c r="C949" s="54">
        <v>45343.0</v>
      </c>
      <c r="D949" s="54">
        <v>46028.0</v>
      </c>
      <c r="E949" s="55"/>
      <c r="F949" s="60"/>
      <c r="G949" s="57"/>
      <c r="H949" s="62"/>
      <c r="I949" s="58" t="str">
        <f t="shared" si="4"/>
        <v/>
      </c>
      <c r="J949" s="59" t="str">
        <f t="shared" si="1840"/>
        <v/>
      </c>
      <c r="K949" s="59" t="str">
        <f t="shared" si="1842"/>
        <v/>
      </c>
      <c r="L949" s="59" t="str">
        <f t="shared" ref="L949:Z949" si="1868">if($E949="","",if($E949="Injured",if(and(L$1=year(today()),L$1&lt;=$I949,L$1&gt;=$H949),0,if(and(L$1&lt;=$I949,L$1&gt;=$H949),$F949,"")),if($E949="Dropped",if(and(L$1&lt;=$I949,L$1&gt;=$H949),if(Year($D949)=L$1,$F949*0.8,if((year($D949)+1)=L$1,$F949*0.6,$F949*0.4)) ,""),if($E949="Minors",0,if($E949="FA Contract",if(and(L$1&lt;=$I949,L$1&gt;=$H949),$F949,""),if($E949="YP Contract",if(L$1=$H949,500000,if(L$1=($H949+1),1000000,if(L$1=($H949+2),1500000,"")))))))))</f>
        <v/>
      </c>
      <c r="M949" s="59" t="str">
        <f t="shared" si="1868"/>
        <v/>
      </c>
      <c r="N949" s="59" t="str">
        <f t="shared" si="1868"/>
        <v/>
      </c>
      <c r="O949" s="59" t="str">
        <f t="shared" si="1868"/>
        <v/>
      </c>
      <c r="P949" s="59" t="str">
        <f t="shared" si="1868"/>
        <v/>
      </c>
      <c r="Q949" s="59" t="str">
        <f t="shared" si="1868"/>
        <v/>
      </c>
      <c r="R949" s="59" t="str">
        <f t="shared" si="1868"/>
        <v/>
      </c>
      <c r="S949" s="59" t="str">
        <f t="shared" si="1868"/>
        <v/>
      </c>
      <c r="T949" s="59" t="str">
        <f t="shared" si="1868"/>
        <v/>
      </c>
      <c r="U949" s="59" t="str">
        <f t="shared" si="1868"/>
        <v/>
      </c>
      <c r="V949" s="59" t="str">
        <f t="shared" si="1868"/>
        <v/>
      </c>
      <c r="W949" s="59" t="str">
        <f t="shared" si="1868"/>
        <v/>
      </c>
      <c r="X949" s="59" t="str">
        <f t="shared" si="1868"/>
        <v/>
      </c>
      <c r="Y949" s="59" t="str">
        <f t="shared" si="1868"/>
        <v/>
      </c>
      <c r="Z949" s="59" t="str">
        <f t="shared" si="1868"/>
        <v/>
      </c>
    </row>
    <row r="950">
      <c r="A950" s="16" t="s">
        <v>904</v>
      </c>
      <c r="B950" s="62"/>
      <c r="C950" s="54">
        <v>45608.0</v>
      </c>
      <c r="D950" s="54"/>
      <c r="E950" s="55"/>
      <c r="F950" s="56"/>
      <c r="G950" s="57"/>
      <c r="H950" s="62"/>
      <c r="I950" s="58" t="str">
        <f t="shared" si="4"/>
        <v/>
      </c>
      <c r="J950" s="59" t="str">
        <f t="shared" si="1840"/>
        <v/>
      </c>
      <c r="K950" s="59" t="str">
        <f t="shared" si="1842"/>
        <v/>
      </c>
      <c r="L950" s="59" t="str">
        <f t="shared" ref="L950:Z950" si="1869">if($E950="","",if($E950="Injured",if(and(L$1=year(today()),L$1&lt;=$I950,L$1&gt;=$H950),0,if(and(L$1&lt;=$I950,L$1&gt;=$H950),$F950,"")),if($E950="Dropped",if(and(L$1&lt;=$I950,L$1&gt;=$H950),if(Year($D950)=L$1,$F950*0.8,if((year($D950)+1)=L$1,$F950*0.6,$F950*0.4)) ,""),if($E950="Minors",0,if($E950="FA Contract",if(and(L$1&lt;=$I950,L$1&gt;=$H950),$F950,""),if($E950="YP Contract",if(L$1=$H950,500000,if(L$1=($H950+1),1000000,if(L$1=($H950+2),1500000,"")))))))))</f>
        <v/>
      </c>
      <c r="M950" s="59" t="str">
        <f t="shared" si="1869"/>
        <v/>
      </c>
      <c r="N950" s="59" t="str">
        <f t="shared" si="1869"/>
        <v/>
      </c>
      <c r="O950" s="59" t="str">
        <f t="shared" si="1869"/>
        <v/>
      </c>
      <c r="P950" s="59" t="str">
        <f t="shared" si="1869"/>
        <v/>
      </c>
      <c r="Q950" s="59" t="str">
        <f t="shared" si="1869"/>
        <v/>
      </c>
      <c r="R950" s="59" t="str">
        <f t="shared" si="1869"/>
        <v/>
      </c>
      <c r="S950" s="59" t="str">
        <f t="shared" si="1869"/>
        <v/>
      </c>
      <c r="T950" s="59" t="str">
        <f t="shared" si="1869"/>
        <v/>
      </c>
      <c r="U950" s="59" t="str">
        <f t="shared" si="1869"/>
        <v/>
      </c>
      <c r="V950" s="59" t="str">
        <f t="shared" si="1869"/>
        <v/>
      </c>
      <c r="W950" s="59" t="str">
        <f t="shared" si="1869"/>
        <v/>
      </c>
      <c r="X950" s="59" t="str">
        <f t="shared" si="1869"/>
        <v/>
      </c>
      <c r="Y950" s="59" t="str">
        <f t="shared" si="1869"/>
        <v/>
      </c>
      <c r="Z950" s="59" t="str">
        <f t="shared" si="1869"/>
        <v/>
      </c>
    </row>
    <row r="951">
      <c r="A951" s="16" t="s">
        <v>905</v>
      </c>
      <c r="B951" s="62"/>
      <c r="C951" s="54">
        <v>45492.0</v>
      </c>
      <c r="D951" s="54"/>
      <c r="E951" s="55"/>
      <c r="F951" s="60"/>
      <c r="G951" s="57"/>
      <c r="H951" s="62"/>
      <c r="I951" s="58" t="str">
        <f t="shared" si="4"/>
        <v/>
      </c>
      <c r="J951" s="59" t="str">
        <f t="shared" si="1840"/>
        <v/>
      </c>
      <c r="K951" s="59" t="str">
        <f t="shared" si="1842"/>
        <v/>
      </c>
      <c r="L951" s="59" t="str">
        <f t="shared" ref="L951:Z951" si="1870">if($E951="","",if($E951="Injured",if(and(L$1=year(today()),L$1&lt;=$I951,L$1&gt;=$H951),0,if(and(L$1&lt;=$I951,L$1&gt;=$H951),$F951,"")),if($E951="Dropped",if(and(L$1&lt;=$I951,L$1&gt;=$H951),if(Year($D951)=L$1,$F951*0.8,if((year($D951)+1)=L$1,$F951*0.6,$F951*0.4)) ,""),if($E951="Minors",0,if($E951="FA Contract",if(and(L$1&lt;=$I951,L$1&gt;=$H951),$F951,""),if($E951="YP Contract",if(L$1=$H951,500000,if(L$1=($H951+1),1000000,if(L$1=($H951+2),1500000,"")))))))))</f>
        <v/>
      </c>
      <c r="M951" s="59" t="str">
        <f t="shared" si="1870"/>
        <v/>
      </c>
      <c r="N951" s="59" t="str">
        <f t="shared" si="1870"/>
        <v/>
      </c>
      <c r="O951" s="59" t="str">
        <f t="shared" si="1870"/>
        <v/>
      </c>
      <c r="P951" s="59" t="str">
        <f t="shared" si="1870"/>
        <v/>
      </c>
      <c r="Q951" s="59" t="str">
        <f t="shared" si="1870"/>
        <v/>
      </c>
      <c r="R951" s="59" t="str">
        <f t="shared" si="1870"/>
        <v/>
      </c>
      <c r="S951" s="59" t="str">
        <f t="shared" si="1870"/>
        <v/>
      </c>
      <c r="T951" s="59" t="str">
        <f t="shared" si="1870"/>
        <v/>
      </c>
      <c r="U951" s="59" t="str">
        <f t="shared" si="1870"/>
        <v/>
      </c>
      <c r="V951" s="59" t="str">
        <f t="shared" si="1870"/>
        <v/>
      </c>
      <c r="W951" s="59" t="str">
        <f t="shared" si="1870"/>
        <v/>
      </c>
      <c r="X951" s="59" t="str">
        <f t="shared" si="1870"/>
        <v/>
      </c>
      <c r="Y951" s="59" t="str">
        <f t="shared" si="1870"/>
        <v/>
      </c>
      <c r="Z951" s="59" t="str">
        <f t="shared" si="1870"/>
        <v/>
      </c>
    </row>
    <row r="952">
      <c r="A952" s="16" t="s">
        <v>906</v>
      </c>
      <c r="B952" s="62"/>
      <c r="C952" s="54">
        <v>45739.0</v>
      </c>
      <c r="D952" s="54">
        <v>45765.0</v>
      </c>
      <c r="E952" s="55"/>
      <c r="F952" s="56"/>
      <c r="G952" s="57"/>
      <c r="H952" s="62"/>
      <c r="I952" s="58" t="str">
        <f t="shared" si="4"/>
        <v/>
      </c>
      <c r="J952" s="59" t="str">
        <f t="shared" si="1840"/>
        <v/>
      </c>
      <c r="K952" s="59" t="str">
        <f t="shared" si="1842"/>
        <v/>
      </c>
      <c r="L952" s="59" t="str">
        <f t="shared" ref="L952:Z952" si="1871">if($E952="","",if($E952="Injured",if(and(L$1=year(today()),L$1&lt;=$I952,L$1&gt;=$H952),0,if(and(L$1&lt;=$I952,L$1&gt;=$H952),$F952,"")),if($E952="Dropped",if(and(L$1&lt;=$I952,L$1&gt;=$H952),if(Year($D952)=L$1,$F952*0.8,if((year($D952)+1)=L$1,$F952*0.6,$F952*0.4)) ,""),if($E952="Minors",0,if($E952="FA Contract",if(and(L$1&lt;=$I952,L$1&gt;=$H952),$F952,""),if($E952="YP Contract",if(L$1=$H952,500000,if(L$1=($H952+1),1000000,if(L$1=($H952+2),1500000,"")))))))))</f>
        <v/>
      </c>
      <c r="M952" s="59" t="str">
        <f t="shared" si="1871"/>
        <v/>
      </c>
      <c r="N952" s="59" t="str">
        <f t="shared" si="1871"/>
        <v/>
      </c>
      <c r="O952" s="59" t="str">
        <f t="shared" si="1871"/>
        <v/>
      </c>
      <c r="P952" s="59" t="str">
        <f t="shared" si="1871"/>
        <v/>
      </c>
      <c r="Q952" s="59" t="str">
        <f t="shared" si="1871"/>
        <v/>
      </c>
      <c r="R952" s="59" t="str">
        <f t="shared" si="1871"/>
        <v/>
      </c>
      <c r="S952" s="59" t="str">
        <f t="shared" si="1871"/>
        <v/>
      </c>
      <c r="T952" s="59" t="str">
        <f t="shared" si="1871"/>
        <v/>
      </c>
      <c r="U952" s="59" t="str">
        <f t="shared" si="1871"/>
        <v/>
      </c>
      <c r="V952" s="59" t="str">
        <f t="shared" si="1871"/>
        <v/>
      </c>
      <c r="W952" s="59" t="str">
        <f t="shared" si="1871"/>
        <v/>
      </c>
      <c r="X952" s="59" t="str">
        <f t="shared" si="1871"/>
        <v/>
      </c>
      <c r="Y952" s="59" t="str">
        <f t="shared" si="1871"/>
        <v/>
      </c>
      <c r="Z952" s="59" t="str">
        <f t="shared" si="1871"/>
        <v/>
      </c>
    </row>
    <row r="953">
      <c r="A953" s="16" t="s">
        <v>907</v>
      </c>
      <c r="B953" s="62"/>
      <c r="C953" s="54">
        <v>45608.0</v>
      </c>
      <c r="D953" s="54"/>
      <c r="E953" s="55"/>
      <c r="F953" s="56"/>
      <c r="G953" s="57"/>
      <c r="H953" s="62"/>
      <c r="I953" s="58" t="str">
        <f t="shared" si="4"/>
        <v/>
      </c>
      <c r="J953" s="59" t="str">
        <f t="shared" si="1840"/>
        <v/>
      </c>
      <c r="K953" s="59" t="str">
        <f t="shared" si="1842"/>
        <v/>
      </c>
      <c r="L953" s="59" t="str">
        <f t="shared" ref="L953:Z953" si="1872">if($E953="","",if($E953="Injured",if(and(L$1=year(today()),L$1&lt;=$I953,L$1&gt;=$H953),0,if(and(L$1&lt;=$I953,L$1&gt;=$H953),$F953,"")),if($E953="Dropped",if(and(L$1&lt;=$I953,L$1&gt;=$H953),if(Year($D953)=L$1,$F953*0.8,if((year($D953)+1)=L$1,$F953*0.6,$F953*0.4)) ,""),if($E953="Minors",0,if($E953="FA Contract",if(and(L$1&lt;=$I953,L$1&gt;=$H953),$F953,""),if($E953="YP Contract",if(L$1=$H953,500000,if(L$1=($H953+1),1000000,if(L$1=($H953+2),1500000,"")))))))))</f>
        <v/>
      </c>
      <c r="M953" s="59" t="str">
        <f t="shared" si="1872"/>
        <v/>
      </c>
      <c r="N953" s="59" t="str">
        <f t="shared" si="1872"/>
        <v/>
      </c>
      <c r="O953" s="59" t="str">
        <f t="shared" si="1872"/>
        <v/>
      </c>
      <c r="P953" s="59" t="str">
        <f t="shared" si="1872"/>
        <v/>
      </c>
      <c r="Q953" s="59" t="str">
        <f t="shared" si="1872"/>
        <v/>
      </c>
      <c r="R953" s="59" t="str">
        <f t="shared" si="1872"/>
        <v/>
      </c>
      <c r="S953" s="59" t="str">
        <f t="shared" si="1872"/>
        <v/>
      </c>
      <c r="T953" s="59" t="str">
        <f t="shared" si="1872"/>
        <v/>
      </c>
      <c r="U953" s="59" t="str">
        <f t="shared" si="1872"/>
        <v/>
      </c>
      <c r="V953" s="59" t="str">
        <f t="shared" si="1872"/>
        <v/>
      </c>
      <c r="W953" s="59" t="str">
        <f t="shared" si="1872"/>
        <v/>
      </c>
      <c r="X953" s="59" t="str">
        <f t="shared" si="1872"/>
        <v/>
      </c>
      <c r="Y953" s="59" t="str">
        <f t="shared" si="1872"/>
        <v/>
      </c>
      <c r="Z953" s="59" t="str">
        <f t="shared" si="1872"/>
        <v/>
      </c>
    </row>
    <row r="954">
      <c r="A954" s="16" t="s">
        <v>27</v>
      </c>
      <c r="B954" s="62"/>
      <c r="C954" s="54">
        <v>45356.0</v>
      </c>
      <c r="D954" s="54">
        <v>45977.0</v>
      </c>
      <c r="E954" s="55"/>
      <c r="F954" s="60"/>
      <c r="G954" s="57"/>
      <c r="H954" s="62"/>
      <c r="I954" s="58" t="str">
        <f t="shared" si="4"/>
        <v/>
      </c>
      <c r="J954" s="59" t="str">
        <f t="shared" si="1840"/>
        <v/>
      </c>
      <c r="K954" s="59" t="str">
        <f t="shared" si="1842"/>
        <v/>
      </c>
      <c r="L954" s="59" t="str">
        <f t="shared" ref="L954:Z954" si="1873">if($E954="","",if($E954="Injured",if(and(L$1=year(today()),L$1&lt;=$I954,L$1&gt;=$H954),0,if(and(L$1&lt;=$I954,L$1&gt;=$H954),$F954,"")),if($E954="Dropped",if(and(L$1&lt;=$I954,L$1&gt;=$H954),if(Year($D954)=L$1,$F954*0.8,if((year($D954)+1)=L$1,$F954*0.6,$F954*0.4)) ,""),if($E954="Minors",0,if($E954="FA Contract",if(and(L$1&lt;=$I954,L$1&gt;=$H954),$F954,""),if($E954="YP Contract",if(L$1=$H954,500000,if(L$1=($H954+1),1000000,if(L$1=($H954+2),1500000,"")))))))))</f>
        <v/>
      </c>
      <c r="M954" s="59" t="str">
        <f t="shared" si="1873"/>
        <v/>
      </c>
      <c r="N954" s="59" t="str">
        <f t="shared" si="1873"/>
        <v/>
      </c>
      <c r="O954" s="59" t="str">
        <f t="shared" si="1873"/>
        <v/>
      </c>
      <c r="P954" s="59" t="str">
        <f t="shared" si="1873"/>
        <v/>
      </c>
      <c r="Q954" s="59" t="str">
        <f t="shared" si="1873"/>
        <v/>
      </c>
      <c r="R954" s="59" t="str">
        <f t="shared" si="1873"/>
        <v/>
      </c>
      <c r="S954" s="59" t="str">
        <f t="shared" si="1873"/>
        <v/>
      </c>
      <c r="T954" s="59" t="str">
        <f t="shared" si="1873"/>
        <v/>
      </c>
      <c r="U954" s="59" t="str">
        <f t="shared" si="1873"/>
        <v/>
      </c>
      <c r="V954" s="59" t="str">
        <f t="shared" si="1873"/>
        <v/>
      </c>
      <c r="W954" s="59" t="str">
        <f t="shared" si="1873"/>
        <v/>
      </c>
      <c r="X954" s="59" t="str">
        <f t="shared" si="1873"/>
        <v/>
      </c>
      <c r="Y954" s="59" t="str">
        <f t="shared" si="1873"/>
        <v/>
      </c>
      <c r="Z954" s="59" t="str">
        <f t="shared" si="1873"/>
        <v/>
      </c>
    </row>
    <row r="955">
      <c r="A955" s="16" t="s">
        <v>908</v>
      </c>
      <c r="B955" s="62"/>
      <c r="C955" s="54">
        <v>45721.0</v>
      </c>
      <c r="D955" s="54">
        <v>45788.0</v>
      </c>
      <c r="E955" s="55"/>
      <c r="F955" s="60"/>
      <c r="G955" s="57"/>
      <c r="H955" s="62"/>
      <c r="I955" s="58" t="str">
        <f t="shared" si="4"/>
        <v/>
      </c>
      <c r="J955" s="59" t="str">
        <f t="shared" si="1840"/>
        <v/>
      </c>
      <c r="K955" s="59" t="str">
        <f t="shared" si="1842"/>
        <v/>
      </c>
      <c r="L955" s="59" t="str">
        <f t="shared" ref="L955:Z955" si="1874">if($E955="","",if($E955="Injured",if(and(L$1=year(today()),L$1&lt;=$I955,L$1&gt;=$H955),0,if(and(L$1&lt;=$I955,L$1&gt;=$H955),$F955,"")),if($E955="Dropped",if(and(L$1&lt;=$I955,L$1&gt;=$H955),if(Year($D955)=L$1,$F955*0.8,if((year($D955)+1)=L$1,$F955*0.6,$F955*0.4)) ,""),if($E955="Minors",0,if($E955="FA Contract",if(and(L$1&lt;=$I955,L$1&gt;=$H955),$F955,""),if($E955="YP Contract",if(L$1=$H955,500000,if(L$1=($H955+1),1000000,if(L$1=($H955+2),1500000,"")))))))))</f>
        <v/>
      </c>
      <c r="M955" s="59" t="str">
        <f t="shared" si="1874"/>
        <v/>
      </c>
      <c r="N955" s="59" t="str">
        <f t="shared" si="1874"/>
        <v/>
      </c>
      <c r="O955" s="59" t="str">
        <f t="shared" si="1874"/>
        <v/>
      </c>
      <c r="P955" s="59" t="str">
        <f t="shared" si="1874"/>
        <v/>
      </c>
      <c r="Q955" s="59" t="str">
        <f t="shared" si="1874"/>
        <v/>
      </c>
      <c r="R955" s="59" t="str">
        <f t="shared" si="1874"/>
        <v/>
      </c>
      <c r="S955" s="59" t="str">
        <f t="shared" si="1874"/>
        <v/>
      </c>
      <c r="T955" s="59" t="str">
        <f t="shared" si="1874"/>
        <v/>
      </c>
      <c r="U955" s="59" t="str">
        <f t="shared" si="1874"/>
        <v/>
      </c>
      <c r="V955" s="59" t="str">
        <f t="shared" si="1874"/>
        <v/>
      </c>
      <c r="W955" s="59" t="str">
        <f t="shared" si="1874"/>
        <v/>
      </c>
      <c r="X955" s="59" t="str">
        <f t="shared" si="1874"/>
        <v/>
      </c>
      <c r="Y955" s="59" t="str">
        <f t="shared" si="1874"/>
        <v/>
      </c>
      <c r="Z955" s="59" t="str">
        <f t="shared" si="1874"/>
        <v/>
      </c>
    </row>
    <row r="956">
      <c r="A956" s="16" t="s">
        <v>573</v>
      </c>
      <c r="B956" s="62"/>
      <c r="C956" s="54">
        <v>45816.0</v>
      </c>
      <c r="D956" s="54">
        <v>45977.0</v>
      </c>
      <c r="E956" s="55"/>
      <c r="F956" s="60"/>
      <c r="G956" s="57"/>
      <c r="H956" s="62"/>
      <c r="I956" s="58" t="str">
        <f t="shared" si="4"/>
        <v/>
      </c>
      <c r="J956" s="59" t="str">
        <f t="shared" si="1840"/>
        <v/>
      </c>
      <c r="K956" s="59" t="str">
        <f t="shared" si="1842"/>
        <v/>
      </c>
      <c r="L956" s="59" t="str">
        <f t="shared" ref="L956:Z956" si="1875">if($E956="","",if($E956="Injured",if(and(L$1=year(today()),L$1&lt;=$I956,L$1&gt;=$H956),0,if(and(L$1&lt;=$I956,L$1&gt;=$H956),$F956,"")),if($E956="Dropped",if(and(L$1&lt;=$I956,L$1&gt;=$H956),if(Year($D956)=L$1,$F956*0.8,if((year($D956)+1)=L$1,$F956*0.6,$F956*0.4)) ,""),if($E956="Minors",0,if($E956="FA Contract",if(and(L$1&lt;=$I956,L$1&gt;=$H956),$F956,""),if($E956="YP Contract",if(L$1=$H956,500000,if(L$1=($H956+1),1000000,if(L$1=($H956+2),1500000,"")))))))))</f>
        <v/>
      </c>
      <c r="M956" s="59" t="str">
        <f t="shared" si="1875"/>
        <v/>
      </c>
      <c r="N956" s="59" t="str">
        <f t="shared" si="1875"/>
        <v/>
      </c>
      <c r="O956" s="59" t="str">
        <f t="shared" si="1875"/>
        <v/>
      </c>
      <c r="P956" s="59" t="str">
        <f t="shared" si="1875"/>
        <v/>
      </c>
      <c r="Q956" s="59" t="str">
        <f t="shared" si="1875"/>
        <v/>
      </c>
      <c r="R956" s="59" t="str">
        <f t="shared" si="1875"/>
        <v/>
      </c>
      <c r="S956" s="59" t="str">
        <f t="shared" si="1875"/>
        <v/>
      </c>
      <c r="T956" s="59" t="str">
        <f t="shared" si="1875"/>
        <v/>
      </c>
      <c r="U956" s="59" t="str">
        <f t="shared" si="1875"/>
        <v/>
      </c>
      <c r="V956" s="59" t="str">
        <f t="shared" si="1875"/>
        <v/>
      </c>
      <c r="W956" s="59" t="str">
        <f t="shared" si="1875"/>
        <v/>
      </c>
      <c r="X956" s="59" t="str">
        <f t="shared" si="1875"/>
        <v/>
      </c>
      <c r="Y956" s="59" t="str">
        <f t="shared" si="1875"/>
        <v/>
      </c>
      <c r="Z956" s="59" t="str">
        <f t="shared" si="1875"/>
        <v/>
      </c>
    </row>
    <row r="957">
      <c r="A957" s="16" t="s">
        <v>909</v>
      </c>
      <c r="B957" s="62"/>
      <c r="C957" s="54">
        <v>45900.0</v>
      </c>
      <c r="D957" s="54">
        <v>45904.0</v>
      </c>
      <c r="E957" s="55"/>
      <c r="F957" s="60"/>
      <c r="G957" s="57"/>
      <c r="H957" s="62"/>
      <c r="I957" s="58" t="str">
        <f t="shared" si="4"/>
        <v/>
      </c>
      <c r="J957" s="59" t="str">
        <f t="shared" si="1840"/>
        <v/>
      </c>
      <c r="K957" s="59" t="str">
        <f t="shared" si="1842"/>
        <v/>
      </c>
      <c r="L957" s="59" t="str">
        <f t="shared" ref="L957:Z957" si="1876">if($E957="","",if($E957="Injured",if(and(L$1=year(today()),L$1&lt;=$I957,L$1&gt;=$H957),0,if(and(L$1&lt;=$I957,L$1&gt;=$H957),$F957,"")),if($E957="Dropped",if(and(L$1&lt;=$I957,L$1&gt;=$H957),if(Year($D957)=L$1,$F957*0.8,if((year($D957)+1)=L$1,$F957*0.6,$F957*0.4)) ,""),if($E957="Minors",0,if($E957="FA Contract",if(and(L$1&lt;=$I957,L$1&gt;=$H957),$F957,""),if($E957="YP Contract",if(L$1=$H957,500000,if(L$1=($H957+1),1000000,if(L$1=($H957+2),1500000,"")))))))))</f>
        <v/>
      </c>
      <c r="M957" s="59" t="str">
        <f t="shared" si="1876"/>
        <v/>
      </c>
      <c r="N957" s="59" t="str">
        <f t="shared" si="1876"/>
        <v/>
      </c>
      <c r="O957" s="59" t="str">
        <f t="shared" si="1876"/>
        <v/>
      </c>
      <c r="P957" s="59" t="str">
        <f t="shared" si="1876"/>
        <v/>
      </c>
      <c r="Q957" s="59" t="str">
        <f t="shared" si="1876"/>
        <v/>
      </c>
      <c r="R957" s="59" t="str">
        <f t="shared" si="1876"/>
        <v/>
      </c>
      <c r="S957" s="59" t="str">
        <f t="shared" si="1876"/>
        <v/>
      </c>
      <c r="T957" s="59" t="str">
        <f t="shared" si="1876"/>
        <v/>
      </c>
      <c r="U957" s="59" t="str">
        <f t="shared" si="1876"/>
        <v/>
      </c>
      <c r="V957" s="59" t="str">
        <f t="shared" si="1876"/>
        <v/>
      </c>
      <c r="W957" s="59" t="str">
        <f t="shared" si="1876"/>
        <v/>
      </c>
      <c r="X957" s="59" t="str">
        <f t="shared" si="1876"/>
        <v/>
      </c>
      <c r="Y957" s="59" t="str">
        <f t="shared" si="1876"/>
        <v/>
      </c>
      <c r="Z957" s="59" t="str">
        <f t="shared" si="1876"/>
        <v/>
      </c>
    </row>
    <row r="958">
      <c r="A958" s="16" t="s">
        <v>574</v>
      </c>
      <c r="B958" s="62"/>
      <c r="C958" s="54">
        <v>45844.0</v>
      </c>
      <c r="D958" s="54">
        <v>45977.0</v>
      </c>
      <c r="E958" s="55"/>
      <c r="F958" s="60"/>
      <c r="G958" s="57"/>
      <c r="H958" s="62"/>
      <c r="I958" s="58" t="str">
        <f t="shared" si="4"/>
        <v/>
      </c>
      <c r="J958" s="59" t="str">
        <f t="shared" si="1840"/>
        <v/>
      </c>
      <c r="K958" s="59" t="str">
        <f>if($E958="","",if($E958="Dropped",if(and(K$1&lt;=$I958,K$1&gt;=$H958),if(Year($C958)=K$1,$F958*0.8,if((year($C958)+1)=K$1,$F958*0.6,$F958*0.4)) ,""),if($E958="Minors",0,if($E958="FA Contract",if(and(K$1&lt;=$I958,K$1&gt;=$H958),$F958,""),if($E958="YP Contract",if(K$1=$H958,500000,if(K$1=($H958+1),1000000,if(K$1=($H958+2),1500000,""))))))))</f>
        <v/>
      </c>
      <c r="L958" s="59" t="str">
        <f t="shared" ref="L958:Z958" si="1877">if($E958="","",if($E958="Injured",if(and(L$1=year(today()),L$1&lt;=$I958,L$1&gt;=$H958),0,if(and(L$1&lt;=$I958,L$1&gt;=$H958),$F958,"")),if($E958="Dropped",if(and(L$1&lt;=$I958,L$1&gt;=$H958),if(Year($D958)=L$1,$F958*0.8,if((year($D958)+1)=L$1,$F958*0.6,$F958*0.4)) ,""),if($E958="Minors",0,if($E958="FA Contract",if(and(L$1&lt;=$I958,L$1&gt;=$H958),$F958,""),if($E958="YP Contract",if(L$1=$H958,500000,if(L$1=($H958+1),1000000,if(L$1=($H958+2),1500000,"")))))))))</f>
        <v/>
      </c>
      <c r="M958" s="59" t="str">
        <f t="shared" si="1877"/>
        <v/>
      </c>
      <c r="N958" s="59" t="str">
        <f t="shared" si="1877"/>
        <v/>
      </c>
      <c r="O958" s="59" t="str">
        <f t="shared" si="1877"/>
        <v/>
      </c>
      <c r="P958" s="59" t="str">
        <f t="shared" si="1877"/>
        <v/>
      </c>
      <c r="Q958" s="59" t="str">
        <f t="shared" si="1877"/>
        <v/>
      </c>
      <c r="R958" s="59" t="str">
        <f t="shared" si="1877"/>
        <v/>
      </c>
      <c r="S958" s="59" t="str">
        <f t="shared" si="1877"/>
        <v/>
      </c>
      <c r="T958" s="59" t="str">
        <f t="shared" si="1877"/>
        <v/>
      </c>
      <c r="U958" s="59" t="str">
        <f t="shared" si="1877"/>
        <v/>
      </c>
      <c r="V958" s="59" t="str">
        <f t="shared" si="1877"/>
        <v/>
      </c>
      <c r="W958" s="59" t="str">
        <f t="shared" si="1877"/>
        <v/>
      </c>
      <c r="X958" s="59" t="str">
        <f t="shared" si="1877"/>
        <v/>
      </c>
      <c r="Y958" s="59" t="str">
        <f t="shared" si="1877"/>
        <v/>
      </c>
      <c r="Z958" s="59" t="str">
        <f t="shared" si="1877"/>
        <v/>
      </c>
    </row>
    <row r="959">
      <c r="A959" s="16" t="s">
        <v>910</v>
      </c>
      <c r="B959" s="62"/>
      <c r="C959" s="54">
        <v>45688.0</v>
      </c>
      <c r="D959" s="54">
        <v>45858.0</v>
      </c>
      <c r="E959" s="55"/>
      <c r="F959" s="60"/>
      <c r="G959" s="57"/>
      <c r="H959" s="62"/>
      <c r="I959" s="58" t="str">
        <f t="shared" si="4"/>
        <v/>
      </c>
      <c r="J959" s="59" t="str">
        <f t="shared" si="1840"/>
        <v/>
      </c>
      <c r="K959" s="59" t="str">
        <f t="shared" ref="K959:K3004" si="1879">if($E959="","",if($E959="Dropped",if(and(K$1&lt;=$I959,K$1&gt;=$H959),if(Year($D959)=K$1,$F959*0.8,if((year($D959)+1)=K$1,$F959*0.6,$F959*0.4)) ,""),if($E959="Minors",0,if($E959="FA Contract",if(and(K$1&lt;=$I959,K$1&gt;=$H959),$F959,""),if($E959="YP Contract",if(K$1=$H959,500000,if(K$1=($H959+1),1000000,if(K$1=($H959+2),1500000,""))))))))</f>
        <v/>
      </c>
      <c r="L959" s="59" t="str">
        <f t="shared" ref="L959:Z959" si="1878">if($E959="","",if($E959="Injured",if(and(L$1=year(today()),L$1&lt;=$I959,L$1&gt;=$H959),0,if(and(L$1&lt;=$I959,L$1&gt;=$H959),$F959,"")),if($E959="Dropped",if(and(L$1&lt;=$I959,L$1&gt;=$H959),if(Year($D959)=L$1,$F959*0.8,if((year($D959)+1)=L$1,$F959*0.6,$F959*0.4)) ,""),if($E959="Minors",0,if($E959="FA Contract",if(and(L$1&lt;=$I959,L$1&gt;=$H959),$F959,""),if($E959="YP Contract",if(L$1=$H959,500000,if(L$1=($H959+1),1000000,if(L$1=($H959+2),1500000,"")))))))))</f>
        <v/>
      </c>
      <c r="M959" s="59" t="str">
        <f t="shared" si="1878"/>
        <v/>
      </c>
      <c r="N959" s="59" t="str">
        <f t="shared" si="1878"/>
        <v/>
      </c>
      <c r="O959" s="59" t="str">
        <f t="shared" si="1878"/>
        <v/>
      </c>
      <c r="P959" s="59" t="str">
        <f t="shared" si="1878"/>
        <v/>
      </c>
      <c r="Q959" s="59" t="str">
        <f t="shared" si="1878"/>
        <v/>
      </c>
      <c r="R959" s="59" t="str">
        <f t="shared" si="1878"/>
        <v/>
      </c>
      <c r="S959" s="59" t="str">
        <f t="shared" si="1878"/>
        <v/>
      </c>
      <c r="T959" s="59" t="str">
        <f t="shared" si="1878"/>
        <v/>
      </c>
      <c r="U959" s="59" t="str">
        <f t="shared" si="1878"/>
        <v/>
      </c>
      <c r="V959" s="59" t="str">
        <f t="shared" si="1878"/>
        <v/>
      </c>
      <c r="W959" s="59" t="str">
        <f t="shared" si="1878"/>
        <v/>
      </c>
      <c r="X959" s="59" t="str">
        <f t="shared" si="1878"/>
        <v/>
      </c>
      <c r="Y959" s="59" t="str">
        <f t="shared" si="1878"/>
        <v/>
      </c>
      <c r="Z959" s="59" t="str">
        <f t="shared" si="1878"/>
        <v/>
      </c>
    </row>
    <row r="960">
      <c r="A960" s="16" t="s">
        <v>911</v>
      </c>
      <c r="B960" s="62"/>
      <c r="C960" s="54">
        <v>45509.0</v>
      </c>
      <c r="D960" s="54"/>
      <c r="E960" s="55"/>
      <c r="F960" s="60"/>
      <c r="G960" s="57"/>
      <c r="H960" s="62"/>
      <c r="I960" s="58" t="str">
        <f t="shared" si="4"/>
        <v/>
      </c>
      <c r="J960" s="59" t="str">
        <f t="shared" si="1840"/>
        <v/>
      </c>
      <c r="K960" s="59" t="str">
        <f t="shared" si="1879"/>
        <v/>
      </c>
      <c r="L960" s="59" t="str">
        <f t="shared" ref="L960:Z960" si="1880">if($E960="","",if($E960="Injured",if(and(L$1=year(today()),L$1&lt;=$I960,L$1&gt;=$H960),0,if(and(L$1&lt;=$I960,L$1&gt;=$H960),$F960,"")),if($E960="Dropped",if(and(L$1&lt;=$I960,L$1&gt;=$H960),if(Year($D960)=L$1,$F960*0.8,if((year($D960)+1)=L$1,$F960*0.6,$F960*0.4)) ,""),if($E960="Minors",0,if($E960="FA Contract",if(and(L$1&lt;=$I960,L$1&gt;=$H960),$F960,""),if($E960="YP Contract",if(L$1=$H960,500000,if(L$1=($H960+1),1000000,if(L$1=($H960+2),1500000,"")))))))))</f>
        <v/>
      </c>
      <c r="M960" s="59" t="str">
        <f t="shared" si="1880"/>
        <v/>
      </c>
      <c r="N960" s="59" t="str">
        <f t="shared" si="1880"/>
        <v/>
      </c>
      <c r="O960" s="59" t="str">
        <f t="shared" si="1880"/>
        <v/>
      </c>
      <c r="P960" s="59" t="str">
        <f t="shared" si="1880"/>
        <v/>
      </c>
      <c r="Q960" s="59" t="str">
        <f t="shared" si="1880"/>
        <v/>
      </c>
      <c r="R960" s="59" t="str">
        <f t="shared" si="1880"/>
        <v/>
      </c>
      <c r="S960" s="59" t="str">
        <f t="shared" si="1880"/>
        <v/>
      </c>
      <c r="T960" s="59" t="str">
        <f t="shared" si="1880"/>
        <v/>
      </c>
      <c r="U960" s="59" t="str">
        <f t="shared" si="1880"/>
        <v/>
      </c>
      <c r="V960" s="59" t="str">
        <f t="shared" si="1880"/>
        <v/>
      </c>
      <c r="W960" s="59" t="str">
        <f t="shared" si="1880"/>
        <v/>
      </c>
      <c r="X960" s="59" t="str">
        <f t="shared" si="1880"/>
        <v/>
      </c>
      <c r="Y960" s="59" t="str">
        <f t="shared" si="1880"/>
        <v/>
      </c>
      <c r="Z960" s="59" t="str">
        <f t="shared" si="1880"/>
        <v/>
      </c>
    </row>
    <row r="961">
      <c r="A961" s="16" t="s">
        <v>912</v>
      </c>
      <c r="B961" s="62"/>
      <c r="C961" s="54">
        <v>45865.0</v>
      </c>
      <c r="D961" s="54">
        <v>45872.0</v>
      </c>
      <c r="E961" s="55"/>
      <c r="F961" s="60"/>
      <c r="G961" s="57"/>
      <c r="H961" s="62"/>
      <c r="I961" s="58" t="str">
        <f t="shared" si="4"/>
        <v/>
      </c>
      <c r="J961" s="59" t="str">
        <f t="shared" si="1840"/>
        <v/>
      </c>
      <c r="K961" s="59" t="str">
        <f t="shared" si="1879"/>
        <v/>
      </c>
      <c r="L961" s="59" t="str">
        <f t="shared" ref="L961:Z961" si="1881">if($E961="","",if($E961="Injured",if(and(L$1=year(today()),L$1&lt;=$I961,L$1&gt;=$H961),0,if(and(L$1&lt;=$I961,L$1&gt;=$H961),$F961,"")),if($E961="Dropped",if(and(L$1&lt;=$I961,L$1&gt;=$H961),if(Year($D961)=L$1,$F961*0.8,if((year($D961)+1)=L$1,$F961*0.6,$F961*0.4)) ,""),if($E961="Minors",0,if($E961="FA Contract",if(and(L$1&lt;=$I961,L$1&gt;=$H961),$F961,""),if($E961="YP Contract",if(L$1=$H961,500000,if(L$1=($H961+1),1000000,if(L$1=($H961+2),1500000,"")))))))))</f>
        <v/>
      </c>
      <c r="M961" s="59" t="str">
        <f t="shared" si="1881"/>
        <v/>
      </c>
      <c r="N961" s="59" t="str">
        <f t="shared" si="1881"/>
        <v/>
      </c>
      <c r="O961" s="59" t="str">
        <f t="shared" si="1881"/>
        <v/>
      </c>
      <c r="P961" s="59" t="str">
        <f t="shared" si="1881"/>
        <v/>
      </c>
      <c r="Q961" s="59" t="str">
        <f t="shared" si="1881"/>
        <v/>
      </c>
      <c r="R961" s="59" t="str">
        <f t="shared" si="1881"/>
        <v/>
      </c>
      <c r="S961" s="59" t="str">
        <f t="shared" si="1881"/>
        <v/>
      </c>
      <c r="T961" s="59" t="str">
        <f t="shared" si="1881"/>
        <v/>
      </c>
      <c r="U961" s="59" t="str">
        <f t="shared" si="1881"/>
        <v/>
      </c>
      <c r="V961" s="59" t="str">
        <f t="shared" si="1881"/>
        <v/>
      </c>
      <c r="W961" s="59" t="str">
        <f t="shared" si="1881"/>
        <v/>
      </c>
      <c r="X961" s="59" t="str">
        <f t="shared" si="1881"/>
        <v/>
      </c>
      <c r="Y961" s="59" t="str">
        <f t="shared" si="1881"/>
        <v/>
      </c>
      <c r="Z961" s="59" t="str">
        <f t="shared" si="1881"/>
        <v/>
      </c>
    </row>
    <row r="962">
      <c r="A962" s="16" t="s">
        <v>913</v>
      </c>
      <c r="B962" s="62"/>
      <c r="C962" s="54">
        <v>45721.0</v>
      </c>
      <c r="D962" s="54">
        <v>45827.0</v>
      </c>
      <c r="E962" s="55"/>
      <c r="F962" s="60"/>
      <c r="G962" s="57"/>
      <c r="H962" s="62"/>
      <c r="I962" s="58" t="str">
        <f t="shared" si="4"/>
        <v/>
      </c>
      <c r="J962" s="59" t="str">
        <f t="shared" si="1840"/>
        <v/>
      </c>
      <c r="K962" s="59" t="str">
        <f t="shared" si="1879"/>
        <v/>
      </c>
      <c r="L962" s="59" t="str">
        <f t="shared" ref="L962:Z962" si="1882">if($E962="","",if($E962="Injured",if(and(L$1=year(today()),L$1&lt;=$I962,L$1&gt;=$H962),0,if(and(L$1&lt;=$I962,L$1&gt;=$H962),$F962,"")),if($E962="Dropped",if(and(L$1&lt;=$I962,L$1&gt;=$H962),if(Year($D962)=L$1,$F962*0.8,if((year($D962)+1)=L$1,$F962*0.6,$F962*0.4)) ,""),if($E962="Minors",0,if($E962="FA Contract",if(and(L$1&lt;=$I962,L$1&gt;=$H962),$F962,""),if($E962="YP Contract",if(L$1=$H962,500000,if(L$1=($H962+1),1000000,if(L$1=($H962+2),1500000,"")))))))))</f>
        <v/>
      </c>
      <c r="M962" s="59" t="str">
        <f t="shared" si="1882"/>
        <v/>
      </c>
      <c r="N962" s="59" t="str">
        <f t="shared" si="1882"/>
        <v/>
      </c>
      <c r="O962" s="59" t="str">
        <f t="shared" si="1882"/>
        <v/>
      </c>
      <c r="P962" s="59" t="str">
        <f t="shared" si="1882"/>
        <v/>
      </c>
      <c r="Q962" s="59" t="str">
        <f t="shared" si="1882"/>
        <v/>
      </c>
      <c r="R962" s="59" t="str">
        <f t="shared" si="1882"/>
        <v/>
      </c>
      <c r="S962" s="59" t="str">
        <f t="shared" si="1882"/>
        <v/>
      </c>
      <c r="T962" s="59" t="str">
        <f t="shared" si="1882"/>
        <v/>
      </c>
      <c r="U962" s="59" t="str">
        <f t="shared" si="1882"/>
        <v/>
      </c>
      <c r="V962" s="59" t="str">
        <f t="shared" si="1882"/>
        <v/>
      </c>
      <c r="W962" s="59" t="str">
        <f t="shared" si="1882"/>
        <v/>
      </c>
      <c r="X962" s="59" t="str">
        <f t="shared" si="1882"/>
        <v/>
      </c>
      <c r="Y962" s="59" t="str">
        <f t="shared" si="1882"/>
        <v/>
      </c>
      <c r="Z962" s="59" t="str">
        <f t="shared" si="1882"/>
        <v/>
      </c>
    </row>
    <row r="963">
      <c r="A963" s="16" t="s">
        <v>170</v>
      </c>
      <c r="B963" s="62"/>
      <c r="C963" s="54">
        <v>45318.0</v>
      </c>
      <c r="D963" s="54">
        <v>46028.0</v>
      </c>
      <c r="E963" s="55"/>
      <c r="F963" s="60"/>
      <c r="G963" s="57"/>
      <c r="H963" s="62"/>
      <c r="I963" s="58" t="str">
        <f t="shared" si="4"/>
        <v/>
      </c>
      <c r="J963" s="59" t="str">
        <f t="shared" si="1840"/>
        <v/>
      </c>
      <c r="K963" s="59" t="str">
        <f t="shared" si="1879"/>
        <v/>
      </c>
      <c r="L963" s="59" t="str">
        <f t="shared" ref="L963:Z963" si="1883">if($E963="","",if($E963="Injured",if(and(L$1=year(today()),L$1&lt;=$I963,L$1&gt;=$H963),0,if(and(L$1&lt;=$I963,L$1&gt;=$H963),$F963,"")),if($E963="Dropped",if(and(L$1&lt;=$I963,L$1&gt;=$H963),if(Year($D963)=L$1,$F963*0.8,if((year($D963)+1)=L$1,$F963*0.6,$F963*0.4)) ,""),if($E963="Minors",0,if($E963="FA Contract",if(and(L$1&lt;=$I963,L$1&gt;=$H963),$F963,""),if($E963="YP Contract",if(L$1=$H963,500000,if(L$1=($H963+1),1000000,if(L$1=($H963+2),1500000,"")))))))))</f>
        <v/>
      </c>
      <c r="M963" s="59" t="str">
        <f t="shared" si="1883"/>
        <v/>
      </c>
      <c r="N963" s="59" t="str">
        <f t="shared" si="1883"/>
        <v/>
      </c>
      <c r="O963" s="59" t="str">
        <f t="shared" si="1883"/>
        <v/>
      </c>
      <c r="P963" s="59" t="str">
        <f t="shared" si="1883"/>
        <v/>
      </c>
      <c r="Q963" s="59" t="str">
        <f t="shared" si="1883"/>
        <v/>
      </c>
      <c r="R963" s="59" t="str">
        <f t="shared" si="1883"/>
        <v/>
      </c>
      <c r="S963" s="59" t="str">
        <f t="shared" si="1883"/>
        <v/>
      </c>
      <c r="T963" s="59" t="str">
        <f t="shared" si="1883"/>
        <v/>
      </c>
      <c r="U963" s="59" t="str">
        <f t="shared" si="1883"/>
        <v/>
      </c>
      <c r="V963" s="59" t="str">
        <f t="shared" si="1883"/>
        <v/>
      </c>
      <c r="W963" s="59" t="str">
        <f t="shared" si="1883"/>
        <v/>
      </c>
      <c r="X963" s="59" t="str">
        <f t="shared" si="1883"/>
        <v/>
      </c>
      <c r="Y963" s="59" t="str">
        <f t="shared" si="1883"/>
        <v/>
      </c>
      <c r="Z963" s="59" t="str">
        <f t="shared" si="1883"/>
        <v/>
      </c>
    </row>
    <row r="964">
      <c r="A964" s="16" t="s">
        <v>914</v>
      </c>
      <c r="B964" s="62"/>
      <c r="C964" s="54">
        <v>45614.0</v>
      </c>
      <c r="D964" s="54"/>
      <c r="E964" s="55"/>
      <c r="F964" s="56"/>
      <c r="G964" s="57"/>
      <c r="H964" s="62"/>
      <c r="I964" s="58" t="str">
        <f t="shared" si="4"/>
        <v/>
      </c>
      <c r="J964" s="59" t="str">
        <f t="shared" si="1840"/>
        <v/>
      </c>
      <c r="K964" s="59" t="str">
        <f t="shared" si="1879"/>
        <v/>
      </c>
      <c r="L964" s="59" t="str">
        <f t="shared" ref="L964:Z964" si="1884">if($E964="","",if($E964="Injured",if(and(L$1=year(today()),L$1&lt;=$I964,L$1&gt;=$H964),0,if(and(L$1&lt;=$I964,L$1&gt;=$H964),$F964,"")),if($E964="Dropped",if(and(L$1&lt;=$I964,L$1&gt;=$H964),if(Year($D964)=L$1,$F964*0.8,if((year($D964)+1)=L$1,$F964*0.6,$F964*0.4)) ,""),if($E964="Minors",0,if($E964="FA Contract",if(and(L$1&lt;=$I964,L$1&gt;=$H964),$F964,""),if($E964="YP Contract",if(L$1=$H964,500000,if(L$1=($H964+1),1000000,if(L$1=($H964+2),1500000,"")))))))))</f>
        <v/>
      </c>
      <c r="M964" s="59" t="str">
        <f t="shared" si="1884"/>
        <v/>
      </c>
      <c r="N964" s="59" t="str">
        <f t="shared" si="1884"/>
        <v/>
      </c>
      <c r="O964" s="59" t="str">
        <f t="shared" si="1884"/>
        <v/>
      </c>
      <c r="P964" s="59" t="str">
        <f t="shared" si="1884"/>
        <v/>
      </c>
      <c r="Q964" s="59" t="str">
        <f t="shared" si="1884"/>
        <v/>
      </c>
      <c r="R964" s="59" t="str">
        <f t="shared" si="1884"/>
        <v/>
      </c>
      <c r="S964" s="59" t="str">
        <f t="shared" si="1884"/>
        <v/>
      </c>
      <c r="T964" s="59" t="str">
        <f t="shared" si="1884"/>
        <v/>
      </c>
      <c r="U964" s="59" t="str">
        <f t="shared" si="1884"/>
        <v/>
      </c>
      <c r="V964" s="59" t="str">
        <f t="shared" si="1884"/>
        <v/>
      </c>
      <c r="W964" s="59" t="str">
        <f t="shared" si="1884"/>
        <v/>
      </c>
      <c r="X964" s="59" t="str">
        <f t="shared" si="1884"/>
        <v/>
      </c>
      <c r="Y964" s="59" t="str">
        <f t="shared" si="1884"/>
        <v/>
      </c>
      <c r="Z964" s="59" t="str">
        <f t="shared" si="1884"/>
        <v/>
      </c>
    </row>
    <row r="965">
      <c r="A965" s="16" t="s">
        <v>391</v>
      </c>
      <c r="B965" s="62"/>
      <c r="C965" s="54">
        <v>45356.0</v>
      </c>
      <c r="D965" s="54">
        <v>45977.0</v>
      </c>
      <c r="E965" s="55"/>
      <c r="F965" s="60"/>
      <c r="G965" s="57"/>
      <c r="H965" s="62"/>
      <c r="I965" s="58" t="str">
        <f t="shared" si="4"/>
        <v/>
      </c>
      <c r="J965" s="59" t="str">
        <f t="shared" si="1840"/>
        <v/>
      </c>
      <c r="K965" s="59" t="str">
        <f t="shared" si="1879"/>
        <v/>
      </c>
      <c r="L965" s="59" t="str">
        <f t="shared" ref="L965:Z965" si="1885">if($E965="","",if($E965="Injured",if(and(L$1=year(today()),L$1&lt;=$I965,L$1&gt;=$H965),0,if(and(L$1&lt;=$I965,L$1&gt;=$H965),$F965,"")),if($E965="Dropped",if(and(L$1&lt;=$I965,L$1&gt;=$H965),if(Year($D965)=L$1,$F965*0.8,if((year($D965)+1)=L$1,$F965*0.6,$F965*0.4)) ,""),if($E965="Minors",0,if($E965="FA Contract",if(and(L$1&lt;=$I965,L$1&gt;=$H965),$F965,""),if($E965="YP Contract",if(L$1=$H965,500000,if(L$1=($H965+1),1000000,if(L$1=($H965+2),1500000,"")))))))))</f>
        <v/>
      </c>
      <c r="M965" s="59" t="str">
        <f t="shared" si="1885"/>
        <v/>
      </c>
      <c r="N965" s="59" t="str">
        <f t="shared" si="1885"/>
        <v/>
      </c>
      <c r="O965" s="59" t="str">
        <f t="shared" si="1885"/>
        <v/>
      </c>
      <c r="P965" s="59" t="str">
        <f t="shared" si="1885"/>
        <v/>
      </c>
      <c r="Q965" s="59" t="str">
        <f t="shared" si="1885"/>
        <v/>
      </c>
      <c r="R965" s="59" t="str">
        <f t="shared" si="1885"/>
        <v/>
      </c>
      <c r="S965" s="59" t="str">
        <f t="shared" si="1885"/>
        <v/>
      </c>
      <c r="T965" s="59" t="str">
        <f t="shared" si="1885"/>
        <v/>
      </c>
      <c r="U965" s="59" t="str">
        <f t="shared" si="1885"/>
        <v/>
      </c>
      <c r="V965" s="59" t="str">
        <f t="shared" si="1885"/>
        <v/>
      </c>
      <c r="W965" s="59" t="str">
        <f t="shared" si="1885"/>
        <v/>
      </c>
      <c r="X965" s="59" t="str">
        <f t="shared" si="1885"/>
        <v/>
      </c>
      <c r="Y965" s="59" t="str">
        <f t="shared" si="1885"/>
        <v/>
      </c>
      <c r="Z965" s="59" t="str">
        <f t="shared" si="1885"/>
        <v/>
      </c>
    </row>
    <row r="966">
      <c r="A966" s="16" t="s">
        <v>915</v>
      </c>
      <c r="B966" s="62"/>
      <c r="C966" s="54">
        <v>45506.0</v>
      </c>
      <c r="D966" s="54"/>
      <c r="E966" s="55"/>
      <c r="F966" s="60"/>
      <c r="G966" s="57"/>
      <c r="H966" s="62"/>
      <c r="I966" s="58" t="str">
        <f t="shared" si="4"/>
        <v/>
      </c>
      <c r="J966" s="59" t="str">
        <f t="shared" si="1840"/>
        <v/>
      </c>
      <c r="K966" s="59" t="str">
        <f t="shared" si="1879"/>
        <v/>
      </c>
      <c r="L966" s="59" t="str">
        <f t="shared" ref="L966:Z966" si="1886">if($E966="","",if($E966="Injured",if(and(L$1=year(today()),L$1&lt;=$I966,L$1&gt;=$H966),0,if(and(L$1&lt;=$I966,L$1&gt;=$H966),$F966,"")),if($E966="Dropped",if(and(L$1&lt;=$I966,L$1&gt;=$H966),if(Year($D966)=L$1,$F966*0.8,if((year($D966)+1)=L$1,$F966*0.6,$F966*0.4)) ,""),if($E966="Minors",0,if($E966="FA Contract",if(and(L$1&lt;=$I966,L$1&gt;=$H966),$F966,""),if($E966="YP Contract",if(L$1=$H966,500000,if(L$1=($H966+1),1000000,if(L$1=($H966+2),1500000,"")))))))))</f>
        <v/>
      </c>
      <c r="M966" s="59" t="str">
        <f t="shared" si="1886"/>
        <v/>
      </c>
      <c r="N966" s="59" t="str">
        <f t="shared" si="1886"/>
        <v/>
      </c>
      <c r="O966" s="59" t="str">
        <f t="shared" si="1886"/>
        <v/>
      </c>
      <c r="P966" s="59" t="str">
        <f t="shared" si="1886"/>
        <v/>
      </c>
      <c r="Q966" s="59" t="str">
        <f t="shared" si="1886"/>
        <v/>
      </c>
      <c r="R966" s="59" t="str">
        <f t="shared" si="1886"/>
        <v/>
      </c>
      <c r="S966" s="59" t="str">
        <f t="shared" si="1886"/>
        <v/>
      </c>
      <c r="T966" s="59" t="str">
        <f t="shared" si="1886"/>
        <v/>
      </c>
      <c r="U966" s="59" t="str">
        <f t="shared" si="1886"/>
        <v/>
      </c>
      <c r="V966" s="59" t="str">
        <f t="shared" si="1886"/>
        <v/>
      </c>
      <c r="W966" s="59" t="str">
        <f t="shared" si="1886"/>
        <v/>
      </c>
      <c r="X966" s="59" t="str">
        <f t="shared" si="1886"/>
        <v/>
      </c>
      <c r="Y966" s="59" t="str">
        <f t="shared" si="1886"/>
        <v/>
      </c>
      <c r="Z966" s="59" t="str">
        <f t="shared" si="1886"/>
        <v/>
      </c>
    </row>
    <row r="967">
      <c r="A967" s="16" t="s">
        <v>916</v>
      </c>
      <c r="B967" s="62"/>
      <c r="C967" s="54">
        <v>45865.0</v>
      </c>
      <c r="D967" s="54">
        <v>45872.0</v>
      </c>
      <c r="E967" s="55"/>
      <c r="F967" s="56"/>
      <c r="G967" s="57"/>
      <c r="H967" s="62"/>
      <c r="I967" s="58" t="str">
        <f t="shared" si="4"/>
        <v/>
      </c>
      <c r="J967" s="59" t="str">
        <f t="shared" si="1840"/>
        <v/>
      </c>
      <c r="K967" s="59" t="str">
        <f t="shared" si="1879"/>
        <v/>
      </c>
      <c r="L967" s="59" t="str">
        <f t="shared" ref="L967:Z967" si="1887">if($E967="","",if($E967="Injured",if(and(L$1=year(today()),L$1&lt;=$I967,L$1&gt;=$H967),0,if(and(L$1&lt;=$I967,L$1&gt;=$H967),$F967,"")),if($E967="Dropped",if(and(L$1&lt;=$I967,L$1&gt;=$H967),if(Year($D967)=L$1,$F967*0.8,if((year($D967)+1)=L$1,$F967*0.6,$F967*0.4)) ,""),if($E967="Minors",0,if($E967="FA Contract",if(and(L$1&lt;=$I967,L$1&gt;=$H967),$F967,""),if($E967="YP Contract",if(L$1=$H967,500000,if(L$1=($H967+1),1000000,if(L$1=($H967+2),1500000,"")))))))))</f>
        <v/>
      </c>
      <c r="M967" s="59" t="str">
        <f t="shared" si="1887"/>
        <v/>
      </c>
      <c r="N967" s="59" t="str">
        <f t="shared" si="1887"/>
        <v/>
      </c>
      <c r="O967" s="59" t="str">
        <f t="shared" si="1887"/>
        <v/>
      </c>
      <c r="P967" s="59" t="str">
        <f t="shared" si="1887"/>
        <v/>
      </c>
      <c r="Q967" s="59" t="str">
        <f t="shared" si="1887"/>
        <v/>
      </c>
      <c r="R967" s="59" t="str">
        <f t="shared" si="1887"/>
        <v/>
      </c>
      <c r="S967" s="59" t="str">
        <f t="shared" si="1887"/>
        <v/>
      </c>
      <c r="T967" s="59" t="str">
        <f t="shared" si="1887"/>
        <v/>
      </c>
      <c r="U967" s="59" t="str">
        <f t="shared" si="1887"/>
        <v/>
      </c>
      <c r="V967" s="59" t="str">
        <f t="shared" si="1887"/>
        <v/>
      </c>
      <c r="W967" s="59" t="str">
        <f t="shared" si="1887"/>
        <v/>
      </c>
      <c r="X967" s="59" t="str">
        <f t="shared" si="1887"/>
        <v/>
      </c>
      <c r="Y967" s="59" t="str">
        <f t="shared" si="1887"/>
        <v/>
      </c>
      <c r="Z967" s="59" t="str">
        <f t="shared" si="1887"/>
        <v/>
      </c>
    </row>
    <row r="968">
      <c r="A968" s="16" t="s">
        <v>290</v>
      </c>
      <c r="B968" s="62"/>
      <c r="C968" s="54">
        <v>45343.0</v>
      </c>
      <c r="D968" s="54">
        <v>45977.0</v>
      </c>
      <c r="E968" s="55"/>
      <c r="F968" s="60"/>
      <c r="G968" s="18"/>
      <c r="H968" s="62"/>
      <c r="I968" s="58" t="str">
        <f t="shared" si="4"/>
        <v/>
      </c>
      <c r="J968" s="59" t="str">
        <f t="shared" si="1840"/>
        <v/>
      </c>
      <c r="K968" s="59" t="str">
        <f t="shared" si="1879"/>
        <v/>
      </c>
      <c r="L968" s="59" t="str">
        <f t="shared" ref="L968:Z968" si="1888">if($E968="","",if($E968="Injured",if(and(L$1=year(today()),L$1&lt;=$I968,L$1&gt;=$H968),0,if(and(L$1&lt;=$I968,L$1&gt;=$H968),$F968,"")),if($E968="Dropped",if(and(L$1&lt;=$I968,L$1&gt;=$H968),if(Year($D968)=L$1,$F968*0.8,if((year($D968)+1)=L$1,$F968*0.6,$F968*0.4)) ,""),if($E968="Minors",0,if($E968="FA Contract",if(and(L$1&lt;=$I968,L$1&gt;=$H968),$F968,""),if($E968="YP Contract",if(L$1=$H968,500000,if(L$1=($H968+1),1000000,if(L$1=($H968+2),1500000,"")))))))))</f>
        <v/>
      </c>
      <c r="M968" s="59" t="str">
        <f t="shared" si="1888"/>
        <v/>
      </c>
      <c r="N968" s="59" t="str">
        <f t="shared" si="1888"/>
        <v/>
      </c>
      <c r="O968" s="59" t="str">
        <f t="shared" si="1888"/>
        <v/>
      </c>
      <c r="P968" s="59" t="str">
        <f t="shared" si="1888"/>
        <v/>
      </c>
      <c r="Q968" s="59" t="str">
        <f t="shared" si="1888"/>
        <v/>
      </c>
      <c r="R968" s="59" t="str">
        <f t="shared" si="1888"/>
        <v/>
      </c>
      <c r="S968" s="59" t="str">
        <f t="shared" si="1888"/>
        <v/>
      </c>
      <c r="T968" s="59" t="str">
        <f t="shared" si="1888"/>
        <v/>
      </c>
      <c r="U968" s="59" t="str">
        <f t="shared" si="1888"/>
        <v/>
      </c>
      <c r="V968" s="59" t="str">
        <f t="shared" si="1888"/>
        <v/>
      </c>
      <c r="W968" s="59" t="str">
        <f t="shared" si="1888"/>
        <v/>
      </c>
      <c r="X968" s="59" t="str">
        <f t="shared" si="1888"/>
        <v/>
      </c>
      <c r="Y968" s="59" t="str">
        <f t="shared" si="1888"/>
        <v/>
      </c>
      <c r="Z968" s="59" t="str">
        <f t="shared" si="1888"/>
        <v/>
      </c>
    </row>
    <row r="969">
      <c r="A969" s="16" t="s">
        <v>917</v>
      </c>
      <c r="B969" s="62"/>
      <c r="C969" s="54">
        <v>45608.0</v>
      </c>
      <c r="D969" s="54"/>
      <c r="E969" s="55"/>
      <c r="F969" s="56"/>
      <c r="G969" s="57"/>
      <c r="H969" s="57"/>
      <c r="I969" s="58" t="str">
        <f t="shared" si="4"/>
        <v/>
      </c>
      <c r="J969" s="59" t="str">
        <f t="shared" si="1840"/>
        <v/>
      </c>
      <c r="K969" s="59" t="str">
        <f t="shared" si="1879"/>
        <v/>
      </c>
      <c r="L969" s="59" t="str">
        <f t="shared" ref="L969:Z969" si="1889">if($E969="","",if($E969="Injured",if(and(L$1=year(today()),L$1&lt;=$I969,L$1&gt;=$H969),0,if(and(L$1&lt;=$I969,L$1&gt;=$H969),$F969,"")),if($E969="Dropped",if(and(L$1&lt;=$I969,L$1&gt;=$H969),if(Year($D969)=L$1,$F969*0.8,if((year($D969)+1)=L$1,$F969*0.6,$F969*0.4)) ,""),if($E969="Minors",0,if($E969="FA Contract",if(and(L$1&lt;=$I969,L$1&gt;=$H969),$F969,""),if($E969="YP Contract",if(L$1=$H969,500000,if(L$1=($H969+1),1000000,if(L$1=($H969+2),1500000,"")))))))))</f>
        <v/>
      </c>
      <c r="M969" s="59" t="str">
        <f t="shared" si="1889"/>
        <v/>
      </c>
      <c r="N969" s="59" t="str">
        <f t="shared" si="1889"/>
        <v/>
      </c>
      <c r="O969" s="59" t="str">
        <f t="shared" si="1889"/>
        <v/>
      </c>
      <c r="P969" s="59" t="str">
        <f t="shared" si="1889"/>
        <v/>
      </c>
      <c r="Q969" s="59" t="str">
        <f t="shared" si="1889"/>
        <v/>
      </c>
      <c r="R969" s="59" t="str">
        <f t="shared" si="1889"/>
        <v/>
      </c>
      <c r="S969" s="59" t="str">
        <f t="shared" si="1889"/>
        <v/>
      </c>
      <c r="T969" s="59" t="str">
        <f t="shared" si="1889"/>
        <v/>
      </c>
      <c r="U969" s="59" t="str">
        <f t="shared" si="1889"/>
        <v/>
      </c>
      <c r="V969" s="59" t="str">
        <f t="shared" si="1889"/>
        <v/>
      </c>
      <c r="W969" s="59" t="str">
        <f t="shared" si="1889"/>
        <v/>
      </c>
      <c r="X969" s="59" t="str">
        <f t="shared" si="1889"/>
        <v/>
      </c>
      <c r="Y969" s="59" t="str">
        <f t="shared" si="1889"/>
        <v/>
      </c>
      <c r="Z969" s="59" t="str">
        <f t="shared" si="1889"/>
        <v/>
      </c>
    </row>
    <row r="970">
      <c r="A970" s="16" t="s">
        <v>918</v>
      </c>
      <c r="B970" s="62"/>
      <c r="C970" s="54">
        <v>45704.0</v>
      </c>
      <c r="D970" s="54">
        <v>45816.0</v>
      </c>
      <c r="E970" s="55"/>
      <c r="F970" s="60"/>
      <c r="G970" s="57"/>
      <c r="H970" s="62"/>
      <c r="I970" s="58" t="str">
        <f t="shared" si="4"/>
        <v/>
      </c>
      <c r="J970" s="59" t="str">
        <f t="shared" si="1840"/>
        <v/>
      </c>
      <c r="K970" s="59" t="str">
        <f t="shared" si="1879"/>
        <v/>
      </c>
      <c r="L970" s="59" t="str">
        <f t="shared" ref="L970:Z970" si="1890">if($E970="","",if($E970="Injured",if(and(L$1=year(today()),L$1&lt;=$I970,L$1&gt;=$H970),0,if(and(L$1&lt;=$I970,L$1&gt;=$H970),$F970,"")),if($E970="Dropped",if(and(L$1&lt;=$I970,L$1&gt;=$H970),if(Year($D970)=L$1,$F970*0.8,if((year($D970)+1)=L$1,$F970*0.6,$F970*0.4)) ,""),if($E970="Minors",0,if($E970="FA Contract",if(and(L$1&lt;=$I970,L$1&gt;=$H970),$F970,""),if($E970="YP Contract",if(L$1=$H970,500000,if(L$1=($H970+1),1000000,if(L$1=($H970+2),1500000,"")))))))))</f>
        <v/>
      </c>
      <c r="M970" s="59" t="str">
        <f t="shared" si="1890"/>
        <v/>
      </c>
      <c r="N970" s="59" t="str">
        <f t="shared" si="1890"/>
        <v/>
      </c>
      <c r="O970" s="59" t="str">
        <f t="shared" si="1890"/>
        <v/>
      </c>
      <c r="P970" s="59" t="str">
        <f t="shared" si="1890"/>
        <v/>
      </c>
      <c r="Q970" s="59" t="str">
        <f t="shared" si="1890"/>
        <v/>
      </c>
      <c r="R970" s="59" t="str">
        <f t="shared" si="1890"/>
        <v/>
      </c>
      <c r="S970" s="59" t="str">
        <f t="shared" si="1890"/>
        <v/>
      </c>
      <c r="T970" s="59" t="str">
        <f t="shared" si="1890"/>
        <v/>
      </c>
      <c r="U970" s="59" t="str">
        <f t="shared" si="1890"/>
        <v/>
      </c>
      <c r="V970" s="59" t="str">
        <f t="shared" si="1890"/>
        <v/>
      </c>
      <c r="W970" s="59" t="str">
        <f t="shared" si="1890"/>
        <v/>
      </c>
      <c r="X970" s="59" t="str">
        <f t="shared" si="1890"/>
        <v/>
      </c>
      <c r="Y970" s="59" t="str">
        <f t="shared" si="1890"/>
        <v/>
      </c>
      <c r="Z970" s="59" t="str">
        <f t="shared" si="1890"/>
        <v/>
      </c>
    </row>
    <row r="971">
      <c r="A971" s="16" t="s">
        <v>919</v>
      </c>
      <c r="B971" s="62"/>
      <c r="C971" s="54">
        <v>45608.0</v>
      </c>
      <c r="D971" s="54"/>
      <c r="E971" s="55"/>
      <c r="F971" s="56"/>
      <c r="G971" s="57"/>
      <c r="H971" s="62"/>
      <c r="I971" s="58" t="str">
        <f t="shared" si="4"/>
        <v/>
      </c>
      <c r="J971" s="59" t="str">
        <f t="shared" si="1840"/>
        <v/>
      </c>
      <c r="K971" s="59" t="str">
        <f t="shared" si="1879"/>
        <v/>
      </c>
      <c r="L971" s="59" t="str">
        <f t="shared" ref="L971:Z971" si="1891">if($E971="","",if($E971="Injured",if(and(L$1=year(today()),L$1&lt;=$I971,L$1&gt;=$H971),0,if(and(L$1&lt;=$I971,L$1&gt;=$H971),$F971,"")),if($E971="Dropped",if(and(L$1&lt;=$I971,L$1&gt;=$H971),if(Year($D971)=L$1,$F971*0.8,if((year($D971)+1)=L$1,$F971*0.6,$F971*0.4)) ,""),if($E971="Minors",0,if($E971="FA Contract",if(and(L$1&lt;=$I971,L$1&gt;=$H971),$F971,""),if($E971="YP Contract",if(L$1=$H971,500000,if(L$1=($H971+1),1000000,if(L$1=($H971+2),1500000,"")))))))))</f>
        <v/>
      </c>
      <c r="M971" s="59" t="str">
        <f t="shared" si="1891"/>
        <v/>
      </c>
      <c r="N971" s="59" t="str">
        <f t="shared" si="1891"/>
        <v/>
      </c>
      <c r="O971" s="59" t="str">
        <f t="shared" si="1891"/>
        <v/>
      </c>
      <c r="P971" s="59" t="str">
        <f t="shared" si="1891"/>
        <v/>
      </c>
      <c r="Q971" s="59" t="str">
        <f t="shared" si="1891"/>
        <v/>
      </c>
      <c r="R971" s="59" t="str">
        <f t="shared" si="1891"/>
        <v/>
      </c>
      <c r="S971" s="59" t="str">
        <f t="shared" si="1891"/>
        <v/>
      </c>
      <c r="T971" s="59" t="str">
        <f t="shared" si="1891"/>
        <v/>
      </c>
      <c r="U971" s="59" t="str">
        <f t="shared" si="1891"/>
        <v/>
      </c>
      <c r="V971" s="59" t="str">
        <f t="shared" si="1891"/>
        <v/>
      </c>
      <c r="W971" s="59" t="str">
        <f t="shared" si="1891"/>
        <v/>
      </c>
      <c r="X971" s="59" t="str">
        <f t="shared" si="1891"/>
        <v/>
      </c>
      <c r="Y971" s="59" t="str">
        <f t="shared" si="1891"/>
        <v/>
      </c>
      <c r="Z971" s="59" t="str">
        <f t="shared" si="1891"/>
        <v/>
      </c>
    </row>
    <row r="972">
      <c r="A972" s="16" t="s">
        <v>920</v>
      </c>
      <c r="B972" s="66"/>
      <c r="C972" s="54">
        <v>45760.0</v>
      </c>
      <c r="D972" s="54">
        <v>45921.0</v>
      </c>
      <c r="E972" s="55"/>
      <c r="F972" s="56"/>
      <c r="G972" s="57"/>
      <c r="H972" s="62"/>
      <c r="I972" s="58" t="str">
        <f t="shared" si="4"/>
        <v/>
      </c>
      <c r="J972" s="59" t="str">
        <f t="shared" si="1840"/>
        <v/>
      </c>
      <c r="K972" s="59" t="str">
        <f t="shared" si="1879"/>
        <v/>
      </c>
      <c r="L972" s="59" t="str">
        <f t="shared" ref="L972:Z972" si="1892">if($E972="","",if($E972="Injured",if(and(L$1=year(today()),L$1&lt;=$I972,L$1&gt;=$H972),0,if(and(L$1&lt;=$I972,L$1&gt;=$H972),$F972,"")),if($E972="Dropped",if(and(L$1&lt;=$I972,L$1&gt;=$H972),if(Year($D972)=L$1,$F972*0.8,if((year($D972)+1)=L$1,$F972*0.6,$F972*0.4)) ,""),if($E972="Minors",0,if($E972="FA Contract",if(and(L$1&lt;=$I972,L$1&gt;=$H972),$F972,""),if($E972="YP Contract",if(L$1=$H972,500000,if(L$1=($H972+1),1000000,if(L$1=($H972+2),1500000,"")))))))))</f>
        <v/>
      </c>
      <c r="M972" s="59" t="str">
        <f t="shared" si="1892"/>
        <v/>
      </c>
      <c r="N972" s="59" t="str">
        <f t="shared" si="1892"/>
        <v/>
      </c>
      <c r="O972" s="59" t="str">
        <f t="shared" si="1892"/>
        <v/>
      </c>
      <c r="P972" s="59" t="str">
        <f t="shared" si="1892"/>
        <v/>
      </c>
      <c r="Q972" s="59" t="str">
        <f t="shared" si="1892"/>
        <v/>
      </c>
      <c r="R972" s="59" t="str">
        <f t="shared" si="1892"/>
        <v/>
      </c>
      <c r="S972" s="59" t="str">
        <f t="shared" si="1892"/>
        <v/>
      </c>
      <c r="T972" s="59" t="str">
        <f t="shared" si="1892"/>
        <v/>
      </c>
      <c r="U972" s="59" t="str">
        <f t="shared" si="1892"/>
        <v/>
      </c>
      <c r="V972" s="59" t="str">
        <f t="shared" si="1892"/>
        <v/>
      </c>
      <c r="W972" s="59" t="str">
        <f t="shared" si="1892"/>
        <v/>
      </c>
      <c r="X972" s="59" t="str">
        <f t="shared" si="1892"/>
        <v/>
      </c>
      <c r="Y972" s="59" t="str">
        <f t="shared" si="1892"/>
        <v/>
      </c>
      <c r="Z972" s="59" t="str">
        <f t="shared" si="1892"/>
        <v/>
      </c>
    </row>
    <row r="973">
      <c r="A973" s="16" t="s">
        <v>921</v>
      </c>
      <c r="B973" s="62"/>
      <c r="C973" s="54">
        <v>45440.0</v>
      </c>
      <c r="D973" s="54"/>
      <c r="E973" s="55"/>
      <c r="F973" s="60"/>
      <c r="G973" s="57"/>
      <c r="H973" s="62"/>
      <c r="I973" s="58" t="str">
        <f t="shared" si="4"/>
        <v/>
      </c>
      <c r="J973" s="59" t="str">
        <f t="shared" si="1840"/>
        <v/>
      </c>
      <c r="K973" s="59" t="str">
        <f t="shared" si="1879"/>
        <v/>
      </c>
      <c r="L973" s="59" t="str">
        <f t="shared" ref="L973:Z973" si="1893">if($E973="","",if($E973="Injured",if(and(L$1=year(today()),L$1&lt;=$I973,L$1&gt;=$H973),0,if(and(L$1&lt;=$I973,L$1&gt;=$H973),$F973,"")),if($E973="Dropped",if(and(L$1&lt;=$I973,L$1&gt;=$H973),if(Year($D973)=L$1,$F973*0.8,if((year($D973)+1)=L$1,$F973*0.6,$F973*0.4)) ,""),if($E973="Minors",0,if($E973="FA Contract",if(and(L$1&lt;=$I973,L$1&gt;=$H973),$F973,""),if($E973="YP Contract",if(L$1=$H973,500000,if(L$1=($H973+1),1000000,if(L$1=($H973+2),1500000,"")))))))))</f>
        <v/>
      </c>
      <c r="M973" s="59" t="str">
        <f t="shared" si="1893"/>
        <v/>
      </c>
      <c r="N973" s="59" t="str">
        <f t="shared" si="1893"/>
        <v/>
      </c>
      <c r="O973" s="59" t="str">
        <f t="shared" si="1893"/>
        <v/>
      </c>
      <c r="P973" s="59" t="str">
        <f t="shared" si="1893"/>
        <v/>
      </c>
      <c r="Q973" s="59" t="str">
        <f t="shared" si="1893"/>
        <v/>
      </c>
      <c r="R973" s="59" t="str">
        <f t="shared" si="1893"/>
        <v/>
      </c>
      <c r="S973" s="59" t="str">
        <f t="shared" si="1893"/>
        <v/>
      </c>
      <c r="T973" s="59" t="str">
        <f t="shared" si="1893"/>
        <v/>
      </c>
      <c r="U973" s="59" t="str">
        <f t="shared" si="1893"/>
        <v/>
      </c>
      <c r="V973" s="59" t="str">
        <f t="shared" si="1893"/>
        <v/>
      </c>
      <c r="W973" s="59" t="str">
        <f t="shared" si="1893"/>
        <v/>
      </c>
      <c r="X973" s="59" t="str">
        <f t="shared" si="1893"/>
        <v/>
      </c>
      <c r="Y973" s="59" t="str">
        <f t="shared" si="1893"/>
        <v/>
      </c>
      <c r="Z973" s="59" t="str">
        <f t="shared" si="1893"/>
        <v/>
      </c>
    </row>
    <row r="974">
      <c r="A974" s="16" t="s">
        <v>135</v>
      </c>
      <c r="B974" s="62"/>
      <c r="C974" s="54">
        <v>45356.0</v>
      </c>
      <c r="D974" s="54">
        <v>45977.0</v>
      </c>
      <c r="E974" s="55"/>
      <c r="F974" s="60"/>
      <c r="G974" s="57"/>
      <c r="H974" s="62"/>
      <c r="I974" s="58" t="str">
        <f t="shared" si="4"/>
        <v/>
      </c>
      <c r="J974" s="59" t="str">
        <f t="shared" si="1840"/>
        <v/>
      </c>
      <c r="K974" s="59" t="str">
        <f t="shared" si="1879"/>
        <v/>
      </c>
      <c r="L974" s="59" t="str">
        <f t="shared" ref="L974:Z974" si="1894">if($E974="","",if($E974="Injured",if(and(L$1=year(today()),L$1&lt;=$I974,L$1&gt;=$H974),0,if(and(L$1&lt;=$I974,L$1&gt;=$H974),$F974,"")),if($E974="Dropped",if(and(L$1&lt;=$I974,L$1&gt;=$H974),if(Year($D974)=L$1,$F974*0.8,if((year($D974)+1)=L$1,$F974*0.6,$F974*0.4)) ,""),if($E974="Minors",0,if($E974="FA Contract",if(and(L$1&lt;=$I974,L$1&gt;=$H974),$F974,""),if($E974="YP Contract",if(L$1=$H974,500000,if(L$1=($H974+1),1000000,if(L$1=($H974+2),1500000,"")))))))))</f>
        <v/>
      </c>
      <c r="M974" s="59" t="str">
        <f t="shared" si="1894"/>
        <v/>
      </c>
      <c r="N974" s="59" t="str">
        <f t="shared" si="1894"/>
        <v/>
      </c>
      <c r="O974" s="59" t="str">
        <f t="shared" si="1894"/>
        <v/>
      </c>
      <c r="P974" s="59" t="str">
        <f t="shared" si="1894"/>
        <v/>
      </c>
      <c r="Q974" s="59" t="str">
        <f t="shared" si="1894"/>
        <v/>
      </c>
      <c r="R974" s="59" t="str">
        <f t="shared" si="1894"/>
        <v/>
      </c>
      <c r="S974" s="59" t="str">
        <f t="shared" si="1894"/>
        <v/>
      </c>
      <c r="T974" s="59" t="str">
        <f t="shared" si="1894"/>
        <v/>
      </c>
      <c r="U974" s="59" t="str">
        <f t="shared" si="1894"/>
        <v/>
      </c>
      <c r="V974" s="59" t="str">
        <f t="shared" si="1894"/>
        <v/>
      </c>
      <c r="W974" s="59" t="str">
        <f t="shared" si="1894"/>
        <v/>
      </c>
      <c r="X974" s="59" t="str">
        <f t="shared" si="1894"/>
        <v/>
      </c>
      <c r="Y974" s="59" t="str">
        <f t="shared" si="1894"/>
        <v/>
      </c>
      <c r="Z974" s="59" t="str">
        <f t="shared" si="1894"/>
        <v/>
      </c>
    </row>
    <row r="975">
      <c r="A975" s="16" t="s">
        <v>360</v>
      </c>
      <c r="B975" s="62"/>
      <c r="C975" s="54">
        <v>45760.0</v>
      </c>
      <c r="D975" s="54">
        <v>45977.0</v>
      </c>
      <c r="E975" s="55"/>
      <c r="F975" s="60"/>
      <c r="G975" s="57"/>
      <c r="H975" s="62"/>
      <c r="I975" s="58" t="str">
        <f t="shared" si="4"/>
        <v/>
      </c>
      <c r="J975" s="59" t="str">
        <f t="shared" si="1840"/>
        <v/>
      </c>
      <c r="K975" s="59" t="str">
        <f t="shared" si="1879"/>
        <v/>
      </c>
      <c r="L975" s="59" t="str">
        <f t="shared" ref="L975:Z975" si="1895">if($E975="","",if($E975="Injured",if(and(L$1=year(today()),L$1&lt;=$I975,L$1&gt;=$H975),0,if(and(L$1&lt;=$I975,L$1&gt;=$H975),$F975,"")),if($E975="Dropped",if(and(L$1&lt;=$I975,L$1&gt;=$H975),if(Year($D975)=L$1,$F975*0.8,if((year($D975)+1)=L$1,$F975*0.6,$F975*0.4)) ,""),if($E975="Minors",0,if($E975="FA Contract",if(and(L$1&lt;=$I975,L$1&gt;=$H975),$F975,""),if($E975="YP Contract",if(L$1=$H975,500000,if(L$1=($H975+1),1000000,if(L$1=($H975+2),1500000,"")))))))))</f>
        <v/>
      </c>
      <c r="M975" s="59" t="str">
        <f t="shared" si="1895"/>
        <v/>
      </c>
      <c r="N975" s="59" t="str">
        <f t="shared" si="1895"/>
        <v/>
      </c>
      <c r="O975" s="59" t="str">
        <f t="shared" si="1895"/>
        <v/>
      </c>
      <c r="P975" s="59" t="str">
        <f t="shared" si="1895"/>
        <v/>
      </c>
      <c r="Q975" s="59" t="str">
        <f t="shared" si="1895"/>
        <v/>
      </c>
      <c r="R975" s="59" t="str">
        <f t="shared" si="1895"/>
        <v/>
      </c>
      <c r="S975" s="59" t="str">
        <f t="shared" si="1895"/>
        <v/>
      </c>
      <c r="T975" s="59" t="str">
        <f t="shared" si="1895"/>
        <v/>
      </c>
      <c r="U975" s="59" t="str">
        <f t="shared" si="1895"/>
        <v/>
      </c>
      <c r="V975" s="59" t="str">
        <f t="shared" si="1895"/>
        <v/>
      </c>
      <c r="W975" s="59" t="str">
        <f t="shared" si="1895"/>
        <v/>
      </c>
      <c r="X975" s="59" t="str">
        <f t="shared" si="1895"/>
        <v/>
      </c>
      <c r="Y975" s="59" t="str">
        <f t="shared" si="1895"/>
        <v/>
      </c>
      <c r="Z975" s="59" t="str">
        <f t="shared" si="1895"/>
        <v/>
      </c>
    </row>
    <row r="976">
      <c r="A976" s="16" t="s">
        <v>922</v>
      </c>
      <c r="B976" s="62"/>
      <c r="C976" s="54">
        <v>45608.0</v>
      </c>
      <c r="D976" s="54"/>
      <c r="E976" s="55"/>
      <c r="F976" s="56"/>
      <c r="G976" s="57"/>
      <c r="H976" s="62"/>
      <c r="I976" s="58" t="str">
        <f t="shared" si="4"/>
        <v/>
      </c>
      <c r="J976" s="59" t="str">
        <f t="shared" si="1840"/>
        <v/>
      </c>
      <c r="K976" s="59" t="str">
        <f t="shared" si="1879"/>
        <v/>
      </c>
      <c r="L976" s="59" t="str">
        <f t="shared" ref="L976:Z976" si="1896">if($E976="","",if($E976="Injured",if(and(L$1=year(today()),L$1&lt;=$I976,L$1&gt;=$H976),0,if(and(L$1&lt;=$I976,L$1&gt;=$H976),$F976,"")),if($E976="Dropped",if(and(L$1&lt;=$I976,L$1&gt;=$H976),if(Year($D976)=L$1,$F976*0.8,if((year($D976)+1)=L$1,$F976*0.6,$F976*0.4)) ,""),if($E976="Minors",0,if($E976="FA Contract",if(and(L$1&lt;=$I976,L$1&gt;=$H976),$F976,""),if($E976="YP Contract",if(L$1=$H976,500000,if(L$1=($H976+1),1000000,if(L$1=($H976+2),1500000,"")))))))))</f>
        <v/>
      </c>
      <c r="M976" s="59" t="str">
        <f t="shared" si="1896"/>
        <v/>
      </c>
      <c r="N976" s="59" t="str">
        <f t="shared" si="1896"/>
        <v/>
      </c>
      <c r="O976" s="59" t="str">
        <f t="shared" si="1896"/>
        <v/>
      </c>
      <c r="P976" s="59" t="str">
        <f t="shared" si="1896"/>
        <v/>
      </c>
      <c r="Q976" s="59" t="str">
        <f t="shared" si="1896"/>
        <v/>
      </c>
      <c r="R976" s="59" t="str">
        <f t="shared" si="1896"/>
        <v/>
      </c>
      <c r="S976" s="59" t="str">
        <f t="shared" si="1896"/>
        <v/>
      </c>
      <c r="T976" s="59" t="str">
        <f t="shared" si="1896"/>
        <v/>
      </c>
      <c r="U976" s="59" t="str">
        <f t="shared" si="1896"/>
        <v/>
      </c>
      <c r="V976" s="59" t="str">
        <f t="shared" si="1896"/>
        <v/>
      </c>
      <c r="W976" s="59" t="str">
        <f t="shared" si="1896"/>
        <v/>
      </c>
      <c r="X976" s="59" t="str">
        <f t="shared" si="1896"/>
        <v/>
      </c>
      <c r="Y976" s="59" t="str">
        <f t="shared" si="1896"/>
        <v/>
      </c>
      <c r="Z976" s="59" t="str">
        <f t="shared" si="1896"/>
        <v/>
      </c>
    </row>
    <row r="977">
      <c r="A977" s="16" t="s">
        <v>923</v>
      </c>
      <c r="B977" s="62"/>
      <c r="C977" s="54">
        <v>45893.0</v>
      </c>
      <c r="D977" s="54">
        <v>45900.0</v>
      </c>
      <c r="E977" s="55"/>
      <c r="F977" s="60"/>
      <c r="G977" s="57"/>
      <c r="H977" s="16"/>
      <c r="I977" s="58" t="str">
        <f t="shared" si="4"/>
        <v/>
      </c>
      <c r="J977" s="59" t="str">
        <f t="shared" si="1840"/>
        <v/>
      </c>
      <c r="K977" s="59" t="str">
        <f t="shared" si="1879"/>
        <v/>
      </c>
      <c r="L977" s="59" t="str">
        <f t="shared" ref="L977:Z977" si="1897">if($E977="","",if($E977="Injured",if(and(L$1=year(today()),L$1&lt;=$I977,L$1&gt;=$H977),0,if(and(L$1&lt;=$I977,L$1&gt;=$H977),$F977,"")),if($E977="Dropped",if(and(L$1&lt;=$I977,L$1&gt;=$H977),if(Year($D977)=L$1,$F977*0.8,if((year($D977)+1)=L$1,$F977*0.6,$F977*0.4)) ,""),if($E977="Minors",0,if($E977="FA Contract",if(and(L$1&lt;=$I977,L$1&gt;=$H977),$F977,""),if($E977="YP Contract",if(L$1=$H977,500000,if(L$1=($H977+1),1000000,if(L$1=($H977+2),1500000,"")))))))))</f>
        <v/>
      </c>
      <c r="M977" s="59" t="str">
        <f t="shared" si="1897"/>
        <v/>
      </c>
      <c r="N977" s="59" t="str">
        <f t="shared" si="1897"/>
        <v/>
      </c>
      <c r="O977" s="59" t="str">
        <f t="shared" si="1897"/>
        <v/>
      </c>
      <c r="P977" s="59" t="str">
        <f t="shared" si="1897"/>
        <v/>
      </c>
      <c r="Q977" s="59" t="str">
        <f t="shared" si="1897"/>
        <v/>
      </c>
      <c r="R977" s="59" t="str">
        <f t="shared" si="1897"/>
        <v/>
      </c>
      <c r="S977" s="59" t="str">
        <f t="shared" si="1897"/>
        <v/>
      </c>
      <c r="T977" s="59" t="str">
        <f t="shared" si="1897"/>
        <v/>
      </c>
      <c r="U977" s="59" t="str">
        <f t="shared" si="1897"/>
        <v/>
      </c>
      <c r="V977" s="59" t="str">
        <f t="shared" si="1897"/>
        <v/>
      </c>
      <c r="W977" s="59" t="str">
        <f t="shared" si="1897"/>
        <v/>
      </c>
      <c r="X977" s="59" t="str">
        <f t="shared" si="1897"/>
        <v/>
      </c>
      <c r="Y977" s="59" t="str">
        <f t="shared" si="1897"/>
        <v/>
      </c>
      <c r="Z977" s="59" t="str">
        <f t="shared" si="1897"/>
        <v/>
      </c>
    </row>
    <row r="978">
      <c r="A978" s="16" t="s">
        <v>924</v>
      </c>
      <c r="B978" s="62"/>
      <c r="C978" s="54">
        <v>45781.0</v>
      </c>
      <c r="D978" s="54">
        <v>45827.0</v>
      </c>
      <c r="E978" s="55"/>
      <c r="F978" s="60"/>
      <c r="G978" s="57"/>
      <c r="H978" s="62"/>
      <c r="I978" s="58" t="str">
        <f t="shared" si="4"/>
        <v/>
      </c>
      <c r="J978" s="59" t="str">
        <f t="shared" si="1840"/>
        <v/>
      </c>
      <c r="K978" s="59" t="str">
        <f t="shared" si="1879"/>
        <v/>
      </c>
      <c r="L978" s="59" t="str">
        <f t="shared" ref="L978:Z978" si="1898">if($E978="","",if($E978="Injured",if(and(L$1=year(today()),L$1&lt;=$I978,L$1&gt;=$H978),0,if(and(L$1&lt;=$I978,L$1&gt;=$H978),$F978,"")),if($E978="Dropped",if(and(L$1&lt;=$I978,L$1&gt;=$H978),if(Year($D978)=L$1,$F978*0.8,if((year($D978)+1)=L$1,$F978*0.6,$F978*0.4)) ,""),if($E978="Minors",0,if($E978="FA Contract",if(and(L$1&lt;=$I978,L$1&gt;=$H978),$F978,""),if($E978="YP Contract",if(L$1=$H978,500000,if(L$1=($H978+1),1000000,if(L$1=($H978+2),1500000,"")))))))))</f>
        <v/>
      </c>
      <c r="M978" s="59" t="str">
        <f t="shared" si="1898"/>
        <v/>
      </c>
      <c r="N978" s="59" t="str">
        <f t="shared" si="1898"/>
        <v/>
      </c>
      <c r="O978" s="59" t="str">
        <f t="shared" si="1898"/>
        <v/>
      </c>
      <c r="P978" s="59" t="str">
        <f t="shared" si="1898"/>
        <v/>
      </c>
      <c r="Q978" s="59" t="str">
        <f t="shared" si="1898"/>
        <v/>
      </c>
      <c r="R978" s="59" t="str">
        <f t="shared" si="1898"/>
        <v/>
      </c>
      <c r="S978" s="59" t="str">
        <f t="shared" si="1898"/>
        <v/>
      </c>
      <c r="T978" s="59" t="str">
        <f t="shared" si="1898"/>
        <v/>
      </c>
      <c r="U978" s="59" t="str">
        <f t="shared" si="1898"/>
        <v/>
      </c>
      <c r="V978" s="59" t="str">
        <f t="shared" si="1898"/>
        <v/>
      </c>
      <c r="W978" s="59" t="str">
        <f t="shared" si="1898"/>
        <v/>
      </c>
      <c r="X978" s="59" t="str">
        <f t="shared" si="1898"/>
        <v/>
      </c>
      <c r="Y978" s="59" t="str">
        <f t="shared" si="1898"/>
        <v/>
      </c>
      <c r="Z978" s="59" t="str">
        <f t="shared" si="1898"/>
        <v/>
      </c>
    </row>
    <row r="979">
      <c r="A979" s="16" t="s">
        <v>243</v>
      </c>
      <c r="B979" s="62"/>
      <c r="C979" s="54">
        <v>45781.0</v>
      </c>
      <c r="D979" s="54">
        <v>45977.0</v>
      </c>
      <c r="E979" s="55"/>
      <c r="F979" s="60"/>
      <c r="G979" s="57"/>
      <c r="H979" s="62"/>
      <c r="I979" s="58" t="str">
        <f t="shared" si="4"/>
        <v/>
      </c>
      <c r="J979" s="59" t="str">
        <f t="shared" si="1840"/>
        <v/>
      </c>
      <c r="K979" s="59" t="str">
        <f t="shared" si="1879"/>
        <v/>
      </c>
      <c r="L979" s="59" t="str">
        <f t="shared" ref="L979:Z979" si="1899">if($E979="","",if($E979="Injured",if(and(L$1=year(today()),L$1&lt;=$I979,L$1&gt;=$H979),0,if(and(L$1&lt;=$I979,L$1&gt;=$H979),$F979,"")),if($E979="Dropped",if(and(L$1&lt;=$I979,L$1&gt;=$H979),if(Year($D979)=L$1,$F979*0.8,if((year($D979)+1)=L$1,$F979*0.6,$F979*0.4)) ,""),if($E979="Minors",0,if($E979="FA Contract",if(and(L$1&lt;=$I979,L$1&gt;=$H979),$F979,""),if($E979="YP Contract",if(L$1=$H979,500000,if(L$1=($H979+1),1000000,if(L$1=($H979+2),1500000,"")))))))))</f>
        <v/>
      </c>
      <c r="M979" s="59" t="str">
        <f t="shared" si="1899"/>
        <v/>
      </c>
      <c r="N979" s="59" t="str">
        <f t="shared" si="1899"/>
        <v/>
      </c>
      <c r="O979" s="59" t="str">
        <f t="shared" si="1899"/>
        <v/>
      </c>
      <c r="P979" s="59" t="str">
        <f t="shared" si="1899"/>
        <v/>
      </c>
      <c r="Q979" s="59" t="str">
        <f t="shared" si="1899"/>
        <v/>
      </c>
      <c r="R979" s="59" t="str">
        <f t="shared" si="1899"/>
        <v/>
      </c>
      <c r="S979" s="59" t="str">
        <f t="shared" si="1899"/>
        <v/>
      </c>
      <c r="T979" s="59" t="str">
        <f t="shared" si="1899"/>
        <v/>
      </c>
      <c r="U979" s="59" t="str">
        <f t="shared" si="1899"/>
        <v/>
      </c>
      <c r="V979" s="59" t="str">
        <f t="shared" si="1899"/>
        <v/>
      </c>
      <c r="W979" s="59" t="str">
        <f t="shared" si="1899"/>
        <v/>
      </c>
      <c r="X979" s="59" t="str">
        <f t="shared" si="1899"/>
        <v/>
      </c>
      <c r="Y979" s="59" t="str">
        <f t="shared" si="1899"/>
        <v/>
      </c>
      <c r="Z979" s="59" t="str">
        <f t="shared" si="1899"/>
        <v/>
      </c>
    </row>
    <row r="980">
      <c r="A980" s="16" t="s">
        <v>149</v>
      </c>
      <c r="B980" s="62"/>
      <c r="C980" s="54">
        <v>45721.0</v>
      </c>
      <c r="D980" s="54">
        <v>45977.0</v>
      </c>
      <c r="E980" s="55"/>
      <c r="F980" s="60"/>
      <c r="G980" s="57"/>
      <c r="H980" s="62"/>
      <c r="I980" s="58" t="str">
        <f t="shared" si="4"/>
        <v/>
      </c>
      <c r="J980" s="59" t="str">
        <f t="shared" si="1840"/>
        <v/>
      </c>
      <c r="K980" s="59" t="str">
        <f t="shared" si="1879"/>
        <v/>
      </c>
      <c r="L980" s="59" t="str">
        <f t="shared" ref="L980:Z980" si="1900">if($E980="","",if($E980="Injured",if(and(L$1=year(today()),L$1&lt;=$I980,L$1&gt;=$H980),0,if(and(L$1&lt;=$I980,L$1&gt;=$H980),$F980,"")),if($E980="Dropped",if(and(L$1&lt;=$I980,L$1&gt;=$H980),if(Year($D980)=L$1,$F980*0.8,if((year($D980)+1)=L$1,$F980*0.6,$F980*0.4)) ,""),if($E980="Minors",0,if($E980="FA Contract",if(and(L$1&lt;=$I980,L$1&gt;=$H980),$F980,""),if($E980="YP Contract",if(L$1=$H980,500000,if(L$1=($H980+1),1000000,if(L$1=($H980+2),1500000,"")))))))))</f>
        <v/>
      </c>
      <c r="M980" s="59" t="str">
        <f t="shared" si="1900"/>
        <v/>
      </c>
      <c r="N980" s="59" t="str">
        <f t="shared" si="1900"/>
        <v/>
      </c>
      <c r="O980" s="59" t="str">
        <f t="shared" si="1900"/>
        <v/>
      </c>
      <c r="P980" s="59" t="str">
        <f t="shared" si="1900"/>
        <v/>
      </c>
      <c r="Q980" s="59" t="str">
        <f t="shared" si="1900"/>
        <v/>
      </c>
      <c r="R980" s="59" t="str">
        <f t="shared" si="1900"/>
        <v/>
      </c>
      <c r="S980" s="59" t="str">
        <f t="shared" si="1900"/>
        <v/>
      </c>
      <c r="T980" s="59" t="str">
        <f t="shared" si="1900"/>
        <v/>
      </c>
      <c r="U980" s="59" t="str">
        <f t="shared" si="1900"/>
        <v/>
      </c>
      <c r="V980" s="59" t="str">
        <f t="shared" si="1900"/>
        <v/>
      </c>
      <c r="W980" s="59" t="str">
        <f t="shared" si="1900"/>
        <v/>
      </c>
      <c r="X980" s="59" t="str">
        <f t="shared" si="1900"/>
        <v/>
      </c>
      <c r="Y980" s="59" t="str">
        <f t="shared" si="1900"/>
        <v/>
      </c>
      <c r="Z980" s="59" t="str">
        <f t="shared" si="1900"/>
        <v/>
      </c>
    </row>
    <row r="981">
      <c r="A981" s="16" t="s">
        <v>925</v>
      </c>
      <c r="B981" s="62"/>
      <c r="C981" s="54">
        <v>45522.0</v>
      </c>
      <c r="D981" s="54">
        <v>45893.0</v>
      </c>
      <c r="E981" s="55"/>
      <c r="F981" s="60"/>
      <c r="G981" s="57"/>
      <c r="H981" s="62"/>
      <c r="I981" s="58" t="str">
        <f t="shared" si="4"/>
        <v/>
      </c>
      <c r="J981" s="59" t="str">
        <f t="shared" si="1840"/>
        <v/>
      </c>
      <c r="K981" s="59" t="str">
        <f t="shared" si="1879"/>
        <v/>
      </c>
      <c r="L981" s="59" t="str">
        <f t="shared" ref="L981:Z981" si="1901">if($E981="","",if($E981="Injured",if(and(L$1=year(today()),L$1&lt;=$I981,L$1&gt;=$H981),0,if(and(L$1&lt;=$I981,L$1&gt;=$H981),$F981,"")),if($E981="Dropped",if(and(L$1&lt;=$I981,L$1&gt;=$H981),if(Year($D981)=L$1,$F981*0.8,if((year($D981)+1)=L$1,$F981*0.6,$F981*0.4)) ,""),if($E981="Minors",0,if($E981="FA Contract",if(and(L$1&lt;=$I981,L$1&gt;=$H981),$F981,""),if($E981="YP Contract",if(L$1=$H981,500000,if(L$1=($H981+1),1000000,if(L$1=($H981+2),1500000,"")))))))))</f>
        <v/>
      </c>
      <c r="M981" s="59" t="str">
        <f t="shared" si="1901"/>
        <v/>
      </c>
      <c r="N981" s="59" t="str">
        <f t="shared" si="1901"/>
        <v/>
      </c>
      <c r="O981" s="59" t="str">
        <f t="shared" si="1901"/>
        <v/>
      </c>
      <c r="P981" s="59" t="str">
        <f t="shared" si="1901"/>
        <v/>
      </c>
      <c r="Q981" s="59" t="str">
        <f t="shared" si="1901"/>
        <v/>
      </c>
      <c r="R981" s="59" t="str">
        <f t="shared" si="1901"/>
        <v/>
      </c>
      <c r="S981" s="59" t="str">
        <f t="shared" si="1901"/>
        <v/>
      </c>
      <c r="T981" s="59" t="str">
        <f t="shared" si="1901"/>
        <v/>
      </c>
      <c r="U981" s="59" t="str">
        <f t="shared" si="1901"/>
        <v/>
      </c>
      <c r="V981" s="59" t="str">
        <f t="shared" si="1901"/>
        <v/>
      </c>
      <c r="W981" s="59" t="str">
        <f t="shared" si="1901"/>
        <v/>
      </c>
      <c r="X981" s="59" t="str">
        <f t="shared" si="1901"/>
        <v/>
      </c>
      <c r="Y981" s="59" t="str">
        <f t="shared" si="1901"/>
        <v/>
      </c>
      <c r="Z981" s="59" t="str">
        <f t="shared" si="1901"/>
        <v/>
      </c>
    </row>
    <row r="982">
      <c r="A982" s="16" t="s">
        <v>361</v>
      </c>
      <c r="B982" s="62"/>
      <c r="C982" s="54">
        <v>45802.0</v>
      </c>
      <c r="D982" s="54">
        <v>45977.0</v>
      </c>
      <c r="E982" s="55"/>
      <c r="F982" s="60"/>
      <c r="G982" s="57"/>
      <c r="H982" s="62"/>
      <c r="I982" s="58" t="str">
        <f t="shared" si="4"/>
        <v/>
      </c>
      <c r="J982" s="59" t="str">
        <f t="shared" si="1840"/>
        <v/>
      </c>
      <c r="K982" s="59" t="str">
        <f t="shared" si="1879"/>
        <v/>
      </c>
      <c r="L982" s="59" t="str">
        <f t="shared" ref="L982:Z982" si="1902">if($E982="","",if($E982="Injured",if(and(L$1=year(today()),L$1&lt;=$I982,L$1&gt;=$H982),0,if(and(L$1&lt;=$I982,L$1&gt;=$H982),$F982,"")),if($E982="Dropped",if(and(L$1&lt;=$I982,L$1&gt;=$H982),if(Year($D982)=L$1,$F982*0.8,if((year($D982)+1)=L$1,$F982*0.6,$F982*0.4)) ,""),if($E982="Minors",0,if($E982="FA Contract",if(and(L$1&lt;=$I982,L$1&gt;=$H982),$F982,""),if($E982="YP Contract",if(L$1=$H982,500000,if(L$1=($H982+1),1000000,if(L$1=($H982+2),1500000,"")))))))))</f>
        <v/>
      </c>
      <c r="M982" s="59" t="str">
        <f t="shared" si="1902"/>
        <v/>
      </c>
      <c r="N982" s="59" t="str">
        <f t="shared" si="1902"/>
        <v/>
      </c>
      <c r="O982" s="59" t="str">
        <f t="shared" si="1902"/>
        <v/>
      </c>
      <c r="P982" s="59" t="str">
        <f t="shared" si="1902"/>
        <v/>
      </c>
      <c r="Q982" s="59" t="str">
        <f t="shared" si="1902"/>
        <v/>
      </c>
      <c r="R982" s="59" t="str">
        <f t="shared" si="1902"/>
        <v/>
      </c>
      <c r="S982" s="59" t="str">
        <f t="shared" si="1902"/>
        <v/>
      </c>
      <c r="T982" s="59" t="str">
        <f t="shared" si="1902"/>
        <v/>
      </c>
      <c r="U982" s="59" t="str">
        <f t="shared" si="1902"/>
        <v/>
      </c>
      <c r="V982" s="59" t="str">
        <f t="shared" si="1902"/>
        <v/>
      </c>
      <c r="W982" s="59" t="str">
        <f t="shared" si="1902"/>
        <v/>
      </c>
      <c r="X982" s="59" t="str">
        <f t="shared" si="1902"/>
        <v/>
      </c>
      <c r="Y982" s="59" t="str">
        <f t="shared" si="1902"/>
        <v/>
      </c>
      <c r="Z982" s="59" t="str">
        <f t="shared" si="1902"/>
        <v/>
      </c>
    </row>
    <row r="983">
      <c r="A983" s="16" t="s">
        <v>927</v>
      </c>
      <c r="B983" s="62"/>
      <c r="C983" s="54">
        <v>45614.0</v>
      </c>
      <c r="D983" s="54"/>
      <c r="E983" s="55"/>
      <c r="F983" s="56"/>
      <c r="G983" s="57"/>
      <c r="H983" s="62"/>
      <c r="I983" s="58" t="str">
        <f t="shared" si="4"/>
        <v/>
      </c>
      <c r="J983" s="59" t="str">
        <f t="shared" si="1840"/>
        <v/>
      </c>
      <c r="K983" s="59" t="str">
        <f t="shared" si="1879"/>
        <v/>
      </c>
      <c r="L983" s="59" t="str">
        <f t="shared" ref="L983:Z983" si="1903">if($E983="","",if($E983="Injured",if(and(L$1=year(today()),L$1&lt;=$I983,L$1&gt;=$H983),0,if(and(L$1&lt;=$I983,L$1&gt;=$H983),$F983,"")),if($E983="Dropped",if(and(L$1&lt;=$I983,L$1&gt;=$H983),if(Year($D983)=L$1,$F983*0.8,if((year($D983)+1)=L$1,$F983*0.6,$F983*0.4)) ,""),if($E983="Minors",0,if($E983="FA Contract",if(and(L$1&lt;=$I983,L$1&gt;=$H983),$F983,""),if($E983="YP Contract",if(L$1=$H983,500000,if(L$1=($H983+1),1000000,if(L$1=($H983+2),1500000,"")))))))))</f>
        <v/>
      </c>
      <c r="M983" s="59" t="str">
        <f t="shared" si="1903"/>
        <v/>
      </c>
      <c r="N983" s="59" t="str">
        <f t="shared" si="1903"/>
        <v/>
      </c>
      <c r="O983" s="59" t="str">
        <f t="shared" si="1903"/>
        <v/>
      </c>
      <c r="P983" s="59" t="str">
        <f t="shared" si="1903"/>
        <v/>
      </c>
      <c r="Q983" s="59" t="str">
        <f t="shared" si="1903"/>
        <v/>
      </c>
      <c r="R983" s="59" t="str">
        <f t="shared" si="1903"/>
        <v/>
      </c>
      <c r="S983" s="59" t="str">
        <f t="shared" si="1903"/>
        <v/>
      </c>
      <c r="T983" s="59" t="str">
        <f t="shared" si="1903"/>
        <v/>
      </c>
      <c r="U983" s="59" t="str">
        <f t="shared" si="1903"/>
        <v/>
      </c>
      <c r="V983" s="59" t="str">
        <f t="shared" si="1903"/>
        <v/>
      </c>
      <c r="W983" s="59" t="str">
        <f t="shared" si="1903"/>
        <v/>
      </c>
      <c r="X983" s="59" t="str">
        <f t="shared" si="1903"/>
        <v/>
      </c>
      <c r="Y983" s="59" t="str">
        <f t="shared" si="1903"/>
        <v/>
      </c>
      <c r="Z983" s="59" t="str">
        <f t="shared" si="1903"/>
        <v/>
      </c>
    </row>
    <row r="984">
      <c r="A984" s="16" t="s">
        <v>305</v>
      </c>
      <c r="B984" s="62"/>
      <c r="C984" s="54">
        <v>45865.0</v>
      </c>
      <c r="D984" s="54">
        <v>45977.0</v>
      </c>
      <c r="E984" s="55"/>
      <c r="F984" s="60"/>
      <c r="G984" s="57"/>
      <c r="H984" s="62"/>
      <c r="I984" s="58" t="str">
        <f t="shared" si="4"/>
        <v/>
      </c>
      <c r="J984" s="59" t="str">
        <f t="shared" si="1840"/>
        <v/>
      </c>
      <c r="K984" s="59" t="str">
        <f t="shared" si="1879"/>
        <v/>
      </c>
      <c r="L984" s="59" t="str">
        <f t="shared" ref="L984:Z984" si="1904">if($E984="","",if($E984="Injured",if(and(L$1=year(today()),L$1&lt;=$I984,L$1&gt;=$H984),0,if(and(L$1&lt;=$I984,L$1&gt;=$H984),$F984,"")),if($E984="Dropped",if(and(L$1&lt;=$I984,L$1&gt;=$H984),if(Year($D984)=L$1,$F984*0.8,if((year($D984)+1)=L$1,$F984*0.6,$F984*0.4)) ,""),if($E984="Minors",0,if($E984="FA Contract",if(and(L$1&lt;=$I984,L$1&gt;=$H984),$F984,""),if($E984="YP Contract",if(L$1=$H984,500000,if(L$1=($H984+1),1000000,if(L$1=($H984+2),1500000,"")))))))))</f>
        <v/>
      </c>
      <c r="M984" s="59" t="str">
        <f t="shared" si="1904"/>
        <v/>
      </c>
      <c r="N984" s="59" t="str">
        <f t="shared" si="1904"/>
        <v/>
      </c>
      <c r="O984" s="59" t="str">
        <f t="shared" si="1904"/>
        <v/>
      </c>
      <c r="P984" s="59" t="str">
        <f t="shared" si="1904"/>
        <v/>
      </c>
      <c r="Q984" s="59" t="str">
        <f t="shared" si="1904"/>
        <v/>
      </c>
      <c r="R984" s="59" t="str">
        <f t="shared" si="1904"/>
        <v/>
      </c>
      <c r="S984" s="59" t="str">
        <f t="shared" si="1904"/>
        <v/>
      </c>
      <c r="T984" s="59" t="str">
        <f t="shared" si="1904"/>
        <v/>
      </c>
      <c r="U984" s="59" t="str">
        <f t="shared" si="1904"/>
        <v/>
      </c>
      <c r="V984" s="59" t="str">
        <f t="shared" si="1904"/>
        <v/>
      </c>
      <c r="W984" s="59" t="str">
        <f t="shared" si="1904"/>
        <v/>
      </c>
      <c r="X984" s="59" t="str">
        <f t="shared" si="1904"/>
        <v/>
      </c>
      <c r="Y984" s="59" t="str">
        <f t="shared" si="1904"/>
        <v/>
      </c>
      <c r="Z984" s="59" t="str">
        <f t="shared" si="1904"/>
        <v/>
      </c>
    </row>
    <row r="985">
      <c r="A985" s="16" t="s">
        <v>928</v>
      </c>
      <c r="B985" s="62"/>
      <c r="C985" s="54">
        <v>45607.0</v>
      </c>
      <c r="D985" s="54"/>
      <c r="E985" s="55"/>
      <c r="F985" s="56"/>
      <c r="G985" s="57"/>
      <c r="H985" s="62"/>
      <c r="I985" s="58" t="str">
        <f t="shared" si="4"/>
        <v/>
      </c>
      <c r="J985" s="59" t="str">
        <f t="shared" si="1840"/>
        <v/>
      </c>
      <c r="K985" s="59" t="str">
        <f t="shared" si="1879"/>
        <v/>
      </c>
      <c r="L985" s="59" t="str">
        <f t="shared" ref="L985:Z985" si="1905">if($E985="","",if($E985="Injured",if(and(L$1=year(today()),L$1&lt;=$I985,L$1&gt;=$H985),0,if(and(L$1&lt;=$I985,L$1&gt;=$H985),$F985,"")),if($E985="Dropped",if(and(L$1&lt;=$I985,L$1&gt;=$H985),if(Year($D985)=L$1,$F985*0.8,if((year($D985)+1)=L$1,$F985*0.6,$F985*0.4)) ,""),if($E985="Minors",0,if($E985="FA Contract",if(and(L$1&lt;=$I985,L$1&gt;=$H985),$F985,""),if($E985="YP Contract",if(L$1=$H985,500000,if(L$1=($H985+1),1000000,if(L$1=($H985+2),1500000,"")))))))))</f>
        <v/>
      </c>
      <c r="M985" s="59" t="str">
        <f t="shared" si="1905"/>
        <v/>
      </c>
      <c r="N985" s="59" t="str">
        <f t="shared" si="1905"/>
        <v/>
      </c>
      <c r="O985" s="59" t="str">
        <f t="shared" si="1905"/>
        <v/>
      </c>
      <c r="P985" s="59" t="str">
        <f t="shared" si="1905"/>
        <v/>
      </c>
      <c r="Q985" s="59" t="str">
        <f t="shared" si="1905"/>
        <v/>
      </c>
      <c r="R985" s="59" t="str">
        <f t="shared" si="1905"/>
        <v/>
      </c>
      <c r="S985" s="59" t="str">
        <f t="shared" si="1905"/>
        <v/>
      </c>
      <c r="T985" s="59" t="str">
        <f t="shared" si="1905"/>
        <v/>
      </c>
      <c r="U985" s="59" t="str">
        <f t="shared" si="1905"/>
        <v/>
      </c>
      <c r="V985" s="59" t="str">
        <f t="shared" si="1905"/>
        <v/>
      </c>
      <c r="W985" s="59" t="str">
        <f t="shared" si="1905"/>
        <v/>
      </c>
      <c r="X985" s="59" t="str">
        <f t="shared" si="1905"/>
        <v/>
      </c>
      <c r="Y985" s="59" t="str">
        <f t="shared" si="1905"/>
        <v/>
      </c>
      <c r="Z985" s="59" t="str">
        <f t="shared" si="1905"/>
        <v/>
      </c>
    </row>
    <row r="986">
      <c r="A986" s="16" t="s">
        <v>929</v>
      </c>
      <c r="B986" s="62"/>
      <c r="C986" s="54">
        <v>45614.0</v>
      </c>
      <c r="D986" s="54"/>
      <c r="E986" s="55"/>
      <c r="F986" s="56"/>
      <c r="G986" s="57"/>
      <c r="H986" s="62"/>
      <c r="I986" s="58" t="str">
        <f t="shared" si="4"/>
        <v/>
      </c>
      <c r="J986" s="59" t="str">
        <f t="shared" si="1840"/>
        <v/>
      </c>
      <c r="K986" s="59" t="str">
        <f t="shared" si="1879"/>
        <v/>
      </c>
      <c r="L986" s="59" t="str">
        <f t="shared" ref="L986:Z986" si="1906">if($E986="","",if($E986="Injured",if(and(L$1=year(today()),L$1&lt;=$I986,L$1&gt;=$H986),0,if(and(L$1&lt;=$I986,L$1&gt;=$H986),$F986,"")),if($E986="Dropped",if(and(L$1&lt;=$I986,L$1&gt;=$H986),if(Year($D986)=L$1,$F986*0.8,if((year($D986)+1)=L$1,$F986*0.6,$F986*0.4)) ,""),if($E986="Minors",0,if($E986="FA Contract",if(and(L$1&lt;=$I986,L$1&gt;=$H986),$F986,""),if($E986="YP Contract",if(L$1=$H986,500000,if(L$1=($H986+1),1000000,if(L$1=($H986+2),1500000,"")))))))))</f>
        <v/>
      </c>
      <c r="M986" s="59" t="str">
        <f t="shared" si="1906"/>
        <v/>
      </c>
      <c r="N986" s="59" t="str">
        <f t="shared" si="1906"/>
        <v/>
      </c>
      <c r="O986" s="59" t="str">
        <f t="shared" si="1906"/>
        <v/>
      </c>
      <c r="P986" s="59" t="str">
        <f t="shared" si="1906"/>
        <v/>
      </c>
      <c r="Q986" s="59" t="str">
        <f t="shared" si="1906"/>
        <v/>
      </c>
      <c r="R986" s="59" t="str">
        <f t="shared" si="1906"/>
        <v/>
      </c>
      <c r="S986" s="59" t="str">
        <f t="shared" si="1906"/>
        <v/>
      </c>
      <c r="T986" s="59" t="str">
        <f t="shared" si="1906"/>
        <v/>
      </c>
      <c r="U986" s="59" t="str">
        <f t="shared" si="1906"/>
        <v/>
      </c>
      <c r="V986" s="59" t="str">
        <f t="shared" si="1906"/>
        <v/>
      </c>
      <c r="W986" s="59" t="str">
        <f t="shared" si="1906"/>
        <v/>
      </c>
      <c r="X986" s="59" t="str">
        <f t="shared" si="1906"/>
        <v/>
      </c>
      <c r="Y986" s="59" t="str">
        <f t="shared" si="1906"/>
        <v/>
      </c>
      <c r="Z986" s="59" t="str">
        <f t="shared" si="1906"/>
        <v/>
      </c>
    </row>
    <row r="987">
      <c r="A987" s="16" t="s">
        <v>930</v>
      </c>
      <c r="B987" s="62"/>
      <c r="C987" s="54">
        <v>45356.0</v>
      </c>
      <c r="D987" s="54"/>
      <c r="E987" s="55"/>
      <c r="F987" s="60"/>
      <c r="G987" s="57"/>
      <c r="H987" s="62"/>
      <c r="I987" s="58" t="str">
        <f t="shared" si="4"/>
        <v/>
      </c>
      <c r="J987" s="59" t="str">
        <f t="shared" si="1840"/>
        <v/>
      </c>
      <c r="K987" s="59" t="str">
        <f t="shared" si="1879"/>
        <v/>
      </c>
      <c r="L987" s="59" t="str">
        <f t="shared" ref="L987:Z987" si="1907">if($E987="","",if($E987="Injured",if(and(L$1=year(today()),L$1&lt;=$I987,L$1&gt;=$H987),0,if(and(L$1&lt;=$I987,L$1&gt;=$H987),$F987,"")),if($E987="Dropped",if(and(L$1&lt;=$I987,L$1&gt;=$H987),if(Year($D987)=L$1,$F987*0.8,if((year($D987)+1)=L$1,$F987*0.6,$F987*0.4)) ,""),if($E987="Minors",0,if($E987="FA Contract",if(and(L$1&lt;=$I987,L$1&gt;=$H987),$F987,""),if($E987="YP Contract",if(L$1=$H987,500000,if(L$1=($H987+1),1000000,if(L$1=($H987+2),1500000,"")))))))))</f>
        <v/>
      </c>
      <c r="M987" s="59" t="str">
        <f t="shared" si="1907"/>
        <v/>
      </c>
      <c r="N987" s="59" t="str">
        <f t="shared" si="1907"/>
        <v/>
      </c>
      <c r="O987" s="59" t="str">
        <f t="shared" si="1907"/>
        <v/>
      </c>
      <c r="P987" s="59" t="str">
        <f t="shared" si="1907"/>
        <v/>
      </c>
      <c r="Q987" s="59" t="str">
        <f t="shared" si="1907"/>
        <v/>
      </c>
      <c r="R987" s="59" t="str">
        <f t="shared" si="1907"/>
        <v/>
      </c>
      <c r="S987" s="59" t="str">
        <f t="shared" si="1907"/>
        <v/>
      </c>
      <c r="T987" s="59" t="str">
        <f t="shared" si="1907"/>
        <v/>
      </c>
      <c r="U987" s="59" t="str">
        <f t="shared" si="1907"/>
        <v/>
      </c>
      <c r="V987" s="59" t="str">
        <f t="shared" si="1907"/>
        <v/>
      </c>
      <c r="W987" s="59" t="str">
        <f t="shared" si="1907"/>
        <v/>
      </c>
      <c r="X987" s="59" t="str">
        <f t="shared" si="1907"/>
        <v/>
      </c>
      <c r="Y987" s="59" t="str">
        <f t="shared" si="1907"/>
        <v/>
      </c>
      <c r="Z987" s="59" t="str">
        <f t="shared" si="1907"/>
        <v/>
      </c>
    </row>
    <row r="988">
      <c r="A988" s="16" t="s">
        <v>1108</v>
      </c>
      <c r="B988" s="62"/>
      <c r="C988" s="54">
        <v>45343.0</v>
      </c>
      <c r="D988" s="54">
        <v>45977.0</v>
      </c>
      <c r="E988" s="55"/>
      <c r="F988" s="60"/>
      <c r="G988" s="57"/>
      <c r="H988" s="62"/>
      <c r="I988" s="58" t="str">
        <f t="shared" si="4"/>
        <v/>
      </c>
      <c r="J988" s="59" t="str">
        <f t="shared" si="1840"/>
        <v/>
      </c>
      <c r="K988" s="59" t="str">
        <f t="shared" si="1879"/>
        <v/>
      </c>
      <c r="L988" s="59" t="str">
        <f t="shared" ref="L988:Z988" si="1908">if($E988="","",if($E988="Injured",if(and(L$1=year(today()),L$1&lt;=$I988,L$1&gt;=$H988),0,if(and(L$1&lt;=$I988,L$1&gt;=$H988),$F988,"")),if($E988="Dropped",if(and(L$1&lt;=$I988,L$1&gt;=$H988),if(Year($D988)=L$1,$F988*0.8,if((year($D988)+1)=L$1,$F988*0.6,$F988*0.4)) ,""),if($E988="Minors",0,if($E988="FA Contract",if(and(L$1&lt;=$I988,L$1&gt;=$H988),$F988,""),if($E988="YP Contract",if(L$1=$H988,500000,if(L$1=($H988+1),1000000,if(L$1=($H988+2),1500000,"")))))))))</f>
        <v/>
      </c>
      <c r="M988" s="59" t="str">
        <f t="shared" si="1908"/>
        <v/>
      </c>
      <c r="N988" s="59" t="str">
        <f t="shared" si="1908"/>
        <v/>
      </c>
      <c r="O988" s="59" t="str">
        <f t="shared" si="1908"/>
        <v/>
      </c>
      <c r="P988" s="59" t="str">
        <f t="shared" si="1908"/>
        <v/>
      </c>
      <c r="Q988" s="59" t="str">
        <f t="shared" si="1908"/>
        <v/>
      </c>
      <c r="R988" s="59" t="str">
        <f t="shared" si="1908"/>
        <v/>
      </c>
      <c r="S988" s="59" t="str">
        <f t="shared" si="1908"/>
        <v/>
      </c>
      <c r="T988" s="59" t="str">
        <f t="shared" si="1908"/>
        <v/>
      </c>
      <c r="U988" s="59" t="str">
        <f t="shared" si="1908"/>
        <v/>
      </c>
      <c r="V988" s="59" t="str">
        <f t="shared" si="1908"/>
        <v/>
      </c>
      <c r="W988" s="59" t="str">
        <f t="shared" si="1908"/>
        <v/>
      </c>
      <c r="X988" s="59" t="str">
        <f t="shared" si="1908"/>
        <v/>
      </c>
      <c r="Y988" s="59" t="str">
        <f t="shared" si="1908"/>
        <v/>
      </c>
      <c r="Z988" s="59" t="str">
        <f t="shared" si="1908"/>
        <v/>
      </c>
    </row>
    <row r="989">
      <c r="A989" s="16" t="s">
        <v>28</v>
      </c>
      <c r="B989" s="62"/>
      <c r="C989" s="54">
        <v>45318.0</v>
      </c>
      <c r="D989" s="54">
        <v>45977.0</v>
      </c>
      <c r="E989" s="55"/>
      <c r="F989" s="60"/>
      <c r="G989" s="57"/>
      <c r="H989" s="62"/>
      <c r="I989" s="58" t="str">
        <f t="shared" si="4"/>
        <v/>
      </c>
      <c r="J989" s="59" t="str">
        <f t="shared" si="1840"/>
        <v/>
      </c>
      <c r="K989" s="59" t="str">
        <f t="shared" si="1879"/>
        <v/>
      </c>
      <c r="L989" s="59" t="str">
        <f t="shared" ref="L989:Z989" si="1909">if($E989="","",if($E989="Injured",if(and(L$1=year(today()),L$1&lt;=$I989,L$1&gt;=$H989),0,if(and(L$1&lt;=$I989,L$1&gt;=$H989),$F989,"")),if($E989="Dropped",if(and(L$1&lt;=$I989,L$1&gt;=$H989),if(Year($D989)=L$1,$F989*0.8,if((year($D989)+1)=L$1,$F989*0.6,$F989*0.4)) ,""),if($E989="Minors",0,if($E989="FA Contract",if(and(L$1&lt;=$I989,L$1&gt;=$H989),$F989,""),if($E989="YP Contract",if(L$1=$H989,500000,if(L$1=($H989+1),1000000,if(L$1=($H989+2),1500000,"")))))))))</f>
        <v/>
      </c>
      <c r="M989" s="59" t="str">
        <f t="shared" si="1909"/>
        <v/>
      </c>
      <c r="N989" s="59" t="str">
        <f t="shared" si="1909"/>
        <v/>
      </c>
      <c r="O989" s="59" t="str">
        <f t="shared" si="1909"/>
        <v/>
      </c>
      <c r="P989" s="59" t="str">
        <f t="shared" si="1909"/>
        <v/>
      </c>
      <c r="Q989" s="59" t="str">
        <f t="shared" si="1909"/>
        <v/>
      </c>
      <c r="R989" s="59" t="str">
        <f t="shared" si="1909"/>
        <v/>
      </c>
      <c r="S989" s="59" t="str">
        <f t="shared" si="1909"/>
        <v/>
      </c>
      <c r="T989" s="59" t="str">
        <f t="shared" si="1909"/>
        <v/>
      </c>
      <c r="U989" s="59" t="str">
        <f t="shared" si="1909"/>
        <v/>
      </c>
      <c r="V989" s="59" t="str">
        <f t="shared" si="1909"/>
        <v/>
      </c>
      <c r="W989" s="59" t="str">
        <f t="shared" si="1909"/>
        <v/>
      </c>
      <c r="X989" s="59" t="str">
        <f t="shared" si="1909"/>
        <v/>
      </c>
      <c r="Y989" s="59" t="str">
        <f t="shared" si="1909"/>
        <v/>
      </c>
      <c r="Z989" s="59" t="str">
        <f t="shared" si="1909"/>
        <v/>
      </c>
    </row>
    <row r="990">
      <c r="A990" s="16" t="s">
        <v>295</v>
      </c>
      <c r="B990" s="62"/>
      <c r="C990" s="54">
        <v>45518.0</v>
      </c>
      <c r="D990" s="54">
        <v>45977.0</v>
      </c>
      <c r="E990" s="55"/>
      <c r="F990" s="60"/>
      <c r="G990" s="57"/>
      <c r="H990" s="62"/>
      <c r="I990" s="58" t="str">
        <f t="shared" si="4"/>
        <v/>
      </c>
      <c r="J990" s="59" t="str">
        <f t="shared" si="1840"/>
        <v/>
      </c>
      <c r="K990" s="59" t="str">
        <f t="shared" si="1879"/>
        <v/>
      </c>
      <c r="L990" s="59" t="str">
        <f t="shared" ref="L990:Z990" si="1910">if($E990="","",if($E990="Injured",if(and(L$1=year(today()),L$1&lt;=$I990,L$1&gt;=$H990),0,if(and(L$1&lt;=$I990,L$1&gt;=$H990),$F990,"")),if($E990="Dropped",if(and(L$1&lt;=$I990,L$1&gt;=$H990),if(Year($D990)=L$1,$F990*0.8,if((year($D990)+1)=L$1,$F990*0.6,$F990*0.4)) ,""),if($E990="Minors",0,if($E990="FA Contract",if(and(L$1&lt;=$I990,L$1&gt;=$H990),$F990,""),if($E990="YP Contract",if(L$1=$H990,500000,if(L$1=($H990+1),1000000,if(L$1=($H990+2),1500000,"")))))))))</f>
        <v/>
      </c>
      <c r="M990" s="59" t="str">
        <f t="shared" si="1910"/>
        <v/>
      </c>
      <c r="N990" s="59" t="str">
        <f t="shared" si="1910"/>
        <v/>
      </c>
      <c r="O990" s="59" t="str">
        <f t="shared" si="1910"/>
        <v/>
      </c>
      <c r="P990" s="59" t="str">
        <f t="shared" si="1910"/>
        <v/>
      </c>
      <c r="Q990" s="59" t="str">
        <f t="shared" si="1910"/>
        <v/>
      </c>
      <c r="R990" s="59" t="str">
        <f t="shared" si="1910"/>
        <v/>
      </c>
      <c r="S990" s="59" t="str">
        <f t="shared" si="1910"/>
        <v/>
      </c>
      <c r="T990" s="59" t="str">
        <f t="shared" si="1910"/>
        <v/>
      </c>
      <c r="U990" s="59" t="str">
        <f t="shared" si="1910"/>
        <v/>
      </c>
      <c r="V990" s="59" t="str">
        <f t="shared" si="1910"/>
        <v/>
      </c>
      <c r="W990" s="59" t="str">
        <f t="shared" si="1910"/>
        <v/>
      </c>
      <c r="X990" s="59" t="str">
        <f t="shared" si="1910"/>
        <v/>
      </c>
      <c r="Y990" s="59" t="str">
        <f t="shared" si="1910"/>
        <v/>
      </c>
      <c r="Z990" s="59" t="str">
        <f t="shared" si="1910"/>
        <v/>
      </c>
    </row>
    <row r="991">
      <c r="A991" s="16" t="s">
        <v>194</v>
      </c>
      <c r="B991" s="62"/>
      <c r="C991" s="54">
        <v>45732.0</v>
      </c>
      <c r="D991" s="54">
        <v>45977.0</v>
      </c>
      <c r="E991" s="55"/>
      <c r="F991" s="56"/>
      <c r="G991" s="57"/>
      <c r="H991" s="62"/>
      <c r="I991" s="58" t="str">
        <f t="shared" si="4"/>
        <v/>
      </c>
      <c r="J991" s="59" t="str">
        <f t="shared" si="1840"/>
        <v/>
      </c>
      <c r="K991" s="59" t="str">
        <f t="shared" si="1879"/>
        <v/>
      </c>
      <c r="L991" s="59" t="str">
        <f t="shared" ref="L991:Z991" si="1911">if($E991="","",if($E991="Injured",if(and(L$1=year(today()),L$1&lt;=$I991,L$1&gt;=$H991),0,if(and(L$1&lt;=$I991,L$1&gt;=$H991),$F991,"")),if($E991="Dropped",if(and(L$1&lt;=$I991,L$1&gt;=$H991),if(Year($D991)=L$1,$F991*0.8,if((year($D991)+1)=L$1,$F991*0.6,$F991*0.4)) ,""),if($E991="Minors",0,if($E991="FA Contract",if(and(L$1&lt;=$I991,L$1&gt;=$H991),$F991,""),if($E991="YP Contract",if(L$1=$H991,500000,if(L$1=($H991+1),1000000,if(L$1=($H991+2),1500000,"")))))))))</f>
        <v/>
      </c>
      <c r="M991" s="59" t="str">
        <f t="shared" si="1911"/>
        <v/>
      </c>
      <c r="N991" s="59" t="str">
        <f t="shared" si="1911"/>
        <v/>
      </c>
      <c r="O991" s="59" t="str">
        <f t="shared" si="1911"/>
        <v/>
      </c>
      <c r="P991" s="59" t="str">
        <f t="shared" si="1911"/>
        <v/>
      </c>
      <c r="Q991" s="59" t="str">
        <f t="shared" si="1911"/>
        <v/>
      </c>
      <c r="R991" s="59" t="str">
        <f t="shared" si="1911"/>
        <v/>
      </c>
      <c r="S991" s="59" t="str">
        <f t="shared" si="1911"/>
        <v/>
      </c>
      <c r="T991" s="59" t="str">
        <f t="shared" si="1911"/>
        <v/>
      </c>
      <c r="U991" s="59" t="str">
        <f t="shared" si="1911"/>
        <v/>
      </c>
      <c r="V991" s="59" t="str">
        <f t="shared" si="1911"/>
        <v/>
      </c>
      <c r="W991" s="59" t="str">
        <f t="shared" si="1911"/>
        <v/>
      </c>
      <c r="X991" s="59" t="str">
        <f t="shared" si="1911"/>
        <v/>
      </c>
      <c r="Y991" s="59" t="str">
        <f t="shared" si="1911"/>
        <v/>
      </c>
      <c r="Z991" s="59" t="str">
        <f t="shared" si="1911"/>
        <v/>
      </c>
    </row>
    <row r="992">
      <c r="A992" s="16" t="s">
        <v>931</v>
      </c>
      <c r="B992" s="62"/>
      <c r="C992" s="54">
        <v>45343.0</v>
      </c>
      <c r="D992" s="54">
        <v>45740.0</v>
      </c>
      <c r="E992" s="55"/>
      <c r="F992" s="60"/>
      <c r="G992" s="57"/>
      <c r="H992" s="62"/>
      <c r="I992" s="58" t="str">
        <f t="shared" si="4"/>
        <v/>
      </c>
      <c r="J992" s="59" t="str">
        <f t="shared" si="1840"/>
        <v/>
      </c>
      <c r="K992" s="59" t="str">
        <f t="shared" si="1879"/>
        <v/>
      </c>
      <c r="L992" s="59" t="str">
        <f t="shared" ref="L992:Z992" si="1912">if($E992="","",if($E992="Injured",if(and(L$1=year(today()),L$1&lt;=$I992,L$1&gt;=$H992),0,if(and(L$1&lt;=$I992,L$1&gt;=$H992),$F992,"")),if($E992="Dropped",if(and(L$1&lt;=$I992,L$1&gt;=$H992),if(Year($D992)=L$1,$F992*0.8,if((year($D992)+1)=L$1,$F992*0.6,$F992*0.4)) ,""),if($E992="Minors",0,if($E992="FA Contract",if(and(L$1&lt;=$I992,L$1&gt;=$H992),$F992,""),if($E992="YP Contract",if(L$1=$H992,500000,if(L$1=($H992+1),1000000,if(L$1=($H992+2),1500000,"")))))))))</f>
        <v/>
      </c>
      <c r="M992" s="59" t="str">
        <f t="shared" si="1912"/>
        <v/>
      </c>
      <c r="N992" s="59" t="str">
        <f t="shared" si="1912"/>
        <v/>
      </c>
      <c r="O992" s="59" t="str">
        <f t="shared" si="1912"/>
        <v/>
      </c>
      <c r="P992" s="59" t="str">
        <f t="shared" si="1912"/>
        <v/>
      </c>
      <c r="Q992" s="59" t="str">
        <f t="shared" si="1912"/>
        <v/>
      </c>
      <c r="R992" s="59" t="str">
        <f t="shared" si="1912"/>
        <v/>
      </c>
      <c r="S992" s="59" t="str">
        <f t="shared" si="1912"/>
        <v/>
      </c>
      <c r="T992" s="59" t="str">
        <f t="shared" si="1912"/>
        <v/>
      </c>
      <c r="U992" s="59" t="str">
        <f t="shared" si="1912"/>
        <v/>
      </c>
      <c r="V992" s="59" t="str">
        <f t="shared" si="1912"/>
        <v/>
      </c>
      <c r="W992" s="59" t="str">
        <f t="shared" si="1912"/>
        <v/>
      </c>
      <c r="X992" s="59" t="str">
        <f t="shared" si="1912"/>
        <v/>
      </c>
      <c r="Y992" s="59" t="str">
        <f t="shared" si="1912"/>
        <v/>
      </c>
      <c r="Z992" s="59" t="str">
        <f t="shared" si="1912"/>
        <v/>
      </c>
    </row>
    <row r="993">
      <c r="A993" s="16" t="s">
        <v>50</v>
      </c>
      <c r="B993" s="62"/>
      <c r="C993" s="54">
        <v>45721.0</v>
      </c>
      <c r="D993" s="54">
        <v>45977.0</v>
      </c>
      <c r="E993" s="55"/>
      <c r="F993" s="56"/>
      <c r="G993" s="57"/>
      <c r="H993" s="62"/>
      <c r="I993" s="58" t="str">
        <f t="shared" si="4"/>
        <v/>
      </c>
      <c r="J993" s="59" t="str">
        <f t="shared" si="1840"/>
        <v/>
      </c>
      <c r="K993" s="59" t="str">
        <f t="shared" si="1879"/>
        <v/>
      </c>
      <c r="L993" s="59" t="str">
        <f t="shared" ref="L993:Z993" si="1913">if($E993="","",if($E993="Injured",if(and(L$1=year(today()),L$1&lt;=$I993,L$1&gt;=$H993),0,if(and(L$1&lt;=$I993,L$1&gt;=$H993),$F993,"")),if($E993="Dropped",if(and(L$1&lt;=$I993,L$1&gt;=$H993),if(Year($D993)=L$1,$F993*0.8,if((year($D993)+1)=L$1,$F993*0.6,$F993*0.4)) ,""),if($E993="Minors",0,if($E993="FA Contract",if(and(L$1&lt;=$I993,L$1&gt;=$H993),$F993,""),if($E993="YP Contract",if(L$1=$H993,500000,if(L$1=($H993+1),1000000,if(L$1=($H993+2),1500000,"")))))))))</f>
        <v/>
      </c>
      <c r="M993" s="59" t="str">
        <f t="shared" si="1913"/>
        <v/>
      </c>
      <c r="N993" s="59" t="str">
        <f t="shared" si="1913"/>
        <v/>
      </c>
      <c r="O993" s="59" t="str">
        <f t="shared" si="1913"/>
        <v/>
      </c>
      <c r="P993" s="59" t="str">
        <f t="shared" si="1913"/>
        <v/>
      </c>
      <c r="Q993" s="59" t="str">
        <f t="shared" si="1913"/>
        <v/>
      </c>
      <c r="R993" s="59" t="str">
        <f t="shared" si="1913"/>
        <v/>
      </c>
      <c r="S993" s="59" t="str">
        <f t="shared" si="1913"/>
        <v/>
      </c>
      <c r="T993" s="59" t="str">
        <f t="shared" si="1913"/>
        <v/>
      </c>
      <c r="U993" s="59" t="str">
        <f t="shared" si="1913"/>
        <v/>
      </c>
      <c r="V993" s="59" t="str">
        <f t="shared" si="1913"/>
        <v/>
      </c>
      <c r="W993" s="59" t="str">
        <f t="shared" si="1913"/>
        <v/>
      </c>
      <c r="X993" s="59" t="str">
        <f t="shared" si="1913"/>
        <v/>
      </c>
      <c r="Y993" s="59" t="str">
        <f t="shared" si="1913"/>
        <v/>
      </c>
      <c r="Z993" s="59" t="str">
        <f t="shared" si="1913"/>
        <v/>
      </c>
    </row>
    <row r="994">
      <c r="A994" s="16" t="s">
        <v>91</v>
      </c>
      <c r="B994" s="62"/>
      <c r="C994" s="54">
        <v>45343.0</v>
      </c>
      <c r="D994" s="54">
        <v>45977.0</v>
      </c>
      <c r="E994" s="55"/>
      <c r="F994" s="60"/>
      <c r="G994" s="57"/>
      <c r="H994" s="62"/>
      <c r="I994" s="58" t="str">
        <f t="shared" si="4"/>
        <v/>
      </c>
      <c r="J994" s="59" t="str">
        <f t="shared" si="1840"/>
        <v/>
      </c>
      <c r="K994" s="59" t="str">
        <f t="shared" si="1879"/>
        <v/>
      </c>
      <c r="L994" s="59" t="str">
        <f t="shared" ref="L994:Z994" si="1914">if($E994="","",if($E994="Injured",if(and(L$1=year(today()),L$1&lt;=$I994,L$1&gt;=$H994),0,if(and(L$1&lt;=$I994,L$1&gt;=$H994),$F994,"")),if($E994="Dropped",if(and(L$1&lt;=$I994,L$1&gt;=$H994),if(Year($D994)=L$1,$F994*0.8,if((year($D994)+1)=L$1,$F994*0.6,$F994*0.4)) ,""),if($E994="Minors",0,if($E994="FA Contract",if(and(L$1&lt;=$I994,L$1&gt;=$H994),$F994,""),if($E994="YP Contract",if(L$1=$H994,500000,if(L$1=($H994+1),1000000,if(L$1=($H994+2),1500000,"")))))))))</f>
        <v/>
      </c>
      <c r="M994" s="59" t="str">
        <f t="shared" si="1914"/>
        <v/>
      </c>
      <c r="N994" s="59" t="str">
        <f t="shared" si="1914"/>
        <v/>
      </c>
      <c r="O994" s="59" t="str">
        <f t="shared" si="1914"/>
        <v/>
      </c>
      <c r="P994" s="59" t="str">
        <f t="shared" si="1914"/>
        <v/>
      </c>
      <c r="Q994" s="59" t="str">
        <f t="shared" si="1914"/>
        <v/>
      </c>
      <c r="R994" s="59" t="str">
        <f t="shared" si="1914"/>
        <v/>
      </c>
      <c r="S994" s="59" t="str">
        <f t="shared" si="1914"/>
        <v/>
      </c>
      <c r="T994" s="59" t="str">
        <f t="shared" si="1914"/>
        <v/>
      </c>
      <c r="U994" s="59" t="str">
        <f t="shared" si="1914"/>
        <v/>
      </c>
      <c r="V994" s="59" t="str">
        <f t="shared" si="1914"/>
        <v/>
      </c>
      <c r="W994" s="59" t="str">
        <f t="shared" si="1914"/>
        <v/>
      </c>
      <c r="X994" s="59" t="str">
        <f t="shared" si="1914"/>
        <v/>
      </c>
      <c r="Y994" s="59" t="str">
        <f t="shared" si="1914"/>
        <v/>
      </c>
      <c r="Z994" s="59" t="str">
        <f t="shared" si="1914"/>
        <v/>
      </c>
    </row>
    <row r="995">
      <c r="A995" s="16" t="s">
        <v>195</v>
      </c>
      <c r="B995" s="62"/>
      <c r="C995" s="54">
        <v>45767.0</v>
      </c>
      <c r="D995" s="54">
        <v>45977.0</v>
      </c>
      <c r="E995" s="55"/>
      <c r="F995" s="60"/>
      <c r="G995" s="57"/>
      <c r="H995" s="62"/>
      <c r="I995" s="58" t="str">
        <f t="shared" si="4"/>
        <v/>
      </c>
      <c r="J995" s="59" t="str">
        <f t="shared" si="1840"/>
        <v/>
      </c>
      <c r="K995" s="59" t="str">
        <f t="shared" si="1879"/>
        <v/>
      </c>
      <c r="L995" s="59" t="str">
        <f t="shared" ref="L995:Z995" si="1915">if($E995="","",if($E995="Injured",if(and(L$1=year(today()),L$1&lt;=$I995,L$1&gt;=$H995),0,if(and(L$1&lt;=$I995,L$1&gt;=$H995),$F995,"")),if($E995="Dropped",if(and(L$1&lt;=$I995,L$1&gt;=$H995),if(Year($D995)=L$1,$F995*0.8,if((year($D995)+1)=L$1,$F995*0.6,$F995*0.4)) ,""),if($E995="Minors",0,if($E995="FA Contract",if(and(L$1&lt;=$I995,L$1&gt;=$H995),$F995,""),if($E995="YP Contract",if(L$1=$H995,500000,if(L$1=($H995+1),1000000,if(L$1=($H995+2),1500000,"")))))))))</f>
        <v/>
      </c>
      <c r="M995" s="59" t="str">
        <f t="shared" si="1915"/>
        <v/>
      </c>
      <c r="N995" s="59" t="str">
        <f t="shared" si="1915"/>
        <v/>
      </c>
      <c r="O995" s="59" t="str">
        <f t="shared" si="1915"/>
        <v/>
      </c>
      <c r="P995" s="59" t="str">
        <f t="shared" si="1915"/>
        <v/>
      </c>
      <c r="Q995" s="59" t="str">
        <f t="shared" si="1915"/>
        <v/>
      </c>
      <c r="R995" s="59" t="str">
        <f t="shared" si="1915"/>
        <v/>
      </c>
      <c r="S995" s="59" t="str">
        <f t="shared" si="1915"/>
        <v/>
      </c>
      <c r="T995" s="59" t="str">
        <f t="shared" si="1915"/>
        <v/>
      </c>
      <c r="U995" s="59" t="str">
        <f t="shared" si="1915"/>
        <v/>
      </c>
      <c r="V995" s="59" t="str">
        <f t="shared" si="1915"/>
        <v/>
      </c>
      <c r="W995" s="59" t="str">
        <f t="shared" si="1915"/>
        <v/>
      </c>
      <c r="X995" s="59" t="str">
        <f t="shared" si="1915"/>
        <v/>
      </c>
      <c r="Y995" s="59" t="str">
        <f t="shared" si="1915"/>
        <v/>
      </c>
      <c r="Z995" s="59" t="str">
        <f t="shared" si="1915"/>
        <v/>
      </c>
    </row>
    <row r="996">
      <c r="A996" s="16" t="s">
        <v>932</v>
      </c>
      <c r="B996" s="62"/>
      <c r="C996" s="54">
        <v>45614.0</v>
      </c>
      <c r="D996" s="54"/>
      <c r="E996" s="55"/>
      <c r="F996" s="56"/>
      <c r="G996" s="57"/>
      <c r="H996" s="62"/>
      <c r="I996" s="58" t="str">
        <f t="shared" si="4"/>
        <v/>
      </c>
      <c r="J996" s="59" t="str">
        <f t="shared" si="1840"/>
        <v/>
      </c>
      <c r="K996" s="59" t="str">
        <f t="shared" si="1879"/>
        <v/>
      </c>
      <c r="L996" s="59" t="str">
        <f t="shared" ref="L996:Z996" si="1916">if($E996="","",if($E996="Injured",if(and(L$1=year(today()),L$1&lt;=$I996,L$1&gt;=$H996),0,if(and(L$1&lt;=$I996,L$1&gt;=$H996),$F996,"")),if($E996="Dropped",if(and(L$1&lt;=$I996,L$1&gt;=$H996),if(Year($D996)=L$1,$F996*0.8,if((year($D996)+1)=L$1,$F996*0.6,$F996*0.4)) ,""),if($E996="Minors",0,if($E996="FA Contract",if(and(L$1&lt;=$I996,L$1&gt;=$H996),$F996,""),if($E996="YP Contract",if(L$1=$H996,500000,if(L$1=($H996+1),1000000,if(L$1=($H996+2),1500000,"")))))))))</f>
        <v/>
      </c>
      <c r="M996" s="59" t="str">
        <f t="shared" si="1916"/>
        <v/>
      </c>
      <c r="N996" s="59" t="str">
        <f t="shared" si="1916"/>
        <v/>
      </c>
      <c r="O996" s="59" t="str">
        <f t="shared" si="1916"/>
        <v/>
      </c>
      <c r="P996" s="59" t="str">
        <f t="shared" si="1916"/>
        <v/>
      </c>
      <c r="Q996" s="59" t="str">
        <f t="shared" si="1916"/>
        <v/>
      </c>
      <c r="R996" s="59" t="str">
        <f t="shared" si="1916"/>
        <v/>
      </c>
      <c r="S996" s="59" t="str">
        <f t="shared" si="1916"/>
        <v/>
      </c>
      <c r="T996" s="59" t="str">
        <f t="shared" si="1916"/>
        <v/>
      </c>
      <c r="U996" s="59" t="str">
        <f t="shared" si="1916"/>
        <v/>
      </c>
      <c r="V996" s="59" t="str">
        <f t="shared" si="1916"/>
        <v/>
      </c>
      <c r="W996" s="59" t="str">
        <f t="shared" si="1916"/>
        <v/>
      </c>
      <c r="X996" s="59" t="str">
        <f t="shared" si="1916"/>
        <v/>
      </c>
      <c r="Y996" s="59" t="str">
        <f t="shared" si="1916"/>
        <v/>
      </c>
      <c r="Z996" s="59" t="str">
        <f t="shared" si="1916"/>
        <v/>
      </c>
    </row>
    <row r="997">
      <c r="A997" s="16" t="s">
        <v>342</v>
      </c>
      <c r="B997" s="62"/>
      <c r="C997" s="54">
        <v>45356.0</v>
      </c>
      <c r="D997" s="54">
        <v>45977.0</v>
      </c>
      <c r="E997" s="55"/>
      <c r="F997" s="60"/>
      <c r="G997" s="57"/>
      <c r="H997" s="62"/>
      <c r="I997" s="58" t="str">
        <f t="shared" si="4"/>
        <v/>
      </c>
      <c r="J997" s="59" t="str">
        <f t="shared" si="1840"/>
        <v/>
      </c>
      <c r="K997" s="59" t="str">
        <f t="shared" si="1879"/>
        <v/>
      </c>
      <c r="L997" s="59" t="str">
        <f t="shared" ref="L997:Z997" si="1917">if($E997="","",if($E997="Injured",if(and(L$1=year(today()),L$1&lt;=$I997,L$1&gt;=$H997),0,if(and(L$1&lt;=$I997,L$1&gt;=$H997),$F997,"")),if($E997="Dropped",if(and(L$1&lt;=$I997,L$1&gt;=$H997),if(Year($D997)=L$1,$F997*0.8,if((year($D997)+1)=L$1,$F997*0.6,$F997*0.4)) ,""),if($E997="Minors",0,if($E997="FA Contract",if(and(L$1&lt;=$I997,L$1&gt;=$H997),$F997,""),if($E997="YP Contract",if(L$1=$H997,500000,if(L$1=($H997+1),1000000,if(L$1=($H997+2),1500000,"")))))))))</f>
        <v/>
      </c>
      <c r="M997" s="59" t="str">
        <f t="shared" si="1917"/>
        <v/>
      </c>
      <c r="N997" s="59" t="str">
        <f t="shared" si="1917"/>
        <v/>
      </c>
      <c r="O997" s="59" t="str">
        <f t="shared" si="1917"/>
        <v/>
      </c>
      <c r="P997" s="59" t="str">
        <f t="shared" si="1917"/>
        <v/>
      </c>
      <c r="Q997" s="59" t="str">
        <f t="shared" si="1917"/>
        <v/>
      </c>
      <c r="R997" s="59" t="str">
        <f t="shared" si="1917"/>
        <v/>
      </c>
      <c r="S997" s="59" t="str">
        <f t="shared" si="1917"/>
        <v/>
      </c>
      <c r="T997" s="59" t="str">
        <f t="shared" si="1917"/>
        <v/>
      </c>
      <c r="U997" s="59" t="str">
        <f t="shared" si="1917"/>
        <v/>
      </c>
      <c r="V997" s="59" t="str">
        <f t="shared" si="1917"/>
        <v/>
      </c>
      <c r="W997" s="59" t="str">
        <f t="shared" si="1917"/>
        <v/>
      </c>
      <c r="X997" s="59" t="str">
        <f t="shared" si="1917"/>
        <v/>
      </c>
      <c r="Y997" s="59" t="str">
        <f t="shared" si="1917"/>
        <v/>
      </c>
      <c r="Z997" s="59" t="str">
        <f t="shared" si="1917"/>
        <v/>
      </c>
    </row>
    <row r="998">
      <c r="A998" s="16" t="s">
        <v>283</v>
      </c>
      <c r="B998" s="62"/>
      <c r="C998" s="54">
        <v>45880.0</v>
      </c>
      <c r="D998" s="54">
        <v>45977.0</v>
      </c>
      <c r="E998" s="55"/>
      <c r="F998" s="60"/>
      <c r="G998" s="57"/>
      <c r="H998" s="62"/>
      <c r="I998" s="58" t="str">
        <f t="shared" si="4"/>
        <v/>
      </c>
      <c r="J998" s="59" t="str">
        <f t="shared" si="1840"/>
        <v/>
      </c>
      <c r="K998" s="59" t="str">
        <f t="shared" si="1879"/>
        <v/>
      </c>
      <c r="L998" s="59" t="str">
        <f t="shared" ref="L998:Z998" si="1918">if($E998="","",if($E998="Injured",if(and(L$1=year(today()),L$1&lt;=$I998,L$1&gt;=$H998),0,if(and(L$1&lt;=$I998,L$1&gt;=$H998),$F998,"")),if($E998="Dropped",if(and(L$1&lt;=$I998,L$1&gt;=$H998),if(Year($D998)=L$1,$F998*0.8,if((year($D998)+1)=L$1,$F998*0.6,$F998*0.4)) ,""),if($E998="Minors",0,if($E998="FA Contract",if(and(L$1&lt;=$I998,L$1&gt;=$H998),$F998,""),if($E998="YP Contract",if(L$1=$H998,500000,if(L$1=($H998+1),1000000,if(L$1=($H998+2),1500000,"")))))))))</f>
        <v/>
      </c>
      <c r="M998" s="59" t="str">
        <f t="shared" si="1918"/>
        <v/>
      </c>
      <c r="N998" s="59" t="str">
        <f t="shared" si="1918"/>
        <v/>
      </c>
      <c r="O998" s="59" t="str">
        <f t="shared" si="1918"/>
        <v/>
      </c>
      <c r="P998" s="59" t="str">
        <f t="shared" si="1918"/>
        <v/>
      </c>
      <c r="Q998" s="59" t="str">
        <f t="shared" si="1918"/>
        <v/>
      </c>
      <c r="R998" s="59" t="str">
        <f t="shared" si="1918"/>
        <v/>
      </c>
      <c r="S998" s="59" t="str">
        <f t="shared" si="1918"/>
        <v/>
      </c>
      <c r="T998" s="59" t="str">
        <f t="shared" si="1918"/>
        <v/>
      </c>
      <c r="U998" s="59" t="str">
        <f t="shared" si="1918"/>
        <v/>
      </c>
      <c r="V998" s="59" t="str">
        <f t="shared" si="1918"/>
        <v/>
      </c>
      <c r="W998" s="59" t="str">
        <f t="shared" si="1918"/>
        <v/>
      </c>
      <c r="X998" s="59" t="str">
        <f t="shared" si="1918"/>
        <v/>
      </c>
      <c r="Y998" s="59" t="str">
        <f t="shared" si="1918"/>
        <v/>
      </c>
      <c r="Z998" s="59" t="str">
        <f t="shared" si="1918"/>
        <v/>
      </c>
    </row>
    <row r="999">
      <c r="A999" s="16" t="s">
        <v>933</v>
      </c>
      <c r="B999" s="62"/>
      <c r="C999" s="54">
        <v>45721.0</v>
      </c>
      <c r="D999" s="54">
        <v>45845.0</v>
      </c>
      <c r="E999" s="55"/>
      <c r="F999" s="56"/>
      <c r="G999" s="57"/>
      <c r="H999" s="62"/>
      <c r="I999" s="58" t="str">
        <f t="shared" si="4"/>
        <v/>
      </c>
      <c r="J999" s="59" t="str">
        <f t="shared" si="1840"/>
        <v/>
      </c>
      <c r="K999" s="59" t="str">
        <f t="shared" si="1879"/>
        <v/>
      </c>
      <c r="L999" s="59" t="str">
        <f t="shared" ref="L999:Z999" si="1919">if($E999="","",if($E999="Injured",if(and(L$1=year(today()),L$1&lt;=$I999,L$1&gt;=$H999),0,if(and(L$1&lt;=$I999,L$1&gt;=$H999),$F999,"")),if($E999="Dropped",if(and(L$1&lt;=$I999,L$1&gt;=$H999),if(Year($D999)=L$1,$F999*0.8,if((year($D999)+1)=L$1,$F999*0.6,$F999*0.4)) ,""),if($E999="Minors",0,if($E999="FA Contract",if(and(L$1&lt;=$I999,L$1&gt;=$H999),$F999,""),if($E999="YP Contract",if(L$1=$H999,500000,if(L$1=($H999+1),1000000,if(L$1=($H999+2),1500000,"")))))))))</f>
        <v/>
      </c>
      <c r="M999" s="59" t="str">
        <f t="shared" si="1919"/>
        <v/>
      </c>
      <c r="N999" s="59" t="str">
        <f t="shared" si="1919"/>
        <v/>
      </c>
      <c r="O999" s="59" t="str">
        <f t="shared" si="1919"/>
        <v/>
      </c>
      <c r="P999" s="59" t="str">
        <f t="shared" si="1919"/>
        <v/>
      </c>
      <c r="Q999" s="59" t="str">
        <f t="shared" si="1919"/>
        <v/>
      </c>
      <c r="R999" s="59" t="str">
        <f t="shared" si="1919"/>
        <v/>
      </c>
      <c r="S999" s="59" t="str">
        <f t="shared" si="1919"/>
        <v/>
      </c>
      <c r="T999" s="59" t="str">
        <f t="shared" si="1919"/>
        <v/>
      </c>
      <c r="U999" s="59" t="str">
        <f t="shared" si="1919"/>
        <v/>
      </c>
      <c r="V999" s="59" t="str">
        <f t="shared" si="1919"/>
        <v/>
      </c>
      <c r="W999" s="59" t="str">
        <f t="shared" si="1919"/>
        <v/>
      </c>
      <c r="X999" s="59" t="str">
        <f t="shared" si="1919"/>
        <v/>
      </c>
      <c r="Y999" s="59" t="str">
        <f t="shared" si="1919"/>
        <v/>
      </c>
      <c r="Z999" s="59" t="str">
        <f t="shared" si="1919"/>
        <v/>
      </c>
    </row>
    <row r="1000">
      <c r="A1000" s="16" t="s">
        <v>625</v>
      </c>
      <c r="B1000" s="62"/>
      <c r="C1000" s="54">
        <v>45921.0</v>
      </c>
      <c r="D1000" s="54">
        <v>45977.0</v>
      </c>
      <c r="E1000" s="55"/>
      <c r="F1000" s="60"/>
      <c r="G1000" s="57"/>
      <c r="H1000" s="62"/>
      <c r="I1000" s="58" t="str">
        <f t="shared" si="4"/>
        <v/>
      </c>
      <c r="J1000" s="59" t="str">
        <f t="shared" si="1840"/>
        <v/>
      </c>
      <c r="K1000" s="59" t="str">
        <f t="shared" si="1879"/>
        <v/>
      </c>
      <c r="L1000" s="59" t="str">
        <f t="shared" ref="L1000:Z1000" si="1920">if($E1000="","",if($E1000="Injured",if(and(L$1=year(today()),L$1&lt;=$I1000,L$1&gt;=$H1000),0,if(and(L$1&lt;=$I1000,L$1&gt;=$H1000),$F1000,"")),if($E1000="Dropped",if(and(L$1&lt;=$I1000,L$1&gt;=$H1000),if(Year($D1000)=L$1,$F1000*0.8,if((year($D1000)+1)=L$1,$F1000*0.6,$F1000*0.4)) ,""),if($E1000="Minors",0,if($E1000="FA Contract",if(and(L$1&lt;=$I1000,L$1&gt;=$H1000),$F1000,""),if($E1000="YP Contract",if(L$1=$H1000,500000,if(L$1=($H1000+1),1000000,if(L$1=($H1000+2),1500000,"")))))))))</f>
        <v/>
      </c>
      <c r="M1000" s="59" t="str">
        <f t="shared" si="1920"/>
        <v/>
      </c>
      <c r="N1000" s="59" t="str">
        <f t="shared" si="1920"/>
        <v/>
      </c>
      <c r="O1000" s="59" t="str">
        <f t="shared" si="1920"/>
        <v/>
      </c>
      <c r="P1000" s="59" t="str">
        <f t="shared" si="1920"/>
        <v/>
      </c>
      <c r="Q1000" s="59" t="str">
        <f t="shared" si="1920"/>
        <v/>
      </c>
      <c r="R1000" s="59" t="str">
        <f t="shared" si="1920"/>
        <v/>
      </c>
      <c r="S1000" s="59" t="str">
        <f t="shared" si="1920"/>
        <v/>
      </c>
      <c r="T1000" s="59" t="str">
        <f t="shared" si="1920"/>
        <v/>
      </c>
      <c r="U1000" s="59" t="str">
        <f t="shared" si="1920"/>
        <v/>
      </c>
      <c r="V1000" s="59" t="str">
        <f t="shared" si="1920"/>
        <v/>
      </c>
      <c r="W1000" s="59" t="str">
        <f t="shared" si="1920"/>
        <v/>
      </c>
      <c r="X1000" s="59" t="str">
        <f t="shared" si="1920"/>
        <v/>
      </c>
      <c r="Y1000" s="59" t="str">
        <f t="shared" si="1920"/>
        <v/>
      </c>
      <c r="Z1000" s="59" t="str">
        <f t="shared" si="1920"/>
        <v/>
      </c>
    </row>
    <row r="1001">
      <c r="A1001" s="16" t="s">
        <v>934</v>
      </c>
      <c r="B1001" s="62"/>
      <c r="C1001" s="54">
        <v>45774.0</v>
      </c>
      <c r="D1001" s="54">
        <v>45830.0</v>
      </c>
      <c r="E1001" s="55"/>
      <c r="F1001" s="56"/>
      <c r="G1001" s="57"/>
      <c r="H1001" s="62"/>
      <c r="I1001" s="58" t="str">
        <f t="shared" si="4"/>
        <v/>
      </c>
      <c r="J1001" s="59" t="str">
        <f t="shared" si="1840"/>
        <v/>
      </c>
      <c r="K1001" s="59" t="str">
        <f t="shared" si="1879"/>
        <v/>
      </c>
      <c r="L1001" s="59" t="str">
        <f t="shared" ref="L1001:Z1001" si="1921">if($E1001="","",if($E1001="Injured",if(and(L$1=year(today()),L$1&lt;=$I1001,L$1&gt;=$H1001),0,if(and(L$1&lt;=$I1001,L$1&gt;=$H1001),$F1001,"")),if($E1001="Dropped",if(and(L$1&lt;=$I1001,L$1&gt;=$H1001),if(Year($D1001)=L$1,$F1001*0.8,if((year($D1001)+1)=L$1,$F1001*0.6,$F1001*0.4)) ,""),if($E1001="Minors",0,if($E1001="FA Contract",if(and(L$1&lt;=$I1001,L$1&gt;=$H1001),$F1001,""),if($E1001="YP Contract",if(L$1=$H1001,500000,if(L$1=($H1001+1),1000000,if(L$1=($H1001+2),1500000,"")))))))))</f>
        <v/>
      </c>
      <c r="M1001" s="59" t="str">
        <f t="shared" si="1921"/>
        <v/>
      </c>
      <c r="N1001" s="59" t="str">
        <f t="shared" si="1921"/>
        <v/>
      </c>
      <c r="O1001" s="59" t="str">
        <f t="shared" si="1921"/>
        <v/>
      </c>
      <c r="P1001" s="59" t="str">
        <f t="shared" si="1921"/>
        <v/>
      </c>
      <c r="Q1001" s="59" t="str">
        <f t="shared" si="1921"/>
        <v/>
      </c>
      <c r="R1001" s="59" t="str">
        <f t="shared" si="1921"/>
        <v/>
      </c>
      <c r="S1001" s="59" t="str">
        <f t="shared" si="1921"/>
        <v/>
      </c>
      <c r="T1001" s="59" t="str">
        <f t="shared" si="1921"/>
        <v/>
      </c>
      <c r="U1001" s="59" t="str">
        <f t="shared" si="1921"/>
        <v/>
      </c>
      <c r="V1001" s="59" t="str">
        <f t="shared" si="1921"/>
        <v/>
      </c>
      <c r="W1001" s="59" t="str">
        <f t="shared" si="1921"/>
        <v/>
      </c>
      <c r="X1001" s="59" t="str">
        <f t="shared" si="1921"/>
        <v/>
      </c>
      <c r="Y1001" s="59" t="str">
        <f t="shared" si="1921"/>
        <v/>
      </c>
      <c r="Z1001" s="59" t="str">
        <f t="shared" si="1921"/>
        <v/>
      </c>
    </row>
    <row r="1002">
      <c r="A1002" s="16" t="s">
        <v>935</v>
      </c>
      <c r="B1002" s="62"/>
      <c r="C1002" s="54">
        <v>45442.0</v>
      </c>
      <c r="D1002" s="54"/>
      <c r="E1002" s="55"/>
      <c r="F1002" s="60"/>
      <c r="G1002" s="57"/>
      <c r="H1002" s="62"/>
      <c r="I1002" s="58" t="str">
        <f t="shared" si="4"/>
        <v/>
      </c>
      <c r="J1002" s="59" t="str">
        <f t="shared" si="1840"/>
        <v/>
      </c>
      <c r="K1002" s="59" t="str">
        <f t="shared" si="1879"/>
        <v/>
      </c>
      <c r="L1002" s="59" t="str">
        <f t="shared" ref="L1002:Z1002" si="1922">if($E1002="","",if($E1002="Injured",if(and(L$1=year(today()),L$1&lt;=$I1002,L$1&gt;=$H1002),0,if(and(L$1&lt;=$I1002,L$1&gt;=$H1002),$F1002,"")),if($E1002="Dropped",if(and(L$1&lt;=$I1002,L$1&gt;=$H1002),if(Year($D1002)=L$1,$F1002*0.8,if((year($D1002)+1)=L$1,$F1002*0.6,$F1002*0.4)) ,""),if($E1002="Minors",0,if($E1002="FA Contract",if(and(L$1&lt;=$I1002,L$1&gt;=$H1002),$F1002,""),if($E1002="YP Contract",if(L$1=$H1002,500000,if(L$1=($H1002+1),1000000,if(L$1=($H1002+2),1500000,"")))))))))</f>
        <v/>
      </c>
      <c r="M1002" s="59" t="str">
        <f t="shared" si="1922"/>
        <v/>
      </c>
      <c r="N1002" s="59" t="str">
        <f t="shared" si="1922"/>
        <v/>
      </c>
      <c r="O1002" s="59" t="str">
        <f t="shared" si="1922"/>
        <v/>
      </c>
      <c r="P1002" s="59" t="str">
        <f t="shared" si="1922"/>
        <v/>
      </c>
      <c r="Q1002" s="59" t="str">
        <f t="shared" si="1922"/>
        <v/>
      </c>
      <c r="R1002" s="59" t="str">
        <f t="shared" si="1922"/>
        <v/>
      </c>
      <c r="S1002" s="59" t="str">
        <f t="shared" si="1922"/>
        <v/>
      </c>
      <c r="T1002" s="59" t="str">
        <f t="shared" si="1922"/>
        <v/>
      </c>
      <c r="U1002" s="59" t="str">
        <f t="shared" si="1922"/>
        <v/>
      </c>
      <c r="V1002" s="59" t="str">
        <f t="shared" si="1922"/>
        <v/>
      </c>
      <c r="W1002" s="59" t="str">
        <f t="shared" si="1922"/>
        <v/>
      </c>
      <c r="X1002" s="59" t="str">
        <f t="shared" si="1922"/>
        <v/>
      </c>
      <c r="Y1002" s="59" t="str">
        <f t="shared" si="1922"/>
        <v/>
      </c>
      <c r="Z1002" s="59" t="str">
        <f t="shared" si="1922"/>
        <v/>
      </c>
    </row>
    <row r="1003">
      <c r="A1003" s="16" t="s">
        <v>261</v>
      </c>
      <c r="B1003" s="16"/>
      <c r="C1003" s="54">
        <v>45809.0</v>
      </c>
      <c r="D1003" s="54">
        <v>46048.0</v>
      </c>
      <c r="E1003" s="55"/>
      <c r="F1003" s="60"/>
      <c r="G1003" s="57"/>
      <c r="H1003" s="62"/>
      <c r="I1003" s="58" t="str">
        <f t="shared" si="4"/>
        <v/>
      </c>
      <c r="J1003" s="59" t="str">
        <f t="shared" si="1840"/>
        <v/>
      </c>
      <c r="K1003" s="59" t="str">
        <f t="shared" si="1879"/>
        <v/>
      </c>
      <c r="L1003" s="59" t="str">
        <f t="shared" ref="L1003:Z1003" si="1923">if($E1003="","",if($E1003="Injured",if(and(L$1=year(today()),L$1&lt;=$I1003,L$1&gt;=$H1003),0,if(and(L$1&lt;=$I1003,L$1&gt;=$H1003),$F1003,"")),if($E1003="Dropped",if(and(L$1&lt;=$I1003,L$1&gt;=$H1003),if(Year($D1003)=L$1,$F1003*0.8,if((year($D1003)+1)=L$1,$F1003*0.6,$F1003*0.4)) ,""),if($E1003="Minors",0,if($E1003="FA Contract",if(and(L$1&lt;=$I1003,L$1&gt;=$H1003),$F1003,""),if($E1003="YP Contract",if(L$1=$H1003,500000,if(L$1=($H1003+1),1000000,if(L$1=($H1003+2),1500000,"")))))))))</f>
        <v/>
      </c>
      <c r="M1003" s="59" t="str">
        <f t="shared" si="1923"/>
        <v/>
      </c>
      <c r="N1003" s="59" t="str">
        <f t="shared" si="1923"/>
        <v/>
      </c>
      <c r="O1003" s="59" t="str">
        <f t="shared" si="1923"/>
        <v/>
      </c>
      <c r="P1003" s="59" t="str">
        <f t="shared" si="1923"/>
        <v/>
      </c>
      <c r="Q1003" s="59" t="str">
        <f t="shared" si="1923"/>
        <v/>
      </c>
      <c r="R1003" s="59" t="str">
        <f t="shared" si="1923"/>
        <v/>
      </c>
      <c r="S1003" s="59" t="str">
        <f t="shared" si="1923"/>
        <v/>
      </c>
      <c r="T1003" s="59" t="str">
        <f t="shared" si="1923"/>
        <v/>
      </c>
      <c r="U1003" s="59" t="str">
        <f t="shared" si="1923"/>
        <v/>
      </c>
      <c r="V1003" s="59" t="str">
        <f t="shared" si="1923"/>
        <v/>
      </c>
      <c r="W1003" s="59" t="str">
        <f t="shared" si="1923"/>
        <v/>
      </c>
      <c r="X1003" s="59" t="str">
        <f t="shared" si="1923"/>
        <v/>
      </c>
      <c r="Y1003" s="59" t="str">
        <f t="shared" si="1923"/>
        <v/>
      </c>
      <c r="Z1003" s="59" t="str">
        <f t="shared" si="1923"/>
        <v/>
      </c>
    </row>
    <row r="1004">
      <c r="A1004" s="16" t="s">
        <v>936</v>
      </c>
      <c r="B1004" s="62"/>
      <c r="C1004" s="54">
        <v>45721.0</v>
      </c>
      <c r="D1004" s="54">
        <v>45904.0</v>
      </c>
      <c r="E1004" s="55"/>
      <c r="F1004" s="60"/>
      <c r="G1004" s="57"/>
      <c r="H1004" s="62"/>
      <c r="I1004" s="58" t="str">
        <f t="shared" si="4"/>
        <v/>
      </c>
      <c r="J1004" s="59" t="str">
        <f t="shared" si="1840"/>
        <v/>
      </c>
      <c r="K1004" s="59" t="str">
        <f t="shared" si="1879"/>
        <v/>
      </c>
      <c r="L1004" s="59" t="str">
        <f t="shared" ref="L1004:Z1004" si="1924">if($E1004="","",if($E1004="Injured",if(and(L$1=year(today()),L$1&lt;=$I1004,L$1&gt;=$H1004),0,if(and(L$1&lt;=$I1004,L$1&gt;=$H1004),$F1004,"")),if($E1004="Dropped",if(and(L$1&lt;=$I1004,L$1&gt;=$H1004),if(Year($D1004)=L$1,$F1004*0.8,if((year($D1004)+1)=L$1,$F1004*0.6,$F1004*0.4)) ,""),if($E1004="Minors",0,if($E1004="FA Contract",if(and(L$1&lt;=$I1004,L$1&gt;=$H1004),$F1004,""),if($E1004="YP Contract",if(L$1=$H1004,500000,if(L$1=($H1004+1),1000000,if(L$1=($H1004+2),1500000,"")))))))))</f>
        <v/>
      </c>
      <c r="M1004" s="59" t="str">
        <f t="shared" si="1924"/>
        <v/>
      </c>
      <c r="N1004" s="59" t="str">
        <f t="shared" si="1924"/>
        <v/>
      </c>
      <c r="O1004" s="59" t="str">
        <f t="shared" si="1924"/>
        <v/>
      </c>
      <c r="P1004" s="59" t="str">
        <f t="shared" si="1924"/>
        <v/>
      </c>
      <c r="Q1004" s="59" t="str">
        <f t="shared" si="1924"/>
        <v/>
      </c>
      <c r="R1004" s="59" t="str">
        <f t="shared" si="1924"/>
        <v/>
      </c>
      <c r="S1004" s="59" t="str">
        <f t="shared" si="1924"/>
        <v/>
      </c>
      <c r="T1004" s="59" t="str">
        <f t="shared" si="1924"/>
        <v/>
      </c>
      <c r="U1004" s="59" t="str">
        <f t="shared" si="1924"/>
        <v/>
      </c>
      <c r="V1004" s="59" t="str">
        <f t="shared" si="1924"/>
        <v/>
      </c>
      <c r="W1004" s="59" t="str">
        <f t="shared" si="1924"/>
        <v/>
      </c>
      <c r="X1004" s="59" t="str">
        <f t="shared" si="1924"/>
        <v/>
      </c>
      <c r="Y1004" s="59" t="str">
        <f t="shared" si="1924"/>
        <v/>
      </c>
      <c r="Z1004" s="59" t="str">
        <f t="shared" si="1924"/>
        <v/>
      </c>
    </row>
    <row r="1005">
      <c r="A1005" s="16" t="s">
        <v>119</v>
      </c>
      <c r="B1005" s="62"/>
      <c r="C1005" s="54">
        <v>45318.0</v>
      </c>
      <c r="D1005" s="54">
        <v>45977.0</v>
      </c>
      <c r="E1005" s="55"/>
      <c r="F1005" s="60"/>
      <c r="G1005" s="57"/>
      <c r="H1005" s="62"/>
      <c r="I1005" s="58" t="str">
        <f t="shared" si="4"/>
        <v/>
      </c>
      <c r="J1005" s="59" t="str">
        <f t="shared" si="1840"/>
        <v/>
      </c>
      <c r="K1005" s="59" t="str">
        <f t="shared" si="1879"/>
        <v/>
      </c>
      <c r="L1005" s="59" t="str">
        <f t="shared" ref="L1005:Z1005" si="1925">if($E1005="","",if($E1005="Injured",if(and(L$1=year(today()),L$1&lt;=$I1005,L$1&gt;=$H1005),0,if(and(L$1&lt;=$I1005,L$1&gt;=$H1005),$F1005,"")),if($E1005="Dropped",if(and(L$1&lt;=$I1005,L$1&gt;=$H1005),if(Year($D1005)=L$1,$F1005*0.8,if((year($D1005)+1)=L$1,$F1005*0.6,$F1005*0.4)) ,""),if($E1005="Minors",0,if($E1005="FA Contract",if(and(L$1&lt;=$I1005,L$1&gt;=$H1005),$F1005,""),if($E1005="YP Contract",if(L$1=$H1005,500000,if(L$1=($H1005+1),1000000,if(L$1=($H1005+2),1500000,"")))))))))</f>
        <v/>
      </c>
      <c r="M1005" s="59" t="str">
        <f t="shared" si="1925"/>
        <v/>
      </c>
      <c r="N1005" s="59" t="str">
        <f t="shared" si="1925"/>
        <v/>
      </c>
      <c r="O1005" s="59" t="str">
        <f t="shared" si="1925"/>
        <v/>
      </c>
      <c r="P1005" s="59" t="str">
        <f t="shared" si="1925"/>
        <v/>
      </c>
      <c r="Q1005" s="59" t="str">
        <f t="shared" si="1925"/>
        <v/>
      </c>
      <c r="R1005" s="59" t="str">
        <f t="shared" si="1925"/>
        <v/>
      </c>
      <c r="S1005" s="59" t="str">
        <f t="shared" si="1925"/>
        <v/>
      </c>
      <c r="T1005" s="59" t="str">
        <f t="shared" si="1925"/>
        <v/>
      </c>
      <c r="U1005" s="59" t="str">
        <f t="shared" si="1925"/>
        <v/>
      </c>
      <c r="V1005" s="59" t="str">
        <f t="shared" si="1925"/>
        <v/>
      </c>
      <c r="W1005" s="59" t="str">
        <f t="shared" si="1925"/>
        <v/>
      </c>
      <c r="X1005" s="59" t="str">
        <f t="shared" si="1925"/>
        <v/>
      </c>
      <c r="Y1005" s="59" t="str">
        <f t="shared" si="1925"/>
        <v/>
      </c>
      <c r="Z1005" s="59" t="str">
        <f t="shared" si="1925"/>
        <v/>
      </c>
    </row>
    <row r="1006">
      <c r="A1006" s="16" t="s">
        <v>937</v>
      </c>
      <c r="B1006" s="62"/>
      <c r="C1006" s="54">
        <v>45424.0</v>
      </c>
      <c r="D1006" s="54"/>
      <c r="E1006" s="55"/>
      <c r="F1006" s="60"/>
      <c r="G1006" s="72"/>
      <c r="H1006" s="62"/>
      <c r="I1006" s="58" t="str">
        <f t="shared" si="4"/>
        <v/>
      </c>
      <c r="J1006" s="59" t="str">
        <f t="shared" si="1840"/>
        <v/>
      </c>
      <c r="K1006" s="59" t="str">
        <f t="shared" si="1879"/>
        <v/>
      </c>
      <c r="L1006" s="59" t="str">
        <f t="shared" ref="L1006:Z1006" si="1926">if($E1006="","",if($E1006="Injured",if(and(L$1=year(today()),L$1&lt;=$I1006,L$1&gt;=$H1006),0,if(and(L$1&lt;=$I1006,L$1&gt;=$H1006),$F1006,"")),if($E1006="Dropped",if(and(L$1&lt;=$I1006,L$1&gt;=$H1006),if(Year($D1006)=L$1,$F1006*0.8,if((year($D1006)+1)=L$1,$F1006*0.6,$F1006*0.4)) ,""),if($E1006="Minors",0,if($E1006="FA Contract",if(and(L$1&lt;=$I1006,L$1&gt;=$H1006),$F1006,""),if($E1006="YP Contract",if(L$1=$H1006,500000,if(L$1=($H1006+1),1000000,if(L$1=($H1006+2),1500000,"")))))))))</f>
        <v/>
      </c>
      <c r="M1006" s="59" t="str">
        <f t="shared" si="1926"/>
        <v/>
      </c>
      <c r="N1006" s="59" t="str">
        <f t="shared" si="1926"/>
        <v/>
      </c>
      <c r="O1006" s="59" t="str">
        <f t="shared" si="1926"/>
        <v/>
      </c>
      <c r="P1006" s="59" t="str">
        <f t="shared" si="1926"/>
        <v/>
      </c>
      <c r="Q1006" s="59" t="str">
        <f t="shared" si="1926"/>
        <v/>
      </c>
      <c r="R1006" s="59" t="str">
        <f t="shared" si="1926"/>
        <v/>
      </c>
      <c r="S1006" s="59" t="str">
        <f t="shared" si="1926"/>
        <v/>
      </c>
      <c r="T1006" s="59" t="str">
        <f t="shared" si="1926"/>
        <v/>
      </c>
      <c r="U1006" s="59" t="str">
        <f t="shared" si="1926"/>
        <v/>
      </c>
      <c r="V1006" s="59" t="str">
        <f t="shared" si="1926"/>
        <v/>
      </c>
      <c r="W1006" s="59" t="str">
        <f t="shared" si="1926"/>
        <v/>
      </c>
      <c r="X1006" s="59" t="str">
        <f t="shared" si="1926"/>
        <v/>
      </c>
      <c r="Y1006" s="59" t="str">
        <f t="shared" si="1926"/>
        <v/>
      </c>
      <c r="Z1006" s="59" t="str">
        <f t="shared" si="1926"/>
        <v/>
      </c>
    </row>
    <row r="1007">
      <c r="A1007" s="16" t="s">
        <v>938</v>
      </c>
      <c r="B1007" s="62"/>
      <c r="C1007" s="54">
        <v>45614.0</v>
      </c>
      <c r="D1007" s="54"/>
      <c r="E1007" s="55"/>
      <c r="F1007" s="56"/>
      <c r="G1007" s="57"/>
      <c r="H1007" s="62"/>
      <c r="I1007" s="58" t="str">
        <f t="shared" si="4"/>
        <v/>
      </c>
      <c r="J1007" s="59" t="str">
        <f t="shared" si="1840"/>
        <v/>
      </c>
      <c r="K1007" s="59" t="str">
        <f t="shared" si="1879"/>
        <v/>
      </c>
      <c r="L1007" s="59" t="str">
        <f t="shared" ref="L1007:Z1007" si="1927">if($E1007="","",if($E1007="Injured",if(and(L$1=year(today()),L$1&lt;=$I1007,L$1&gt;=$H1007),0,if(and(L$1&lt;=$I1007,L$1&gt;=$H1007),$F1007,"")),if($E1007="Dropped",if(and(L$1&lt;=$I1007,L$1&gt;=$H1007),if(Year($D1007)=L$1,$F1007*0.8,if((year($D1007)+1)=L$1,$F1007*0.6,$F1007*0.4)) ,""),if($E1007="Minors",0,if($E1007="FA Contract",if(and(L$1&lt;=$I1007,L$1&gt;=$H1007),$F1007,""),if($E1007="YP Contract",if(L$1=$H1007,500000,if(L$1=($H1007+1),1000000,if(L$1=($H1007+2),1500000,"")))))))))</f>
        <v/>
      </c>
      <c r="M1007" s="59" t="str">
        <f t="shared" si="1927"/>
        <v/>
      </c>
      <c r="N1007" s="59" t="str">
        <f t="shared" si="1927"/>
        <v/>
      </c>
      <c r="O1007" s="59" t="str">
        <f t="shared" si="1927"/>
        <v/>
      </c>
      <c r="P1007" s="59" t="str">
        <f t="shared" si="1927"/>
        <v/>
      </c>
      <c r="Q1007" s="59" t="str">
        <f t="shared" si="1927"/>
        <v/>
      </c>
      <c r="R1007" s="59" t="str">
        <f t="shared" si="1927"/>
        <v/>
      </c>
      <c r="S1007" s="59" t="str">
        <f t="shared" si="1927"/>
        <v/>
      </c>
      <c r="T1007" s="59" t="str">
        <f t="shared" si="1927"/>
        <v/>
      </c>
      <c r="U1007" s="59" t="str">
        <f t="shared" si="1927"/>
        <v/>
      </c>
      <c r="V1007" s="59" t="str">
        <f t="shared" si="1927"/>
        <v/>
      </c>
      <c r="W1007" s="59" t="str">
        <f t="shared" si="1927"/>
        <v/>
      </c>
      <c r="X1007" s="59" t="str">
        <f t="shared" si="1927"/>
        <v/>
      </c>
      <c r="Y1007" s="59" t="str">
        <f t="shared" si="1927"/>
        <v/>
      </c>
      <c r="Z1007" s="59" t="str">
        <f t="shared" si="1927"/>
        <v/>
      </c>
    </row>
    <row r="1008">
      <c r="A1008" s="16" t="s">
        <v>29</v>
      </c>
      <c r="B1008" s="62"/>
      <c r="C1008" s="54">
        <v>45356.0</v>
      </c>
      <c r="D1008" s="54">
        <v>45761.0</v>
      </c>
      <c r="E1008" s="55"/>
      <c r="F1008" s="60"/>
      <c r="G1008" s="57"/>
      <c r="H1008" s="62"/>
      <c r="I1008" s="58" t="str">
        <f t="shared" si="4"/>
        <v/>
      </c>
      <c r="J1008" s="59" t="str">
        <f t="shared" si="1840"/>
        <v/>
      </c>
      <c r="K1008" s="59" t="str">
        <f t="shared" si="1879"/>
        <v/>
      </c>
      <c r="L1008" s="59" t="str">
        <f t="shared" ref="L1008:Z1008" si="1928">if($E1008="","",if($E1008="Injured",if(and(L$1=year(today()),L$1&lt;=$I1008,L$1&gt;=$H1008),0,if(and(L$1&lt;=$I1008,L$1&gt;=$H1008),$F1008,"")),if($E1008="Dropped",if(and(L$1&lt;=$I1008,L$1&gt;=$H1008),if(Year($D1008)=L$1,$F1008*0.8,if((year($D1008)+1)=L$1,$F1008*0.6,$F1008*0.4)) ,""),if($E1008="Minors",0,if($E1008="FA Contract",if(and(L$1&lt;=$I1008,L$1&gt;=$H1008),$F1008,""),if($E1008="YP Contract",if(L$1=$H1008,500000,if(L$1=($H1008+1),1000000,if(L$1=($H1008+2),1500000,"")))))))))</f>
        <v/>
      </c>
      <c r="M1008" s="59" t="str">
        <f t="shared" si="1928"/>
        <v/>
      </c>
      <c r="N1008" s="59" t="str">
        <f t="shared" si="1928"/>
        <v/>
      </c>
      <c r="O1008" s="59" t="str">
        <f t="shared" si="1928"/>
        <v/>
      </c>
      <c r="P1008" s="59" t="str">
        <f t="shared" si="1928"/>
        <v/>
      </c>
      <c r="Q1008" s="59" t="str">
        <f t="shared" si="1928"/>
        <v/>
      </c>
      <c r="R1008" s="59" t="str">
        <f t="shared" si="1928"/>
        <v/>
      </c>
      <c r="S1008" s="59" t="str">
        <f t="shared" si="1928"/>
        <v/>
      </c>
      <c r="T1008" s="59" t="str">
        <f t="shared" si="1928"/>
        <v/>
      </c>
      <c r="U1008" s="59" t="str">
        <f t="shared" si="1928"/>
        <v/>
      </c>
      <c r="V1008" s="59" t="str">
        <f t="shared" si="1928"/>
        <v/>
      </c>
      <c r="W1008" s="59" t="str">
        <f t="shared" si="1928"/>
        <v/>
      </c>
      <c r="X1008" s="59" t="str">
        <f t="shared" si="1928"/>
        <v/>
      </c>
      <c r="Y1008" s="59" t="str">
        <f t="shared" si="1928"/>
        <v/>
      </c>
      <c r="Z1008" s="59" t="str">
        <f t="shared" si="1928"/>
        <v/>
      </c>
    </row>
    <row r="1009">
      <c r="A1009" s="16" t="s">
        <v>939</v>
      </c>
      <c r="B1009" s="62"/>
      <c r="C1009" s="54">
        <v>45501.0</v>
      </c>
      <c r="D1009" s="54"/>
      <c r="E1009" s="55"/>
      <c r="F1009" s="60"/>
      <c r="G1009" s="18"/>
      <c r="H1009" s="62"/>
      <c r="I1009" s="58" t="str">
        <f t="shared" si="4"/>
        <v/>
      </c>
      <c r="J1009" s="59" t="str">
        <f t="shared" si="1840"/>
        <v/>
      </c>
      <c r="K1009" s="59" t="str">
        <f t="shared" si="1879"/>
        <v/>
      </c>
      <c r="L1009" s="59" t="str">
        <f t="shared" ref="L1009:Z1009" si="1929">if($E1009="","",if($E1009="Injured",if(and(L$1=year(today()),L$1&lt;=$I1009,L$1&gt;=$H1009),0,if(and(L$1&lt;=$I1009,L$1&gt;=$H1009),$F1009,"")),if($E1009="Dropped",if(and(L$1&lt;=$I1009,L$1&gt;=$H1009),if(Year($D1009)=L$1,$F1009*0.8,if((year($D1009)+1)=L$1,$F1009*0.6,$F1009*0.4)) ,""),if($E1009="Minors",0,if($E1009="FA Contract",if(and(L$1&lt;=$I1009,L$1&gt;=$H1009),$F1009,""),if($E1009="YP Contract",if(L$1=$H1009,500000,if(L$1=($H1009+1),1000000,if(L$1=($H1009+2),1500000,"")))))))))</f>
        <v/>
      </c>
      <c r="M1009" s="59" t="str">
        <f t="shared" si="1929"/>
        <v/>
      </c>
      <c r="N1009" s="59" t="str">
        <f t="shared" si="1929"/>
        <v/>
      </c>
      <c r="O1009" s="59" t="str">
        <f t="shared" si="1929"/>
        <v/>
      </c>
      <c r="P1009" s="59" t="str">
        <f t="shared" si="1929"/>
        <v/>
      </c>
      <c r="Q1009" s="59" t="str">
        <f t="shared" si="1929"/>
        <v/>
      </c>
      <c r="R1009" s="59" t="str">
        <f t="shared" si="1929"/>
        <v/>
      </c>
      <c r="S1009" s="59" t="str">
        <f t="shared" si="1929"/>
        <v/>
      </c>
      <c r="T1009" s="59" t="str">
        <f t="shared" si="1929"/>
        <v/>
      </c>
      <c r="U1009" s="59" t="str">
        <f t="shared" si="1929"/>
        <v/>
      </c>
      <c r="V1009" s="59" t="str">
        <f t="shared" si="1929"/>
        <v/>
      </c>
      <c r="W1009" s="59" t="str">
        <f t="shared" si="1929"/>
        <v/>
      </c>
      <c r="X1009" s="59" t="str">
        <f t="shared" si="1929"/>
        <v/>
      </c>
      <c r="Y1009" s="59" t="str">
        <f t="shared" si="1929"/>
        <v/>
      </c>
      <c r="Z1009" s="59" t="str">
        <f t="shared" si="1929"/>
        <v/>
      </c>
    </row>
    <row r="1010">
      <c r="A1010" s="16" t="s">
        <v>650</v>
      </c>
      <c r="B1010" s="16"/>
      <c r="C1010" s="54">
        <v>45349.0</v>
      </c>
      <c r="D1010" s="54">
        <v>46029.0</v>
      </c>
      <c r="E1010" s="55"/>
      <c r="F1010" s="60"/>
      <c r="G1010" s="18"/>
      <c r="H1010" s="62"/>
      <c r="I1010" s="58" t="str">
        <f t="shared" si="4"/>
        <v/>
      </c>
      <c r="J1010" s="59" t="str">
        <f t="shared" si="1840"/>
        <v/>
      </c>
      <c r="K1010" s="59" t="str">
        <f t="shared" si="1879"/>
        <v/>
      </c>
      <c r="L1010" s="59" t="str">
        <f t="shared" ref="L1010:Z1010" si="1930">if($E1010="","",if($E1010="Injured",if(and(L$1=year(today()),L$1&lt;=$I1010,L$1&gt;=$H1010),0,if(and(L$1&lt;=$I1010,L$1&gt;=$H1010),$F1010,"")),if($E1010="Dropped",if(and(L$1&lt;=$I1010,L$1&gt;=$H1010),if(Year($D1010)=L$1,$F1010*0.8,if((year($D1010)+1)=L$1,$F1010*0.6,$F1010*0.4)) ,""),if($E1010="Minors",0,if($E1010="FA Contract",if(and(L$1&lt;=$I1010,L$1&gt;=$H1010),$F1010,""),if($E1010="YP Contract",if(L$1=$H1010,500000,if(L$1=($H1010+1),1000000,if(L$1=($H1010+2),1500000,"")))))))))</f>
        <v/>
      </c>
      <c r="M1010" s="59" t="str">
        <f t="shared" si="1930"/>
        <v/>
      </c>
      <c r="N1010" s="59" t="str">
        <f t="shared" si="1930"/>
        <v/>
      </c>
      <c r="O1010" s="59" t="str">
        <f t="shared" si="1930"/>
        <v/>
      </c>
      <c r="P1010" s="59" t="str">
        <f t="shared" si="1930"/>
        <v/>
      </c>
      <c r="Q1010" s="59" t="str">
        <f t="shared" si="1930"/>
        <v/>
      </c>
      <c r="R1010" s="59" t="str">
        <f t="shared" si="1930"/>
        <v/>
      </c>
      <c r="S1010" s="59" t="str">
        <f t="shared" si="1930"/>
        <v/>
      </c>
      <c r="T1010" s="59" t="str">
        <f t="shared" si="1930"/>
        <v/>
      </c>
      <c r="U1010" s="59" t="str">
        <f t="shared" si="1930"/>
        <v/>
      </c>
      <c r="V1010" s="59" t="str">
        <f t="shared" si="1930"/>
        <v/>
      </c>
      <c r="W1010" s="59" t="str">
        <f t="shared" si="1930"/>
        <v/>
      </c>
      <c r="X1010" s="59" t="str">
        <f t="shared" si="1930"/>
        <v/>
      </c>
      <c r="Y1010" s="59" t="str">
        <f t="shared" si="1930"/>
        <v/>
      </c>
      <c r="Z1010" s="59" t="str">
        <f t="shared" si="1930"/>
        <v/>
      </c>
    </row>
    <row r="1011">
      <c r="A1011" s="16" t="s">
        <v>940</v>
      </c>
      <c r="B1011" s="62"/>
      <c r="C1011" s="54">
        <v>45795.0</v>
      </c>
      <c r="D1011" s="54">
        <v>45837.0</v>
      </c>
      <c r="E1011" s="55"/>
      <c r="F1011" s="56"/>
      <c r="G1011" s="57"/>
      <c r="H1011" s="62"/>
      <c r="I1011" s="58" t="str">
        <f t="shared" si="4"/>
        <v/>
      </c>
      <c r="J1011" s="59" t="str">
        <f t="shared" si="1840"/>
        <v/>
      </c>
      <c r="K1011" s="59" t="str">
        <f t="shared" si="1879"/>
        <v/>
      </c>
      <c r="L1011" s="59" t="str">
        <f t="shared" ref="L1011:Z1011" si="1931">if($E1011="","",if($E1011="Injured",if(and(L$1=year(today()),L$1&lt;=$I1011,L$1&gt;=$H1011),0,if(and(L$1&lt;=$I1011,L$1&gt;=$H1011),$F1011,"")),if($E1011="Dropped",if(and(L$1&lt;=$I1011,L$1&gt;=$H1011),if(Year($D1011)=L$1,$F1011*0.8,if((year($D1011)+1)=L$1,$F1011*0.6,$F1011*0.4)) ,""),if($E1011="Minors",0,if($E1011="FA Contract",if(and(L$1&lt;=$I1011,L$1&gt;=$H1011),$F1011,""),if($E1011="YP Contract",if(L$1=$H1011,500000,if(L$1=($H1011+1),1000000,if(L$1=($H1011+2),1500000,"")))))))))</f>
        <v/>
      </c>
      <c r="M1011" s="59" t="str">
        <f t="shared" si="1931"/>
        <v/>
      </c>
      <c r="N1011" s="59" t="str">
        <f t="shared" si="1931"/>
        <v/>
      </c>
      <c r="O1011" s="59" t="str">
        <f t="shared" si="1931"/>
        <v/>
      </c>
      <c r="P1011" s="59" t="str">
        <f t="shared" si="1931"/>
        <v/>
      </c>
      <c r="Q1011" s="59" t="str">
        <f t="shared" si="1931"/>
        <v/>
      </c>
      <c r="R1011" s="59" t="str">
        <f t="shared" si="1931"/>
        <v/>
      </c>
      <c r="S1011" s="59" t="str">
        <f t="shared" si="1931"/>
        <v/>
      </c>
      <c r="T1011" s="59" t="str">
        <f t="shared" si="1931"/>
        <v/>
      </c>
      <c r="U1011" s="59" t="str">
        <f t="shared" si="1931"/>
        <v/>
      </c>
      <c r="V1011" s="59" t="str">
        <f t="shared" si="1931"/>
        <v/>
      </c>
      <c r="W1011" s="59" t="str">
        <f t="shared" si="1931"/>
        <v/>
      </c>
      <c r="X1011" s="59" t="str">
        <f t="shared" si="1931"/>
        <v/>
      </c>
      <c r="Y1011" s="59" t="str">
        <f t="shared" si="1931"/>
        <v/>
      </c>
      <c r="Z1011" s="59" t="str">
        <f t="shared" si="1931"/>
        <v/>
      </c>
    </row>
    <row r="1012">
      <c r="A1012" s="16" t="s">
        <v>941</v>
      </c>
      <c r="B1012" s="62"/>
      <c r="C1012" s="54">
        <v>45401.0</v>
      </c>
      <c r="D1012" s="54"/>
      <c r="E1012" s="55"/>
      <c r="F1012" s="60"/>
      <c r="G1012" s="72"/>
      <c r="H1012" s="62"/>
      <c r="I1012" s="58" t="str">
        <f t="shared" si="4"/>
        <v/>
      </c>
      <c r="J1012" s="59" t="str">
        <f t="shared" si="1840"/>
        <v/>
      </c>
      <c r="K1012" s="59" t="str">
        <f t="shared" si="1879"/>
        <v/>
      </c>
      <c r="L1012" s="59" t="str">
        <f t="shared" ref="L1012:Z1012" si="1932">if($E1012="","",if($E1012="Injured",if(and(L$1=year(today()),L$1&lt;=$I1012,L$1&gt;=$H1012),0,if(and(L$1&lt;=$I1012,L$1&gt;=$H1012),$F1012,"")),if($E1012="Dropped",if(and(L$1&lt;=$I1012,L$1&gt;=$H1012),if(Year($D1012)=L$1,$F1012*0.8,if((year($D1012)+1)=L$1,$F1012*0.6,$F1012*0.4)) ,""),if($E1012="Minors",0,if($E1012="FA Contract",if(and(L$1&lt;=$I1012,L$1&gt;=$H1012),$F1012,""),if($E1012="YP Contract",if(L$1=$H1012,500000,if(L$1=($H1012+1),1000000,if(L$1=($H1012+2),1500000,"")))))))))</f>
        <v/>
      </c>
      <c r="M1012" s="59" t="str">
        <f t="shared" si="1932"/>
        <v/>
      </c>
      <c r="N1012" s="59" t="str">
        <f t="shared" si="1932"/>
        <v/>
      </c>
      <c r="O1012" s="59" t="str">
        <f t="shared" si="1932"/>
        <v/>
      </c>
      <c r="P1012" s="59" t="str">
        <f t="shared" si="1932"/>
        <v/>
      </c>
      <c r="Q1012" s="59" t="str">
        <f t="shared" si="1932"/>
        <v/>
      </c>
      <c r="R1012" s="59" t="str">
        <f t="shared" si="1932"/>
        <v/>
      </c>
      <c r="S1012" s="59" t="str">
        <f t="shared" si="1932"/>
        <v/>
      </c>
      <c r="T1012" s="59" t="str">
        <f t="shared" si="1932"/>
        <v/>
      </c>
      <c r="U1012" s="59" t="str">
        <f t="shared" si="1932"/>
        <v/>
      </c>
      <c r="V1012" s="59" t="str">
        <f t="shared" si="1932"/>
        <v/>
      </c>
      <c r="W1012" s="59" t="str">
        <f t="shared" si="1932"/>
        <v/>
      </c>
      <c r="X1012" s="59" t="str">
        <f t="shared" si="1932"/>
        <v/>
      </c>
      <c r="Y1012" s="59" t="str">
        <f t="shared" si="1932"/>
        <v/>
      </c>
      <c r="Z1012" s="59" t="str">
        <f t="shared" si="1932"/>
        <v/>
      </c>
    </row>
    <row r="1013">
      <c r="A1013" s="16" t="s">
        <v>245</v>
      </c>
      <c r="B1013" s="62"/>
      <c r="C1013" s="54">
        <v>45802.0</v>
      </c>
      <c r="D1013" s="54">
        <v>45977.0</v>
      </c>
      <c r="E1013" s="55"/>
      <c r="F1013" s="60"/>
      <c r="G1013" s="57"/>
      <c r="H1013" s="62"/>
      <c r="I1013" s="58" t="str">
        <f t="shared" si="4"/>
        <v/>
      </c>
      <c r="J1013" s="59" t="str">
        <f t="shared" si="1840"/>
        <v/>
      </c>
      <c r="K1013" s="59" t="str">
        <f t="shared" si="1879"/>
        <v/>
      </c>
      <c r="L1013" s="59" t="str">
        <f t="shared" ref="L1013:Z1013" si="1933">if($E1013="","",if($E1013="Injured",if(and(L$1=year(today()),L$1&lt;=$I1013,L$1&gt;=$H1013),0,if(and(L$1&lt;=$I1013,L$1&gt;=$H1013),$F1013,"")),if($E1013="Dropped",if(and(L$1&lt;=$I1013,L$1&gt;=$H1013),if(Year($D1013)=L$1,$F1013*0.8,if((year($D1013)+1)=L$1,$F1013*0.6,$F1013*0.4)) ,""),if($E1013="Minors",0,if($E1013="FA Contract",if(and(L$1&lt;=$I1013,L$1&gt;=$H1013),$F1013,""),if($E1013="YP Contract",if(L$1=$H1013,500000,if(L$1=($H1013+1),1000000,if(L$1=($H1013+2),1500000,"")))))))))</f>
        <v/>
      </c>
      <c r="M1013" s="59" t="str">
        <f t="shared" si="1933"/>
        <v/>
      </c>
      <c r="N1013" s="59" t="str">
        <f t="shared" si="1933"/>
        <v/>
      </c>
      <c r="O1013" s="59" t="str">
        <f t="shared" si="1933"/>
        <v/>
      </c>
      <c r="P1013" s="59" t="str">
        <f t="shared" si="1933"/>
        <v/>
      </c>
      <c r="Q1013" s="59" t="str">
        <f t="shared" si="1933"/>
        <v/>
      </c>
      <c r="R1013" s="59" t="str">
        <f t="shared" si="1933"/>
        <v/>
      </c>
      <c r="S1013" s="59" t="str">
        <f t="shared" si="1933"/>
        <v/>
      </c>
      <c r="T1013" s="59" t="str">
        <f t="shared" si="1933"/>
        <v/>
      </c>
      <c r="U1013" s="59" t="str">
        <f t="shared" si="1933"/>
        <v/>
      </c>
      <c r="V1013" s="59" t="str">
        <f t="shared" si="1933"/>
        <v/>
      </c>
      <c r="W1013" s="59" t="str">
        <f t="shared" si="1933"/>
        <v/>
      </c>
      <c r="X1013" s="59" t="str">
        <f t="shared" si="1933"/>
        <v/>
      </c>
      <c r="Y1013" s="59" t="str">
        <f t="shared" si="1933"/>
        <v/>
      </c>
      <c r="Z1013" s="59" t="str">
        <f t="shared" si="1933"/>
        <v/>
      </c>
    </row>
    <row r="1014">
      <c r="A1014" s="16" t="s">
        <v>196</v>
      </c>
      <c r="B1014" s="62"/>
      <c r="C1014" s="54">
        <v>45732.0</v>
      </c>
      <c r="D1014" s="54">
        <v>45977.0</v>
      </c>
      <c r="E1014" s="55"/>
      <c r="F1014" s="60"/>
      <c r="G1014" s="57"/>
      <c r="H1014" s="62"/>
      <c r="I1014" s="58" t="str">
        <f t="shared" si="4"/>
        <v/>
      </c>
      <c r="J1014" s="59" t="str">
        <f t="shared" si="1840"/>
        <v/>
      </c>
      <c r="K1014" s="59" t="str">
        <f t="shared" si="1879"/>
        <v/>
      </c>
      <c r="L1014" s="59" t="str">
        <f t="shared" ref="L1014:Z1014" si="1934">if($E1014="","",if($E1014="Injured",if(and(L$1=year(today()),L$1&lt;=$I1014,L$1&gt;=$H1014),0,if(and(L$1&lt;=$I1014,L$1&gt;=$H1014),$F1014,"")),if($E1014="Dropped",if(and(L$1&lt;=$I1014,L$1&gt;=$H1014),if(Year($D1014)=L$1,$F1014*0.8,if((year($D1014)+1)=L$1,$F1014*0.6,$F1014*0.4)) ,""),if($E1014="Minors",0,if($E1014="FA Contract",if(and(L$1&lt;=$I1014,L$1&gt;=$H1014),$F1014,""),if($E1014="YP Contract",if(L$1=$H1014,500000,if(L$1=($H1014+1),1000000,if(L$1=($H1014+2),1500000,"")))))))))</f>
        <v/>
      </c>
      <c r="M1014" s="59" t="str">
        <f t="shared" si="1934"/>
        <v/>
      </c>
      <c r="N1014" s="59" t="str">
        <f t="shared" si="1934"/>
        <v/>
      </c>
      <c r="O1014" s="59" t="str">
        <f t="shared" si="1934"/>
        <v/>
      </c>
      <c r="P1014" s="59" t="str">
        <f t="shared" si="1934"/>
        <v/>
      </c>
      <c r="Q1014" s="59" t="str">
        <f t="shared" si="1934"/>
        <v/>
      </c>
      <c r="R1014" s="59" t="str">
        <f t="shared" si="1934"/>
        <v/>
      </c>
      <c r="S1014" s="59" t="str">
        <f t="shared" si="1934"/>
        <v/>
      </c>
      <c r="T1014" s="59" t="str">
        <f t="shared" si="1934"/>
        <v/>
      </c>
      <c r="U1014" s="59" t="str">
        <f t="shared" si="1934"/>
        <v/>
      </c>
      <c r="V1014" s="59" t="str">
        <f t="shared" si="1934"/>
        <v/>
      </c>
      <c r="W1014" s="59" t="str">
        <f t="shared" si="1934"/>
        <v/>
      </c>
      <c r="X1014" s="59" t="str">
        <f t="shared" si="1934"/>
        <v/>
      </c>
      <c r="Y1014" s="59" t="str">
        <f t="shared" si="1934"/>
        <v/>
      </c>
      <c r="Z1014" s="59" t="str">
        <f t="shared" si="1934"/>
        <v/>
      </c>
    </row>
    <row r="1015">
      <c r="A1015" s="16" t="s">
        <v>178</v>
      </c>
      <c r="B1015" s="62"/>
      <c r="C1015" s="54">
        <v>45721.0</v>
      </c>
      <c r="D1015" s="54">
        <v>46028.0</v>
      </c>
      <c r="E1015" s="55"/>
      <c r="F1015" s="56"/>
      <c r="G1015" s="57"/>
      <c r="H1015" s="62"/>
      <c r="I1015" s="58" t="str">
        <f t="shared" si="4"/>
        <v/>
      </c>
      <c r="J1015" s="59" t="str">
        <f t="shared" si="1840"/>
        <v/>
      </c>
      <c r="K1015" s="59" t="str">
        <f t="shared" si="1879"/>
        <v/>
      </c>
      <c r="L1015" s="59" t="str">
        <f t="shared" ref="L1015:Z1015" si="1935">if($E1015="","",if($E1015="Injured",if(and(L$1=year(today()),L$1&lt;=$I1015,L$1&gt;=$H1015),0,if(and(L$1&lt;=$I1015,L$1&gt;=$H1015),$F1015,"")),if($E1015="Dropped",if(and(L$1&lt;=$I1015,L$1&gt;=$H1015),if(Year($D1015)=L$1,$F1015*0.8,if((year($D1015)+1)=L$1,$F1015*0.6,$F1015*0.4)) ,""),if($E1015="Minors",0,if($E1015="FA Contract",if(and(L$1&lt;=$I1015,L$1&gt;=$H1015),$F1015,""),if($E1015="YP Contract",if(L$1=$H1015,500000,if(L$1=($H1015+1),1000000,if(L$1=($H1015+2),1500000,"")))))))))</f>
        <v/>
      </c>
      <c r="M1015" s="59" t="str">
        <f t="shared" si="1935"/>
        <v/>
      </c>
      <c r="N1015" s="59" t="str">
        <f t="shared" si="1935"/>
        <v/>
      </c>
      <c r="O1015" s="59" t="str">
        <f t="shared" si="1935"/>
        <v/>
      </c>
      <c r="P1015" s="59" t="str">
        <f t="shared" si="1935"/>
        <v/>
      </c>
      <c r="Q1015" s="59" t="str">
        <f t="shared" si="1935"/>
        <v/>
      </c>
      <c r="R1015" s="59" t="str">
        <f t="shared" si="1935"/>
        <v/>
      </c>
      <c r="S1015" s="59" t="str">
        <f t="shared" si="1935"/>
        <v/>
      </c>
      <c r="T1015" s="59" t="str">
        <f t="shared" si="1935"/>
        <v/>
      </c>
      <c r="U1015" s="59" t="str">
        <f t="shared" si="1935"/>
        <v/>
      </c>
      <c r="V1015" s="59" t="str">
        <f t="shared" si="1935"/>
        <v/>
      </c>
      <c r="W1015" s="59" t="str">
        <f t="shared" si="1935"/>
        <v/>
      </c>
      <c r="X1015" s="59" t="str">
        <f t="shared" si="1935"/>
        <v/>
      </c>
      <c r="Y1015" s="59" t="str">
        <f t="shared" si="1935"/>
        <v/>
      </c>
      <c r="Z1015" s="59" t="str">
        <f t="shared" si="1935"/>
        <v/>
      </c>
    </row>
    <row r="1016">
      <c r="A1016" s="16" t="s">
        <v>103</v>
      </c>
      <c r="B1016" s="62"/>
      <c r="C1016" s="54">
        <v>45760.0</v>
      </c>
      <c r="D1016" s="54">
        <v>45977.0</v>
      </c>
      <c r="E1016" s="55"/>
      <c r="F1016" s="60"/>
      <c r="G1016" s="57"/>
      <c r="H1016" s="62"/>
      <c r="I1016" s="58" t="str">
        <f t="shared" si="4"/>
        <v/>
      </c>
      <c r="J1016" s="59" t="str">
        <f t="shared" si="1840"/>
        <v/>
      </c>
      <c r="K1016" s="59" t="str">
        <f t="shared" si="1879"/>
        <v/>
      </c>
      <c r="L1016" s="59" t="str">
        <f t="shared" ref="L1016:Z1016" si="1936">if($E1016="","",if($E1016="Injured",if(and(L$1=year(today()),L$1&lt;=$I1016,L$1&gt;=$H1016),0,if(and(L$1&lt;=$I1016,L$1&gt;=$H1016),$F1016,"")),if($E1016="Dropped",if(and(L$1&lt;=$I1016,L$1&gt;=$H1016),if(Year($D1016)=L$1,$F1016*0.8,if((year($D1016)+1)=L$1,$F1016*0.6,$F1016*0.4)) ,""),if($E1016="Minors",0,if($E1016="FA Contract",if(and(L$1&lt;=$I1016,L$1&gt;=$H1016),$F1016,""),if($E1016="YP Contract",if(L$1=$H1016,500000,if(L$1=($H1016+1),1000000,if(L$1=($H1016+2),1500000,"")))))))))</f>
        <v/>
      </c>
      <c r="M1016" s="59" t="str">
        <f t="shared" si="1936"/>
        <v/>
      </c>
      <c r="N1016" s="59" t="str">
        <f t="shared" si="1936"/>
        <v/>
      </c>
      <c r="O1016" s="59" t="str">
        <f t="shared" si="1936"/>
        <v/>
      </c>
      <c r="P1016" s="59" t="str">
        <f t="shared" si="1936"/>
        <v/>
      </c>
      <c r="Q1016" s="59" t="str">
        <f t="shared" si="1936"/>
        <v/>
      </c>
      <c r="R1016" s="59" t="str">
        <f t="shared" si="1936"/>
        <v/>
      </c>
      <c r="S1016" s="59" t="str">
        <f t="shared" si="1936"/>
        <v/>
      </c>
      <c r="T1016" s="59" t="str">
        <f t="shared" si="1936"/>
        <v/>
      </c>
      <c r="U1016" s="59" t="str">
        <f t="shared" si="1936"/>
        <v/>
      </c>
      <c r="V1016" s="59" t="str">
        <f t="shared" si="1936"/>
        <v/>
      </c>
      <c r="W1016" s="59" t="str">
        <f t="shared" si="1936"/>
        <v/>
      </c>
      <c r="X1016" s="59" t="str">
        <f t="shared" si="1936"/>
        <v/>
      </c>
      <c r="Y1016" s="59" t="str">
        <f t="shared" si="1936"/>
        <v/>
      </c>
      <c r="Z1016" s="59" t="str">
        <f t="shared" si="1936"/>
        <v/>
      </c>
    </row>
    <row r="1017">
      <c r="A1017" s="16" t="s">
        <v>219</v>
      </c>
      <c r="B1017" s="62"/>
      <c r="C1017" s="54">
        <v>45356.0</v>
      </c>
      <c r="D1017" s="54">
        <v>45977.0</v>
      </c>
      <c r="E1017" s="55"/>
      <c r="F1017" s="60"/>
      <c r="G1017" s="57"/>
      <c r="H1017" s="62"/>
      <c r="I1017" s="58" t="str">
        <f t="shared" si="4"/>
        <v/>
      </c>
      <c r="J1017" s="59" t="str">
        <f t="shared" si="1840"/>
        <v/>
      </c>
      <c r="K1017" s="59" t="str">
        <f t="shared" si="1879"/>
        <v/>
      </c>
      <c r="L1017" s="59" t="str">
        <f t="shared" ref="L1017:Z1017" si="1937">if($E1017="","",if($E1017="Injured",if(and(L$1=year(today()),L$1&lt;=$I1017,L$1&gt;=$H1017),0,if(and(L$1&lt;=$I1017,L$1&gt;=$H1017),$F1017,"")),if($E1017="Dropped",if(and(L$1&lt;=$I1017,L$1&gt;=$H1017),if(Year($D1017)=L$1,$F1017*0.8,if((year($D1017)+1)=L$1,$F1017*0.6,$F1017*0.4)) ,""),if($E1017="Minors",0,if($E1017="FA Contract",if(and(L$1&lt;=$I1017,L$1&gt;=$H1017),$F1017,""),if($E1017="YP Contract",if(L$1=$H1017,500000,if(L$1=($H1017+1),1000000,if(L$1=($H1017+2),1500000,"")))))))))</f>
        <v/>
      </c>
      <c r="M1017" s="59" t="str">
        <f t="shared" si="1937"/>
        <v/>
      </c>
      <c r="N1017" s="59" t="str">
        <f t="shared" si="1937"/>
        <v/>
      </c>
      <c r="O1017" s="59" t="str">
        <f t="shared" si="1937"/>
        <v/>
      </c>
      <c r="P1017" s="59" t="str">
        <f t="shared" si="1937"/>
        <v/>
      </c>
      <c r="Q1017" s="59" t="str">
        <f t="shared" si="1937"/>
        <v/>
      </c>
      <c r="R1017" s="59" t="str">
        <f t="shared" si="1937"/>
        <v/>
      </c>
      <c r="S1017" s="59" t="str">
        <f t="shared" si="1937"/>
        <v/>
      </c>
      <c r="T1017" s="59" t="str">
        <f t="shared" si="1937"/>
        <v/>
      </c>
      <c r="U1017" s="59" t="str">
        <f t="shared" si="1937"/>
        <v/>
      </c>
      <c r="V1017" s="59" t="str">
        <f t="shared" si="1937"/>
        <v/>
      </c>
      <c r="W1017" s="59" t="str">
        <f t="shared" si="1937"/>
        <v/>
      </c>
      <c r="X1017" s="59" t="str">
        <f t="shared" si="1937"/>
        <v/>
      </c>
      <c r="Y1017" s="59" t="str">
        <f t="shared" si="1937"/>
        <v/>
      </c>
      <c r="Z1017" s="59" t="str">
        <f t="shared" si="1937"/>
        <v/>
      </c>
    </row>
    <row r="1018">
      <c r="A1018" s="16" t="s">
        <v>143</v>
      </c>
      <c r="B1018" s="62"/>
      <c r="C1018" s="54">
        <v>45351.0</v>
      </c>
      <c r="D1018" s="54">
        <v>45977.0</v>
      </c>
      <c r="E1018" s="55"/>
      <c r="F1018" s="60"/>
      <c r="G1018" s="18"/>
      <c r="H1018" s="62"/>
      <c r="I1018" s="58" t="str">
        <f t="shared" si="4"/>
        <v/>
      </c>
      <c r="J1018" s="59" t="str">
        <f t="shared" si="1840"/>
        <v/>
      </c>
      <c r="K1018" s="59" t="str">
        <f t="shared" si="1879"/>
        <v/>
      </c>
      <c r="L1018" s="59" t="str">
        <f t="shared" ref="L1018:Z1018" si="1938">if($E1018="","",if($E1018="Injured",if(and(L$1=year(today()),L$1&lt;=$I1018,L$1&gt;=$H1018),0,if(and(L$1&lt;=$I1018,L$1&gt;=$H1018),$F1018,"")),if($E1018="Dropped",if(and(L$1&lt;=$I1018,L$1&gt;=$H1018),if(Year($D1018)=L$1,$F1018*0.8,if((year($D1018)+1)=L$1,$F1018*0.6,$F1018*0.4)) ,""),if($E1018="Minors",0,if($E1018="FA Contract",if(and(L$1&lt;=$I1018,L$1&gt;=$H1018),$F1018,""),if($E1018="YP Contract",if(L$1=$H1018,500000,if(L$1=($H1018+1),1000000,if(L$1=($H1018+2),1500000,"")))))))))</f>
        <v/>
      </c>
      <c r="M1018" s="59" t="str">
        <f t="shared" si="1938"/>
        <v/>
      </c>
      <c r="N1018" s="59" t="str">
        <f t="shared" si="1938"/>
        <v/>
      </c>
      <c r="O1018" s="59" t="str">
        <f t="shared" si="1938"/>
        <v/>
      </c>
      <c r="P1018" s="59" t="str">
        <f t="shared" si="1938"/>
        <v/>
      </c>
      <c r="Q1018" s="59" t="str">
        <f t="shared" si="1938"/>
        <v/>
      </c>
      <c r="R1018" s="59" t="str">
        <f t="shared" si="1938"/>
        <v/>
      </c>
      <c r="S1018" s="59" t="str">
        <f t="shared" si="1938"/>
        <v/>
      </c>
      <c r="T1018" s="59" t="str">
        <f t="shared" si="1938"/>
        <v/>
      </c>
      <c r="U1018" s="59" t="str">
        <f t="shared" si="1938"/>
        <v/>
      </c>
      <c r="V1018" s="59" t="str">
        <f t="shared" si="1938"/>
        <v/>
      </c>
      <c r="W1018" s="59" t="str">
        <f t="shared" si="1938"/>
        <v/>
      </c>
      <c r="X1018" s="59" t="str">
        <f t="shared" si="1938"/>
        <v/>
      </c>
      <c r="Y1018" s="59" t="str">
        <f t="shared" si="1938"/>
        <v/>
      </c>
      <c r="Z1018" s="59" t="str">
        <f t="shared" si="1938"/>
        <v/>
      </c>
    </row>
    <row r="1019">
      <c r="A1019" s="16" t="s">
        <v>343</v>
      </c>
      <c r="B1019" s="62"/>
      <c r="C1019" s="54">
        <v>45343.0</v>
      </c>
      <c r="D1019" s="54">
        <v>45977.0</v>
      </c>
      <c r="E1019" s="55"/>
      <c r="F1019" s="60"/>
      <c r="G1019" s="57"/>
      <c r="H1019" s="62"/>
      <c r="I1019" s="58" t="str">
        <f t="shared" si="4"/>
        <v/>
      </c>
      <c r="J1019" s="59" t="str">
        <f t="shared" si="1840"/>
        <v/>
      </c>
      <c r="K1019" s="59" t="str">
        <f t="shared" si="1879"/>
        <v/>
      </c>
      <c r="L1019" s="59" t="str">
        <f t="shared" ref="L1019:Z1019" si="1939">if($E1019="","",if($E1019="Injured",if(and(L$1=year(today()),L$1&lt;=$I1019,L$1&gt;=$H1019),0,if(and(L$1&lt;=$I1019,L$1&gt;=$H1019),$F1019,"")),if($E1019="Dropped",if(and(L$1&lt;=$I1019,L$1&gt;=$H1019),if(Year($D1019)=L$1,$F1019*0.8,if((year($D1019)+1)=L$1,$F1019*0.6,$F1019*0.4)) ,""),if($E1019="Minors",0,if($E1019="FA Contract",if(and(L$1&lt;=$I1019,L$1&gt;=$H1019),$F1019,""),if($E1019="YP Contract",if(L$1=$H1019,500000,if(L$1=($H1019+1),1000000,if(L$1=($H1019+2),1500000,"")))))))))</f>
        <v/>
      </c>
      <c r="M1019" s="59" t="str">
        <f t="shared" si="1939"/>
        <v/>
      </c>
      <c r="N1019" s="59" t="str">
        <f t="shared" si="1939"/>
        <v/>
      </c>
      <c r="O1019" s="59" t="str">
        <f t="shared" si="1939"/>
        <v/>
      </c>
      <c r="P1019" s="59" t="str">
        <f t="shared" si="1939"/>
        <v/>
      </c>
      <c r="Q1019" s="59" t="str">
        <f t="shared" si="1939"/>
        <v/>
      </c>
      <c r="R1019" s="59" t="str">
        <f t="shared" si="1939"/>
        <v/>
      </c>
      <c r="S1019" s="59" t="str">
        <f t="shared" si="1939"/>
        <v/>
      </c>
      <c r="T1019" s="59" t="str">
        <f t="shared" si="1939"/>
        <v/>
      </c>
      <c r="U1019" s="59" t="str">
        <f t="shared" si="1939"/>
        <v/>
      </c>
      <c r="V1019" s="59" t="str">
        <f t="shared" si="1939"/>
        <v/>
      </c>
      <c r="W1019" s="59" t="str">
        <f t="shared" si="1939"/>
        <v/>
      </c>
      <c r="X1019" s="59" t="str">
        <f t="shared" si="1939"/>
        <v/>
      </c>
      <c r="Y1019" s="59" t="str">
        <f t="shared" si="1939"/>
        <v/>
      </c>
      <c r="Z1019" s="59" t="str">
        <f t="shared" si="1939"/>
        <v/>
      </c>
    </row>
    <row r="1020">
      <c r="A1020" s="16" t="s">
        <v>942</v>
      </c>
      <c r="B1020" s="62"/>
      <c r="C1020" s="54">
        <v>45351.0</v>
      </c>
      <c r="D1020" s="54">
        <v>45704.0</v>
      </c>
      <c r="E1020" s="55"/>
      <c r="F1020" s="60"/>
      <c r="G1020" s="18"/>
      <c r="H1020" s="62"/>
      <c r="I1020" s="58" t="str">
        <f t="shared" si="4"/>
        <v/>
      </c>
      <c r="J1020" s="59" t="str">
        <f t="shared" si="1840"/>
        <v/>
      </c>
      <c r="K1020" s="59" t="str">
        <f t="shared" si="1879"/>
        <v/>
      </c>
      <c r="L1020" s="59" t="str">
        <f t="shared" ref="L1020:Z1020" si="1940">if($E1020="","",if($E1020="Injured",if(and(L$1=year(today()),L$1&lt;=$I1020,L$1&gt;=$H1020),0,if(and(L$1&lt;=$I1020,L$1&gt;=$H1020),$F1020,"")),if($E1020="Dropped",if(and(L$1&lt;=$I1020,L$1&gt;=$H1020),if(Year($D1020)=L$1,$F1020*0.8,if((year($D1020)+1)=L$1,$F1020*0.6,$F1020*0.4)) ,""),if($E1020="Minors",0,if($E1020="FA Contract",if(and(L$1&lt;=$I1020,L$1&gt;=$H1020),$F1020,""),if($E1020="YP Contract",if(L$1=$H1020,500000,if(L$1=($H1020+1),1000000,if(L$1=($H1020+2),1500000,"")))))))))</f>
        <v/>
      </c>
      <c r="M1020" s="59" t="str">
        <f t="shared" si="1940"/>
        <v/>
      </c>
      <c r="N1020" s="59" t="str">
        <f t="shared" si="1940"/>
        <v/>
      </c>
      <c r="O1020" s="59" t="str">
        <f t="shared" si="1940"/>
        <v/>
      </c>
      <c r="P1020" s="59" t="str">
        <f t="shared" si="1940"/>
        <v/>
      </c>
      <c r="Q1020" s="59" t="str">
        <f t="shared" si="1940"/>
        <v/>
      </c>
      <c r="R1020" s="59" t="str">
        <f t="shared" si="1940"/>
        <v/>
      </c>
      <c r="S1020" s="59" t="str">
        <f t="shared" si="1940"/>
        <v/>
      </c>
      <c r="T1020" s="59" t="str">
        <f t="shared" si="1940"/>
        <v/>
      </c>
      <c r="U1020" s="59" t="str">
        <f t="shared" si="1940"/>
        <v/>
      </c>
      <c r="V1020" s="59" t="str">
        <f t="shared" si="1940"/>
        <v/>
      </c>
      <c r="W1020" s="59" t="str">
        <f t="shared" si="1940"/>
        <v/>
      </c>
      <c r="X1020" s="59" t="str">
        <f t="shared" si="1940"/>
        <v/>
      </c>
      <c r="Y1020" s="59" t="str">
        <f t="shared" si="1940"/>
        <v/>
      </c>
      <c r="Z1020" s="59" t="str">
        <f t="shared" si="1940"/>
        <v/>
      </c>
    </row>
    <row r="1021">
      <c r="A1021" s="16" t="s">
        <v>943</v>
      </c>
      <c r="B1021" s="62"/>
      <c r="C1021" s="54">
        <v>45343.0</v>
      </c>
      <c r="D1021" s="54">
        <v>45768.0</v>
      </c>
      <c r="E1021" s="55"/>
      <c r="F1021" s="60"/>
      <c r="G1021" s="57"/>
      <c r="H1021" s="62"/>
      <c r="I1021" s="58" t="str">
        <f t="shared" si="4"/>
        <v/>
      </c>
      <c r="J1021" s="59" t="str">
        <f t="shared" si="1840"/>
        <v/>
      </c>
      <c r="K1021" s="59" t="str">
        <f t="shared" si="1879"/>
        <v/>
      </c>
      <c r="L1021" s="59" t="str">
        <f t="shared" ref="L1021:Z1021" si="1941">if($E1021="","",if($E1021="Injured",if(and(L$1=year(today()),L$1&lt;=$I1021,L$1&gt;=$H1021),0,if(and(L$1&lt;=$I1021,L$1&gt;=$H1021),$F1021,"")),if($E1021="Dropped",if(and(L$1&lt;=$I1021,L$1&gt;=$H1021),if(Year($D1021)=L$1,$F1021*0.8,if((year($D1021)+1)=L$1,$F1021*0.6,$F1021*0.4)) ,""),if($E1021="Minors",0,if($E1021="FA Contract",if(and(L$1&lt;=$I1021,L$1&gt;=$H1021),$F1021,""),if($E1021="YP Contract",if(L$1=$H1021,500000,if(L$1=($H1021+1),1000000,if(L$1=($H1021+2),1500000,"")))))))))</f>
        <v/>
      </c>
      <c r="M1021" s="59" t="str">
        <f t="shared" si="1941"/>
        <v/>
      </c>
      <c r="N1021" s="59" t="str">
        <f t="shared" si="1941"/>
        <v/>
      </c>
      <c r="O1021" s="59" t="str">
        <f t="shared" si="1941"/>
        <v/>
      </c>
      <c r="P1021" s="59" t="str">
        <f t="shared" si="1941"/>
        <v/>
      </c>
      <c r="Q1021" s="59" t="str">
        <f t="shared" si="1941"/>
        <v/>
      </c>
      <c r="R1021" s="59" t="str">
        <f t="shared" si="1941"/>
        <v/>
      </c>
      <c r="S1021" s="59" t="str">
        <f t="shared" si="1941"/>
        <v/>
      </c>
      <c r="T1021" s="59" t="str">
        <f t="shared" si="1941"/>
        <v/>
      </c>
      <c r="U1021" s="59" t="str">
        <f t="shared" si="1941"/>
        <v/>
      </c>
      <c r="V1021" s="59" t="str">
        <f t="shared" si="1941"/>
        <v/>
      </c>
      <c r="W1021" s="59" t="str">
        <f t="shared" si="1941"/>
        <v/>
      </c>
      <c r="X1021" s="59" t="str">
        <f t="shared" si="1941"/>
        <v/>
      </c>
      <c r="Y1021" s="59" t="str">
        <f t="shared" si="1941"/>
        <v/>
      </c>
      <c r="Z1021" s="59" t="str">
        <f t="shared" si="1941"/>
        <v/>
      </c>
    </row>
    <row r="1022">
      <c r="A1022" s="16" t="s">
        <v>344</v>
      </c>
      <c r="B1022" s="62"/>
      <c r="C1022" s="54">
        <v>45343.0</v>
      </c>
      <c r="D1022" s="54">
        <v>45977.0</v>
      </c>
      <c r="E1022" s="55"/>
      <c r="F1022" s="60"/>
      <c r="G1022" s="57"/>
      <c r="H1022" s="62"/>
      <c r="I1022" s="58" t="str">
        <f t="shared" si="4"/>
        <v/>
      </c>
      <c r="J1022" s="59" t="str">
        <f t="shared" si="1840"/>
        <v/>
      </c>
      <c r="K1022" s="59" t="str">
        <f t="shared" si="1879"/>
        <v/>
      </c>
      <c r="L1022" s="59" t="str">
        <f t="shared" ref="L1022:Z1022" si="1942">if($E1022="","",if($E1022="Injured",if(and(L$1=year(today()),L$1&lt;=$I1022,L$1&gt;=$H1022),0,if(and(L$1&lt;=$I1022,L$1&gt;=$H1022),$F1022,"")),if($E1022="Dropped",if(and(L$1&lt;=$I1022,L$1&gt;=$H1022),if(Year($D1022)=L$1,$F1022*0.8,if((year($D1022)+1)=L$1,$F1022*0.6,$F1022*0.4)) ,""),if($E1022="Minors",0,if($E1022="FA Contract",if(and(L$1&lt;=$I1022,L$1&gt;=$H1022),$F1022,""),if($E1022="YP Contract",if(L$1=$H1022,500000,if(L$1=($H1022+1),1000000,if(L$1=($H1022+2),1500000,"")))))))))</f>
        <v/>
      </c>
      <c r="M1022" s="59" t="str">
        <f t="shared" si="1942"/>
        <v/>
      </c>
      <c r="N1022" s="59" t="str">
        <f t="shared" si="1942"/>
        <v/>
      </c>
      <c r="O1022" s="59" t="str">
        <f t="shared" si="1942"/>
        <v/>
      </c>
      <c r="P1022" s="59" t="str">
        <f t="shared" si="1942"/>
        <v/>
      </c>
      <c r="Q1022" s="59" t="str">
        <f t="shared" si="1942"/>
        <v/>
      </c>
      <c r="R1022" s="59" t="str">
        <f t="shared" si="1942"/>
        <v/>
      </c>
      <c r="S1022" s="59" t="str">
        <f t="shared" si="1942"/>
        <v/>
      </c>
      <c r="T1022" s="59" t="str">
        <f t="shared" si="1942"/>
        <v/>
      </c>
      <c r="U1022" s="59" t="str">
        <f t="shared" si="1942"/>
        <v/>
      </c>
      <c r="V1022" s="59" t="str">
        <f t="shared" si="1942"/>
        <v/>
      </c>
      <c r="W1022" s="59" t="str">
        <f t="shared" si="1942"/>
        <v/>
      </c>
      <c r="X1022" s="59" t="str">
        <f t="shared" si="1942"/>
        <v/>
      </c>
      <c r="Y1022" s="59" t="str">
        <f t="shared" si="1942"/>
        <v/>
      </c>
      <c r="Z1022" s="59" t="str">
        <f t="shared" si="1942"/>
        <v/>
      </c>
    </row>
    <row r="1023">
      <c r="A1023" s="16" t="s">
        <v>944</v>
      </c>
      <c r="B1023" s="62"/>
      <c r="C1023" s="54">
        <v>45515.0</v>
      </c>
      <c r="D1023" s="54"/>
      <c r="E1023" s="55"/>
      <c r="F1023" s="60"/>
      <c r="G1023" s="57"/>
      <c r="H1023" s="62"/>
      <c r="I1023" s="58" t="str">
        <f t="shared" si="4"/>
        <v/>
      </c>
      <c r="J1023" s="59" t="str">
        <f t="shared" si="1840"/>
        <v/>
      </c>
      <c r="K1023" s="59" t="str">
        <f t="shared" si="1879"/>
        <v/>
      </c>
      <c r="L1023" s="59" t="str">
        <f t="shared" ref="L1023:Z1023" si="1943">if($E1023="","",if($E1023="Injured",if(and(L$1=year(today()),L$1&lt;=$I1023,L$1&gt;=$H1023),0,if(and(L$1&lt;=$I1023,L$1&gt;=$H1023),$F1023,"")),if($E1023="Dropped",if(and(L$1&lt;=$I1023,L$1&gt;=$H1023),if(Year($D1023)=L$1,$F1023*0.8,if((year($D1023)+1)=L$1,$F1023*0.6,$F1023*0.4)) ,""),if($E1023="Minors",0,if($E1023="FA Contract",if(and(L$1&lt;=$I1023,L$1&gt;=$H1023),$F1023,""),if($E1023="YP Contract",if(L$1=$H1023,500000,if(L$1=($H1023+1),1000000,if(L$1=($H1023+2),1500000,"")))))))))</f>
        <v/>
      </c>
      <c r="M1023" s="59" t="str">
        <f t="shared" si="1943"/>
        <v/>
      </c>
      <c r="N1023" s="59" t="str">
        <f t="shared" si="1943"/>
        <v/>
      </c>
      <c r="O1023" s="59" t="str">
        <f t="shared" si="1943"/>
        <v/>
      </c>
      <c r="P1023" s="59" t="str">
        <f t="shared" si="1943"/>
        <v/>
      </c>
      <c r="Q1023" s="59" t="str">
        <f t="shared" si="1943"/>
        <v/>
      </c>
      <c r="R1023" s="59" t="str">
        <f t="shared" si="1943"/>
        <v/>
      </c>
      <c r="S1023" s="59" t="str">
        <f t="shared" si="1943"/>
        <v/>
      </c>
      <c r="T1023" s="59" t="str">
        <f t="shared" si="1943"/>
        <v/>
      </c>
      <c r="U1023" s="59" t="str">
        <f t="shared" si="1943"/>
        <v/>
      </c>
      <c r="V1023" s="59" t="str">
        <f t="shared" si="1943"/>
        <v/>
      </c>
      <c r="W1023" s="59" t="str">
        <f t="shared" si="1943"/>
        <v/>
      </c>
      <c r="X1023" s="59" t="str">
        <f t="shared" si="1943"/>
        <v/>
      </c>
      <c r="Y1023" s="59" t="str">
        <f t="shared" si="1943"/>
        <v/>
      </c>
      <c r="Z1023" s="59" t="str">
        <f t="shared" si="1943"/>
        <v/>
      </c>
    </row>
    <row r="1024">
      <c r="A1024" s="16" t="s">
        <v>197</v>
      </c>
      <c r="B1024" s="62"/>
      <c r="C1024" s="54">
        <v>45886.0</v>
      </c>
      <c r="D1024" s="54">
        <v>45977.0</v>
      </c>
      <c r="E1024" s="55"/>
      <c r="F1024" s="60"/>
      <c r="G1024" s="57"/>
      <c r="H1024" s="62"/>
      <c r="I1024" s="58" t="str">
        <f t="shared" si="4"/>
        <v/>
      </c>
      <c r="J1024" s="59" t="str">
        <f t="shared" si="1840"/>
        <v/>
      </c>
      <c r="K1024" s="59" t="str">
        <f t="shared" si="1879"/>
        <v/>
      </c>
      <c r="L1024" s="59" t="str">
        <f t="shared" ref="L1024:Z1024" si="1944">if($E1024="","",if($E1024="Injured",if(and(L$1=year(today()),L$1&lt;=$I1024,L$1&gt;=$H1024),0,if(and(L$1&lt;=$I1024,L$1&gt;=$H1024),$F1024,"")),if($E1024="Dropped",if(and(L$1&lt;=$I1024,L$1&gt;=$H1024),if(Year($D1024)=L$1,$F1024*0.8,if((year($D1024)+1)=L$1,$F1024*0.6,$F1024*0.4)) ,""),if($E1024="Minors",0,if($E1024="FA Contract",if(and(L$1&lt;=$I1024,L$1&gt;=$H1024),$F1024,""),if($E1024="YP Contract",if(L$1=$H1024,500000,if(L$1=($H1024+1),1000000,if(L$1=($H1024+2),1500000,"")))))))))</f>
        <v/>
      </c>
      <c r="M1024" s="59" t="str">
        <f t="shared" si="1944"/>
        <v/>
      </c>
      <c r="N1024" s="59" t="str">
        <f t="shared" si="1944"/>
        <v/>
      </c>
      <c r="O1024" s="59" t="str">
        <f t="shared" si="1944"/>
        <v/>
      </c>
      <c r="P1024" s="59" t="str">
        <f t="shared" si="1944"/>
        <v/>
      </c>
      <c r="Q1024" s="59" t="str">
        <f t="shared" si="1944"/>
        <v/>
      </c>
      <c r="R1024" s="59" t="str">
        <f t="shared" si="1944"/>
        <v/>
      </c>
      <c r="S1024" s="59" t="str">
        <f t="shared" si="1944"/>
        <v/>
      </c>
      <c r="T1024" s="59" t="str">
        <f t="shared" si="1944"/>
        <v/>
      </c>
      <c r="U1024" s="59" t="str">
        <f t="shared" si="1944"/>
        <v/>
      </c>
      <c r="V1024" s="59" t="str">
        <f t="shared" si="1944"/>
        <v/>
      </c>
      <c r="W1024" s="59" t="str">
        <f t="shared" si="1944"/>
        <v/>
      </c>
      <c r="X1024" s="59" t="str">
        <f t="shared" si="1944"/>
        <v/>
      </c>
      <c r="Y1024" s="59" t="str">
        <f t="shared" si="1944"/>
        <v/>
      </c>
      <c r="Z1024" s="59" t="str">
        <f t="shared" si="1944"/>
        <v/>
      </c>
    </row>
    <row r="1025">
      <c r="A1025" s="16" t="s">
        <v>369</v>
      </c>
      <c r="B1025" s="16"/>
      <c r="C1025" s="54">
        <v>45343.0</v>
      </c>
      <c r="D1025" s="54">
        <v>46071.0</v>
      </c>
      <c r="E1025" s="55"/>
      <c r="F1025" s="60"/>
      <c r="G1025" s="57"/>
      <c r="H1025" s="62"/>
      <c r="I1025" s="58" t="str">
        <f t="shared" si="4"/>
        <v/>
      </c>
      <c r="J1025" s="59" t="str">
        <f t="shared" si="1840"/>
        <v/>
      </c>
      <c r="K1025" s="59" t="str">
        <f t="shared" si="1879"/>
        <v/>
      </c>
      <c r="L1025" s="59" t="str">
        <f t="shared" ref="L1025:Z1025" si="1945">if($E1025="","",if($E1025="Injured",if(and(L$1=year(today()),L$1&lt;=$I1025,L$1&gt;=$H1025),0,if(and(L$1&lt;=$I1025,L$1&gt;=$H1025),$F1025,"")),if($E1025="Dropped",if(and(L$1&lt;=$I1025,L$1&gt;=$H1025),if(Year($D1025)=L$1,$F1025*0.8,if((year($D1025)+1)=L$1,$F1025*0.6,$F1025*0.4)) ,""),if($E1025="Minors",0,if($E1025="FA Contract",if(and(L$1&lt;=$I1025,L$1&gt;=$H1025),$F1025,""),if($E1025="YP Contract",if(L$1=$H1025,500000,if(L$1=($H1025+1),1000000,if(L$1=($H1025+2),1500000,"")))))))))</f>
        <v/>
      </c>
      <c r="M1025" s="59" t="str">
        <f t="shared" si="1945"/>
        <v/>
      </c>
      <c r="N1025" s="59" t="str">
        <f t="shared" si="1945"/>
        <v/>
      </c>
      <c r="O1025" s="59" t="str">
        <f t="shared" si="1945"/>
        <v/>
      </c>
      <c r="P1025" s="59" t="str">
        <f t="shared" si="1945"/>
        <v/>
      </c>
      <c r="Q1025" s="59" t="str">
        <f t="shared" si="1945"/>
        <v/>
      </c>
      <c r="R1025" s="59" t="str">
        <f t="shared" si="1945"/>
        <v/>
      </c>
      <c r="S1025" s="59" t="str">
        <f t="shared" si="1945"/>
        <v/>
      </c>
      <c r="T1025" s="59" t="str">
        <f t="shared" si="1945"/>
        <v/>
      </c>
      <c r="U1025" s="59" t="str">
        <f t="shared" si="1945"/>
        <v/>
      </c>
      <c r="V1025" s="59" t="str">
        <f t="shared" si="1945"/>
        <v/>
      </c>
      <c r="W1025" s="59" t="str">
        <f t="shared" si="1945"/>
        <v/>
      </c>
      <c r="X1025" s="59" t="str">
        <f t="shared" si="1945"/>
        <v/>
      </c>
      <c r="Y1025" s="59" t="str">
        <f t="shared" si="1945"/>
        <v/>
      </c>
      <c r="Z1025" s="59" t="str">
        <f t="shared" si="1945"/>
        <v/>
      </c>
    </row>
    <row r="1026">
      <c r="A1026" s="16" t="s">
        <v>370</v>
      </c>
      <c r="B1026" s="16"/>
      <c r="C1026" s="54">
        <v>45352.0</v>
      </c>
      <c r="D1026" s="54">
        <v>46067.0</v>
      </c>
      <c r="E1026" s="55"/>
      <c r="F1026" s="60"/>
      <c r="G1026" s="18"/>
      <c r="H1026" s="62"/>
      <c r="I1026" s="58" t="str">
        <f t="shared" si="4"/>
        <v/>
      </c>
      <c r="J1026" s="59" t="str">
        <f t="shared" si="1840"/>
        <v/>
      </c>
      <c r="K1026" s="59" t="str">
        <f t="shared" si="1879"/>
        <v/>
      </c>
      <c r="L1026" s="59" t="str">
        <f t="shared" ref="L1026:Z1026" si="1946">if($E1026="","",if($E1026="Injured",if(and(L$1=year(today()),L$1&lt;=$I1026,L$1&gt;=$H1026),0,if(and(L$1&lt;=$I1026,L$1&gt;=$H1026),$F1026,"")),if($E1026="Dropped",if(and(L$1&lt;=$I1026,L$1&gt;=$H1026),if(Year($D1026)=L$1,$F1026*0.8,if((year($D1026)+1)=L$1,$F1026*0.6,$F1026*0.4)) ,""),if($E1026="Minors",0,if($E1026="FA Contract",if(and(L$1&lt;=$I1026,L$1&gt;=$H1026),$F1026,""),if($E1026="YP Contract",if(L$1=$H1026,500000,if(L$1=($H1026+1),1000000,if(L$1=($H1026+2),1500000,"")))))))))</f>
        <v/>
      </c>
      <c r="M1026" s="59" t="str">
        <f t="shared" si="1946"/>
        <v/>
      </c>
      <c r="N1026" s="59" t="str">
        <f t="shared" si="1946"/>
        <v/>
      </c>
      <c r="O1026" s="59" t="str">
        <f t="shared" si="1946"/>
        <v/>
      </c>
      <c r="P1026" s="59" t="str">
        <f t="shared" si="1946"/>
        <v/>
      </c>
      <c r="Q1026" s="59" t="str">
        <f t="shared" si="1946"/>
        <v/>
      </c>
      <c r="R1026" s="59" t="str">
        <f t="shared" si="1946"/>
        <v/>
      </c>
      <c r="S1026" s="59" t="str">
        <f t="shared" si="1946"/>
        <v/>
      </c>
      <c r="T1026" s="59" t="str">
        <f t="shared" si="1946"/>
        <v/>
      </c>
      <c r="U1026" s="59" t="str">
        <f t="shared" si="1946"/>
        <v/>
      </c>
      <c r="V1026" s="59" t="str">
        <f t="shared" si="1946"/>
        <v/>
      </c>
      <c r="W1026" s="59" t="str">
        <f t="shared" si="1946"/>
        <v/>
      </c>
      <c r="X1026" s="59" t="str">
        <f t="shared" si="1946"/>
        <v/>
      </c>
      <c r="Y1026" s="59" t="str">
        <f t="shared" si="1946"/>
        <v/>
      </c>
      <c r="Z1026" s="59" t="str">
        <f t="shared" si="1946"/>
        <v/>
      </c>
    </row>
    <row r="1027">
      <c r="A1027" s="16" t="s">
        <v>150</v>
      </c>
      <c r="B1027" s="62"/>
      <c r="C1027" s="54">
        <v>45721.0</v>
      </c>
      <c r="D1027" s="54">
        <v>45977.0</v>
      </c>
      <c r="E1027" s="55"/>
      <c r="F1027" s="56"/>
      <c r="G1027" s="57"/>
      <c r="H1027" s="62"/>
      <c r="I1027" s="58" t="str">
        <f t="shared" si="4"/>
        <v/>
      </c>
      <c r="J1027" s="59" t="str">
        <f t="shared" si="1840"/>
        <v/>
      </c>
      <c r="K1027" s="59" t="str">
        <f t="shared" si="1879"/>
        <v/>
      </c>
      <c r="L1027" s="59" t="str">
        <f t="shared" ref="L1027:Z1027" si="1947">if($E1027="","",if($E1027="Injured",if(and(L$1=year(today()),L$1&lt;=$I1027,L$1&gt;=$H1027),0,if(and(L$1&lt;=$I1027,L$1&gt;=$H1027),$F1027,"")),if($E1027="Dropped",if(and(L$1&lt;=$I1027,L$1&gt;=$H1027),if(Year($D1027)=L$1,$F1027*0.8,if((year($D1027)+1)=L$1,$F1027*0.6,$F1027*0.4)) ,""),if($E1027="Minors",0,if($E1027="FA Contract",if(and(L$1&lt;=$I1027,L$1&gt;=$H1027),$F1027,""),if($E1027="YP Contract",if(L$1=$H1027,500000,if(L$1=($H1027+1),1000000,if(L$1=($H1027+2),1500000,"")))))))))</f>
        <v/>
      </c>
      <c r="M1027" s="59" t="str">
        <f t="shared" si="1947"/>
        <v/>
      </c>
      <c r="N1027" s="59" t="str">
        <f t="shared" si="1947"/>
        <v/>
      </c>
      <c r="O1027" s="59" t="str">
        <f t="shared" si="1947"/>
        <v/>
      </c>
      <c r="P1027" s="59" t="str">
        <f t="shared" si="1947"/>
        <v/>
      </c>
      <c r="Q1027" s="59" t="str">
        <f t="shared" si="1947"/>
        <v/>
      </c>
      <c r="R1027" s="59" t="str">
        <f t="shared" si="1947"/>
        <v/>
      </c>
      <c r="S1027" s="59" t="str">
        <f t="shared" si="1947"/>
        <v/>
      </c>
      <c r="T1027" s="59" t="str">
        <f t="shared" si="1947"/>
        <v/>
      </c>
      <c r="U1027" s="59" t="str">
        <f t="shared" si="1947"/>
        <v/>
      </c>
      <c r="V1027" s="59" t="str">
        <f t="shared" si="1947"/>
        <v/>
      </c>
      <c r="W1027" s="59" t="str">
        <f t="shared" si="1947"/>
        <v/>
      </c>
      <c r="X1027" s="59" t="str">
        <f t="shared" si="1947"/>
        <v/>
      </c>
      <c r="Y1027" s="59" t="str">
        <f t="shared" si="1947"/>
        <v/>
      </c>
      <c r="Z1027" s="59" t="str">
        <f t="shared" si="1947"/>
        <v/>
      </c>
    </row>
    <row r="1028">
      <c r="A1028" s="16" t="s">
        <v>403</v>
      </c>
      <c r="B1028" s="62"/>
      <c r="C1028" s="54">
        <v>45343.0</v>
      </c>
      <c r="D1028" s="54">
        <v>46028.0</v>
      </c>
      <c r="E1028" s="55"/>
      <c r="F1028" s="60"/>
      <c r="G1028" s="57"/>
      <c r="H1028" s="62"/>
      <c r="I1028" s="58" t="str">
        <f t="shared" si="4"/>
        <v/>
      </c>
      <c r="J1028" s="59" t="str">
        <f t="shared" si="1840"/>
        <v/>
      </c>
      <c r="K1028" s="59" t="str">
        <f t="shared" si="1879"/>
        <v/>
      </c>
      <c r="L1028" s="59" t="str">
        <f t="shared" ref="L1028:Z1028" si="1948">if($E1028="","",if($E1028="Injured",if(and(L$1=year(today()),L$1&lt;=$I1028,L$1&gt;=$H1028),0,if(and(L$1&lt;=$I1028,L$1&gt;=$H1028),$F1028,"")),if($E1028="Dropped",if(and(L$1&lt;=$I1028,L$1&gt;=$H1028),if(Year($D1028)=L$1,$F1028*0.8,if((year($D1028)+1)=L$1,$F1028*0.6,$F1028*0.4)) ,""),if($E1028="Minors",0,if($E1028="FA Contract",if(and(L$1&lt;=$I1028,L$1&gt;=$H1028),$F1028,""),if($E1028="YP Contract",if(L$1=$H1028,500000,if(L$1=($H1028+1),1000000,if(L$1=($H1028+2),1500000,"")))))))))</f>
        <v/>
      </c>
      <c r="M1028" s="59" t="str">
        <f t="shared" si="1948"/>
        <v/>
      </c>
      <c r="N1028" s="59" t="str">
        <f t="shared" si="1948"/>
        <v/>
      </c>
      <c r="O1028" s="59" t="str">
        <f t="shared" si="1948"/>
        <v/>
      </c>
      <c r="P1028" s="59" t="str">
        <f t="shared" si="1948"/>
        <v/>
      </c>
      <c r="Q1028" s="59" t="str">
        <f t="shared" si="1948"/>
        <v/>
      </c>
      <c r="R1028" s="59" t="str">
        <f t="shared" si="1948"/>
        <v/>
      </c>
      <c r="S1028" s="59" t="str">
        <f t="shared" si="1948"/>
        <v/>
      </c>
      <c r="T1028" s="59" t="str">
        <f t="shared" si="1948"/>
        <v/>
      </c>
      <c r="U1028" s="59" t="str">
        <f t="shared" si="1948"/>
        <v/>
      </c>
      <c r="V1028" s="59" t="str">
        <f t="shared" si="1948"/>
        <v/>
      </c>
      <c r="W1028" s="59" t="str">
        <f t="shared" si="1948"/>
        <v/>
      </c>
      <c r="X1028" s="59" t="str">
        <f t="shared" si="1948"/>
        <v/>
      </c>
      <c r="Y1028" s="59" t="str">
        <f t="shared" si="1948"/>
        <v/>
      </c>
      <c r="Z1028" s="59" t="str">
        <f t="shared" si="1948"/>
        <v/>
      </c>
    </row>
    <row r="1029">
      <c r="A1029" s="16" t="s">
        <v>500</v>
      </c>
      <c r="B1029" s="62"/>
      <c r="C1029" s="54">
        <v>45703.0</v>
      </c>
      <c r="D1029" s="54">
        <v>45977.0</v>
      </c>
      <c r="E1029" s="55"/>
      <c r="F1029" s="56"/>
      <c r="G1029" s="57"/>
      <c r="H1029" s="62"/>
      <c r="I1029" s="58" t="str">
        <f t="shared" si="4"/>
        <v/>
      </c>
      <c r="J1029" s="59" t="str">
        <f t="shared" si="1840"/>
        <v/>
      </c>
      <c r="K1029" s="59" t="str">
        <f t="shared" si="1879"/>
        <v/>
      </c>
      <c r="L1029" s="59" t="str">
        <f t="shared" ref="L1029:Z1029" si="1949">if($E1029="","",if($E1029="Injured",if(and(L$1=year(today()),L$1&lt;=$I1029,L$1&gt;=$H1029),0,if(and(L$1&lt;=$I1029,L$1&gt;=$H1029),$F1029,"")),if($E1029="Dropped",if(and(L$1&lt;=$I1029,L$1&gt;=$H1029),if(Year($D1029)=L$1,$F1029*0.8,if((year($D1029)+1)=L$1,$F1029*0.6,$F1029*0.4)) ,""),if($E1029="Minors",0,if($E1029="FA Contract",if(and(L$1&lt;=$I1029,L$1&gt;=$H1029),$F1029,""),if($E1029="YP Contract",if(L$1=$H1029,500000,if(L$1=($H1029+1),1000000,if(L$1=($H1029+2),1500000,"")))))))))</f>
        <v/>
      </c>
      <c r="M1029" s="59" t="str">
        <f t="shared" si="1949"/>
        <v/>
      </c>
      <c r="N1029" s="59" t="str">
        <f t="shared" si="1949"/>
        <v/>
      </c>
      <c r="O1029" s="59" t="str">
        <f t="shared" si="1949"/>
        <v/>
      </c>
      <c r="P1029" s="59" t="str">
        <f t="shared" si="1949"/>
        <v/>
      </c>
      <c r="Q1029" s="59" t="str">
        <f t="shared" si="1949"/>
        <v/>
      </c>
      <c r="R1029" s="59" t="str">
        <f t="shared" si="1949"/>
        <v/>
      </c>
      <c r="S1029" s="59" t="str">
        <f t="shared" si="1949"/>
        <v/>
      </c>
      <c r="T1029" s="59" t="str">
        <f t="shared" si="1949"/>
        <v/>
      </c>
      <c r="U1029" s="59" t="str">
        <f t="shared" si="1949"/>
        <v/>
      </c>
      <c r="V1029" s="59" t="str">
        <f t="shared" si="1949"/>
        <v/>
      </c>
      <c r="W1029" s="59" t="str">
        <f t="shared" si="1949"/>
        <v/>
      </c>
      <c r="X1029" s="59" t="str">
        <f t="shared" si="1949"/>
        <v/>
      </c>
      <c r="Y1029" s="59" t="str">
        <f t="shared" si="1949"/>
        <v/>
      </c>
      <c r="Z1029" s="59" t="str">
        <f t="shared" si="1949"/>
        <v/>
      </c>
    </row>
    <row r="1030">
      <c r="A1030" s="16" t="s">
        <v>424</v>
      </c>
      <c r="B1030" s="62"/>
      <c r="C1030" s="54">
        <v>45701.0</v>
      </c>
      <c r="D1030" s="54">
        <v>45977.0</v>
      </c>
      <c r="E1030" s="55"/>
      <c r="F1030" s="60"/>
      <c r="G1030" s="57"/>
      <c r="H1030" s="62"/>
      <c r="I1030" s="58" t="str">
        <f t="shared" si="4"/>
        <v/>
      </c>
      <c r="J1030" s="59" t="str">
        <f t="shared" si="1840"/>
        <v/>
      </c>
      <c r="K1030" s="59" t="str">
        <f t="shared" si="1879"/>
        <v/>
      </c>
      <c r="L1030" s="59" t="str">
        <f t="shared" ref="L1030:Z1030" si="1950">if($E1030="","",if($E1030="Injured",if(and(L$1=year(today()),L$1&lt;=$I1030,L$1&gt;=$H1030),0,if(and(L$1&lt;=$I1030,L$1&gt;=$H1030),$F1030,"")),if($E1030="Dropped",if(and(L$1&lt;=$I1030,L$1&gt;=$H1030),if(Year($D1030)=L$1,$F1030*0.8,if((year($D1030)+1)=L$1,$F1030*0.6,$F1030*0.4)) ,""),if($E1030="Minors",0,if($E1030="FA Contract",if(and(L$1&lt;=$I1030,L$1&gt;=$H1030),$F1030,""),if($E1030="YP Contract",if(L$1=$H1030,500000,if(L$1=($H1030+1),1000000,if(L$1=($H1030+2),1500000,"")))))))))</f>
        <v/>
      </c>
      <c r="M1030" s="59" t="str">
        <f t="shared" si="1950"/>
        <v/>
      </c>
      <c r="N1030" s="59" t="str">
        <f t="shared" si="1950"/>
        <v/>
      </c>
      <c r="O1030" s="59" t="str">
        <f t="shared" si="1950"/>
        <v/>
      </c>
      <c r="P1030" s="59" t="str">
        <f t="shared" si="1950"/>
        <v/>
      </c>
      <c r="Q1030" s="59" t="str">
        <f t="shared" si="1950"/>
        <v/>
      </c>
      <c r="R1030" s="59" t="str">
        <f t="shared" si="1950"/>
        <v/>
      </c>
      <c r="S1030" s="59" t="str">
        <f t="shared" si="1950"/>
        <v/>
      </c>
      <c r="T1030" s="59" t="str">
        <f t="shared" si="1950"/>
        <v/>
      </c>
      <c r="U1030" s="59" t="str">
        <f t="shared" si="1950"/>
        <v/>
      </c>
      <c r="V1030" s="59" t="str">
        <f t="shared" si="1950"/>
        <v/>
      </c>
      <c r="W1030" s="59" t="str">
        <f t="shared" si="1950"/>
        <v/>
      </c>
      <c r="X1030" s="59" t="str">
        <f t="shared" si="1950"/>
        <v/>
      </c>
      <c r="Y1030" s="59" t="str">
        <f t="shared" si="1950"/>
        <v/>
      </c>
      <c r="Z1030" s="59" t="str">
        <f t="shared" si="1950"/>
        <v/>
      </c>
    </row>
    <row r="1031">
      <c r="A1031" s="16" t="s">
        <v>945</v>
      </c>
      <c r="B1031" s="62"/>
      <c r="C1031" s="54">
        <v>45893.0</v>
      </c>
      <c r="D1031" s="54">
        <v>45893.0</v>
      </c>
      <c r="E1031" s="55"/>
      <c r="F1031" s="60"/>
      <c r="G1031" s="57"/>
      <c r="H1031" s="62"/>
      <c r="I1031" s="58" t="str">
        <f t="shared" si="4"/>
        <v/>
      </c>
      <c r="J1031" s="59" t="str">
        <f t="shared" si="1840"/>
        <v/>
      </c>
      <c r="K1031" s="59" t="str">
        <f t="shared" si="1879"/>
        <v/>
      </c>
      <c r="L1031" s="59" t="str">
        <f t="shared" ref="L1031:Z1031" si="1951">if($E1031="","",if($E1031="Injured",if(and(L$1=year(today()),L$1&lt;=$I1031,L$1&gt;=$H1031),0,if(and(L$1&lt;=$I1031,L$1&gt;=$H1031),$F1031,"")),if($E1031="Dropped",if(and(L$1&lt;=$I1031,L$1&gt;=$H1031),if(Year($D1031)=L$1,$F1031*0.8,if((year($D1031)+1)=L$1,$F1031*0.6,$F1031*0.4)) ,""),if($E1031="Minors",0,if($E1031="FA Contract",if(and(L$1&lt;=$I1031,L$1&gt;=$H1031),$F1031,""),if($E1031="YP Contract",if(L$1=$H1031,500000,if(L$1=($H1031+1),1000000,if(L$1=($H1031+2),1500000,"")))))))))</f>
        <v/>
      </c>
      <c r="M1031" s="59" t="str">
        <f t="shared" si="1951"/>
        <v/>
      </c>
      <c r="N1031" s="59" t="str">
        <f t="shared" si="1951"/>
        <v/>
      </c>
      <c r="O1031" s="59" t="str">
        <f t="shared" si="1951"/>
        <v/>
      </c>
      <c r="P1031" s="59" t="str">
        <f t="shared" si="1951"/>
        <v/>
      </c>
      <c r="Q1031" s="59" t="str">
        <f t="shared" si="1951"/>
        <v/>
      </c>
      <c r="R1031" s="59" t="str">
        <f t="shared" si="1951"/>
        <v/>
      </c>
      <c r="S1031" s="59" t="str">
        <f t="shared" si="1951"/>
        <v/>
      </c>
      <c r="T1031" s="59" t="str">
        <f t="shared" si="1951"/>
        <v/>
      </c>
      <c r="U1031" s="59" t="str">
        <f t="shared" si="1951"/>
        <v/>
      </c>
      <c r="V1031" s="59" t="str">
        <f t="shared" si="1951"/>
        <v/>
      </c>
      <c r="W1031" s="59" t="str">
        <f t="shared" si="1951"/>
        <v/>
      </c>
      <c r="X1031" s="59" t="str">
        <f t="shared" si="1951"/>
        <v/>
      </c>
      <c r="Y1031" s="59" t="str">
        <f t="shared" si="1951"/>
        <v/>
      </c>
      <c r="Z1031" s="59" t="str">
        <f t="shared" si="1951"/>
        <v/>
      </c>
    </row>
    <row r="1032">
      <c r="A1032" s="16" t="s">
        <v>244</v>
      </c>
      <c r="B1032" s="62"/>
      <c r="C1032" s="54">
        <v>45844.0</v>
      </c>
      <c r="D1032" s="54">
        <v>45977.0</v>
      </c>
      <c r="E1032" s="55"/>
      <c r="F1032" s="56"/>
      <c r="G1032" s="57"/>
      <c r="H1032" s="62"/>
      <c r="I1032" s="58" t="str">
        <f t="shared" si="4"/>
        <v/>
      </c>
      <c r="J1032" s="59" t="str">
        <f t="shared" si="1840"/>
        <v/>
      </c>
      <c r="K1032" s="59" t="str">
        <f t="shared" si="1879"/>
        <v/>
      </c>
      <c r="L1032" s="59" t="str">
        <f t="shared" ref="L1032:Z1032" si="1952">if($E1032="","",if($E1032="Injured",if(and(L$1=year(today()),L$1&lt;=$I1032,L$1&gt;=$H1032),0,if(and(L$1&lt;=$I1032,L$1&gt;=$H1032),$F1032,"")),if($E1032="Dropped",if(and(L$1&lt;=$I1032,L$1&gt;=$H1032),if(Year($D1032)=L$1,$F1032*0.8,if((year($D1032)+1)=L$1,$F1032*0.6,$F1032*0.4)) ,""),if($E1032="Minors",0,if($E1032="FA Contract",if(and(L$1&lt;=$I1032,L$1&gt;=$H1032),$F1032,""),if($E1032="YP Contract",if(L$1=$H1032,500000,if(L$1=($H1032+1),1000000,if(L$1=($H1032+2),1500000,"")))))))))</f>
        <v/>
      </c>
      <c r="M1032" s="59" t="str">
        <f t="shared" si="1952"/>
        <v/>
      </c>
      <c r="N1032" s="59" t="str">
        <f t="shared" si="1952"/>
        <v/>
      </c>
      <c r="O1032" s="59" t="str">
        <f t="shared" si="1952"/>
        <v/>
      </c>
      <c r="P1032" s="59" t="str">
        <f t="shared" si="1952"/>
        <v/>
      </c>
      <c r="Q1032" s="59" t="str">
        <f t="shared" si="1952"/>
        <v/>
      </c>
      <c r="R1032" s="59" t="str">
        <f t="shared" si="1952"/>
        <v/>
      </c>
      <c r="S1032" s="59" t="str">
        <f t="shared" si="1952"/>
        <v/>
      </c>
      <c r="T1032" s="59" t="str">
        <f t="shared" si="1952"/>
        <v/>
      </c>
      <c r="U1032" s="59" t="str">
        <f t="shared" si="1952"/>
        <v/>
      </c>
      <c r="V1032" s="59" t="str">
        <f t="shared" si="1952"/>
        <v/>
      </c>
      <c r="W1032" s="59" t="str">
        <f t="shared" si="1952"/>
        <v/>
      </c>
      <c r="X1032" s="59" t="str">
        <f t="shared" si="1952"/>
        <v/>
      </c>
      <c r="Y1032" s="59" t="str">
        <f t="shared" si="1952"/>
        <v/>
      </c>
      <c r="Z1032" s="59" t="str">
        <f t="shared" si="1952"/>
        <v/>
      </c>
    </row>
    <row r="1033">
      <c r="A1033" s="16" t="s">
        <v>291</v>
      </c>
      <c r="B1033" s="62"/>
      <c r="C1033" s="54">
        <v>45343.0</v>
      </c>
      <c r="D1033" s="54">
        <v>45977.0</v>
      </c>
      <c r="E1033" s="55"/>
      <c r="F1033" s="60"/>
      <c r="G1033" s="57"/>
      <c r="H1033" s="62"/>
      <c r="I1033" s="58" t="str">
        <f t="shared" si="4"/>
        <v/>
      </c>
      <c r="J1033" s="59" t="str">
        <f t="shared" si="1840"/>
        <v/>
      </c>
      <c r="K1033" s="59" t="str">
        <f t="shared" si="1879"/>
        <v/>
      </c>
      <c r="L1033" s="59" t="str">
        <f t="shared" ref="L1033:Z1033" si="1953">if($E1033="","",if($E1033="Injured",if(and(L$1=year(today()),L$1&lt;=$I1033,L$1&gt;=$H1033),0,if(and(L$1&lt;=$I1033,L$1&gt;=$H1033),$F1033,"")),if($E1033="Dropped",if(and(L$1&lt;=$I1033,L$1&gt;=$H1033),if(Year($D1033)=L$1,$F1033*0.8,if((year($D1033)+1)=L$1,$F1033*0.6,$F1033*0.4)) ,""),if($E1033="Minors",0,if($E1033="FA Contract",if(and(L$1&lt;=$I1033,L$1&gt;=$H1033),$F1033,""),if($E1033="YP Contract",if(L$1=$H1033,500000,if(L$1=($H1033+1),1000000,if(L$1=($H1033+2),1500000,"")))))))))</f>
        <v/>
      </c>
      <c r="M1033" s="59" t="str">
        <f t="shared" si="1953"/>
        <v/>
      </c>
      <c r="N1033" s="59" t="str">
        <f t="shared" si="1953"/>
        <v/>
      </c>
      <c r="O1033" s="59" t="str">
        <f t="shared" si="1953"/>
        <v/>
      </c>
      <c r="P1033" s="59" t="str">
        <f t="shared" si="1953"/>
        <v/>
      </c>
      <c r="Q1033" s="59" t="str">
        <f t="shared" si="1953"/>
        <v/>
      </c>
      <c r="R1033" s="59" t="str">
        <f t="shared" si="1953"/>
        <v/>
      </c>
      <c r="S1033" s="59" t="str">
        <f t="shared" si="1953"/>
        <v/>
      </c>
      <c r="T1033" s="59" t="str">
        <f t="shared" si="1953"/>
        <v/>
      </c>
      <c r="U1033" s="59" t="str">
        <f t="shared" si="1953"/>
        <v/>
      </c>
      <c r="V1033" s="59" t="str">
        <f t="shared" si="1953"/>
        <v/>
      </c>
      <c r="W1033" s="59" t="str">
        <f t="shared" si="1953"/>
        <v/>
      </c>
      <c r="X1033" s="59" t="str">
        <f t="shared" si="1953"/>
        <v/>
      </c>
      <c r="Y1033" s="59" t="str">
        <f t="shared" si="1953"/>
        <v/>
      </c>
      <c r="Z1033" s="59" t="str">
        <f t="shared" si="1953"/>
        <v/>
      </c>
    </row>
    <row r="1034">
      <c r="A1034" s="16" t="s">
        <v>104</v>
      </c>
      <c r="B1034" s="62"/>
      <c r="C1034" s="54">
        <v>45721.0</v>
      </c>
      <c r="D1034" s="54">
        <v>45977.0</v>
      </c>
      <c r="E1034" s="55"/>
      <c r="F1034" s="60"/>
      <c r="G1034" s="57"/>
      <c r="H1034" s="62"/>
      <c r="I1034" s="58" t="str">
        <f t="shared" si="4"/>
        <v/>
      </c>
      <c r="J1034" s="59" t="str">
        <f t="shared" si="1840"/>
        <v/>
      </c>
      <c r="K1034" s="59" t="str">
        <f t="shared" si="1879"/>
        <v/>
      </c>
      <c r="L1034" s="59" t="str">
        <f t="shared" ref="L1034:Z1034" si="1954">if($E1034="","",if($E1034="Injured",if(and(L$1=year(today()),L$1&lt;=$I1034,L$1&gt;=$H1034),0,if(and(L$1&lt;=$I1034,L$1&gt;=$H1034),$F1034,"")),if($E1034="Dropped",if(and(L$1&lt;=$I1034,L$1&gt;=$H1034),if(Year($D1034)=L$1,$F1034*0.8,if((year($D1034)+1)=L$1,$F1034*0.6,$F1034*0.4)) ,""),if($E1034="Minors",0,if($E1034="FA Contract",if(and(L$1&lt;=$I1034,L$1&gt;=$H1034),$F1034,""),if($E1034="YP Contract",if(L$1=$H1034,500000,if(L$1=($H1034+1),1000000,if(L$1=($H1034+2),1500000,"")))))))))</f>
        <v/>
      </c>
      <c r="M1034" s="59" t="str">
        <f t="shared" si="1954"/>
        <v/>
      </c>
      <c r="N1034" s="59" t="str">
        <f t="shared" si="1954"/>
        <v/>
      </c>
      <c r="O1034" s="59" t="str">
        <f t="shared" si="1954"/>
        <v/>
      </c>
      <c r="P1034" s="59" t="str">
        <f t="shared" si="1954"/>
        <v/>
      </c>
      <c r="Q1034" s="59" t="str">
        <f t="shared" si="1954"/>
        <v/>
      </c>
      <c r="R1034" s="59" t="str">
        <f t="shared" si="1954"/>
        <v/>
      </c>
      <c r="S1034" s="59" t="str">
        <f t="shared" si="1954"/>
        <v/>
      </c>
      <c r="T1034" s="59" t="str">
        <f t="shared" si="1954"/>
        <v/>
      </c>
      <c r="U1034" s="59" t="str">
        <f t="shared" si="1954"/>
        <v/>
      </c>
      <c r="V1034" s="59" t="str">
        <f t="shared" si="1954"/>
        <v/>
      </c>
      <c r="W1034" s="59" t="str">
        <f t="shared" si="1954"/>
        <v/>
      </c>
      <c r="X1034" s="59" t="str">
        <f t="shared" si="1954"/>
        <v/>
      </c>
      <c r="Y1034" s="59" t="str">
        <f t="shared" si="1954"/>
        <v/>
      </c>
      <c r="Z1034" s="59" t="str">
        <f t="shared" si="1954"/>
        <v/>
      </c>
    </row>
    <row r="1035">
      <c r="B1035" s="23"/>
      <c r="C1035" s="8"/>
      <c r="D1035" s="8"/>
      <c r="E1035" s="9"/>
      <c r="F1035" s="76"/>
      <c r="G1035" s="3"/>
      <c r="I1035" s="64" t="str">
        <f t="shared" si="4"/>
        <v/>
      </c>
      <c r="J1035" s="13" t="str">
        <f t="shared" si="1840"/>
        <v/>
      </c>
      <c r="K1035" s="13" t="str">
        <f t="shared" si="1879"/>
        <v/>
      </c>
      <c r="L1035" s="65" t="str">
        <f t="shared" ref="L1035:Z1035" si="1955">if($E1035="","",if($E1035="Injured",if(and(L$1=year(today()),L$1&lt;=$I1035,L$1&gt;=$H1035),0,if(and(L$1&lt;=$I1035,L$1&gt;=$H1035),$F1035,"")),if($E1035="Dropped",if(and(L$1&lt;=$I1035,L$1&gt;=$H1035),if(Year($D1035)=L$1,$F1035*0.8,if((year($D1035)+1)=L$1,$F1035*0.6,$F1035*0.4)) ,""),if($E1035="Minors",0,if($E1035="FA Contract",if(and(L$1&lt;=$I1035,L$1&gt;=$H1035),$F1035,""),if($E1035="YP Contract",if(L$1=$H1035,500000,if(L$1=($H1035+1),1000000,if(L$1=($H1035+2),1500000,"")))))))))</f>
        <v/>
      </c>
      <c r="M1035" s="65" t="str">
        <f t="shared" si="1955"/>
        <v/>
      </c>
      <c r="N1035" s="65" t="str">
        <f t="shared" si="1955"/>
        <v/>
      </c>
      <c r="O1035" s="65" t="str">
        <f t="shared" si="1955"/>
        <v/>
      </c>
      <c r="P1035" s="65" t="str">
        <f t="shared" si="1955"/>
        <v/>
      </c>
      <c r="Q1035" s="65" t="str">
        <f t="shared" si="1955"/>
        <v/>
      </c>
      <c r="R1035" s="65" t="str">
        <f t="shared" si="1955"/>
        <v/>
      </c>
      <c r="S1035" s="65" t="str">
        <f t="shared" si="1955"/>
        <v/>
      </c>
      <c r="T1035" s="65" t="str">
        <f t="shared" si="1955"/>
        <v/>
      </c>
      <c r="U1035" s="65" t="str">
        <f t="shared" si="1955"/>
        <v/>
      </c>
      <c r="V1035" s="65" t="str">
        <f t="shared" si="1955"/>
        <v/>
      </c>
      <c r="W1035" s="65" t="str">
        <f t="shared" si="1955"/>
        <v/>
      </c>
      <c r="X1035" s="65" t="str">
        <f t="shared" si="1955"/>
        <v/>
      </c>
      <c r="Y1035" s="65" t="str">
        <f t="shared" si="1955"/>
        <v/>
      </c>
      <c r="Z1035" s="65" t="str">
        <f t="shared" si="1955"/>
        <v/>
      </c>
    </row>
    <row r="1036">
      <c r="B1036" s="23"/>
      <c r="C1036" s="8"/>
      <c r="D1036" s="8"/>
      <c r="E1036" s="9"/>
      <c r="F1036" s="76"/>
      <c r="G1036" s="3"/>
      <c r="I1036" s="64" t="str">
        <f t="shared" si="4"/>
        <v/>
      </c>
      <c r="J1036" s="13" t="str">
        <f t="shared" si="1840"/>
        <v/>
      </c>
      <c r="K1036" s="13" t="str">
        <f t="shared" si="1879"/>
        <v/>
      </c>
      <c r="L1036" s="65" t="str">
        <f t="shared" ref="L1036:Z1036" si="1956">if($E1036="","",if($E1036="Injured",if(and(L$1=year(today()),L$1&lt;=$I1036,L$1&gt;=$H1036),0,if(and(L$1&lt;=$I1036,L$1&gt;=$H1036),$F1036,"")),if($E1036="Dropped",if(and(L$1&lt;=$I1036,L$1&gt;=$H1036),if(Year($D1036)=L$1,$F1036*0.8,if((year($D1036)+1)=L$1,$F1036*0.6,$F1036*0.4)) ,""),if($E1036="Minors",0,if($E1036="FA Contract",if(and(L$1&lt;=$I1036,L$1&gt;=$H1036),$F1036,""),if($E1036="YP Contract",if(L$1=$H1036,500000,if(L$1=($H1036+1),1000000,if(L$1=($H1036+2),1500000,"")))))))))</f>
        <v/>
      </c>
      <c r="M1036" s="65" t="str">
        <f t="shared" si="1956"/>
        <v/>
      </c>
      <c r="N1036" s="65" t="str">
        <f t="shared" si="1956"/>
        <v/>
      </c>
      <c r="O1036" s="65" t="str">
        <f t="shared" si="1956"/>
        <v/>
      </c>
      <c r="P1036" s="65" t="str">
        <f t="shared" si="1956"/>
        <v/>
      </c>
      <c r="Q1036" s="65" t="str">
        <f t="shared" si="1956"/>
        <v/>
      </c>
      <c r="R1036" s="65" t="str">
        <f t="shared" si="1956"/>
        <v/>
      </c>
      <c r="S1036" s="65" t="str">
        <f t="shared" si="1956"/>
        <v/>
      </c>
      <c r="T1036" s="65" t="str">
        <f t="shared" si="1956"/>
        <v/>
      </c>
      <c r="U1036" s="65" t="str">
        <f t="shared" si="1956"/>
        <v/>
      </c>
      <c r="V1036" s="65" t="str">
        <f t="shared" si="1956"/>
        <v/>
      </c>
      <c r="W1036" s="65" t="str">
        <f t="shared" si="1956"/>
        <v/>
      </c>
      <c r="X1036" s="65" t="str">
        <f t="shared" si="1956"/>
        <v/>
      </c>
      <c r="Y1036" s="65" t="str">
        <f t="shared" si="1956"/>
        <v/>
      </c>
      <c r="Z1036" s="65" t="str">
        <f t="shared" si="1956"/>
        <v/>
      </c>
    </row>
    <row r="1037">
      <c r="B1037" s="23"/>
      <c r="C1037" s="8"/>
      <c r="D1037" s="8"/>
      <c r="E1037" s="9"/>
      <c r="F1037" s="76"/>
      <c r="G1037" s="3"/>
      <c r="I1037" s="64" t="str">
        <f t="shared" si="4"/>
        <v/>
      </c>
      <c r="J1037" s="13" t="str">
        <f t="shared" si="1840"/>
        <v/>
      </c>
      <c r="K1037" s="13" t="str">
        <f t="shared" si="1879"/>
        <v/>
      </c>
      <c r="L1037" s="65" t="str">
        <f t="shared" ref="L1037:Z1037" si="1957">if($E1037="","",if($E1037="Injured",if(and(L$1=year(today()),L$1&lt;=$I1037,L$1&gt;=$H1037),0,if(and(L$1&lt;=$I1037,L$1&gt;=$H1037),$F1037,"")),if($E1037="Dropped",if(and(L$1&lt;=$I1037,L$1&gt;=$H1037),if(Year($D1037)=L$1,$F1037*0.8,if((year($D1037)+1)=L$1,$F1037*0.6,$F1037*0.4)) ,""),if($E1037="Minors",0,if($E1037="FA Contract",if(and(L$1&lt;=$I1037,L$1&gt;=$H1037),$F1037,""),if($E1037="YP Contract",if(L$1=$H1037,500000,if(L$1=($H1037+1),1000000,if(L$1=($H1037+2),1500000,"")))))))))</f>
        <v/>
      </c>
      <c r="M1037" s="65" t="str">
        <f t="shared" si="1957"/>
        <v/>
      </c>
      <c r="N1037" s="65" t="str">
        <f t="shared" si="1957"/>
        <v/>
      </c>
      <c r="O1037" s="65" t="str">
        <f t="shared" si="1957"/>
        <v/>
      </c>
      <c r="P1037" s="65" t="str">
        <f t="shared" si="1957"/>
        <v/>
      </c>
      <c r="Q1037" s="65" t="str">
        <f t="shared" si="1957"/>
        <v/>
      </c>
      <c r="R1037" s="65" t="str">
        <f t="shared" si="1957"/>
        <v/>
      </c>
      <c r="S1037" s="65" t="str">
        <f t="shared" si="1957"/>
        <v/>
      </c>
      <c r="T1037" s="65" t="str">
        <f t="shared" si="1957"/>
        <v/>
      </c>
      <c r="U1037" s="65" t="str">
        <f t="shared" si="1957"/>
        <v/>
      </c>
      <c r="V1037" s="65" t="str">
        <f t="shared" si="1957"/>
        <v/>
      </c>
      <c r="W1037" s="65" t="str">
        <f t="shared" si="1957"/>
        <v/>
      </c>
      <c r="X1037" s="65" t="str">
        <f t="shared" si="1957"/>
        <v/>
      </c>
      <c r="Y1037" s="65" t="str">
        <f t="shared" si="1957"/>
        <v/>
      </c>
      <c r="Z1037" s="65" t="str">
        <f t="shared" si="1957"/>
        <v/>
      </c>
    </row>
    <row r="1038">
      <c r="B1038" s="23"/>
      <c r="C1038" s="8"/>
      <c r="D1038" s="8"/>
      <c r="E1038" s="9"/>
      <c r="F1038" s="76"/>
      <c r="G1038" s="3"/>
      <c r="I1038" s="64" t="str">
        <f t="shared" si="4"/>
        <v/>
      </c>
      <c r="J1038" s="13" t="str">
        <f t="shared" si="1840"/>
        <v/>
      </c>
      <c r="K1038" s="13" t="str">
        <f t="shared" si="1879"/>
        <v/>
      </c>
      <c r="L1038" s="65" t="str">
        <f t="shared" ref="L1038:Z1038" si="1958">if($E1038="","",if($E1038="Injured",if(and(L$1=year(today()),L$1&lt;=$I1038,L$1&gt;=$H1038),0,if(and(L$1&lt;=$I1038,L$1&gt;=$H1038),$F1038,"")),if($E1038="Dropped",if(and(L$1&lt;=$I1038,L$1&gt;=$H1038),if(Year($D1038)=L$1,$F1038*0.8,if((year($D1038)+1)=L$1,$F1038*0.6,$F1038*0.4)) ,""),if($E1038="Minors",0,if($E1038="FA Contract",if(and(L$1&lt;=$I1038,L$1&gt;=$H1038),$F1038,""),if($E1038="YP Contract",if(L$1=$H1038,500000,if(L$1=($H1038+1),1000000,if(L$1=($H1038+2),1500000,"")))))))))</f>
        <v/>
      </c>
      <c r="M1038" s="65" t="str">
        <f t="shared" si="1958"/>
        <v/>
      </c>
      <c r="N1038" s="65" t="str">
        <f t="shared" si="1958"/>
        <v/>
      </c>
      <c r="O1038" s="65" t="str">
        <f t="shared" si="1958"/>
        <v/>
      </c>
      <c r="P1038" s="65" t="str">
        <f t="shared" si="1958"/>
        <v/>
      </c>
      <c r="Q1038" s="65" t="str">
        <f t="shared" si="1958"/>
        <v/>
      </c>
      <c r="R1038" s="65" t="str">
        <f t="shared" si="1958"/>
        <v/>
      </c>
      <c r="S1038" s="65" t="str">
        <f t="shared" si="1958"/>
        <v/>
      </c>
      <c r="T1038" s="65" t="str">
        <f t="shared" si="1958"/>
        <v/>
      </c>
      <c r="U1038" s="65" t="str">
        <f t="shared" si="1958"/>
        <v/>
      </c>
      <c r="V1038" s="65" t="str">
        <f t="shared" si="1958"/>
        <v/>
      </c>
      <c r="W1038" s="65" t="str">
        <f t="shared" si="1958"/>
        <v/>
      </c>
      <c r="X1038" s="65" t="str">
        <f t="shared" si="1958"/>
        <v/>
      </c>
      <c r="Y1038" s="65" t="str">
        <f t="shared" si="1958"/>
        <v/>
      </c>
      <c r="Z1038" s="65" t="str">
        <f t="shared" si="1958"/>
        <v/>
      </c>
    </row>
    <row r="1039">
      <c r="B1039" s="23"/>
      <c r="C1039" s="8"/>
      <c r="D1039" s="8"/>
      <c r="E1039" s="9"/>
      <c r="F1039" s="76"/>
      <c r="G1039" s="3"/>
      <c r="I1039" s="64" t="str">
        <f t="shared" si="4"/>
        <v/>
      </c>
      <c r="J1039" s="13" t="str">
        <f t="shared" si="1840"/>
        <v/>
      </c>
      <c r="K1039" s="13" t="str">
        <f t="shared" si="1879"/>
        <v/>
      </c>
      <c r="L1039" s="65" t="str">
        <f t="shared" ref="L1039:Z1039" si="1959">if($E1039="","",if($E1039="Injured",if(and(L$1=year(today()),L$1&lt;=$I1039,L$1&gt;=$H1039),0,if(and(L$1&lt;=$I1039,L$1&gt;=$H1039),$F1039,"")),if($E1039="Dropped",if(and(L$1&lt;=$I1039,L$1&gt;=$H1039),if(Year($D1039)=L$1,$F1039*0.8,if((year($D1039)+1)=L$1,$F1039*0.6,$F1039*0.4)) ,""),if($E1039="Minors",0,if($E1039="FA Contract",if(and(L$1&lt;=$I1039,L$1&gt;=$H1039),$F1039,""),if($E1039="YP Contract",if(L$1=$H1039,500000,if(L$1=($H1039+1),1000000,if(L$1=($H1039+2),1500000,"")))))))))</f>
        <v/>
      </c>
      <c r="M1039" s="65" t="str">
        <f t="shared" si="1959"/>
        <v/>
      </c>
      <c r="N1039" s="65" t="str">
        <f t="shared" si="1959"/>
        <v/>
      </c>
      <c r="O1039" s="65" t="str">
        <f t="shared" si="1959"/>
        <v/>
      </c>
      <c r="P1039" s="65" t="str">
        <f t="shared" si="1959"/>
        <v/>
      </c>
      <c r="Q1039" s="65" t="str">
        <f t="shared" si="1959"/>
        <v/>
      </c>
      <c r="R1039" s="65" t="str">
        <f t="shared" si="1959"/>
        <v/>
      </c>
      <c r="S1039" s="65" t="str">
        <f t="shared" si="1959"/>
        <v/>
      </c>
      <c r="T1039" s="65" t="str">
        <f t="shared" si="1959"/>
        <v/>
      </c>
      <c r="U1039" s="65" t="str">
        <f t="shared" si="1959"/>
        <v/>
      </c>
      <c r="V1039" s="65" t="str">
        <f t="shared" si="1959"/>
        <v/>
      </c>
      <c r="W1039" s="65" t="str">
        <f t="shared" si="1959"/>
        <v/>
      </c>
      <c r="X1039" s="65" t="str">
        <f t="shared" si="1959"/>
        <v/>
      </c>
      <c r="Y1039" s="65" t="str">
        <f t="shared" si="1959"/>
        <v/>
      </c>
      <c r="Z1039" s="65" t="str">
        <f t="shared" si="1959"/>
        <v/>
      </c>
    </row>
    <row r="1040">
      <c r="B1040" s="23"/>
      <c r="C1040" s="8"/>
      <c r="D1040" s="8"/>
      <c r="E1040" s="9"/>
      <c r="F1040" s="76"/>
      <c r="G1040" s="3"/>
      <c r="I1040" s="64" t="str">
        <f t="shared" si="4"/>
        <v/>
      </c>
      <c r="J1040" s="13" t="str">
        <f t="shared" si="1840"/>
        <v/>
      </c>
      <c r="K1040" s="13" t="str">
        <f t="shared" si="1879"/>
        <v/>
      </c>
      <c r="L1040" s="65" t="str">
        <f t="shared" ref="L1040:Z1040" si="1960">if($E1040="","",if($E1040="Injured",if(and(L$1=year(today()),L$1&lt;=$I1040,L$1&gt;=$H1040),0,if(and(L$1&lt;=$I1040,L$1&gt;=$H1040),$F1040,"")),if($E1040="Dropped",if(and(L$1&lt;=$I1040,L$1&gt;=$H1040),if(Year($D1040)=L$1,$F1040*0.8,if((year($D1040)+1)=L$1,$F1040*0.6,$F1040*0.4)) ,""),if($E1040="Minors",0,if($E1040="FA Contract",if(and(L$1&lt;=$I1040,L$1&gt;=$H1040),$F1040,""),if($E1040="YP Contract",if(L$1=$H1040,500000,if(L$1=($H1040+1),1000000,if(L$1=($H1040+2),1500000,"")))))))))</f>
        <v/>
      </c>
      <c r="M1040" s="65" t="str">
        <f t="shared" si="1960"/>
        <v/>
      </c>
      <c r="N1040" s="65" t="str">
        <f t="shared" si="1960"/>
        <v/>
      </c>
      <c r="O1040" s="65" t="str">
        <f t="shared" si="1960"/>
        <v/>
      </c>
      <c r="P1040" s="65" t="str">
        <f t="shared" si="1960"/>
        <v/>
      </c>
      <c r="Q1040" s="65" t="str">
        <f t="shared" si="1960"/>
        <v/>
      </c>
      <c r="R1040" s="65" t="str">
        <f t="shared" si="1960"/>
        <v/>
      </c>
      <c r="S1040" s="65" t="str">
        <f t="shared" si="1960"/>
        <v/>
      </c>
      <c r="T1040" s="65" t="str">
        <f t="shared" si="1960"/>
        <v/>
      </c>
      <c r="U1040" s="65" t="str">
        <f t="shared" si="1960"/>
        <v/>
      </c>
      <c r="V1040" s="65" t="str">
        <f t="shared" si="1960"/>
        <v/>
      </c>
      <c r="W1040" s="65" t="str">
        <f t="shared" si="1960"/>
        <v/>
      </c>
      <c r="X1040" s="65" t="str">
        <f t="shared" si="1960"/>
        <v/>
      </c>
      <c r="Y1040" s="65" t="str">
        <f t="shared" si="1960"/>
        <v/>
      </c>
      <c r="Z1040" s="65" t="str">
        <f t="shared" si="1960"/>
        <v/>
      </c>
    </row>
    <row r="1041">
      <c r="B1041" s="23"/>
      <c r="C1041" s="8"/>
      <c r="D1041" s="8"/>
      <c r="E1041" s="9"/>
      <c r="F1041" s="76"/>
      <c r="G1041" s="3"/>
      <c r="I1041" s="64" t="str">
        <f t="shared" si="4"/>
        <v/>
      </c>
      <c r="J1041" s="13" t="str">
        <f t="shared" si="1840"/>
        <v/>
      </c>
      <c r="K1041" s="13" t="str">
        <f t="shared" si="1879"/>
        <v/>
      </c>
      <c r="L1041" s="65" t="str">
        <f t="shared" ref="L1041:Z1041" si="1961">if($E1041="","",if($E1041="Injured",if(and(L$1=year(today()),L$1&lt;=$I1041,L$1&gt;=$H1041),0,if(and(L$1&lt;=$I1041,L$1&gt;=$H1041),$F1041,"")),if($E1041="Dropped",if(and(L$1&lt;=$I1041,L$1&gt;=$H1041),if(Year($D1041)=L$1,$F1041*0.8,if((year($D1041)+1)=L$1,$F1041*0.6,$F1041*0.4)) ,""),if($E1041="Minors",0,if($E1041="FA Contract",if(and(L$1&lt;=$I1041,L$1&gt;=$H1041),$F1041,""),if($E1041="YP Contract",if(L$1=$H1041,500000,if(L$1=($H1041+1),1000000,if(L$1=($H1041+2),1500000,"")))))))))</f>
        <v/>
      </c>
      <c r="M1041" s="65" t="str">
        <f t="shared" si="1961"/>
        <v/>
      </c>
      <c r="N1041" s="65" t="str">
        <f t="shared" si="1961"/>
        <v/>
      </c>
      <c r="O1041" s="65" t="str">
        <f t="shared" si="1961"/>
        <v/>
      </c>
      <c r="P1041" s="65" t="str">
        <f t="shared" si="1961"/>
        <v/>
      </c>
      <c r="Q1041" s="65" t="str">
        <f t="shared" si="1961"/>
        <v/>
      </c>
      <c r="R1041" s="65" t="str">
        <f t="shared" si="1961"/>
        <v/>
      </c>
      <c r="S1041" s="65" t="str">
        <f t="shared" si="1961"/>
        <v/>
      </c>
      <c r="T1041" s="65" t="str">
        <f t="shared" si="1961"/>
        <v/>
      </c>
      <c r="U1041" s="65" t="str">
        <f t="shared" si="1961"/>
        <v/>
      </c>
      <c r="V1041" s="65" t="str">
        <f t="shared" si="1961"/>
        <v/>
      </c>
      <c r="W1041" s="65" t="str">
        <f t="shared" si="1961"/>
        <v/>
      </c>
      <c r="X1041" s="65" t="str">
        <f t="shared" si="1961"/>
        <v/>
      </c>
      <c r="Y1041" s="65" t="str">
        <f t="shared" si="1961"/>
        <v/>
      </c>
      <c r="Z1041" s="65" t="str">
        <f t="shared" si="1961"/>
        <v/>
      </c>
    </row>
    <row r="1042">
      <c r="B1042" s="23"/>
      <c r="C1042" s="8"/>
      <c r="D1042" s="8"/>
      <c r="E1042" s="9"/>
      <c r="F1042" s="76"/>
      <c r="G1042" s="3"/>
      <c r="I1042" s="64" t="str">
        <f t="shared" si="4"/>
        <v/>
      </c>
      <c r="J1042" s="13" t="str">
        <f t="shared" si="1840"/>
        <v/>
      </c>
      <c r="K1042" s="13" t="str">
        <f t="shared" si="1879"/>
        <v/>
      </c>
      <c r="L1042" s="65" t="str">
        <f t="shared" ref="L1042:Z1042" si="1962">if($E1042="","",if($E1042="Injured",if(and(L$1=year(today()),L$1&lt;=$I1042,L$1&gt;=$H1042),0,if(and(L$1&lt;=$I1042,L$1&gt;=$H1042),$F1042,"")),if($E1042="Dropped",if(and(L$1&lt;=$I1042,L$1&gt;=$H1042),if(Year($D1042)=L$1,$F1042*0.8,if((year($D1042)+1)=L$1,$F1042*0.6,$F1042*0.4)) ,""),if($E1042="Minors",0,if($E1042="FA Contract",if(and(L$1&lt;=$I1042,L$1&gt;=$H1042),$F1042,""),if($E1042="YP Contract",if(L$1=$H1042,500000,if(L$1=($H1042+1),1000000,if(L$1=($H1042+2),1500000,"")))))))))</f>
        <v/>
      </c>
      <c r="M1042" s="65" t="str">
        <f t="shared" si="1962"/>
        <v/>
      </c>
      <c r="N1042" s="65" t="str">
        <f t="shared" si="1962"/>
        <v/>
      </c>
      <c r="O1042" s="65" t="str">
        <f t="shared" si="1962"/>
        <v/>
      </c>
      <c r="P1042" s="65" t="str">
        <f t="shared" si="1962"/>
        <v/>
      </c>
      <c r="Q1042" s="65" t="str">
        <f t="shared" si="1962"/>
        <v/>
      </c>
      <c r="R1042" s="65" t="str">
        <f t="shared" si="1962"/>
        <v/>
      </c>
      <c r="S1042" s="65" t="str">
        <f t="shared" si="1962"/>
        <v/>
      </c>
      <c r="T1042" s="65" t="str">
        <f t="shared" si="1962"/>
        <v/>
      </c>
      <c r="U1042" s="65" t="str">
        <f t="shared" si="1962"/>
        <v/>
      </c>
      <c r="V1042" s="65" t="str">
        <f t="shared" si="1962"/>
        <v/>
      </c>
      <c r="W1042" s="65" t="str">
        <f t="shared" si="1962"/>
        <v/>
      </c>
      <c r="X1042" s="65" t="str">
        <f t="shared" si="1962"/>
        <v/>
      </c>
      <c r="Y1042" s="65" t="str">
        <f t="shared" si="1962"/>
        <v/>
      </c>
      <c r="Z1042" s="65" t="str">
        <f t="shared" si="1962"/>
        <v/>
      </c>
    </row>
    <row r="1043">
      <c r="B1043" s="23"/>
      <c r="C1043" s="8"/>
      <c r="D1043" s="8"/>
      <c r="E1043" s="9"/>
      <c r="F1043" s="76"/>
      <c r="G1043" s="3"/>
      <c r="I1043" s="64" t="str">
        <f t="shared" si="4"/>
        <v/>
      </c>
      <c r="J1043" s="13" t="str">
        <f t="shared" si="1840"/>
        <v/>
      </c>
      <c r="K1043" s="13" t="str">
        <f t="shared" si="1879"/>
        <v/>
      </c>
      <c r="L1043" s="65" t="str">
        <f t="shared" ref="L1043:Z1043" si="1963">if($E1043="","",if($E1043="Injured",if(and(L$1=year(today()),L$1&lt;=$I1043,L$1&gt;=$H1043),0,if(and(L$1&lt;=$I1043,L$1&gt;=$H1043),$F1043,"")),if($E1043="Dropped",if(and(L$1&lt;=$I1043,L$1&gt;=$H1043),if(Year($D1043)=L$1,$F1043*0.8,if((year($D1043)+1)=L$1,$F1043*0.6,$F1043*0.4)) ,""),if($E1043="Minors",0,if($E1043="FA Contract",if(and(L$1&lt;=$I1043,L$1&gt;=$H1043),$F1043,""),if($E1043="YP Contract",if(L$1=$H1043,500000,if(L$1=($H1043+1),1000000,if(L$1=($H1043+2),1500000,"")))))))))</f>
        <v/>
      </c>
      <c r="M1043" s="65" t="str">
        <f t="shared" si="1963"/>
        <v/>
      </c>
      <c r="N1043" s="65" t="str">
        <f t="shared" si="1963"/>
        <v/>
      </c>
      <c r="O1043" s="65" t="str">
        <f t="shared" si="1963"/>
        <v/>
      </c>
      <c r="P1043" s="65" t="str">
        <f t="shared" si="1963"/>
        <v/>
      </c>
      <c r="Q1043" s="65" t="str">
        <f t="shared" si="1963"/>
        <v/>
      </c>
      <c r="R1043" s="65" t="str">
        <f t="shared" si="1963"/>
        <v/>
      </c>
      <c r="S1043" s="65" t="str">
        <f t="shared" si="1963"/>
        <v/>
      </c>
      <c r="T1043" s="65" t="str">
        <f t="shared" si="1963"/>
        <v/>
      </c>
      <c r="U1043" s="65" t="str">
        <f t="shared" si="1963"/>
        <v/>
      </c>
      <c r="V1043" s="65" t="str">
        <f t="shared" si="1963"/>
        <v/>
      </c>
      <c r="W1043" s="65" t="str">
        <f t="shared" si="1963"/>
        <v/>
      </c>
      <c r="X1043" s="65" t="str">
        <f t="shared" si="1963"/>
        <v/>
      </c>
      <c r="Y1043" s="65" t="str">
        <f t="shared" si="1963"/>
        <v/>
      </c>
      <c r="Z1043" s="65" t="str">
        <f t="shared" si="1963"/>
        <v/>
      </c>
    </row>
    <row r="1044">
      <c r="B1044" s="23"/>
      <c r="C1044" s="8"/>
      <c r="D1044" s="8"/>
      <c r="E1044" s="9"/>
      <c r="F1044" s="76"/>
      <c r="G1044" s="3"/>
      <c r="I1044" s="64" t="str">
        <f t="shared" si="4"/>
        <v/>
      </c>
      <c r="J1044" s="13" t="str">
        <f t="shared" si="1840"/>
        <v/>
      </c>
      <c r="K1044" s="13" t="str">
        <f t="shared" si="1879"/>
        <v/>
      </c>
      <c r="L1044" s="65" t="str">
        <f t="shared" ref="L1044:Z1044" si="1964">if($E1044="","",if($E1044="Injured",if(and(L$1=year(today()),L$1&lt;=$I1044,L$1&gt;=$H1044),0,if(and(L$1&lt;=$I1044,L$1&gt;=$H1044),$F1044,"")),if($E1044="Dropped",if(and(L$1&lt;=$I1044,L$1&gt;=$H1044),if(Year($D1044)=L$1,$F1044*0.8,if((year($D1044)+1)=L$1,$F1044*0.6,$F1044*0.4)) ,""),if($E1044="Minors",0,if($E1044="FA Contract",if(and(L$1&lt;=$I1044,L$1&gt;=$H1044),$F1044,""),if($E1044="YP Contract",if(L$1=$H1044,500000,if(L$1=($H1044+1),1000000,if(L$1=($H1044+2),1500000,"")))))))))</f>
        <v/>
      </c>
      <c r="M1044" s="65" t="str">
        <f t="shared" si="1964"/>
        <v/>
      </c>
      <c r="N1044" s="65" t="str">
        <f t="shared" si="1964"/>
        <v/>
      </c>
      <c r="O1044" s="65" t="str">
        <f t="shared" si="1964"/>
        <v/>
      </c>
      <c r="P1044" s="65" t="str">
        <f t="shared" si="1964"/>
        <v/>
      </c>
      <c r="Q1044" s="65" t="str">
        <f t="shared" si="1964"/>
        <v/>
      </c>
      <c r="R1044" s="65" t="str">
        <f t="shared" si="1964"/>
        <v/>
      </c>
      <c r="S1044" s="65" t="str">
        <f t="shared" si="1964"/>
        <v/>
      </c>
      <c r="T1044" s="65" t="str">
        <f t="shared" si="1964"/>
        <v/>
      </c>
      <c r="U1044" s="65" t="str">
        <f t="shared" si="1964"/>
        <v/>
      </c>
      <c r="V1044" s="65" t="str">
        <f t="shared" si="1964"/>
        <v/>
      </c>
      <c r="W1044" s="65" t="str">
        <f t="shared" si="1964"/>
        <v/>
      </c>
      <c r="X1044" s="65" t="str">
        <f t="shared" si="1964"/>
        <v/>
      </c>
      <c r="Y1044" s="65" t="str">
        <f t="shared" si="1964"/>
        <v/>
      </c>
      <c r="Z1044" s="65" t="str">
        <f t="shared" si="1964"/>
        <v/>
      </c>
    </row>
    <row r="1045">
      <c r="B1045" s="23"/>
      <c r="C1045" s="8"/>
      <c r="D1045" s="8"/>
      <c r="E1045" s="9"/>
      <c r="F1045" s="76"/>
      <c r="G1045" s="3"/>
      <c r="I1045" s="64" t="str">
        <f t="shared" si="4"/>
        <v/>
      </c>
      <c r="J1045" s="13" t="str">
        <f t="shared" si="1840"/>
        <v/>
      </c>
      <c r="K1045" s="13" t="str">
        <f t="shared" si="1879"/>
        <v/>
      </c>
      <c r="L1045" s="65" t="str">
        <f t="shared" ref="L1045:Z1045" si="1965">if($E1045="","",if($E1045="Injured",if(and(L$1=year(today()),L$1&lt;=$I1045,L$1&gt;=$H1045),0,if(and(L$1&lt;=$I1045,L$1&gt;=$H1045),$F1045,"")),if($E1045="Dropped",if(and(L$1&lt;=$I1045,L$1&gt;=$H1045),if(Year($D1045)=L$1,$F1045*0.8,if((year($D1045)+1)=L$1,$F1045*0.6,$F1045*0.4)) ,""),if($E1045="Minors",0,if($E1045="FA Contract",if(and(L$1&lt;=$I1045,L$1&gt;=$H1045),$F1045,""),if($E1045="YP Contract",if(L$1=$H1045,500000,if(L$1=($H1045+1),1000000,if(L$1=($H1045+2),1500000,"")))))))))</f>
        <v/>
      </c>
      <c r="M1045" s="65" t="str">
        <f t="shared" si="1965"/>
        <v/>
      </c>
      <c r="N1045" s="65" t="str">
        <f t="shared" si="1965"/>
        <v/>
      </c>
      <c r="O1045" s="65" t="str">
        <f t="shared" si="1965"/>
        <v/>
      </c>
      <c r="P1045" s="65" t="str">
        <f t="shared" si="1965"/>
        <v/>
      </c>
      <c r="Q1045" s="65" t="str">
        <f t="shared" si="1965"/>
        <v/>
      </c>
      <c r="R1045" s="65" t="str">
        <f t="shared" si="1965"/>
        <v/>
      </c>
      <c r="S1045" s="65" t="str">
        <f t="shared" si="1965"/>
        <v/>
      </c>
      <c r="T1045" s="65" t="str">
        <f t="shared" si="1965"/>
        <v/>
      </c>
      <c r="U1045" s="65" t="str">
        <f t="shared" si="1965"/>
        <v/>
      </c>
      <c r="V1045" s="65" t="str">
        <f t="shared" si="1965"/>
        <v/>
      </c>
      <c r="W1045" s="65" t="str">
        <f t="shared" si="1965"/>
        <v/>
      </c>
      <c r="X1045" s="65" t="str">
        <f t="shared" si="1965"/>
        <v/>
      </c>
      <c r="Y1045" s="65" t="str">
        <f t="shared" si="1965"/>
        <v/>
      </c>
      <c r="Z1045" s="65" t="str">
        <f t="shared" si="1965"/>
        <v/>
      </c>
    </row>
    <row r="1046">
      <c r="B1046" s="23"/>
      <c r="C1046" s="8"/>
      <c r="D1046" s="8"/>
      <c r="E1046" s="9"/>
      <c r="F1046" s="76"/>
      <c r="G1046" s="3"/>
      <c r="I1046" s="64" t="str">
        <f t="shared" si="4"/>
        <v/>
      </c>
      <c r="J1046" s="13" t="str">
        <f t="shared" si="1840"/>
        <v/>
      </c>
      <c r="K1046" s="13" t="str">
        <f t="shared" si="1879"/>
        <v/>
      </c>
      <c r="L1046" s="65" t="str">
        <f t="shared" ref="L1046:Z1046" si="1966">if($E1046="","",if($E1046="Injured",if(and(L$1=year(today()),L$1&lt;=$I1046,L$1&gt;=$H1046),0,if(and(L$1&lt;=$I1046,L$1&gt;=$H1046),$F1046,"")),if($E1046="Dropped",if(and(L$1&lt;=$I1046,L$1&gt;=$H1046),if(Year($D1046)=L$1,$F1046*0.8,if((year($D1046)+1)=L$1,$F1046*0.6,$F1046*0.4)) ,""),if($E1046="Minors",0,if($E1046="FA Contract",if(and(L$1&lt;=$I1046,L$1&gt;=$H1046),$F1046,""),if($E1046="YP Contract",if(L$1=$H1046,500000,if(L$1=($H1046+1),1000000,if(L$1=($H1046+2),1500000,"")))))))))</f>
        <v/>
      </c>
      <c r="M1046" s="65" t="str">
        <f t="shared" si="1966"/>
        <v/>
      </c>
      <c r="N1046" s="65" t="str">
        <f t="shared" si="1966"/>
        <v/>
      </c>
      <c r="O1046" s="65" t="str">
        <f t="shared" si="1966"/>
        <v/>
      </c>
      <c r="P1046" s="65" t="str">
        <f t="shared" si="1966"/>
        <v/>
      </c>
      <c r="Q1046" s="65" t="str">
        <f t="shared" si="1966"/>
        <v/>
      </c>
      <c r="R1046" s="65" t="str">
        <f t="shared" si="1966"/>
        <v/>
      </c>
      <c r="S1046" s="65" t="str">
        <f t="shared" si="1966"/>
        <v/>
      </c>
      <c r="T1046" s="65" t="str">
        <f t="shared" si="1966"/>
        <v/>
      </c>
      <c r="U1046" s="65" t="str">
        <f t="shared" si="1966"/>
        <v/>
      </c>
      <c r="V1046" s="65" t="str">
        <f t="shared" si="1966"/>
        <v/>
      </c>
      <c r="W1046" s="65" t="str">
        <f t="shared" si="1966"/>
        <v/>
      </c>
      <c r="X1046" s="65" t="str">
        <f t="shared" si="1966"/>
        <v/>
      </c>
      <c r="Y1046" s="65" t="str">
        <f t="shared" si="1966"/>
        <v/>
      </c>
      <c r="Z1046" s="65" t="str">
        <f t="shared" si="1966"/>
        <v/>
      </c>
    </row>
    <row r="1047">
      <c r="B1047" s="23"/>
      <c r="C1047" s="8"/>
      <c r="D1047" s="8"/>
      <c r="E1047" s="9"/>
      <c r="F1047" s="76"/>
      <c r="G1047" s="3"/>
      <c r="I1047" s="64" t="str">
        <f t="shared" si="4"/>
        <v/>
      </c>
      <c r="J1047" s="13" t="str">
        <f t="shared" si="1840"/>
        <v/>
      </c>
      <c r="K1047" s="13" t="str">
        <f t="shared" si="1879"/>
        <v/>
      </c>
      <c r="L1047" s="65" t="str">
        <f t="shared" ref="L1047:Z1047" si="1967">if($E1047="","",if($E1047="Injured",if(and(L$1=year(today()),L$1&lt;=$I1047,L$1&gt;=$H1047),0,if(and(L$1&lt;=$I1047,L$1&gt;=$H1047),$F1047,"")),if($E1047="Dropped",if(and(L$1&lt;=$I1047,L$1&gt;=$H1047),if(Year($D1047)=L$1,$F1047*0.8,if((year($D1047)+1)=L$1,$F1047*0.6,$F1047*0.4)) ,""),if($E1047="Minors",0,if($E1047="FA Contract",if(and(L$1&lt;=$I1047,L$1&gt;=$H1047),$F1047,""),if($E1047="YP Contract",if(L$1=$H1047,500000,if(L$1=($H1047+1),1000000,if(L$1=($H1047+2),1500000,"")))))))))</f>
        <v/>
      </c>
      <c r="M1047" s="65" t="str">
        <f t="shared" si="1967"/>
        <v/>
      </c>
      <c r="N1047" s="65" t="str">
        <f t="shared" si="1967"/>
        <v/>
      </c>
      <c r="O1047" s="65" t="str">
        <f t="shared" si="1967"/>
        <v/>
      </c>
      <c r="P1047" s="65" t="str">
        <f t="shared" si="1967"/>
        <v/>
      </c>
      <c r="Q1047" s="65" t="str">
        <f t="shared" si="1967"/>
        <v/>
      </c>
      <c r="R1047" s="65" t="str">
        <f t="shared" si="1967"/>
        <v/>
      </c>
      <c r="S1047" s="65" t="str">
        <f t="shared" si="1967"/>
        <v/>
      </c>
      <c r="T1047" s="65" t="str">
        <f t="shared" si="1967"/>
        <v/>
      </c>
      <c r="U1047" s="65" t="str">
        <f t="shared" si="1967"/>
        <v/>
      </c>
      <c r="V1047" s="65" t="str">
        <f t="shared" si="1967"/>
        <v/>
      </c>
      <c r="W1047" s="65" t="str">
        <f t="shared" si="1967"/>
        <v/>
      </c>
      <c r="X1047" s="65" t="str">
        <f t="shared" si="1967"/>
        <v/>
      </c>
      <c r="Y1047" s="65" t="str">
        <f t="shared" si="1967"/>
        <v/>
      </c>
      <c r="Z1047" s="65" t="str">
        <f t="shared" si="1967"/>
        <v/>
      </c>
    </row>
    <row r="1048">
      <c r="B1048" s="23"/>
      <c r="C1048" s="8"/>
      <c r="D1048" s="8"/>
      <c r="E1048" s="9"/>
      <c r="F1048" s="76"/>
      <c r="G1048" s="3"/>
      <c r="I1048" s="64" t="str">
        <f t="shared" si="4"/>
        <v/>
      </c>
      <c r="J1048" s="13" t="str">
        <f t="shared" si="1840"/>
        <v/>
      </c>
      <c r="K1048" s="13" t="str">
        <f t="shared" si="1879"/>
        <v/>
      </c>
      <c r="L1048" s="65" t="str">
        <f t="shared" ref="L1048:Z1048" si="1968">if($E1048="","",if($E1048="Injured",if(and(L$1=year(today()),L$1&lt;=$I1048,L$1&gt;=$H1048),0,if(and(L$1&lt;=$I1048,L$1&gt;=$H1048),$F1048,"")),if($E1048="Dropped",if(and(L$1&lt;=$I1048,L$1&gt;=$H1048),if(Year($D1048)=L$1,$F1048*0.8,if((year($D1048)+1)=L$1,$F1048*0.6,$F1048*0.4)) ,""),if($E1048="Minors",0,if($E1048="FA Contract",if(and(L$1&lt;=$I1048,L$1&gt;=$H1048),$F1048,""),if($E1048="YP Contract",if(L$1=$H1048,500000,if(L$1=($H1048+1),1000000,if(L$1=($H1048+2),1500000,"")))))))))</f>
        <v/>
      </c>
      <c r="M1048" s="65" t="str">
        <f t="shared" si="1968"/>
        <v/>
      </c>
      <c r="N1048" s="65" t="str">
        <f t="shared" si="1968"/>
        <v/>
      </c>
      <c r="O1048" s="65" t="str">
        <f t="shared" si="1968"/>
        <v/>
      </c>
      <c r="P1048" s="65" t="str">
        <f t="shared" si="1968"/>
        <v/>
      </c>
      <c r="Q1048" s="65" t="str">
        <f t="shared" si="1968"/>
        <v/>
      </c>
      <c r="R1048" s="65" t="str">
        <f t="shared" si="1968"/>
        <v/>
      </c>
      <c r="S1048" s="65" t="str">
        <f t="shared" si="1968"/>
        <v/>
      </c>
      <c r="T1048" s="65" t="str">
        <f t="shared" si="1968"/>
        <v/>
      </c>
      <c r="U1048" s="65" t="str">
        <f t="shared" si="1968"/>
        <v/>
      </c>
      <c r="V1048" s="65" t="str">
        <f t="shared" si="1968"/>
        <v/>
      </c>
      <c r="W1048" s="65" t="str">
        <f t="shared" si="1968"/>
        <v/>
      </c>
      <c r="X1048" s="65" t="str">
        <f t="shared" si="1968"/>
        <v/>
      </c>
      <c r="Y1048" s="65" t="str">
        <f t="shared" si="1968"/>
        <v/>
      </c>
      <c r="Z1048" s="65" t="str">
        <f t="shared" si="1968"/>
        <v/>
      </c>
    </row>
    <row r="1049">
      <c r="B1049" s="23"/>
      <c r="C1049" s="8"/>
      <c r="D1049" s="8"/>
      <c r="E1049" s="9"/>
      <c r="F1049" s="76"/>
      <c r="G1049" s="3"/>
      <c r="I1049" s="64" t="str">
        <f t="shared" si="4"/>
        <v/>
      </c>
      <c r="J1049" s="13" t="str">
        <f t="shared" si="1840"/>
        <v/>
      </c>
      <c r="K1049" s="13" t="str">
        <f t="shared" si="1879"/>
        <v/>
      </c>
      <c r="L1049" s="65" t="str">
        <f t="shared" ref="L1049:Z1049" si="1969">if($E1049="","",if($E1049="Injured",if(and(L$1=year(today()),L$1&lt;=$I1049,L$1&gt;=$H1049),0,if(and(L$1&lt;=$I1049,L$1&gt;=$H1049),$F1049,"")),if($E1049="Dropped",if(and(L$1&lt;=$I1049,L$1&gt;=$H1049),if(Year($D1049)=L$1,$F1049*0.8,if((year($D1049)+1)=L$1,$F1049*0.6,$F1049*0.4)) ,""),if($E1049="Minors",0,if($E1049="FA Contract",if(and(L$1&lt;=$I1049,L$1&gt;=$H1049),$F1049,""),if($E1049="YP Contract",if(L$1=$H1049,500000,if(L$1=($H1049+1),1000000,if(L$1=($H1049+2),1500000,"")))))))))</f>
        <v/>
      </c>
      <c r="M1049" s="65" t="str">
        <f t="shared" si="1969"/>
        <v/>
      </c>
      <c r="N1049" s="65" t="str">
        <f t="shared" si="1969"/>
        <v/>
      </c>
      <c r="O1049" s="65" t="str">
        <f t="shared" si="1969"/>
        <v/>
      </c>
      <c r="P1049" s="65" t="str">
        <f t="shared" si="1969"/>
        <v/>
      </c>
      <c r="Q1049" s="65" t="str">
        <f t="shared" si="1969"/>
        <v/>
      </c>
      <c r="R1049" s="65" t="str">
        <f t="shared" si="1969"/>
        <v/>
      </c>
      <c r="S1049" s="65" t="str">
        <f t="shared" si="1969"/>
        <v/>
      </c>
      <c r="T1049" s="65" t="str">
        <f t="shared" si="1969"/>
        <v/>
      </c>
      <c r="U1049" s="65" t="str">
        <f t="shared" si="1969"/>
        <v/>
      </c>
      <c r="V1049" s="65" t="str">
        <f t="shared" si="1969"/>
        <v/>
      </c>
      <c r="W1049" s="65" t="str">
        <f t="shared" si="1969"/>
        <v/>
      </c>
      <c r="X1049" s="65" t="str">
        <f t="shared" si="1969"/>
        <v/>
      </c>
      <c r="Y1049" s="65" t="str">
        <f t="shared" si="1969"/>
        <v/>
      </c>
      <c r="Z1049" s="65" t="str">
        <f t="shared" si="1969"/>
        <v/>
      </c>
    </row>
    <row r="1050">
      <c r="B1050" s="23"/>
      <c r="C1050" s="8"/>
      <c r="D1050" s="8"/>
      <c r="E1050" s="9"/>
      <c r="F1050" s="76"/>
      <c r="G1050" s="3"/>
      <c r="I1050" s="64" t="str">
        <f t="shared" si="4"/>
        <v/>
      </c>
      <c r="J1050" s="13" t="str">
        <f t="shared" si="1840"/>
        <v/>
      </c>
      <c r="K1050" s="13" t="str">
        <f t="shared" si="1879"/>
        <v/>
      </c>
      <c r="L1050" s="65" t="str">
        <f t="shared" ref="L1050:Z1050" si="1970">if($E1050="","",if($E1050="Injured",if(and(L$1=year(today()),L$1&lt;=$I1050,L$1&gt;=$H1050),0,if(and(L$1&lt;=$I1050,L$1&gt;=$H1050),$F1050,"")),if($E1050="Dropped",if(and(L$1&lt;=$I1050,L$1&gt;=$H1050),if(Year($D1050)=L$1,$F1050*0.8,if((year($D1050)+1)=L$1,$F1050*0.6,$F1050*0.4)) ,""),if($E1050="Minors",0,if($E1050="FA Contract",if(and(L$1&lt;=$I1050,L$1&gt;=$H1050),$F1050,""),if($E1050="YP Contract",if(L$1=$H1050,500000,if(L$1=($H1050+1),1000000,if(L$1=($H1050+2),1500000,"")))))))))</f>
        <v/>
      </c>
      <c r="M1050" s="65" t="str">
        <f t="shared" si="1970"/>
        <v/>
      </c>
      <c r="N1050" s="65" t="str">
        <f t="shared" si="1970"/>
        <v/>
      </c>
      <c r="O1050" s="65" t="str">
        <f t="shared" si="1970"/>
        <v/>
      </c>
      <c r="P1050" s="65" t="str">
        <f t="shared" si="1970"/>
        <v/>
      </c>
      <c r="Q1050" s="65" t="str">
        <f t="shared" si="1970"/>
        <v/>
      </c>
      <c r="R1050" s="65" t="str">
        <f t="shared" si="1970"/>
        <v/>
      </c>
      <c r="S1050" s="65" t="str">
        <f t="shared" si="1970"/>
        <v/>
      </c>
      <c r="T1050" s="65" t="str">
        <f t="shared" si="1970"/>
        <v/>
      </c>
      <c r="U1050" s="65" t="str">
        <f t="shared" si="1970"/>
        <v/>
      </c>
      <c r="V1050" s="65" t="str">
        <f t="shared" si="1970"/>
        <v/>
      </c>
      <c r="W1050" s="65" t="str">
        <f t="shared" si="1970"/>
        <v/>
      </c>
      <c r="X1050" s="65" t="str">
        <f t="shared" si="1970"/>
        <v/>
      </c>
      <c r="Y1050" s="65" t="str">
        <f t="shared" si="1970"/>
        <v/>
      </c>
      <c r="Z1050" s="65" t="str">
        <f t="shared" si="1970"/>
        <v/>
      </c>
    </row>
    <row r="1051">
      <c r="B1051" s="23"/>
      <c r="C1051" s="8"/>
      <c r="D1051" s="8"/>
      <c r="E1051" s="9"/>
      <c r="F1051" s="76"/>
      <c r="G1051" s="3"/>
      <c r="I1051" s="64" t="str">
        <f t="shared" si="4"/>
        <v/>
      </c>
      <c r="J1051" s="13" t="str">
        <f t="shared" si="1840"/>
        <v/>
      </c>
      <c r="K1051" s="13" t="str">
        <f t="shared" si="1879"/>
        <v/>
      </c>
      <c r="L1051" s="65" t="str">
        <f t="shared" ref="L1051:Z1051" si="1971">if($E1051="","",if($E1051="Injured",if(and(L$1=year(today()),L$1&lt;=$I1051,L$1&gt;=$H1051),0,if(and(L$1&lt;=$I1051,L$1&gt;=$H1051),$F1051,"")),if($E1051="Dropped",if(and(L$1&lt;=$I1051,L$1&gt;=$H1051),if(Year($D1051)=L$1,$F1051*0.8,if((year($D1051)+1)=L$1,$F1051*0.6,$F1051*0.4)) ,""),if($E1051="Minors",0,if($E1051="FA Contract",if(and(L$1&lt;=$I1051,L$1&gt;=$H1051),$F1051,""),if($E1051="YP Contract",if(L$1=$H1051,500000,if(L$1=($H1051+1),1000000,if(L$1=($H1051+2),1500000,"")))))))))</f>
        <v/>
      </c>
      <c r="M1051" s="65" t="str">
        <f t="shared" si="1971"/>
        <v/>
      </c>
      <c r="N1051" s="65" t="str">
        <f t="shared" si="1971"/>
        <v/>
      </c>
      <c r="O1051" s="65" t="str">
        <f t="shared" si="1971"/>
        <v/>
      </c>
      <c r="P1051" s="65" t="str">
        <f t="shared" si="1971"/>
        <v/>
      </c>
      <c r="Q1051" s="65" t="str">
        <f t="shared" si="1971"/>
        <v/>
      </c>
      <c r="R1051" s="65" t="str">
        <f t="shared" si="1971"/>
        <v/>
      </c>
      <c r="S1051" s="65" t="str">
        <f t="shared" si="1971"/>
        <v/>
      </c>
      <c r="T1051" s="65" t="str">
        <f t="shared" si="1971"/>
        <v/>
      </c>
      <c r="U1051" s="65" t="str">
        <f t="shared" si="1971"/>
        <v/>
      </c>
      <c r="V1051" s="65" t="str">
        <f t="shared" si="1971"/>
        <v/>
      </c>
      <c r="W1051" s="65" t="str">
        <f t="shared" si="1971"/>
        <v/>
      </c>
      <c r="X1051" s="65" t="str">
        <f t="shared" si="1971"/>
        <v/>
      </c>
      <c r="Y1051" s="65" t="str">
        <f t="shared" si="1971"/>
        <v/>
      </c>
      <c r="Z1051" s="65" t="str">
        <f t="shared" si="1971"/>
        <v/>
      </c>
    </row>
    <row r="1052">
      <c r="B1052" s="23"/>
      <c r="C1052" s="8"/>
      <c r="D1052" s="8"/>
      <c r="E1052" s="9"/>
      <c r="F1052" s="76"/>
      <c r="G1052" s="3"/>
      <c r="I1052" s="64" t="str">
        <f t="shared" si="4"/>
        <v/>
      </c>
      <c r="J1052" s="13" t="str">
        <f t="shared" si="1840"/>
        <v/>
      </c>
      <c r="K1052" s="13" t="str">
        <f t="shared" si="1879"/>
        <v/>
      </c>
      <c r="L1052" s="65" t="str">
        <f t="shared" ref="L1052:Z1052" si="1972">if($E1052="","",if($E1052="Injured",if(and(L$1=year(today()),L$1&lt;=$I1052,L$1&gt;=$H1052),0,if(and(L$1&lt;=$I1052,L$1&gt;=$H1052),$F1052,"")),if($E1052="Dropped",if(and(L$1&lt;=$I1052,L$1&gt;=$H1052),if(Year($D1052)=L$1,$F1052*0.8,if((year($D1052)+1)=L$1,$F1052*0.6,$F1052*0.4)) ,""),if($E1052="Minors",0,if($E1052="FA Contract",if(and(L$1&lt;=$I1052,L$1&gt;=$H1052),$F1052,""),if($E1052="YP Contract",if(L$1=$H1052,500000,if(L$1=($H1052+1),1000000,if(L$1=($H1052+2),1500000,"")))))))))</f>
        <v/>
      </c>
      <c r="M1052" s="65" t="str">
        <f t="shared" si="1972"/>
        <v/>
      </c>
      <c r="N1052" s="65" t="str">
        <f t="shared" si="1972"/>
        <v/>
      </c>
      <c r="O1052" s="65" t="str">
        <f t="shared" si="1972"/>
        <v/>
      </c>
      <c r="P1052" s="65" t="str">
        <f t="shared" si="1972"/>
        <v/>
      </c>
      <c r="Q1052" s="65" t="str">
        <f t="shared" si="1972"/>
        <v/>
      </c>
      <c r="R1052" s="65" t="str">
        <f t="shared" si="1972"/>
        <v/>
      </c>
      <c r="S1052" s="65" t="str">
        <f t="shared" si="1972"/>
        <v/>
      </c>
      <c r="T1052" s="65" t="str">
        <f t="shared" si="1972"/>
        <v/>
      </c>
      <c r="U1052" s="65" t="str">
        <f t="shared" si="1972"/>
        <v/>
      </c>
      <c r="V1052" s="65" t="str">
        <f t="shared" si="1972"/>
        <v/>
      </c>
      <c r="W1052" s="65" t="str">
        <f t="shared" si="1972"/>
        <v/>
      </c>
      <c r="X1052" s="65" t="str">
        <f t="shared" si="1972"/>
        <v/>
      </c>
      <c r="Y1052" s="65" t="str">
        <f t="shared" si="1972"/>
        <v/>
      </c>
      <c r="Z1052" s="65" t="str">
        <f t="shared" si="1972"/>
        <v/>
      </c>
    </row>
    <row r="1053">
      <c r="B1053" s="23"/>
      <c r="C1053" s="8"/>
      <c r="D1053" s="8"/>
      <c r="E1053" s="9"/>
      <c r="F1053" s="76"/>
      <c r="G1053" s="3"/>
      <c r="I1053" s="64" t="str">
        <f t="shared" si="4"/>
        <v/>
      </c>
      <c r="J1053" s="13" t="str">
        <f t="shared" si="1840"/>
        <v/>
      </c>
      <c r="K1053" s="13" t="str">
        <f t="shared" si="1879"/>
        <v/>
      </c>
      <c r="L1053" s="65" t="str">
        <f t="shared" ref="L1053:Z1053" si="1973">if($E1053="","",if($E1053="Injured",if(and(L$1=year(today()),L$1&lt;=$I1053,L$1&gt;=$H1053),0,if(and(L$1&lt;=$I1053,L$1&gt;=$H1053),$F1053,"")),if($E1053="Dropped",if(and(L$1&lt;=$I1053,L$1&gt;=$H1053),if(Year($D1053)=L$1,$F1053*0.8,if((year($D1053)+1)=L$1,$F1053*0.6,$F1053*0.4)) ,""),if($E1053="Minors",0,if($E1053="FA Contract",if(and(L$1&lt;=$I1053,L$1&gt;=$H1053),$F1053,""),if($E1053="YP Contract",if(L$1=$H1053,500000,if(L$1=($H1053+1),1000000,if(L$1=($H1053+2),1500000,"")))))))))</f>
        <v/>
      </c>
      <c r="M1053" s="65" t="str">
        <f t="shared" si="1973"/>
        <v/>
      </c>
      <c r="N1053" s="65" t="str">
        <f t="shared" si="1973"/>
        <v/>
      </c>
      <c r="O1053" s="65" t="str">
        <f t="shared" si="1973"/>
        <v/>
      </c>
      <c r="P1053" s="65" t="str">
        <f t="shared" si="1973"/>
        <v/>
      </c>
      <c r="Q1053" s="65" t="str">
        <f t="shared" si="1973"/>
        <v/>
      </c>
      <c r="R1053" s="65" t="str">
        <f t="shared" si="1973"/>
        <v/>
      </c>
      <c r="S1053" s="65" t="str">
        <f t="shared" si="1973"/>
        <v/>
      </c>
      <c r="T1053" s="65" t="str">
        <f t="shared" si="1973"/>
        <v/>
      </c>
      <c r="U1053" s="65" t="str">
        <f t="shared" si="1973"/>
        <v/>
      </c>
      <c r="V1053" s="65" t="str">
        <f t="shared" si="1973"/>
        <v/>
      </c>
      <c r="W1053" s="65" t="str">
        <f t="shared" si="1973"/>
        <v/>
      </c>
      <c r="X1053" s="65" t="str">
        <f t="shared" si="1973"/>
        <v/>
      </c>
      <c r="Y1053" s="65" t="str">
        <f t="shared" si="1973"/>
        <v/>
      </c>
      <c r="Z1053" s="65" t="str">
        <f t="shared" si="1973"/>
        <v/>
      </c>
    </row>
    <row r="1054">
      <c r="B1054" s="23"/>
      <c r="C1054" s="8"/>
      <c r="D1054" s="8"/>
      <c r="E1054" s="9"/>
      <c r="F1054" s="76"/>
      <c r="G1054" s="3"/>
      <c r="I1054" s="64" t="str">
        <f t="shared" si="4"/>
        <v/>
      </c>
      <c r="J1054" s="13" t="str">
        <f t="shared" si="1840"/>
        <v/>
      </c>
      <c r="K1054" s="13" t="str">
        <f t="shared" si="1879"/>
        <v/>
      </c>
      <c r="L1054" s="65" t="str">
        <f t="shared" ref="L1054:Z1054" si="1974">if($E1054="","",if($E1054="Injured",if(and(L$1=year(today()),L$1&lt;=$I1054,L$1&gt;=$H1054),0,if(and(L$1&lt;=$I1054,L$1&gt;=$H1054),$F1054,"")),if($E1054="Dropped",if(and(L$1&lt;=$I1054,L$1&gt;=$H1054),if(Year($D1054)=L$1,$F1054*0.8,if((year($D1054)+1)=L$1,$F1054*0.6,$F1054*0.4)) ,""),if($E1054="Minors",0,if($E1054="FA Contract",if(and(L$1&lt;=$I1054,L$1&gt;=$H1054),$F1054,""),if($E1054="YP Contract",if(L$1=$H1054,500000,if(L$1=($H1054+1),1000000,if(L$1=($H1054+2),1500000,"")))))))))</f>
        <v/>
      </c>
      <c r="M1054" s="65" t="str">
        <f t="shared" si="1974"/>
        <v/>
      </c>
      <c r="N1054" s="65" t="str">
        <f t="shared" si="1974"/>
        <v/>
      </c>
      <c r="O1054" s="65" t="str">
        <f t="shared" si="1974"/>
        <v/>
      </c>
      <c r="P1054" s="65" t="str">
        <f t="shared" si="1974"/>
        <v/>
      </c>
      <c r="Q1054" s="65" t="str">
        <f t="shared" si="1974"/>
        <v/>
      </c>
      <c r="R1054" s="65" t="str">
        <f t="shared" si="1974"/>
        <v/>
      </c>
      <c r="S1054" s="65" t="str">
        <f t="shared" si="1974"/>
        <v/>
      </c>
      <c r="T1054" s="65" t="str">
        <f t="shared" si="1974"/>
        <v/>
      </c>
      <c r="U1054" s="65" t="str">
        <f t="shared" si="1974"/>
        <v/>
      </c>
      <c r="V1054" s="65" t="str">
        <f t="shared" si="1974"/>
        <v/>
      </c>
      <c r="W1054" s="65" t="str">
        <f t="shared" si="1974"/>
        <v/>
      </c>
      <c r="X1054" s="65" t="str">
        <f t="shared" si="1974"/>
        <v/>
      </c>
      <c r="Y1054" s="65" t="str">
        <f t="shared" si="1974"/>
        <v/>
      </c>
      <c r="Z1054" s="65" t="str">
        <f t="shared" si="1974"/>
        <v/>
      </c>
    </row>
    <row r="1055">
      <c r="B1055" s="23"/>
      <c r="C1055" s="8"/>
      <c r="D1055" s="8"/>
      <c r="E1055" s="9"/>
      <c r="F1055" s="76"/>
      <c r="G1055" s="3"/>
      <c r="I1055" s="64" t="str">
        <f t="shared" si="4"/>
        <v/>
      </c>
      <c r="J1055" s="13" t="str">
        <f t="shared" si="1840"/>
        <v/>
      </c>
      <c r="K1055" s="13" t="str">
        <f t="shared" si="1879"/>
        <v/>
      </c>
      <c r="L1055" s="65" t="str">
        <f t="shared" ref="L1055:Z1055" si="1975">if($E1055="","",if($E1055="Injured",if(and(L$1=year(today()),L$1&lt;=$I1055,L$1&gt;=$H1055),0,if(and(L$1&lt;=$I1055,L$1&gt;=$H1055),$F1055,"")),if($E1055="Dropped",if(and(L$1&lt;=$I1055,L$1&gt;=$H1055),if(Year($D1055)=L$1,$F1055*0.8,if((year($D1055)+1)=L$1,$F1055*0.6,$F1055*0.4)) ,""),if($E1055="Minors",0,if($E1055="FA Contract",if(and(L$1&lt;=$I1055,L$1&gt;=$H1055),$F1055,""),if($E1055="YP Contract",if(L$1=$H1055,500000,if(L$1=($H1055+1),1000000,if(L$1=($H1055+2),1500000,"")))))))))</f>
        <v/>
      </c>
      <c r="M1055" s="65" t="str">
        <f t="shared" si="1975"/>
        <v/>
      </c>
      <c r="N1055" s="65" t="str">
        <f t="shared" si="1975"/>
        <v/>
      </c>
      <c r="O1055" s="65" t="str">
        <f t="shared" si="1975"/>
        <v/>
      </c>
      <c r="P1055" s="65" t="str">
        <f t="shared" si="1975"/>
        <v/>
      </c>
      <c r="Q1055" s="65" t="str">
        <f t="shared" si="1975"/>
        <v/>
      </c>
      <c r="R1055" s="65" t="str">
        <f t="shared" si="1975"/>
        <v/>
      </c>
      <c r="S1055" s="65" t="str">
        <f t="shared" si="1975"/>
        <v/>
      </c>
      <c r="T1055" s="65" t="str">
        <f t="shared" si="1975"/>
        <v/>
      </c>
      <c r="U1055" s="65" t="str">
        <f t="shared" si="1975"/>
        <v/>
      </c>
      <c r="V1055" s="65" t="str">
        <f t="shared" si="1975"/>
        <v/>
      </c>
      <c r="W1055" s="65" t="str">
        <f t="shared" si="1975"/>
        <v/>
      </c>
      <c r="X1055" s="65" t="str">
        <f t="shared" si="1975"/>
        <v/>
      </c>
      <c r="Y1055" s="65" t="str">
        <f t="shared" si="1975"/>
        <v/>
      </c>
      <c r="Z1055" s="65" t="str">
        <f t="shared" si="1975"/>
        <v/>
      </c>
    </row>
    <row r="1056">
      <c r="B1056" s="23"/>
      <c r="C1056" s="8"/>
      <c r="D1056" s="8"/>
      <c r="E1056" s="9"/>
      <c r="F1056" s="76"/>
      <c r="G1056" s="3"/>
      <c r="I1056" s="64" t="str">
        <f t="shared" si="4"/>
        <v/>
      </c>
      <c r="J1056" s="13" t="str">
        <f t="shared" si="1840"/>
        <v/>
      </c>
      <c r="K1056" s="13" t="str">
        <f t="shared" si="1879"/>
        <v/>
      </c>
      <c r="L1056" s="65" t="str">
        <f t="shared" ref="L1056:Z1056" si="1976">if($E1056="","",if($E1056="Injured",if(and(L$1=year(today()),L$1&lt;=$I1056,L$1&gt;=$H1056),0,if(and(L$1&lt;=$I1056,L$1&gt;=$H1056),$F1056,"")),if($E1056="Dropped",if(and(L$1&lt;=$I1056,L$1&gt;=$H1056),if(Year($D1056)=L$1,$F1056*0.8,if((year($D1056)+1)=L$1,$F1056*0.6,$F1056*0.4)) ,""),if($E1056="Minors",0,if($E1056="FA Contract",if(and(L$1&lt;=$I1056,L$1&gt;=$H1056),$F1056,""),if($E1056="YP Contract",if(L$1=$H1056,500000,if(L$1=($H1056+1),1000000,if(L$1=($H1056+2),1500000,"")))))))))</f>
        <v/>
      </c>
      <c r="M1056" s="65" t="str">
        <f t="shared" si="1976"/>
        <v/>
      </c>
      <c r="N1056" s="65" t="str">
        <f t="shared" si="1976"/>
        <v/>
      </c>
      <c r="O1056" s="65" t="str">
        <f t="shared" si="1976"/>
        <v/>
      </c>
      <c r="P1056" s="65" t="str">
        <f t="shared" si="1976"/>
        <v/>
      </c>
      <c r="Q1056" s="65" t="str">
        <f t="shared" si="1976"/>
        <v/>
      </c>
      <c r="R1056" s="65" t="str">
        <f t="shared" si="1976"/>
        <v/>
      </c>
      <c r="S1056" s="65" t="str">
        <f t="shared" si="1976"/>
        <v/>
      </c>
      <c r="T1056" s="65" t="str">
        <f t="shared" si="1976"/>
        <v/>
      </c>
      <c r="U1056" s="65" t="str">
        <f t="shared" si="1976"/>
        <v/>
      </c>
      <c r="V1056" s="65" t="str">
        <f t="shared" si="1976"/>
        <v/>
      </c>
      <c r="W1056" s="65" t="str">
        <f t="shared" si="1976"/>
        <v/>
      </c>
      <c r="X1056" s="65" t="str">
        <f t="shared" si="1976"/>
        <v/>
      </c>
      <c r="Y1056" s="65" t="str">
        <f t="shared" si="1976"/>
        <v/>
      </c>
      <c r="Z1056" s="65" t="str">
        <f t="shared" si="1976"/>
        <v/>
      </c>
    </row>
    <row r="1057">
      <c r="B1057" s="23"/>
      <c r="C1057" s="8"/>
      <c r="D1057" s="8"/>
      <c r="E1057" s="9"/>
      <c r="F1057" s="76"/>
      <c r="G1057" s="3"/>
      <c r="I1057" s="64" t="str">
        <f t="shared" si="4"/>
        <v/>
      </c>
      <c r="J1057" s="13" t="str">
        <f t="shared" si="1840"/>
        <v/>
      </c>
      <c r="K1057" s="13" t="str">
        <f t="shared" si="1879"/>
        <v/>
      </c>
      <c r="L1057" s="65" t="str">
        <f t="shared" ref="L1057:Z1057" si="1977">if($E1057="","",if($E1057="Injured",if(and(L$1=year(today()),L$1&lt;=$I1057,L$1&gt;=$H1057),0,if(and(L$1&lt;=$I1057,L$1&gt;=$H1057),$F1057,"")),if($E1057="Dropped",if(and(L$1&lt;=$I1057,L$1&gt;=$H1057),if(Year($D1057)=L$1,$F1057*0.8,if((year($D1057)+1)=L$1,$F1057*0.6,$F1057*0.4)) ,""),if($E1057="Minors",0,if($E1057="FA Contract",if(and(L$1&lt;=$I1057,L$1&gt;=$H1057),$F1057,""),if($E1057="YP Contract",if(L$1=$H1057,500000,if(L$1=($H1057+1),1000000,if(L$1=($H1057+2),1500000,"")))))))))</f>
        <v/>
      </c>
      <c r="M1057" s="65" t="str">
        <f t="shared" si="1977"/>
        <v/>
      </c>
      <c r="N1057" s="65" t="str">
        <f t="shared" si="1977"/>
        <v/>
      </c>
      <c r="O1057" s="65" t="str">
        <f t="shared" si="1977"/>
        <v/>
      </c>
      <c r="P1057" s="65" t="str">
        <f t="shared" si="1977"/>
        <v/>
      </c>
      <c r="Q1057" s="65" t="str">
        <f t="shared" si="1977"/>
        <v/>
      </c>
      <c r="R1057" s="65" t="str">
        <f t="shared" si="1977"/>
        <v/>
      </c>
      <c r="S1057" s="65" t="str">
        <f t="shared" si="1977"/>
        <v/>
      </c>
      <c r="T1057" s="65" t="str">
        <f t="shared" si="1977"/>
        <v/>
      </c>
      <c r="U1057" s="65" t="str">
        <f t="shared" si="1977"/>
        <v/>
      </c>
      <c r="V1057" s="65" t="str">
        <f t="shared" si="1977"/>
        <v/>
      </c>
      <c r="W1057" s="65" t="str">
        <f t="shared" si="1977"/>
        <v/>
      </c>
      <c r="X1057" s="65" t="str">
        <f t="shared" si="1977"/>
        <v/>
      </c>
      <c r="Y1057" s="65" t="str">
        <f t="shared" si="1977"/>
        <v/>
      </c>
      <c r="Z1057" s="65" t="str">
        <f t="shared" si="1977"/>
        <v/>
      </c>
    </row>
    <row r="1058">
      <c r="B1058" s="23"/>
      <c r="C1058" s="8"/>
      <c r="D1058" s="8"/>
      <c r="E1058" s="9"/>
      <c r="F1058" s="76"/>
      <c r="G1058" s="3"/>
      <c r="I1058" s="64" t="str">
        <f t="shared" si="4"/>
        <v/>
      </c>
      <c r="J1058" s="13" t="str">
        <f t="shared" si="1840"/>
        <v/>
      </c>
      <c r="K1058" s="13" t="str">
        <f t="shared" si="1879"/>
        <v/>
      </c>
      <c r="L1058" s="65" t="str">
        <f t="shared" ref="L1058:Z1058" si="1978">if($E1058="","",if($E1058="Injured",if(and(L$1=year(today()),L$1&lt;=$I1058,L$1&gt;=$H1058),0,if(and(L$1&lt;=$I1058,L$1&gt;=$H1058),$F1058,"")),if($E1058="Dropped",if(and(L$1&lt;=$I1058,L$1&gt;=$H1058),if(Year($D1058)=L$1,$F1058*0.8,if((year($D1058)+1)=L$1,$F1058*0.6,$F1058*0.4)) ,""),if($E1058="Minors",0,if($E1058="FA Contract",if(and(L$1&lt;=$I1058,L$1&gt;=$H1058),$F1058,""),if($E1058="YP Contract",if(L$1=$H1058,500000,if(L$1=($H1058+1),1000000,if(L$1=($H1058+2),1500000,"")))))))))</f>
        <v/>
      </c>
      <c r="M1058" s="65" t="str">
        <f t="shared" si="1978"/>
        <v/>
      </c>
      <c r="N1058" s="65" t="str">
        <f t="shared" si="1978"/>
        <v/>
      </c>
      <c r="O1058" s="65" t="str">
        <f t="shared" si="1978"/>
        <v/>
      </c>
      <c r="P1058" s="65" t="str">
        <f t="shared" si="1978"/>
        <v/>
      </c>
      <c r="Q1058" s="65" t="str">
        <f t="shared" si="1978"/>
        <v/>
      </c>
      <c r="R1058" s="65" t="str">
        <f t="shared" si="1978"/>
        <v/>
      </c>
      <c r="S1058" s="65" t="str">
        <f t="shared" si="1978"/>
        <v/>
      </c>
      <c r="T1058" s="65" t="str">
        <f t="shared" si="1978"/>
        <v/>
      </c>
      <c r="U1058" s="65" t="str">
        <f t="shared" si="1978"/>
        <v/>
      </c>
      <c r="V1058" s="65" t="str">
        <f t="shared" si="1978"/>
        <v/>
      </c>
      <c r="W1058" s="65" t="str">
        <f t="shared" si="1978"/>
        <v/>
      </c>
      <c r="X1058" s="65" t="str">
        <f t="shared" si="1978"/>
        <v/>
      </c>
      <c r="Y1058" s="65" t="str">
        <f t="shared" si="1978"/>
        <v/>
      </c>
      <c r="Z1058" s="65" t="str">
        <f t="shared" si="1978"/>
        <v/>
      </c>
    </row>
    <row r="1059">
      <c r="B1059" s="23"/>
      <c r="C1059" s="8"/>
      <c r="D1059" s="8"/>
      <c r="E1059" s="9"/>
      <c r="F1059" s="76"/>
      <c r="G1059" s="3"/>
      <c r="I1059" s="64" t="str">
        <f t="shared" si="4"/>
        <v/>
      </c>
      <c r="J1059" s="13" t="str">
        <f t="shared" si="1840"/>
        <v/>
      </c>
      <c r="K1059" s="13" t="str">
        <f t="shared" si="1879"/>
        <v/>
      </c>
      <c r="L1059" s="65" t="str">
        <f t="shared" ref="L1059:Z1059" si="1979">if($E1059="","",if($E1059="Injured",if(and(L$1=year(today()),L$1&lt;=$I1059,L$1&gt;=$H1059),0,if(and(L$1&lt;=$I1059,L$1&gt;=$H1059),$F1059,"")),if($E1059="Dropped",if(and(L$1&lt;=$I1059,L$1&gt;=$H1059),if(Year($D1059)=L$1,$F1059*0.8,if((year($D1059)+1)=L$1,$F1059*0.6,$F1059*0.4)) ,""),if($E1059="Minors",0,if($E1059="FA Contract",if(and(L$1&lt;=$I1059,L$1&gt;=$H1059),$F1059,""),if($E1059="YP Contract",if(L$1=$H1059,500000,if(L$1=($H1059+1),1000000,if(L$1=($H1059+2),1500000,"")))))))))</f>
        <v/>
      </c>
      <c r="M1059" s="65" t="str">
        <f t="shared" si="1979"/>
        <v/>
      </c>
      <c r="N1059" s="65" t="str">
        <f t="shared" si="1979"/>
        <v/>
      </c>
      <c r="O1059" s="65" t="str">
        <f t="shared" si="1979"/>
        <v/>
      </c>
      <c r="P1059" s="65" t="str">
        <f t="shared" si="1979"/>
        <v/>
      </c>
      <c r="Q1059" s="65" t="str">
        <f t="shared" si="1979"/>
        <v/>
      </c>
      <c r="R1059" s="65" t="str">
        <f t="shared" si="1979"/>
        <v/>
      </c>
      <c r="S1059" s="65" t="str">
        <f t="shared" si="1979"/>
        <v/>
      </c>
      <c r="T1059" s="65" t="str">
        <f t="shared" si="1979"/>
        <v/>
      </c>
      <c r="U1059" s="65" t="str">
        <f t="shared" si="1979"/>
        <v/>
      </c>
      <c r="V1059" s="65" t="str">
        <f t="shared" si="1979"/>
        <v/>
      </c>
      <c r="W1059" s="65" t="str">
        <f t="shared" si="1979"/>
        <v/>
      </c>
      <c r="X1059" s="65" t="str">
        <f t="shared" si="1979"/>
        <v/>
      </c>
      <c r="Y1059" s="65" t="str">
        <f t="shared" si="1979"/>
        <v/>
      </c>
      <c r="Z1059" s="65" t="str">
        <f t="shared" si="1979"/>
        <v/>
      </c>
    </row>
    <row r="1060">
      <c r="B1060" s="23"/>
      <c r="C1060" s="8"/>
      <c r="D1060" s="8"/>
      <c r="E1060" s="9"/>
      <c r="F1060" s="76"/>
      <c r="G1060" s="3"/>
      <c r="I1060" s="64" t="str">
        <f t="shared" si="4"/>
        <v/>
      </c>
      <c r="J1060" s="13" t="str">
        <f t="shared" si="1840"/>
        <v/>
      </c>
      <c r="K1060" s="13" t="str">
        <f t="shared" si="1879"/>
        <v/>
      </c>
      <c r="L1060" s="65" t="str">
        <f t="shared" ref="L1060:Z1060" si="1980">if($E1060="","",if($E1060="Injured",if(and(L$1=year(today()),L$1&lt;=$I1060,L$1&gt;=$H1060),0,if(and(L$1&lt;=$I1060,L$1&gt;=$H1060),$F1060,"")),if($E1060="Dropped",if(and(L$1&lt;=$I1060,L$1&gt;=$H1060),if(Year($D1060)=L$1,$F1060*0.8,if((year($D1060)+1)=L$1,$F1060*0.6,$F1060*0.4)) ,""),if($E1060="Minors",0,if($E1060="FA Contract",if(and(L$1&lt;=$I1060,L$1&gt;=$H1060),$F1060,""),if($E1060="YP Contract",if(L$1=$H1060,500000,if(L$1=($H1060+1),1000000,if(L$1=($H1060+2),1500000,"")))))))))</f>
        <v/>
      </c>
      <c r="M1060" s="65" t="str">
        <f t="shared" si="1980"/>
        <v/>
      </c>
      <c r="N1060" s="65" t="str">
        <f t="shared" si="1980"/>
        <v/>
      </c>
      <c r="O1060" s="65" t="str">
        <f t="shared" si="1980"/>
        <v/>
      </c>
      <c r="P1060" s="65" t="str">
        <f t="shared" si="1980"/>
        <v/>
      </c>
      <c r="Q1060" s="65" t="str">
        <f t="shared" si="1980"/>
        <v/>
      </c>
      <c r="R1060" s="65" t="str">
        <f t="shared" si="1980"/>
        <v/>
      </c>
      <c r="S1060" s="65" t="str">
        <f t="shared" si="1980"/>
        <v/>
      </c>
      <c r="T1060" s="65" t="str">
        <f t="shared" si="1980"/>
        <v/>
      </c>
      <c r="U1060" s="65" t="str">
        <f t="shared" si="1980"/>
        <v/>
      </c>
      <c r="V1060" s="65" t="str">
        <f t="shared" si="1980"/>
        <v/>
      </c>
      <c r="W1060" s="65" t="str">
        <f t="shared" si="1980"/>
        <v/>
      </c>
      <c r="X1060" s="65" t="str">
        <f t="shared" si="1980"/>
        <v/>
      </c>
      <c r="Y1060" s="65" t="str">
        <f t="shared" si="1980"/>
        <v/>
      </c>
      <c r="Z1060" s="65" t="str">
        <f t="shared" si="1980"/>
        <v/>
      </c>
    </row>
    <row r="1061">
      <c r="B1061" s="23"/>
      <c r="C1061" s="8"/>
      <c r="D1061" s="8"/>
      <c r="E1061" s="9"/>
      <c r="F1061" s="76"/>
      <c r="G1061" s="3"/>
      <c r="I1061" s="64" t="str">
        <f t="shared" si="4"/>
        <v/>
      </c>
      <c r="J1061" s="13" t="str">
        <f t="shared" si="1840"/>
        <v/>
      </c>
      <c r="K1061" s="13" t="str">
        <f t="shared" si="1879"/>
        <v/>
      </c>
      <c r="L1061" s="65" t="str">
        <f t="shared" ref="L1061:Z1061" si="1981">if($E1061="","",if($E1061="Injured",if(and(L$1=year(today()),L$1&lt;=$I1061,L$1&gt;=$H1061),0,if(and(L$1&lt;=$I1061,L$1&gt;=$H1061),$F1061,"")),if($E1061="Dropped",if(and(L$1&lt;=$I1061,L$1&gt;=$H1061),if(Year($D1061)=L$1,$F1061*0.8,if((year($D1061)+1)=L$1,$F1061*0.6,$F1061*0.4)) ,""),if($E1061="Minors",0,if($E1061="FA Contract",if(and(L$1&lt;=$I1061,L$1&gt;=$H1061),$F1061,""),if($E1061="YP Contract",if(L$1=$H1061,500000,if(L$1=($H1061+1),1000000,if(L$1=($H1061+2),1500000,"")))))))))</f>
        <v/>
      </c>
      <c r="M1061" s="65" t="str">
        <f t="shared" si="1981"/>
        <v/>
      </c>
      <c r="N1061" s="65" t="str">
        <f t="shared" si="1981"/>
        <v/>
      </c>
      <c r="O1061" s="65" t="str">
        <f t="shared" si="1981"/>
        <v/>
      </c>
      <c r="P1061" s="65" t="str">
        <f t="shared" si="1981"/>
        <v/>
      </c>
      <c r="Q1061" s="65" t="str">
        <f t="shared" si="1981"/>
        <v/>
      </c>
      <c r="R1061" s="65" t="str">
        <f t="shared" si="1981"/>
        <v/>
      </c>
      <c r="S1061" s="65" t="str">
        <f t="shared" si="1981"/>
        <v/>
      </c>
      <c r="T1061" s="65" t="str">
        <f t="shared" si="1981"/>
        <v/>
      </c>
      <c r="U1061" s="65" t="str">
        <f t="shared" si="1981"/>
        <v/>
      </c>
      <c r="V1061" s="65" t="str">
        <f t="shared" si="1981"/>
        <v/>
      </c>
      <c r="W1061" s="65" t="str">
        <f t="shared" si="1981"/>
        <v/>
      </c>
      <c r="X1061" s="65" t="str">
        <f t="shared" si="1981"/>
        <v/>
      </c>
      <c r="Y1061" s="65" t="str">
        <f t="shared" si="1981"/>
        <v/>
      </c>
      <c r="Z1061" s="65" t="str">
        <f t="shared" si="1981"/>
        <v/>
      </c>
    </row>
    <row r="1062">
      <c r="B1062" s="23"/>
      <c r="C1062" s="8"/>
      <c r="D1062" s="8"/>
      <c r="E1062" s="9"/>
      <c r="F1062" s="76"/>
      <c r="G1062" s="3"/>
      <c r="I1062" s="64" t="str">
        <f t="shared" si="4"/>
        <v/>
      </c>
      <c r="J1062" s="13" t="str">
        <f t="shared" si="1840"/>
        <v/>
      </c>
      <c r="K1062" s="13" t="str">
        <f t="shared" si="1879"/>
        <v/>
      </c>
      <c r="L1062" s="65" t="str">
        <f t="shared" ref="L1062:Z1062" si="1982">if($E1062="","",if($E1062="Injured",if(and(L$1=year(today()),L$1&lt;=$I1062,L$1&gt;=$H1062),0,if(and(L$1&lt;=$I1062,L$1&gt;=$H1062),$F1062,"")),if($E1062="Dropped",if(and(L$1&lt;=$I1062,L$1&gt;=$H1062),if(Year($D1062)=L$1,$F1062*0.8,if((year($D1062)+1)=L$1,$F1062*0.6,$F1062*0.4)) ,""),if($E1062="Minors",0,if($E1062="FA Contract",if(and(L$1&lt;=$I1062,L$1&gt;=$H1062),$F1062,""),if($E1062="YP Contract",if(L$1=$H1062,500000,if(L$1=($H1062+1),1000000,if(L$1=($H1062+2),1500000,"")))))))))</f>
        <v/>
      </c>
      <c r="M1062" s="65" t="str">
        <f t="shared" si="1982"/>
        <v/>
      </c>
      <c r="N1062" s="65" t="str">
        <f t="shared" si="1982"/>
        <v/>
      </c>
      <c r="O1062" s="65" t="str">
        <f t="shared" si="1982"/>
        <v/>
      </c>
      <c r="P1062" s="65" t="str">
        <f t="shared" si="1982"/>
        <v/>
      </c>
      <c r="Q1062" s="65" t="str">
        <f t="shared" si="1982"/>
        <v/>
      </c>
      <c r="R1062" s="65" t="str">
        <f t="shared" si="1982"/>
        <v/>
      </c>
      <c r="S1062" s="65" t="str">
        <f t="shared" si="1982"/>
        <v/>
      </c>
      <c r="T1062" s="65" t="str">
        <f t="shared" si="1982"/>
        <v/>
      </c>
      <c r="U1062" s="65" t="str">
        <f t="shared" si="1982"/>
        <v/>
      </c>
      <c r="V1062" s="65" t="str">
        <f t="shared" si="1982"/>
        <v/>
      </c>
      <c r="W1062" s="65" t="str">
        <f t="shared" si="1982"/>
        <v/>
      </c>
      <c r="X1062" s="65" t="str">
        <f t="shared" si="1982"/>
        <v/>
      </c>
      <c r="Y1062" s="65" t="str">
        <f t="shared" si="1982"/>
        <v/>
      </c>
      <c r="Z1062" s="65" t="str">
        <f t="shared" si="1982"/>
        <v/>
      </c>
    </row>
    <row r="1063">
      <c r="B1063" s="23"/>
      <c r="C1063" s="8"/>
      <c r="D1063" s="8"/>
      <c r="E1063" s="9"/>
      <c r="F1063" s="76"/>
      <c r="G1063" s="3"/>
      <c r="I1063" s="64" t="str">
        <f t="shared" si="4"/>
        <v/>
      </c>
      <c r="J1063" s="13" t="str">
        <f t="shared" si="1840"/>
        <v/>
      </c>
      <c r="K1063" s="13" t="str">
        <f t="shared" si="1879"/>
        <v/>
      </c>
      <c r="L1063" s="65" t="str">
        <f t="shared" ref="L1063:Z1063" si="1983">if($E1063="","",if($E1063="Injured",if(and(L$1=year(today()),L$1&lt;=$I1063,L$1&gt;=$H1063),0,if(and(L$1&lt;=$I1063,L$1&gt;=$H1063),$F1063,"")),if($E1063="Dropped",if(and(L$1&lt;=$I1063,L$1&gt;=$H1063),if(Year($D1063)=L$1,$F1063*0.8,if((year($D1063)+1)=L$1,$F1063*0.6,$F1063*0.4)) ,""),if($E1063="Minors",0,if($E1063="FA Contract",if(and(L$1&lt;=$I1063,L$1&gt;=$H1063),$F1063,""),if($E1063="YP Contract",if(L$1=$H1063,500000,if(L$1=($H1063+1),1000000,if(L$1=($H1063+2),1500000,"")))))))))</f>
        <v/>
      </c>
      <c r="M1063" s="65" t="str">
        <f t="shared" si="1983"/>
        <v/>
      </c>
      <c r="N1063" s="65" t="str">
        <f t="shared" si="1983"/>
        <v/>
      </c>
      <c r="O1063" s="65" t="str">
        <f t="shared" si="1983"/>
        <v/>
      </c>
      <c r="P1063" s="65" t="str">
        <f t="shared" si="1983"/>
        <v/>
      </c>
      <c r="Q1063" s="65" t="str">
        <f t="shared" si="1983"/>
        <v/>
      </c>
      <c r="R1063" s="65" t="str">
        <f t="shared" si="1983"/>
        <v/>
      </c>
      <c r="S1063" s="65" t="str">
        <f t="shared" si="1983"/>
        <v/>
      </c>
      <c r="T1063" s="65" t="str">
        <f t="shared" si="1983"/>
        <v/>
      </c>
      <c r="U1063" s="65" t="str">
        <f t="shared" si="1983"/>
        <v/>
      </c>
      <c r="V1063" s="65" t="str">
        <f t="shared" si="1983"/>
        <v/>
      </c>
      <c r="W1063" s="65" t="str">
        <f t="shared" si="1983"/>
        <v/>
      </c>
      <c r="X1063" s="65" t="str">
        <f t="shared" si="1983"/>
        <v/>
      </c>
      <c r="Y1063" s="65" t="str">
        <f t="shared" si="1983"/>
        <v/>
      </c>
      <c r="Z1063" s="65" t="str">
        <f t="shared" si="1983"/>
        <v/>
      </c>
    </row>
    <row r="1064">
      <c r="B1064" s="23"/>
      <c r="C1064" s="8"/>
      <c r="D1064" s="8"/>
      <c r="E1064" s="9"/>
      <c r="F1064" s="76"/>
      <c r="G1064" s="3"/>
      <c r="I1064" s="64" t="str">
        <f t="shared" si="4"/>
        <v/>
      </c>
      <c r="J1064" s="13" t="str">
        <f t="shared" si="1840"/>
        <v/>
      </c>
      <c r="K1064" s="13" t="str">
        <f t="shared" si="1879"/>
        <v/>
      </c>
      <c r="L1064" s="65" t="str">
        <f t="shared" ref="L1064:Z1064" si="1984">if($E1064="","",if($E1064="Injured",if(and(L$1=year(today()),L$1&lt;=$I1064,L$1&gt;=$H1064),0,if(and(L$1&lt;=$I1064,L$1&gt;=$H1064),$F1064,"")),if($E1064="Dropped",if(and(L$1&lt;=$I1064,L$1&gt;=$H1064),if(Year($D1064)=L$1,$F1064*0.8,if((year($D1064)+1)=L$1,$F1064*0.6,$F1064*0.4)) ,""),if($E1064="Minors",0,if($E1064="FA Contract",if(and(L$1&lt;=$I1064,L$1&gt;=$H1064),$F1064,""),if($E1064="YP Contract",if(L$1=$H1064,500000,if(L$1=($H1064+1),1000000,if(L$1=($H1064+2),1500000,"")))))))))</f>
        <v/>
      </c>
      <c r="M1064" s="65" t="str">
        <f t="shared" si="1984"/>
        <v/>
      </c>
      <c r="N1064" s="65" t="str">
        <f t="shared" si="1984"/>
        <v/>
      </c>
      <c r="O1064" s="65" t="str">
        <f t="shared" si="1984"/>
        <v/>
      </c>
      <c r="P1064" s="65" t="str">
        <f t="shared" si="1984"/>
        <v/>
      </c>
      <c r="Q1064" s="65" t="str">
        <f t="shared" si="1984"/>
        <v/>
      </c>
      <c r="R1064" s="65" t="str">
        <f t="shared" si="1984"/>
        <v/>
      </c>
      <c r="S1064" s="65" t="str">
        <f t="shared" si="1984"/>
        <v/>
      </c>
      <c r="T1064" s="65" t="str">
        <f t="shared" si="1984"/>
        <v/>
      </c>
      <c r="U1064" s="65" t="str">
        <f t="shared" si="1984"/>
        <v/>
      </c>
      <c r="V1064" s="65" t="str">
        <f t="shared" si="1984"/>
        <v/>
      </c>
      <c r="W1064" s="65" t="str">
        <f t="shared" si="1984"/>
        <v/>
      </c>
      <c r="X1064" s="65" t="str">
        <f t="shared" si="1984"/>
        <v/>
      </c>
      <c r="Y1064" s="65" t="str">
        <f t="shared" si="1984"/>
        <v/>
      </c>
      <c r="Z1064" s="65" t="str">
        <f t="shared" si="1984"/>
        <v/>
      </c>
    </row>
    <row r="1065">
      <c r="B1065" s="23"/>
      <c r="C1065" s="8"/>
      <c r="D1065" s="8"/>
      <c r="E1065" s="9"/>
      <c r="F1065" s="76"/>
      <c r="G1065" s="3"/>
      <c r="I1065" s="64" t="str">
        <f t="shared" si="4"/>
        <v/>
      </c>
      <c r="J1065" s="13" t="str">
        <f t="shared" si="1840"/>
        <v/>
      </c>
      <c r="K1065" s="13" t="str">
        <f t="shared" si="1879"/>
        <v/>
      </c>
      <c r="L1065" s="65" t="str">
        <f t="shared" ref="L1065:Z1065" si="1985">if($E1065="","",if($E1065="Injured",if(and(L$1=year(today()),L$1&lt;=$I1065,L$1&gt;=$H1065),0,if(and(L$1&lt;=$I1065,L$1&gt;=$H1065),$F1065,"")),if($E1065="Dropped",if(and(L$1&lt;=$I1065,L$1&gt;=$H1065),if(Year($D1065)=L$1,$F1065*0.8,if((year($D1065)+1)=L$1,$F1065*0.6,$F1065*0.4)) ,""),if($E1065="Minors",0,if($E1065="FA Contract",if(and(L$1&lt;=$I1065,L$1&gt;=$H1065),$F1065,""),if($E1065="YP Contract",if(L$1=$H1065,500000,if(L$1=($H1065+1),1000000,if(L$1=($H1065+2),1500000,"")))))))))</f>
        <v/>
      </c>
      <c r="M1065" s="65" t="str">
        <f t="shared" si="1985"/>
        <v/>
      </c>
      <c r="N1065" s="65" t="str">
        <f t="shared" si="1985"/>
        <v/>
      </c>
      <c r="O1065" s="65" t="str">
        <f t="shared" si="1985"/>
        <v/>
      </c>
      <c r="P1065" s="65" t="str">
        <f t="shared" si="1985"/>
        <v/>
      </c>
      <c r="Q1065" s="65" t="str">
        <f t="shared" si="1985"/>
        <v/>
      </c>
      <c r="R1065" s="65" t="str">
        <f t="shared" si="1985"/>
        <v/>
      </c>
      <c r="S1065" s="65" t="str">
        <f t="shared" si="1985"/>
        <v/>
      </c>
      <c r="T1065" s="65" t="str">
        <f t="shared" si="1985"/>
        <v/>
      </c>
      <c r="U1065" s="65" t="str">
        <f t="shared" si="1985"/>
        <v/>
      </c>
      <c r="V1065" s="65" t="str">
        <f t="shared" si="1985"/>
        <v/>
      </c>
      <c r="W1065" s="65" t="str">
        <f t="shared" si="1985"/>
        <v/>
      </c>
      <c r="X1065" s="65" t="str">
        <f t="shared" si="1985"/>
        <v/>
      </c>
      <c r="Y1065" s="65" t="str">
        <f t="shared" si="1985"/>
        <v/>
      </c>
      <c r="Z1065" s="65" t="str">
        <f t="shared" si="1985"/>
        <v/>
      </c>
    </row>
    <row r="1066">
      <c r="B1066" s="23"/>
      <c r="C1066" s="8"/>
      <c r="D1066" s="8"/>
      <c r="E1066" s="9"/>
      <c r="F1066" s="76"/>
      <c r="G1066" s="3"/>
      <c r="I1066" s="64" t="str">
        <f t="shared" si="4"/>
        <v/>
      </c>
      <c r="J1066" s="13" t="str">
        <f t="shared" si="1840"/>
        <v/>
      </c>
      <c r="K1066" s="13" t="str">
        <f t="shared" si="1879"/>
        <v/>
      </c>
      <c r="L1066" s="65" t="str">
        <f t="shared" ref="L1066:Z1066" si="1986">if($E1066="","",if($E1066="Injured",if(and(L$1=year(today()),L$1&lt;=$I1066,L$1&gt;=$H1066),0,if(and(L$1&lt;=$I1066,L$1&gt;=$H1066),$F1066,"")),if($E1066="Dropped",if(and(L$1&lt;=$I1066,L$1&gt;=$H1066),if(Year($D1066)=L$1,$F1066*0.8,if((year($D1066)+1)=L$1,$F1066*0.6,$F1066*0.4)) ,""),if($E1066="Minors",0,if($E1066="FA Contract",if(and(L$1&lt;=$I1066,L$1&gt;=$H1066),$F1066,""),if($E1066="YP Contract",if(L$1=$H1066,500000,if(L$1=($H1066+1),1000000,if(L$1=($H1066+2),1500000,"")))))))))</f>
        <v/>
      </c>
      <c r="M1066" s="65" t="str">
        <f t="shared" si="1986"/>
        <v/>
      </c>
      <c r="N1066" s="65" t="str">
        <f t="shared" si="1986"/>
        <v/>
      </c>
      <c r="O1066" s="65" t="str">
        <f t="shared" si="1986"/>
        <v/>
      </c>
      <c r="P1066" s="65" t="str">
        <f t="shared" si="1986"/>
        <v/>
      </c>
      <c r="Q1066" s="65" t="str">
        <f t="shared" si="1986"/>
        <v/>
      </c>
      <c r="R1066" s="65" t="str">
        <f t="shared" si="1986"/>
        <v/>
      </c>
      <c r="S1066" s="65" t="str">
        <f t="shared" si="1986"/>
        <v/>
      </c>
      <c r="T1066" s="65" t="str">
        <f t="shared" si="1986"/>
        <v/>
      </c>
      <c r="U1066" s="65" t="str">
        <f t="shared" si="1986"/>
        <v/>
      </c>
      <c r="V1066" s="65" t="str">
        <f t="shared" si="1986"/>
        <v/>
      </c>
      <c r="W1066" s="65" t="str">
        <f t="shared" si="1986"/>
        <v/>
      </c>
      <c r="X1066" s="65" t="str">
        <f t="shared" si="1986"/>
        <v/>
      </c>
      <c r="Y1066" s="65" t="str">
        <f t="shared" si="1986"/>
        <v/>
      </c>
      <c r="Z1066" s="65" t="str">
        <f t="shared" si="1986"/>
        <v/>
      </c>
    </row>
    <row r="1067">
      <c r="B1067" s="23"/>
      <c r="C1067" s="8"/>
      <c r="D1067" s="8"/>
      <c r="E1067" s="9"/>
      <c r="F1067" s="76"/>
      <c r="G1067" s="3"/>
      <c r="I1067" s="64" t="str">
        <f t="shared" si="4"/>
        <v/>
      </c>
      <c r="J1067" s="13" t="str">
        <f t="shared" si="1840"/>
        <v/>
      </c>
      <c r="K1067" s="13" t="str">
        <f t="shared" si="1879"/>
        <v/>
      </c>
      <c r="L1067" s="65" t="str">
        <f t="shared" ref="L1067:Z1067" si="1987">if($E1067="","",if($E1067="Injured",if(and(L$1=year(today()),L$1&lt;=$I1067,L$1&gt;=$H1067),0,if(and(L$1&lt;=$I1067,L$1&gt;=$H1067),$F1067,"")),if($E1067="Dropped",if(and(L$1&lt;=$I1067,L$1&gt;=$H1067),if(Year($D1067)=L$1,$F1067*0.8,if((year($D1067)+1)=L$1,$F1067*0.6,$F1067*0.4)) ,""),if($E1067="Minors",0,if($E1067="FA Contract",if(and(L$1&lt;=$I1067,L$1&gt;=$H1067),$F1067,""),if($E1067="YP Contract",if(L$1=$H1067,500000,if(L$1=($H1067+1),1000000,if(L$1=($H1067+2),1500000,"")))))))))</f>
        <v/>
      </c>
      <c r="M1067" s="65" t="str">
        <f t="shared" si="1987"/>
        <v/>
      </c>
      <c r="N1067" s="65" t="str">
        <f t="shared" si="1987"/>
        <v/>
      </c>
      <c r="O1067" s="65" t="str">
        <f t="shared" si="1987"/>
        <v/>
      </c>
      <c r="P1067" s="65" t="str">
        <f t="shared" si="1987"/>
        <v/>
      </c>
      <c r="Q1067" s="65" t="str">
        <f t="shared" si="1987"/>
        <v/>
      </c>
      <c r="R1067" s="65" t="str">
        <f t="shared" si="1987"/>
        <v/>
      </c>
      <c r="S1067" s="65" t="str">
        <f t="shared" si="1987"/>
        <v/>
      </c>
      <c r="T1067" s="65" t="str">
        <f t="shared" si="1987"/>
        <v/>
      </c>
      <c r="U1067" s="65" t="str">
        <f t="shared" si="1987"/>
        <v/>
      </c>
      <c r="V1067" s="65" t="str">
        <f t="shared" si="1987"/>
        <v/>
      </c>
      <c r="W1067" s="65" t="str">
        <f t="shared" si="1987"/>
        <v/>
      </c>
      <c r="X1067" s="65" t="str">
        <f t="shared" si="1987"/>
        <v/>
      </c>
      <c r="Y1067" s="65" t="str">
        <f t="shared" si="1987"/>
        <v/>
      </c>
      <c r="Z1067" s="65" t="str">
        <f t="shared" si="1987"/>
        <v/>
      </c>
    </row>
    <row r="1068">
      <c r="B1068" s="23"/>
      <c r="C1068" s="8"/>
      <c r="D1068" s="8"/>
      <c r="E1068" s="9"/>
      <c r="F1068" s="76"/>
      <c r="G1068" s="3"/>
      <c r="I1068" s="64" t="str">
        <f t="shared" si="4"/>
        <v/>
      </c>
      <c r="J1068" s="13" t="str">
        <f t="shared" si="1840"/>
        <v/>
      </c>
      <c r="K1068" s="13" t="str">
        <f t="shared" si="1879"/>
        <v/>
      </c>
      <c r="L1068" s="65" t="str">
        <f t="shared" ref="L1068:Z1068" si="1988">if($E1068="","",if($E1068="Injured",if(and(L$1=year(today()),L$1&lt;=$I1068,L$1&gt;=$H1068),0,if(and(L$1&lt;=$I1068,L$1&gt;=$H1068),$F1068,"")),if($E1068="Dropped",if(and(L$1&lt;=$I1068,L$1&gt;=$H1068),if(Year($D1068)=L$1,$F1068*0.8,if((year($D1068)+1)=L$1,$F1068*0.6,$F1068*0.4)) ,""),if($E1068="Minors",0,if($E1068="FA Contract",if(and(L$1&lt;=$I1068,L$1&gt;=$H1068),$F1068,""),if($E1068="YP Contract",if(L$1=$H1068,500000,if(L$1=($H1068+1),1000000,if(L$1=($H1068+2),1500000,"")))))))))</f>
        <v/>
      </c>
      <c r="M1068" s="65" t="str">
        <f t="shared" si="1988"/>
        <v/>
      </c>
      <c r="N1068" s="65" t="str">
        <f t="shared" si="1988"/>
        <v/>
      </c>
      <c r="O1068" s="65" t="str">
        <f t="shared" si="1988"/>
        <v/>
      </c>
      <c r="P1068" s="65" t="str">
        <f t="shared" si="1988"/>
        <v/>
      </c>
      <c r="Q1068" s="65" t="str">
        <f t="shared" si="1988"/>
        <v/>
      </c>
      <c r="R1068" s="65" t="str">
        <f t="shared" si="1988"/>
        <v/>
      </c>
      <c r="S1068" s="65" t="str">
        <f t="shared" si="1988"/>
        <v/>
      </c>
      <c r="T1068" s="65" t="str">
        <f t="shared" si="1988"/>
        <v/>
      </c>
      <c r="U1068" s="65" t="str">
        <f t="shared" si="1988"/>
        <v/>
      </c>
      <c r="V1068" s="65" t="str">
        <f t="shared" si="1988"/>
        <v/>
      </c>
      <c r="W1068" s="65" t="str">
        <f t="shared" si="1988"/>
        <v/>
      </c>
      <c r="X1068" s="65" t="str">
        <f t="shared" si="1988"/>
        <v/>
      </c>
      <c r="Y1068" s="65" t="str">
        <f t="shared" si="1988"/>
        <v/>
      </c>
      <c r="Z1068" s="65" t="str">
        <f t="shared" si="1988"/>
        <v/>
      </c>
    </row>
    <row r="1069">
      <c r="B1069" s="23"/>
      <c r="C1069" s="8"/>
      <c r="D1069" s="8"/>
      <c r="E1069" s="9"/>
      <c r="F1069" s="76"/>
      <c r="G1069" s="3"/>
      <c r="I1069" s="64" t="str">
        <f t="shared" si="4"/>
        <v/>
      </c>
      <c r="J1069" s="13" t="str">
        <f t="shared" si="1840"/>
        <v/>
      </c>
      <c r="K1069" s="13" t="str">
        <f t="shared" si="1879"/>
        <v/>
      </c>
      <c r="L1069" s="65" t="str">
        <f t="shared" ref="L1069:Z1069" si="1989">if($E1069="","",if($E1069="Injured",if(and(L$1=year(today()),L$1&lt;=$I1069,L$1&gt;=$H1069),0,if(and(L$1&lt;=$I1069,L$1&gt;=$H1069),$F1069,"")),if($E1069="Dropped",if(and(L$1&lt;=$I1069,L$1&gt;=$H1069),if(Year($D1069)=L$1,$F1069*0.8,if((year($D1069)+1)=L$1,$F1069*0.6,$F1069*0.4)) ,""),if($E1069="Minors",0,if($E1069="FA Contract",if(and(L$1&lt;=$I1069,L$1&gt;=$H1069),$F1069,""),if($E1069="YP Contract",if(L$1=$H1069,500000,if(L$1=($H1069+1),1000000,if(L$1=($H1069+2),1500000,"")))))))))</f>
        <v/>
      </c>
      <c r="M1069" s="65" t="str">
        <f t="shared" si="1989"/>
        <v/>
      </c>
      <c r="N1069" s="65" t="str">
        <f t="shared" si="1989"/>
        <v/>
      </c>
      <c r="O1069" s="65" t="str">
        <f t="shared" si="1989"/>
        <v/>
      </c>
      <c r="P1069" s="65" t="str">
        <f t="shared" si="1989"/>
        <v/>
      </c>
      <c r="Q1069" s="65" t="str">
        <f t="shared" si="1989"/>
        <v/>
      </c>
      <c r="R1069" s="65" t="str">
        <f t="shared" si="1989"/>
        <v/>
      </c>
      <c r="S1069" s="65" t="str">
        <f t="shared" si="1989"/>
        <v/>
      </c>
      <c r="T1069" s="65" t="str">
        <f t="shared" si="1989"/>
        <v/>
      </c>
      <c r="U1069" s="65" t="str">
        <f t="shared" si="1989"/>
        <v/>
      </c>
      <c r="V1069" s="65" t="str">
        <f t="shared" si="1989"/>
        <v/>
      </c>
      <c r="W1069" s="65" t="str">
        <f t="shared" si="1989"/>
        <v/>
      </c>
      <c r="X1069" s="65" t="str">
        <f t="shared" si="1989"/>
        <v/>
      </c>
      <c r="Y1069" s="65" t="str">
        <f t="shared" si="1989"/>
        <v/>
      </c>
      <c r="Z1069" s="65" t="str">
        <f t="shared" si="1989"/>
        <v/>
      </c>
    </row>
    <row r="1070">
      <c r="B1070" s="23"/>
      <c r="C1070" s="8"/>
      <c r="D1070" s="8"/>
      <c r="E1070" s="9"/>
      <c r="F1070" s="76"/>
      <c r="G1070" s="3"/>
      <c r="I1070" s="64" t="str">
        <f t="shared" si="4"/>
        <v/>
      </c>
      <c r="J1070" s="13" t="str">
        <f t="shared" si="1840"/>
        <v/>
      </c>
      <c r="K1070" s="13" t="str">
        <f t="shared" si="1879"/>
        <v/>
      </c>
      <c r="L1070" s="65" t="str">
        <f t="shared" ref="L1070:Z1070" si="1990">if($E1070="","",if($E1070="Injured",if(and(L$1=year(today()),L$1&lt;=$I1070,L$1&gt;=$H1070),0,if(and(L$1&lt;=$I1070,L$1&gt;=$H1070),$F1070,"")),if($E1070="Dropped",if(and(L$1&lt;=$I1070,L$1&gt;=$H1070),if(Year($D1070)=L$1,$F1070*0.8,if((year($D1070)+1)=L$1,$F1070*0.6,$F1070*0.4)) ,""),if($E1070="Minors",0,if($E1070="FA Contract",if(and(L$1&lt;=$I1070,L$1&gt;=$H1070),$F1070,""),if($E1070="YP Contract",if(L$1=$H1070,500000,if(L$1=($H1070+1),1000000,if(L$1=($H1070+2),1500000,"")))))))))</f>
        <v/>
      </c>
      <c r="M1070" s="65" t="str">
        <f t="shared" si="1990"/>
        <v/>
      </c>
      <c r="N1070" s="65" t="str">
        <f t="shared" si="1990"/>
        <v/>
      </c>
      <c r="O1070" s="65" t="str">
        <f t="shared" si="1990"/>
        <v/>
      </c>
      <c r="P1070" s="65" t="str">
        <f t="shared" si="1990"/>
        <v/>
      </c>
      <c r="Q1070" s="65" t="str">
        <f t="shared" si="1990"/>
        <v/>
      </c>
      <c r="R1070" s="65" t="str">
        <f t="shared" si="1990"/>
        <v/>
      </c>
      <c r="S1070" s="65" t="str">
        <f t="shared" si="1990"/>
        <v/>
      </c>
      <c r="T1070" s="65" t="str">
        <f t="shared" si="1990"/>
        <v/>
      </c>
      <c r="U1070" s="65" t="str">
        <f t="shared" si="1990"/>
        <v/>
      </c>
      <c r="V1070" s="65" t="str">
        <f t="shared" si="1990"/>
        <v/>
      </c>
      <c r="W1070" s="65" t="str">
        <f t="shared" si="1990"/>
        <v/>
      </c>
      <c r="X1070" s="65" t="str">
        <f t="shared" si="1990"/>
        <v/>
      </c>
      <c r="Y1070" s="65" t="str">
        <f t="shared" si="1990"/>
        <v/>
      </c>
      <c r="Z1070" s="65" t="str">
        <f t="shared" si="1990"/>
        <v/>
      </c>
    </row>
    <row r="1071">
      <c r="B1071" s="23"/>
      <c r="C1071" s="8"/>
      <c r="D1071" s="8"/>
      <c r="E1071" s="9"/>
      <c r="F1071" s="76"/>
      <c r="G1071" s="3"/>
      <c r="I1071" s="64" t="str">
        <f t="shared" si="4"/>
        <v/>
      </c>
      <c r="J1071" s="13" t="str">
        <f t="shared" si="1840"/>
        <v/>
      </c>
      <c r="K1071" s="13" t="str">
        <f t="shared" si="1879"/>
        <v/>
      </c>
      <c r="L1071" s="65" t="str">
        <f t="shared" ref="L1071:Z1071" si="1991">if($E1071="","",if($E1071="Injured",if(and(L$1=year(today()),L$1&lt;=$I1071,L$1&gt;=$H1071),0,if(and(L$1&lt;=$I1071,L$1&gt;=$H1071),$F1071,"")),if($E1071="Dropped",if(and(L$1&lt;=$I1071,L$1&gt;=$H1071),if(Year($D1071)=L$1,$F1071*0.8,if((year($D1071)+1)=L$1,$F1071*0.6,$F1071*0.4)) ,""),if($E1071="Minors",0,if($E1071="FA Contract",if(and(L$1&lt;=$I1071,L$1&gt;=$H1071),$F1071,""),if($E1071="YP Contract",if(L$1=$H1071,500000,if(L$1=($H1071+1),1000000,if(L$1=($H1071+2),1500000,"")))))))))</f>
        <v/>
      </c>
      <c r="M1071" s="65" t="str">
        <f t="shared" si="1991"/>
        <v/>
      </c>
      <c r="N1071" s="65" t="str">
        <f t="shared" si="1991"/>
        <v/>
      </c>
      <c r="O1071" s="65" t="str">
        <f t="shared" si="1991"/>
        <v/>
      </c>
      <c r="P1071" s="65" t="str">
        <f t="shared" si="1991"/>
        <v/>
      </c>
      <c r="Q1071" s="65" t="str">
        <f t="shared" si="1991"/>
        <v/>
      </c>
      <c r="R1071" s="65" t="str">
        <f t="shared" si="1991"/>
        <v/>
      </c>
      <c r="S1071" s="65" t="str">
        <f t="shared" si="1991"/>
        <v/>
      </c>
      <c r="T1071" s="65" t="str">
        <f t="shared" si="1991"/>
        <v/>
      </c>
      <c r="U1071" s="65" t="str">
        <f t="shared" si="1991"/>
        <v/>
      </c>
      <c r="V1071" s="65" t="str">
        <f t="shared" si="1991"/>
        <v/>
      </c>
      <c r="W1071" s="65" t="str">
        <f t="shared" si="1991"/>
        <v/>
      </c>
      <c r="X1071" s="65" t="str">
        <f t="shared" si="1991"/>
        <v/>
      </c>
      <c r="Y1071" s="65" t="str">
        <f t="shared" si="1991"/>
        <v/>
      </c>
      <c r="Z1071" s="65" t="str">
        <f t="shared" si="1991"/>
        <v/>
      </c>
    </row>
    <row r="1072">
      <c r="B1072" s="23"/>
      <c r="C1072" s="8"/>
      <c r="D1072" s="8"/>
      <c r="E1072" s="9"/>
      <c r="F1072" s="76"/>
      <c r="G1072" s="3"/>
      <c r="I1072" s="64" t="str">
        <f t="shared" si="4"/>
        <v/>
      </c>
      <c r="J1072" s="13" t="str">
        <f t="shared" si="1840"/>
        <v/>
      </c>
      <c r="K1072" s="13" t="str">
        <f t="shared" si="1879"/>
        <v/>
      </c>
      <c r="L1072" s="65" t="str">
        <f t="shared" ref="L1072:Z1072" si="1992">if($E1072="","",if($E1072="Injured",if(and(L$1=year(today()),L$1&lt;=$I1072,L$1&gt;=$H1072),0,if(and(L$1&lt;=$I1072,L$1&gt;=$H1072),$F1072,"")),if($E1072="Dropped",if(and(L$1&lt;=$I1072,L$1&gt;=$H1072),if(Year($D1072)=L$1,$F1072*0.8,if((year($D1072)+1)=L$1,$F1072*0.6,$F1072*0.4)) ,""),if($E1072="Minors",0,if($E1072="FA Contract",if(and(L$1&lt;=$I1072,L$1&gt;=$H1072),$F1072,""),if($E1072="YP Contract",if(L$1=$H1072,500000,if(L$1=($H1072+1),1000000,if(L$1=($H1072+2),1500000,"")))))))))</f>
        <v/>
      </c>
      <c r="M1072" s="65" t="str">
        <f t="shared" si="1992"/>
        <v/>
      </c>
      <c r="N1072" s="65" t="str">
        <f t="shared" si="1992"/>
        <v/>
      </c>
      <c r="O1072" s="65" t="str">
        <f t="shared" si="1992"/>
        <v/>
      </c>
      <c r="P1072" s="65" t="str">
        <f t="shared" si="1992"/>
        <v/>
      </c>
      <c r="Q1072" s="65" t="str">
        <f t="shared" si="1992"/>
        <v/>
      </c>
      <c r="R1072" s="65" t="str">
        <f t="shared" si="1992"/>
        <v/>
      </c>
      <c r="S1072" s="65" t="str">
        <f t="shared" si="1992"/>
        <v/>
      </c>
      <c r="T1072" s="65" t="str">
        <f t="shared" si="1992"/>
        <v/>
      </c>
      <c r="U1072" s="65" t="str">
        <f t="shared" si="1992"/>
        <v/>
      </c>
      <c r="V1072" s="65" t="str">
        <f t="shared" si="1992"/>
        <v/>
      </c>
      <c r="W1072" s="65" t="str">
        <f t="shared" si="1992"/>
        <v/>
      </c>
      <c r="X1072" s="65" t="str">
        <f t="shared" si="1992"/>
        <v/>
      </c>
      <c r="Y1072" s="65" t="str">
        <f t="shared" si="1992"/>
        <v/>
      </c>
      <c r="Z1072" s="65" t="str">
        <f t="shared" si="1992"/>
        <v/>
      </c>
    </row>
    <row r="1073">
      <c r="B1073" s="23"/>
      <c r="C1073" s="8"/>
      <c r="D1073" s="8"/>
      <c r="E1073" s="9"/>
      <c r="F1073" s="76"/>
      <c r="G1073" s="3"/>
      <c r="I1073" s="64" t="str">
        <f t="shared" si="4"/>
        <v/>
      </c>
      <c r="J1073" s="13" t="str">
        <f t="shared" si="1840"/>
        <v/>
      </c>
      <c r="K1073" s="13" t="str">
        <f t="shared" si="1879"/>
        <v/>
      </c>
      <c r="L1073" s="65" t="str">
        <f t="shared" ref="L1073:Z1073" si="1993">if($E1073="","",if($E1073="Injured",if(and(L$1=year(today()),L$1&lt;=$I1073,L$1&gt;=$H1073),0,if(and(L$1&lt;=$I1073,L$1&gt;=$H1073),$F1073,"")),if($E1073="Dropped",if(and(L$1&lt;=$I1073,L$1&gt;=$H1073),if(Year($D1073)=L$1,$F1073*0.8,if((year($D1073)+1)=L$1,$F1073*0.6,$F1073*0.4)) ,""),if($E1073="Minors",0,if($E1073="FA Contract",if(and(L$1&lt;=$I1073,L$1&gt;=$H1073),$F1073,""),if($E1073="YP Contract",if(L$1=$H1073,500000,if(L$1=($H1073+1),1000000,if(L$1=($H1073+2),1500000,"")))))))))</f>
        <v/>
      </c>
      <c r="M1073" s="65" t="str">
        <f t="shared" si="1993"/>
        <v/>
      </c>
      <c r="N1073" s="65" t="str">
        <f t="shared" si="1993"/>
        <v/>
      </c>
      <c r="O1073" s="65" t="str">
        <f t="shared" si="1993"/>
        <v/>
      </c>
      <c r="P1073" s="65" t="str">
        <f t="shared" si="1993"/>
        <v/>
      </c>
      <c r="Q1073" s="65" t="str">
        <f t="shared" si="1993"/>
        <v/>
      </c>
      <c r="R1073" s="65" t="str">
        <f t="shared" si="1993"/>
        <v/>
      </c>
      <c r="S1073" s="65" t="str">
        <f t="shared" si="1993"/>
        <v/>
      </c>
      <c r="T1073" s="65" t="str">
        <f t="shared" si="1993"/>
        <v/>
      </c>
      <c r="U1073" s="65" t="str">
        <f t="shared" si="1993"/>
        <v/>
      </c>
      <c r="V1073" s="65" t="str">
        <f t="shared" si="1993"/>
        <v/>
      </c>
      <c r="W1073" s="65" t="str">
        <f t="shared" si="1993"/>
        <v/>
      </c>
      <c r="X1073" s="65" t="str">
        <f t="shared" si="1993"/>
        <v/>
      </c>
      <c r="Y1073" s="65" t="str">
        <f t="shared" si="1993"/>
        <v/>
      </c>
      <c r="Z1073" s="65" t="str">
        <f t="shared" si="1993"/>
        <v/>
      </c>
    </row>
    <row r="1074">
      <c r="B1074" s="23"/>
      <c r="C1074" s="8"/>
      <c r="D1074" s="8"/>
      <c r="E1074" s="9"/>
      <c r="F1074" s="76"/>
      <c r="G1074" s="3"/>
      <c r="I1074" s="64" t="str">
        <f t="shared" si="4"/>
        <v/>
      </c>
      <c r="J1074" s="13" t="str">
        <f t="shared" si="1840"/>
        <v/>
      </c>
      <c r="K1074" s="13" t="str">
        <f t="shared" si="1879"/>
        <v/>
      </c>
      <c r="L1074" s="65" t="str">
        <f t="shared" ref="L1074:Z1074" si="1994">if($E1074="","",if($E1074="Injured",if(and(L$1=year(today()),L$1&lt;=$I1074,L$1&gt;=$H1074),0,if(and(L$1&lt;=$I1074,L$1&gt;=$H1074),$F1074,"")),if($E1074="Dropped",if(and(L$1&lt;=$I1074,L$1&gt;=$H1074),if(Year($D1074)=L$1,$F1074*0.8,if((year($D1074)+1)=L$1,$F1074*0.6,$F1074*0.4)) ,""),if($E1074="Minors",0,if($E1074="FA Contract",if(and(L$1&lt;=$I1074,L$1&gt;=$H1074),$F1074,""),if($E1074="YP Contract",if(L$1=$H1074,500000,if(L$1=($H1074+1),1000000,if(L$1=($H1074+2),1500000,"")))))))))</f>
        <v/>
      </c>
      <c r="M1074" s="65" t="str">
        <f t="shared" si="1994"/>
        <v/>
      </c>
      <c r="N1074" s="65" t="str">
        <f t="shared" si="1994"/>
        <v/>
      </c>
      <c r="O1074" s="65" t="str">
        <f t="shared" si="1994"/>
        <v/>
      </c>
      <c r="P1074" s="65" t="str">
        <f t="shared" si="1994"/>
        <v/>
      </c>
      <c r="Q1074" s="65" t="str">
        <f t="shared" si="1994"/>
        <v/>
      </c>
      <c r="R1074" s="65" t="str">
        <f t="shared" si="1994"/>
        <v/>
      </c>
      <c r="S1074" s="65" t="str">
        <f t="shared" si="1994"/>
        <v/>
      </c>
      <c r="T1074" s="65" t="str">
        <f t="shared" si="1994"/>
        <v/>
      </c>
      <c r="U1074" s="65" t="str">
        <f t="shared" si="1994"/>
        <v/>
      </c>
      <c r="V1074" s="65" t="str">
        <f t="shared" si="1994"/>
        <v/>
      </c>
      <c r="W1074" s="65" t="str">
        <f t="shared" si="1994"/>
        <v/>
      </c>
      <c r="X1074" s="65" t="str">
        <f t="shared" si="1994"/>
        <v/>
      </c>
      <c r="Y1074" s="65" t="str">
        <f t="shared" si="1994"/>
        <v/>
      </c>
      <c r="Z1074" s="65" t="str">
        <f t="shared" si="1994"/>
        <v/>
      </c>
    </row>
    <row r="1075">
      <c r="B1075" s="23"/>
      <c r="C1075" s="8"/>
      <c r="D1075" s="8"/>
      <c r="E1075" s="9"/>
      <c r="F1075" s="76"/>
      <c r="G1075" s="3"/>
      <c r="I1075" s="64" t="str">
        <f t="shared" si="4"/>
        <v/>
      </c>
      <c r="J1075" s="13" t="str">
        <f t="shared" si="1840"/>
        <v/>
      </c>
      <c r="K1075" s="13" t="str">
        <f t="shared" si="1879"/>
        <v/>
      </c>
      <c r="L1075" s="65" t="str">
        <f t="shared" ref="L1075:Z1075" si="1995">if($E1075="","",if($E1075="Injured",if(and(L$1=year(today()),L$1&lt;=$I1075,L$1&gt;=$H1075),0,if(and(L$1&lt;=$I1075,L$1&gt;=$H1075),$F1075,"")),if($E1075="Dropped",if(and(L$1&lt;=$I1075,L$1&gt;=$H1075),if(Year($D1075)=L$1,$F1075*0.8,if((year($D1075)+1)=L$1,$F1075*0.6,$F1075*0.4)) ,""),if($E1075="Minors",0,if($E1075="FA Contract",if(and(L$1&lt;=$I1075,L$1&gt;=$H1075),$F1075,""),if($E1075="YP Contract",if(L$1=$H1075,500000,if(L$1=($H1075+1),1000000,if(L$1=($H1075+2),1500000,"")))))))))</f>
        <v/>
      </c>
      <c r="M1075" s="65" t="str">
        <f t="shared" si="1995"/>
        <v/>
      </c>
      <c r="N1075" s="65" t="str">
        <f t="shared" si="1995"/>
        <v/>
      </c>
      <c r="O1075" s="65" t="str">
        <f t="shared" si="1995"/>
        <v/>
      </c>
      <c r="P1075" s="65" t="str">
        <f t="shared" si="1995"/>
        <v/>
      </c>
      <c r="Q1075" s="65" t="str">
        <f t="shared" si="1995"/>
        <v/>
      </c>
      <c r="R1075" s="65" t="str">
        <f t="shared" si="1995"/>
        <v/>
      </c>
      <c r="S1075" s="65" t="str">
        <f t="shared" si="1995"/>
        <v/>
      </c>
      <c r="T1075" s="65" t="str">
        <f t="shared" si="1995"/>
        <v/>
      </c>
      <c r="U1075" s="65" t="str">
        <f t="shared" si="1995"/>
        <v/>
      </c>
      <c r="V1075" s="65" t="str">
        <f t="shared" si="1995"/>
        <v/>
      </c>
      <c r="W1075" s="65" t="str">
        <f t="shared" si="1995"/>
        <v/>
      </c>
      <c r="X1075" s="65" t="str">
        <f t="shared" si="1995"/>
        <v/>
      </c>
      <c r="Y1075" s="65" t="str">
        <f t="shared" si="1995"/>
        <v/>
      </c>
      <c r="Z1075" s="65" t="str">
        <f t="shared" si="1995"/>
        <v/>
      </c>
    </row>
    <row r="1076">
      <c r="B1076" s="23"/>
      <c r="C1076" s="9"/>
      <c r="D1076" s="8"/>
      <c r="E1076" s="9"/>
      <c r="F1076" s="76"/>
      <c r="G1076" s="3"/>
      <c r="I1076" s="64" t="str">
        <f t="shared" si="4"/>
        <v/>
      </c>
      <c r="J1076" s="13" t="str">
        <f t="shared" si="1840"/>
        <v/>
      </c>
      <c r="K1076" s="13" t="str">
        <f t="shared" si="1879"/>
        <v/>
      </c>
      <c r="L1076" s="65" t="str">
        <f t="shared" ref="L1076:Z1076" si="1996">if($E1076="","",if($E1076="Injured",if(and(L$1=year(today()),L$1&lt;=$I1076,L$1&gt;=$H1076),0,if(and(L$1&lt;=$I1076,L$1&gt;=$H1076),$F1076,"")),if($E1076="Dropped",if(and(L$1&lt;=$I1076,L$1&gt;=$H1076),if(Year($D1076)=L$1,$F1076*0.8,if((year($D1076)+1)=L$1,$F1076*0.6,$F1076*0.4)) ,""),if($E1076="Minors",0,if($E1076="FA Contract",if(and(L$1&lt;=$I1076,L$1&gt;=$H1076),$F1076,""),if($E1076="YP Contract",if(L$1=$H1076,500000,if(L$1=($H1076+1),1000000,if(L$1=($H1076+2),1500000,"")))))))))</f>
        <v/>
      </c>
      <c r="M1076" s="65" t="str">
        <f t="shared" si="1996"/>
        <v/>
      </c>
      <c r="N1076" s="65" t="str">
        <f t="shared" si="1996"/>
        <v/>
      </c>
      <c r="O1076" s="65" t="str">
        <f t="shared" si="1996"/>
        <v/>
      </c>
      <c r="P1076" s="65" t="str">
        <f t="shared" si="1996"/>
        <v/>
      </c>
      <c r="Q1076" s="65" t="str">
        <f t="shared" si="1996"/>
        <v/>
      </c>
      <c r="R1076" s="65" t="str">
        <f t="shared" si="1996"/>
        <v/>
      </c>
      <c r="S1076" s="65" t="str">
        <f t="shared" si="1996"/>
        <v/>
      </c>
      <c r="T1076" s="65" t="str">
        <f t="shared" si="1996"/>
        <v/>
      </c>
      <c r="U1076" s="65" t="str">
        <f t="shared" si="1996"/>
        <v/>
      </c>
      <c r="V1076" s="65" t="str">
        <f t="shared" si="1996"/>
        <v/>
      </c>
      <c r="W1076" s="65" t="str">
        <f t="shared" si="1996"/>
        <v/>
      </c>
      <c r="X1076" s="65" t="str">
        <f t="shared" si="1996"/>
        <v/>
      </c>
      <c r="Y1076" s="65" t="str">
        <f t="shared" si="1996"/>
        <v/>
      </c>
      <c r="Z1076" s="65" t="str">
        <f t="shared" si="1996"/>
        <v/>
      </c>
    </row>
    <row r="1077">
      <c r="B1077" s="23"/>
      <c r="C1077" s="9"/>
      <c r="D1077" s="8"/>
      <c r="E1077" s="9"/>
      <c r="F1077" s="76"/>
      <c r="G1077" s="3"/>
      <c r="I1077" s="64" t="str">
        <f t="shared" si="4"/>
        <v/>
      </c>
      <c r="J1077" s="13" t="str">
        <f t="shared" si="1840"/>
        <v/>
      </c>
      <c r="K1077" s="13" t="str">
        <f t="shared" si="1879"/>
        <v/>
      </c>
      <c r="L1077" s="65" t="str">
        <f t="shared" ref="L1077:Z1077" si="1997">if($E1077="","",if($E1077="Injured",if(and(L$1=year(today()),L$1&lt;=$I1077,L$1&gt;=$H1077),0,if(and(L$1&lt;=$I1077,L$1&gt;=$H1077),$F1077,"")),if($E1077="Dropped",if(and(L$1&lt;=$I1077,L$1&gt;=$H1077),if(Year($D1077)=L$1,$F1077*0.8,if((year($D1077)+1)=L$1,$F1077*0.6,$F1077*0.4)) ,""),if($E1077="Minors",0,if($E1077="FA Contract",if(and(L$1&lt;=$I1077,L$1&gt;=$H1077),$F1077,""),if($E1077="YP Contract",if(L$1=$H1077,500000,if(L$1=($H1077+1),1000000,if(L$1=($H1077+2),1500000,"")))))))))</f>
        <v/>
      </c>
      <c r="M1077" s="65" t="str">
        <f t="shared" si="1997"/>
        <v/>
      </c>
      <c r="N1077" s="65" t="str">
        <f t="shared" si="1997"/>
        <v/>
      </c>
      <c r="O1077" s="65" t="str">
        <f t="shared" si="1997"/>
        <v/>
      </c>
      <c r="P1077" s="65" t="str">
        <f t="shared" si="1997"/>
        <v/>
      </c>
      <c r="Q1077" s="65" t="str">
        <f t="shared" si="1997"/>
        <v/>
      </c>
      <c r="R1077" s="65" t="str">
        <f t="shared" si="1997"/>
        <v/>
      </c>
      <c r="S1077" s="65" t="str">
        <f t="shared" si="1997"/>
        <v/>
      </c>
      <c r="T1077" s="65" t="str">
        <f t="shared" si="1997"/>
        <v/>
      </c>
      <c r="U1077" s="65" t="str">
        <f t="shared" si="1997"/>
        <v/>
      </c>
      <c r="V1077" s="65" t="str">
        <f t="shared" si="1997"/>
        <v/>
      </c>
      <c r="W1077" s="65" t="str">
        <f t="shared" si="1997"/>
        <v/>
      </c>
      <c r="X1077" s="65" t="str">
        <f t="shared" si="1997"/>
        <v/>
      </c>
      <c r="Y1077" s="65" t="str">
        <f t="shared" si="1997"/>
        <v/>
      </c>
      <c r="Z1077" s="65" t="str">
        <f t="shared" si="1997"/>
        <v/>
      </c>
    </row>
    <row r="1078">
      <c r="B1078" s="23"/>
      <c r="C1078" s="9"/>
      <c r="D1078" s="8"/>
      <c r="E1078" s="9"/>
      <c r="F1078" s="76"/>
      <c r="G1078" s="3"/>
      <c r="I1078" s="64" t="str">
        <f t="shared" si="4"/>
        <v/>
      </c>
      <c r="J1078" s="13" t="str">
        <f t="shared" si="1840"/>
        <v/>
      </c>
      <c r="K1078" s="13" t="str">
        <f t="shared" si="1879"/>
        <v/>
      </c>
      <c r="L1078" s="65" t="str">
        <f t="shared" ref="L1078:Z1078" si="1998">if($E1078="","",if($E1078="Injured",if(and(L$1=year(today()),L$1&lt;=$I1078,L$1&gt;=$H1078),0,if(and(L$1&lt;=$I1078,L$1&gt;=$H1078),$F1078,"")),if($E1078="Dropped",if(and(L$1&lt;=$I1078,L$1&gt;=$H1078),if(Year($D1078)=L$1,$F1078*0.8,if((year($D1078)+1)=L$1,$F1078*0.6,$F1078*0.4)) ,""),if($E1078="Minors",0,if($E1078="FA Contract",if(and(L$1&lt;=$I1078,L$1&gt;=$H1078),$F1078,""),if($E1078="YP Contract",if(L$1=$H1078,500000,if(L$1=($H1078+1),1000000,if(L$1=($H1078+2),1500000,"")))))))))</f>
        <v/>
      </c>
      <c r="M1078" s="65" t="str">
        <f t="shared" si="1998"/>
        <v/>
      </c>
      <c r="N1078" s="65" t="str">
        <f t="shared" si="1998"/>
        <v/>
      </c>
      <c r="O1078" s="65" t="str">
        <f t="shared" si="1998"/>
        <v/>
      </c>
      <c r="P1078" s="65" t="str">
        <f t="shared" si="1998"/>
        <v/>
      </c>
      <c r="Q1078" s="65" t="str">
        <f t="shared" si="1998"/>
        <v/>
      </c>
      <c r="R1078" s="65" t="str">
        <f t="shared" si="1998"/>
        <v/>
      </c>
      <c r="S1078" s="65" t="str">
        <f t="shared" si="1998"/>
        <v/>
      </c>
      <c r="T1078" s="65" t="str">
        <f t="shared" si="1998"/>
        <v/>
      </c>
      <c r="U1078" s="65" t="str">
        <f t="shared" si="1998"/>
        <v/>
      </c>
      <c r="V1078" s="65" t="str">
        <f t="shared" si="1998"/>
        <v/>
      </c>
      <c r="W1078" s="65" t="str">
        <f t="shared" si="1998"/>
        <v/>
      </c>
      <c r="X1078" s="65" t="str">
        <f t="shared" si="1998"/>
        <v/>
      </c>
      <c r="Y1078" s="65" t="str">
        <f t="shared" si="1998"/>
        <v/>
      </c>
      <c r="Z1078" s="65" t="str">
        <f t="shared" si="1998"/>
        <v/>
      </c>
    </row>
    <row r="1079">
      <c r="B1079" s="23"/>
      <c r="C1079" s="9"/>
      <c r="D1079" s="8"/>
      <c r="E1079" s="9"/>
      <c r="F1079" s="76"/>
      <c r="G1079" s="3"/>
      <c r="I1079" s="64" t="str">
        <f t="shared" si="4"/>
        <v/>
      </c>
      <c r="J1079" s="13" t="str">
        <f t="shared" si="1840"/>
        <v/>
      </c>
      <c r="K1079" s="13" t="str">
        <f t="shared" si="1879"/>
        <v/>
      </c>
      <c r="L1079" s="65" t="str">
        <f t="shared" ref="L1079:Z1079" si="1999">if($E1079="","",if($E1079="Injured",if(and(L$1=year(today()),L$1&lt;=$I1079,L$1&gt;=$H1079),0,if(and(L$1&lt;=$I1079,L$1&gt;=$H1079),$F1079,"")),if($E1079="Dropped",if(and(L$1&lt;=$I1079,L$1&gt;=$H1079),if(Year($D1079)=L$1,$F1079*0.8,if((year($D1079)+1)=L$1,$F1079*0.6,$F1079*0.4)) ,""),if($E1079="Minors",0,if($E1079="FA Contract",if(and(L$1&lt;=$I1079,L$1&gt;=$H1079),$F1079,""),if($E1079="YP Contract",if(L$1=$H1079,500000,if(L$1=($H1079+1),1000000,if(L$1=($H1079+2),1500000,"")))))))))</f>
        <v/>
      </c>
      <c r="M1079" s="65" t="str">
        <f t="shared" si="1999"/>
        <v/>
      </c>
      <c r="N1079" s="65" t="str">
        <f t="shared" si="1999"/>
        <v/>
      </c>
      <c r="O1079" s="65" t="str">
        <f t="shared" si="1999"/>
        <v/>
      </c>
      <c r="P1079" s="65" t="str">
        <f t="shared" si="1999"/>
        <v/>
      </c>
      <c r="Q1079" s="65" t="str">
        <f t="shared" si="1999"/>
        <v/>
      </c>
      <c r="R1079" s="65" t="str">
        <f t="shared" si="1999"/>
        <v/>
      </c>
      <c r="S1079" s="65" t="str">
        <f t="shared" si="1999"/>
        <v/>
      </c>
      <c r="T1079" s="65" t="str">
        <f t="shared" si="1999"/>
        <v/>
      </c>
      <c r="U1079" s="65" t="str">
        <f t="shared" si="1999"/>
        <v/>
      </c>
      <c r="V1079" s="65" t="str">
        <f t="shared" si="1999"/>
        <v/>
      </c>
      <c r="W1079" s="65" t="str">
        <f t="shared" si="1999"/>
        <v/>
      </c>
      <c r="X1079" s="65" t="str">
        <f t="shared" si="1999"/>
        <v/>
      </c>
      <c r="Y1079" s="65" t="str">
        <f t="shared" si="1999"/>
        <v/>
      </c>
      <c r="Z1079" s="65" t="str">
        <f t="shared" si="1999"/>
        <v/>
      </c>
    </row>
    <row r="1080">
      <c r="B1080" s="23"/>
      <c r="C1080" s="9"/>
      <c r="D1080" s="8"/>
      <c r="E1080" s="9"/>
      <c r="F1080" s="76"/>
      <c r="G1080" s="3"/>
      <c r="I1080" s="64" t="str">
        <f t="shared" si="4"/>
        <v/>
      </c>
      <c r="J1080" s="13" t="str">
        <f t="shared" si="1840"/>
        <v/>
      </c>
      <c r="K1080" s="13" t="str">
        <f t="shared" si="1879"/>
        <v/>
      </c>
      <c r="L1080" s="65" t="str">
        <f t="shared" ref="L1080:Z1080" si="2000">if($E1080="","",if($E1080="Injured",if(and(L$1=year(today()),L$1&lt;=$I1080,L$1&gt;=$H1080),0,if(and(L$1&lt;=$I1080,L$1&gt;=$H1080),$F1080,"")),if($E1080="Dropped",if(and(L$1&lt;=$I1080,L$1&gt;=$H1080),if(Year($D1080)=L$1,$F1080*0.8,if((year($D1080)+1)=L$1,$F1080*0.6,$F1080*0.4)) ,""),if($E1080="Minors",0,if($E1080="FA Contract",if(and(L$1&lt;=$I1080,L$1&gt;=$H1080),$F1080,""),if($E1080="YP Contract",if(L$1=$H1080,500000,if(L$1=($H1080+1),1000000,if(L$1=($H1080+2),1500000,"")))))))))</f>
        <v/>
      </c>
      <c r="M1080" s="65" t="str">
        <f t="shared" si="2000"/>
        <v/>
      </c>
      <c r="N1080" s="65" t="str">
        <f t="shared" si="2000"/>
        <v/>
      </c>
      <c r="O1080" s="65" t="str">
        <f t="shared" si="2000"/>
        <v/>
      </c>
      <c r="P1080" s="65" t="str">
        <f t="shared" si="2000"/>
        <v/>
      </c>
      <c r="Q1080" s="65" t="str">
        <f t="shared" si="2000"/>
        <v/>
      </c>
      <c r="R1080" s="65" t="str">
        <f t="shared" si="2000"/>
        <v/>
      </c>
      <c r="S1080" s="65" t="str">
        <f t="shared" si="2000"/>
        <v/>
      </c>
      <c r="T1080" s="65" t="str">
        <f t="shared" si="2000"/>
        <v/>
      </c>
      <c r="U1080" s="65" t="str">
        <f t="shared" si="2000"/>
        <v/>
      </c>
      <c r="V1080" s="65" t="str">
        <f t="shared" si="2000"/>
        <v/>
      </c>
      <c r="W1080" s="65" t="str">
        <f t="shared" si="2000"/>
        <v/>
      </c>
      <c r="X1080" s="65" t="str">
        <f t="shared" si="2000"/>
        <v/>
      </c>
      <c r="Y1080" s="65" t="str">
        <f t="shared" si="2000"/>
        <v/>
      </c>
      <c r="Z1080" s="65" t="str">
        <f t="shared" si="2000"/>
        <v/>
      </c>
    </row>
    <row r="1081">
      <c r="B1081" s="23"/>
      <c r="C1081" s="9"/>
      <c r="D1081" s="8"/>
      <c r="E1081" s="9"/>
      <c r="F1081" s="76"/>
      <c r="G1081" s="3"/>
      <c r="I1081" s="64" t="str">
        <f t="shared" si="4"/>
        <v/>
      </c>
      <c r="J1081" s="13" t="str">
        <f t="shared" si="1840"/>
        <v/>
      </c>
      <c r="K1081" s="13" t="str">
        <f t="shared" si="1879"/>
        <v/>
      </c>
      <c r="L1081" s="65" t="str">
        <f t="shared" ref="L1081:Z1081" si="2001">if($E1081="","",if($E1081="Injured",if(and(L$1=year(today()),L$1&lt;=$I1081,L$1&gt;=$H1081),0,if(and(L$1&lt;=$I1081,L$1&gt;=$H1081),$F1081,"")),if($E1081="Dropped",if(and(L$1&lt;=$I1081,L$1&gt;=$H1081),if(Year($D1081)=L$1,$F1081*0.8,if((year($D1081)+1)=L$1,$F1081*0.6,$F1081*0.4)) ,""),if($E1081="Minors",0,if($E1081="FA Contract",if(and(L$1&lt;=$I1081,L$1&gt;=$H1081),$F1081,""),if($E1081="YP Contract",if(L$1=$H1081,500000,if(L$1=($H1081+1),1000000,if(L$1=($H1081+2),1500000,"")))))))))</f>
        <v/>
      </c>
      <c r="M1081" s="65" t="str">
        <f t="shared" si="2001"/>
        <v/>
      </c>
      <c r="N1081" s="65" t="str">
        <f t="shared" si="2001"/>
        <v/>
      </c>
      <c r="O1081" s="65" t="str">
        <f t="shared" si="2001"/>
        <v/>
      </c>
      <c r="P1081" s="65" t="str">
        <f t="shared" si="2001"/>
        <v/>
      </c>
      <c r="Q1081" s="65" t="str">
        <f t="shared" si="2001"/>
        <v/>
      </c>
      <c r="R1081" s="65" t="str">
        <f t="shared" si="2001"/>
        <v/>
      </c>
      <c r="S1081" s="65" t="str">
        <f t="shared" si="2001"/>
        <v/>
      </c>
      <c r="T1081" s="65" t="str">
        <f t="shared" si="2001"/>
        <v/>
      </c>
      <c r="U1081" s="65" t="str">
        <f t="shared" si="2001"/>
        <v/>
      </c>
      <c r="V1081" s="65" t="str">
        <f t="shared" si="2001"/>
        <v/>
      </c>
      <c r="W1081" s="65" t="str">
        <f t="shared" si="2001"/>
        <v/>
      </c>
      <c r="X1081" s="65" t="str">
        <f t="shared" si="2001"/>
        <v/>
      </c>
      <c r="Y1081" s="65" t="str">
        <f t="shared" si="2001"/>
        <v/>
      </c>
      <c r="Z1081" s="65" t="str">
        <f t="shared" si="2001"/>
        <v/>
      </c>
    </row>
    <row r="1082">
      <c r="B1082" s="23"/>
      <c r="C1082" s="9"/>
      <c r="D1082" s="8"/>
      <c r="E1082" s="9"/>
      <c r="F1082" s="76"/>
      <c r="G1082" s="3"/>
      <c r="I1082" s="64" t="str">
        <f t="shared" si="4"/>
        <v/>
      </c>
      <c r="J1082" s="13" t="str">
        <f t="shared" si="1840"/>
        <v/>
      </c>
      <c r="K1082" s="13" t="str">
        <f t="shared" si="1879"/>
        <v/>
      </c>
      <c r="L1082" s="65" t="str">
        <f t="shared" ref="L1082:Z1082" si="2002">if($E1082="","",if($E1082="Injured",if(and(L$1=year(today()),L$1&lt;=$I1082,L$1&gt;=$H1082),0,if(and(L$1&lt;=$I1082,L$1&gt;=$H1082),$F1082,"")),if($E1082="Dropped",if(and(L$1&lt;=$I1082,L$1&gt;=$H1082),if(Year($D1082)=L$1,$F1082*0.8,if((year($D1082)+1)=L$1,$F1082*0.6,$F1082*0.4)) ,""),if($E1082="Minors",0,if($E1082="FA Contract",if(and(L$1&lt;=$I1082,L$1&gt;=$H1082),$F1082,""),if($E1082="YP Contract",if(L$1=$H1082,500000,if(L$1=($H1082+1),1000000,if(L$1=($H1082+2),1500000,"")))))))))</f>
        <v/>
      </c>
      <c r="M1082" s="65" t="str">
        <f t="shared" si="2002"/>
        <v/>
      </c>
      <c r="N1082" s="65" t="str">
        <f t="shared" si="2002"/>
        <v/>
      </c>
      <c r="O1082" s="65" t="str">
        <f t="shared" si="2002"/>
        <v/>
      </c>
      <c r="P1082" s="65" t="str">
        <f t="shared" si="2002"/>
        <v/>
      </c>
      <c r="Q1082" s="65" t="str">
        <f t="shared" si="2002"/>
        <v/>
      </c>
      <c r="R1082" s="65" t="str">
        <f t="shared" si="2002"/>
        <v/>
      </c>
      <c r="S1082" s="65" t="str">
        <f t="shared" si="2002"/>
        <v/>
      </c>
      <c r="T1082" s="65" t="str">
        <f t="shared" si="2002"/>
        <v/>
      </c>
      <c r="U1082" s="65" t="str">
        <f t="shared" si="2002"/>
        <v/>
      </c>
      <c r="V1082" s="65" t="str">
        <f t="shared" si="2002"/>
        <v/>
      </c>
      <c r="W1082" s="65" t="str">
        <f t="shared" si="2002"/>
        <v/>
      </c>
      <c r="X1082" s="65" t="str">
        <f t="shared" si="2002"/>
        <v/>
      </c>
      <c r="Y1082" s="65" t="str">
        <f t="shared" si="2002"/>
        <v/>
      </c>
      <c r="Z1082" s="65" t="str">
        <f t="shared" si="2002"/>
        <v/>
      </c>
    </row>
    <row r="1083">
      <c r="B1083" s="23"/>
      <c r="C1083" s="9"/>
      <c r="D1083" s="8"/>
      <c r="E1083" s="9"/>
      <c r="F1083" s="76"/>
      <c r="G1083" s="3"/>
      <c r="I1083" s="64" t="str">
        <f t="shared" si="4"/>
        <v/>
      </c>
      <c r="J1083" s="13" t="str">
        <f t="shared" si="1840"/>
        <v/>
      </c>
      <c r="K1083" s="13" t="str">
        <f t="shared" si="1879"/>
        <v/>
      </c>
      <c r="L1083" s="65" t="str">
        <f t="shared" ref="L1083:Z1083" si="2003">if($E1083="","",if($E1083="Injured",if(and(L$1=year(today()),L$1&lt;=$I1083,L$1&gt;=$H1083),0,if(and(L$1&lt;=$I1083,L$1&gt;=$H1083),$F1083,"")),if($E1083="Dropped",if(and(L$1&lt;=$I1083,L$1&gt;=$H1083),if(Year($D1083)=L$1,$F1083*0.8,if((year($D1083)+1)=L$1,$F1083*0.6,$F1083*0.4)) ,""),if($E1083="Minors",0,if($E1083="FA Contract",if(and(L$1&lt;=$I1083,L$1&gt;=$H1083),$F1083,""),if($E1083="YP Contract",if(L$1=$H1083,500000,if(L$1=($H1083+1),1000000,if(L$1=($H1083+2),1500000,"")))))))))</f>
        <v/>
      </c>
      <c r="M1083" s="65" t="str">
        <f t="shared" si="2003"/>
        <v/>
      </c>
      <c r="N1083" s="65" t="str">
        <f t="shared" si="2003"/>
        <v/>
      </c>
      <c r="O1083" s="65" t="str">
        <f t="shared" si="2003"/>
        <v/>
      </c>
      <c r="P1083" s="65" t="str">
        <f t="shared" si="2003"/>
        <v/>
      </c>
      <c r="Q1083" s="65" t="str">
        <f t="shared" si="2003"/>
        <v/>
      </c>
      <c r="R1083" s="65" t="str">
        <f t="shared" si="2003"/>
        <v/>
      </c>
      <c r="S1083" s="65" t="str">
        <f t="shared" si="2003"/>
        <v/>
      </c>
      <c r="T1083" s="65" t="str">
        <f t="shared" si="2003"/>
        <v/>
      </c>
      <c r="U1083" s="65" t="str">
        <f t="shared" si="2003"/>
        <v/>
      </c>
      <c r="V1083" s="65" t="str">
        <f t="shared" si="2003"/>
        <v/>
      </c>
      <c r="W1083" s="65" t="str">
        <f t="shared" si="2003"/>
        <v/>
      </c>
      <c r="X1083" s="65" t="str">
        <f t="shared" si="2003"/>
        <v/>
      </c>
      <c r="Y1083" s="65" t="str">
        <f t="shared" si="2003"/>
        <v/>
      </c>
      <c r="Z1083" s="65" t="str">
        <f t="shared" si="2003"/>
        <v/>
      </c>
    </row>
    <row r="1084">
      <c r="B1084" s="23"/>
      <c r="C1084" s="9"/>
      <c r="D1084" s="8"/>
      <c r="E1084" s="9"/>
      <c r="F1084" s="76"/>
      <c r="G1084" s="3"/>
      <c r="I1084" s="64" t="str">
        <f t="shared" si="4"/>
        <v/>
      </c>
      <c r="J1084" s="13" t="str">
        <f t="shared" si="1840"/>
        <v/>
      </c>
      <c r="K1084" s="13" t="str">
        <f t="shared" si="1879"/>
        <v/>
      </c>
      <c r="L1084" s="65" t="str">
        <f t="shared" ref="L1084:Z1084" si="2004">if($E1084="","",if($E1084="Injured",if(and(L$1=year(today()),L$1&lt;=$I1084,L$1&gt;=$H1084),0,if(and(L$1&lt;=$I1084,L$1&gt;=$H1084),$F1084,"")),if($E1084="Dropped",if(and(L$1&lt;=$I1084,L$1&gt;=$H1084),if(Year($D1084)=L$1,$F1084*0.8,if((year($D1084)+1)=L$1,$F1084*0.6,$F1084*0.4)) ,""),if($E1084="Minors",0,if($E1084="FA Contract",if(and(L$1&lt;=$I1084,L$1&gt;=$H1084),$F1084,""),if($E1084="YP Contract",if(L$1=$H1084,500000,if(L$1=($H1084+1),1000000,if(L$1=($H1084+2),1500000,"")))))))))</f>
        <v/>
      </c>
      <c r="M1084" s="65" t="str">
        <f t="shared" si="2004"/>
        <v/>
      </c>
      <c r="N1084" s="65" t="str">
        <f t="shared" si="2004"/>
        <v/>
      </c>
      <c r="O1084" s="65" t="str">
        <f t="shared" si="2004"/>
        <v/>
      </c>
      <c r="P1084" s="65" t="str">
        <f t="shared" si="2004"/>
        <v/>
      </c>
      <c r="Q1084" s="65" t="str">
        <f t="shared" si="2004"/>
        <v/>
      </c>
      <c r="R1084" s="65" t="str">
        <f t="shared" si="2004"/>
        <v/>
      </c>
      <c r="S1084" s="65" t="str">
        <f t="shared" si="2004"/>
        <v/>
      </c>
      <c r="T1084" s="65" t="str">
        <f t="shared" si="2004"/>
        <v/>
      </c>
      <c r="U1084" s="65" t="str">
        <f t="shared" si="2004"/>
        <v/>
      </c>
      <c r="V1084" s="65" t="str">
        <f t="shared" si="2004"/>
        <v/>
      </c>
      <c r="W1084" s="65" t="str">
        <f t="shared" si="2004"/>
        <v/>
      </c>
      <c r="X1084" s="65" t="str">
        <f t="shared" si="2004"/>
        <v/>
      </c>
      <c r="Y1084" s="65" t="str">
        <f t="shared" si="2004"/>
        <v/>
      </c>
      <c r="Z1084" s="65" t="str">
        <f t="shared" si="2004"/>
        <v/>
      </c>
    </row>
    <row r="1085">
      <c r="B1085" s="23"/>
      <c r="C1085" s="9"/>
      <c r="D1085" s="9"/>
      <c r="E1085" s="9"/>
      <c r="F1085" s="76"/>
      <c r="G1085" s="3"/>
      <c r="I1085" s="64" t="str">
        <f t="shared" si="4"/>
        <v/>
      </c>
      <c r="J1085" s="13" t="str">
        <f t="shared" si="1840"/>
        <v/>
      </c>
      <c r="K1085" s="13" t="str">
        <f t="shared" si="1879"/>
        <v/>
      </c>
      <c r="L1085" s="65" t="str">
        <f t="shared" ref="L1085:Z1085" si="2005">if($E1085="","",if($E1085="Injured",if(and(L$1=year(today()),L$1&lt;=$I1085,L$1&gt;=$H1085),0,if(and(L$1&lt;=$I1085,L$1&gt;=$H1085),$F1085,"")),if($E1085="Dropped",if(and(L$1&lt;=$I1085,L$1&gt;=$H1085),if(Year($D1085)=L$1,$F1085*0.8,if((year($D1085)+1)=L$1,$F1085*0.6,$F1085*0.4)) ,""),if($E1085="Minors",0,if($E1085="FA Contract",if(and(L$1&lt;=$I1085,L$1&gt;=$H1085),$F1085,""),if($E1085="YP Contract",if(L$1=$H1085,500000,if(L$1=($H1085+1),1000000,if(L$1=($H1085+2),1500000,"")))))))))</f>
        <v/>
      </c>
      <c r="M1085" s="65" t="str">
        <f t="shared" si="2005"/>
        <v/>
      </c>
      <c r="N1085" s="65" t="str">
        <f t="shared" si="2005"/>
        <v/>
      </c>
      <c r="O1085" s="65" t="str">
        <f t="shared" si="2005"/>
        <v/>
      </c>
      <c r="P1085" s="65" t="str">
        <f t="shared" si="2005"/>
        <v/>
      </c>
      <c r="Q1085" s="65" t="str">
        <f t="shared" si="2005"/>
        <v/>
      </c>
      <c r="R1085" s="65" t="str">
        <f t="shared" si="2005"/>
        <v/>
      </c>
      <c r="S1085" s="65" t="str">
        <f t="shared" si="2005"/>
        <v/>
      </c>
      <c r="T1085" s="65" t="str">
        <f t="shared" si="2005"/>
        <v/>
      </c>
      <c r="U1085" s="65" t="str">
        <f t="shared" si="2005"/>
        <v/>
      </c>
      <c r="V1085" s="65" t="str">
        <f t="shared" si="2005"/>
        <v/>
      </c>
      <c r="W1085" s="65" t="str">
        <f t="shared" si="2005"/>
        <v/>
      </c>
      <c r="X1085" s="65" t="str">
        <f t="shared" si="2005"/>
        <v/>
      </c>
      <c r="Y1085" s="65" t="str">
        <f t="shared" si="2005"/>
        <v/>
      </c>
      <c r="Z1085" s="65" t="str">
        <f t="shared" si="2005"/>
        <v/>
      </c>
    </row>
    <row r="1086">
      <c r="B1086" s="23"/>
      <c r="C1086" s="9"/>
      <c r="D1086" s="9"/>
      <c r="E1086" s="9"/>
      <c r="F1086" s="76"/>
      <c r="G1086" s="3"/>
      <c r="I1086" s="64" t="str">
        <f t="shared" si="4"/>
        <v/>
      </c>
      <c r="J1086" s="13" t="str">
        <f t="shared" si="1840"/>
        <v/>
      </c>
      <c r="K1086" s="13" t="str">
        <f t="shared" si="1879"/>
        <v/>
      </c>
      <c r="L1086" s="65" t="str">
        <f t="shared" ref="L1086:Z1086" si="2006">if($E1086="","",if($E1086="Injured",if(and(L$1=year(today()),L$1&lt;=$I1086,L$1&gt;=$H1086),0,if(and(L$1&lt;=$I1086,L$1&gt;=$H1086),$F1086,"")),if($E1086="Dropped",if(and(L$1&lt;=$I1086,L$1&gt;=$H1086),if(Year($D1086)=L$1,$F1086*0.8,if((year($D1086)+1)=L$1,$F1086*0.6,$F1086*0.4)) ,""),if($E1086="Minors",0,if($E1086="FA Contract",if(and(L$1&lt;=$I1086,L$1&gt;=$H1086),$F1086,""),if($E1086="YP Contract",if(L$1=$H1086,500000,if(L$1=($H1086+1),1000000,if(L$1=($H1086+2),1500000,"")))))))))</f>
        <v/>
      </c>
      <c r="M1086" s="65" t="str">
        <f t="shared" si="2006"/>
        <v/>
      </c>
      <c r="N1086" s="65" t="str">
        <f t="shared" si="2006"/>
        <v/>
      </c>
      <c r="O1086" s="65" t="str">
        <f t="shared" si="2006"/>
        <v/>
      </c>
      <c r="P1086" s="65" t="str">
        <f t="shared" si="2006"/>
        <v/>
      </c>
      <c r="Q1086" s="65" t="str">
        <f t="shared" si="2006"/>
        <v/>
      </c>
      <c r="R1086" s="65" t="str">
        <f t="shared" si="2006"/>
        <v/>
      </c>
      <c r="S1086" s="65" t="str">
        <f t="shared" si="2006"/>
        <v/>
      </c>
      <c r="T1086" s="65" t="str">
        <f t="shared" si="2006"/>
        <v/>
      </c>
      <c r="U1086" s="65" t="str">
        <f t="shared" si="2006"/>
        <v/>
      </c>
      <c r="V1086" s="65" t="str">
        <f t="shared" si="2006"/>
        <v/>
      </c>
      <c r="W1086" s="65" t="str">
        <f t="shared" si="2006"/>
        <v/>
      </c>
      <c r="X1086" s="65" t="str">
        <f t="shared" si="2006"/>
        <v/>
      </c>
      <c r="Y1086" s="65" t="str">
        <f t="shared" si="2006"/>
        <v/>
      </c>
      <c r="Z1086" s="65" t="str">
        <f t="shared" si="2006"/>
        <v/>
      </c>
    </row>
    <row r="1087">
      <c r="B1087" s="23"/>
      <c r="C1087" s="9"/>
      <c r="D1087" s="9"/>
      <c r="E1087" s="9"/>
      <c r="F1087" s="76"/>
      <c r="G1087" s="3"/>
      <c r="I1087" s="64" t="str">
        <f t="shared" si="4"/>
        <v/>
      </c>
      <c r="J1087" s="13" t="str">
        <f t="shared" si="1840"/>
        <v/>
      </c>
      <c r="K1087" s="13" t="str">
        <f t="shared" si="1879"/>
        <v/>
      </c>
      <c r="L1087" s="65" t="str">
        <f t="shared" ref="L1087:Z1087" si="2007">if($E1087="","",if($E1087="Injured",if(and(L$1=year(today()),L$1&lt;=$I1087,L$1&gt;=$H1087),0,if(and(L$1&lt;=$I1087,L$1&gt;=$H1087),$F1087,"")),if($E1087="Dropped",if(and(L$1&lt;=$I1087,L$1&gt;=$H1087),if(Year($D1087)=L$1,$F1087*0.8,if((year($D1087)+1)=L$1,$F1087*0.6,$F1087*0.4)) ,""),if($E1087="Minors",0,if($E1087="FA Contract",if(and(L$1&lt;=$I1087,L$1&gt;=$H1087),$F1087,""),if($E1087="YP Contract",if(L$1=$H1087,500000,if(L$1=($H1087+1),1000000,if(L$1=($H1087+2),1500000,"")))))))))</f>
        <v/>
      </c>
      <c r="M1087" s="65" t="str">
        <f t="shared" si="2007"/>
        <v/>
      </c>
      <c r="N1087" s="65" t="str">
        <f t="shared" si="2007"/>
        <v/>
      </c>
      <c r="O1087" s="65" t="str">
        <f t="shared" si="2007"/>
        <v/>
      </c>
      <c r="P1087" s="65" t="str">
        <f t="shared" si="2007"/>
        <v/>
      </c>
      <c r="Q1087" s="65" t="str">
        <f t="shared" si="2007"/>
        <v/>
      </c>
      <c r="R1087" s="65" t="str">
        <f t="shared" si="2007"/>
        <v/>
      </c>
      <c r="S1087" s="65" t="str">
        <f t="shared" si="2007"/>
        <v/>
      </c>
      <c r="T1087" s="65" t="str">
        <f t="shared" si="2007"/>
        <v/>
      </c>
      <c r="U1087" s="65" t="str">
        <f t="shared" si="2007"/>
        <v/>
      </c>
      <c r="V1087" s="65" t="str">
        <f t="shared" si="2007"/>
        <v/>
      </c>
      <c r="W1087" s="65" t="str">
        <f t="shared" si="2007"/>
        <v/>
      </c>
      <c r="X1087" s="65" t="str">
        <f t="shared" si="2007"/>
        <v/>
      </c>
      <c r="Y1087" s="65" t="str">
        <f t="shared" si="2007"/>
        <v/>
      </c>
      <c r="Z1087" s="65" t="str">
        <f t="shared" si="2007"/>
        <v/>
      </c>
    </row>
    <row r="1088">
      <c r="B1088" s="23"/>
      <c r="C1088" s="9"/>
      <c r="D1088" s="9"/>
      <c r="E1088" s="9"/>
      <c r="F1088" s="76"/>
      <c r="G1088" s="3"/>
      <c r="I1088" s="64" t="str">
        <f t="shared" si="4"/>
        <v/>
      </c>
      <c r="J1088" s="13" t="str">
        <f t="shared" si="1840"/>
        <v/>
      </c>
      <c r="K1088" s="13" t="str">
        <f t="shared" si="1879"/>
        <v/>
      </c>
      <c r="L1088" s="65" t="str">
        <f t="shared" ref="L1088:Z1088" si="2008">if($E1088="","",if($E1088="Injured",if(and(L$1=year(today()),L$1&lt;=$I1088,L$1&gt;=$H1088),0,if(and(L$1&lt;=$I1088,L$1&gt;=$H1088),$F1088,"")),if($E1088="Dropped",if(and(L$1&lt;=$I1088,L$1&gt;=$H1088),if(Year($D1088)=L$1,$F1088*0.8,if((year($D1088)+1)=L$1,$F1088*0.6,$F1088*0.4)) ,""),if($E1088="Minors",0,if($E1088="FA Contract",if(and(L$1&lt;=$I1088,L$1&gt;=$H1088),$F1088,""),if($E1088="YP Contract",if(L$1=$H1088,500000,if(L$1=($H1088+1),1000000,if(L$1=($H1088+2),1500000,"")))))))))</f>
        <v/>
      </c>
      <c r="M1088" s="65" t="str">
        <f t="shared" si="2008"/>
        <v/>
      </c>
      <c r="N1088" s="65" t="str">
        <f t="shared" si="2008"/>
        <v/>
      </c>
      <c r="O1088" s="65" t="str">
        <f t="shared" si="2008"/>
        <v/>
      </c>
      <c r="P1088" s="65" t="str">
        <f t="shared" si="2008"/>
        <v/>
      </c>
      <c r="Q1088" s="65" t="str">
        <f t="shared" si="2008"/>
        <v/>
      </c>
      <c r="R1088" s="65" t="str">
        <f t="shared" si="2008"/>
        <v/>
      </c>
      <c r="S1088" s="65" t="str">
        <f t="shared" si="2008"/>
        <v/>
      </c>
      <c r="T1088" s="65" t="str">
        <f t="shared" si="2008"/>
        <v/>
      </c>
      <c r="U1088" s="65" t="str">
        <f t="shared" si="2008"/>
        <v/>
      </c>
      <c r="V1088" s="65" t="str">
        <f t="shared" si="2008"/>
        <v/>
      </c>
      <c r="W1088" s="65" t="str">
        <f t="shared" si="2008"/>
        <v/>
      </c>
      <c r="X1088" s="65" t="str">
        <f t="shared" si="2008"/>
        <v/>
      </c>
      <c r="Y1088" s="65" t="str">
        <f t="shared" si="2008"/>
        <v/>
      </c>
      <c r="Z1088" s="65" t="str">
        <f t="shared" si="2008"/>
        <v/>
      </c>
    </row>
    <row r="1089">
      <c r="B1089" s="23"/>
      <c r="C1089" s="9"/>
      <c r="D1089" s="9"/>
      <c r="E1089" s="9"/>
      <c r="F1089" s="76"/>
      <c r="G1089" s="3"/>
      <c r="I1089" s="64" t="str">
        <f t="shared" si="4"/>
        <v/>
      </c>
      <c r="J1089" s="13" t="str">
        <f t="shared" si="1840"/>
        <v/>
      </c>
      <c r="K1089" s="13" t="str">
        <f t="shared" si="1879"/>
        <v/>
      </c>
      <c r="L1089" s="65" t="str">
        <f t="shared" ref="L1089:Z1089" si="2009">if($E1089="","",if($E1089="Injured",if(and(L$1=year(today()),L$1&lt;=$I1089,L$1&gt;=$H1089),0,if(and(L$1&lt;=$I1089,L$1&gt;=$H1089),$F1089,"")),if($E1089="Dropped",if(and(L$1&lt;=$I1089,L$1&gt;=$H1089),if(Year($D1089)=L$1,$F1089*0.8,if((year($D1089)+1)=L$1,$F1089*0.6,$F1089*0.4)) ,""),if($E1089="Minors",0,if($E1089="FA Contract",if(and(L$1&lt;=$I1089,L$1&gt;=$H1089),$F1089,""),if($E1089="YP Contract",if(L$1=$H1089,500000,if(L$1=($H1089+1),1000000,if(L$1=($H1089+2),1500000,"")))))))))</f>
        <v/>
      </c>
      <c r="M1089" s="65" t="str">
        <f t="shared" si="2009"/>
        <v/>
      </c>
      <c r="N1089" s="65" t="str">
        <f t="shared" si="2009"/>
        <v/>
      </c>
      <c r="O1089" s="65" t="str">
        <f t="shared" si="2009"/>
        <v/>
      </c>
      <c r="P1089" s="65" t="str">
        <f t="shared" si="2009"/>
        <v/>
      </c>
      <c r="Q1089" s="65" t="str">
        <f t="shared" si="2009"/>
        <v/>
      </c>
      <c r="R1089" s="65" t="str">
        <f t="shared" si="2009"/>
        <v/>
      </c>
      <c r="S1089" s="65" t="str">
        <f t="shared" si="2009"/>
        <v/>
      </c>
      <c r="T1089" s="65" t="str">
        <f t="shared" si="2009"/>
        <v/>
      </c>
      <c r="U1089" s="65" t="str">
        <f t="shared" si="2009"/>
        <v/>
      </c>
      <c r="V1089" s="65" t="str">
        <f t="shared" si="2009"/>
        <v/>
      </c>
      <c r="W1089" s="65" t="str">
        <f t="shared" si="2009"/>
        <v/>
      </c>
      <c r="X1089" s="65" t="str">
        <f t="shared" si="2009"/>
        <v/>
      </c>
      <c r="Y1089" s="65" t="str">
        <f t="shared" si="2009"/>
        <v/>
      </c>
      <c r="Z1089" s="65" t="str">
        <f t="shared" si="2009"/>
        <v/>
      </c>
    </row>
    <row r="1090">
      <c r="B1090" s="23"/>
      <c r="C1090" s="9"/>
      <c r="D1090" s="9"/>
      <c r="E1090" s="9"/>
      <c r="F1090" s="76"/>
      <c r="G1090" s="3"/>
      <c r="I1090" s="64" t="str">
        <f t="shared" si="4"/>
        <v/>
      </c>
      <c r="J1090" s="13" t="str">
        <f t="shared" si="1840"/>
        <v/>
      </c>
      <c r="K1090" s="13" t="str">
        <f t="shared" si="1879"/>
        <v/>
      </c>
      <c r="L1090" s="65" t="str">
        <f t="shared" ref="L1090:Z1090" si="2010">if($E1090="","",if($E1090="Injured",if(and(L$1=year(today()),L$1&lt;=$I1090,L$1&gt;=$H1090),0,if(and(L$1&lt;=$I1090,L$1&gt;=$H1090),$F1090,"")),if($E1090="Dropped",if(and(L$1&lt;=$I1090,L$1&gt;=$H1090),if(Year($D1090)=L$1,$F1090*0.8,if((year($D1090)+1)=L$1,$F1090*0.6,$F1090*0.4)) ,""),if($E1090="Minors",0,if($E1090="FA Contract",if(and(L$1&lt;=$I1090,L$1&gt;=$H1090),$F1090,""),if($E1090="YP Contract",if(L$1=$H1090,500000,if(L$1=($H1090+1),1000000,if(L$1=($H1090+2),1500000,"")))))))))</f>
        <v/>
      </c>
      <c r="M1090" s="65" t="str">
        <f t="shared" si="2010"/>
        <v/>
      </c>
      <c r="N1090" s="65" t="str">
        <f t="shared" si="2010"/>
        <v/>
      </c>
      <c r="O1090" s="65" t="str">
        <f t="shared" si="2010"/>
        <v/>
      </c>
      <c r="P1090" s="65" t="str">
        <f t="shared" si="2010"/>
        <v/>
      </c>
      <c r="Q1090" s="65" t="str">
        <f t="shared" si="2010"/>
        <v/>
      </c>
      <c r="R1090" s="65" t="str">
        <f t="shared" si="2010"/>
        <v/>
      </c>
      <c r="S1090" s="65" t="str">
        <f t="shared" si="2010"/>
        <v/>
      </c>
      <c r="T1090" s="65" t="str">
        <f t="shared" si="2010"/>
        <v/>
      </c>
      <c r="U1090" s="65" t="str">
        <f t="shared" si="2010"/>
        <v/>
      </c>
      <c r="V1090" s="65" t="str">
        <f t="shared" si="2010"/>
        <v/>
      </c>
      <c r="W1090" s="65" t="str">
        <f t="shared" si="2010"/>
        <v/>
      </c>
      <c r="X1090" s="65" t="str">
        <f t="shared" si="2010"/>
        <v/>
      </c>
      <c r="Y1090" s="65" t="str">
        <f t="shared" si="2010"/>
        <v/>
      </c>
      <c r="Z1090" s="65" t="str">
        <f t="shared" si="2010"/>
        <v/>
      </c>
    </row>
    <row r="1091">
      <c r="B1091" s="23"/>
      <c r="C1091" s="9"/>
      <c r="D1091" s="9"/>
      <c r="E1091" s="9"/>
      <c r="F1091" s="76"/>
      <c r="G1091" s="3"/>
      <c r="I1091" s="64" t="str">
        <f t="shared" si="4"/>
        <v/>
      </c>
      <c r="J1091" s="13" t="str">
        <f t="shared" si="1840"/>
        <v/>
      </c>
      <c r="K1091" s="13" t="str">
        <f t="shared" si="1879"/>
        <v/>
      </c>
      <c r="L1091" s="65" t="str">
        <f t="shared" ref="L1091:Z1091" si="2011">if($E1091="","",if($E1091="Injured",if(and(L$1=year(today()),L$1&lt;=$I1091,L$1&gt;=$H1091),0,if(and(L$1&lt;=$I1091,L$1&gt;=$H1091),$F1091,"")),if($E1091="Dropped",if(and(L$1&lt;=$I1091,L$1&gt;=$H1091),if(Year($D1091)=L$1,$F1091*0.8,if((year($D1091)+1)=L$1,$F1091*0.6,$F1091*0.4)) ,""),if($E1091="Minors",0,if($E1091="FA Contract",if(and(L$1&lt;=$I1091,L$1&gt;=$H1091),$F1091,""),if($E1091="YP Contract",if(L$1=$H1091,500000,if(L$1=($H1091+1),1000000,if(L$1=($H1091+2),1500000,"")))))))))</f>
        <v/>
      </c>
      <c r="M1091" s="65" t="str">
        <f t="shared" si="2011"/>
        <v/>
      </c>
      <c r="N1091" s="65" t="str">
        <f t="shared" si="2011"/>
        <v/>
      </c>
      <c r="O1091" s="65" t="str">
        <f t="shared" si="2011"/>
        <v/>
      </c>
      <c r="P1091" s="65" t="str">
        <f t="shared" si="2011"/>
        <v/>
      </c>
      <c r="Q1091" s="65" t="str">
        <f t="shared" si="2011"/>
        <v/>
      </c>
      <c r="R1091" s="65" t="str">
        <f t="shared" si="2011"/>
        <v/>
      </c>
      <c r="S1091" s="65" t="str">
        <f t="shared" si="2011"/>
        <v/>
      </c>
      <c r="T1091" s="65" t="str">
        <f t="shared" si="2011"/>
        <v/>
      </c>
      <c r="U1091" s="65" t="str">
        <f t="shared" si="2011"/>
        <v/>
      </c>
      <c r="V1091" s="65" t="str">
        <f t="shared" si="2011"/>
        <v/>
      </c>
      <c r="W1091" s="65" t="str">
        <f t="shared" si="2011"/>
        <v/>
      </c>
      <c r="X1091" s="65" t="str">
        <f t="shared" si="2011"/>
        <v/>
      </c>
      <c r="Y1091" s="65" t="str">
        <f t="shared" si="2011"/>
        <v/>
      </c>
      <c r="Z1091" s="65" t="str">
        <f t="shared" si="2011"/>
        <v/>
      </c>
    </row>
    <row r="1092">
      <c r="B1092" s="23"/>
      <c r="C1092" s="9"/>
      <c r="D1092" s="9"/>
      <c r="E1092" s="9"/>
      <c r="F1092" s="76"/>
      <c r="G1092" s="3"/>
      <c r="I1092" s="64" t="str">
        <f t="shared" si="4"/>
        <v/>
      </c>
      <c r="J1092" s="13" t="str">
        <f t="shared" si="1840"/>
        <v/>
      </c>
      <c r="K1092" s="13" t="str">
        <f t="shared" si="1879"/>
        <v/>
      </c>
      <c r="L1092" s="65" t="str">
        <f t="shared" ref="L1092:Z1092" si="2012">if($E1092="","",if($E1092="Injured",if(and(L$1=year(today()),L$1&lt;=$I1092,L$1&gt;=$H1092),0,if(and(L$1&lt;=$I1092,L$1&gt;=$H1092),$F1092,"")),if($E1092="Dropped",if(and(L$1&lt;=$I1092,L$1&gt;=$H1092),if(Year($D1092)=L$1,$F1092*0.8,if((year($D1092)+1)=L$1,$F1092*0.6,$F1092*0.4)) ,""),if($E1092="Minors",0,if($E1092="FA Contract",if(and(L$1&lt;=$I1092,L$1&gt;=$H1092),$F1092,""),if($E1092="YP Contract",if(L$1=$H1092,500000,if(L$1=($H1092+1),1000000,if(L$1=($H1092+2),1500000,"")))))))))</f>
        <v/>
      </c>
      <c r="M1092" s="65" t="str">
        <f t="shared" si="2012"/>
        <v/>
      </c>
      <c r="N1092" s="65" t="str">
        <f t="shared" si="2012"/>
        <v/>
      </c>
      <c r="O1092" s="65" t="str">
        <f t="shared" si="2012"/>
        <v/>
      </c>
      <c r="P1092" s="65" t="str">
        <f t="shared" si="2012"/>
        <v/>
      </c>
      <c r="Q1092" s="65" t="str">
        <f t="shared" si="2012"/>
        <v/>
      </c>
      <c r="R1092" s="65" t="str">
        <f t="shared" si="2012"/>
        <v/>
      </c>
      <c r="S1092" s="65" t="str">
        <f t="shared" si="2012"/>
        <v/>
      </c>
      <c r="T1092" s="65" t="str">
        <f t="shared" si="2012"/>
        <v/>
      </c>
      <c r="U1092" s="65" t="str">
        <f t="shared" si="2012"/>
        <v/>
      </c>
      <c r="V1092" s="65" t="str">
        <f t="shared" si="2012"/>
        <v/>
      </c>
      <c r="W1092" s="65" t="str">
        <f t="shared" si="2012"/>
        <v/>
      </c>
      <c r="X1092" s="65" t="str">
        <f t="shared" si="2012"/>
        <v/>
      </c>
      <c r="Y1092" s="65" t="str">
        <f t="shared" si="2012"/>
        <v/>
      </c>
      <c r="Z1092" s="65" t="str">
        <f t="shared" si="2012"/>
        <v/>
      </c>
    </row>
    <row r="1093">
      <c r="B1093" s="23"/>
      <c r="C1093" s="9"/>
      <c r="D1093" s="9"/>
      <c r="E1093" s="9"/>
      <c r="F1093" s="76"/>
      <c r="G1093" s="3"/>
      <c r="I1093" s="64" t="str">
        <f t="shared" si="4"/>
        <v/>
      </c>
      <c r="J1093" s="13" t="str">
        <f t="shared" si="1840"/>
        <v/>
      </c>
      <c r="K1093" s="13" t="str">
        <f t="shared" si="1879"/>
        <v/>
      </c>
      <c r="L1093" s="65" t="str">
        <f t="shared" ref="L1093:Z1093" si="2013">if($E1093="","",if($E1093="Injured",if(and(L$1=year(today()),L$1&lt;=$I1093,L$1&gt;=$H1093),0,if(and(L$1&lt;=$I1093,L$1&gt;=$H1093),$F1093,"")),if($E1093="Dropped",if(and(L$1&lt;=$I1093,L$1&gt;=$H1093),if(Year($D1093)=L$1,$F1093*0.8,if((year($D1093)+1)=L$1,$F1093*0.6,$F1093*0.4)) ,""),if($E1093="Minors",0,if($E1093="FA Contract",if(and(L$1&lt;=$I1093,L$1&gt;=$H1093),$F1093,""),if($E1093="YP Contract",if(L$1=$H1093,500000,if(L$1=($H1093+1),1000000,if(L$1=($H1093+2),1500000,"")))))))))</f>
        <v/>
      </c>
      <c r="M1093" s="65" t="str">
        <f t="shared" si="2013"/>
        <v/>
      </c>
      <c r="N1093" s="65" t="str">
        <f t="shared" si="2013"/>
        <v/>
      </c>
      <c r="O1093" s="65" t="str">
        <f t="shared" si="2013"/>
        <v/>
      </c>
      <c r="P1093" s="65" t="str">
        <f t="shared" si="2013"/>
        <v/>
      </c>
      <c r="Q1093" s="65" t="str">
        <f t="shared" si="2013"/>
        <v/>
      </c>
      <c r="R1093" s="65" t="str">
        <f t="shared" si="2013"/>
        <v/>
      </c>
      <c r="S1093" s="65" t="str">
        <f t="shared" si="2013"/>
        <v/>
      </c>
      <c r="T1093" s="65" t="str">
        <f t="shared" si="2013"/>
        <v/>
      </c>
      <c r="U1093" s="65" t="str">
        <f t="shared" si="2013"/>
        <v/>
      </c>
      <c r="V1093" s="65" t="str">
        <f t="shared" si="2013"/>
        <v/>
      </c>
      <c r="W1093" s="65" t="str">
        <f t="shared" si="2013"/>
        <v/>
      </c>
      <c r="X1093" s="65" t="str">
        <f t="shared" si="2013"/>
        <v/>
      </c>
      <c r="Y1093" s="65" t="str">
        <f t="shared" si="2013"/>
        <v/>
      </c>
      <c r="Z1093" s="65" t="str">
        <f t="shared" si="2013"/>
        <v/>
      </c>
    </row>
    <row r="1094">
      <c r="B1094" s="23"/>
      <c r="C1094" s="9"/>
      <c r="D1094" s="9"/>
      <c r="E1094" s="9"/>
      <c r="F1094" s="76"/>
      <c r="G1094" s="3"/>
      <c r="I1094" s="64" t="str">
        <f t="shared" si="4"/>
        <v/>
      </c>
      <c r="J1094" s="13" t="str">
        <f t="shared" si="1840"/>
        <v/>
      </c>
      <c r="K1094" s="13" t="str">
        <f t="shared" si="1879"/>
        <v/>
      </c>
      <c r="L1094" s="65" t="str">
        <f t="shared" ref="L1094:Z1094" si="2014">if($E1094="","",if($E1094="Injured",if(and(L$1=year(today()),L$1&lt;=$I1094,L$1&gt;=$H1094),0,if(and(L$1&lt;=$I1094,L$1&gt;=$H1094),$F1094,"")),if($E1094="Dropped",if(and(L$1&lt;=$I1094,L$1&gt;=$H1094),if(Year($D1094)=L$1,$F1094*0.8,if((year($D1094)+1)=L$1,$F1094*0.6,$F1094*0.4)) ,""),if($E1094="Minors",0,if($E1094="FA Contract",if(and(L$1&lt;=$I1094,L$1&gt;=$H1094),$F1094,""),if($E1094="YP Contract",if(L$1=$H1094,500000,if(L$1=($H1094+1),1000000,if(L$1=($H1094+2),1500000,"")))))))))</f>
        <v/>
      </c>
      <c r="M1094" s="65" t="str">
        <f t="shared" si="2014"/>
        <v/>
      </c>
      <c r="N1094" s="65" t="str">
        <f t="shared" si="2014"/>
        <v/>
      </c>
      <c r="O1094" s="65" t="str">
        <f t="shared" si="2014"/>
        <v/>
      </c>
      <c r="P1094" s="65" t="str">
        <f t="shared" si="2014"/>
        <v/>
      </c>
      <c r="Q1094" s="65" t="str">
        <f t="shared" si="2014"/>
        <v/>
      </c>
      <c r="R1094" s="65" t="str">
        <f t="shared" si="2014"/>
        <v/>
      </c>
      <c r="S1094" s="65" t="str">
        <f t="shared" si="2014"/>
        <v/>
      </c>
      <c r="T1094" s="65" t="str">
        <f t="shared" si="2014"/>
        <v/>
      </c>
      <c r="U1094" s="65" t="str">
        <f t="shared" si="2014"/>
        <v/>
      </c>
      <c r="V1094" s="65" t="str">
        <f t="shared" si="2014"/>
        <v/>
      </c>
      <c r="W1094" s="65" t="str">
        <f t="shared" si="2014"/>
        <v/>
      </c>
      <c r="X1094" s="65" t="str">
        <f t="shared" si="2014"/>
        <v/>
      </c>
      <c r="Y1094" s="65" t="str">
        <f t="shared" si="2014"/>
        <v/>
      </c>
      <c r="Z1094" s="65" t="str">
        <f t="shared" si="2014"/>
        <v/>
      </c>
    </row>
    <row r="1095">
      <c r="B1095" s="23"/>
      <c r="C1095" s="9"/>
      <c r="D1095" s="9"/>
      <c r="E1095" s="9"/>
      <c r="F1095" s="76"/>
      <c r="G1095" s="3"/>
      <c r="I1095" s="64" t="str">
        <f t="shared" si="4"/>
        <v/>
      </c>
      <c r="J1095" s="13" t="str">
        <f t="shared" si="1840"/>
        <v/>
      </c>
      <c r="K1095" s="13" t="str">
        <f t="shared" si="1879"/>
        <v/>
      </c>
      <c r="L1095" s="65" t="str">
        <f t="shared" ref="L1095:Z1095" si="2015">if($E1095="","",if($E1095="Injured",if(and(L$1=year(today()),L$1&lt;=$I1095,L$1&gt;=$H1095),0,if(and(L$1&lt;=$I1095,L$1&gt;=$H1095),$F1095,"")),if($E1095="Dropped",if(and(L$1&lt;=$I1095,L$1&gt;=$H1095),if(Year($D1095)=L$1,$F1095*0.8,if((year($D1095)+1)=L$1,$F1095*0.6,$F1095*0.4)) ,""),if($E1095="Minors",0,if($E1095="FA Contract",if(and(L$1&lt;=$I1095,L$1&gt;=$H1095),$F1095,""),if($E1095="YP Contract",if(L$1=$H1095,500000,if(L$1=($H1095+1),1000000,if(L$1=($H1095+2),1500000,"")))))))))</f>
        <v/>
      </c>
      <c r="M1095" s="65" t="str">
        <f t="shared" si="2015"/>
        <v/>
      </c>
      <c r="N1095" s="65" t="str">
        <f t="shared" si="2015"/>
        <v/>
      </c>
      <c r="O1095" s="65" t="str">
        <f t="shared" si="2015"/>
        <v/>
      </c>
      <c r="P1095" s="65" t="str">
        <f t="shared" si="2015"/>
        <v/>
      </c>
      <c r="Q1095" s="65" t="str">
        <f t="shared" si="2015"/>
        <v/>
      </c>
      <c r="R1095" s="65" t="str">
        <f t="shared" si="2015"/>
        <v/>
      </c>
      <c r="S1095" s="65" t="str">
        <f t="shared" si="2015"/>
        <v/>
      </c>
      <c r="T1095" s="65" t="str">
        <f t="shared" si="2015"/>
        <v/>
      </c>
      <c r="U1095" s="65" t="str">
        <f t="shared" si="2015"/>
        <v/>
      </c>
      <c r="V1095" s="65" t="str">
        <f t="shared" si="2015"/>
        <v/>
      </c>
      <c r="W1095" s="65" t="str">
        <f t="shared" si="2015"/>
        <v/>
      </c>
      <c r="X1095" s="65" t="str">
        <f t="shared" si="2015"/>
        <v/>
      </c>
      <c r="Y1095" s="65" t="str">
        <f t="shared" si="2015"/>
        <v/>
      </c>
      <c r="Z1095" s="65" t="str">
        <f t="shared" si="2015"/>
        <v/>
      </c>
    </row>
    <row r="1096">
      <c r="B1096" s="23"/>
      <c r="C1096" s="9"/>
      <c r="D1096" s="9"/>
      <c r="E1096" s="9"/>
      <c r="F1096" s="76"/>
      <c r="G1096" s="3"/>
      <c r="I1096" s="64" t="str">
        <f t="shared" si="4"/>
        <v/>
      </c>
      <c r="J1096" s="13" t="str">
        <f t="shared" si="1840"/>
        <v/>
      </c>
      <c r="K1096" s="13" t="str">
        <f t="shared" si="1879"/>
        <v/>
      </c>
      <c r="L1096" s="65" t="str">
        <f t="shared" ref="L1096:Z1096" si="2016">if($E1096="","",if($E1096="Injured",if(and(L$1=year(today()),L$1&lt;=$I1096,L$1&gt;=$H1096),0,if(and(L$1&lt;=$I1096,L$1&gt;=$H1096),$F1096,"")),if($E1096="Dropped",if(and(L$1&lt;=$I1096,L$1&gt;=$H1096),if(Year($D1096)=L$1,$F1096*0.8,if((year($D1096)+1)=L$1,$F1096*0.6,$F1096*0.4)) ,""),if($E1096="Minors",0,if($E1096="FA Contract",if(and(L$1&lt;=$I1096,L$1&gt;=$H1096),$F1096,""),if($E1096="YP Contract",if(L$1=$H1096,500000,if(L$1=($H1096+1),1000000,if(L$1=($H1096+2),1500000,"")))))))))</f>
        <v/>
      </c>
      <c r="M1096" s="65" t="str">
        <f t="shared" si="2016"/>
        <v/>
      </c>
      <c r="N1096" s="65" t="str">
        <f t="shared" si="2016"/>
        <v/>
      </c>
      <c r="O1096" s="65" t="str">
        <f t="shared" si="2016"/>
        <v/>
      </c>
      <c r="P1096" s="65" t="str">
        <f t="shared" si="2016"/>
        <v/>
      </c>
      <c r="Q1096" s="65" t="str">
        <f t="shared" si="2016"/>
        <v/>
      </c>
      <c r="R1096" s="65" t="str">
        <f t="shared" si="2016"/>
        <v/>
      </c>
      <c r="S1096" s="65" t="str">
        <f t="shared" si="2016"/>
        <v/>
      </c>
      <c r="T1096" s="65" t="str">
        <f t="shared" si="2016"/>
        <v/>
      </c>
      <c r="U1096" s="65" t="str">
        <f t="shared" si="2016"/>
        <v/>
      </c>
      <c r="V1096" s="65" t="str">
        <f t="shared" si="2016"/>
        <v/>
      </c>
      <c r="W1096" s="65" t="str">
        <f t="shared" si="2016"/>
        <v/>
      </c>
      <c r="X1096" s="65" t="str">
        <f t="shared" si="2016"/>
        <v/>
      </c>
      <c r="Y1096" s="65" t="str">
        <f t="shared" si="2016"/>
        <v/>
      </c>
      <c r="Z1096" s="65" t="str">
        <f t="shared" si="2016"/>
        <v/>
      </c>
    </row>
    <row r="1097">
      <c r="B1097" s="23"/>
      <c r="C1097" s="9"/>
      <c r="D1097" s="9"/>
      <c r="E1097" s="9"/>
      <c r="F1097" s="76"/>
      <c r="G1097" s="3"/>
      <c r="I1097" s="64" t="str">
        <f t="shared" si="4"/>
        <v/>
      </c>
      <c r="J1097" s="13" t="str">
        <f t="shared" si="1840"/>
        <v/>
      </c>
      <c r="K1097" s="13" t="str">
        <f t="shared" si="1879"/>
        <v/>
      </c>
      <c r="L1097" s="65" t="str">
        <f t="shared" ref="L1097:Z1097" si="2017">if($E1097="","",if($E1097="Injured",if(and(L$1=year(today()),L$1&lt;=$I1097,L$1&gt;=$H1097),0,if(and(L$1&lt;=$I1097,L$1&gt;=$H1097),$F1097,"")),if($E1097="Dropped",if(and(L$1&lt;=$I1097,L$1&gt;=$H1097),if(Year($D1097)=L$1,$F1097*0.8,if((year($D1097)+1)=L$1,$F1097*0.6,$F1097*0.4)) ,""),if($E1097="Minors",0,if($E1097="FA Contract",if(and(L$1&lt;=$I1097,L$1&gt;=$H1097),$F1097,""),if($E1097="YP Contract",if(L$1=$H1097,500000,if(L$1=($H1097+1),1000000,if(L$1=($H1097+2),1500000,"")))))))))</f>
        <v/>
      </c>
      <c r="M1097" s="65" t="str">
        <f t="shared" si="2017"/>
        <v/>
      </c>
      <c r="N1097" s="65" t="str">
        <f t="shared" si="2017"/>
        <v/>
      </c>
      <c r="O1097" s="65" t="str">
        <f t="shared" si="2017"/>
        <v/>
      </c>
      <c r="P1097" s="65" t="str">
        <f t="shared" si="2017"/>
        <v/>
      </c>
      <c r="Q1097" s="65" t="str">
        <f t="shared" si="2017"/>
        <v/>
      </c>
      <c r="R1097" s="65" t="str">
        <f t="shared" si="2017"/>
        <v/>
      </c>
      <c r="S1097" s="65" t="str">
        <f t="shared" si="2017"/>
        <v/>
      </c>
      <c r="T1097" s="65" t="str">
        <f t="shared" si="2017"/>
        <v/>
      </c>
      <c r="U1097" s="65" t="str">
        <f t="shared" si="2017"/>
        <v/>
      </c>
      <c r="V1097" s="65" t="str">
        <f t="shared" si="2017"/>
        <v/>
      </c>
      <c r="W1097" s="65" t="str">
        <f t="shared" si="2017"/>
        <v/>
      </c>
      <c r="X1097" s="65" t="str">
        <f t="shared" si="2017"/>
        <v/>
      </c>
      <c r="Y1097" s="65" t="str">
        <f t="shared" si="2017"/>
        <v/>
      </c>
      <c r="Z1097" s="65" t="str">
        <f t="shared" si="2017"/>
        <v/>
      </c>
    </row>
    <row r="1098">
      <c r="B1098" s="23"/>
      <c r="C1098" s="9"/>
      <c r="D1098" s="9"/>
      <c r="E1098" s="9"/>
      <c r="F1098" s="76"/>
      <c r="G1098" s="3"/>
      <c r="I1098" s="64" t="str">
        <f t="shared" si="4"/>
        <v/>
      </c>
      <c r="J1098" s="13" t="str">
        <f t="shared" si="1840"/>
        <v/>
      </c>
      <c r="K1098" s="13" t="str">
        <f t="shared" si="1879"/>
        <v/>
      </c>
      <c r="L1098" s="65" t="str">
        <f t="shared" ref="L1098:Z1098" si="2018">if($E1098="","",if($E1098="Injured",if(and(L$1=year(today()),L$1&lt;=$I1098,L$1&gt;=$H1098),0,if(and(L$1&lt;=$I1098,L$1&gt;=$H1098),$F1098,"")),if($E1098="Dropped",if(and(L$1&lt;=$I1098,L$1&gt;=$H1098),if(Year($D1098)=L$1,$F1098*0.8,if((year($D1098)+1)=L$1,$F1098*0.6,$F1098*0.4)) ,""),if($E1098="Minors",0,if($E1098="FA Contract",if(and(L$1&lt;=$I1098,L$1&gt;=$H1098),$F1098,""),if($E1098="YP Contract",if(L$1=$H1098,500000,if(L$1=($H1098+1),1000000,if(L$1=($H1098+2),1500000,"")))))))))</f>
        <v/>
      </c>
      <c r="M1098" s="65" t="str">
        <f t="shared" si="2018"/>
        <v/>
      </c>
      <c r="N1098" s="65" t="str">
        <f t="shared" si="2018"/>
        <v/>
      </c>
      <c r="O1098" s="65" t="str">
        <f t="shared" si="2018"/>
        <v/>
      </c>
      <c r="P1098" s="65" t="str">
        <f t="shared" si="2018"/>
        <v/>
      </c>
      <c r="Q1098" s="65" t="str">
        <f t="shared" si="2018"/>
        <v/>
      </c>
      <c r="R1098" s="65" t="str">
        <f t="shared" si="2018"/>
        <v/>
      </c>
      <c r="S1098" s="65" t="str">
        <f t="shared" si="2018"/>
        <v/>
      </c>
      <c r="T1098" s="65" t="str">
        <f t="shared" si="2018"/>
        <v/>
      </c>
      <c r="U1098" s="65" t="str">
        <f t="shared" si="2018"/>
        <v/>
      </c>
      <c r="V1098" s="65" t="str">
        <f t="shared" si="2018"/>
        <v/>
      </c>
      <c r="W1098" s="65" t="str">
        <f t="shared" si="2018"/>
        <v/>
      </c>
      <c r="X1098" s="65" t="str">
        <f t="shared" si="2018"/>
        <v/>
      </c>
      <c r="Y1098" s="65" t="str">
        <f t="shared" si="2018"/>
        <v/>
      </c>
      <c r="Z1098" s="65" t="str">
        <f t="shared" si="2018"/>
        <v/>
      </c>
    </row>
    <row r="1099">
      <c r="B1099" s="23"/>
      <c r="C1099" s="9"/>
      <c r="D1099" s="9"/>
      <c r="E1099" s="9"/>
      <c r="F1099" s="76"/>
      <c r="G1099" s="3"/>
      <c r="I1099" s="64" t="str">
        <f t="shared" si="4"/>
        <v/>
      </c>
      <c r="J1099" s="13" t="str">
        <f t="shared" si="1840"/>
        <v/>
      </c>
      <c r="K1099" s="13" t="str">
        <f t="shared" si="1879"/>
        <v/>
      </c>
      <c r="L1099" s="65" t="str">
        <f t="shared" ref="L1099:Z1099" si="2019">if($E1099="","",if($E1099="Injured",if(and(L$1=year(today()),L$1&lt;=$I1099,L$1&gt;=$H1099),0,if(and(L$1&lt;=$I1099,L$1&gt;=$H1099),$F1099,"")),if($E1099="Dropped",if(and(L$1&lt;=$I1099,L$1&gt;=$H1099),if(Year($D1099)=L$1,$F1099*0.8,if((year($D1099)+1)=L$1,$F1099*0.6,$F1099*0.4)) ,""),if($E1099="Minors",0,if($E1099="FA Contract",if(and(L$1&lt;=$I1099,L$1&gt;=$H1099),$F1099,""),if($E1099="YP Contract",if(L$1=$H1099,500000,if(L$1=($H1099+1),1000000,if(L$1=($H1099+2),1500000,"")))))))))</f>
        <v/>
      </c>
      <c r="M1099" s="65" t="str">
        <f t="shared" si="2019"/>
        <v/>
      </c>
      <c r="N1099" s="65" t="str">
        <f t="shared" si="2019"/>
        <v/>
      </c>
      <c r="O1099" s="65" t="str">
        <f t="shared" si="2019"/>
        <v/>
      </c>
      <c r="P1099" s="65" t="str">
        <f t="shared" si="2019"/>
        <v/>
      </c>
      <c r="Q1099" s="65" t="str">
        <f t="shared" si="2019"/>
        <v/>
      </c>
      <c r="R1099" s="65" t="str">
        <f t="shared" si="2019"/>
        <v/>
      </c>
      <c r="S1099" s="65" t="str">
        <f t="shared" si="2019"/>
        <v/>
      </c>
      <c r="T1099" s="65" t="str">
        <f t="shared" si="2019"/>
        <v/>
      </c>
      <c r="U1099" s="65" t="str">
        <f t="shared" si="2019"/>
        <v/>
      </c>
      <c r="V1099" s="65" t="str">
        <f t="shared" si="2019"/>
        <v/>
      </c>
      <c r="W1099" s="65" t="str">
        <f t="shared" si="2019"/>
        <v/>
      </c>
      <c r="X1099" s="65" t="str">
        <f t="shared" si="2019"/>
        <v/>
      </c>
      <c r="Y1099" s="65" t="str">
        <f t="shared" si="2019"/>
        <v/>
      </c>
      <c r="Z1099" s="65" t="str">
        <f t="shared" si="2019"/>
        <v/>
      </c>
    </row>
    <row r="1100">
      <c r="B1100" s="23"/>
      <c r="C1100" s="9"/>
      <c r="D1100" s="9"/>
      <c r="E1100" s="9"/>
      <c r="F1100" s="76"/>
      <c r="G1100" s="3"/>
      <c r="I1100" s="64" t="str">
        <f t="shared" si="4"/>
        <v/>
      </c>
      <c r="J1100" s="13" t="str">
        <f t="shared" si="1840"/>
        <v/>
      </c>
      <c r="K1100" s="13" t="str">
        <f t="shared" si="1879"/>
        <v/>
      </c>
      <c r="L1100" s="65" t="str">
        <f t="shared" ref="L1100:Z1100" si="2020">if($E1100="","",if($E1100="Injured",if(and(L$1=year(today()),L$1&lt;=$I1100,L$1&gt;=$H1100),0,if(and(L$1&lt;=$I1100,L$1&gt;=$H1100),$F1100,"")),if($E1100="Dropped",if(and(L$1&lt;=$I1100,L$1&gt;=$H1100),if(Year($D1100)=L$1,$F1100*0.8,if((year($D1100)+1)=L$1,$F1100*0.6,$F1100*0.4)) ,""),if($E1100="Minors",0,if($E1100="FA Contract",if(and(L$1&lt;=$I1100,L$1&gt;=$H1100),$F1100,""),if($E1100="YP Contract",if(L$1=$H1100,500000,if(L$1=($H1100+1),1000000,if(L$1=($H1100+2),1500000,"")))))))))</f>
        <v/>
      </c>
      <c r="M1100" s="65" t="str">
        <f t="shared" si="2020"/>
        <v/>
      </c>
      <c r="N1100" s="65" t="str">
        <f t="shared" si="2020"/>
        <v/>
      </c>
      <c r="O1100" s="65" t="str">
        <f t="shared" si="2020"/>
        <v/>
      </c>
      <c r="P1100" s="65" t="str">
        <f t="shared" si="2020"/>
        <v/>
      </c>
      <c r="Q1100" s="65" t="str">
        <f t="shared" si="2020"/>
        <v/>
      </c>
      <c r="R1100" s="65" t="str">
        <f t="shared" si="2020"/>
        <v/>
      </c>
      <c r="S1100" s="65" t="str">
        <f t="shared" si="2020"/>
        <v/>
      </c>
      <c r="T1100" s="65" t="str">
        <f t="shared" si="2020"/>
        <v/>
      </c>
      <c r="U1100" s="65" t="str">
        <f t="shared" si="2020"/>
        <v/>
      </c>
      <c r="V1100" s="65" t="str">
        <f t="shared" si="2020"/>
        <v/>
      </c>
      <c r="W1100" s="65" t="str">
        <f t="shared" si="2020"/>
        <v/>
      </c>
      <c r="X1100" s="65" t="str">
        <f t="shared" si="2020"/>
        <v/>
      </c>
      <c r="Y1100" s="65" t="str">
        <f t="shared" si="2020"/>
        <v/>
      </c>
      <c r="Z1100" s="65" t="str">
        <f t="shared" si="2020"/>
        <v/>
      </c>
    </row>
    <row r="1101">
      <c r="B1101" s="23"/>
      <c r="C1101" s="9"/>
      <c r="D1101" s="9"/>
      <c r="E1101" s="9"/>
      <c r="F1101" s="76"/>
      <c r="G1101" s="3"/>
      <c r="I1101" s="64" t="str">
        <f t="shared" si="4"/>
        <v/>
      </c>
      <c r="J1101" s="13" t="str">
        <f t="shared" si="1840"/>
        <v/>
      </c>
      <c r="K1101" s="13" t="str">
        <f t="shared" si="1879"/>
        <v/>
      </c>
      <c r="L1101" s="65" t="str">
        <f t="shared" ref="L1101:Z1101" si="2021">if($E1101="","",if($E1101="Injured",if(and(L$1=year(today()),L$1&lt;=$I1101,L$1&gt;=$H1101),0,if(and(L$1&lt;=$I1101,L$1&gt;=$H1101),$F1101,"")),if($E1101="Dropped",if(and(L$1&lt;=$I1101,L$1&gt;=$H1101),if(Year($D1101)=L$1,$F1101*0.8,if((year($D1101)+1)=L$1,$F1101*0.6,$F1101*0.4)) ,""),if($E1101="Minors",0,if($E1101="FA Contract",if(and(L$1&lt;=$I1101,L$1&gt;=$H1101),$F1101,""),if($E1101="YP Contract",if(L$1=$H1101,500000,if(L$1=($H1101+1),1000000,if(L$1=($H1101+2),1500000,"")))))))))</f>
        <v/>
      </c>
      <c r="M1101" s="65" t="str">
        <f t="shared" si="2021"/>
        <v/>
      </c>
      <c r="N1101" s="65" t="str">
        <f t="shared" si="2021"/>
        <v/>
      </c>
      <c r="O1101" s="65" t="str">
        <f t="shared" si="2021"/>
        <v/>
      </c>
      <c r="P1101" s="65" t="str">
        <f t="shared" si="2021"/>
        <v/>
      </c>
      <c r="Q1101" s="65" t="str">
        <f t="shared" si="2021"/>
        <v/>
      </c>
      <c r="R1101" s="65" t="str">
        <f t="shared" si="2021"/>
        <v/>
      </c>
      <c r="S1101" s="65" t="str">
        <f t="shared" si="2021"/>
        <v/>
      </c>
      <c r="T1101" s="65" t="str">
        <f t="shared" si="2021"/>
        <v/>
      </c>
      <c r="U1101" s="65" t="str">
        <f t="shared" si="2021"/>
        <v/>
      </c>
      <c r="V1101" s="65" t="str">
        <f t="shared" si="2021"/>
        <v/>
      </c>
      <c r="W1101" s="65" t="str">
        <f t="shared" si="2021"/>
        <v/>
      </c>
      <c r="X1101" s="65" t="str">
        <f t="shared" si="2021"/>
        <v/>
      </c>
      <c r="Y1101" s="65" t="str">
        <f t="shared" si="2021"/>
        <v/>
      </c>
      <c r="Z1101" s="65" t="str">
        <f t="shared" si="2021"/>
        <v/>
      </c>
    </row>
    <row r="1102">
      <c r="B1102" s="23"/>
      <c r="C1102" s="9"/>
      <c r="D1102" s="9"/>
      <c r="E1102" s="9"/>
      <c r="F1102" s="76"/>
      <c r="G1102" s="3"/>
      <c r="I1102" s="64" t="str">
        <f t="shared" si="4"/>
        <v/>
      </c>
      <c r="J1102" s="13" t="str">
        <f t="shared" si="1840"/>
        <v/>
      </c>
      <c r="K1102" s="13" t="str">
        <f t="shared" si="1879"/>
        <v/>
      </c>
      <c r="L1102" s="65" t="str">
        <f t="shared" ref="L1102:Z1102" si="2022">if($E1102="","",if($E1102="Injured",if(and(L$1=year(today()),L$1&lt;=$I1102,L$1&gt;=$H1102),0,if(and(L$1&lt;=$I1102,L$1&gt;=$H1102),$F1102,"")),if($E1102="Dropped",if(and(L$1&lt;=$I1102,L$1&gt;=$H1102),if(Year($D1102)=L$1,$F1102*0.8,if((year($D1102)+1)=L$1,$F1102*0.6,$F1102*0.4)) ,""),if($E1102="Minors",0,if($E1102="FA Contract",if(and(L$1&lt;=$I1102,L$1&gt;=$H1102),$F1102,""),if($E1102="YP Contract",if(L$1=$H1102,500000,if(L$1=($H1102+1),1000000,if(L$1=($H1102+2),1500000,"")))))))))</f>
        <v/>
      </c>
      <c r="M1102" s="65" t="str">
        <f t="shared" si="2022"/>
        <v/>
      </c>
      <c r="N1102" s="65" t="str">
        <f t="shared" si="2022"/>
        <v/>
      </c>
      <c r="O1102" s="65" t="str">
        <f t="shared" si="2022"/>
        <v/>
      </c>
      <c r="P1102" s="65" t="str">
        <f t="shared" si="2022"/>
        <v/>
      </c>
      <c r="Q1102" s="65" t="str">
        <f t="shared" si="2022"/>
        <v/>
      </c>
      <c r="R1102" s="65" t="str">
        <f t="shared" si="2022"/>
        <v/>
      </c>
      <c r="S1102" s="65" t="str">
        <f t="shared" si="2022"/>
        <v/>
      </c>
      <c r="T1102" s="65" t="str">
        <f t="shared" si="2022"/>
        <v/>
      </c>
      <c r="U1102" s="65" t="str">
        <f t="shared" si="2022"/>
        <v/>
      </c>
      <c r="V1102" s="65" t="str">
        <f t="shared" si="2022"/>
        <v/>
      </c>
      <c r="W1102" s="65" t="str">
        <f t="shared" si="2022"/>
        <v/>
      </c>
      <c r="X1102" s="65" t="str">
        <f t="shared" si="2022"/>
        <v/>
      </c>
      <c r="Y1102" s="65" t="str">
        <f t="shared" si="2022"/>
        <v/>
      </c>
      <c r="Z1102" s="65" t="str">
        <f t="shared" si="2022"/>
        <v/>
      </c>
    </row>
    <row r="1103">
      <c r="B1103" s="23"/>
      <c r="C1103" s="9"/>
      <c r="D1103" s="9"/>
      <c r="E1103" s="9"/>
      <c r="F1103" s="76"/>
      <c r="G1103" s="3"/>
      <c r="I1103" s="64" t="str">
        <f t="shared" si="4"/>
        <v/>
      </c>
      <c r="J1103" s="13" t="str">
        <f t="shared" si="1840"/>
        <v/>
      </c>
      <c r="K1103" s="13" t="str">
        <f t="shared" si="1879"/>
        <v/>
      </c>
      <c r="L1103" s="65" t="str">
        <f t="shared" ref="L1103:Z1103" si="2023">if($E1103="","",if($E1103="Injured",if(and(L$1=year(today()),L$1&lt;=$I1103,L$1&gt;=$H1103),0,if(and(L$1&lt;=$I1103,L$1&gt;=$H1103),$F1103,"")),if($E1103="Dropped",if(and(L$1&lt;=$I1103,L$1&gt;=$H1103),if(Year($D1103)=L$1,$F1103*0.8,if((year($D1103)+1)=L$1,$F1103*0.6,$F1103*0.4)) ,""),if($E1103="Minors",0,if($E1103="FA Contract",if(and(L$1&lt;=$I1103,L$1&gt;=$H1103),$F1103,""),if($E1103="YP Contract",if(L$1=$H1103,500000,if(L$1=($H1103+1),1000000,if(L$1=($H1103+2),1500000,"")))))))))</f>
        <v/>
      </c>
      <c r="M1103" s="65" t="str">
        <f t="shared" si="2023"/>
        <v/>
      </c>
      <c r="N1103" s="65" t="str">
        <f t="shared" si="2023"/>
        <v/>
      </c>
      <c r="O1103" s="65" t="str">
        <f t="shared" si="2023"/>
        <v/>
      </c>
      <c r="P1103" s="65" t="str">
        <f t="shared" si="2023"/>
        <v/>
      </c>
      <c r="Q1103" s="65" t="str">
        <f t="shared" si="2023"/>
        <v/>
      </c>
      <c r="R1103" s="65" t="str">
        <f t="shared" si="2023"/>
        <v/>
      </c>
      <c r="S1103" s="65" t="str">
        <f t="shared" si="2023"/>
        <v/>
      </c>
      <c r="T1103" s="65" t="str">
        <f t="shared" si="2023"/>
        <v/>
      </c>
      <c r="U1103" s="65" t="str">
        <f t="shared" si="2023"/>
        <v/>
      </c>
      <c r="V1103" s="65" t="str">
        <f t="shared" si="2023"/>
        <v/>
      </c>
      <c r="W1103" s="65" t="str">
        <f t="shared" si="2023"/>
        <v/>
      </c>
      <c r="X1103" s="65" t="str">
        <f t="shared" si="2023"/>
        <v/>
      </c>
      <c r="Y1103" s="65" t="str">
        <f t="shared" si="2023"/>
        <v/>
      </c>
      <c r="Z1103" s="65" t="str">
        <f t="shared" si="2023"/>
        <v/>
      </c>
    </row>
    <row r="1104">
      <c r="B1104" s="23"/>
      <c r="C1104" s="9"/>
      <c r="D1104" s="9"/>
      <c r="E1104" s="9"/>
      <c r="F1104" s="76"/>
      <c r="G1104" s="3"/>
      <c r="I1104" s="64" t="str">
        <f t="shared" si="4"/>
        <v/>
      </c>
      <c r="J1104" s="13" t="str">
        <f t="shared" si="1840"/>
        <v/>
      </c>
      <c r="K1104" s="13" t="str">
        <f t="shared" si="1879"/>
        <v/>
      </c>
      <c r="L1104" s="65" t="str">
        <f t="shared" ref="L1104:Z1104" si="2024">if($E1104="","",if($E1104="Injured",if(and(L$1=year(today()),L$1&lt;=$I1104,L$1&gt;=$H1104),0,if(and(L$1&lt;=$I1104,L$1&gt;=$H1104),$F1104,"")),if($E1104="Dropped",if(and(L$1&lt;=$I1104,L$1&gt;=$H1104),if(Year($D1104)=L$1,$F1104*0.8,if((year($D1104)+1)=L$1,$F1104*0.6,$F1104*0.4)) ,""),if($E1104="Minors",0,if($E1104="FA Contract",if(and(L$1&lt;=$I1104,L$1&gt;=$H1104),$F1104,""),if($E1104="YP Contract",if(L$1=$H1104,500000,if(L$1=($H1104+1),1000000,if(L$1=($H1104+2),1500000,"")))))))))</f>
        <v/>
      </c>
      <c r="M1104" s="65" t="str">
        <f t="shared" si="2024"/>
        <v/>
      </c>
      <c r="N1104" s="65" t="str">
        <f t="shared" si="2024"/>
        <v/>
      </c>
      <c r="O1104" s="65" t="str">
        <f t="shared" si="2024"/>
        <v/>
      </c>
      <c r="P1104" s="65" t="str">
        <f t="shared" si="2024"/>
        <v/>
      </c>
      <c r="Q1104" s="65" t="str">
        <f t="shared" si="2024"/>
        <v/>
      </c>
      <c r="R1104" s="65" t="str">
        <f t="shared" si="2024"/>
        <v/>
      </c>
      <c r="S1104" s="65" t="str">
        <f t="shared" si="2024"/>
        <v/>
      </c>
      <c r="T1104" s="65" t="str">
        <f t="shared" si="2024"/>
        <v/>
      </c>
      <c r="U1104" s="65" t="str">
        <f t="shared" si="2024"/>
        <v/>
      </c>
      <c r="V1104" s="65" t="str">
        <f t="shared" si="2024"/>
        <v/>
      </c>
      <c r="W1104" s="65" t="str">
        <f t="shared" si="2024"/>
        <v/>
      </c>
      <c r="X1104" s="65" t="str">
        <f t="shared" si="2024"/>
        <v/>
      </c>
      <c r="Y1104" s="65" t="str">
        <f t="shared" si="2024"/>
        <v/>
      </c>
      <c r="Z1104" s="65" t="str">
        <f t="shared" si="2024"/>
        <v/>
      </c>
    </row>
    <row r="1105">
      <c r="B1105" s="23"/>
      <c r="C1105" s="9"/>
      <c r="D1105" s="9"/>
      <c r="E1105" s="9"/>
      <c r="F1105" s="76"/>
      <c r="G1105" s="3"/>
      <c r="I1105" s="64" t="str">
        <f t="shared" si="4"/>
        <v/>
      </c>
      <c r="J1105" s="13" t="str">
        <f t="shared" si="1840"/>
        <v/>
      </c>
      <c r="K1105" s="13" t="str">
        <f t="shared" si="1879"/>
        <v/>
      </c>
      <c r="L1105" s="65" t="str">
        <f t="shared" ref="L1105:Z1105" si="2025">if($E1105="","",if($E1105="Injured",if(and(L$1=year(today()),L$1&lt;=$I1105,L$1&gt;=$H1105),0,if(and(L$1&lt;=$I1105,L$1&gt;=$H1105),$F1105,"")),if($E1105="Dropped",if(and(L$1&lt;=$I1105,L$1&gt;=$H1105),if(Year($D1105)=L$1,$F1105*0.8,if((year($D1105)+1)=L$1,$F1105*0.6,$F1105*0.4)) ,""),if($E1105="Minors",0,if($E1105="FA Contract",if(and(L$1&lt;=$I1105,L$1&gt;=$H1105),$F1105,""),if($E1105="YP Contract",if(L$1=$H1105,500000,if(L$1=($H1105+1),1000000,if(L$1=($H1105+2),1500000,"")))))))))</f>
        <v/>
      </c>
      <c r="M1105" s="65" t="str">
        <f t="shared" si="2025"/>
        <v/>
      </c>
      <c r="N1105" s="65" t="str">
        <f t="shared" si="2025"/>
        <v/>
      </c>
      <c r="O1105" s="65" t="str">
        <f t="shared" si="2025"/>
        <v/>
      </c>
      <c r="P1105" s="65" t="str">
        <f t="shared" si="2025"/>
        <v/>
      </c>
      <c r="Q1105" s="65" t="str">
        <f t="shared" si="2025"/>
        <v/>
      </c>
      <c r="R1105" s="65" t="str">
        <f t="shared" si="2025"/>
        <v/>
      </c>
      <c r="S1105" s="65" t="str">
        <f t="shared" si="2025"/>
        <v/>
      </c>
      <c r="T1105" s="65" t="str">
        <f t="shared" si="2025"/>
        <v/>
      </c>
      <c r="U1105" s="65" t="str">
        <f t="shared" si="2025"/>
        <v/>
      </c>
      <c r="V1105" s="65" t="str">
        <f t="shared" si="2025"/>
        <v/>
      </c>
      <c r="W1105" s="65" t="str">
        <f t="shared" si="2025"/>
        <v/>
      </c>
      <c r="X1105" s="65" t="str">
        <f t="shared" si="2025"/>
        <v/>
      </c>
      <c r="Y1105" s="65" t="str">
        <f t="shared" si="2025"/>
        <v/>
      </c>
      <c r="Z1105" s="65" t="str">
        <f t="shared" si="2025"/>
        <v/>
      </c>
    </row>
    <row r="1106">
      <c r="B1106" s="23"/>
      <c r="C1106" s="9"/>
      <c r="D1106" s="9"/>
      <c r="E1106" s="9"/>
      <c r="F1106" s="76"/>
      <c r="G1106" s="3"/>
      <c r="I1106" s="64" t="str">
        <f t="shared" si="4"/>
        <v/>
      </c>
      <c r="J1106" s="13" t="str">
        <f t="shared" si="1840"/>
        <v/>
      </c>
      <c r="K1106" s="13" t="str">
        <f t="shared" si="1879"/>
        <v/>
      </c>
      <c r="L1106" s="65" t="str">
        <f t="shared" ref="L1106:Z1106" si="2026">if($E1106="","",if($E1106="Injured",if(and(L$1=year(today()),L$1&lt;=$I1106,L$1&gt;=$H1106),0,if(and(L$1&lt;=$I1106,L$1&gt;=$H1106),$F1106,"")),if($E1106="Dropped",if(and(L$1&lt;=$I1106,L$1&gt;=$H1106),if(Year($D1106)=L$1,$F1106*0.8,if((year($D1106)+1)=L$1,$F1106*0.6,$F1106*0.4)) ,""),if($E1106="Minors",0,if($E1106="FA Contract",if(and(L$1&lt;=$I1106,L$1&gt;=$H1106),$F1106,""),if($E1106="YP Contract",if(L$1=$H1106,500000,if(L$1=($H1106+1),1000000,if(L$1=($H1106+2),1500000,"")))))))))</f>
        <v/>
      </c>
      <c r="M1106" s="65" t="str">
        <f t="shared" si="2026"/>
        <v/>
      </c>
      <c r="N1106" s="65" t="str">
        <f t="shared" si="2026"/>
        <v/>
      </c>
      <c r="O1106" s="65" t="str">
        <f t="shared" si="2026"/>
        <v/>
      </c>
      <c r="P1106" s="65" t="str">
        <f t="shared" si="2026"/>
        <v/>
      </c>
      <c r="Q1106" s="65" t="str">
        <f t="shared" si="2026"/>
        <v/>
      </c>
      <c r="R1106" s="65" t="str">
        <f t="shared" si="2026"/>
        <v/>
      </c>
      <c r="S1106" s="65" t="str">
        <f t="shared" si="2026"/>
        <v/>
      </c>
      <c r="T1106" s="65" t="str">
        <f t="shared" si="2026"/>
        <v/>
      </c>
      <c r="U1106" s="65" t="str">
        <f t="shared" si="2026"/>
        <v/>
      </c>
      <c r="V1106" s="65" t="str">
        <f t="shared" si="2026"/>
        <v/>
      </c>
      <c r="W1106" s="65" t="str">
        <f t="shared" si="2026"/>
        <v/>
      </c>
      <c r="X1106" s="65" t="str">
        <f t="shared" si="2026"/>
        <v/>
      </c>
      <c r="Y1106" s="65" t="str">
        <f t="shared" si="2026"/>
        <v/>
      </c>
      <c r="Z1106" s="65" t="str">
        <f t="shared" si="2026"/>
        <v/>
      </c>
    </row>
    <row r="1107">
      <c r="B1107" s="23"/>
      <c r="C1107" s="9"/>
      <c r="D1107" s="9"/>
      <c r="E1107" s="9"/>
      <c r="F1107" s="76"/>
      <c r="G1107" s="3"/>
      <c r="I1107" s="64" t="str">
        <f t="shared" si="4"/>
        <v/>
      </c>
      <c r="J1107" s="13" t="str">
        <f t="shared" si="1840"/>
        <v/>
      </c>
      <c r="K1107" s="13" t="str">
        <f t="shared" si="1879"/>
        <v/>
      </c>
      <c r="L1107" s="65" t="str">
        <f t="shared" ref="L1107:Z1107" si="2027">if($E1107="","",if($E1107="Injured",if(and(L$1=year(today()),L$1&lt;=$I1107,L$1&gt;=$H1107),0,if(and(L$1&lt;=$I1107,L$1&gt;=$H1107),$F1107,"")),if($E1107="Dropped",if(and(L$1&lt;=$I1107,L$1&gt;=$H1107),if(Year($D1107)=L$1,$F1107*0.8,if((year($D1107)+1)=L$1,$F1107*0.6,$F1107*0.4)) ,""),if($E1107="Minors",0,if($E1107="FA Contract",if(and(L$1&lt;=$I1107,L$1&gt;=$H1107),$F1107,""),if($E1107="YP Contract",if(L$1=$H1107,500000,if(L$1=($H1107+1),1000000,if(L$1=($H1107+2),1500000,"")))))))))</f>
        <v/>
      </c>
      <c r="M1107" s="65" t="str">
        <f t="shared" si="2027"/>
        <v/>
      </c>
      <c r="N1107" s="65" t="str">
        <f t="shared" si="2027"/>
        <v/>
      </c>
      <c r="O1107" s="65" t="str">
        <f t="shared" si="2027"/>
        <v/>
      </c>
      <c r="P1107" s="65" t="str">
        <f t="shared" si="2027"/>
        <v/>
      </c>
      <c r="Q1107" s="65" t="str">
        <f t="shared" si="2027"/>
        <v/>
      </c>
      <c r="R1107" s="65" t="str">
        <f t="shared" si="2027"/>
        <v/>
      </c>
      <c r="S1107" s="65" t="str">
        <f t="shared" si="2027"/>
        <v/>
      </c>
      <c r="T1107" s="65" t="str">
        <f t="shared" si="2027"/>
        <v/>
      </c>
      <c r="U1107" s="65" t="str">
        <f t="shared" si="2027"/>
        <v/>
      </c>
      <c r="V1107" s="65" t="str">
        <f t="shared" si="2027"/>
        <v/>
      </c>
      <c r="W1107" s="65" t="str">
        <f t="shared" si="2027"/>
        <v/>
      </c>
      <c r="X1107" s="65" t="str">
        <f t="shared" si="2027"/>
        <v/>
      </c>
      <c r="Y1107" s="65" t="str">
        <f t="shared" si="2027"/>
        <v/>
      </c>
      <c r="Z1107" s="65" t="str">
        <f t="shared" si="2027"/>
        <v/>
      </c>
    </row>
    <row r="1108">
      <c r="B1108" s="23"/>
      <c r="C1108" s="9"/>
      <c r="D1108" s="9"/>
      <c r="E1108" s="9"/>
      <c r="F1108" s="76"/>
      <c r="G1108" s="3"/>
      <c r="I1108" s="64" t="str">
        <f t="shared" si="4"/>
        <v/>
      </c>
      <c r="J1108" s="13" t="str">
        <f t="shared" si="1840"/>
        <v/>
      </c>
      <c r="K1108" s="13" t="str">
        <f t="shared" si="1879"/>
        <v/>
      </c>
      <c r="L1108" s="65" t="str">
        <f t="shared" ref="L1108:Z1108" si="2028">if($E1108="","",if($E1108="Injured",if(and(L$1=year(today()),L$1&lt;=$I1108,L$1&gt;=$H1108),0,if(and(L$1&lt;=$I1108,L$1&gt;=$H1108),$F1108,"")),if($E1108="Dropped",if(and(L$1&lt;=$I1108,L$1&gt;=$H1108),if(Year($D1108)=L$1,$F1108*0.8,if((year($D1108)+1)=L$1,$F1108*0.6,$F1108*0.4)) ,""),if($E1108="Minors",0,if($E1108="FA Contract",if(and(L$1&lt;=$I1108,L$1&gt;=$H1108),$F1108,""),if($E1108="YP Contract",if(L$1=$H1108,500000,if(L$1=($H1108+1),1000000,if(L$1=($H1108+2),1500000,"")))))))))</f>
        <v/>
      </c>
      <c r="M1108" s="65" t="str">
        <f t="shared" si="2028"/>
        <v/>
      </c>
      <c r="N1108" s="65" t="str">
        <f t="shared" si="2028"/>
        <v/>
      </c>
      <c r="O1108" s="65" t="str">
        <f t="shared" si="2028"/>
        <v/>
      </c>
      <c r="P1108" s="65" t="str">
        <f t="shared" si="2028"/>
        <v/>
      </c>
      <c r="Q1108" s="65" t="str">
        <f t="shared" si="2028"/>
        <v/>
      </c>
      <c r="R1108" s="65" t="str">
        <f t="shared" si="2028"/>
        <v/>
      </c>
      <c r="S1108" s="65" t="str">
        <f t="shared" si="2028"/>
        <v/>
      </c>
      <c r="T1108" s="65" t="str">
        <f t="shared" si="2028"/>
        <v/>
      </c>
      <c r="U1108" s="65" t="str">
        <f t="shared" si="2028"/>
        <v/>
      </c>
      <c r="V1108" s="65" t="str">
        <f t="shared" si="2028"/>
        <v/>
      </c>
      <c r="W1108" s="65" t="str">
        <f t="shared" si="2028"/>
        <v/>
      </c>
      <c r="X1108" s="65" t="str">
        <f t="shared" si="2028"/>
        <v/>
      </c>
      <c r="Y1108" s="65" t="str">
        <f t="shared" si="2028"/>
        <v/>
      </c>
      <c r="Z1108" s="65" t="str">
        <f t="shared" si="2028"/>
        <v/>
      </c>
    </row>
    <row r="1109">
      <c r="B1109" s="23"/>
      <c r="C1109" s="9"/>
      <c r="D1109" s="9"/>
      <c r="E1109" s="9"/>
      <c r="F1109" s="76"/>
      <c r="G1109" s="3"/>
      <c r="I1109" s="64" t="str">
        <f t="shared" si="4"/>
        <v/>
      </c>
      <c r="J1109" s="13" t="str">
        <f t="shared" si="1840"/>
        <v/>
      </c>
      <c r="K1109" s="13" t="str">
        <f t="shared" si="1879"/>
        <v/>
      </c>
      <c r="L1109" s="65" t="str">
        <f t="shared" ref="L1109:Z1109" si="2029">if($E1109="","",if($E1109="Injured",if(and(L$1=year(today()),L$1&lt;=$I1109,L$1&gt;=$H1109),0,if(and(L$1&lt;=$I1109,L$1&gt;=$H1109),$F1109,"")),if($E1109="Dropped",if(and(L$1&lt;=$I1109,L$1&gt;=$H1109),if(Year($D1109)=L$1,$F1109*0.8,if((year($D1109)+1)=L$1,$F1109*0.6,$F1109*0.4)) ,""),if($E1109="Minors",0,if($E1109="FA Contract",if(and(L$1&lt;=$I1109,L$1&gt;=$H1109),$F1109,""),if($E1109="YP Contract",if(L$1=$H1109,500000,if(L$1=($H1109+1),1000000,if(L$1=($H1109+2),1500000,"")))))))))</f>
        <v/>
      </c>
      <c r="M1109" s="65" t="str">
        <f t="shared" si="2029"/>
        <v/>
      </c>
      <c r="N1109" s="65" t="str">
        <f t="shared" si="2029"/>
        <v/>
      </c>
      <c r="O1109" s="65" t="str">
        <f t="shared" si="2029"/>
        <v/>
      </c>
      <c r="P1109" s="65" t="str">
        <f t="shared" si="2029"/>
        <v/>
      </c>
      <c r="Q1109" s="65" t="str">
        <f t="shared" si="2029"/>
        <v/>
      </c>
      <c r="R1109" s="65" t="str">
        <f t="shared" si="2029"/>
        <v/>
      </c>
      <c r="S1109" s="65" t="str">
        <f t="shared" si="2029"/>
        <v/>
      </c>
      <c r="T1109" s="65" t="str">
        <f t="shared" si="2029"/>
        <v/>
      </c>
      <c r="U1109" s="65" t="str">
        <f t="shared" si="2029"/>
        <v/>
      </c>
      <c r="V1109" s="65" t="str">
        <f t="shared" si="2029"/>
        <v/>
      </c>
      <c r="W1109" s="65" t="str">
        <f t="shared" si="2029"/>
        <v/>
      </c>
      <c r="X1109" s="65" t="str">
        <f t="shared" si="2029"/>
        <v/>
      </c>
      <c r="Y1109" s="65" t="str">
        <f t="shared" si="2029"/>
        <v/>
      </c>
      <c r="Z1109" s="65" t="str">
        <f t="shared" si="2029"/>
        <v/>
      </c>
    </row>
    <row r="1110">
      <c r="B1110" s="23"/>
      <c r="C1110" s="9"/>
      <c r="D1110" s="9"/>
      <c r="E1110" s="9"/>
      <c r="F1110" s="76"/>
      <c r="G1110" s="3"/>
      <c r="I1110" s="64" t="str">
        <f t="shared" si="4"/>
        <v/>
      </c>
      <c r="J1110" s="13" t="str">
        <f t="shared" si="1840"/>
        <v/>
      </c>
      <c r="K1110" s="13" t="str">
        <f t="shared" si="1879"/>
        <v/>
      </c>
      <c r="L1110" s="65" t="str">
        <f t="shared" ref="L1110:Z1110" si="2030">if($E1110="","",if($E1110="Injured",if(and(L$1=year(today()),L$1&lt;=$I1110,L$1&gt;=$H1110),0,if(and(L$1&lt;=$I1110,L$1&gt;=$H1110),$F1110,"")),if($E1110="Dropped",if(and(L$1&lt;=$I1110,L$1&gt;=$H1110),if(Year($D1110)=L$1,$F1110*0.8,if((year($D1110)+1)=L$1,$F1110*0.6,$F1110*0.4)) ,""),if($E1110="Minors",0,if($E1110="FA Contract",if(and(L$1&lt;=$I1110,L$1&gt;=$H1110),$F1110,""),if($E1110="YP Contract",if(L$1=$H1110,500000,if(L$1=($H1110+1),1000000,if(L$1=($H1110+2),1500000,"")))))))))</f>
        <v/>
      </c>
      <c r="M1110" s="65" t="str">
        <f t="shared" si="2030"/>
        <v/>
      </c>
      <c r="N1110" s="65" t="str">
        <f t="shared" si="2030"/>
        <v/>
      </c>
      <c r="O1110" s="65" t="str">
        <f t="shared" si="2030"/>
        <v/>
      </c>
      <c r="P1110" s="65" t="str">
        <f t="shared" si="2030"/>
        <v/>
      </c>
      <c r="Q1110" s="65" t="str">
        <f t="shared" si="2030"/>
        <v/>
      </c>
      <c r="R1110" s="65" t="str">
        <f t="shared" si="2030"/>
        <v/>
      </c>
      <c r="S1110" s="65" t="str">
        <f t="shared" si="2030"/>
        <v/>
      </c>
      <c r="T1110" s="65" t="str">
        <f t="shared" si="2030"/>
        <v/>
      </c>
      <c r="U1110" s="65" t="str">
        <f t="shared" si="2030"/>
        <v/>
      </c>
      <c r="V1110" s="65" t="str">
        <f t="shared" si="2030"/>
        <v/>
      </c>
      <c r="W1110" s="65" t="str">
        <f t="shared" si="2030"/>
        <v/>
      </c>
      <c r="X1110" s="65" t="str">
        <f t="shared" si="2030"/>
        <v/>
      </c>
      <c r="Y1110" s="65" t="str">
        <f t="shared" si="2030"/>
        <v/>
      </c>
      <c r="Z1110" s="65" t="str">
        <f t="shared" si="2030"/>
        <v/>
      </c>
    </row>
    <row r="1111">
      <c r="B1111" s="23"/>
      <c r="C1111" s="9"/>
      <c r="D1111" s="9"/>
      <c r="E1111" s="9"/>
      <c r="F1111" s="76"/>
      <c r="G1111" s="3"/>
      <c r="I1111" s="64" t="str">
        <f t="shared" si="4"/>
        <v/>
      </c>
      <c r="J1111" s="13" t="str">
        <f t="shared" si="1840"/>
        <v/>
      </c>
      <c r="K1111" s="13" t="str">
        <f t="shared" si="1879"/>
        <v/>
      </c>
      <c r="L1111" s="65" t="str">
        <f t="shared" ref="L1111:Z1111" si="2031">if($E1111="","",if($E1111="Injured",if(and(L$1=year(today()),L$1&lt;=$I1111,L$1&gt;=$H1111),0,if(and(L$1&lt;=$I1111,L$1&gt;=$H1111),$F1111,"")),if($E1111="Dropped",if(and(L$1&lt;=$I1111,L$1&gt;=$H1111),if(Year($D1111)=L$1,$F1111*0.8,if((year($D1111)+1)=L$1,$F1111*0.6,$F1111*0.4)) ,""),if($E1111="Minors",0,if($E1111="FA Contract",if(and(L$1&lt;=$I1111,L$1&gt;=$H1111),$F1111,""),if($E1111="YP Contract",if(L$1=$H1111,500000,if(L$1=($H1111+1),1000000,if(L$1=($H1111+2),1500000,"")))))))))</f>
        <v/>
      </c>
      <c r="M1111" s="65" t="str">
        <f t="shared" si="2031"/>
        <v/>
      </c>
      <c r="N1111" s="65" t="str">
        <f t="shared" si="2031"/>
        <v/>
      </c>
      <c r="O1111" s="65" t="str">
        <f t="shared" si="2031"/>
        <v/>
      </c>
      <c r="P1111" s="65" t="str">
        <f t="shared" si="2031"/>
        <v/>
      </c>
      <c r="Q1111" s="65" t="str">
        <f t="shared" si="2031"/>
        <v/>
      </c>
      <c r="R1111" s="65" t="str">
        <f t="shared" si="2031"/>
        <v/>
      </c>
      <c r="S1111" s="65" t="str">
        <f t="shared" si="2031"/>
        <v/>
      </c>
      <c r="T1111" s="65" t="str">
        <f t="shared" si="2031"/>
        <v/>
      </c>
      <c r="U1111" s="65" t="str">
        <f t="shared" si="2031"/>
        <v/>
      </c>
      <c r="V1111" s="65" t="str">
        <f t="shared" si="2031"/>
        <v/>
      </c>
      <c r="W1111" s="65" t="str">
        <f t="shared" si="2031"/>
        <v/>
      </c>
      <c r="X1111" s="65" t="str">
        <f t="shared" si="2031"/>
        <v/>
      </c>
      <c r="Y1111" s="65" t="str">
        <f t="shared" si="2031"/>
        <v/>
      </c>
      <c r="Z1111" s="65" t="str">
        <f t="shared" si="2031"/>
        <v/>
      </c>
    </row>
    <row r="1112">
      <c r="B1112" s="23"/>
      <c r="C1112" s="9"/>
      <c r="D1112" s="9"/>
      <c r="E1112" s="9"/>
      <c r="F1112" s="76"/>
      <c r="G1112" s="3"/>
      <c r="I1112" s="64" t="str">
        <f t="shared" si="4"/>
        <v/>
      </c>
      <c r="J1112" s="13" t="str">
        <f t="shared" si="1840"/>
        <v/>
      </c>
      <c r="K1112" s="13" t="str">
        <f t="shared" si="1879"/>
        <v/>
      </c>
      <c r="L1112" s="65" t="str">
        <f t="shared" ref="L1112:Z1112" si="2032">if($E1112="","",if($E1112="Injured",if(and(L$1=year(today()),L$1&lt;=$I1112,L$1&gt;=$H1112),0,if(and(L$1&lt;=$I1112,L$1&gt;=$H1112),$F1112,"")),if($E1112="Dropped",if(and(L$1&lt;=$I1112,L$1&gt;=$H1112),if(Year($D1112)=L$1,$F1112*0.8,if((year($D1112)+1)=L$1,$F1112*0.6,$F1112*0.4)) ,""),if($E1112="Minors",0,if($E1112="FA Contract",if(and(L$1&lt;=$I1112,L$1&gt;=$H1112),$F1112,""),if($E1112="YP Contract",if(L$1=$H1112,500000,if(L$1=($H1112+1),1000000,if(L$1=($H1112+2),1500000,"")))))))))</f>
        <v/>
      </c>
      <c r="M1112" s="65" t="str">
        <f t="shared" si="2032"/>
        <v/>
      </c>
      <c r="N1112" s="65" t="str">
        <f t="shared" si="2032"/>
        <v/>
      </c>
      <c r="O1112" s="65" t="str">
        <f t="shared" si="2032"/>
        <v/>
      </c>
      <c r="P1112" s="65" t="str">
        <f t="shared" si="2032"/>
        <v/>
      </c>
      <c r="Q1112" s="65" t="str">
        <f t="shared" si="2032"/>
        <v/>
      </c>
      <c r="R1112" s="65" t="str">
        <f t="shared" si="2032"/>
        <v/>
      </c>
      <c r="S1112" s="65" t="str">
        <f t="shared" si="2032"/>
        <v/>
      </c>
      <c r="T1112" s="65" t="str">
        <f t="shared" si="2032"/>
        <v/>
      </c>
      <c r="U1112" s="65" t="str">
        <f t="shared" si="2032"/>
        <v/>
      </c>
      <c r="V1112" s="65" t="str">
        <f t="shared" si="2032"/>
        <v/>
      </c>
      <c r="W1112" s="65" t="str">
        <f t="shared" si="2032"/>
        <v/>
      </c>
      <c r="X1112" s="65" t="str">
        <f t="shared" si="2032"/>
        <v/>
      </c>
      <c r="Y1112" s="65" t="str">
        <f t="shared" si="2032"/>
        <v/>
      </c>
      <c r="Z1112" s="65" t="str">
        <f t="shared" si="2032"/>
        <v/>
      </c>
    </row>
    <row r="1113">
      <c r="B1113" s="23"/>
      <c r="C1113" s="9"/>
      <c r="D1113" s="9"/>
      <c r="E1113" s="9"/>
      <c r="F1113" s="76"/>
      <c r="G1113" s="3"/>
      <c r="I1113" s="64" t="str">
        <f t="shared" si="4"/>
        <v/>
      </c>
      <c r="J1113" s="13" t="str">
        <f t="shared" si="1840"/>
        <v/>
      </c>
      <c r="K1113" s="13" t="str">
        <f t="shared" si="1879"/>
        <v/>
      </c>
      <c r="L1113" s="65" t="str">
        <f t="shared" ref="L1113:Z1113" si="2033">if($E1113="","",if($E1113="Injured",if(and(L$1=year(today()),L$1&lt;=$I1113,L$1&gt;=$H1113),0,if(and(L$1&lt;=$I1113,L$1&gt;=$H1113),$F1113,"")),if($E1113="Dropped",if(and(L$1&lt;=$I1113,L$1&gt;=$H1113),if(Year($D1113)=L$1,$F1113*0.8,if((year($D1113)+1)=L$1,$F1113*0.6,$F1113*0.4)) ,""),if($E1113="Minors",0,if($E1113="FA Contract",if(and(L$1&lt;=$I1113,L$1&gt;=$H1113),$F1113,""),if($E1113="YP Contract",if(L$1=$H1113,500000,if(L$1=($H1113+1),1000000,if(L$1=($H1113+2),1500000,"")))))))))</f>
        <v/>
      </c>
      <c r="M1113" s="65" t="str">
        <f t="shared" si="2033"/>
        <v/>
      </c>
      <c r="N1113" s="65" t="str">
        <f t="shared" si="2033"/>
        <v/>
      </c>
      <c r="O1113" s="65" t="str">
        <f t="shared" si="2033"/>
        <v/>
      </c>
      <c r="P1113" s="65" t="str">
        <f t="shared" si="2033"/>
        <v/>
      </c>
      <c r="Q1113" s="65" t="str">
        <f t="shared" si="2033"/>
        <v/>
      </c>
      <c r="R1113" s="65" t="str">
        <f t="shared" si="2033"/>
        <v/>
      </c>
      <c r="S1113" s="65" t="str">
        <f t="shared" si="2033"/>
        <v/>
      </c>
      <c r="T1113" s="65" t="str">
        <f t="shared" si="2033"/>
        <v/>
      </c>
      <c r="U1113" s="65" t="str">
        <f t="shared" si="2033"/>
        <v/>
      </c>
      <c r="V1113" s="65" t="str">
        <f t="shared" si="2033"/>
        <v/>
      </c>
      <c r="W1113" s="65" t="str">
        <f t="shared" si="2033"/>
        <v/>
      </c>
      <c r="X1113" s="65" t="str">
        <f t="shared" si="2033"/>
        <v/>
      </c>
      <c r="Y1113" s="65" t="str">
        <f t="shared" si="2033"/>
        <v/>
      </c>
      <c r="Z1113" s="65" t="str">
        <f t="shared" si="2033"/>
        <v/>
      </c>
    </row>
    <row r="1114">
      <c r="B1114" s="23"/>
      <c r="C1114" s="9"/>
      <c r="D1114" s="9"/>
      <c r="E1114" s="9"/>
      <c r="F1114" s="76"/>
      <c r="G1114" s="3"/>
      <c r="I1114" s="64" t="str">
        <f t="shared" si="4"/>
        <v/>
      </c>
      <c r="J1114" s="13" t="str">
        <f t="shared" si="1840"/>
        <v/>
      </c>
      <c r="K1114" s="13" t="str">
        <f t="shared" si="1879"/>
        <v/>
      </c>
      <c r="L1114" s="65" t="str">
        <f t="shared" ref="L1114:Z1114" si="2034">if($E1114="","",if($E1114="Injured",if(and(L$1=year(today()),L$1&lt;=$I1114,L$1&gt;=$H1114),0,if(and(L$1&lt;=$I1114,L$1&gt;=$H1114),$F1114,"")),if($E1114="Dropped",if(and(L$1&lt;=$I1114,L$1&gt;=$H1114),if(Year($D1114)=L$1,$F1114*0.8,if((year($D1114)+1)=L$1,$F1114*0.6,$F1114*0.4)) ,""),if($E1114="Minors",0,if($E1114="FA Contract",if(and(L$1&lt;=$I1114,L$1&gt;=$H1114),$F1114,""),if($E1114="YP Contract",if(L$1=$H1114,500000,if(L$1=($H1114+1),1000000,if(L$1=($H1114+2),1500000,"")))))))))</f>
        <v/>
      </c>
      <c r="M1114" s="65" t="str">
        <f t="shared" si="2034"/>
        <v/>
      </c>
      <c r="N1114" s="65" t="str">
        <f t="shared" si="2034"/>
        <v/>
      </c>
      <c r="O1114" s="65" t="str">
        <f t="shared" si="2034"/>
        <v/>
      </c>
      <c r="P1114" s="65" t="str">
        <f t="shared" si="2034"/>
        <v/>
      </c>
      <c r="Q1114" s="65" t="str">
        <f t="shared" si="2034"/>
        <v/>
      </c>
      <c r="R1114" s="65" t="str">
        <f t="shared" si="2034"/>
        <v/>
      </c>
      <c r="S1114" s="65" t="str">
        <f t="shared" si="2034"/>
        <v/>
      </c>
      <c r="T1114" s="65" t="str">
        <f t="shared" si="2034"/>
        <v/>
      </c>
      <c r="U1114" s="65" t="str">
        <f t="shared" si="2034"/>
        <v/>
      </c>
      <c r="V1114" s="65" t="str">
        <f t="shared" si="2034"/>
        <v/>
      </c>
      <c r="W1114" s="65" t="str">
        <f t="shared" si="2034"/>
        <v/>
      </c>
      <c r="X1114" s="65" t="str">
        <f t="shared" si="2034"/>
        <v/>
      </c>
      <c r="Y1114" s="65" t="str">
        <f t="shared" si="2034"/>
        <v/>
      </c>
      <c r="Z1114" s="65" t="str">
        <f t="shared" si="2034"/>
        <v/>
      </c>
    </row>
    <row r="1115">
      <c r="B1115" s="23"/>
      <c r="C1115" s="9"/>
      <c r="D1115" s="9"/>
      <c r="E1115" s="9"/>
      <c r="F1115" s="76"/>
      <c r="G1115" s="3"/>
      <c r="I1115" s="64" t="str">
        <f t="shared" si="4"/>
        <v/>
      </c>
      <c r="J1115" s="13" t="str">
        <f t="shared" si="1840"/>
        <v/>
      </c>
      <c r="K1115" s="13" t="str">
        <f t="shared" si="1879"/>
        <v/>
      </c>
      <c r="L1115" s="65" t="str">
        <f t="shared" ref="L1115:Z1115" si="2035">if($E1115="","",if($E1115="Injured",if(and(L$1=year(today()),L$1&lt;=$I1115,L$1&gt;=$H1115),0,if(and(L$1&lt;=$I1115,L$1&gt;=$H1115),$F1115,"")),if($E1115="Dropped",if(and(L$1&lt;=$I1115,L$1&gt;=$H1115),if(Year($D1115)=L$1,$F1115*0.8,if((year($D1115)+1)=L$1,$F1115*0.6,$F1115*0.4)) ,""),if($E1115="Minors",0,if($E1115="FA Contract",if(and(L$1&lt;=$I1115,L$1&gt;=$H1115),$F1115,""),if($E1115="YP Contract",if(L$1=$H1115,500000,if(L$1=($H1115+1),1000000,if(L$1=($H1115+2),1500000,"")))))))))</f>
        <v/>
      </c>
      <c r="M1115" s="65" t="str">
        <f t="shared" si="2035"/>
        <v/>
      </c>
      <c r="N1115" s="65" t="str">
        <f t="shared" si="2035"/>
        <v/>
      </c>
      <c r="O1115" s="65" t="str">
        <f t="shared" si="2035"/>
        <v/>
      </c>
      <c r="P1115" s="65" t="str">
        <f t="shared" si="2035"/>
        <v/>
      </c>
      <c r="Q1115" s="65" t="str">
        <f t="shared" si="2035"/>
        <v/>
      </c>
      <c r="R1115" s="65" t="str">
        <f t="shared" si="2035"/>
        <v/>
      </c>
      <c r="S1115" s="65" t="str">
        <f t="shared" si="2035"/>
        <v/>
      </c>
      <c r="T1115" s="65" t="str">
        <f t="shared" si="2035"/>
        <v/>
      </c>
      <c r="U1115" s="65" t="str">
        <f t="shared" si="2035"/>
        <v/>
      </c>
      <c r="V1115" s="65" t="str">
        <f t="shared" si="2035"/>
        <v/>
      </c>
      <c r="W1115" s="65" t="str">
        <f t="shared" si="2035"/>
        <v/>
      </c>
      <c r="X1115" s="65" t="str">
        <f t="shared" si="2035"/>
        <v/>
      </c>
      <c r="Y1115" s="65" t="str">
        <f t="shared" si="2035"/>
        <v/>
      </c>
      <c r="Z1115" s="65" t="str">
        <f t="shared" si="2035"/>
        <v/>
      </c>
    </row>
    <row r="1116">
      <c r="B1116" s="23"/>
      <c r="C1116" s="9"/>
      <c r="D1116" s="9"/>
      <c r="E1116" s="9"/>
      <c r="F1116" s="76"/>
      <c r="G1116" s="3"/>
      <c r="I1116" s="64" t="str">
        <f t="shared" si="4"/>
        <v/>
      </c>
      <c r="J1116" s="13" t="str">
        <f t="shared" si="1840"/>
        <v/>
      </c>
      <c r="K1116" s="13" t="str">
        <f t="shared" si="1879"/>
        <v/>
      </c>
      <c r="L1116" s="65" t="str">
        <f t="shared" ref="L1116:Z1116" si="2036">if($E1116="","",if($E1116="Injured",if(and(L$1=year(today()),L$1&lt;=$I1116,L$1&gt;=$H1116),0,if(and(L$1&lt;=$I1116,L$1&gt;=$H1116),$F1116,"")),if($E1116="Dropped",if(and(L$1&lt;=$I1116,L$1&gt;=$H1116),if(Year($D1116)=L$1,$F1116*0.8,if((year($D1116)+1)=L$1,$F1116*0.6,$F1116*0.4)) ,""),if($E1116="Minors",0,if($E1116="FA Contract",if(and(L$1&lt;=$I1116,L$1&gt;=$H1116),$F1116,""),if($E1116="YP Contract",if(L$1=$H1116,500000,if(L$1=($H1116+1),1000000,if(L$1=($H1116+2),1500000,"")))))))))</f>
        <v/>
      </c>
      <c r="M1116" s="65" t="str">
        <f t="shared" si="2036"/>
        <v/>
      </c>
      <c r="N1116" s="65" t="str">
        <f t="shared" si="2036"/>
        <v/>
      </c>
      <c r="O1116" s="65" t="str">
        <f t="shared" si="2036"/>
        <v/>
      </c>
      <c r="P1116" s="65" t="str">
        <f t="shared" si="2036"/>
        <v/>
      </c>
      <c r="Q1116" s="65" t="str">
        <f t="shared" si="2036"/>
        <v/>
      </c>
      <c r="R1116" s="65" t="str">
        <f t="shared" si="2036"/>
        <v/>
      </c>
      <c r="S1116" s="65" t="str">
        <f t="shared" si="2036"/>
        <v/>
      </c>
      <c r="T1116" s="65" t="str">
        <f t="shared" si="2036"/>
        <v/>
      </c>
      <c r="U1116" s="65" t="str">
        <f t="shared" si="2036"/>
        <v/>
      </c>
      <c r="V1116" s="65" t="str">
        <f t="shared" si="2036"/>
        <v/>
      </c>
      <c r="W1116" s="65" t="str">
        <f t="shared" si="2036"/>
        <v/>
      </c>
      <c r="X1116" s="65" t="str">
        <f t="shared" si="2036"/>
        <v/>
      </c>
      <c r="Y1116" s="65" t="str">
        <f t="shared" si="2036"/>
        <v/>
      </c>
      <c r="Z1116" s="65" t="str">
        <f t="shared" si="2036"/>
        <v/>
      </c>
    </row>
    <row r="1117">
      <c r="B1117" s="23"/>
      <c r="C1117" s="9"/>
      <c r="D1117" s="9"/>
      <c r="E1117" s="9"/>
      <c r="F1117" s="76"/>
      <c r="G1117" s="3"/>
      <c r="I1117" s="64" t="str">
        <f t="shared" si="4"/>
        <v/>
      </c>
      <c r="J1117" s="13" t="str">
        <f t="shared" si="1840"/>
        <v/>
      </c>
      <c r="K1117" s="13" t="str">
        <f t="shared" si="1879"/>
        <v/>
      </c>
      <c r="L1117" s="65" t="str">
        <f t="shared" ref="L1117:Z1117" si="2037">if($E1117="","",if($E1117="Injured",if(and(L$1=year(today()),L$1&lt;=$I1117,L$1&gt;=$H1117),0,if(and(L$1&lt;=$I1117,L$1&gt;=$H1117),$F1117,"")),if($E1117="Dropped",if(and(L$1&lt;=$I1117,L$1&gt;=$H1117),if(Year($D1117)=L$1,$F1117*0.8,if((year($D1117)+1)=L$1,$F1117*0.6,$F1117*0.4)) ,""),if($E1117="Minors",0,if($E1117="FA Contract",if(and(L$1&lt;=$I1117,L$1&gt;=$H1117),$F1117,""),if($E1117="YP Contract",if(L$1=$H1117,500000,if(L$1=($H1117+1),1000000,if(L$1=($H1117+2),1500000,"")))))))))</f>
        <v/>
      </c>
      <c r="M1117" s="65" t="str">
        <f t="shared" si="2037"/>
        <v/>
      </c>
      <c r="N1117" s="65" t="str">
        <f t="shared" si="2037"/>
        <v/>
      </c>
      <c r="O1117" s="65" t="str">
        <f t="shared" si="2037"/>
        <v/>
      </c>
      <c r="P1117" s="65" t="str">
        <f t="shared" si="2037"/>
        <v/>
      </c>
      <c r="Q1117" s="65" t="str">
        <f t="shared" si="2037"/>
        <v/>
      </c>
      <c r="R1117" s="65" t="str">
        <f t="shared" si="2037"/>
        <v/>
      </c>
      <c r="S1117" s="65" t="str">
        <f t="shared" si="2037"/>
        <v/>
      </c>
      <c r="T1117" s="65" t="str">
        <f t="shared" si="2037"/>
        <v/>
      </c>
      <c r="U1117" s="65" t="str">
        <f t="shared" si="2037"/>
        <v/>
      </c>
      <c r="V1117" s="65" t="str">
        <f t="shared" si="2037"/>
        <v/>
      </c>
      <c r="W1117" s="65" t="str">
        <f t="shared" si="2037"/>
        <v/>
      </c>
      <c r="X1117" s="65" t="str">
        <f t="shared" si="2037"/>
        <v/>
      </c>
      <c r="Y1117" s="65" t="str">
        <f t="shared" si="2037"/>
        <v/>
      </c>
      <c r="Z1117" s="65" t="str">
        <f t="shared" si="2037"/>
        <v/>
      </c>
    </row>
    <row r="1118">
      <c r="B1118" s="23"/>
      <c r="C1118" s="9"/>
      <c r="D1118" s="9"/>
      <c r="E1118" s="9"/>
      <c r="F1118" s="76"/>
      <c r="G1118" s="3"/>
      <c r="I1118" s="64" t="str">
        <f t="shared" si="4"/>
        <v/>
      </c>
      <c r="J1118" s="13" t="str">
        <f t="shared" si="1840"/>
        <v/>
      </c>
      <c r="K1118" s="13" t="str">
        <f t="shared" si="1879"/>
        <v/>
      </c>
      <c r="L1118" s="65" t="str">
        <f t="shared" ref="L1118:Z1118" si="2038">if($E1118="","",if($E1118="Injured",if(and(L$1=year(today()),L$1&lt;=$I1118,L$1&gt;=$H1118),0,if(and(L$1&lt;=$I1118,L$1&gt;=$H1118),$F1118,"")),if($E1118="Dropped",if(and(L$1&lt;=$I1118,L$1&gt;=$H1118),if(Year($D1118)=L$1,$F1118*0.8,if((year($D1118)+1)=L$1,$F1118*0.6,$F1118*0.4)) ,""),if($E1118="Minors",0,if($E1118="FA Contract",if(and(L$1&lt;=$I1118,L$1&gt;=$H1118),$F1118,""),if($E1118="YP Contract",if(L$1=$H1118,500000,if(L$1=($H1118+1),1000000,if(L$1=($H1118+2),1500000,"")))))))))</f>
        <v/>
      </c>
      <c r="M1118" s="65" t="str">
        <f t="shared" si="2038"/>
        <v/>
      </c>
      <c r="N1118" s="65" t="str">
        <f t="shared" si="2038"/>
        <v/>
      </c>
      <c r="O1118" s="65" t="str">
        <f t="shared" si="2038"/>
        <v/>
      </c>
      <c r="P1118" s="65" t="str">
        <f t="shared" si="2038"/>
        <v/>
      </c>
      <c r="Q1118" s="65" t="str">
        <f t="shared" si="2038"/>
        <v/>
      </c>
      <c r="R1118" s="65" t="str">
        <f t="shared" si="2038"/>
        <v/>
      </c>
      <c r="S1118" s="65" t="str">
        <f t="shared" si="2038"/>
        <v/>
      </c>
      <c r="T1118" s="65" t="str">
        <f t="shared" si="2038"/>
        <v/>
      </c>
      <c r="U1118" s="65" t="str">
        <f t="shared" si="2038"/>
        <v/>
      </c>
      <c r="V1118" s="65" t="str">
        <f t="shared" si="2038"/>
        <v/>
      </c>
      <c r="W1118" s="65" t="str">
        <f t="shared" si="2038"/>
        <v/>
      </c>
      <c r="X1118" s="65" t="str">
        <f t="shared" si="2038"/>
        <v/>
      </c>
      <c r="Y1118" s="65" t="str">
        <f t="shared" si="2038"/>
        <v/>
      </c>
      <c r="Z1118" s="65" t="str">
        <f t="shared" si="2038"/>
        <v/>
      </c>
    </row>
    <row r="1119">
      <c r="B1119" s="23"/>
      <c r="C1119" s="9"/>
      <c r="D1119" s="9"/>
      <c r="E1119" s="9"/>
      <c r="F1119" s="76"/>
      <c r="G1119" s="3"/>
      <c r="I1119" s="64" t="str">
        <f t="shared" si="4"/>
        <v/>
      </c>
      <c r="J1119" s="13" t="str">
        <f t="shared" si="1840"/>
        <v/>
      </c>
      <c r="K1119" s="13" t="str">
        <f t="shared" si="1879"/>
        <v/>
      </c>
      <c r="L1119" s="65" t="str">
        <f t="shared" ref="L1119:Z1119" si="2039">if($E1119="","",if($E1119="Injured",if(and(L$1=year(today()),L$1&lt;=$I1119,L$1&gt;=$H1119),0,if(and(L$1&lt;=$I1119,L$1&gt;=$H1119),$F1119,"")),if($E1119="Dropped",if(and(L$1&lt;=$I1119,L$1&gt;=$H1119),if(Year($D1119)=L$1,$F1119*0.8,if((year($D1119)+1)=L$1,$F1119*0.6,$F1119*0.4)) ,""),if($E1119="Minors",0,if($E1119="FA Contract",if(and(L$1&lt;=$I1119,L$1&gt;=$H1119),$F1119,""),if($E1119="YP Contract",if(L$1=$H1119,500000,if(L$1=($H1119+1),1000000,if(L$1=($H1119+2),1500000,"")))))))))</f>
        <v/>
      </c>
      <c r="M1119" s="65" t="str">
        <f t="shared" si="2039"/>
        <v/>
      </c>
      <c r="N1119" s="65" t="str">
        <f t="shared" si="2039"/>
        <v/>
      </c>
      <c r="O1119" s="65" t="str">
        <f t="shared" si="2039"/>
        <v/>
      </c>
      <c r="P1119" s="65" t="str">
        <f t="shared" si="2039"/>
        <v/>
      </c>
      <c r="Q1119" s="65" t="str">
        <f t="shared" si="2039"/>
        <v/>
      </c>
      <c r="R1119" s="65" t="str">
        <f t="shared" si="2039"/>
        <v/>
      </c>
      <c r="S1119" s="65" t="str">
        <f t="shared" si="2039"/>
        <v/>
      </c>
      <c r="T1119" s="65" t="str">
        <f t="shared" si="2039"/>
        <v/>
      </c>
      <c r="U1119" s="65" t="str">
        <f t="shared" si="2039"/>
        <v/>
      </c>
      <c r="V1119" s="65" t="str">
        <f t="shared" si="2039"/>
        <v/>
      </c>
      <c r="W1119" s="65" t="str">
        <f t="shared" si="2039"/>
        <v/>
      </c>
      <c r="X1119" s="65" t="str">
        <f t="shared" si="2039"/>
        <v/>
      </c>
      <c r="Y1119" s="65" t="str">
        <f t="shared" si="2039"/>
        <v/>
      </c>
      <c r="Z1119" s="65" t="str">
        <f t="shared" si="2039"/>
        <v/>
      </c>
    </row>
    <row r="1120">
      <c r="B1120" s="23"/>
      <c r="C1120" s="9"/>
      <c r="D1120" s="9"/>
      <c r="E1120" s="9"/>
      <c r="F1120" s="76"/>
      <c r="G1120" s="3"/>
      <c r="I1120" s="64" t="str">
        <f t="shared" si="4"/>
        <v/>
      </c>
      <c r="J1120" s="13" t="str">
        <f t="shared" si="1840"/>
        <v/>
      </c>
      <c r="K1120" s="13" t="str">
        <f t="shared" si="1879"/>
        <v/>
      </c>
      <c r="L1120" s="65" t="str">
        <f t="shared" ref="L1120:Z1120" si="2040">if($E1120="","",if($E1120="Injured",if(and(L$1=year(today()),L$1&lt;=$I1120,L$1&gt;=$H1120),0,if(and(L$1&lt;=$I1120,L$1&gt;=$H1120),$F1120,"")),if($E1120="Dropped",if(and(L$1&lt;=$I1120,L$1&gt;=$H1120),if(Year($D1120)=L$1,$F1120*0.8,if((year($D1120)+1)=L$1,$F1120*0.6,$F1120*0.4)) ,""),if($E1120="Minors",0,if($E1120="FA Contract",if(and(L$1&lt;=$I1120,L$1&gt;=$H1120),$F1120,""),if($E1120="YP Contract",if(L$1=$H1120,500000,if(L$1=($H1120+1),1000000,if(L$1=($H1120+2),1500000,"")))))))))</f>
        <v/>
      </c>
      <c r="M1120" s="65" t="str">
        <f t="shared" si="2040"/>
        <v/>
      </c>
      <c r="N1120" s="65" t="str">
        <f t="shared" si="2040"/>
        <v/>
      </c>
      <c r="O1120" s="65" t="str">
        <f t="shared" si="2040"/>
        <v/>
      </c>
      <c r="P1120" s="65" t="str">
        <f t="shared" si="2040"/>
        <v/>
      </c>
      <c r="Q1120" s="65" t="str">
        <f t="shared" si="2040"/>
        <v/>
      </c>
      <c r="R1120" s="65" t="str">
        <f t="shared" si="2040"/>
        <v/>
      </c>
      <c r="S1120" s="65" t="str">
        <f t="shared" si="2040"/>
        <v/>
      </c>
      <c r="T1120" s="65" t="str">
        <f t="shared" si="2040"/>
        <v/>
      </c>
      <c r="U1120" s="65" t="str">
        <f t="shared" si="2040"/>
        <v/>
      </c>
      <c r="V1120" s="65" t="str">
        <f t="shared" si="2040"/>
        <v/>
      </c>
      <c r="W1120" s="65" t="str">
        <f t="shared" si="2040"/>
        <v/>
      </c>
      <c r="X1120" s="65" t="str">
        <f t="shared" si="2040"/>
        <v/>
      </c>
      <c r="Y1120" s="65" t="str">
        <f t="shared" si="2040"/>
        <v/>
      </c>
      <c r="Z1120" s="65" t="str">
        <f t="shared" si="2040"/>
        <v/>
      </c>
    </row>
    <row r="1121">
      <c r="B1121" s="23"/>
      <c r="C1121" s="9"/>
      <c r="D1121" s="9"/>
      <c r="E1121" s="9"/>
      <c r="F1121" s="76"/>
      <c r="G1121" s="3"/>
      <c r="I1121" s="64" t="str">
        <f t="shared" si="4"/>
        <v/>
      </c>
      <c r="J1121" s="13" t="str">
        <f t="shared" si="1840"/>
        <v/>
      </c>
      <c r="K1121" s="13" t="str">
        <f t="shared" si="1879"/>
        <v/>
      </c>
      <c r="L1121" s="65" t="str">
        <f t="shared" ref="L1121:Z1121" si="2041">if($E1121="","",if($E1121="Injured",if(and(L$1=year(today()),L$1&lt;=$I1121,L$1&gt;=$H1121),0,if(and(L$1&lt;=$I1121,L$1&gt;=$H1121),$F1121,"")),if($E1121="Dropped",if(and(L$1&lt;=$I1121,L$1&gt;=$H1121),if(Year($D1121)=L$1,$F1121*0.8,if((year($D1121)+1)=L$1,$F1121*0.6,$F1121*0.4)) ,""),if($E1121="Minors",0,if($E1121="FA Contract",if(and(L$1&lt;=$I1121,L$1&gt;=$H1121),$F1121,""),if($E1121="YP Contract",if(L$1=$H1121,500000,if(L$1=($H1121+1),1000000,if(L$1=($H1121+2),1500000,"")))))))))</f>
        <v/>
      </c>
      <c r="M1121" s="65" t="str">
        <f t="shared" si="2041"/>
        <v/>
      </c>
      <c r="N1121" s="65" t="str">
        <f t="shared" si="2041"/>
        <v/>
      </c>
      <c r="O1121" s="65" t="str">
        <f t="shared" si="2041"/>
        <v/>
      </c>
      <c r="P1121" s="65" t="str">
        <f t="shared" si="2041"/>
        <v/>
      </c>
      <c r="Q1121" s="65" t="str">
        <f t="shared" si="2041"/>
        <v/>
      </c>
      <c r="R1121" s="65" t="str">
        <f t="shared" si="2041"/>
        <v/>
      </c>
      <c r="S1121" s="65" t="str">
        <f t="shared" si="2041"/>
        <v/>
      </c>
      <c r="T1121" s="65" t="str">
        <f t="shared" si="2041"/>
        <v/>
      </c>
      <c r="U1121" s="65" t="str">
        <f t="shared" si="2041"/>
        <v/>
      </c>
      <c r="V1121" s="65" t="str">
        <f t="shared" si="2041"/>
        <v/>
      </c>
      <c r="W1121" s="65" t="str">
        <f t="shared" si="2041"/>
        <v/>
      </c>
      <c r="X1121" s="65" t="str">
        <f t="shared" si="2041"/>
        <v/>
      </c>
      <c r="Y1121" s="65" t="str">
        <f t="shared" si="2041"/>
        <v/>
      </c>
      <c r="Z1121" s="65" t="str">
        <f t="shared" si="2041"/>
        <v/>
      </c>
    </row>
    <row r="1122">
      <c r="B1122" s="23"/>
      <c r="C1122" s="9"/>
      <c r="D1122" s="9"/>
      <c r="E1122" s="9"/>
      <c r="F1122" s="76"/>
      <c r="G1122" s="3"/>
      <c r="I1122" s="64" t="str">
        <f t="shared" si="4"/>
        <v/>
      </c>
      <c r="J1122" s="13" t="str">
        <f t="shared" si="1840"/>
        <v/>
      </c>
      <c r="K1122" s="13" t="str">
        <f t="shared" si="1879"/>
        <v/>
      </c>
      <c r="L1122" s="65" t="str">
        <f t="shared" ref="L1122:Z1122" si="2042">if($E1122="","",if($E1122="Injured",if(and(L$1=year(today()),L$1&lt;=$I1122,L$1&gt;=$H1122),0,if(and(L$1&lt;=$I1122,L$1&gt;=$H1122),$F1122,"")),if($E1122="Dropped",if(and(L$1&lt;=$I1122,L$1&gt;=$H1122),if(Year($D1122)=L$1,$F1122*0.8,if((year($D1122)+1)=L$1,$F1122*0.6,$F1122*0.4)) ,""),if($E1122="Minors",0,if($E1122="FA Contract",if(and(L$1&lt;=$I1122,L$1&gt;=$H1122),$F1122,""),if($E1122="YP Contract",if(L$1=$H1122,500000,if(L$1=($H1122+1),1000000,if(L$1=($H1122+2),1500000,"")))))))))</f>
        <v/>
      </c>
      <c r="M1122" s="65" t="str">
        <f t="shared" si="2042"/>
        <v/>
      </c>
      <c r="N1122" s="65" t="str">
        <f t="shared" si="2042"/>
        <v/>
      </c>
      <c r="O1122" s="65" t="str">
        <f t="shared" si="2042"/>
        <v/>
      </c>
      <c r="P1122" s="65" t="str">
        <f t="shared" si="2042"/>
        <v/>
      </c>
      <c r="Q1122" s="65" t="str">
        <f t="shared" si="2042"/>
        <v/>
      </c>
      <c r="R1122" s="65" t="str">
        <f t="shared" si="2042"/>
        <v/>
      </c>
      <c r="S1122" s="65" t="str">
        <f t="shared" si="2042"/>
        <v/>
      </c>
      <c r="T1122" s="65" t="str">
        <f t="shared" si="2042"/>
        <v/>
      </c>
      <c r="U1122" s="65" t="str">
        <f t="shared" si="2042"/>
        <v/>
      </c>
      <c r="V1122" s="65" t="str">
        <f t="shared" si="2042"/>
        <v/>
      </c>
      <c r="W1122" s="65" t="str">
        <f t="shared" si="2042"/>
        <v/>
      </c>
      <c r="X1122" s="65" t="str">
        <f t="shared" si="2042"/>
        <v/>
      </c>
      <c r="Y1122" s="65" t="str">
        <f t="shared" si="2042"/>
        <v/>
      </c>
      <c r="Z1122" s="65" t="str">
        <f t="shared" si="2042"/>
        <v/>
      </c>
    </row>
    <row r="1123">
      <c r="B1123" s="23"/>
      <c r="C1123" s="9"/>
      <c r="D1123" s="9"/>
      <c r="E1123" s="9"/>
      <c r="F1123" s="76"/>
      <c r="G1123" s="3"/>
      <c r="I1123" s="64" t="str">
        <f t="shared" si="4"/>
        <v/>
      </c>
      <c r="J1123" s="13" t="str">
        <f t="shared" si="1840"/>
        <v/>
      </c>
      <c r="K1123" s="13" t="str">
        <f t="shared" si="1879"/>
        <v/>
      </c>
      <c r="L1123" s="65" t="str">
        <f t="shared" ref="L1123:Z1123" si="2043">if($E1123="","",if($E1123="Injured",if(and(L$1=year(today()),L$1&lt;=$I1123,L$1&gt;=$H1123),0,if(and(L$1&lt;=$I1123,L$1&gt;=$H1123),$F1123,"")),if($E1123="Dropped",if(and(L$1&lt;=$I1123,L$1&gt;=$H1123),if(Year($D1123)=L$1,$F1123*0.8,if((year($D1123)+1)=L$1,$F1123*0.6,$F1123*0.4)) ,""),if($E1123="Minors",0,if($E1123="FA Contract",if(and(L$1&lt;=$I1123,L$1&gt;=$H1123),$F1123,""),if($E1123="YP Contract",if(L$1=$H1123,500000,if(L$1=($H1123+1),1000000,if(L$1=($H1123+2),1500000,"")))))))))</f>
        <v/>
      </c>
      <c r="M1123" s="65" t="str">
        <f t="shared" si="2043"/>
        <v/>
      </c>
      <c r="N1123" s="65" t="str">
        <f t="shared" si="2043"/>
        <v/>
      </c>
      <c r="O1123" s="65" t="str">
        <f t="shared" si="2043"/>
        <v/>
      </c>
      <c r="P1123" s="65" t="str">
        <f t="shared" si="2043"/>
        <v/>
      </c>
      <c r="Q1123" s="65" t="str">
        <f t="shared" si="2043"/>
        <v/>
      </c>
      <c r="R1123" s="65" t="str">
        <f t="shared" si="2043"/>
        <v/>
      </c>
      <c r="S1123" s="65" t="str">
        <f t="shared" si="2043"/>
        <v/>
      </c>
      <c r="T1123" s="65" t="str">
        <f t="shared" si="2043"/>
        <v/>
      </c>
      <c r="U1123" s="65" t="str">
        <f t="shared" si="2043"/>
        <v/>
      </c>
      <c r="V1123" s="65" t="str">
        <f t="shared" si="2043"/>
        <v/>
      </c>
      <c r="W1123" s="65" t="str">
        <f t="shared" si="2043"/>
        <v/>
      </c>
      <c r="X1123" s="65" t="str">
        <f t="shared" si="2043"/>
        <v/>
      </c>
      <c r="Y1123" s="65" t="str">
        <f t="shared" si="2043"/>
        <v/>
      </c>
      <c r="Z1123" s="65" t="str">
        <f t="shared" si="2043"/>
        <v/>
      </c>
    </row>
    <row r="1124">
      <c r="B1124" s="23"/>
      <c r="C1124" s="9"/>
      <c r="D1124" s="9"/>
      <c r="E1124" s="9"/>
      <c r="F1124" s="76"/>
      <c r="G1124" s="3"/>
      <c r="I1124" s="64" t="str">
        <f t="shared" si="4"/>
        <v/>
      </c>
      <c r="J1124" s="13" t="str">
        <f t="shared" si="1840"/>
        <v/>
      </c>
      <c r="K1124" s="13" t="str">
        <f t="shared" si="1879"/>
        <v/>
      </c>
      <c r="L1124" s="65" t="str">
        <f t="shared" ref="L1124:Z1124" si="2044">if($E1124="","",if($E1124="Injured",if(and(L$1=year(today()),L$1&lt;=$I1124,L$1&gt;=$H1124),0,if(and(L$1&lt;=$I1124,L$1&gt;=$H1124),$F1124,"")),if($E1124="Dropped",if(and(L$1&lt;=$I1124,L$1&gt;=$H1124),if(Year($D1124)=L$1,$F1124*0.8,if((year($D1124)+1)=L$1,$F1124*0.6,$F1124*0.4)) ,""),if($E1124="Minors",0,if($E1124="FA Contract",if(and(L$1&lt;=$I1124,L$1&gt;=$H1124),$F1124,""),if($E1124="YP Contract",if(L$1=$H1124,500000,if(L$1=($H1124+1),1000000,if(L$1=($H1124+2),1500000,"")))))))))</f>
        <v/>
      </c>
      <c r="M1124" s="65" t="str">
        <f t="shared" si="2044"/>
        <v/>
      </c>
      <c r="N1124" s="65" t="str">
        <f t="shared" si="2044"/>
        <v/>
      </c>
      <c r="O1124" s="65" t="str">
        <f t="shared" si="2044"/>
        <v/>
      </c>
      <c r="P1124" s="65" t="str">
        <f t="shared" si="2044"/>
        <v/>
      </c>
      <c r="Q1124" s="65" t="str">
        <f t="shared" si="2044"/>
        <v/>
      </c>
      <c r="R1124" s="65" t="str">
        <f t="shared" si="2044"/>
        <v/>
      </c>
      <c r="S1124" s="65" t="str">
        <f t="shared" si="2044"/>
        <v/>
      </c>
      <c r="T1124" s="65" t="str">
        <f t="shared" si="2044"/>
        <v/>
      </c>
      <c r="U1124" s="65" t="str">
        <f t="shared" si="2044"/>
        <v/>
      </c>
      <c r="V1124" s="65" t="str">
        <f t="shared" si="2044"/>
        <v/>
      </c>
      <c r="W1124" s="65" t="str">
        <f t="shared" si="2044"/>
        <v/>
      </c>
      <c r="X1124" s="65" t="str">
        <f t="shared" si="2044"/>
        <v/>
      </c>
      <c r="Y1124" s="65" t="str">
        <f t="shared" si="2044"/>
        <v/>
      </c>
      <c r="Z1124" s="65" t="str">
        <f t="shared" si="2044"/>
        <v/>
      </c>
    </row>
    <row r="1125">
      <c r="B1125" s="23"/>
      <c r="C1125" s="9"/>
      <c r="D1125" s="9"/>
      <c r="E1125" s="9"/>
      <c r="F1125" s="76"/>
      <c r="G1125" s="3"/>
      <c r="I1125" s="64" t="str">
        <f t="shared" si="4"/>
        <v/>
      </c>
      <c r="J1125" s="13" t="str">
        <f t="shared" si="1840"/>
        <v/>
      </c>
      <c r="K1125" s="13" t="str">
        <f t="shared" si="1879"/>
        <v/>
      </c>
      <c r="L1125" s="65" t="str">
        <f t="shared" ref="L1125:Z1125" si="2045">if($E1125="","",if($E1125="Injured",if(and(L$1=year(today()),L$1&lt;=$I1125,L$1&gt;=$H1125),0,if(and(L$1&lt;=$I1125,L$1&gt;=$H1125),$F1125,"")),if($E1125="Dropped",if(and(L$1&lt;=$I1125,L$1&gt;=$H1125),if(Year($D1125)=L$1,$F1125*0.8,if((year($D1125)+1)=L$1,$F1125*0.6,$F1125*0.4)) ,""),if($E1125="Minors",0,if($E1125="FA Contract",if(and(L$1&lt;=$I1125,L$1&gt;=$H1125),$F1125,""),if($E1125="YP Contract",if(L$1=$H1125,500000,if(L$1=($H1125+1),1000000,if(L$1=($H1125+2),1500000,"")))))))))</f>
        <v/>
      </c>
      <c r="M1125" s="65" t="str">
        <f t="shared" si="2045"/>
        <v/>
      </c>
      <c r="N1125" s="65" t="str">
        <f t="shared" si="2045"/>
        <v/>
      </c>
      <c r="O1125" s="65" t="str">
        <f t="shared" si="2045"/>
        <v/>
      </c>
      <c r="P1125" s="65" t="str">
        <f t="shared" si="2045"/>
        <v/>
      </c>
      <c r="Q1125" s="65" t="str">
        <f t="shared" si="2045"/>
        <v/>
      </c>
      <c r="R1125" s="65" t="str">
        <f t="shared" si="2045"/>
        <v/>
      </c>
      <c r="S1125" s="65" t="str">
        <f t="shared" si="2045"/>
        <v/>
      </c>
      <c r="T1125" s="65" t="str">
        <f t="shared" si="2045"/>
        <v/>
      </c>
      <c r="U1125" s="65" t="str">
        <f t="shared" si="2045"/>
        <v/>
      </c>
      <c r="V1125" s="65" t="str">
        <f t="shared" si="2045"/>
        <v/>
      </c>
      <c r="W1125" s="65" t="str">
        <f t="shared" si="2045"/>
        <v/>
      </c>
      <c r="X1125" s="65" t="str">
        <f t="shared" si="2045"/>
        <v/>
      </c>
      <c r="Y1125" s="65" t="str">
        <f t="shared" si="2045"/>
        <v/>
      </c>
      <c r="Z1125" s="65" t="str">
        <f t="shared" si="2045"/>
        <v/>
      </c>
    </row>
    <row r="1126">
      <c r="B1126" s="23"/>
      <c r="C1126" s="9"/>
      <c r="D1126" s="9"/>
      <c r="E1126" s="9"/>
      <c r="F1126" s="76"/>
      <c r="G1126" s="3"/>
      <c r="I1126" s="64" t="str">
        <f t="shared" si="4"/>
        <v/>
      </c>
      <c r="J1126" s="13" t="str">
        <f t="shared" si="1840"/>
        <v/>
      </c>
      <c r="K1126" s="13" t="str">
        <f t="shared" si="1879"/>
        <v/>
      </c>
      <c r="L1126" s="65" t="str">
        <f t="shared" ref="L1126:Z1126" si="2046">if($E1126="","",if($E1126="Injured",if(and(L$1=year(today()),L$1&lt;=$I1126,L$1&gt;=$H1126),0,if(and(L$1&lt;=$I1126,L$1&gt;=$H1126),$F1126,"")),if($E1126="Dropped",if(and(L$1&lt;=$I1126,L$1&gt;=$H1126),if(Year($D1126)=L$1,$F1126*0.8,if((year($D1126)+1)=L$1,$F1126*0.6,$F1126*0.4)) ,""),if($E1126="Minors",0,if($E1126="FA Contract",if(and(L$1&lt;=$I1126,L$1&gt;=$H1126),$F1126,""),if($E1126="YP Contract",if(L$1=$H1126,500000,if(L$1=($H1126+1),1000000,if(L$1=($H1126+2),1500000,"")))))))))</f>
        <v/>
      </c>
      <c r="M1126" s="65" t="str">
        <f t="shared" si="2046"/>
        <v/>
      </c>
      <c r="N1126" s="65" t="str">
        <f t="shared" si="2046"/>
        <v/>
      </c>
      <c r="O1126" s="65" t="str">
        <f t="shared" si="2046"/>
        <v/>
      </c>
      <c r="P1126" s="65" t="str">
        <f t="shared" si="2046"/>
        <v/>
      </c>
      <c r="Q1126" s="65" t="str">
        <f t="shared" si="2046"/>
        <v/>
      </c>
      <c r="R1126" s="65" t="str">
        <f t="shared" si="2046"/>
        <v/>
      </c>
      <c r="S1126" s="65" t="str">
        <f t="shared" si="2046"/>
        <v/>
      </c>
      <c r="T1126" s="65" t="str">
        <f t="shared" si="2046"/>
        <v/>
      </c>
      <c r="U1126" s="65" t="str">
        <f t="shared" si="2046"/>
        <v/>
      </c>
      <c r="V1126" s="65" t="str">
        <f t="shared" si="2046"/>
        <v/>
      </c>
      <c r="W1126" s="65" t="str">
        <f t="shared" si="2046"/>
        <v/>
      </c>
      <c r="X1126" s="65" t="str">
        <f t="shared" si="2046"/>
        <v/>
      </c>
      <c r="Y1126" s="65" t="str">
        <f t="shared" si="2046"/>
        <v/>
      </c>
      <c r="Z1126" s="65" t="str">
        <f t="shared" si="2046"/>
        <v/>
      </c>
    </row>
    <row r="1127">
      <c r="B1127" s="23"/>
      <c r="C1127" s="9"/>
      <c r="D1127" s="9"/>
      <c r="E1127" s="9"/>
      <c r="F1127" s="76"/>
      <c r="G1127" s="3"/>
      <c r="I1127" s="64" t="str">
        <f t="shared" si="4"/>
        <v/>
      </c>
      <c r="J1127" s="13" t="str">
        <f t="shared" si="1840"/>
        <v/>
      </c>
      <c r="K1127" s="13" t="str">
        <f t="shared" si="1879"/>
        <v/>
      </c>
      <c r="L1127" s="65" t="str">
        <f t="shared" ref="L1127:Z1127" si="2047">if($E1127="","",if($E1127="Injured",if(and(L$1=year(today()),L$1&lt;=$I1127,L$1&gt;=$H1127),0,if(and(L$1&lt;=$I1127,L$1&gt;=$H1127),$F1127,"")),if($E1127="Dropped",if(and(L$1&lt;=$I1127,L$1&gt;=$H1127),if(Year($D1127)=L$1,$F1127*0.8,if((year($D1127)+1)=L$1,$F1127*0.6,$F1127*0.4)) ,""),if($E1127="Minors",0,if($E1127="FA Contract",if(and(L$1&lt;=$I1127,L$1&gt;=$H1127),$F1127,""),if($E1127="YP Contract",if(L$1=$H1127,500000,if(L$1=($H1127+1),1000000,if(L$1=($H1127+2),1500000,"")))))))))</f>
        <v/>
      </c>
      <c r="M1127" s="65" t="str">
        <f t="shared" si="2047"/>
        <v/>
      </c>
      <c r="N1127" s="65" t="str">
        <f t="shared" si="2047"/>
        <v/>
      </c>
      <c r="O1127" s="65" t="str">
        <f t="shared" si="2047"/>
        <v/>
      </c>
      <c r="P1127" s="65" t="str">
        <f t="shared" si="2047"/>
        <v/>
      </c>
      <c r="Q1127" s="65" t="str">
        <f t="shared" si="2047"/>
        <v/>
      </c>
      <c r="R1127" s="65" t="str">
        <f t="shared" si="2047"/>
        <v/>
      </c>
      <c r="S1127" s="65" t="str">
        <f t="shared" si="2047"/>
        <v/>
      </c>
      <c r="T1127" s="65" t="str">
        <f t="shared" si="2047"/>
        <v/>
      </c>
      <c r="U1127" s="65" t="str">
        <f t="shared" si="2047"/>
        <v/>
      </c>
      <c r="V1127" s="65" t="str">
        <f t="shared" si="2047"/>
        <v/>
      </c>
      <c r="W1127" s="65" t="str">
        <f t="shared" si="2047"/>
        <v/>
      </c>
      <c r="X1127" s="65" t="str">
        <f t="shared" si="2047"/>
        <v/>
      </c>
      <c r="Y1127" s="65" t="str">
        <f t="shared" si="2047"/>
        <v/>
      </c>
      <c r="Z1127" s="65" t="str">
        <f t="shared" si="2047"/>
        <v/>
      </c>
    </row>
    <row r="1128">
      <c r="B1128" s="23"/>
      <c r="C1128" s="9"/>
      <c r="D1128" s="9"/>
      <c r="E1128" s="9"/>
      <c r="F1128" s="76"/>
      <c r="G1128" s="3"/>
      <c r="I1128" s="64" t="str">
        <f t="shared" si="4"/>
        <v/>
      </c>
      <c r="J1128" s="13" t="str">
        <f t="shared" si="1840"/>
        <v/>
      </c>
      <c r="K1128" s="13" t="str">
        <f t="shared" si="1879"/>
        <v/>
      </c>
      <c r="L1128" s="65" t="str">
        <f t="shared" ref="L1128:Z1128" si="2048">if($E1128="","",if($E1128="Injured",if(and(L$1=year(today()),L$1&lt;=$I1128,L$1&gt;=$H1128),0,if(and(L$1&lt;=$I1128,L$1&gt;=$H1128),$F1128,"")),if($E1128="Dropped",if(and(L$1&lt;=$I1128,L$1&gt;=$H1128),if(Year($D1128)=L$1,$F1128*0.8,if((year($D1128)+1)=L$1,$F1128*0.6,$F1128*0.4)) ,""),if($E1128="Minors",0,if($E1128="FA Contract",if(and(L$1&lt;=$I1128,L$1&gt;=$H1128),$F1128,""),if($E1128="YP Contract",if(L$1=$H1128,500000,if(L$1=($H1128+1),1000000,if(L$1=($H1128+2),1500000,"")))))))))</f>
        <v/>
      </c>
      <c r="M1128" s="65" t="str">
        <f t="shared" si="2048"/>
        <v/>
      </c>
      <c r="N1128" s="65" t="str">
        <f t="shared" si="2048"/>
        <v/>
      </c>
      <c r="O1128" s="65" t="str">
        <f t="shared" si="2048"/>
        <v/>
      </c>
      <c r="P1128" s="65" t="str">
        <f t="shared" si="2048"/>
        <v/>
      </c>
      <c r="Q1128" s="65" t="str">
        <f t="shared" si="2048"/>
        <v/>
      </c>
      <c r="R1128" s="65" t="str">
        <f t="shared" si="2048"/>
        <v/>
      </c>
      <c r="S1128" s="65" t="str">
        <f t="shared" si="2048"/>
        <v/>
      </c>
      <c r="T1128" s="65" t="str">
        <f t="shared" si="2048"/>
        <v/>
      </c>
      <c r="U1128" s="65" t="str">
        <f t="shared" si="2048"/>
        <v/>
      </c>
      <c r="V1128" s="65" t="str">
        <f t="shared" si="2048"/>
        <v/>
      </c>
      <c r="W1128" s="65" t="str">
        <f t="shared" si="2048"/>
        <v/>
      </c>
      <c r="X1128" s="65" t="str">
        <f t="shared" si="2048"/>
        <v/>
      </c>
      <c r="Y1128" s="65" t="str">
        <f t="shared" si="2048"/>
        <v/>
      </c>
      <c r="Z1128" s="65" t="str">
        <f t="shared" si="2048"/>
        <v/>
      </c>
    </row>
    <row r="1129">
      <c r="B1129" s="23"/>
      <c r="C1129" s="9"/>
      <c r="D1129" s="9"/>
      <c r="E1129" s="9"/>
      <c r="F1129" s="76"/>
      <c r="G1129" s="3"/>
      <c r="I1129" s="64" t="str">
        <f t="shared" si="4"/>
        <v/>
      </c>
      <c r="J1129" s="13" t="str">
        <f t="shared" si="1840"/>
        <v/>
      </c>
      <c r="K1129" s="13" t="str">
        <f t="shared" si="1879"/>
        <v/>
      </c>
      <c r="L1129" s="65" t="str">
        <f t="shared" ref="L1129:Z1129" si="2049">if($E1129="","",if($E1129="Injured",if(and(L$1=year(today()),L$1&lt;=$I1129,L$1&gt;=$H1129),0,if(and(L$1&lt;=$I1129,L$1&gt;=$H1129),$F1129,"")),if($E1129="Dropped",if(and(L$1&lt;=$I1129,L$1&gt;=$H1129),if(Year($D1129)=L$1,$F1129*0.8,if((year($D1129)+1)=L$1,$F1129*0.6,$F1129*0.4)) ,""),if($E1129="Minors",0,if($E1129="FA Contract",if(and(L$1&lt;=$I1129,L$1&gt;=$H1129),$F1129,""),if($E1129="YP Contract",if(L$1=$H1129,500000,if(L$1=($H1129+1),1000000,if(L$1=($H1129+2),1500000,"")))))))))</f>
        <v/>
      </c>
      <c r="M1129" s="65" t="str">
        <f t="shared" si="2049"/>
        <v/>
      </c>
      <c r="N1129" s="65" t="str">
        <f t="shared" si="2049"/>
        <v/>
      </c>
      <c r="O1129" s="65" t="str">
        <f t="shared" si="2049"/>
        <v/>
      </c>
      <c r="P1129" s="65" t="str">
        <f t="shared" si="2049"/>
        <v/>
      </c>
      <c r="Q1129" s="65" t="str">
        <f t="shared" si="2049"/>
        <v/>
      </c>
      <c r="R1129" s="65" t="str">
        <f t="shared" si="2049"/>
        <v/>
      </c>
      <c r="S1129" s="65" t="str">
        <f t="shared" si="2049"/>
        <v/>
      </c>
      <c r="T1129" s="65" t="str">
        <f t="shared" si="2049"/>
        <v/>
      </c>
      <c r="U1129" s="65" t="str">
        <f t="shared" si="2049"/>
        <v/>
      </c>
      <c r="V1129" s="65" t="str">
        <f t="shared" si="2049"/>
        <v/>
      </c>
      <c r="W1129" s="65" t="str">
        <f t="shared" si="2049"/>
        <v/>
      </c>
      <c r="X1129" s="65" t="str">
        <f t="shared" si="2049"/>
        <v/>
      </c>
      <c r="Y1129" s="65" t="str">
        <f t="shared" si="2049"/>
        <v/>
      </c>
      <c r="Z1129" s="65" t="str">
        <f t="shared" si="2049"/>
        <v/>
      </c>
    </row>
    <row r="1130">
      <c r="B1130" s="23"/>
      <c r="C1130" s="9"/>
      <c r="D1130" s="9"/>
      <c r="E1130" s="9"/>
      <c r="F1130" s="76"/>
      <c r="G1130" s="3"/>
      <c r="I1130" s="64" t="str">
        <f t="shared" si="4"/>
        <v/>
      </c>
      <c r="J1130" s="13" t="str">
        <f t="shared" si="1840"/>
        <v/>
      </c>
      <c r="K1130" s="13" t="str">
        <f t="shared" si="1879"/>
        <v/>
      </c>
      <c r="L1130" s="65" t="str">
        <f t="shared" ref="L1130:Z1130" si="2050">if($E1130="","",if($E1130="Injured",if(and(L$1=year(today()),L$1&lt;=$I1130,L$1&gt;=$H1130),0,if(and(L$1&lt;=$I1130,L$1&gt;=$H1130),$F1130,"")),if($E1130="Dropped",if(and(L$1&lt;=$I1130,L$1&gt;=$H1130),if(Year($D1130)=L$1,$F1130*0.8,if((year($D1130)+1)=L$1,$F1130*0.6,$F1130*0.4)) ,""),if($E1130="Minors",0,if($E1130="FA Contract",if(and(L$1&lt;=$I1130,L$1&gt;=$H1130),$F1130,""),if($E1130="YP Contract",if(L$1=$H1130,500000,if(L$1=($H1130+1),1000000,if(L$1=($H1130+2),1500000,"")))))))))</f>
        <v/>
      </c>
      <c r="M1130" s="65" t="str">
        <f t="shared" si="2050"/>
        <v/>
      </c>
      <c r="N1130" s="65" t="str">
        <f t="shared" si="2050"/>
        <v/>
      </c>
      <c r="O1130" s="65" t="str">
        <f t="shared" si="2050"/>
        <v/>
      </c>
      <c r="P1130" s="65" t="str">
        <f t="shared" si="2050"/>
        <v/>
      </c>
      <c r="Q1130" s="65" t="str">
        <f t="shared" si="2050"/>
        <v/>
      </c>
      <c r="R1130" s="65" t="str">
        <f t="shared" si="2050"/>
        <v/>
      </c>
      <c r="S1130" s="65" t="str">
        <f t="shared" si="2050"/>
        <v/>
      </c>
      <c r="T1130" s="65" t="str">
        <f t="shared" si="2050"/>
        <v/>
      </c>
      <c r="U1130" s="65" t="str">
        <f t="shared" si="2050"/>
        <v/>
      </c>
      <c r="V1130" s="65" t="str">
        <f t="shared" si="2050"/>
        <v/>
      </c>
      <c r="W1130" s="65" t="str">
        <f t="shared" si="2050"/>
        <v/>
      </c>
      <c r="X1130" s="65" t="str">
        <f t="shared" si="2050"/>
        <v/>
      </c>
      <c r="Y1130" s="65" t="str">
        <f t="shared" si="2050"/>
        <v/>
      </c>
      <c r="Z1130" s="65" t="str">
        <f t="shared" si="2050"/>
        <v/>
      </c>
    </row>
    <row r="1131">
      <c r="B1131" s="23"/>
      <c r="C1131" s="9"/>
      <c r="D1131" s="9"/>
      <c r="E1131" s="9"/>
      <c r="F1131" s="76"/>
      <c r="G1131" s="3"/>
      <c r="I1131" s="64" t="str">
        <f t="shared" si="4"/>
        <v/>
      </c>
      <c r="J1131" s="13" t="str">
        <f t="shared" si="1840"/>
        <v/>
      </c>
      <c r="K1131" s="13" t="str">
        <f t="shared" si="1879"/>
        <v/>
      </c>
      <c r="L1131" s="65" t="str">
        <f t="shared" ref="L1131:Z1131" si="2051">if($E1131="","",if($E1131="Injured",if(and(L$1=year(today()),L$1&lt;=$I1131,L$1&gt;=$H1131),0,if(and(L$1&lt;=$I1131,L$1&gt;=$H1131),$F1131,"")),if($E1131="Dropped",if(and(L$1&lt;=$I1131,L$1&gt;=$H1131),if(Year($D1131)=L$1,$F1131*0.8,if((year($D1131)+1)=L$1,$F1131*0.6,$F1131*0.4)) ,""),if($E1131="Minors",0,if($E1131="FA Contract",if(and(L$1&lt;=$I1131,L$1&gt;=$H1131),$F1131,""),if($E1131="YP Contract",if(L$1=$H1131,500000,if(L$1=($H1131+1),1000000,if(L$1=($H1131+2),1500000,"")))))))))</f>
        <v/>
      </c>
      <c r="M1131" s="65" t="str">
        <f t="shared" si="2051"/>
        <v/>
      </c>
      <c r="N1131" s="65" t="str">
        <f t="shared" si="2051"/>
        <v/>
      </c>
      <c r="O1131" s="65" t="str">
        <f t="shared" si="2051"/>
        <v/>
      </c>
      <c r="P1131" s="65" t="str">
        <f t="shared" si="2051"/>
        <v/>
      </c>
      <c r="Q1131" s="65" t="str">
        <f t="shared" si="2051"/>
        <v/>
      </c>
      <c r="R1131" s="65" t="str">
        <f t="shared" si="2051"/>
        <v/>
      </c>
      <c r="S1131" s="65" t="str">
        <f t="shared" si="2051"/>
        <v/>
      </c>
      <c r="T1131" s="65" t="str">
        <f t="shared" si="2051"/>
        <v/>
      </c>
      <c r="U1131" s="65" t="str">
        <f t="shared" si="2051"/>
        <v/>
      </c>
      <c r="V1131" s="65" t="str">
        <f t="shared" si="2051"/>
        <v/>
      </c>
      <c r="W1131" s="65" t="str">
        <f t="shared" si="2051"/>
        <v/>
      </c>
      <c r="X1131" s="65" t="str">
        <f t="shared" si="2051"/>
        <v/>
      </c>
      <c r="Y1131" s="65" t="str">
        <f t="shared" si="2051"/>
        <v/>
      </c>
      <c r="Z1131" s="65" t="str">
        <f t="shared" si="2051"/>
        <v/>
      </c>
    </row>
    <row r="1132">
      <c r="B1132" s="23"/>
      <c r="C1132" s="9"/>
      <c r="D1132" s="9"/>
      <c r="E1132" s="9"/>
      <c r="F1132" s="76"/>
      <c r="G1132" s="3"/>
      <c r="I1132" s="64" t="str">
        <f t="shared" si="4"/>
        <v/>
      </c>
      <c r="J1132" s="13" t="str">
        <f t="shared" si="1840"/>
        <v/>
      </c>
      <c r="K1132" s="13" t="str">
        <f t="shared" si="1879"/>
        <v/>
      </c>
      <c r="L1132" s="65" t="str">
        <f t="shared" ref="L1132:Z1132" si="2052">if($E1132="","",if($E1132="Injured",if(and(L$1=year(today()),L$1&lt;=$I1132,L$1&gt;=$H1132),0,if(and(L$1&lt;=$I1132,L$1&gt;=$H1132),$F1132,"")),if($E1132="Dropped",if(and(L$1&lt;=$I1132,L$1&gt;=$H1132),if(Year($D1132)=L$1,$F1132*0.8,if((year($D1132)+1)=L$1,$F1132*0.6,$F1132*0.4)) ,""),if($E1132="Minors",0,if($E1132="FA Contract",if(and(L$1&lt;=$I1132,L$1&gt;=$H1132),$F1132,""),if($E1132="YP Contract",if(L$1=$H1132,500000,if(L$1=($H1132+1),1000000,if(L$1=($H1132+2),1500000,"")))))))))</f>
        <v/>
      </c>
      <c r="M1132" s="65" t="str">
        <f t="shared" si="2052"/>
        <v/>
      </c>
      <c r="N1132" s="65" t="str">
        <f t="shared" si="2052"/>
        <v/>
      </c>
      <c r="O1132" s="65" t="str">
        <f t="shared" si="2052"/>
        <v/>
      </c>
      <c r="P1132" s="65" t="str">
        <f t="shared" si="2052"/>
        <v/>
      </c>
      <c r="Q1132" s="65" t="str">
        <f t="shared" si="2052"/>
        <v/>
      </c>
      <c r="R1132" s="65" t="str">
        <f t="shared" si="2052"/>
        <v/>
      </c>
      <c r="S1132" s="65" t="str">
        <f t="shared" si="2052"/>
        <v/>
      </c>
      <c r="T1132" s="65" t="str">
        <f t="shared" si="2052"/>
        <v/>
      </c>
      <c r="U1132" s="65" t="str">
        <f t="shared" si="2052"/>
        <v/>
      </c>
      <c r="V1132" s="65" t="str">
        <f t="shared" si="2052"/>
        <v/>
      </c>
      <c r="W1132" s="65" t="str">
        <f t="shared" si="2052"/>
        <v/>
      </c>
      <c r="X1132" s="65" t="str">
        <f t="shared" si="2052"/>
        <v/>
      </c>
      <c r="Y1132" s="65" t="str">
        <f t="shared" si="2052"/>
        <v/>
      </c>
      <c r="Z1132" s="65" t="str">
        <f t="shared" si="2052"/>
        <v/>
      </c>
    </row>
    <row r="1133">
      <c r="B1133" s="23"/>
      <c r="C1133" s="9"/>
      <c r="D1133" s="9"/>
      <c r="E1133" s="9"/>
      <c r="F1133" s="76"/>
      <c r="G1133" s="3"/>
      <c r="I1133" s="64" t="str">
        <f t="shared" si="4"/>
        <v/>
      </c>
      <c r="J1133" s="13" t="str">
        <f t="shared" si="1840"/>
        <v/>
      </c>
      <c r="K1133" s="13" t="str">
        <f t="shared" si="1879"/>
        <v/>
      </c>
      <c r="L1133" s="65" t="str">
        <f t="shared" ref="L1133:Z1133" si="2053">if($E1133="","",if($E1133="Injured",if(and(L$1=year(today()),L$1&lt;=$I1133,L$1&gt;=$H1133),0,if(and(L$1&lt;=$I1133,L$1&gt;=$H1133),$F1133,"")),if($E1133="Dropped",if(and(L$1&lt;=$I1133,L$1&gt;=$H1133),if(Year($D1133)=L$1,$F1133*0.8,if((year($D1133)+1)=L$1,$F1133*0.6,$F1133*0.4)) ,""),if($E1133="Minors",0,if($E1133="FA Contract",if(and(L$1&lt;=$I1133,L$1&gt;=$H1133),$F1133,""),if($E1133="YP Contract",if(L$1=$H1133,500000,if(L$1=($H1133+1),1000000,if(L$1=($H1133+2),1500000,"")))))))))</f>
        <v/>
      </c>
      <c r="M1133" s="65" t="str">
        <f t="shared" si="2053"/>
        <v/>
      </c>
      <c r="N1133" s="65" t="str">
        <f t="shared" si="2053"/>
        <v/>
      </c>
      <c r="O1133" s="65" t="str">
        <f t="shared" si="2053"/>
        <v/>
      </c>
      <c r="P1133" s="65" t="str">
        <f t="shared" si="2053"/>
        <v/>
      </c>
      <c r="Q1133" s="65" t="str">
        <f t="shared" si="2053"/>
        <v/>
      </c>
      <c r="R1133" s="65" t="str">
        <f t="shared" si="2053"/>
        <v/>
      </c>
      <c r="S1133" s="65" t="str">
        <f t="shared" si="2053"/>
        <v/>
      </c>
      <c r="T1133" s="65" t="str">
        <f t="shared" si="2053"/>
        <v/>
      </c>
      <c r="U1133" s="65" t="str">
        <f t="shared" si="2053"/>
        <v/>
      </c>
      <c r="V1133" s="65" t="str">
        <f t="shared" si="2053"/>
        <v/>
      </c>
      <c r="W1133" s="65" t="str">
        <f t="shared" si="2053"/>
        <v/>
      </c>
      <c r="X1133" s="65" t="str">
        <f t="shared" si="2053"/>
        <v/>
      </c>
      <c r="Y1133" s="65" t="str">
        <f t="shared" si="2053"/>
        <v/>
      </c>
      <c r="Z1133" s="65" t="str">
        <f t="shared" si="2053"/>
        <v/>
      </c>
    </row>
    <row r="1134">
      <c r="B1134" s="23"/>
      <c r="C1134" s="9"/>
      <c r="D1134" s="9"/>
      <c r="E1134" s="9"/>
      <c r="F1134" s="76"/>
      <c r="G1134" s="3"/>
      <c r="I1134" s="64" t="str">
        <f t="shared" si="4"/>
        <v/>
      </c>
      <c r="J1134" s="13" t="str">
        <f t="shared" si="1840"/>
        <v/>
      </c>
      <c r="K1134" s="13" t="str">
        <f t="shared" si="1879"/>
        <v/>
      </c>
      <c r="L1134" s="65" t="str">
        <f t="shared" ref="L1134:Z1134" si="2054">if($E1134="","",if($E1134="Injured",if(and(L$1=year(today()),L$1&lt;=$I1134,L$1&gt;=$H1134),0,if(and(L$1&lt;=$I1134,L$1&gt;=$H1134),$F1134,"")),if($E1134="Dropped",if(and(L$1&lt;=$I1134,L$1&gt;=$H1134),if(Year($D1134)=L$1,$F1134*0.8,if((year($D1134)+1)=L$1,$F1134*0.6,$F1134*0.4)) ,""),if($E1134="Minors",0,if($E1134="FA Contract",if(and(L$1&lt;=$I1134,L$1&gt;=$H1134),$F1134,""),if($E1134="YP Contract",if(L$1=$H1134,500000,if(L$1=($H1134+1),1000000,if(L$1=($H1134+2),1500000,"")))))))))</f>
        <v/>
      </c>
      <c r="M1134" s="65" t="str">
        <f t="shared" si="2054"/>
        <v/>
      </c>
      <c r="N1134" s="65" t="str">
        <f t="shared" si="2054"/>
        <v/>
      </c>
      <c r="O1134" s="65" t="str">
        <f t="shared" si="2054"/>
        <v/>
      </c>
      <c r="P1134" s="65" t="str">
        <f t="shared" si="2054"/>
        <v/>
      </c>
      <c r="Q1134" s="65" t="str">
        <f t="shared" si="2054"/>
        <v/>
      </c>
      <c r="R1134" s="65" t="str">
        <f t="shared" si="2054"/>
        <v/>
      </c>
      <c r="S1134" s="65" t="str">
        <f t="shared" si="2054"/>
        <v/>
      </c>
      <c r="T1134" s="65" t="str">
        <f t="shared" si="2054"/>
        <v/>
      </c>
      <c r="U1134" s="65" t="str">
        <f t="shared" si="2054"/>
        <v/>
      </c>
      <c r="V1134" s="65" t="str">
        <f t="shared" si="2054"/>
        <v/>
      </c>
      <c r="W1134" s="65" t="str">
        <f t="shared" si="2054"/>
        <v/>
      </c>
      <c r="X1134" s="65" t="str">
        <f t="shared" si="2054"/>
        <v/>
      </c>
      <c r="Y1134" s="65" t="str">
        <f t="shared" si="2054"/>
        <v/>
      </c>
      <c r="Z1134" s="65" t="str">
        <f t="shared" si="2054"/>
        <v/>
      </c>
    </row>
    <row r="1135">
      <c r="B1135" s="23"/>
      <c r="C1135" s="9"/>
      <c r="D1135" s="9"/>
      <c r="E1135" s="9"/>
      <c r="F1135" s="76"/>
      <c r="G1135" s="3"/>
      <c r="I1135" s="64" t="str">
        <f t="shared" si="4"/>
        <v/>
      </c>
      <c r="J1135" s="13" t="str">
        <f t="shared" si="1840"/>
        <v/>
      </c>
      <c r="K1135" s="13" t="str">
        <f t="shared" si="1879"/>
        <v/>
      </c>
      <c r="L1135" s="65" t="str">
        <f t="shared" ref="L1135:Z1135" si="2055">if($E1135="","",if($E1135="Injured",if(and(L$1=year(today()),L$1&lt;=$I1135,L$1&gt;=$H1135),0,if(and(L$1&lt;=$I1135,L$1&gt;=$H1135),$F1135,"")),if($E1135="Dropped",if(and(L$1&lt;=$I1135,L$1&gt;=$H1135),if(Year($D1135)=L$1,$F1135*0.8,if((year($D1135)+1)=L$1,$F1135*0.6,$F1135*0.4)) ,""),if($E1135="Minors",0,if($E1135="FA Contract",if(and(L$1&lt;=$I1135,L$1&gt;=$H1135),$F1135,""),if($E1135="YP Contract",if(L$1=$H1135,500000,if(L$1=($H1135+1),1000000,if(L$1=($H1135+2),1500000,"")))))))))</f>
        <v/>
      </c>
      <c r="M1135" s="65" t="str">
        <f t="shared" si="2055"/>
        <v/>
      </c>
      <c r="N1135" s="65" t="str">
        <f t="shared" si="2055"/>
        <v/>
      </c>
      <c r="O1135" s="65" t="str">
        <f t="shared" si="2055"/>
        <v/>
      </c>
      <c r="P1135" s="65" t="str">
        <f t="shared" si="2055"/>
        <v/>
      </c>
      <c r="Q1135" s="65" t="str">
        <f t="shared" si="2055"/>
        <v/>
      </c>
      <c r="R1135" s="65" t="str">
        <f t="shared" si="2055"/>
        <v/>
      </c>
      <c r="S1135" s="65" t="str">
        <f t="shared" si="2055"/>
        <v/>
      </c>
      <c r="T1135" s="65" t="str">
        <f t="shared" si="2055"/>
        <v/>
      </c>
      <c r="U1135" s="65" t="str">
        <f t="shared" si="2055"/>
        <v/>
      </c>
      <c r="V1135" s="65" t="str">
        <f t="shared" si="2055"/>
        <v/>
      </c>
      <c r="W1135" s="65" t="str">
        <f t="shared" si="2055"/>
        <v/>
      </c>
      <c r="X1135" s="65" t="str">
        <f t="shared" si="2055"/>
        <v/>
      </c>
      <c r="Y1135" s="65" t="str">
        <f t="shared" si="2055"/>
        <v/>
      </c>
      <c r="Z1135" s="65" t="str">
        <f t="shared" si="2055"/>
        <v/>
      </c>
    </row>
    <row r="1136">
      <c r="B1136" s="23"/>
      <c r="C1136" s="9"/>
      <c r="D1136" s="9"/>
      <c r="E1136" s="9"/>
      <c r="F1136" s="76"/>
      <c r="G1136" s="3"/>
      <c r="I1136" s="64" t="str">
        <f t="shared" si="4"/>
        <v/>
      </c>
      <c r="J1136" s="13" t="str">
        <f t="shared" si="1840"/>
        <v/>
      </c>
      <c r="K1136" s="13" t="str">
        <f t="shared" si="1879"/>
        <v/>
      </c>
      <c r="L1136" s="65" t="str">
        <f t="shared" ref="L1136:Z1136" si="2056">if($E1136="","",if($E1136="Injured",if(and(L$1=year(today()),L$1&lt;=$I1136,L$1&gt;=$H1136),0,if(and(L$1&lt;=$I1136,L$1&gt;=$H1136),$F1136,"")),if($E1136="Dropped",if(and(L$1&lt;=$I1136,L$1&gt;=$H1136),if(Year($D1136)=L$1,$F1136*0.8,if((year($D1136)+1)=L$1,$F1136*0.6,$F1136*0.4)) ,""),if($E1136="Minors",0,if($E1136="FA Contract",if(and(L$1&lt;=$I1136,L$1&gt;=$H1136),$F1136,""),if($E1136="YP Contract",if(L$1=$H1136,500000,if(L$1=($H1136+1),1000000,if(L$1=($H1136+2),1500000,"")))))))))</f>
        <v/>
      </c>
      <c r="M1136" s="65" t="str">
        <f t="shared" si="2056"/>
        <v/>
      </c>
      <c r="N1136" s="65" t="str">
        <f t="shared" si="2056"/>
        <v/>
      </c>
      <c r="O1136" s="65" t="str">
        <f t="shared" si="2056"/>
        <v/>
      </c>
      <c r="P1136" s="65" t="str">
        <f t="shared" si="2056"/>
        <v/>
      </c>
      <c r="Q1136" s="65" t="str">
        <f t="shared" si="2056"/>
        <v/>
      </c>
      <c r="R1136" s="65" t="str">
        <f t="shared" si="2056"/>
        <v/>
      </c>
      <c r="S1136" s="65" t="str">
        <f t="shared" si="2056"/>
        <v/>
      </c>
      <c r="T1136" s="65" t="str">
        <f t="shared" si="2056"/>
        <v/>
      </c>
      <c r="U1136" s="65" t="str">
        <f t="shared" si="2056"/>
        <v/>
      </c>
      <c r="V1136" s="65" t="str">
        <f t="shared" si="2056"/>
        <v/>
      </c>
      <c r="W1136" s="65" t="str">
        <f t="shared" si="2056"/>
        <v/>
      </c>
      <c r="X1136" s="65" t="str">
        <f t="shared" si="2056"/>
        <v/>
      </c>
      <c r="Y1136" s="65" t="str">
        <f t="shared" si="2056"/>
        <v/>
      </c>
      <c r="Z1136" s="65" t="str">
        <f t="shared" si="2056"/>
        <v/>
      </c>
    </row>
    <row r="1137">
      <c r="B1137" s="23"/>
      <c r="C1137" s="9"/>
      <c r="D1137" s="9"/>
      <c r="E1137" s="9"/>
      <c r="F1137" s="76"/>
      <c r="G1137" s="3"/>
      <c r="I1137" s="64" t="str">
        <f t="shared" si="4"/>
        <v/>
      </c>
      <c r="J1137" s="13" t="str">
        <f t="shared" si="1840"/>
        <v/>
      </c>
      <c r="K1137" s="13" t="str">
        <f t="shared" si="1879"/>
        <v/>
      </c>
      <c r="L1137" s="65" t="str">
        <f t="shared" ref="L1137:Z1137" si="2057">if($E1137="","",if($E1137="Injured",if(and(L$1=year(today()),L$1&lt;=$I1137,L$1&gt;=$H1137),0,if(and(L$1&lt;=$I1137,L$1&gt;=$H1137),$F1137,"")),if($E1137="Dropped",if(and(L$1&lt;=$I1137,L$1&gt;=$H1137),if(Year($D1137)=L$1,$F1137*0.8,if((year($D1137)+1)=L$1,$F1137*0.6,$F1137*0.4)) ,""),if($E1137="Minors",0,if($E1137="FA Contract",if(and(L$1&lt;=$I1137,L$1&gt;=$H1137),$F1137,""),if($E1137="YP Contract",if(L$1=$H1137,500000,if(L$1=($H1137+1),1000000,if(L$1=($H1137+2),1500000,"")))))))))</f>
        <v/>
      </c>
      <c r="M1137" s="65" t="str">
        <f t="shared" si="2057"/>
        <v/>
      </c>
      <c r="N1137" s="65" t="str">
        <f t="shared" si="2057"/>
        <v/>
      </c>
      <c r="O1137" s="65" t="str">
        <f t="shared" si="2057"/>
        <v/>
      </c>
      <c r="P1137" s="65" t="str">
        <f t="shared" si="2057"/>
        <v/>
      </c>
      <c r="Q1137" s="65" t="str">
        <f t="shared" si="2057"/>
        <v/>
      </c>
      <c r="R1137" s="65" t="str">
        <f t="shared" si="2057"/>
        <v/>
      </c>
      <c r="S1137" s="65" t="str">
        <f t="shared" si="2057"/>
        <v/>
      </c>
      <c r="T1137" s="65" t="str">
        <f t="shared" si="2057"/>
        <v/>
      </c>
      <c r="U1137" s="65" t="str">
        <f t="shared" si="2057"/>
        <v/>
      </c>
      <c r="V1137" s="65" t="str">
        <f t="shared" si="2057"/>
        <v/>
      </c>
      <c r="W1137" s="65" t="str">
        <f t="shared" si="2057"/>
        <v/>
      </c>
      <c r="X1137" s="65" t="str">
        <f t="shared" si="2057"/>
        <v/>
      </c>
      <c r="Y1137" s="65" t="str">
        <f t="shared" si="2057"/>
        <v/>
      </c>
      <c r="Z1137" s="65" t="str">
        <f t="shared" si="2057"/>
        <v/>
      </c>
    </row>
    <row r="1138">
      <c r="B1138" s="23"/>
      <c r="C1138" s="9"/>
      <c r="D1138" s="9"/>
      <c r="E1138" s="9"/>
      <c r="F1138" s="76"/>
      <c r="G1138" s="3"/>
      <c r="I1138" s="64" t="str">
        <f t="shared" si="4"/>
        <v/>
      </c>
      <c r="J1138" s="13" t="str">
        <f t="shared" si="1840"/>
        <v/>
      </c>
      <c r="K1138" s="13" t="str">
        <f t="shared" si="1879"/>
        <v/>
      </c>
      <c r="L1138" s="65" t="str">
        <f t="shared" ref="L1138:Z1138" si="2058">if($E1138="","",if($E1138="Injured",if(and(L$1=year(today()),L$1&lt;=$I1138,L$1&gt;=$H1138),0,if(and(L$1&lt;=$I1138,L$1&gt;=$H1138),$F1138,"")),if($E1138="Dropped",if(and(L$1&lt;=$I1138,L$1&gt;=$H1138),if(Year($D1138)=L$1,$F1138*0.8,if((year($D1138)+1)=L$1,$F1138*0.6,$F1138*0.4)) ,""),if($E1138="Minors",0,if($E1138="FA Contract",if(and(L$1&lt;=$I1138,L$1&gt;=$H1138),$F1138,""),if($E1138="YP Contract",if(L$1=$H1138,500000,if(L$1=($H1138+1),1000000,if(L$1=($H1138+2),1500000,"")))))))))</f>
        <v/>
      </c>
      <c r="M1138" s="65" t="str">
        <f t="shared" si="2058"/>
        <v/>
      </c>
      <c r="N1138" s="65" t="str">
        <f t="shared" si="2058"/>
        <v/>
      </c>
      <c r="O1138" s="65" t="str">
        <f t="shared" si="2058"/>
        <v/>
      </c>
      <c r="P1138" s="65" t="str">
        <f t="shared" si="2058"/>
        <v/>
      </c>
      <c r="Q1138" s="65" t="str">
        <f t="shared" si="2058"/>
        <v/>
      </c>
      <c r="R1138" s="65" t="str">
        <f t="shared" si="2058"/>
        <v/>
      </c>
      <c r="S1138" s="65" t="str">
        <f t="shared" si="2058"/>
        <v/>
      </c>
      <c r="T1138" s="65" t="str">
        <f t="shared" si="2058"/>
        <v/>
      </c>
      <c r="U1138" s="65" t="str">
        <f t="shared" si="2058"/>
        <v/>
      </c>
      <c r="V1138" s="65" t="str">
        <f t="shared" si="2058"/>
        <v/>
      </c>
      <c r="W1138" s="65" t="str">
        <f t="shared" si="2058"/>
        <v/>
      </c>
      <c r="X1138" s="65" t="str">
        <f t="shared" si="2058"/>
        <v/>
      </c>
      <c r="Y1138" s="65" t="str">
        <f t="shared" si="2058"/>
        <v/>
      </c>
      <c r="Z1138" s="65" t="str">
        <f t="shared" si="2058"/>
        <v/>
      </c>
    </row>
    <row r="1139">
      <c r="B1139" s="23"/>
      <c r="C1139" s="9"/>
      <c r="D1139" s="9"/>
      <c r="E1139" s="9"/>
      <c r="F1139" s="76"/>
      <c r="G1139" s="3"/>
      <c r="I1139" s="64" t="str">
        <f t="shared" si="4"/>
        <v/>
      </c>
      <c r="J1139" s="13" t="str">
        <f t="shared" si="1840"/>
        <v/>
      </c>
      <c r="K1139" s="13" t="str">
        <f t="shared" si="1879"/>
        <v/>
      </c>
      <c r="L1139" s="65" t="str">
        <f t="shared" ref="L1139:Z1139" si="2059">if($E1139="","",if($E1139="Injured",if(and(L$1=year(today()),L$1&lt;=$I1139,L$1&gt;=$H1139),0,if(and(L$1&lt;=$I1139,L$1&gt;=$H1139),$F1139,"")),if($E1139="Dropped",if(and(L$1&lt;=$I1139,L$1&gt;=$H1139),if(Year($D1139)=L$1,$F1139*0.8,if((year($D1139)+1)=L$1,$F1139*0.6,$F1139*0.4)) ,""),if($E1139="Minors",0,if($E1139="FA Contract",if(and(L$1&lt;=$I1139,L$1&gt;=$H1139),$F1139,""),if($E1139="YP Contract",if(L$1=$H1139,500000,if(L$1=($H1139+1),1000000,if(L$1=($H1139+2),1500000,"")))))))))</f>
        <v/>
      </c>
      <c r="M1139" s="65" t="str">
        <f t="shared" si="2059"/>
        <v/>
      </c>
      <c r="N1139" s="65" t="str">
        <f t="shared" si="2059"/>
        <v/>
      </c>
      <c r="O1139" s="65" t="str">
        <f t="shared" si="2059"/>
        <v/>
      </c>
      <c r="P1139" s="65" t="str">
        <f t="shared" si="2059"/>
        <v/>
      </c>
      <c r="Q1139" s="65" t="str">
        <f t="shared" si="2059"/>
        <v/>
      </c>
      <c r="R1139" s="65" t="str">
        <f t="shared" si="2059"/>
        <v/>
      </c>
      <c r="S1139" s="65" t="str">
        <f t="shared" si="2059"/>
        <v/>
      </c>
      <c r="T1139" s="65" t="str">
        <f t="shared" si="2059"/>
        <v/>
      </c>
      <c r="U1139" s="65" t="str">
        <f t="shared" si="2059"/>
        <v/>
      </c>
      <c r="V1139" s="65" t="str">
        <f t="shared" si="2059"/>
        <v/>
      </c>
      <c r="W1139" s="65" t="str">
        <f t="shared" si="2059"/>
        <v/>
      </c>
      <c r="X1139" s="65" t="str">
        <f t="shared" si="2059"/>
        <v/>
      </c>
      <c r="Y1139" s="65" t="str">
        <f t="shared" si="2059"/>
        <v/>
      </c>
      <c r="Z1139" s="65" t="str">
        <f t="shared" si="2059"/>
        <v/>
      </c>
    </row>
    <row r="1140">
      <c r="B1140" s="23"/>
      <c r="C1140" s="9"/>
      <c r="D1140" s="9"/>
      <c r="E1140" s="9"/>
      <c r="F1140" s="76"/>
      <c r="G1140" s="3"/>
      <c r="I1140" s="64" t="str">
        <f t="shared" si="4"/>
        <v/>
      </c>
      <c r="J1140" s="13" t="str">
        <f t="shared" si="1840"/>
        <v/>
      </c>
      <c r="K1140" s="13" t="str">
        <f t="shared" si="1879"/>
        <v/>
      </c>
      <c r="L1140" s="65" t="str">
        <f t="shared" ref="L1140:Z1140" si="2060">if($E1140="","",if($E1140="Injured",if(and(L$1=year(today()),L$1&lt;=$I1140,L$1&gt;=$H1140),0,if(and(L$1&lt;=$I1140,L$1&gt;=$H1140),$F1140,"")),if($E1140="Dropped",if(and(L$1&lt;=$I1140,L$1&gt;=$H1140),if(Year($D1140)=L$1,$F1140*0.8,if((year($D1140)+1)=L$1,$F1140*0.6,$F1140*0.4)) ,""),if($E1140="Minors",0,if($E1140="FA Contract",if(and(L$1&lt;=$I1140,L$1&gt;=$H1140),$F1140,""),if($E1140="YP Contract",if(L$1=$H1140,500000,if(L$1=($H1140+1),1000000,if(L$1=($H1140+2),1500000,"")))))))))</f>
        <v/>
      </c>
      <c r="M1140" s="65" t="str">
        <f t="shared" si="2060"/>
        <v/>
      </c>
      <c r="N1140" s="65" t="str">
        <f t="shared" si="2060"/>
        <v/>
      </c>
      <c r="O1140" s="65" t="str">
        <f t="shared" si="2060"/>
        <v/>
      </c>
      <c r="P1140" s="65" t="str">
        <f t="shared" si="2060"/>
        <v/>
      </c>
      <c r="Q1140" s="65" t="str">
        <f t="shared" si="2060"/>
        <v/>
      </c>
      <c r="R1140" s="65" t="str">
        <f t="shared" si="2060"/>
        <v/>
      </c>
      <c r="S1140" s="65" t="str">
        <f t="shared" si="2060"/>
        <v/>
      </c>
      <c r="T1140" s="65" t="str">
        <f t="shared" si="2060"/>
        <v/>
      </c>
      <c r="U1140" s="65" t="str">
        <f t="shared" si="2060"/>
        <v/>
      </c>
      <c r="V1140" s="65" t="str">
        <f t="shared" si="2060"/>
        <v/>
      </c>
      <c r="W1140" s="65" t="str">
        <f t="shared" si="2060"/>
        <v/>
      </c>
      <c r="X1140" s="65" t="str">
        <f t="shared" si="2060"/>
        <v/>
      </c>
      <c r="Y1140" s="65" t="str">
        <f t="shared" si="2060"/>
        <v/>
      </c>
      <c r="Z1140" s="65" t="str">
        <f t="shared" si="2060"/>
        <v/>
      </c>
    </row>
    <row r="1141">
      <c r="B1141" s="23"/>
      <c r="C1141" s="9"/>
      <c r="D1141" s="9"/>
      <c r="E1141" s="9"/>
      <c r="F1141" s="76"/>
      <c r="G1141" s="3"/>
      <c r="I1141" s="64" t="str">
        <f t="shared" si="4"/>
        <v/>
      </c>
      <c r="J1141" s="13" t="str">
        <f t="shared" si="1840"/>
        <v/>
      </c>
      <c r="K1141" s="13" t="str">
        <f t="shared" si="1879"/>
        <v/>
      </c>
      <c r="L1141" s="65" t="str">
        <f t="shared" ref="L1141:Z1141" si="2061">if($E1141="","",if($E1141="Injured",if(and(L$1=year(today()),L$1&lt;=$I1141,L$1&gt;=$H1141),0,if(and(L$1&lt;=$I1141,L$1&gt;=$H1141),$F1141,"")),if($E1141="Dropped",if(and(L$1&lt;=$I1141,L$1&gt;=$H1141),if(Year($D1141)=L$1,$F1141*0.8,if((year($D1141)+1)=L$1,$F1141*0.6,$F1141*0.4)) ,""),if($E1141="Minors",0,if($E1141="FA Contract",if(and(L$1&lt;=$I1141,L$1&gt;=$H1141),$F1141,""),if($E1141="YP Contract",if(L$1=$H1141,500000,if(L$1=($H1141+1),1000000,if(L$1=($H1141+2),1500000,"")))))))))</f>
        <v/>
      </c>
      <c r="M1141" s="65" t="str">
        <f t="shared" si="2061"/>
        <v/>
      </c>
      <c r="N1141" s="65" t="str">
        <f t="shared" si="2061"/>
        <v/>
      </c>
      <c r="O1141" s="65" t="str">
        <f t="shared" si="2061"/>
        <v/>
      </c>
      <c r="P1141" s="65" t="str">
        <f t="shared" si="2061"/>
        <v/>
      </c>
      <c r="Q1141" s="65" t="str">
        <f t="shared" si="2061"/>
        <v/>
      </c>
      <c r="R1141" s="65" t="str">
        <f t="shared" si="2061"/>
        <v/>
      </c>
      <c r="S1141" s="65" t="str">
        <f t="shared" si="2061"/>
        <v/>
      </c>
      <c r="T1141" s="65" t="str">
        <f t="shared" si="2061"/>
        <v/>
      </c>
      <c r="U1141" s="65" t="str">
        <f t="shared" si="2061"/>
        <v/>
      </c>
      <c r="V1141" s="65" t="str">
        <f t="shared" si="2061"/>
        <v/>
      </c>
      <c r="W1141" s="65" t="str">
        <f t="shared" si="2061"/>
        <v/>
      </c>
      <c r="X1141" s="65" t="str">
        <f t="shared" si="2061"/>
        <v/>
      </c>
      <c r="Y1141" s="65" t="str">
        <f t="shared" si="2061"/>
        <v/>
      </c>
      <c r="Z1141" s="65" t="str">
        <f t="shared" si="2061"/>
        <v/>
      </c>
    </row>
    <row r="1142">
      <c r="B1142" s="23"/>
      <c r="C1142" s="9"/>
      <c r="D1142" s="9"/>
      <c r="E1142" s="9"/>
      <c r="F1142" s="76"/>
      <c r="G1142" s="3"/>
      <c r="I1142" s="64" t="str">
        <f t="shared" si="4"/>
        <v/>
      </c>
      <c r="J1142" s="13" t="str">
        <f t="shared" si="1840"/>
        <v/>
      </c>
      <c r="K1142" s="13" t="str">
        <f t="shared" si="1879"/>
        <v/>
      </c>
      <c r="L1142" s="65" t="str">
        <f t="shared" ref="L1142:Z1142" si="2062">if($E1142="","",if($E1142="Injured",if(and(L$1=year(today()),L$1&lt;=$I1142,L$1&gt;=$H1142),0,if(and(L$1&lt;=$I1142,L$1&gt;=$H1142),$F1142,"")),if($E1142="Dropped",if(and(L$1&lt;=$I1142,L$1&gt;=$H1142),if(Year($D1142)=L$1,$F1142*0.8,if((year($D1142)+1)=L$1,$F1142*0.6,$F1142*0.4)) ,""),if($E1142="Minors",0,if($E1142="FA Contract",if(and(L$1&lt;=$I1142,L$1&gt;=$H1142),$F1142,""),if($E1142="YP Contract",if(L$1=$H1142,500000,if(L$1=($H1142+1),1000000,if(L$1=($H1142+2),1500000,"")))))))))</f>
        <v/>
      </c>
      <c r="M1142" s="65" t="str">
        <f t="shared" si="2062"/>
        <v/>
      </c>
      <c r="N1142" s="65" t="str">
        <f t="shared" si="2062"/>
        <v/>
      </c>
      <c r="O1142" s="65" t="str">
        <f t="shared" si="2062"/>
        <v/>
      </c>
      <c r="P1142" s="65" t="str">
        <f t="shared" si="2062"/>
        <v/>
      </c>
      <c r="Q1142" s="65" t="str">
        <f t="shared" si="2062"/>
        <v/>
      </c>
      <c r="R1142" s="65" t="str">
        <f t="shared" si="2062"/>
        <v/>
      </c>
      <c r="S1142" s="65" t="str">
        <f t="shared" si="2062"/>
        <v/>
      </c>
      <c r="T1142" s="65" t="str">
        <f t="shared" si="2062"/>
        <v/>
      </c>
      <c r="U1142" s="65" t="str">
        <f t="shared" si="2062"/>
        <v/>
      </c>
      <c r="V1142" s="65" t="str">
        <f t="shared" si="2062"/>
        <v/>
      </c>
      <c r="W1142" s="65" t="str">
        <f t="shared" si="2062"/>
        <v/>
      </c>
      <c r="X1142" s="65" t="str">
        <f t="shared" si="2062"/>
        <v/>
      </c>
      <c r="Y1142" s="65" t="str">
        <f t="shared" si="2062"/>
        <v/>
      </c>
      <c r="Z1142" s="65" t="str">
        <f t="shared" si="2062"/>
        <v/>
      </c>
    </row>
    <row r="1143">
      <c r="B1143" s="23"/>
      <c r="C1143" s="9"/>
      <c r="D1143" s="9"/>
      <c r="E1143" s="9"/>
      <c r="F1143" s="76"/>
      <c r="G1143" s="3"/>
      <c r="I1143" s="64" t="str">
        <f t="shared" si="4"/>
        <v/>
      </c>
      <c r="J1143" s="13" t="str">
        <f t="shared" si="1840"/>
        <v/>
      </c>
      <c r="K1143" s="13" t="str">
        <f t="shared" si="1879"/>
        <v/>
      </c>
      <c r="L1143" s="65" t="str">
        <f t="shared" ref="L1143:Z1143" si="2063">if($E1143="","",if($E1143="Injured",if(and(L$1=year(today()),L$1&lt;=$I1143,L$1&gt;=$H1143),0,if(and(L$1&lt;=$I1143,L$1&gt;=$H1143),$F1143,"")),if($E1143="Dropped",if(and(L$1&lt;=$I1143,L$1&gt;=$H1143),if(Year($D1143)=L$1,$F1143*0.8,if((year($D1143)+1)=L$1,$F1143*0.6,$F1143*0.4)) ,""),if($E1143="Minors",0,if($E1143="FA Contract",if(and(L$1&lt;=$I1143,L$1&gt;=$H1143),$F1143,""),if($E1143="YP Contract",if(L$1=$H1143,500000,if(L$1=($H1143+1),1000000,if(L$1=($H1143+2),1500000,"")))))))))</f>
        <v/>
      </c>
      <c r="M1143" s="65" t="str">
        <f t="shared" si="2063"/>
        <v/>
      </c>
      <c r="N1143" s="65" t="str">
        <f t="shared" si="2063"/>
        <v/>
      </c>
      <c r="O1143" s="65" t="str">
        <f t="shared" si="2063"/>
        <v/>
      </c>
      <c r="P1143" s="65" t="str">
        <f t="shared" si="2063"/>
        <v/>
      </c>
      <c r="Q1143" s="65" t="str">
        <f t="shared" si="2063"/>
        <v/>
      </c>
      <c r="R1143" s="65" t="str">
        <f t="shared" si="2063"/>
        <v/>
      </c>
      <c r="S1143" s="65" t="str">
        <f t="shared" si="2063"/>
        <v/>
      </c>
      <c r="T1143" s="65" t="str">
        <f t="shared" si="2063"/>
        <v/>
      </c>
      <c r="U1143" s="65" t="str">
        <f t="shared" si="2063"/>
        <v/>
      </c>
      <c r="V1143" s="65" t="str">
        <f t="shared" si="2063"/>
        <v/>
      </c>
      <c r="W1143" s="65" t="str">
        <f t="shared" si="2063"/>
        <v/>
      </c>
      <c r="X1143" s="65" t="str">
        <f t="shared" si="2063"/>
        <v/>
      </c>
      <c r="Y1143" s="65" t="str">
        <f t="shared" si="2063"/>
        <v/>
      </c>
      <c r="Z1143" s="65" t="str">
        <f t="shared" si="2063"/>
        <v/>
      </c>
    </row>
    <row r="1144">
      <c r="B1144" s="23"/>
      <c r="C1144" s="9"/>
      <c r="D1144" s="9"/>
      <c r="E1144" s="9"/>
      <c r="F1144" s="76"/>
      <c r="G1144" s="3"/>
      <c r="I1144" s="64" t="str">
        <f t="shared" si="4"/>
        <v/>
      </c>
      <c r="J1144" s="13" t="str">
        <f t="shared" si="1840"/>
        <v/>
      </c>
      <c r="K1144" s="13" t="str">
        <f t="shared" si="1879"/>
        <v/>
      </c>
      <c r="L1144" s="65" t="str">
        <f t="shared" ref="L1144:Z1144" si="2064">if($E1144="","",if($E1144="Injured",if(and(L$1=year(today()),L$1&lt;=$I1144,L$1&gt;=$H1144),0,if(and(L$1&lt;=$I1144,L$1&gt;=$H1144),$F1144,"")),if($E1144="Dropped",if(and(L$1&lt;=$I1144,L$1&gt;=$H1144),if(Year($D1144)=L$1,$F1144*0.8,if((year($D1144)+1)=L$1,$F1144*0.6,$F1144*0.4)) ,""),if($E1144="Minors",0,if($E1144="FA Contract",if(and(L$1&lt;=$I1144,L$1&gt;=$H1144),$F1144,""),if($E1144="YP Contract",if(L$1=$H1144,500000,if(L$1=($H1144+1),1000000,if(L$1=($H1144+2),1500000,"")))))))))</f>
        <v/>
      </c>
      <c r="M1144" s="65" t="str">
        <f t="shared" si="2064"/>
        <v/>
      </c>
      <c r="N1144" s="65" t="str">
        <f t="shared" si="2064"/>
        <v/>
      </c>
      <c r="O1144" s="65" t="str">
        <f t="shared" si="2064"/>
        <v/>
      </c>
      <c r="P1144" s="65" t="str">
        <f t="shared" si="2064"/>
        <v/>
      </c>
      <c r="Q1144" s="65" t="str">
        <f t="shared" si="2064"/>
        <v/>
      </c>
      <c r="R1144" s="65" t="str">
        <f t="shared" si="2064"/>
        <v/>
      </c>
      <c r="S1144" s="65" t="str">
        <f t="shared" si="2064"/>
        <v/>
      </c>
      <c r="T1144" s="65" t="str">
        <f t="shared" si="2064"/>
        <v/>
      </c>
      <c r="U1144" s="65" t="str">
        <f t="shared" si="2064"/>
        <v/>
      </c>
      <c r="V1144" s="65" t="str">
        <f t="shared" si="2064"/>
        <v/>
      </c>
      <c r="W1144" s="65" t="str">
        <f t="shared" si="2064"/>
        <v/>
      </c>
      <c r="X1144" s="65" t="str">
        <f t="shared" si="2064"/>
        <v/>
      </c>
      <c r="Y1144" s="65" t="str">
        <f t="shared" si="2064"/>
        <v/>
      </c>
      <c r="Z1144" s="65" t="str">
        <f t="shared" si="2064"/>
        <v/>
      </c>
    </row>
    <row r="1145">
      <c r="B1145" s="23"/>
      <c r="C1145" s="9"/>
      <c r="D1145" s="9"/>
      <c r="E1145" s="9"/>
      <c r="F1145" s="76"/>
      <c r="G1145" s="3"/>
      <c r="I1145" s="64" t="str">
        <f t="shared" si="4"/>
        <v/>
      </c>
      <c r="J1145" s="13" t="str">
        <f t="shared" si="1840"/>
        <v/>
      </c>
      <c r="K1145" s="13" t="str">
        <f t="shared" si="1879"/>
        <v/>
      </c>
      <c r="L1145" s="65" t="str">
        <f t="shared" ref="L1145:Z1145" si="2065">if($E1145="","",if($E1145="Injured",if(and(L$1=year(today()),L$1&lt;=$I1145,L$1&gt;=$H1145),0,if(and(L$1&lt;=$I1145,L$1&gt;=$H1145),$F1145,"")),if($E1145="Dropped",if(and(L$1&lt;=$I1145,L$1&gt;=$H1145),if(Year($D1145)=L$1,$F1145*0.8,if((year($D1145)+1)=L$1,$F1145*0.6,$F1145*0.4)) ,""),if($E1145="Minors",0,if($E1145="FA Contract",if(and(L$1&lt;=$I1145,L$1&gt;=$H1145),$F1145,""),if($E1145="YP Contract",if(L$1=$H1145,500000,if(L$1=($H1145+1),1000000,if(L$1=($H1145+2),1500000,"")))))))))</f>
        <v/>
      </c>
      <c r="M1145" s="65" t="str">
        <f t="shared" si="2065"/>
        <v/>
      </c>
      <c r="N1145" s="65" t="str">
        <f t="shared" si="2065"/>
        <v/>
      </c>
      <c r="O1145" s="65" t="str">
        <f t="shared" si="2065"/>
        <v/>
      </c>
      <c r="P1145" s="65" t="str">
        <f t="shared" si="2065"/>
        <v/>
      </c>
      <c r="Q1145" s="65" t="str">
        <f t="shared" si="2065"/>
        <v/>
      </c>
      <c r="R1145" s="65" t="str">
        <f t="shared" si="2065"/>
        <v/>
      </c>
      <c r="S1145" s="65" t="str">
        <f t="shared" si="2065"/>
        <v/>
      </c>
      <c r="T1145" s="65" t="str">
        <f t="shared" si="2065"/>
        <v/>
      </c>
      <c r="U1145" s="65" t="str">
        <f t="shared" si="2065"/>
        <v/>
      </c>
      <c r="V1145" s="65" t="str">
        <f t="shared" si="2065"/>
        <v/>
      </c>
      <c r="W1145" s="65" t="str">
        <f t="shared" si="2065"/>
        <v/>
      </c>
      <c r="X1145" s="65" t="str">
        <f t="shared" si="2065"/>
        <v/>
      </c>
      <c r="Y1145" s="65" t="str">
        <f t="shared" si="2065"/>
        <v/>
      </c>
      <c r="Z1145" s="65" t="str">
        <f t="shared" si="2065"/>
        <v/>
      </c>
    </row>
    <row r="1146">
      <c r="B1146" s="23"/>
      <c r="C1146" s="9"/>
      <c r="D1146" s="9"/>
      <c r="E1146" s="9"/>
      <c r="F1146" s="76"/>
      <c r="G1146" s="3"/>
      <c r="I1146" s="64" t="str">
        <f t="shared" si="4"/>
        <v/>
      </c>
      <c r="J1146" s="13" t="str">
        <f t="shared" si="1840"/>
        <v/>
      </c>
      <c r="K1146" s="13" t="str">
        <f t="shared" si="1879"/>
        <v/>
      </c>
      <c r="L1146" s="65" t="str">
        <f t="shared" ref="L1146:Z1146" si="2066">if($E1146="","",if($E1146="Injured",if(and(L$1=year(today()),L$1&lt;=$I1146,L$1&gt;=$H1146),0,if(and(L$1&lt;=$I1146,L$1&gt;=$H1146),$F1146,"")),if($E1146="Dropped",if(and(L$1&lt;=$I1146,L$1&gt;=$H1146),if(Year($D1146)=L$1,$F1146*0.8,if((year($D1146)+1)=L$1,$F1146*0.6,$F1146*0.4)) ,""),if($E1146="Minors",0,if($E1146="FA Contract",if(and(L$1&lt;=$I1146,L$1&gt;=$H1146),$F1146,""),if($E1146="YP Contract",if(L$1=$H1146,500000,if(L$1=($H1146+1),1000000,if(L$1=($H1146+2),1500000,"")))))))))</f>
        <v/>
      </c>
      <c r="M1146" s="65" t="str">
        <f t="shared" si="2066"/>
        <v/>
      </c>
      <c r="N1146" s="65" t="str">
        <f t="shared" si="2066"/>
        <v/>
      </c>
      <c r="O1146" s="65" t="str">
        <f t="shared" si="2066"/>
        <v/>
      </c>
      <c r="P1146" s="65" t="str">
        <f t="shared" si="2066"/>
        <v/>
      </c>
      <c r="Q1146" s="65" t="str">
        <f t="shared" si="2066"/>
        <v/>
      </c>
      <c r="R1146" s="65" t="str">
        <f t="shared" si="2066"/>
        <v/>
      </c>
      <c r="S1146" s="65" t="str">
        <f t="shared" si="2066"/>
        <v/>
      </c>
      <c r="T1146" s="65" t="str">
        <f t="shared" si="2066"/>
        <v/>
      </c>
      <c r="U1146" s="65" t="str">
        <f t="shared" si="2066"/>
        <v/>
      </c>
      <c r="V1146" s="65" t="str">
        <f t="shared" si="2066"/>
        <v/>
      </c>
      <c r="W1146" s="65" t="str">
        <f t="shared" si="2066"/>
        <v/>
      </c>
      <c r="X1146" s="65" t="str">
        <f t="shared" si="2066"/>
        <v/>
      </c>
      <c r="Y1146" s="65" t="str">
        <f t="shared" si="2066"/>
        <v/>
      </c>
      <c r="Z1146" s="65" t="str">
        <f t="shared" si="2066"/>
        <v/>
      </c>
    </row>
    <row r="1147">
      <c r="B1147" s="23"/>
      <c r="C1147" s="9"/>
      <c r="D1147" s="9"/>
      <c r="E1147" s="9"/>
      <c r="F1147" s="76"/>
      <c r="G1147" s="3"/>
      <c r="I1147" s="64" t="str">
        <f t="shared" si="4"/>
        <v/>
      </c>
      <c r="J1147" s="13" t="str">
        <f t="shared" si="1840"/>
        <v/>
      </c>
      <c r="K1147" s="13" t="str">
        <f t="shared" si="1879"/>
        <v/>
      </c>
      <c r="L1147" s="65" t="str">
        <f t="shared" ref="L1147:Z1147" si="2067">if($E1147="","",if($E1147="Injured",if(and(L$1=year(today()),L$1&lt;=$I1147,L$1&gt;=$H1147),0,if(and(L$1&lt;=$I1147,L$1&gt;=$H1147),$F1147,"")),if($E1147="Dropped",if(and(L$1&lt;=$I1147,L$1&gt;=$H1147),if(Year($D1147)=L$1,$F1147*0.8,if((year($D1147)+1)=L$1,$F1147*0.6,$F1147*0.4)) ,""),if($E1147="Minors",0,if($E1147="FA Contract",if(and(L$1&lt;=$I1147,L$1&gt;=$H1147),$F1147,""),if($E1147="YP Contract",if(L$1=$H1147,500000,if(L$1=($H1147+1),1000000,if(L$1=($H1147+2),1500000,"")))))))))</f>
        <v/>
      </c>
      <c r="M1147" s="65" t="str">
        <f t="shared" si="2067"/>
        <v/>
      </c>
      <c r="N1147" s="65" t="str">
        <f t="shared" si="2067"/>
        <v/>
      </c>
      <c r="O1147" s="65" t="str">
        <f t="shared" si="2067"/>
        <v/>
      </c>
      <c r="P1147" s="65" t="str">
        <f t="shared" si="2067"/>
        <v/>
      </c>
      <c r="Q1147" s="65" t="str">
        <f t="shared" si="2067"/>
        <v/>
      </c>
      <c r="R1147" s="65" t="str">
        <f t="shared" si="2067"/>
        <v/>
      </c>
      <c r="S1147" s="65" t="str">
        <f t="shared" si="2067"/>
        <v/>
      </c>
      <c r="T1147" s="65" t="str">
        <f t="shared" si="2067"/>
        <v/>
      </c>
      <c r="U1147" s="65" t="str">
        <f t="shared" si="2067"/>
        <v/>
      </c>
      <c r="V1147" s="65" t="str">
        <f t="shared" si="2067"/>
        <v/>
      </c>
      <c r="W1147" s="65" t="str">
        <f t="shared" si="2067"/>
        <v/>
      </c>
      <c r="X1147" s="65" t="str">
        <f t="shared" si="2067"/>
        <v/>
      </c>
      <c r="Y1147" s="65" t="str">
        <f t="shared" si="2067"/>
        <v/>
      </c>
      <c r="Z1147" s="65" t="str">
        <f t="shared" si="2067"/>
        <v/>
      </c>
    </row>
    <row r="1148">
      <c r="B1148" s="23"/>
      <c r="C1148" s="9"/>
      <c r="D1148" s="9"/>
      <c r="E1148" s="9"/>
      <c r="F1148" s="76"/>
      <c r="G1148" s="3"/>
      <c r="I1148" s="64" t="str">
        <f t="shared" si="4"/>
        <v/>
      </c>
      <c r="J1148" s="13" t="str">
        <f t="shared" si="1840"/>
        <v/>
      </c>
      <c r="K1148" s="13" t="str">
        <f t="shared" si="1879"/>
        <v/>
      </c>
      <c r="L1148" s="65" t="str">
        <f t="shared" ref="L1148:Z1148" si="2068">if($E1148="","",if($E1148="Injured",if(and(L$1=year(today()),L$1&lt;=$I1148,L$1&gt;=$H1148),0,if(and(L$1&lt;=$I1148,L$1&gt;=$H1148),$F1148,"")),if($E1148="Dropped",if(and(L$1&lt;=$I1148,L$1&gt;=$H1148),if(Year($D1148)=L$1,$F1148*0.8,if((year($D1148)+1)=L$1,$F1148*0.6,$F1148*0.4)) ,""),if($E1148="Minors",0,if($E1148="FA Contract",if(and(L$1&lt;=$I1148,L$1&gt;=$H1148),$F1148,""),if($E1148="YP Contract",if(L$1=$H1148,500000,if(L$1=($H1148+1),1000000,if(L$1=($H1148+2),1500000,"")))))))))</f>
        <v/>
      </c>
      <c r="M1148" s="65" t="str">
        <f t="shared" si="2068"/>
        <v/>
      </c>
      <c r="N1148" s="65" t="str">
        <f t="shared" si="2068"/>
        <v/>
      </c>
      <c r="O1148" s="65" t="str">
        <f t="shared" si="2068"/>
        <v/>
      </c>
      <c r="P1148" s="65" t="str">
        <f t="shared" si="2068"/>
        <v/>
      </c>
      <c r="Q1148" s="65" t="str">
        <f t="shared" si="2068"/>
        <v/>
      </c>
      <c r="R1148" s="65" t="str">
        <f t="shared" si="2068"/>
        <v/>
      </c>
      <c r="S1148" s="65" t="str">
        <f t="shared" si="2068"/>
        <v/>
      </c>
      <c r="T1148" s="65" t="str">
        <f t="shared" si="2068"/>
        <v/>
      </c>
      <c r="U1148" s="65" t="str">
        <f t="shared" si="2068"/>
        <v/>
      </c>
      <c r="V1148" s="65" t="str">
        <f t="shared" si="2068"/>
        <v/>
      </c>
      <c r="W1148" s="65" t="str">
        <f t="shared" si="2068"/>
        <v/>
      </c>
      <c r="X1148" s="65" t="str">
        <f t="shared" si="2068"/>
        <v/>
      </c>
      <c r="Y1148" s="65" t="str">
        <f t="shared" si="2068"/>
        <v/>
      </c>
      <c r="Z1148" s="65" t="str">
        <f t="shared" si="2068"/>
        <v/>
      </c>
    </row>
    <row r="1149">
      <c r="B1149" s="23"/>
      <c r="C1149" s="9"/>
      <c r="D1149" s="9"/>
      <c r="E1149" s="9"/>
      <c r="F1149" s="76"/>
      <c r="G1149" s="3"/>
      <c r="I1149" s="64" t="str">
        <f t="shared" si="4"/>
        <v/>
      </c>
      <c r="J1149" s="13" t="str">
        <f t="shared" si="1840"/>
        <v/>
      </c>
      <c r="K1149" s="13" t="str">
        <f t="shared" si="1879"/>
        <v/>
      </c>
      <c r="L1149" s="65" t="str">
        <f t="shared" ref="L1149:Z1149" si="2069">if($E1149="","",if($E1149="Injured",if(and(L$1=year(today()),L$1&lt;=$I1149,L$1&gt;=$H1149),0,if(and(L$1&lt;=$I1149,L$1&gt;=$H1149),$F1149,"")),if($E1149="Dropped",if(and(L$1&lt;=$I1149,L$1&gt;=$H1149),if(Year($D1149)=L$1,$F1149*0.8,if((year($D1149)+1)=L$1,$F1149*0.6,$F1149*0.4)) ,""),if($E1149="Minors",0,if($E1149="FA Contract",if(and(L$1&lt;=$I1149,L$1&gt;=$H1149),$F1149,""),if($E1149="YP Contract",if(L$1=$H1149,500000,if(L$1=($H1149+1),1000000,if(L$1=($H1149+2),1500000,"")))))))))</f>
        <v/>
      </c>
      <c r="M1149" s="65" t="str">
        <f t="shared" si="2069"/>
        <v/>
      </c>
      <c r="N1149" s="65" t="str">
        <f t="shared" si="2069"/>
        <v/>
      </c>
      <c r="O1149" s="65" t="str">
        <f t="shared" si="2069"/>
        <v/>
      </c>
      <c r="P1149" s="65" t="str">
        <f t="shared" si="2069"/>
        <v/>
      </c>
      <c r="Q1149" s="65" t="str">
        <f t="shared" si="2069"/>
        <v/>
      </c>
      <c r="R1149" s="65" t="str">
        <f t="shared" si="2069"/>
        <v/>
      </c>
      <c r="S1149" s="65" t="str">
        <f t="shared" si="2069"/>
        <v/>
      </c>
      <c r="T1149" s="65" t="str">
        <f t="shared" si="2069"/>
        <v/>
      </c>
      <c r="U1149" s="65" t="str">
        <f t="shared" si="2069"/>
        <v/>
      </c>
      <c r="V1149" s="65" t="str">
        <f t="shared" si="2069"/>
        <v/>
      </c>
      <c r="W1149" s="65" t="str">
        <f t="shared" si="2069"/>
        <v/>
      </c>
      <c r="X1149" s="65" t="str">
        <f t="shared" si="2069"/>
        <v/>
      </c>
      <c r="Y1149" s="65" t="str">
        <f t="shared" si="2069"/>
        <v/>
      </c>
      <c r="Z1149" s="65" t="str">
        <f t="shared" si="2069"/>
        <v/>
      </c>
    </row>
    <row r="1150">
      <c r="B1150" s="23"/>
      <c r="C1150" s="9"/>
      <c r="D1150" s="9"/>
      <c r="E1150" s="9"/>
      <c r="F1150" s="76"/>
      <c r="G1150" s="3"/>
      <c r="I1150" s="64" t="str">
        <f t="shared" si="4"/>
        <v/>
      </c>
      <c r="J1150" s="13" t="str">
        <f t="shared" si="1840"/>
        <v/>
      </c>
      <c r="K1150" s="13" t="str">
        <f t="shared" si="1879"/>
        <v/>
      </c>
      <c r="L1150" s="65" t="str">
        <f t="shared" ref="L1150:Z1150" si="2070">if($E1150="","",if($E1150="Injured",if(and(L$1=year(today()),L$1&lt;=$I1150,L$1&gt;=$H1150),0,if(and(L$1&lt;=$I1150,L$1&gt;=$H1150),$F1150,"")),if($E1150="Dropped",if(and(L$1&lt;=$I1150,L$1&gt;=$H1150),if(Year($D1150)=L$1,$F1150*0.8,if((year($D1150)+1)=L$1,$F1150*0.6,$F1150*0.4)) ,""),if($E1150="Minors",0,if($E1150="FA Contract",if(and(L$1&lt;=$I1150,L$1&gt;=$H1150),$F1150,""),if($E1150="YP Contract",if(L$1=$H1150,500000,if(L$1=($H1150+1),1000000,if(L$1=($H1150+2),1500000,"")))))))))</f>
        <v/>
      </c>
      <c r="M1150" s="65" t="str">
        <f t="shared" si="2070"/>
        <v/>
      </c>
      <c r="N1150" s="65" t="str">
        <f t="shared" si="2070"/>
        <v/>
      </c>
      <c r="O1150" s="65" t="str">
        <f t="shared" si="2070"/>
        <v/>
      </c>
      <c r="P1150" s="65" t="str">
        <f t="shared" si="2070"/>
        <v/>
      </c>
      <c r="Q1150" s="65" t="str">
        <f t="shared" si="2070"/>
        <v/>
      </c>
      <c r="R1150" s="65" t="str">
        <f t="shared" si="2070"/>
        <v/>
      </c>
      <c r="S1150" s="65" t="str">
        <f t="shared" si="2070"/>
        <v/>
      </c>
      <c r="T1150" s="65" t="str">
        <f t="shared" si="2070"/>
        <v/>
      </c>
      <c r="U1150" s="65" t="str">
        <f t="shared" si="2070"/>
        <v/>
      </c>
      <c r="V1150" s="65" t="str">
        <f t="shared" si="2070"/>
        <v/>
      </c>
      <c r="W1150" s="65" t="str">
        <f t="shared" si="2070"/>
        <v/>
      </c>
      <c r="X1150" s="65" t="str">
        <f t="shared" si="2070"/>
        <v/>
      </c>
      <c r="Y1150" s="65" t="str">
        <f t="shared" si="2070"/>
        <v/>
      </c>
      <c r="Z1150" s="65" t="str">
        <f t="shared" si="2070"/>
        <v/>
      </c>
    </row>
    <row r="1151">
      <c r="B1151" s="23"/>
      <c r="C1151" s="9"/>
      <c r="D1151" s="9"/>
      <c r="E1151" s="9"/>
      <c r="F1151" s="76"/>
      <c r="G1151" s="3"/>
      <c r="I1151" s="64" t="str">
        <f t="shared" si="4"/>
        <v/>
      </c>
      <c r="J1151" s="13" t="str">
        <f t="shared" si="1840"/>
        <v/>
      </c>
      <c r="K1151" s="13" t="str">
        <f t="shared" si="1879"/>
        <v/>
      </c>
      <c r="L1151" s="65" t="str">
        <f t="shared" ref="L1151:Z1151" si="2071">if($E1151="","",if($E1151="Injured",if(and(L$1=year(today()),L$1&lt;=$I1151,L$1&gt;=$H1151),0,if(and(L$1&lt;=$I1151,L$1&gt;=$H1151),$F1151,"")),if($E1151="Dropped",if(and(L$1&lt;=$I1151,L$1&gt;=$H1151),if(Year($D1151)=L$1,$F1151*0.8,if((year($D1151)+1)=L$1,$F1151*0.6,$F1151*0.4)) ,""),if($E1151="Minors",0,if($E1151="FA Contract",if(and(L$1&lt;=$I1151,L$1&gt;=$H1151),$F1151,""),if($E1151="YP Contract",if(L$1=$H1151,500000,if(L$1=($H1151+1),1000000,if(L$1=($H1151+2),1500000,"")))))))))</f>
        <v/>
      </c>
      <c r="M1151" s="65" t="str">
        <f t="shared" si="2071"/>
        <v/>
      </c>
      <c r="N1151" s="65" t="str">
        <f t="shared" si="2071"/>
        <v/>
      </c>
      <c r="O1151" s="65" t="str">
        <f t="shared" si="2071"/>
        <v/>
      </c>
      <c r="P1151" s="65" t="str">
        <f t="shared" si="2071"/>
        <v/>
      </c>
      <c r="Q1151" s="65" t="str">
        <f t="shared" si="2071"/>
        <v/>
      </c>
      <c r="R1151" s="65" t="str">
        <f t="shared" si="2071"/>
        <v/>
      </c>
      <c r="S1151" s="65" t="str">
        <f t="shared" si="2071"/>
        <v/>
      </c>
      <c r="T1151" s="65" t="str">
        <f t="shared" si="2071"/>
        <v/>
      </c>
      <c r="U1151" s="65" t="str">
        <f t="shared" si="2071"/>
        <v/>
      </c>
      <c r="V1151" s="65" t="str">
        <f t="shared" si="2071"/>
        <v/>
      </c>
      <c r="W1151" s="65" t="str">
        <f t="shared" si="2071"/>
        <v/>
      </c>
      <c r="X1151" s="65" t="str">
        <f t="shared" si="2071"/>
        <v/>
      </c>
      <c r="Y1151" s="65" t="str">
        <f t="shared" si="2071"/>
        <v/>
      </c>
      <c r="Z1151" s="65" t="str">
        <f t="shared" si="2071"/>
        <v/>
      </c>
    </row>
    <row r="1152">
      <c r="B1152" s="23"/>
      <c r="C1152" s="9"/>
      <c r="D1152" s="9"/>
      <c r="E1152" s="9"/>
      <c r="F1152" s="76"/>
      <c r="G1152" s="3"/>
      <c r="I1152" s="64" t="str">
        <f t="shared" si="4"/>
        <v/>
      </c>
      <c r="J1152" s="13" t="str">
        <f t="shared" si="1840"/>
        <v/>
      </c>
      <c r="K1152" s="13" t="str">
        <f t="shared" si="1879"/>
        <v/>
      </c>
      <c r="L1152" s="65" t="str">
        <f t="shared" ref="L1152:Z1152" si="2072">if($E1152="","",if($E1152="Injured",if(and(L$1=year(today()),L$1&lt;=$I1152,L$1&gt;=$H1152),0,if(and(L$1&lt;=$I1152,L$1&gt;=$H1152),$F1152,"")),if($E1152="Dropped",if(and(L$1&lt;=$I1152,L$1&gt;=$H1152),if(Year($D1152)=L$1,$F1152*0.8,if((year($D1152)+1)=L$1,$F1152*0.6,$F1152*0.4)) ,""),if($E1152="Minors",0,if($E1152="FA Contract",if(and(L$1&lt;=$I1152,L$1&gt;=$H1152),$F1152,""),if($E1152="YP Contract",if(L$1=$H1152,500000,if(L$1=($H1152+1),1000000,if(L$1=($H1152+2),1500000,"")))))))))</f>
        <v/>
      </c>
      <c r="M1152" s="65" t="str">
        <f t="shared" si="2072"/>
        <v/>
      </c>
      <c r="N1152" s="65" t="str">
        <f t="shared" si="2072"/>
        <v/>
      </c>
      <c r="O1152" s="65" t="str">
        <f t="shared" si="2072"/>
        <v/>
      </c>
      <c r="P1152" s="65" t="str">
        <f t="shared" si="2072"/>
        <v/>
      </c>
      <c r="Q1152" s="65" t="str">
        <f t="shared" si="2072"/>
        <v/>
      </c>
      <c r="R1152" s="65" t="str">
        <f t="shared" si="2072"/>
        <v/>
      </c>
      <c r="S1152" s="65" t="str">
        <f t="shared" si="2072"/>
        <v/>
      </c>
      <c r="T1152" s="65" t="str">
        <f t="shared" si="2072"/>
        <v/>
      </c>
      <c r="U1152" s="65" t="str">
        <f t="shared" si="2072"/>
        <v/>
      </c>
      <c r="V1152" s="65" t="str">
        <f t="shared" si="2072"/>
        <v/>
      </c>
      <c r="W1152" s="65" t="str">
        <f t="shared" si="2072"/>
        <v/>
      </c>
      <c r="X1152" s="65" t="str">
        <f t="shared" si="2072"/>
        <v/>
      </c>
      <c r="Y1152" s="65" t="str">
        <f t="shared" si="2072"/>
        <v/>
      </c>
      <c r="Z1152" s="65" t="str">
        <f t="shared" si="2072"/>
        <v/>
      </c>
    </row>
    <row r="1153">
      <c r="B1153" s="23"/>
      <c r="C1153" s="9"/>
      <c r="D1153" s="9"/>
      <c r="E1153" s="9"/>
      <c r="F1153" s="76"/>
      <c r="G1153" s="3"/>
      <c r="I1153" s="64" t="str">
        <f t="shared" si="4"/>
        <v/>
      </c>
      <c r="J1153" s="13" t="str">
        <f t="shared" si="1840"/>
        <v/>
      </c>
      <c r="K1153" s="13" t="str">
        <f t="shared" si="1879"/>
        <v/>
      </c>
      <c r="L1153" s="65" t="str">
        <f t="shared" ref="L1153:Z1153" si="2073">if($E1153="","",if($E1153="Injured",if(and(L$1=year(today()),L$1&lt;=$I1153,L$1&gt;=$H1153),0,if(and(L$1&lt;=$I1153,L$1&gt;=$H1153),$F1153,"")),if($E1153="Dropped",if(and(L$1&lt;=$I1153,L$1&gt;=$H1153),if(Year($D1153)=L$1,$F1153*0.8,if((year($D1153)+1)=L$1,$F1153*0.6,$F1153*0.4)) ,""),if($E1153="Minors",0,if($E1153="FA Contract",if(and(L$1&lt;=$I1153,L$1&gt;=$H1153),$F1153,""),if($E1153="YP Contract",if(L$1=$H1153,500000,if(L$1=($H1153+1),1000000,if(L$1=($H1153+2),1500000,"")))))))))</f>
        <v/>
      </c>
      <c r="M1153" s="65" t="str">
        <f t="shared" si="2073"/>
        <v/>
      </c>
      <c r="N1153" s="65" t="str">
        <f t="shared" si="2073"/>
        <v/>
      </c>
      <c r="O1153" s="65" t="str">
        <f t="shared" si="2073"/>
        <v/>
      </c>
      <c r="P1153" s="65" t="str">
        <f t="shared" si="2073"/>
        <v/>
      </c>
      <c r="Q1153" s="65" t="str">
        <f t="shared" si="2073"/>
        <v/>
      </c>
      <c r="R1153" s="65" t="str">
        <f t="shared" si="2073"/>
        <v/>
      </c>
      <c r="S1153" s="65" t="str">
        <f t="shared" si="2073"/>
        <v/>
      </c>
      <c r="T1153" s="65" t="str">
        <f t="shared" si="2073"/>
        <v/>
      </c>
      <c r="U1153" s="65" t="str">
        <f t="shared" si="2073"/>
        <v/>
      </c>
      <c r="V1153" s="65" t="str">
        <f t="shared" si="2073"/>
        <v/>
      </c>
      <c r="W1153" s="65" t="str">
        <f t="shared" si="2073"/>
        <v/>
      </c>
      <c r="X1153" s="65" t="str">
        <f t="shared" si="2073"/>
        <v/>
      </c>
      <c r="Y1153" s="65" t="str">
        <f t="shared" si="2073"/>
        <v/>
      </c>
      <c r="Z1153" s="65" t="str">
        <f t="shared" si="2073"/>
        <v/>
      </c>
    </row>
    <row r="1154">
      <c r="B1154" s="23"/>
      <c r="C1154" s="9"/>
      <c r="D1154" s="9"/>
      <c r="E1154" s="9"/>
      <c r="F1154" s="76"/>
      <c r="G1154" s="3"/>
      <c r="I1154" s="64" t="str">
        <f t="shared" si="4"/>
        <v/>
      </c>
      <c r="J1154" s="13" t="str">
        <f t="shared" si="1840"/>
        <v/>
      </c>
      <c r="K1154" s="13" t="str">
        <f t="shared" si="1879"/>
        <v/>
      </c>
      <c r="L1154" s="65" t="str">
        <f t="shared" ref="L1154:Z1154" si="2074">if($E1154="","",if($E1154="Injured",if(and(L$1=year(today()),L$1&lt;=$I1154,L$1&gt;=$H1154),0,if(and(L$1&lt;=$I1154,L$1&gt;=$H1154),$F1154,"")),if($E1154="Dropped",if(and(L$1&lt;=$I1154,L$1&gt;=$H1154),if(Year($D1154)=L$1,$F1154*0.8,if((year($D1154)+1)=L$1,$F1154*0.6,$F1154*0.4)) ,""),if($E1154="Minors",0,if($E1154="FA Contract",if(and(L$1&lt;=$I1154,L$1&gt;=$H1154),$F1154,""),if($E1154="YP Contract",if(L$1=$H1154,500000,if(L$1=($H1154+1),1000000,if(L$1=($H1154+2),1500000,"")))))))))</f>
        <v/>
      </c>
      <c r="M1154" s="65" t="str">
        <f t="shared" si="2074"/>
        <v/>
      </c>
      <c r="N1154" s="65" t="str">
        <f t="shared" si="2074"/>
        <v/>
      </c>
      <c r="O1154" s="65" t="str">
        <f t="shared" si="2074"/>
        <v/>
      </c>
      <c r="P1154" s="65" t="str">
        <f t="shared" si="2074"/>
        <v/>
      </c>
      <c r="Q1154" s="65" t="str">
        <f t="shared" si="2074"/>
        <v/>
      </c>
      <c r="R1154" s="65" t="str">
        <f t="shared" si="2074"/>
        <v/>
      </c>
      <c r="S1154" s="65" t="str">
        <f t="shared" si="2074"/>
        <v/>
      </c>
      <c r="T1154" s="65" t="str">
        <f t="shared" si="2074"/>
        <v/>
      </c>
      <c r="U1154" s="65" t="str">
        <f t="shared" si="2074"/>
        <v/>
      </c>
      <c r="V1154" s="65" t="str">
        <f t="shared" si="2074"/>
        <v/>
      </c>
      <c r="W1154" s="65" t="str">
        <f t="shared" si="2074"/>
        <v/>
      </c>
      <c r="X1154" s="65" t="str">
        <f t="shared" si="2074"/>
        <v/>
      </c>
      <c r="Y1154" s="65" t="str">
        <f t="shared" si="2074"/>
        <v/>
      </c>
      <c r="Z1154" s="65" t="str">
        <f t="shared" si="2074"/>
        <v/>
      </c>
    </row>
    <row r="1155">
      <c r="B1155" s="23"/>
      <c r="C1155" s="9"/>
      <c r="D1155" s="9"/>
      <c r="E1155" s="9"/>
      <c r="F1155" s="76"/>
      <c r="G1155" s="3"/>
      <c r="I1155" s="64" t="str">
        <f t="shared" si="4"/>
        <v/>
      </c>
      <c r="J1155" s="13" t="str">
        <f t="shared" si="1840"/>
        <v/>
      </c>
      <c r="K1155" s="13" t="str">
        <f t="shared" si="1879"/>
        <v/>
      </c>
      <c r="L1155" s="65" t="str">
        <f t="shared" ref="L1155:Z1155" si="2075">if($E1155="","",if($E1155="Injured",if(and(L$1=year(today()),L$1&lt;=$I1155,L$1&gt;=$H1155),0,if(and(L$1&lt;=$I1155,L$1&gt;=$H1155),$F1155,"")),if($E1155="Dropped",if(and(L$1&lt;=$I1155,L$1&gt;=$H1155),if(Year($D1155)=L$1,$F1155*0.8,if((year($D1155)+1)=L$1,$F1155*0.6,$F1155*0.4)) ,""),if($E1155="Minors",0,if($E1155="FA Contract",if(and(L$1&lt;=$I1155,L$1&gt;=$H1155),$F1155,""),if($E1155="YP Contract",if(L$1=$H1155,500000,if(L$1=($H1155+1),1000000,if(L$1=($H1155+2),1500000,"")))))))))</f>
        <v/>
      </c>
      <c r="M1155" s="65" t="str">
        <f t="shared" si="2075"/>
        <v/>
      </c>
      <c r="N1155" s="65" t="str">
        <f t="shared" si="2075"/>
        <v/>
      </c>
      <c r="O1155" s="65" t="str">
        <f t="shared" si="2075"/>
        <v/>
      </c>
      <c r="P1155" s="65" t="str">
        <f t="shared" si="2075"/>
        <v/>
      </c>
      <c r="Q1155" s="65" t="str">
        <f t="shared" si="2075"/>
        <v/>
      </c>
      <c r="R1155" s="65" t="str">
        <f t="shared" si="2075"/>
        <v/>
      </c>
      <c r="S1155" s="65" t="str">
        <f t="shared" si="2075"/>
        <v/>
      </c>
      <c r="T1155" s="65" t="str">
        <f t="shared" si="2075"/>
        <v/>
      </c>
      <c r="U1155" s="65" t="str">
        <f t="shared" si="2075"/>
        <v/>
      </c>
      <c r="V1155" s="65" t="str">
        <f t="shared" si="2075"/>
        <v/>
      </c>
      <c r="W1155" s="65" t="str">
        <f t="shared" si="2075"/>
        <v/>
      </c>
      <c r="X1155" s="65" t="str">
        <f t="shared" si="2075"/>
        <v/>
      </c>
      <c r="Y1155" s="65" t="str">
        <f t="shared" si="2075"/>
        <v/>
      </c>
      <c r="Z1155" s="65" t="str">
        <f t="shared" si="2075"/>
        <v/>
      </c>
    </row>
    <row r="1156">
      <c r="B1156" s="23"/>
      <c r="C1156" s="9"/>
      <c r="D1156" s="9"/>
      <c r="E1156" s="9"/>
      <c r="F1156" s="76"/>
      <c r="G1156" s="3"/>
      <c r="I1156" s="64" t="str">
        <f t="shared" si="4"/>
        <v/>
      </c>
      <c r="J1156" s="13" t="str">
        <f t="shared" si="1840"/>
        <v/>
      </c>
      <c r="K1156" s="13" t="str">
        <f t="shared" si="1879"/>
        <v/>
      </c>
      <c r="L1156" s="65" t="str">
        <f t="shared" ref="L1156:Z1156" si="2076">if($E1156="","",if($E1156="Injured",if(and(L$1=year(today()),L$1&lt;=$I1156,L$1&gt;=$H1156),0,if(and(L$1&lt;=$I1156,L$1&gt;=$H1156),$F1156,"")),if($E1156="Dropped",if(and(L$1&lt;=$I1156,L$1&gt;=$H1156),if(Year($D1156)=L$1,$F1156*0.8,if((year($D1156)+1)=L$1,$F1156*0.6,$F1156*0.4)) ,""),if($E1156="Minors",0,if($E1156="FA Contract",if(and(L$1&lt;=$I1156,L$1&gt;=$H1156),$F1156,""),if($E1156="YP Contract",if(L$1=$H1156,500000,if(L$1=($H1156+1),1000000,if(L$1=($H1156+2),1500000,"")))))))))</f>
        <v/>
      </c>
      <c r="M1156" s="65" t="str">
        <f t="shared" si="2076"/>
        <v/>
      </c>
      <c r="N1156" s="65" t="str">
        <f t="shared" si="2076"/>
        <v/>
      </c>
      <c r="O1156" s="65" t="str">
        <f t="shared" si="2076"/>
        <v/>
      </c>
      <c r="P1156" s="65" t="str">
        <f t="shared" si="2076"/>
        <v/>
      </c>
      <c r="Q1156" s="65" t="str">
        <f t="shared" si="2076"/>
        <v/>
      </c>
      <c r="R1156" s="65" t="str">
        <f t="shared" si="2076"/>
        <v/>
      </c>
      <c r="S1156" s="65" t="str">
        <f t="shared" si="2076"/>
        <v/>
      </c>
      <c r="T1156" s="65" t="str">
        <f t="shared" si="2076"/>
        <v/>
      </c>
      <c r="U1156" s="65" t="str">
        <f t="shared" si="2076"/>
        <v/>
      </c>
      <c r="V1156" s="65" t="str">
        <f t="shared" si="2076"/>
        <v/>
      </c>
      <c r="W1156" s="65" t="str">
        <f t="shared" si="2076"/>
        <v/>
      </c>
      <c r="X1156" s="65" t="str">
        <f t="shared" si="2076"/>
        <v/>
      </c>
      <c r="Y1156" s="65" t="str">
        <f t="shared" si="2076"/>
        <v/>
      </c>
      <c r="Z1156" s="65" t="str">
        <f t="shared" si="2076"/>
        <v/>
      </c>
    </row>
    <row r="1157">
      <c r="B1157" s="23"/>
      <c r="C1157" s="9"/>
      <c r="D1157" s="9"/>
      <c r="E1157" s="9"/>
      <c r="F1157" s="76"/>
      <c r="G1157" s="3"/>
      <c r="I1157" s="64" t="str">
        <f t="shared" si="4"/>
        <v/>
      </c>
      <c r="J1157" s="13" t="str">
        <f t="shared" si="1840"/>
        <v/>
      </c>
      <c r="K1157" s="13" t="str">
        <f t="shared" si="1879"/>
        <v/>
      </c>
      <c r="L1157" s="65" t="str">
        <f t="shared" ref="L1157:Z1157" si="2077">if($E1157="","",if($E1157="Injured",if(and(L$1=year(today()),L$1&lt;=$I1157,L$1&gt;=$H1157),0,if(and(L$1&lt;=$I1157,L$1&gt;=$H1157),$F1157,"")),if($E1157="Dropped",if(and(L$1&lt;=$I1157,L$1&gt;=$H1157),if(Year($D1157)=L$1,$F1157*0.8,if((year($D1157)+1)=L$1,$F1157*0.6,$F1157*0.4)) ,""),if($E1157="Minors",0,if($E1157="FA Contract",if(and(L$1&lt;=$I1157,L$1&gt;=$H1157),$F1157,""),if($E1157="YP Contract",if(L$1=$H1157,500000,if(L$1=($H1157+1),1000000,if(L$1=($H1157+2),1500000,"")))))))))</f>
        <v/>
      </c>
      <c r="M1157" s="65" t="str">
        <f t="shared" si="2077"/>
        <v/>
      </c>
      <c r="N1157" s="65" t="str">
        <f t="shared" si="2077"/>
        <v/>
      </c>
      <c r="O1157" s="65" t="str">
        <f t="shared" si="2077"/>
        <v/>
      </c>
      <c r="P1157" s="65" t="str">
        <f t="shared" si="2077"/>
        <v/>
      </c>
      <c r="Q1157" s="65" t="str">
        <f t="shared" si="2077"/>
        <v/>
      </c>
      <c r="R1157" s="65" t="str">
        <f t="shared" si="2077"/>
        <v/>
      </c>
      <c r="S1157" s="65" t="str">
        <f t="shared" si="2077"/>
        <v/>
      </c>
      <c r="T1157" s="65" t="str">
        <f t="shared" si="2077"/>
        <v/>
      </c>
      <c r="U1157" s="65" t="str">
        <f t="shared" si="2077"/>
        <v/>
      </c>
      <c r="V1157" s="65" t="str">
        <f t="shared" si="2077"/>
        <v/>
      </c>
      <c r="W1157" s="65" t="str">
        <f t="shared" si="2077"/>
        <v/>
      </c>
      <c r="X1157" s="65" t="str">
        <f t="shared" si="2077"/>
        <v/>
      </c>
      <c r="Y1157" s="65" t="str">
        <f t="shared" si="2077"/>
        <v/>
      </c>
      <c r="Z1157" s="65" t="str">
        <f t="shared" si="2077"/>
        <v/>
      </c>
    </row>
    <row r="1158">
      <c r="B1158" s="23"/>
      <c r="C1158" s="9"/>
      <c r="D1158" s="9"/>
      <c r="E1158" s="9"/>
      <c r="F1158" s="76"/>
      <c r="G1158" s="3"/>
      <c r="I1158" s="64" t="str">
        <f t="shared" si="4"/>
        <v/>
      </c>
      <c r="J1158" s="13" t="str">
        <f t="shared" si="1840"/>
        <v/>
      </c>
      <c r="K1158" s="13" t="str">
        <f t="shared" si="1879"/>
        <v/>
      </c>
      <c r="L1158" s="65" t="str">
        <f t="shared" ref="L1158:Z1158" si="2078">if($E1158="","",if($E1158="Injured",if(and(L$1=year(today()),L$1&lt;=$I1158,L$1&gt;=$H1158),0,if(and(L$1&lt;=$I1158,L$1&gt;=$H1158),$F1158,"")),if($E1158="Dropped",if(and(L$1&lt;=$I1158,L$1&gt;=$H1158),if(Year($D1158)=L$1,$F1158*0.8,if((year($D1158)+1)=L$1,$F1158*0.6,$F1158*0.4)) ,""),if($E1158="Minors",0,if($E1158="FA Contract",if(and(L$1&lt;=$I1158,L$1&gt;=$H1158),$F1158,""),if($E1158="YP Contract",if(L$1=$H1158,500000,if(L$1=($H1158+1),1000000,if(L$1=($H1158+2),1500000,"")))))))))</f>
        <v/>
      </c>
      <c r="M1158" s="65" t="str">
        <f t="shared" si="2078"/>
        <v/>
      </c>
      <c r="N1158" s="65" t="str">
        <f t="shared" si="2078"/>
        <v/>
      </c>
      <c r="O1158" s="65" t="str">
        <f t="shared" si="2078"/>
        <v/>
      </c>
      <c r="P1158" s="65" t="str">
        <f t="shared" si="2078"/>
        <v/>
      </c>
      <c r="Q1158" s="65" t="str">
        <f t="shared" si="2078"/>
        <v/>
      </c>
      <c r="R1158" s="65" t="str">
        <f t="shared" si="2078"/>
        <v/>
      </c>
      <c r="S1158" s="65" t="str">
        <f t="shared" si="2078"/>
        <v/>
      </c>
      <c r="T1158" s="65" t="str">
        <f t="shared" si="2078"/>
        <v/>
      </c>
      <c r="U1158" s="65" t="str">
        <f t="shared" si="2078"/>
        <v/>
      </c>
      <c r="V1158" s="65" t="str">
        <f t="shared" si="2078"/>
        <v/>
      </c>
      <c r="W1158" s="65" t="str">
        <f t="shared" si="2078"/>
        <v/>
      </c>
      <c r="X1158" s="65" t="str">
        <f t="shared" si="2078"/>
        <v/>
      </c>
      <c r="Y1158" s="65" t="str">
        <f t="shared" si="2078"/>
        <v/>
      </c>
      <c r="Z1158" s="65" t="str">
        <f t="shared" si="2078"/>
        <v/>
      </c>
    </row>
    <row r="1159">
      <c r="B1159" s="23"/>
      <c r="C1159" s="9"/>
      <c r="D1159" s="9"/>
      <c r="E1159" s="9"/>
      <c r="F1159" s="76"/>
      <c r="G1159" s="3"/>
      <c r="I1159" s="64" t="str">
        <f t="shared" si="4"/>
        <v/>
      </c>
      <c r="J1159" s="13" t="str">
        <f t="shared" si="1840"/>
        <v/>
      </c>
      <c r="K1159" s="13" t="str">
        <f t="shared" si="1879"/>
        <v/>
      </c>
      <c r="L1159" s="65" t="str">
        <f t="shared" ref="L1159:Z1159" si="2079">if($E1159="","",if($E1159="Injured",if(and(L$1=year(today()),L$1&lt;=$I1159,L$1&gt;=$H1159),0,if(and(L$1&lt;=$I1159,L$1&gt;=$H1159),$F1159,"")),if($E1159="Dropped",if(and(L$1&lt;=$I1159,L$1&gt;=$H1159),if(Year($D1159)=L$1,$F1159*0.8,if((year($D1159)+1)=L$1,$F1159*0.6,$F1159*0.4)) ,""),if($E1159="Minors",0,if($E1159="FA Contract",if(and(L$1&lt;=$I1159,L$1&gt;=$H1159),$F1159,""),if($E1159="YP Contract",if(L$1=$H1159,500000,if(L$1=($H1159+1),1000000,if(L$1=($H1159+2),1500000,"")))))))))</f>
        <v/>
      </c>
      <c r="M1159" s="65" t="str">
        <f t="shared" si="2079"/>
        <v/>
      </c>
      <c r="N1159" s="65" t="str">
        <f t="shared" si="2079"/>
        <v/>
      </c>
      <c r="O1159" s="65" t="str">
        <f t="shared" si="2079"/>
        <v/>
      </c>
      <c r="P1159" s="65" t="str">
        <f t="shared" si="2079"/>
        <v/>
      </c>
      <c r="Q1159" s="65" t="str">
        <f t="shared" si="2079"/>
        <v/>
      </c>
      <c r="R1159" s="65" t="str">
        <f t="shared" si="2079"/>
        <v/>
      </c>
      <c r="S1159" s="65" t="str">
        <f t="shared" si="2079"/>
        <v/>
      </c>
      <c r="T1159" s="65" t="str">
        <f t="shared" si="2079"/>
        <v/>
      </c>
      <c r="U1159" s="65" t="str">
        <f t="shared" si="2079"/>
        <v/>
      </c>
      <c r="V1159" s="65" t="str">
        <f t="shared" si="2079"/>
        <v/>
      </c>
      <c r="W1159" s="65" t="str">
        <f t="shared" si="2079"/>
        <v/>
      </c>
      <c r="X1159" s="65" t="str">
        <f t="shared" si="2079"/>
        <v/>
      </c>
      <c r="Y1159" s="65" t="str">
        <f t="shared" si="2079"/>
        <v/>
      </c>
      <c r="Z1159" s="65" t="str">
        <f t="shared" si="2079"/>
        <v/>
      </c>
    </row>
    <row r="1160">
      <c r="B1160" s="23"/>
      <c r="C1160" s="9"/>
      <c r="D1160" s="9"/>
      <c r="E1160" s="9"/>
      <c r="F1160" s="76"/>
      <c r="G1160" s="3"/>
      <c r="I1160" s="64" t="str">
        <f t="shared" si="4"/>
        <v/>
      </c>
      <c r="J1160" s="13" t="str">
        <f t="shared" si="1840"/>
        <v/>
      </c>
      <c r="K1160" s="13" t="str">
        <f t="shared" si="1879"/>
        <v/>
      </c>
      <c r="L1160" s="65" t="str">
        <f t="shared" ref="L1160:Z1160" si="2080">if($E1160="","",if($E1160="Injured",if(and(L$1=year(today()),L$1&lt;=$I1160,L$1&gt;=$H1160),0,if(and(L$1&lt;=$I1160,L$1&gt;=$H1160),$F1160,"")),if($E1160="Dropped",if(and(L$1&lt;=$I1160,L$1&gt;=$H1160),if(Year($D1160)=L$1,$F1160*0.8,if((year($D1160)+1)=L$1,$F1160*0.6,$F1160*0.4)) ,""),if($E1160="Minors",0,if($E1160="FA Contract",if(and(L$1&lt;=$I1160,L$1&gt;=$H1160),$F1160,""),if($E1160="YP Contract",if(L$1=$H1160,500000,if(L$1=($H1160+1),1000000,if(L$1=($H1160+2),1500000,"")))))))))</f>
        <v/>
      </c>
      <c r="M1160" s="65" t="str">
        <f t="shared" si="2080"/>
        <v/>
      </c>
      <c r="N1160" s="65" t="str">
        <f t="shared" si="2080"/>
        <v/>
      </c>
      <c r="O1160" s="65" t="str">
        <f t="shared" si="2080"/>
        <v/>
      </c>
      <c r="P1160" s="65" t="str">
        <f t="shared" si="2080"/>
        <v/>
      </c>
      <c r="Q1160" s="65" t="str">
        <f t="shared" si="2080"/>
        <v/>
      </c>
      <c r="R1160" s="65" t="str">
        <f t="shared" si="2080"/>
        <v/>
      </c>
      <c r="S1160" s="65" t="str">
        <f t="shared" si="2080"/>
        <v/>
      </c>
      <c r="T1160" s="65" t="str">
        <f t="shared" si="2080"/>
        <v/>
      </c>
      <c r="U1160" s="65" t="str">
        <f t="shared" si="2080"/>
        <v/>
      </c>
      <c r="V1160" s="65" t="str">
        <f t="shared" si="2080"/>
        <v/>
      </c>
      <c r="W1160" s="65" t="str">
        <f t="shared" si="2080"/>
        <v/>
      </c>
      <c r="X1160" s="65" t="str">
        <f t="shared" si="2080"/>
        <v/>
      </c>
      <c r="Y1160" s="65" t="str">
        <f t="shared" si="2080"/>
        <v/>
      </c>
      <c r="Z1160" s="65" t="str">
        <f t="shared" si="2080"/>
        <v/>
      </c>
    </row>
    <row r="1161">
      <c r="B1161" s="23"/>
      <c r="C1161" s="9"/>
      <c r="D1161" s="9"/>
      <c r="E1161" s="9"/>
      <c r="F1161" s="76"/>
      <c r="G1161" s="3"/>
      <c r="I1161" s="64" t="str">
        <f t="shared" si="4"/>
        <v/>
      </c>
      <c r="J1161" s="13" t="str">
        <f t="shared" si="1840"/>
        <v/>
      </c>
      <c r="K1161" s="13" t="str">
        <f t="shared" si="1879"/>
        <v/>
      </c>
      <c r="L1161" s="65" t="str">
        <f t="shared" ref="L1161:Z1161" si="2081">if($E1161="","",if($E1161="Injured",if(and(L$1=year(today()),L$1&lt;=$I1161,L$1&gt;=$H1161),0,if(and(L$1&lt;=$I1161,L$1&gt;=$H1161),$F1161,"")),if($E1161="Dropped",if(and(L$1&lt;=$I1161,L$1&gt;=$H1161),if(Year($D1161)=L$1,$F1161*0.8,if((year($D1161)+1)=L$1,$F1161*0.6,$F1161*0.4)) ,""),if($E1161="Minors",0,if($E1161="FA Contract",if(and(L$1&lt;=$I1161,L$1&gt;=$H1161),$F1161,""),if($E1161="YP Contract",if(L$1=$H1161,500000,if(L$1=($H1161+1),1000000,if(L$1=($H1161+2),1500000,"")))))))))</f>
        <v/>
      </c>
      <c r="M1161" s="65" t="str">
        <f t="shared" si="2081"/>
        <v/>
      </c>
      <c r="N1161" s="65" t="str">
        <f t="shared" si="2081"/>
        <v/>
      </c>
      <c r="O1161" s="65" t="str">
        <f t="shared" si="2081"/>
        <v/>
      </c>
      <c r="P1161" s="65" t="str">
        <f t="shared" si="2081"/>
        <v/>
      </c>
      <c r="Q1161" s="65" t="str">
        <f t="shared" si="2081"/>
        <v/>
      </c>
      <c r="R1161" s="65" t="str">
        <f t="shared" si="2081"/>
        <v/>
      </c>
      <c r="S1161" s="65" t="str">
        <f t="shared" si="2081"/>
        <v/>
      </c>
      <c r="T1161" s="65" t="str">
        <f t="shared" si="2081"/>
        <v/>
      </c>
      <c r="U1161" s="65" t="str">
        <f t="shared" si="2081"/>
        <v/>
      </c>
      <c r="V1161" s="65" t="str">
        <f t="shared" si="2081"/>
        <v/>
      </c>
      <c r="W1161" s="65" t="str">
        <f t="shared" si="2081"/>
        <v/>
      </c>
      <c r="X1161" s="65" t="str">
        <f t="shared" si="2081"/>
        <v/>
      </c>
      <c r="Y1161" s="65" t="str">
        <f t="shared" si="2081"/>
        <v/>
      </c>
      <c r="Z1161" s="65" t="str">
        <f t="shared" si="2081"/>
        <v/>
      </c>
    </row>
    <row r="1162">
      <c r="B1162" s="23"/>
      <c r="C1162" s="9"/>
      <c r="D1162" s="9"/>
      <c r="E1162" s="9"/>
      <c r="F1162" s="76"/>
      <c r="G1162" s="3"/>
      <c r="I1162" s="64" t="str">
        <f t="shared" si="4"/>
        <v/>
      </c>
      <c r="J1162" s="13" t="str">
        <f t="shared" si="1840"/>
        <v/>
      </c>
      <c r="K1162" s="13" t="str">
        <f t="shared" si="1879"/>
        <v/>
      </c>
      <c r="L1162" s="65" t="str">
        <f t="shared" ref="L1162:Z1162" si="2082">if($E1162="","",if($E1162="Injured",if(and(L$1=year(today()),L$1&lt;=$I1162,L$1&gt;=$H1162),0,if(and(L$1&lt;=$I1162,L$1&gt;=$H1162),$F1162,"")),if($E1162="Dropped",if(and(L$1&lt;=$I1162,L$1&gt;=$H1162),if(Year($D1162)=L$1,$F1162*0.8,if((year($D1162)+1)=L$1,$F1162*0.6,$F1162*0.4)) ,""),if($E1162="Minors",0,if($E1162="FA Contract",if(and(L$1&lt;=$I1162,L$1&gt;=$H1162),$F1162,""),if($E1162="YP Contract",if(L$1=$H1162,500000,if(L$1=($H1162+1),1000000,if(L$1=($H1162+2),1500000,"")))))))))</f>
        <v/>
      </c>
      <c r="M1162" s="65" t="str">
        <f t="shared" si="2082"/>
        <v/>
      </c>
      <c r="N1162" s="65" t="str">
        <f t="shared" si="2082"/>
        <v/>
      </c>
      <c r="O1162" s="65" t="str">
        <f t="shared" si="2082"/>
        <v/>
      </c>
      <c r="P1162" s="65" t="str">
        <f t="shared" si="2082"/>
        <v/>
      </c>
      <c r="Q1162" s="65" t="str">
        <f t="shared" si="2082"/>
        <v/>
      </c>
      <c r="R1162" s="65" t="str">
        <f t="shared" si="2082"/>
        <v/>
      </c>
      <c r="S1162" s="65" t="str">
        <f t="shared" si="2082"/>
        <v/>
      </c>
      <c r="T1162" s="65" t="str">
        <f t="shared" si="2082"/>
        <v/>
      </c>
      <c r="U1162" s="65" t="str">
        <f t="shared" si="2082"/>
        <v/>
      </c>
      <c r="V1162" s="65" t="str">
        <f t="shared" si="2082"/>
        <v/>
      </c>
      <c r="W1162" s="65" t="str">
        <f t="shared" si="2082"/>
        <v/>
      </c>
      <c r="X1162" s="65" t="str">
        <f t="shared" si="2082"/>
        <v/>
      </c>
      <c r="Y1162" s="65" t="str">
        <f t="shared" si="2082"/>
        <v/>
      </c>
      <c r="Z1162" s="65" t="str">
        <f t="shared" si="2082"/>
        <v/>
      </c>
    </row>
    <row r="1163">
      <c r="B1163" s="23"/>
      <c r="C1163" s="9"/>
      <c r="D1163" s="9"/>
      <c r="E1163" s="9"/>
      <c r="F1163" s="76"/>
      <c r="G1163" s="3"/>
      <c r="I1163" s="64" t="str">
        <f t="shared" si="4"/>
        <v/>
      </c>
      <c r="J1163" s="13" t="str">
        <f t="shared" si="1840"/>
        <v/>
      </c>
      <c r="K1163" s="13" t="str">
        <f t="shared" si="1879"/>
        <v/>
      </c>
      <c r="L1163" s="65" t="str">
        <f t="shared" ref="L1163:Z1163" si="2083">if($E1163="","",if($E1163="Injured",if(and(L$1=year(today()),L$1&lt;=$I1163,L$1&gt;=$H1163),0,if(and(L$1&lt;=$I1163,L$1&gt;=$H1163),$F1163,"")),if($E1163="Dropped",if(and(L$1&lt;=$I1163,L$1&gt;=$H1163),if(Year($D1163)=L$1,$F1163*0.8,if((year($D1163)+1)=L$1,$F1163*0.6,$F1163*0.4)) ,""),if($E1163="Minors",0,if($E1163="FA Contract",if(and(L$1&lt;=$I1163,L$1&gt;=$H1163),$F1163,""),if($E1163="YP Contract",if(L$1=$H1163,500000,if(L$1=($H1163+1),1000000,if(L$1=($H1163+2),1500000,"")))))))))</f>
        <v/>
      </c>
      <c r="M1163" s="65" t="str">
        <f t="shared" si="2083"/>
        <v/>
      </c>
      <c r="N1163" s="65" t="str">
        <f t="shared" si="2083"/>
        <v/>
      </c>
      <c r="O1163" s="65" t="str">
        <f t="shared" si="2083"/>
        <v/>
      </c>
      <c r="P1163" s="65" t="str">
        <f t="shared" si="2083"/>
        <v/>
      </c>
      <c r="Q1163" s="65" t="str">
        <f t="shared" si="2083"/>
        <v/>
      </c>
      <c r="R1163" s="65" t="str">
        <f t="shared" si="2083"/>
        <v/>
      </c>
      <c r="S1163" s="65" t="str">
        <f t="shared" si="2083"/>
        <v/>
      </c>
      <c r="T1163" s="65" t="str">
        <f t="shared" si="2083"/>
        <v/>
      </c>
      <c r="U1163" s="65" t="str">
        <f t="shared" si="2083"/>
        <v/>
      </c>
      <c r="V1163" s="65" t="str">
        <f t="shared" si="2083"/>
        <v/>
      </c>
      <c r="W1163" s="65" t="str">
        <f t="shared" si="2083"/>
        <v/>
      </c>
      <c r="X1163" s="65" t="str">
        <f t="shared" si="2083"/>
        <v/>
      </c>
      <c r="Y1163" s="65" t="str">
        <f t="shared" si="2083"/>
        <v/>
      </c>
      <c r="Z1163" s="65" t="str">
        <f t="shared" si="2083"/>
        <v/>
      </c>
    </row>
    <row r="1164">
      <c r="B1164" s="23"/>
      <c r="C1164" s="9"/>
      <c r="D1164" s="9"/>
      <c r="E1164" s="9"/>
      <c r="F1164" s="76"/>
      <c r="G1164" s="3"/>
      <c r="I1164" s="64" t="str">
        <f t="shared" si="4"/>
        <v/>
      </c>
      <c r="J1164" s="13" t="str">
        <f t="shared" si="1840"/>
        <v/>
      </c>
      <c r="K1164" s="13" t="str">
        <f t="shared" si="1879"/>
        <v/>
      </c>
      <c r="L1164" s="65" t="str">
        <f t="shared" ref="L1164:Z1164" si="2084">if($E1164="","",if($E1164="Injured",if(and(L$1=year(today()),L$1&lt;=$I1164,L$1&gt;=$H1164),0,if(and(L$1&lt;=$I1164,L$1&gt;=$H1164),$F1164,"")),if($E1164="Dropped",if(and(L$1&lt;=$I1164,L$1&gt;=$H1164),if(Year($D1164)=L$1,$F1164*0.8,if((year($D1164)+1)=L$1,$F1164*0.6,$F1164*0.4)) ,""),if($E1164="Minors",0,if($E1164="FA Contract",if(and(L$1&lt;=$I1164,L$1&gt;=$H1164),$F1164,""),if($E1164="YP Contract",if(L$1=$H1164,500000,if(L$1=($H1164+1),1000000,if(L$1=($H1164+2),1500000,"")))))))))</f>
        <v/>
      </c>
      <c r="M1164" s="65" t="str">
        <f t="shared" si="2084"/>
        <v/>
      </c>
      <c r="N1164" s="65" t="str">
        <f t="shared" si="2084"/>
        <v/>
      </c>
      <c r="O1164" s="65" t="str">
        <f t="shared" si="2084"/>
        <v/>
      </c>
      <c r="P1164" s="65" t="str">
        <f t="shared" si="2084"/>
        <v/>
      </c>
      <c r="Q1164" s="65" t="str">
        <f t="shared" si="2084"/>
        <v/>
      </c>
      <c r="R1164" s="65" t="str">
        <f t="shared" si="2084"/>
        <v/>
      </c>
      <c r="S1164" s="65" t="str">
        <f t="shared" si="2084"/>
        <v/>
      </c>
      <c r="T1164" s="65" t="str">
        <f t="shared" si="2084"/>
        <v/>
      </c>
      <c r="U1164" s="65" t="str">
        <f t="shared" si="2084"/>
        <v/>
      </c>
      <c r="V1164" s="65" t="str">
        <f t="shared" si="2084"/>
        <v/>
      </c>
      <c r="W1164" s="65" t="str">
        <f t="shared" si="2084"/>
        <v/>
      </c>
      <c r="X1164" s="65" t="str">
        <f t="shared" si="2084"/>
        <v/>
      </c>
      <c r="Y1164" s="65" t="str">
        <f t="shared" si="2084"/>
        <v/>
      </c>
      <c r="Z1164" s="65" t="str">
        <f t="shared" si="2084"/>
        <v/>
      </c>
    </row>
    <row r="1165">
      <c r="B1165" s="23"/>
      <c r="C1165" s="9"/>
      <c r="D1165" s="9"/>
      <c r="E1165" s="9"/>
      <c r="F1165" s="76"/>
      <c r="G1165" s="3"/>
      <c r="I1165" s="64" t="str">
        <f t="shared" si="4"/>
        <v/>
      </c>
      <c r="J1165" s="13" t="str">
        <f t="shared" si="1840"/>
        <v/>
      </c>
      <c r="K1165" s="13" t="str">
        <f t="shared" si="1879"/>
        <v/>
      </c>
      <c r="L1165" s="65" t="str">
        <f t="shared" ref="L1165:Z1165" si="2085">if($E1165="","",if($E1165="Injured",if(and(L$1=year(today()),L$1&lt;=$I1165,L$1&gt;=$H1165),0,if(and(L$1&lt;=$I1165,L$1&gt;=$H1165),$F1165,"")),if($E1165="Dropped",if(and(L$1&lt;=$I1165,L$1&gt;=$H1165),if(Year($D1165)=L$1,$F1165*0.8,if((year($D1165)+1)=L$1,$F1165*0.6,$F1165*0.4)) ,""),if($E1165="Minors",0,if($E1165="FA Contract",if(and(L$1&lt;=$I1165,L$1&gt;=$H1165),$F1165,""),if($E1165="YP Contract",if(L$1=$H1165,500000,if(L$1=($H1165+1),1000000,if(L$1=($H1165+2),1500000,"")))))))))</f>
        <v/>
      </c>
      <c r="M1165" s="65" t="str">
        <f t="shared" si="2085"/>
        <v/>
      </c>
      <c r="N1165" s="65" t="str">
        <f t="shared" si="2085"/>
        <v/>
      </c>
      <c r="O1165" s="65" t="str">
        <f t="shared" si="2085"/>
        <v/>
      </c>
      <c r="P1165" s="65" t="str">
        <f t="shared" si="2085"/>
        <v/>
      </c>
      <c r="Q1165" s="65" t="str">
        <f t="shared" si="2085"/>
        <v/>
      </c>
      <c r="R1165" s="65" t="str">
        <f t="shared" si="2085"/>
        <v/>
      </c>
      <c r="S1165" s="65" t="str">
        <f t="shared" si="2085"/>
        <v/>
      </c>
      <c r="T1165" s="65" t="str">
        <f t="shared" si="2085"/>
        <v/>
      </c>
      <c r="U1165" s="65" t="str">
        <f t="shared" si="2085"/>
        <v/>
      </c>
      <c r="V1165" s="65" t="str">
        <f t="shared" si="2085"/>
        <v/>
      </c>
      <c r="W1165" s="65" t="str">
        <f t="shared" si="2085"/>
        <v/>
      </c>
      <c r="X1165" s="65" t="str">
        <f t="shared" si="2085"/>
        <v/>
      </c>
      <c r="Y1165" s="65" t="str">
        <f t="shared" si="2085"/>
        <v/>
      </c>
      <c r="Z1165" s="65" t="str">
        <f t="shared" si="2085"/>
        <v/>
      </c>
    </row>
    <row r="1166">
      <c r="B1166" s="23"/>
      <c r="C1166" s="9"/>
      <c r="D1166" s="9"/>
      <c r="E1166" s="9"/>
      <c r="F1166" s="76"/>
      <c r="G1166" s="3"/>
      <c r="I1166" s="64" t="str">
        <f t="shared" si="4"/>
        <v/>
      </c>
      <c r="J1166" s="13" t="str">
        <f t="shared" si="1840"/>
        <v/>
      </c>
      <c r="K1166" s="13" t="str">
        <f t="shared" si="1879"/>
        <v/>
      </c>
      <c r="L1166" s="65" t="str">
        <f t="shared" ref="L1166:Z1166" si="2086">if($E1166="","",if($E1166="Injured",if(and(L$1=year(today()),L$1&lt;=$I1166,L$1&gt;=$H1166),0,if(and(L$1&lt;=$I1166,L$1&gt;=$H1166),$F1166,"")),if($E1166="Dropped",if(and(L$1&lt;=$I1166,L$1&gt;=$H1166),if(Year($D1166)=L$1,$F1166*0.8,if((year($D1166)+1)=L$1,$F1166*0.6,$F1166*0.4)) ,""),if($E1166="Minors",0,if($E1166="FA Contract",if(and(L$1&lt;=$I1166,L$1&gt;=$H1166),$F1166,""),if($E1166="YP Contract",if(L$1=$H1166,500000,if(L$1=($H1166+1),1000000,if(L$1=($H1166+2),1500000,"")))))))))</f>
        <v/>
      </c>
      <c r="M1166" s="65" t="str">
        <f t="shared" si="2086"/>
        <v/>
      </c>
      <c r="N1166" s="65" t="str">
        <f t="shared" si="2086"/>
        <v/>
      </c>
      <c r="O1166" s="65" t="str">
        <f t="shared" si="2086"/>
        <v/>
      </c>
      <c r="P1166" s="65" t="str">
        <f t="shared" si="2086"/>
        <v/>
      </c>
      <c r="Q1166" s="65" t="str">
        <f t="shared" si="2086"/>
        <v/>
      </c>
      <c r="R1166" s="65" t="str">
        <f t="shared" si="2086"/>
        <v/>
      </c>
      <c r="S1166" s="65" t="str">
        <f t="shared" si="2086"/>
        <v/>
      </c>
      <c r="T1166" s="65" t="str">
        <f t="shared" si="2086"/>
        <v/>
      </c>
      <c r="U1166" s="65" t="str">
        <f t="shared" si="2086"/>
        <v/>
      </c>
      <c r="V1166" s="65" t="str">
        <f t="shared" si="2086"/>
        <v/>
      </c>
      <c r="W1166" s="65" t="str">
        <f t="shared" si="2086"/>
        <v/>
      </c>
      <c r="X1166" s="65" t="str">
        <f t="shared" si="2086"/>
        <v/>
      </c>
      <c r="Y1166" s="65" t="str">
        <f t="shared" si="2086"/>
        <v/>
      </c>
      <c r="Z1166" s="65" t="str">
        <f t="shared" si="2086"/>
        <v/>
      </c>
    </row>
    <row r="1167">
      <c r="B1167" s="23"/>
      <c r="C1167" s="9"/>
      <c r="D1167" s="9"/>
      <c r="E1167" s="9"/>
      <c r="F1167" s="76"/>
      <c r="G1167" s="3"/>
      <c r="I1167" s="64" t="str">
        <f t="shared" si="4"/>
        <v/>
      </c>
      <c r="J1167" s="13" t="str">
        <f t="shared" si="1840"/>
        <v/>
      </c>
      <c r="K1167" s="13" t="str">
        <f t="shared" si="1879"/>
        <v/>
      </c>
      <c r="L1167" s="65" t="str">
        <f t="shared" ref="L1167:Z1167" si="2087">if($E1167="","",if($E1167="Injured",if(and(L$1=year(today()),L$1&lt;=$I1167,L$1&gt;=$H1167),0,if(and(L$1&lt;=$I1167,L$1&gt;=$H1167),$F1167,"")),if($E1167="Dropped",if(and(L$1&lt;=$I1167,L$1&gt;=$H1167),if(Year($D1167)=L$1,$F1167*0.8,if((year($D1167)+1)=L$1,$F1167*0.6,$F1167*0.4)) ,""),if($E1167="Minors",0,if($E1167="FA Contract",if(and(L$1&lt;=$I1167,L$1&gt;=$H1167),$F1167,""),if($E1167="YP Contract",if(L$1=$H1167,500000,if(L$1=($H1167+1),1000000,if(L$1=($H1167+2),1500000,"")))))))))</f>
        <v/>
      </c>
      <c r="M1167" s="65" t="str">
        <f t="shared" si="2087"/>
        <v/>
      </c>
      <c r="N1167" s="65" t="str">
        <f t="shared" si="2087"/>
        <v/>
      </c>
      <c r="O1167" s="65" t="str">
        <f t="shared" si="2087"/>
        <v/>
      </c>
      <c r="P1167" s="65" t="str">
        <f t="shared" si="2087"/>
        <v/>
      </c>
      <c r="Q1167" s="65" t="str">
        <f t="shared" si="2087"/>
        <v/>
      </c>
      <c r="R1167" s="65" t="str">
        <f t="shared" si="2087"/>
        <v/>
      </c>
      <c r="S1167" s="65" t="str">
        <f t="shared" si="2087"/>
        <v/>
      </c>
      <c r="T1167" s="65" t="str">
        <f t="shared" si="2087"/>
        <v/>
      </c>
      <c r="U1167" s="65" t="str">
        <f t="shared" si="2087"/>
        <v/>
      </c>
      <c r="V1167" s="65" t="str">
        <f t="shared" si="2087"/>
        <v/>
      </c>
      <c r="W1167" s="65" t="str">
        <f t="shared" si="2087"/>
        <v/>
      </c>
      <c r="X1167" s="65" t="str">
        <f t="shared" si="2087"/>
        <v/>
      </c>
      <c r="Y1167" s="65" t="str">
        <f t="shared" si="2087"/>
        <v/>
      </c>
      <c r="Z1167" s="65" t="str">
        <f t="shared" si="2087"/>
        <v/>
      </c>
    </row>
    <row r="1168">
      <c r="B1168" s="23"/>
      <c r="C1168" s="9"/>
      <c r="D1168" s="9"/>
      <c r="E1168" s="9"/>
      <c r="F1168" s="76"/>
      <c r="G1168" s="3"/>
      <c r="I1168" s="64" t="str">
        <f t="shared" si="4"/>
        <v/>
      </c>
      <c r="J1168" s="13" t="str">
        <f t="shared" si="1840"/>
        <v/>
      </c>
      <c r="K1168" s="13" t="str">
        <f t="shared" si="1879"/>
        <v/>
      </c>
      <c r="L1168" s="65" t="str">
        <f t="shared" ref="L1168:Z1168" si="2088">if($E1168="","",if($E1168="Injured",if(and(L$1=year(today()),L$1&lt;=$I1168,L$1&gt;=$H1168),0,if(and(L$1&lt;=$I1168,L$1&gt;=$H1168),$F1168,"")),if($E1168="Dropped",if(and(L$1&lt;=$I1168,L$1&gt;=$H1168),if(Year($D1168)=L$1,$F1168*0.8,if((year($D1168)+1)=L$1,$F1168*0.6,$F1168*0.4)) ,""),if($E1168="Minors",0,if($E1168="FA Contract",if(and(L$1&lt;=$I1168,L$1&gt;=$H1168),$F1168,""),if($E1168="YP Contract",if(L$1=$H1168,500000,if(L$1=($H1168+1),1000000,if(L$1=($H1168+2),1500000,"")))))))))</f>
        <v/>
      </c>
      <c r="M1168" s="65" t="str">
        <f t="shared" si="2088"/>
        <v/>
      </c>
      <c r="N1168" s="65" t="str">
        <f t="shared" si="2088"/>
        <v/>
      </c>
      <c r="O1168" s="65" t="str">
        <f t="shared" si="2088"/>
        <v/>
      </c>
      <c r="P1168" s="65" t="str">
        <f t="shared" si="2088"/>
        <v/>
      </c>
      <c r="Q1168" s="65" t="str">
        <f t="shared" si="2088"/>
        <v/>
      </c>
      <c r="R1168" s="65" t="str">
        <f t="shared" si="2088"/>
        <v/>
      </c>
      <c r="S1168" s="65" t="str">
        <f t="shared" si="2088"/>
        <v/>
      </c>
      <c r="T1168" s="65" t="str">
        <f t="shared" si="2088"/>
        <v/>
      </c>
      <c r="U1168" s="65" t="str">
        <f t="shared" si="2088"/>
        <v/>
      </c>
      <c r="V1168" s="65" t="str">
        <f t="shared" si="2088"/>
        <v/>
      </c>
      <c r="W1168" s="65" t="str">
        <f t="shared" si="2088"/>
        <v/>
      </c>
      <c r="X1168" s="65" t="str">
        <f t="shared" si="2088"/>
        <v/>
      </c>
      <c r="Y1168" s="65" t="str">
        <f t="shared" si="2088"/>
        <v/>
      </c>
      <c r="Z1168" s="65" t="str">
        <f t="shared" si="2088"/>
        <v/>
      </c>
    </row>
    <row r="1169">
      <c r="B1169" s="23"/>
      <c r="C1169" s="9"/>
      <c r="D1169" s="9"/>
      <c r="E1169" s="9"/>
      <c r="F1169" s="76"/>
      <c r="G1169" s="3"/>
      <c r="I1169" s="64" t="str">
        <f t="shared" si="4"/>
        <v/>
      </c>
      <c r="J1169" s="13" t="str">
        <f t="shared" si="1840"/>
        <v/>
      </c>
      <c r="K1169" s="13" t="str">
        <f t="shared" si="1879"/>
        <v/>
      </c>
      <c r="L1169" s="65" t="str">
        <f t="shared" ref="L1169:Z1169" si="2089">if($E1169="","",if($E1169="Injured",if(and(L$1=year(today()),L$1&lt;=$I1169,L$1&gt;=$H1169),0,if(and(L$1&lt;=$I1169,L$1&gt;=$H1169),$F1169,"")),if($E1169="Dropped",if(and(L$1&lt;=$I1169,L$1&gt;=$H1169),if(Year($D1169)=L$1,$F1169*0.8,if((year($D1169)+1)=L$1,$F1169*0.6,$F1169*0.4)) ,""),if($E1169="Minors",0,if($E1169="FA Contract",if(and(L$1&lt;=$I1169,L$1&gt;=$H1169),$F1169,""),if($E1169="YP Contract",if(L$1=$H1169,500000,if(L$1=($H1169+1),1000000,if(L$1=($H1169+2),1500000,"")))))))))</f>
        <v/>
      </c>
      <c r="M1169" s="65" t="str">
        <f t="shared" si="2089"/>
        <v/>
      </c>
      <c r="N1169" s="65" t="str">
        <f t="shared" si="2089"/>
        <v/>
      </c>
      <c r="O1169" s="65" t="str">
        <f t="shared" si="2089"/>
        <v/>
      </c>
      <c r="P1169" s="65" t="str">
        <f t="shared" si="2089"/>
        <v/>
      </c>
      <c r="Q1169" s="65" t="str">
        <f t="shared" si="2089"/>
        <v/>
      </c>
      <c r="R1169" s="65" t="str">
        <f t="shared" si="2089"/>
        <v/>
      </c>
      <c r="S1169" s="65" t="str">
        <f t="shared" si="2089"/>
        <v/>
      </c>
      <c r="T1169" s="65" t="str">
        <f t="shared" si="2089"/>
        <v/>
      </c>
      <c r="U1169" s="65" t="str">
        <f t="shared" si="2089"/>
        <v/>
      </c>
      <c r="V1169" s="65" t="str">
        <f t="shared" si="2089"/>
        <v/>
      </c>
      <c r="W1169" s="65" t="str">
        <f t="shared" si="2089"/>
        <v/>
      </c>
      <c r="X1169" s="65" t="str">
        <f t="shared" si="2089"/>
        <v/>
      </c>
      <c r="Y1169" s="65" t="str">
        <f t="shared" si="2089"/>
        <v/>
      </c>
      <c r="Z1169" s="65" t="str">
        <f t="shared" si="2089"/>
        <v/>
      </c>
    </row>
    <row r="1170">
      <c r="B1170" s="23"/>
      <c r="C1170" s="9"/>
      <c r="D1170" s="9"/>
      <c r="E1170" s="9"/>
      <c r="F1170" s="76"/>
      <c r="G1170" s="3"/>
      <c r="I1170" s="64" t="str">
        <f t="shared" si="4"/>
        <v/>
      </c>
      <c r="J1170" s="13" t="str">
        <f t="shared" si="1840"/>
        <v/>
      </c>
      <c r="K1170" s="13" t="str">
        <f t="shared" si="1879"/>
        <v/>
      </c>
      <c r="L1170" s="65" t="str">
        <f t="shared" ref="L1170:Z1170" si="2090">if($E1170="","",if($E1170="Injured",if(and(L$1=year(today()),L$1&lt;=$I1170,L$1&gt;=$H1170),0,if(and(L$1&lt;=$I1170,L$1&gt;=$H1170),$F1170,"")),if($E1170="Dropped",if(and(L$1&lt;=$I1170,L$1&gt;=$H1170),if(Year($D1170)=L$1,$F1170*0.8,if((year($D1170)+1)=L$1,$F1170*0.6,$F1170*0.4)) ,""),if($E1170="Minors",0,if($E1170="FA Contract",if(and(L$1&lt;=$I1170,L$1&gt;=$H1170),$F1170,""),if($E1170="YP Contract",if(L$1=$H1170,500000,if(L$1=($H1170+1),1000000,if(L$1=($H1170+2),1500000,"")))))))))</f>
        <v/>
      </c>
      <c r="M1170" s="65" t="str">
        <f t="shared" si="2090"/>
        <v/>
      </c>
      <c r="N1170" s="65" t="str">
        <f t="shared" si="2090"/>
        <v/>
      </c>
      <c r="O1170" s="65" t="str">
        <f t="shared" si="2090"/>
        <v/>
      </c>
      <c r="P1170" s="65" t="str">
        <f t="shared" si="2090"/>
        <v/>
      </c>
      <c r="Q1170" s="65" t="str">
        <f t="shared" si="2090"/>
        <v/>
      </c>
      <c r="R1170" s="65" t="str">
        <f t="shared" si="2090"/>
        <v/>
      </c>
      <c r="S1170" s="65" t="str">
        <f t="shared" si="2090"/>
        <v/>
      </c>
      <c r="T1170" s="65" t="str">
        <f t="shared" si="2090"/>
        <v/>
      </c>
      <c r="U1170" s="65" t="str">
        <f t="shared" si="2090"/>
        <v/>
      </c>
      <c r="V1170" s="65" t="str">
        <f t="shared" si="2090"/>
        <v/>
      </c>
      <c r="W1170" s="65" t="str">
        <f t="shared" si="2090"/>
        <v/>
      </c>
      <c r="X1170" s="65" t="str">
        <f t="shared" si="2090"/>
        <v/>
      </c>
      <c r="Y1170" s="65" t="str">
        <f t="shared" si="2090"/>
        <v/>
      </c>
      <c r="Z1170" s="65" t="str">
        <f t="shared" si="2090"/>
        <v/>
      </c>
    </row>
    <row r="1171">
      <c r="B1171" s="23"/>
      <c r="C1171" s="9"/>
      <c r="D1171" s="9"/>
      <c r="E1171" s="9"/>
      <c r="F1171" s="76"/>
      <c r="G1171" s="3"/>
      <c r="I1171" s="64" t="str">
        <f t="shared" si="4"/>
        <v/>
      </c>
      <c r="J1171" s="13" t="str">
        <f t="shared" si="1840"/>
        <v/>
      </c>
      <c r="K1171" s="13" t="str">
        <f t="shared" si="1879"/>
        <v/>
      </c>
      <c r="L1171" s="65" t="str">
        <f t="shared" ref="L1171:Z1171" si="2091">if($E1171="","",if($E1171="Injured",if(and(L$1=year(today()),L$1&lt;=$I1171,L$1&gt;=$H1171),0,if(and(L$1&lt;=$I1171,L$1&gt;=$H1171),$F1171,"")),if($E1171="Dropped",if(and(L$1&lt;=$I1171,L$1&gt;=$H1171),if(Year($D1171)=L$1,$F1171*0.8,if((year($D1171)+1)=L$1,$F1171*0.6,$F1171*0.4)) ,""),if($E1171="Minors",0,if($E1171="FA Contract",if(and(L$1&lt;=$I1171,L$1&gt;=$H1171),$F1171,""),if($E1171="YP Contract",if(L$1=$H1171,500000,if(L$1=($H1171+1),1000000,if(L$1=($H1171+2),1500000,"")))))))))</f>
        <v/>
      </c>
      <c r="M1171" s="65" t="str">
        <f t="shared" si="2091"/>
        <v/>
      </c>
      <c r="N1171" s="65" t="str">
        <f t="shared" si="2091"/>
        <v/>
      </c>
      <c r="O1171" s="65" t="str">
        <f t="shared" si="2091"/>
        <v/>
      </c>
      <c r="P1171" s="65" t="str">
        <f t="shared" si="2091"/>
        <v/>
      </c>
      <c r="Q1171" s="65" t="str">
        <f t="shared" si="2091"/>
        <v/>
      </c>
      <c r="R1171" s="65" t="str">
        <f t="shared" si="2091"/>
        <v/>
      </c>
      <c r="S1171" s="65" t="str">
        <f t="shared" si="2091"/>
        <v/>
      </c>
      <c r="T1171" s="65" t="str">
        <f t="shared" si="2091"/>
        <v/>
      </c>
      <c r="U1171" s="65" t="str">
        <f t="shared" si="2091"/>
        <v/>
      </c>
      <c r="V1171" s="65" t="str">
        <f t="shared" si="2091"/>
        <v/>
      </c>
      <c r="W1171" s="65" t="str">
        <f t="shared" si="2091"/>
        <v/>
      </c>
      <c r="X1171" s="65" t="str">
        <f t="shared" si="2091"/>
        <v/>
      </c>
      <c r="Y1171" s="65" t="str">
        <f t="shared" si="2091"/>
        <v/>
      </c>
      <c r="Z1171" s="65" t="str">
        <f t="shared" si="2091"/>
        <v/>
      </c>
    </row>
    <row r="1172">
      <c r="B1172" s="23"/>
      <c r="C1172" s="9"/>
      <c r="D1172" s="9"/>
      <c r="E1172" s="9"/>
      <c r="F1172" s="76"/>
      <c r="G1172" s="3"/>
      <c r="I1172" s="64" t="str">
        <f t="shared" si="4"/>
        <v/>
      </c>
      <c r="J1172" s="13" t="str">
        <f t="shared" si="1840"/>
        <v/>
      </c>
      <c r="K1172" s="13" t="str">
        <f t="shared" si="1879"/>
        <v/>
      </c>
      <c r="L1172" s="65" t="str">
        <f t="shared" ref="L1172:Z1172" si="2092">if($E1172="","",if($E1172="Injured",if(and(L$1=year(today()),L$1&lt;=$I1172,L$1&gt;=$H1172),0,if(and(L$1&lt;=$I1172,L$1&gt;=$H1172),$F1172,"")),if($E1172="Dropped",if(and(L$1&lt;=$I1172,L$1&gt;=$H1172),if(Year($D1172)=L$1,$F1172*0.8,if((year($D1172)+1)=L$1,$F1172*0.6,$F1172*0.4)) ,""),if($E1172="Minors",0,if($E1172="FA Contract",if(and(L$1&lt;=$I1172,L$1&gt;=$H1172),$F1172,""),if($E1172="YP Contract",if(L$1=$H1172,500000,if(L$1=($H1172+1),1000000,if(L$1=($H1172+2),1500000,"")))))))))</f>
        <v/>
      </c>
      <c r="M1172" s="65" t="str">
        <f t="shared" si="2092"/>
        <v/>
      </c>
      <c r="N1172" s="65" t="str">
        <f t="shared" si="2092"/>
        <v/>
      </c>
      <c r="O1172" s="65" t="str">
        <f t="shared" si="2092"/>
        <v/>
      </c>
      <c r="P1172" s="65" t="str">
        <f t="shared" si="2092"/>
        <v/>
      </c>
      <c r="Q1172" s="65" t="str">
        <f t="shared" si="2092"/>
        <v/>
      </c>
      <c r="R1172" s="65" t="str">
        <f t="shared" si="2092"/>
        <v/>
      </c>
      <c r="S1172" s="65" t="str">
        <f t="shared" si="2092"/>
        <v/>
      </c>
      <c r="T1172" s="65" t="str">
        <f t="shared" si="2092"/>
        <v/>
      </c>
      <c r="U1172" s="65" t="str">
        <f t="shared" si="2092"/>
        <v/>
      </c>
      <c r="V1172" s="65" t="str">
        <f t="shared" si="2092"/>
        <v/>
      </c>
      <c r="W1172" s="65" t="str">
        <f t="shared" si="2092"/>
        <v/>
      </c>
      <c r="X1172" s="65" t="str">
        <f t="shared" si="2092"/>
        <v/>
      </c>
      <c r="Y1172" s="65" t="str">
        <f t="shared" si="2092"/>
        <v/>
      </c>
      <c r="Z1172" s="65" t="str">
        <f t="shared" si="2092"/>
        <v/>
      </c>
    </row>
    <row r="1173">
      <c r="B1173" s="23"/>
      <c r="C1173" s="9"/>
      <c r="D1173" s="9"/>
      <c r="E1173" s="9"/>
      <c r="F1173" s="76"/>
      <c r="G1173" s="3"/>
      <c r="I1173" s="64" t="str">
        <f t="shared" si="4"/>
        <v/>
      </c>
      <c r="J1173" s="13" t="str">
        <f t="shared" si="1840"/>
        <v/>
      </c>
      <c r="K1173" s="13" t="str">
        <f t="shared" si="1879"/>
        <v/>
      </c>
      <c r="L1173" s="65" t="str">
        <f t="shared" ref="L1173:Z1173" si="2093">if($E1173="","",if($E1173="Injured",if(and(L$1=year(today()),L$1&lt;=$I1173,L$1&gt;=$H1173),0,if(and(L$1&lt;=$I1173,L$1&gt;=$H1173),$F1173,"")),if($E1173="Dropped",if(and(L$1&lt;=$I1173,L$1&gt;=$H1173),if(Year($D1173)=L$1,$F1173*0.8,if((year($D1173)+1)=L$1,$F1173*0.6,$F1173*0.4)) ,""),if($E1173="Minors",0,if($E1173="FA Contract",if(and(L$1&lt;=$I1173,L$1&gt;=$H1173),$F1173,""),if($E1173="YP Contract",if(L$1=$H1173,500000,if(L$1=($H1173+1),1000000,if(L$1=($H1173+2),1500000,"")))))))))</f>
        <v/>
      </c>
      <c r="M1173" s="65" t="str">
        <f t="shared" si="2093"/>
        <v/>
      </c>
      <c r="N1173" s="65" t="str">
        <f t="shared" si="2093"/>
        <v/>
      </c>
      <c r="O1173" s="65" t="str">
        <f t="shared" si="2093"/>
        <v/>
      </c>
      <c r="P1173" s="65" t="str">
        <f t="shared" si="2093"/>
        <v/>
      </c>
      <c r="Q1173" s="65" t="str">
        <f t="shared" si="2093"/>
        <v/>
      </c>
      <c r="R1173" s="65" t="str">
        <f t="shared" si="2093"/>
        <v/>
      </c>
      <c r="S1173" s="65" t="str">
        <f t="shared" si="2093"/>
        <v/>
      </c>
      <c r="T1173" s="65" t="str">
        <f t="shared" si="2093"/>
        <v/>
      </c>
      <c r="U1173" s="65" t="str">
        <f t="shared" si="2093"/>
        <v/>
      </c>
      <c r="V1173" s="65" t="str">
        <f t="shared" si="2093"/>
        <v/>
      </c>
      <c r="W1173" s="65" t="str">
        <f t="shared" si="2093"/>
        <v/>
      </c>
      <c r="X1173" s="65" t="str">
        <f t="shared" si="2093"/>
        <v/>
      </c>
      <c r="Y1173" s="65" t="str">
        <f t="shared" si="2093"/>
        <v/>
      </c>
      <c r="Z1173" s="65" t="str">
        <f t="shared" si="2093"/>
        <v/>
      </c>
    </row>
    <row r="1174">
      <c r="B1174" s="23"/>
      <c r="C1174" s="9"/>
      <c r="D1174" s="9"/>
      <c r="E1174" s="9"/>
      <c r="F1174" s="76"/>
      <c r="G1174" s="3"/>
      <c r="I1174" s="64" t="str">
        <f t="shared" si="4"/>
        <v/>
      </c>
      <c r="J1174" s="13" t="str">
        <f t="shared" si="1840"/>
        <v/>
      </c>
      <c r="K1174" s="13" t="str">
        <f t="shared" si="1879"/>
        <v/>
      </c>
      <c r="L1174" s="65" t="str">
        <f t="shared" ref="L1174:Z1174" si="2094">if($E1174="","",if($E1174="Injured",if(and(L$1=year(today()),L$1&lt;=$I1174,L$1&gt;=$H1174),0,if(and(L$1&lt;=$I1174,L$1&gt;=$H1174),$F1174,"")),if($E1174="Dropped",if(and(L$1&lt;=$I1174,L$1&gt;=$H1174),if(Year($D1174)=L$1,$F1174*0.8,if((year($D1174)+1)=L$1,$F1174*0.6,$F1174*0.4)) ,""),if($E1174="Minors",0,if($E1174="FA Contract",if(and(L$1&lt;=$I1174,L$1&gt;=$H1174),$F1174,""),if($E1174="YP Contract",if(L$1=$H1174,500000,if(L$1=($H1174+1),1000000,if(L$1=($H1174+2),1500000,"")))))))))</f>
        <v/>
      </c>
      <c r="M1174" s="65" t="str">
        <f t="shared" si="2094"/>
        <v/>
      </c>
      <c r="N1174" s="65" t="str">
        <f t="shared" si="2094"/>
        <v/>
      </c>
      <c r="O1174" s="65" t="str">
        <f t="shared" si="2094"/>
        <v/>
      </c>
      <c r="P1174" s="65" t="str">
        <f t="shared" si="2094"/>
        <v/>
      </c>
      <c r="Q1174" s="65" t="str">
        <f t="shared" si="2094"/>
        <v/>
      </c>
      <c r="R1174" s="65" t="str">
        <f t="shared" si="2094"/>
        <v/>
      </c>
      <c r="S1174" s="65" t="str">
        <f t="shared" si="2094"/>
        <v/>
      </c>
      <c r="T1174" s="65" t="str">
        <f t="shared" si="2094"/>
        <v/>
      </c>
      <c r="U1174" s="65" t="str">
        <f t="shared" si="2094"/>
        <v/>
      </c>
      <c r="V1174" s="65" t="str">
        <f t="shared" si="2094"/>
        <v/>
      </c>
      <c r="W1174" s="65" t="str">
        <f t="shared" si="2094"/>
        <v/>
      </c>
      <c r="X1174" s="65" t="str">
        <f t="shared" si="2094"/>
        <v/>
      </c>
      <c r="Y1174" s="65" t="str">
        <f t="shared" si="2094"/>
        <v/>
      </c>
      <c r="Z1174" s="65" t="str">
        <f t="shared" si="2094"/>
        <v/>
      </c>
    </row>
    <row r="1175">
      <c r="B1175" s="23"/>
      <c r="C1175" s="9"/>
      <c r="D1175" s="9"/>
      <c r="E1175" s="9"/>
      <c r="F1175" s="76"/>
      <c r="G1175" s="3"/>
      <c r="I1175" s="64" t="str">
        <f t="shared" si="4"/>
        <v/>
      </c>
      <c r="J1175" s="13" t="str">
        <f t="shared" si="1840"/>
        <v/>
      </c>
      <c r="K1175" s="13" t="str">
        <f t="shared" si="1879"/>
        <v/>
      </c>
      <c r="L1175" s="65" t="str">
        <f t="shared" ref="L1175:Z1175" si="2095">if($E1175="","",if($E1175="Injured",if(and(L$1=year(today()),L$1&lt;=$I1175,L$1&gt;=$H1175),0,if(and(L$1&lt;=$I1175,L$1&gt;=$H1175),$F1175,"")),if($E1175="Dropped",if(and(L$1&lt;=$I1175,L$1&gt;=$H1175),if(Year($D1175)=L$1,$F1175*0.8,if((year($D1175)+1)=L$1,$F1175*0.6,$F1175*0.4)) ,""),if($E1175="Minors",0,if($E1175="FA Contract",if(and(L$1&lt;=$I1175,L$1&gt;=$H1175),$F1175,""),if($E1175="YP Contract",if(L$1=$H1175,500000,if(L$1=($H1175+1),1000000,if(L$1=($H1175+2),1500000,"")))))))))</f>
        <v/>
      </c>
      <c r="M1175" s="65" t="str">
        <f t="shared" si="2095"/>
        <v/>
      </c>
      <c r="N1175" s="65" t="str">
        <f t="shared" si="2095"/>
        <v/>
      </c>
      <c r="O1175" s="65" t="str">
        <f t="shared" si="2095"/>
        <v/>
      </c>
      <c r="P1175" s="65" t="str">
        <f t="shared" si="2095"/>
        <v/>
      </c>
      <c r="Q1175" s="65" t="str">
        <f t="shared" si="2095"/>
        <v/>
      </c>
      <c r="R1175" s="65" t="str">
        <f t="shared" si="2095"/>
        <v/>
      </c>
      <c r="S1175" s="65" t="str">
        <f t="shared" si="2095"/>
        <v/>
      </c>
      <c r="T1175" s="65" t="str">
        <f t="shared" si="2095"/>
        <v/>
      </c>
      <c r="U1175" s="65" t="str">
        <f t="shared" si="2095"/>
        <v/>
      </c>
      <c r="V1175" s="65" t="str">
        <f t="shared" si="2095"/>
        <v/>
      </c>
      <c r="W1175" s="65" t="str">
        <f t="shared" si="2095"/>
        <v/>
      </c>
      <c r="X1175" s="65" t="str">
        <f t="shared" si="2095"/>
        <v/>
      </c>
      <c r="Y1175" s="65" t="str">
        <f t="shared" si="2095"/>
        <v/>
      </c>
      <c r="Z1175" s="65" t="str">
        <f t="shared" si="2095"/>
        <v/>
      </c>
    </row>
    <row r="1176">
      <c r="B1176" s="23"/>
      <c r="C1176" s="9"/>
      <c r="D1176" s="9"/>
      <c r="E1176" s="9"/>
      <c r="F1176" s="76"/>
      <c r="G1176" s="3"/>
      <c r="I1176" s="64" t="str">
        <f t="shared" si="4"/>
        <v/>
      </c>
      <c r="J1176" s="13" t="str">
        <f t="shared" si="1840"/>
        <v/>
      </c>
      <c r="K1176" s="13" t="str">
        <f t="shared" si="1879"/>
        <v/>
      </c>
      <c r="L1176" s="65" t="str">
        <f t="shared" ref="L1176:Z1176" si="2096">if($E1176="","",if($E1176="Injured",if(and(L$1=year(today()),L$1&lt;=$I1176,L$1&gt;=$H1176),0,if(and(L$1&lt;=$I1176,L$1&gt;=$H1176),$F1176,"")),if($E1176="Dropped",if(and(L$1&lt;=$I1176,L$1&gt;=$H1176),if(Year($D1176)=L$1,$F1176*0.8,if((year($D1176)+1)=L$1,$F1176*0.6,$F1176*0.4)) ,""),if($E1176="Minors",0,if($E1176="FA Contract",if(and(L$1&lt;=$I1176,L$1&gt;=$H1176),$F1176,""),if($E1176="YP Contract",if(L$1=$H1176,500000,if(L$1=($H1176+1),1000000,if(L$1=($H1176+2),1500000,"")))))))))</f>
        <v/>
      </c>
      <c r="M1176" s="65" t="str">
        <f t="shared" si="2096"/>
        <v/>
      </c>
      <c r="N1176" s="65" t="str">
        <f t="shared" si="2096"/>
        <v/>
      </c>
      <c r="O1176" s="65" t="str">
        <f t="shared" si="2096"/>
        <v/>
      </c>
      <c r="P1176" s="65" t="str">
        <f t="shared" si="2096"/>
        <v/>
      </c>
      <c r="Q1176" s="65" t="str">
        <f t="shared" si="2096"/>
        <v/>
      </c>
      <c r="R1176" s="65" t="str">
        <f t="shared" si="2096"/>
        <v/>
      </c>
      <c r="S1176" s="65" t="str">
        <f t="shared" si="2096"/>
        <v/>
      </c>
      <c r="T1176" s="65" t="str">
        <f t="shared" si="2096"/>
        <v/>
      </c>
      <c r="U1176" s="65" t="str">
        <f t="shared" si="2096"/>
        <v/>
      </c>
      <c r="V1176" s="65" t="str">
        <f t="shared" si="2096"/>
        <v/>
      </c>
      <c r="W1176" s="65" t="str">
        <f t="shared" si="2096"/>
        <v/>
      </c>
      <c r="X1176" s="65" t="str">
        <f t="shared" si="2096"/>
        <v/>
      </c>
      <c r="Y1176" s="65" t="str">
        <f t="shared" si="2096"/>
        <v/>
      </c>
      <c r="Z1176" s="65" t="str">
        <f t="shared" si="2096"/>
        <v/>
      </c>
    </row>
    <row r="1177">
      <c r="B1177" s="23"/>
      <c r="C1177" s="9"/>
      <c r="D1177" s="9"/>
      <c r="E1177" s="9"/>
      <c r="F1177" s="76"/>
      <c r="G1177" s="3"/>
      <c r="I1177" s="64" t="str">
        <f t="shared" si="4"/>
        <v/>
      </c>
      <c r="J1177" s="13" t="str">
        <f t="shared" si="1840"/>
        <v/>
      </c>
      <c r="K1177" s="13" t="str">
        <f t="shared" si="1879"/>
        <v/>
      </c>
      <c r="L1177" s="65" t="str">
        <f t="shared" ref="L1177:Z1177" si="2097">if($E1177="","",if($E1177="Injured",if(and(L$1=year(today()),L$1&lt;=$I1177,L$1&gt;=$H1177),0,if(and(L$1&lt;=$I1177,L$1&gt;=$H1177),$F1177,"")),if($E1177="Dropped",if(and(L$1&lt;=$I1177,L$1&gt;=$H1177),if(Year($D1177)=L$1,$F1177*0.8,if((year($D1177)+1)=L$1,$F1177*0.6,$F1177*0.4)) ,""),if($E1177="Minors",0,if($E1177="FA Contract",if(and(L$1&lt;=$I1177,L$1&gt;=$H1177),$F1177,""),if($E1177="YP Contract",if(L$1=$H1177,500000,if(L$1=($H1177+1),1000000,if(L$1=($H1177+2),1500000,"")))))))))</f>
        <v/>
      </c>
      <c r="M1177" s="65" t="str">
        <f t="shared" si="2097"/>
        <v/>
      </c>
      <c r="N1177" s="65" t="str">
        <f t="shared" si="2097"/>
        <v/>
      </c>
      <c r="O1177" s="65" t="str">
        <f t="shared" si="2097"/>
        <v/>
      </c>
      <c r="P1177" s="65" t="str">
        <f t="shared" si="2097"/>
        <v/>
      </c>
      <c r="Q1177" s="65" t="str">
        <f t="shared" si="2097"/>
        <v/>
      </c>
      <c r="R1177" s="65" t="str">
        <f t="shared" si="2097"/>
        <v/>
      </c>
      <c r="S1177" s="65" t="str">
        <f t="shared" si="2097"/>
        <v/>
      </c>
      <c r="T1177" s="65" t="str">
        <f t="shared" si="2097"/>
        <v/>
      </c>
      <c r="U1177" s="65" t="str">
        <f t="shared" si="2097"/>
        <v/>
      </c>
      <c r="V1177" s="65" t="str">
        <f t="shared" si="2097"/>
        <v/>
      </c>
      <c r="W1177" s="65" t="str">
        <f t="shared" si="2097"/>
        <v/>
      </c>
      <c r="X1177" s="65" t="str">
        <f t="shared" si="2097"/>
        <v/>
      </c>
      <c r="Y1177" s="65" t="str">
        <f t="shared" si="2097"/>
        <v/>
      </c>
      <c r="Z1177" s="65" t="str">
        <f t="shared" si="2097"/>
        <v/>
      </c>
    </row>
    <row r="1178">
      <c r="B1178" s="23"/>
      <c r="C1178" s="9"/>
      <c r="D1178" s="9"/>
      <c r="E1178" s="9"/>
      <c r="F1178" s="76"/>
      <c r="G1178" s="3"/>
      <c r="I1178" s="64" t="str">
        <f t="shared" si="4"/>
        <v/>
      </c>
      <c r="J1178" s="13" t="str">
        <f t="shared" si="1840"/>
        <v/>
      </c>
      <c r="K1178" s="13" t="str">
        <f t="shared" si="1879"/>
        <v/>
      </c>
      <c r="L1178" s="65" t="str">
        <f t="shared" ref="L1178:Z1178" si="2098">if($E1178="","",if($E1178="Injured",if(and(L$1=year(today()),L$1&lt;=$I1178,L$1&gt;=$H1178),0,if(and(L$1&lt;=$I1178,L$1&gt;=$H1178),$F1178,"")),if($E1178="Dropped",if(and(L$1&lt;=$I1178,L$1&gt;=$H1178),if(Year($D1178)=L$1,$F1178*0.8,if((year($D1178)+1)=L$1,$F1178*0.6,$F1178*0.4)) ,""),if($E1178="Minors",0,if($E1178="FA Contract",if(and(L$1&lt;=$I1178,L$1&gt;=$H1178),$F1178,""),if($E1178="YP Contract",if(L$1=$H1178,500000,if(L$1=($H1178+1),1000000,if(L$1=($H1178+2),1500000,"")))))))))</f>
        <v/>
      </c>
      <c r="M1178" s="65" t="str">
        <f t="shared" si="2098"/>
        <v/>
      </c>
      <c r="N1178" s="65" t="str">
        <f t="shared" si="2098"/>
        <v/>
      </c>
      <c r="O1178" s="65" t="str">
        <f t="shared" si="2098"/>
        <v/>
      </c>
      <c r="P1178" s="65" t="str">
        <f t="shared" si="2098"/>
        <v/>
      </c>
      <c r="Q1178" s="65" t="str">
        <f t="shared" si="2098"/>
        <v/>
      </c>
      <c r="R1178" s="65" t="str">
        <f t="shared" si="2098"/>
        <v/>
      </c>
      <c r="S1178" s="65" t="str">
        <f t="shared" si="2098"/>
        <v/>
      </c>
      <c r="T1178" s="65" t="str">
        <f t="shared" si="2098"/>
        <v/>
      </c>
      <c r="U1178" s="65" t="str">
        <f t="shared" si="2098"/>
        <v/>
      </c>
      <c r="V1178" s="65" t="str">
        <f t="shared" si="2098"/>
        <v/>
      </c>
      <c r="W1178" s="65" t="str">
        <f t="shared" si="2098"/>
        <v/>
      </c>
      <c r="X1178" s="65" t="str">
        <f t="shared" si="2098"/>
        <v/>
      </c>
      <c r="Y1178" s="65" t="str">
        <f t="shared" si="2098"/>
        <v/>
      </c>
      <c r="Z1178" s="65" t="str">
        <f t="shared" si="2098"/>
        <v/>
      </c>
    </row>
    <row r="1179">
      <c r="B1179" s="23"/>
      <c r="C1179" s="9"/>
      <c r="D1179" s="9"/>
      <c r="E1179" s="9"/>
      <c r="F1179" s="76"/>
      <c r="G1179" s="3"/>
      <c r="I1179" s="64" t="str">
        <f t="shared" si="4"/>
        <v/>
      </c>
      <c r="J1179" s="13" t="str">
        <f t="shared" si="1840"/>
        <v/>
      </c>
      <c r="K1179" s="13" t="str">
        <f t="shared" si="1879"/>
        <v/>
      </c>
      <c r="L1179" s="65" t="str">
        <f t="shared" ref="L1179:Z1179" si="2099">if($E1179="","",if($E1179="Injured",if(and(L$1=year(today()),L$1&lt;=$I1179,L$1&gt;=$H1179),0,if(and(L$1&lt;=$I1179,L$1&gt;=$H1179),$F1179,"")),if($E1179="Dropped",if(and(L$1&lt;=$I1179,L$1&gt;=$H1179),if(Year($D1179)=L$1,$F1179*0.8,if((year($D1179)+1)=L$1,$F1179*0.6,$F1179*0.4)) ,""),if($E1179="Minors",0,if($E1179="FA Contract",if(and(L$1&lt;=$I1179,L$1&gt;=$H1179),$F1179,""),if($E1179="YP Contract",if(L$1=$H1179,500000,if(L$1=($H1179+1),1000000,if(L$1=($H1179+2),1500000,"")))))))))</f>
        <v/>
      </c>
      <c r="M1179" s="65" t="str">
        <f t="shared" si="2099"/>
        <v/>
      </c>
      <c r="N1179" s="65" t="str">
        <f t="shared" si="2099"/>
        <v/>
      </c>
      <c r="O1179" s="65" t="str">
        <f t="shared" si="2099"/>
        <v/>
      </c>
      <c r="P1179" s="65" t="str">
        <f t="shared" si="2099"/>
        <v/>
      </c>
      <c r="Q1179" s="65" t="str">
        <f t="shared" si="2099"/>
        <v/>
      </c>
      <c r="R1179" s="65" t="str">
        <f t="shared" si="2099"/>
        <v/>
      </c>
      <c r="S1179" s="65" t="str">
        <f t="shared" si="2099"/>
        <v/>
      </c>
      <c r="T1179" s="65" t="str">
        <f t="shared" si="2099"/>
        <v/>
      </c>
      <c r="U1179" s="65" t="str">
        <f t="shared" si="2099"/>
        <v/>
      </c>
      <c r="V1179" s="65" t="str">
        <f t="shared" si="2099"/>
        <v/>
      </c>
      <c r="W1179" s="65" t="str">
        <f t="shared" si="2099"/>
        <v/>
      </c>
      <c r="X1179" s="65" t="str">
        <f t="shared" si="2099"/>
        <v/>
      </c>
      <c r="Y1179" s="65" t="str">
        <f t="shared" si="2099"/>
        <v/>
      </c>
      <c r="Z1179" s="65" t="str">
        <f t="shared" si="2099"/>
        <v/>
      </c>
    </row>
    <row r="1180">
      <c r="B1180" s="23"/>
      <c r="C1180" s="9"/>
      <c r="D1180" s="9"/>
      <c r="E1180" s="9"/>
      <c r="F1180" s="76"/>
      <c r="G1180" s="3"/>
      <c r="I1180" s="64" t="str">
        <f t="shared" si="4"/>
        <v/>
      </c>
      <c r="J1180" s="13" t="str">
        <f t="shared" si="1840"/>
        <v/>
      </c>
      <c r="K1180" s="13" t="str">
        <f t="shared" si="1879"/>
        <v/>
      </c>
      <c r="L1180" s="65" t="str">
        <f t="shared" ref="L1180:Z1180" si="2100">if($E1180="","",if($E1180="Injured",if(and(L$1=year(today()),L$1&lt;=$I1180,L$1&gt;=$H1180),0,if(and(L$1&lt;=$I1180,L$1&gt;=$H1180),$F1180,"")),if($E1180="Dropped",if(and(L$1&lt;=$I1180,L$1&gt;=$H1180),if(Year($D1180)=L$1,$F1180*0.8,if((year($D1180)+1)=L$1,$F1180*0.6,$F1180*0.4)) ,""),if($E1180="Minors",0,if($E1180="FA Contract",if(and(L$1&lt;=$I1180,L$1&gt;=$H1180),$F1180,""),if($E1180="YP Contract",if(L$1=$H1180,500000,if(L$1=($H1180+1),1000000,if(L$1=($H1180+2),1500000,"")))))))))</f>
        <v/>
      </c>
      <c r="M1180" s="65" t="str">
        <f t="shared" si="2100"/>
        <v/>
      </c>
      <c r="N1180" s="65" t="str">
        <f t="shared" si="2100"/>
        <v/>
      </c>
      <c r="O1180" s="65" t="str">
        <f t="shared" si="2100"/>
        <v/>
      </c>
      <c r="P1180" s="65" t="str">
        <f t="shared" si="2100"/>
        <v/>
      </c>
      <c r="Q1180" s="65" t="str">
        <f t="shared" si="2100"/>
        <v/>
      </c>
      <c r="R1180" s="65" t="str">
        <f t="shared" si="2100"/>
        <v/>
      </c>
      <c r="S1180" s="65" t="str">
        <f t="shared" si="2100"/>
        <v/>
      </c>
      <c r="T1180" s="65" t="str">
        <f t="shared" si="2100"/>
        <v/>
      </c>
      <c r="U1180" s="65" t="str">
        <f t="shared" si="2100"/>
        <v/>
      </c>
      <c r="V1180" s="65" t="str">
        <f t="shared" si="2100"/>
        <v/>
      </c>
      <c r="W1180" s="65" t="str">
        <f t="shared" si="2100"/>
        <v/>
      </c>
      <c r="X1180" s="65" t="str">
        <f t="shared" si="2100"/>
        <v/>
      </c>
      <c r="Y1180" s="65" t="str">
        <f t="shared" si="2100"/>
        <v/>
      </c>
      <c r="Z1180" s="65" t="str">
        <f t="shared" si="2100"/>
        <v/>
      </c>
    </row>
    <row r="1181">
      <c r="B1181" s="23"/>
      <c r="C1181" s="9"/>
      <c r="D1181" s="9"/>
      <c r="E1181" s="9"/>
      <c r="F1181" s="76"/>
      <c r="G1181" s="3"/>
      <c r="I1181" s="64" t="str">
        <f t="shared" si="4"/>
        <v/>
      </c>
      <c r="J1181" s="13" t="str">
        <f t="shared" si="1840"/>
        <v/>
      </c>
      <c r="K1181" s="13" t="str">
        <f t="shared" si="1879"/>
        <v/>
      </c>
      <c r="L1181" s="65" t="str">
        <f t="shared" ref="L1181:Z1181" si="2101">if($E1181="","",if($E1181="Injured",if(and(L$1=year(today()),L$1&lt;=$I1181,L$1&gt;=$H1181),0,if(and(L$1&lt;=$I1181,L$1&gt;=$H1181),$F1181,"")),if($E1181="Dropped",if(and(L$1&lt;=$I1181,L$1&gt;=$H1181),if(Year($D1181)=L$1,$F1181*0.8,if((year($D1181)+1)=L$1,$F1181*0.6,$F1181*0.4)) ,""),if($E1181="Minors",0,if($E1181="FA Contract",if(and(L$1&lt;=$I1181,L$1&gt;=$H1181),$F1181,""),if($E1181="YP Contract",if(L$1=$H1181,500000,if(L$1=($H1181+1),1000000,if(L$1=($H1181+2),1500000,"")))))))))</f>
        <v/>
      </c>
      <c r="M1181" s="65" t="str">
        <f t="shared" si="2101"/>
        <v/>
      </c>
      <c r="N1181" s="65" t="str">
        <f t="shared" si="2101"/>
        <v/>
      </c>
      <c r="O1181" s="65" t="str">
        <f t="shared" si="2101"/>
        <v/>
      </c>
      <c r="P1181" s="65" t="str">
        <f t="shared" si="2101"/>
        <v/>
      </c>
      <c r="Q1181" s="65" t="str">
        <f t="shared" si="2101"/>
        <v/>
      </c>
      <c r="R1181" s="65" t="str">
        <f t="shared" si="2101"/>
        <v/>
      </c>
      <c r="S1181" s="65" t="str">
        <f t="shared" si="2101"/>
        <v/>
      </c>
      <c r="T1181" s="65" t="str">
        <f t="shared" si="2101"/>
        <v/>
      </c>
      <c r="U1181" s="65" t="str">
        <f t="shared" si="2101"/>
        <v/>
      </c>
      <c r="V1181" s="65" t="str">
        <f t="shared" si="2101"/>
        <v/>
      </c>
      <c r="W1181" s="65" t="str">
        <f t="shared" si="2101"/>
        <v/>
      </c>
      <c r="X1181" s="65" t="str">
        <f t="shared" si="2101"/>
        <v/>
      </c>
      <c r="Y1181" s="65" t="str">
        <f t="shared" si="2101"/>
        <v/>
      </c>
      <c r="Z1181" s="65" t="str">
        <f t="shared" si="2101"/>
        <v/>
      </c>
    </row>
    <row r="1182">
      <c r="B1182" s="23"/>
      <c r="C1182" s="9"/>
      <c r="D1182" s="9"/>
      <c r="E1182" s="9"/>
      <c r="F1182" s="76"/>
      <c r="G1182" s="3"/>
      <c r="I1182" s="64" t="str">
        <f t="shared" si="4"/>
        <v/>
      </c>
      <c r="J1182" s="13" t="str">
        <f t="shared" si="1840"/>
        <v/>
      </c>
      <c r="K1182" s="13" t="str">
        <f t="shared" si="1879"/>
        <v/>
      </c>
      <c r="L1182" s="65" t="str">
        <f t="shared" ref="L1182:Z1182" si="2102">if($E1182="","",if($E1182="Injured",if(and(L$1=year(today()),L$1&lt;=$I1182,L$1&gt;=$H1182),0,if(and(L$1&lt;=$I1182,L$1&gt;=$H1182),$F1182,"")),if($E1182="Dropped",if(and(L$1&lt;=$I1182,L$1&gt;=$H1182),if(Year($D1182)=L$1,$F1182*0.8,if((year($D1182)+1)=L$1,$F1182*0.6,$F1182*0.4)) ,""),if($E1182="Minors",0,if($E1182="FA Contract",if(and(L$1&lt;=$I1182,L$1&gt;=$H1182),$F1182,""),if($E1182="YP Contract",if(L$1=$H1182,500000,if(L$1=($H1182+1),1000000,if(L$1=($H1182+2),1500000,"")))))))))</f>
        <v/>
      </c>
      <c r="M1182" s="65" t="str">
        <f t="shared" si="2102"/>
        <v/>
      </c>
      <c r="N1182" s="65" t="str">
        <f t="shared" si="2102"/>
        <v/>
      </c>
      <c r="O1182" s="65" t="str">
        <f t="shared" si="2102"/>
        <v/>
      </c>
      <c r="P1182" s="65" t="str">
        <f t="shared" si="2102"/>
        <v/>
      </c>
      <c r="Q1182" s="65" t="str">
        <f t="shared" si="2102"/>
        <v/>
      </c>
      <c r="R1182" s="65" t="str">
        <f t="shared" si="2102"/>
        <v/>
      </c>
      <c r="S1182" s="65" t="str">
        <f t="shared" si="2102"/>
        <v/>
      </c>
      <c r="T1182" s="65" t="str">
        <f t="shared" si="2102"/>
        <v/>
      </c>
      <c r="U1182" s="65" t="str">
        <f t="shared" si="2102"/>
        <v/>
      </c>
      <c r="V1182" s="65" t="str">
        <f t="shared" si="2102"/>
        <v/>
      </c>
      <c r="W1182" s="65" t="str">
        <f t="shared" si="2102"/>
        <v/>
      </c>
      <c r="X1182" s="65" t="str">
        <f t="shared" si="2102"/>
        <v/>
      </c>
      <c r="Y1182" s="65" t="str">
        <f t="shared" si="2102"/>
        <v/>
      </c>
      <c r="Z1182" s="65" t="str">
        <f t="shared" si="2102"/>
        <v/>
      </c>
    </row>
    <row r="1183">
      <c r="B1183" s="23"/>
      <c r="C1183" s="9"/>
      <c r="D1183" s="9"/>
      <c r="E1183" s="9"/>
      <c r="F1183" s="76"/>
      <c r="G1183" s="3"/>
      <c r="I1183" s="64" t="str">
        <f t="shared" si="4"/>
        <v/>
      </c>
      <c r="J1183" s="13" t="str">
        <f t="shared" si="1840"/>
        <v/>
      </c>
      <c r="K1183" s="13" t="str">
        <f t="shared" si="1879"/>
        <v/>
      </c>
      <c r="L1183" s="65" t="str">
        <f t="shared" ref="L1183:Z1183" si="2103">if($E1183="","",if($E1183="Injured",if(and(L$1=year(today()),L$1&lt;=$I1183,L$1&gt;=$H1183),0,if(and(L$1&lt;=$I1183,L$1&gt;=$H1183),$F1183,"")),if($E1183="Dropped",if(and(L$1&lt;=$I1183,L$1&gt;=$H1183),if(Year($D1183)=L$1,$F1183*0.8,if((year($D1183)+1)=L$1,$F1183*0.6,$F1183*0.4)) ,""),if($E1183="Minors",0,if($E1183="FA Contract",if(and(L$1&lt;=$I1183,L$1&gt;=$H1183),$F1183,""),if($E1183="YP Contract",if(L$1=$H1183,500000,if(L$1=($H1183+1),1000000,if(L$1=($H1183+2),1500000,"")))))))))</f>
        <v/>
      </c>
      <c r="M1183" s="65" t="str">
        <f t="shared" si="2103"/>
        <v/>
      </c>
      <c r="N1183" s="65" t="str">
        <f t="shared" si="2103"/>
        <v/>
      </c>
      <c r="O1183" s="65" t="str">
        <f t="shared" si="2103"/>
        <v/>
      </c>
      <c r="P1183" s="65" t="str">
        <f t="shared" si="2103"/>
        <v/>
      </c>
      <c r="Q1183" s="65" t="str">
        <f t="shared" si="2103"/>
        <v/>
      </c>
      <c r="R1183" s="65" t="str">
        <f t="shared" si="2103"/>
        <v/>
      </c>
      <c r="S1183" s="65" t="str">
        <f t="shared" si="2103"/>
        <v/>
      </c>
      <c r="T1183" s="65" t="str">
        <f t="shared" si="2103"/>
        <v/>
      </c>
      <c r="U1183" s="65" t="str">
        <f t="shared" si="2103"/>
        <v/>
      </c>
      <c r="V1183" s="65" t="str">
        <f t="shared" si="2103"/>
        <v/>
      </c>
      <c r="W1183" s="65" t="str">
        <f t="shared" si="2103"/>
        <v/>
      </c>
      <c r="X1183" s="65" t="str">
        <f t="shared" si="2103"/>
        <v/>
      </c>
      <c r="Y1183" s="65" t="str">
        <f t="shared" si="2103"/>
        <v/>
      </c>
      <c r="Z1183" s="65" t="str">
        <f t="shared" si="2103"/>
        <v/>
      </c>
    </row>
    <row r="1184">
      <c r="B1184" s="23"/>
      <c r="C1184" s="9"/>
      <c r="D1184" s="9"/>
      <c r="E1184" s="9"/>
      <c r="F1184" s="76"/>
      <c r="G1184" s="3"/>
      <c r="I1184" s="64" t="str">
        <f t="shared" si="4"/>
        <v/>
      </c>
      <c r="J1184" s="13" t="str">
        <f t="shared" si="1840"/>
        <v/>
      </c>
      <c r="K1184" s="13" t="str">
        <f t="shared" si="1879"/>
        <v/>
      </c>
      <c r="L1184" s="65" t="str">
        <f t="shared" ref="L1184:Z1184" si="2104">if($E1184="","",if($E1184="Injured",if(and(L$1=year(today()),L$1&lt;=$I1184,L$1&gt;=$H1184),0,if(and(L$1&lt;=$I1184,L$1&gt;=$H1184),$F1184,"")),if($E1184="Dropped",if(and(L$1&lt;=$I1184,L$1&gt;=$H1184),if(Year($D1184)=L$1,$F1184*0.8,if((year($D1184)+1)=L$1,$F1184*0.6,$F1184*0.4)) ,""),if($E1184="Minors",0,if($E1184="FA Contract",if(and(L$1&lt;=$I1184,L$1&gt;=$H1184),$F1184,""),if($E1184="YP Contract",if(L$1=$H1184,500000,if(L$1=($H1184+1),1000000,if(L$1=($H1184+2),1500000,"")))))))))</f>
        <v/>
      </c>
      <c r="M1184" s="65" t="str">
        <f t="shared" si="2104"/>
        <v/>
      </c>
      <c r="N1184" s="65" t="str">
        <f t="shared" si="2104"/>
        <v/>
      </c>
      <c r="O1184" s="65" t="str">
        <f t="shared" si="2104"/>
        <v/>
      </c>
      <c r="P1184" s="65" t="str">
        <f t="shared" si="2104"/>
        <v/>
      </c>
      <c r="Q1184" s="65" t="str">
        <f t="shared" si="2104"/>
        <v/>
      </c>
      <c r="R1184" s="65" t="str">
        <f t="shared" si="2104"/>
        <v/>
      </c>
      <c r="S1184" s="65" t="str">
        <f t="shared" si="2104"/>
        <v/>
      </c>
      <c r="T1184" s="65" t="str">
        <f t="shared" si="2104"/>
        <v/>
      </c>
      <c r="U1184" s="65" t="str">
        <f t="shared" si="2104"/>
        <v/>
      </c>
      <c r="V1184" s="65" t="str">
        <f t="shared" si="2104"/>
        <v/>
      </c>
      <c r="W1184" s="65" t="str">
        <f t="shared" si="2104"/>
        <v/>
      </c>
      <c r="X1184" s="65" t="str">
        <f t="shared" si="2104"/>
        <v/>
      </c>
      <c r="Y1184" s="65" t="str">
        <f t="shared" si="2104"/>
        <v/>
      </c>
      <c r="Z1184" s="65" t="str">
        <f t="shared" si="2104"/>
        <v/>
      </c>
    </row>
    <row r="1185">
      <c r="B1185" s="23"/>
      <c r="C1185" s="9"/>
      <c r="D1185" s="9"/>
      <c r="E1185" s="9"/>
      <c r="F1185" s="76"/>
      <c r="G1185" s="3"/>
      <c r="I1185" s="64" t="str">
        <f t="shared" si="4"/>
        <v/>
      </c>
      <c r="J1185" s="13" t="str">
        <f t="shared" si="1840"/>
        <v/>
      </c>
      <c r="K1185" s="13" t="str">
        <f t="shared" si="1879"/>
        <v/>
      </c>
      <c r="L1185" s="65" t="str">
        <f t="shared" ref="L1185:Z1185" si="2105">if($E1185="","",if($E1185="Injured",if(and(L$1=year(today()),L$1&lt;=$I1185,L$1&gt;=$H1185),0,if(and(L$1&lt;=$I1185,L$1&gt;=$H1185),$F1185,"")),if($E1185="Dropped",if(and(L$1&lt;=$I1185,L$1&gt;=$H1185),if(Year($D1185)=L$1,$F1185*0.8,if((year($D1185)+1)=L$1,$F1185*0.6,$F1185*0.4)) ,""),if($E1185="Minors",0,if($E1185="FA Contract",if(and(L$1&lt;=$I1185,L$1&gt;=$H1185),$F1185,""),if($E1185="YP Contract",if(L$1=$H1185,500000,if(L$1=($H1185+1),1000000,if(L$1=($H1185+2),1500000,"")))))))))</f>
        <v/>
      </c>
      <c r="M1185" s="65" t="str">
        <f t="shared" si="2105"/>
        <v/>
      </c>
      <c r="N1185" s="65" t="str">
        <f t="shared" si="2105"/>
        <v/>
      </c>
      <c r="O1185" s="65" t="str">
        <f t="shared" si="2105"/>
        <v/>
      </c>
      <c r="P1185" s="65" t="str">
        <f t="shared" si="2105"/>
        <v/>
      </c>
      <c r="Q1185" s="65" t="str">
        <f t="shared" si="2105"/>
        <v/>
      </c>
      <c r="R1185" s="65" t="str">
        <f t="shared" si="2105"/>
        <v/>
      </c>
      <c r="S1185" s="65" t="str">
        <f t="shared" si="2105"/>
        <v/>
      </c>
      <c r="T1185" s="65" t="str">
        <f t="shared" si="2105"/>
        <v/>
      </c>
      <c r="U1185" s="65" t="str">
        <f t="shared" si="2105"/>
        <v/>
      </c>
      <c r="V1185" s="65" t="str">
        <f t="shared" si="2105"/>
        <v/>
      </c>
      <c r="W1185" s="65" t="str">
        <f t="shared" si="2105"/>
        <v/>
      </c>
      <c r="X1185" s="65" t="str">
        <f t="shared" si="2105"/>
        <v/>
      </c>
      <c r="Y1185" s="65" t="str">
        <f t="shared" si="2105"/>
        <v/>
      </c>
      <c r="Z1185" s="65" t="str">
        <f t="shared" si="2105"/>
        <v/>
      </c>
    </row>
    <row r="1186">
      <c r="B1186" s="23"/>
      <c r="C1186" s="9"/>
      <c r="D1186" s="9"/>
      <c r="E1186" s="9"/>
      <c r="F1186" s="76"/>
      <c r="G1186" s="3"/>
      <c r="I1186" s="64" t="str">
        <f t="shared" si="4"/>
        <v/>
      </c>
      <c r="J1186" s="13" t="str">
        <f t="shared" si="1840"/>
        <v/>
      </c>
      <c r="K1186" s="13" t="str">
        <f t="shared" si="1879"/>
        <v/>
      </c>
      <c r="L1186" s="65" t="str">
        <f t="shared" ref="L1186:Z1186" si="2106">if($E1186="","",if($E1186="Injured",if(and(L$1=year(today()),L$1&lt;=$I1186,L$1&gt;=$H1186),0,if(and(L$1&lt;=$I1186,L$1&gt;=$H1186),$F1186,"")),if($E1186="Dropped",if(and(L$1&lt;=$I1186,L$1&gt;=$H1186),if(Year($D1186)=L$1,$F1186*0.8,if((year($D1186)+1)=L$1,$F1186*0.6,$F1186*0.4)) ,""),if($E1186="Minors",0,if($E1186="FA Contract",if(and(L$1&lt;=$I1186,L$1&gt;=$H1186),$F1186,""),if($E1186="YP Contract",if(L$1=$H1186,500000,if(L$1=($H1186+1),1000000,if(L$1=($H1186+2),1500000,"")))))))))</f>
        <v/>
      </c>
      <c r="M1186" s="65" t="str">
        <f t="shared" si="2106"/>
        <v/>
      </c>
      <c r="N1186" s="65" t="str">
        <f t="shared" si="2106"/>
        <v/>
      </c>
      <c r="O1186" s="65" t="str">
        <f t="shared" si="2106"/>
        <v/>
      </c>
      <c r="P1186" s="65" t="str">
        <f t="shared" si="2106"/>
        <v/>
      </c>
      <c r="Q1186" s="65" t="str">
        <f t="shared" si="2106"/>
        <v/>
      </c>
      <c r="R1186" s="65" t="str">
        <f t="shared" si="2106"/>
        <v/>
      </c>
      <c r="S1186" s="65" t="str">
        <f t="shared" si="2106"/>
        <v/>
      </c>
      <c r="T1186" s="65" t="str">
        <f t="shared" si="2106"/>
        <v/>
      </c>
      <c r="U1186" s="65" t="str">
        <f t="shared" si="2106"/>
        <v/>
      </c>
      <c r="V1186" s="65" t="str">
        <f t="shared" si="2106"/>
        <v/>
      </c>
      <c r="W1186" s="65" t="str">
        <f t="shared" si="2106"/>
        <v/>
      </c>
      <c r="X1186" s="65" t="str">
        <f t="shared" si="2106"/>
        <v/>
      </c>
      <c r="Y1186" s="65" t="str">
        <f t="shared" si="2106"/>
        <v/>
      </c>
      <c r="Z1186" s="65" t="str">
        <f t="shared" si="2106"/>
        <v/>
      </c>
    </row>
    <row r="1187">
      <c r="B1187" s="23"/>
      <c r="C1187" s="9"/>
      <c r="D1187" s="9"/>
      <c r="E1187" s="9"/>
      <c r="F1187" s="76"/>
      <c r="G1187" s="3"/>
      <c r="I1187" s="64" t="str">
        <f t="shared" si="4"/>
        <v/>
      </c>
      <c r="J1187" s="13" t="str">
        <f t="shared" si="1840"/>
        <v/>
      </c>
      <c r="K1187" s="13" t="str">
        <f t="shared" si="1879"/>
        <v/>
      </c>
      <c r="L1187" s="65" t="str">
        <f t="shared" ref="L1187:Z1187" si="2107">if($E1187="","",if($E1187="Injured",if(and(L$1=year(today()),L$1&lt;=$I1187,L$1&gt;=$H1187),0,if(and(L$1&lt;=$I1187,L$1&gt;=$H1187),$F1187,"")),if($E1187="Dropped",if(and(L$1&lt;=$I1187,L$1&gt;=$H1187),if(Year($D1187)=L$1,$F1187*0.8,if((year($D1187)+1)=L$1,$F1187*0.6,$F1187*0.4)) ,""),if($E1187="Minors",0,if($E1187="FA Contract",if(and(L$1&lt;=$I1187,L$1&gt;=$H1187),$F1187,""),if($E1187="YP Contract",if(L$1=$H1187,500000,if(L$1=($H1187+1),1000000,if(L$1=($H1187+2),1500000,"")))))))))</f>
        <v/>
      </c>
      <c r="M1187" s="65" t="str">
        <f t="shared" si="2107"/>
        <v/>
      </c>
      <c r="N1187" s="65" t="str">
        <f t="shared" si="2107"/>
        <v/>
      </c>
      <c r="O1187" s="65" t="str">
        <f t="shared" si="2107"/>
        <v/>
      </c>
      <c r="P1187" s="65" t="str">
        <f t="shared" si="2107"/>
        <v/>
      </c>
      <c r="Q1187" s="65" t="str">
        <f t="shared" si="2107"/>
        <v/>
      </c>
      <c r="R1187" s="65" t="str">
        <f t="shared" si="2107"/>
        <v/>
      </c>
      <c r="S1187" s="65" t="str">
        <f t="shared" si="2107"/>
        <v/>
      </c>
      <c r="T1187" s="65" t="str">
        <f t="shared" si="2107"/>
        <v/>
      </c>
      <c r="U1187" s="65" t="str">
        <f t="shared" si="2107"/>
        <v/>
      </c>
      <c r="V1187" s="65" t="str">
        <f t="shared" si="2107"/>
        <v/>
      </c>
      <c r="W1187" s="65" t="str">
        <f t="shared" si="2107"/>
        <v/>
      </c>
      <c r="X1187" s="65" t="str">
        <f t="shared" si="2107"/>
        <v/>
      </c>
      <c r="Y1187" s="65" t="str">
        <f t="shared" si="2107"/>
        <v/>
      </c>
      <c r="Z1187" s="65" t="str">
        <f t="shared" si="2107"/>
        <v/>
      </c>
    </row>
    <row r="1188">
      <c r="B1188" s="23"/>
      <c r="C1188" s="9"/>
      <c r="D1188" s="9"/>
      <c r="E1188" s="9"/>
      <c r="F1188" s="76"/>
      <c r="G1188" s="3"/>
      <c r="I1188" s="64" t="str">
        <f t="shared" si="4"/>
        <v/>
      </c>
      <c r="J1188" s="13" t="str">
        <f t="shared" si="1840"/>
        <v/>
      </c>
      <c r="K1188" s="13" t="str">
        <f t="shared" si="1879"/>
        <v/>
      </c>
      <c r="L1188" s="65" t="str">
        <f t="shared" ref="L1188:Z1188" si="2108">if($E1188="","",if($E1188="Injured",if(and(L$1=year(today()),L$1&lt;=$I1188,L$1&gt;=$H1188),0,if(and(L$1&lt;=$I1188,L$1&gt;=$H1188),$F1188,"")),if($E1188="Dropped",if(and(L$1&lt;=$I1188,L$1&gt;=$H1188),if(Year($D1188)=L$1,$F1188*0.8,if((year($D1188)+1)=L$1,$F1188*0.6,$F1188*0.4)) ,""),if($E1188="Minors",0,if($E1188="FA Contract",if(and(L$1&lt;=$I1188,L$1&gt;=$H1188),$F1188,""),if($E1188="YP Contract",if(L$1=$H1188,500000,if(L$1=($H1188+1),1000000,if(L$1=($H1188+2),1500000,"")))))))))</f>
        <v/>
      </c>
      <c r="M1188" s="65" t="str">
        <f t="shared" si="2108"/>
        <v/>
      </c>
      <c r="N1188" s="65" t="str">
        <f t="shared" si="2108"/>
        <v/>
      </c>
      <c r="O1188" s="65" t="str">
        <f t="shared" si="2108"/>
        <v/>
      </c>
      <c r="P1188" s="65" t="str">
        <f t="shared" si="2108"/>
        <v/>
      </c>
      <c r="Q1188" s="65" t="str">
        <f t="shared" si="2108"/>
        <v/>
      </c>
      <c r="R1188" s="65" t="str">
        <f t="shared" si="2108"/>
        <v/>
      </c>
      <c r="S1188" s="65" t="str">
        <f t="shared" si="2108"/>
        <v/>
      </c>
      <c r="T1188" s="65" t="str">
        <f t="shared" si="2108"/>
        <v/>
      </c>
      <c r="U1188" s="65" t="str">
        <f t="shared" si="2108"/>
        <v/>
      </c>
      <c r="V1188" s="65" t="str">
        <f t="shared" si="2108"/>
        <v/>
      </c>
      <c r="W1188" s="65" t="str">
        <f t="shared" si="2108"/>
        <v/>
      </c>
      <c r="X1188" s="65" t="str">
        <f t="shared" si="2108"/>
        <v/>
      </c>
      <c r="Y1188" s="65" t="str">
        <f t="shared" si="2108"/>
        <v/>
      </c>
      <c r="Z1188" s="65" t="str">
        <f t="shared" si="2108"/>
        <v/>
      </c>
    </row>
    <row r="1189">
      <c r="B1189" s="23"/>
      <c r="C1189" s="9"/>
      <c r="D1189" s="9"/>
      <c r="E1189" s="9"/>
      <c r="F1189" s="76"/>
      <c r="G1189" s="3"/>
      <c r="I1189" s="64" t="str">
        <f t="shared" si="4"/>
        <v/>
      </c>
      <c r="J1189" s="13" t="str">
        <f t="shared" si="1840"/>
        <v/>
      </c>
      <c r="K1189" s="13" t="str">
        <f t="shared" si="1879"/>
        <v/>
      </c>
      <c r="L1189" s="65" t="str">
        <f t="shared" ref="L1189:Z1189" si="2109">if($E1189="","",if($E1189="Injured",if(and(L$1=year(today()),L$1&lt;=$I1189,L$1&gt;=$H1189),0,if(and(L$1&lt;=$I1189,L$1&gt;=$H1189),$F1189,"")),if($E1189="Dropped",if(and(L$1&lt;=$I1189,L$1&gt;=$H1189),if(Year($D1189)=L$1,$F1189*0.8,if((year($D1189)+1)=L$1,$F1189*0.6,$F1189*0.4)) ,""),if($E1189="Minors",0,if($E1189="FA Contract",if(and(L$1&lt;=$I1189,L$1&gt;=$H1189),$F1189,""),if($E1189="YP Contract",if(L$1=$H1189,500000,if(L$1=($H1189+1),1000000,if(L$1=($H1189+2),1500000,"")))))))))</f>
        <v/>
      </c>
      <c r="M1189" s="65" t="str">
        <f t="shared" si="2109"/>
        <v/>
      </c>
      <c r="N1189" s="65" t="str">
        <f t="shared" si="2109"/>
        <v/>
      </c>
      <c r="O1189" s="65" t="str">
        <f t="shared" si="2109"/>
        <v/>
      </c>
      <c r="P1189" s="65" t="str">
        <f t="shared" si="2109"/>
        <v/>
      </c>
      <c r="Q1189" s="65" t="str">
        <f t="shared" si="2109"/>
        <v/>
      </c>
      <c r="R1189" s="65" t="str">
        <f t="shared" si="2109"/>
        <v/>
      </c>
      <c r="S1189" s="65" t="str">
        <f t="shared" si="2109"/>
        <v/>
      </c>
      <c r="T1189" s="65" t="str">
        <f t="shared" si="2109"/>
        <v/>
      </c>
      <c r="U1189" s="65" t="str">
        <f t="shared" si="2109"/>
        <v/>
      </c>
      <c r="V1189" s="65" t="str">
        <f t="shared" si="2109"/>
        <v/>
      </c>
      <c r="W1189" s="65" t="str">
        <f t="shared" si="2109"/>
        <v/>
      </c>
      <c r="X1189" s="65" t="str">
        <f t="shared" si="2109"/>
        <v/>
      </c>
      <c r="Y1189" s="65" t="str">
        <f t="shared" si="2109"/>
        <v/>
      </c>
      <c r="Z1189" s="65" t="str">
        <f t="shared" si="2109"/>
        <v/>
      </c>
    </row>
    <row r="1190">
      <c r="B1190" s="23"/>
      <c r="C1190" s="9"/>
      <c r="D1190" s="9"/>
      <c r="E1190" s="9"/>
      <c r="F1190" s="76"/>
      <c r="G1190" s="3"/>
      <c r="I1190" s="64" t="str">
        <f t="shared" si="4"/>
        <v/>
      </c>
      <c r="J1190" s="13" t="str">
        <f t="shared" si="1840"/>
        <v/>
      </c>
      <c r="K1190" s="13" t="str">
        <f t="shared" si="1879"/>
        <v/>
      </c>
      <c r="L1190" s="65" t="str">
        <f t="shared" ref="L1190:Z1190" si="2110">if($E1190="","",if($E1190="Injured",if(and(L$1=year(today()),L$1&lt;=$I1190,L$1&gt;=$H1190),0,if(and(L$1&lt;=$I1190,L$1&gt;=$H1190),$F1190,"")),if($E1190="Dropped",if(and(L$1&lt;=$I1190,L$1&gt;=$H1190),if(Year($D1190)=L$1,$F1190*0.8,if((year($D1190)+1)=L$1,$F1190*0.6,$F1190*0.4)) ,""),if($E1190="Minors",0,if($E1190="FA Contract",if(and(L$1&lt;=$I1190,L$1&gt;=$H1190),$F1190,""),if($E1190="YP Contract",if(L$1=$H1190,500000,if(L$1=($H1190+1),1000000,if(L$1=($H1190+2),1500000,"")))))))))</f>
        <v/>
      </c>
      <c r="M1190" s="65" t="str">
        <f t="shared" si="2110"/>
        <v/>
      </c>
      <c r="N1190" s="65" t="str">
        <f t="shared" si="2110"/>
        <v/>
      </c>
      <c r="O1190" s="65" t="str">
        <f t="shared" si="2110"/>
        <v/>
      </c>
      <c r="P1190" s="65" t="str">
        <f t="shared" si="2110"/>
        <v/>
      </c>
      <c r="Q1190" s="65" t="str">
        <f t="shared" si="2110"/>
        <v/>
      </c>
      <c r="R1190" s="65" t="str">
        <f t="shared" si="2110"/>
        <v/>
      </c>
      <c r="S1190" s="65" t="str">
        <f t="shared" si="2110"/>
        <v/>
      </c>
      <c r="T1190" s="65" t="str">
        <f t="shared" si="2110"/>
        <v/>
      </c>
      <c r="U1190" s="65" t="str">
        <f t="shared" si="2110"/>
        <v/>
      </c>
      <c r="V1190" s="65" t="str">
        <f t="shared" si="2110"/>
        <v/>
      </c>
      <c r="W1190" s="65" t="str">
        <f t="shared" si="2110"/>
        <v/>
      </c>
      <c r="X1190" s="65" t="str">
        <f t="shared" si="2110"/>
        <v/>
      </c>
      <c r="Y1190" s="65" t="str">
        <f t="shared" si="2110"/>
        <v/>
      </c>
      <c r="Z1190" s="65" t="str">
        <f t="shared" si="2110"/>
        <v/>
      </c>
    </row>
    <row r="1191">
      <c r="B1191" s="23"/>
      <c r="C1191" s="9"/>
      <c r="D1191" s="9"/>
      <c r="E1191" s="9"/>
      <c r="F1191" s="76"/>
      <c r="G1191" s="3"/>
      <c r="I1191" s="64" t="str">
        <f t="shared" si="4"/>
        <v/>
      </c>
      <c r="J1191" s="13" t="str">
        <f t="shared" si="1840"/>
        <v/>
      </c>
      <c r="K1191" s="13" t="str">
        <f t="shared" si="1879"/>
        <v/>
      </c>
      <c r="L1191" s="65" t="str">
        <f t="shared" ref="L1191:Z1191" si="2111">if($E1191="","",if($E1191="Injured",if(and(L$1=year(today()),L$1&lt;=$I1191,L$1&gt;=$H1191),0,if(and(L$1&lt;=$I1191,L$1&gt;=$H1191),$F1191,"")),if($E1191="Dropped",if(and(L$1&lt;=$I1191,L$1&gt;=$H1191),if(Year($D1191)=L$1,$F1191*0.8,if((year($D1191)+1)=L$1,$F1191*0.6,$F1191*0.4)) ,""),if($E1191="Minors",0,if($E1191="FA Contract",if(and(L$1&lt;=$I1191,L$1&gt;=$H1191),$F1191,""),if($E1191="YP Contract",if(L$1=$H1191,500000,if(L$1=($H1191+1),1000000,if(L$1=($H1191+2),1500000,"")))))))))</f>
        <v/>
      </c>
      <c r="M1191" s="65" t="str">
        <f t="shared" si="2111"/>
        <v/>
      </c>
      <c r="N1191" s="65" t="str">
        <f t="shared" si="2111"/>
        <v/>
      </c>
      <c r="O1191" s="65" t="str">
        <f t="shared" si="2111"/>
        <v/>
      </c>
      <c r="P1191" s="65" t="str">
        <f t="shared" si="2111"/>
        <v/>
      </c>
      <c r="Q1191" s="65" t="str">
        <f t="shared" si="2111"/>
        <v/>
      </c>
      <c r="R1191" s="65" t="str">
        <f t="shared" si="2111"/>
        <v/>
      </c>
      <c r="S1191" s="65" t="str">
        <f t="shared" si="2111"/>
        <v/>
      </c>
      <c r="T1191" s="65" t="str">
        <f t="shared" si="2111"/>
        <v/>
      </c>
      <c r="U1191" s="65" t="str">
        <f t="shared" si="2111"/>
        <v/>
      </c>
      <c r="V1191" s="65" t="str">
        <f t="shared" si="2111"/>
        <v/>
      </c>
      <c r="W1191" s="65" t="str">
        <f t="shared" si="2111"/>
        <v/>
      </c>
      <c r="X1191" s="65" t="str">
        <f t="shared" si="2111"/>
        <v/>
      </c>
      <c r="Y1191" s="65" t="str">
        <f t="shared" si="2111"/>
        <v/>
      </c>
      <c r="Z1191" s="65" t="str">
        <f t="shared" si="2111"/>
        <v/>
      </c>
    </row>
    <row r="1192">
      <c r="B1192" s="23"/>
      <c r="C1192" s="9"/>
      <c r="D1192" s="9"/>
      <c r="E1192" s="9"/>
      <c r="F1192" s="76"/>
      <c r="G1192" s="3"/>
      <c r="I1192" s="64" t="str">
        <f t="shared" si="4"/>
        <v/>
      </c>
      <c r="J1192" s="13" t="str">
        <f t="shared" si="1840"/>
        <v/>
      </c>
      <c r="K1192" s="13" t="str">
        <f t="shared" si="1879"/>
        <v/>
      </c>
      <c r="L1192" s="65" t="str">
        <f t="shared" ref="L1192:Z1192" si="2112">if($E1192="","",if($E1192="Injured",if(and(L$1=year(today()),L$1&lt;=$I1192,L$1&gt;=$H1192),0,if(and(L$1&lt;=$I1192,L$1&gt;=$H1192),$F1192,"")),if($E1192="Dropped",if(and(L$1&lt;=$I1192,L$1&gt;=$H1192),if(Year($D1192)=L$1,$F1192*0.8,if((year($D1192)+1)=L$1,$F1192*0.6,$F1192*0.4)) ,""),if($E1192="Minors",0,if($E1192="FA Contract",if(and(L$1&lt;=$I1192,L$1&gt;=$H1192),$F1192,""),if($E1192="YP Contract",if(L$1=$H1192,500000,if(L$1=($H1192+1),1000000,if(L$1=($H1192+2),1500000,"")))))))))</f>
        <v/>
      </c>
      <c r="M1192" s="65" t="str">
        <f t="shared" si="2112"/>
        <v/>
      </c>
      <c r="N1192" s="65" t="str">
        <f t="shared" si="2112"/>
        <v/>
      </c>
      <c r="O1192" s="65" t="str">
        <f t="shared" si="2112"/>
        <v/>
      </c>
      <c r="P1192" s="65" t="str">
        <f t="shared" si="2112"/>
        <v/>
      </c>
      <c r="Q1192" s="65" t="str">
        <f t="shared" si="2112"/>
        <v/>
      </c>
      <c r="R1192" s="65" t="str">
        <f t="shared" si="2112"/>
        <v/>
      </c>
      <c r="S1192" s="65" t="str">
        <f t="shared" si="2112"/>
        <v/>
      </c>
      <c r="T1192" s="65" t="str">
        <f t="shared" si="2112"/>
        <v/>
      </c>
      <c r="U1192" s="65" t="str">
        <f t="shared" si="2112"/>
        <v/>
      </c>
      <c r="V1192" s="65" t="str">
        <f t="shared" si="2112"/>
        <v/>
      </c>
      <c r="W1192" s="65" t="str">
        <f t="shared" si="2112"/>
        <v/>
      </c>
      <c r="X1192" s="65" t="str">
        <f t="shared" si="2112"/>
        <v/>
      </c>
      <c r="Y1192" s="65" t="str">
        <f t="shared" si="2112"/>
        <v/>
      </c>
      <c r="Z1192" s="65" t="str">
        <f t="shared" si="2112"/>
        <v/>
      </c>
    </row>
    <row r="1193">
      <c r="B1193" s="23"/>
      <c r="C1193" s="9"/>
      <c r="D1193" s="9"/>
      <c r="E1193" s="9"/>
      <c r="F1193" s="76"/>
      <c r="G1193" s="3"/>
      <c r="I1193" s="64" t="str">
        <f t="shared" si="4"/>
        <v/>
      </c>
      <c r="J1193" s="13" t="str">
        <f t="shared" si="1840"/>
        <v/>
      </c>
      <c r="K1193" s="13" t="str">
        <f t="shared" si="1879"/>
        <v/>
      </c>
      <c r="L1193" s="65" t="str">
        <f t="shared" ref="L1193:Z1193" si="2113">if($E1193="","",if($E1193="Injured",if(and(L$1=year(today()),L$1&lt;=$I1193,L$1&gt;=$H1193),0,if(and(L$1&lt;=$I1193,L$1&gt;=$H1193),$F1193,"")),if($E1193="Dropped",if(and(L$1&lt;=$I1193,L$1&gt;=$H1193),if(Year($D1193)=L$1,$F1193*0.8,if((year($D1193)+1)=L$1,$F1193*0.6,$F1193*0.4)) ,""),if($E1193="Minors",0,if($E1193="FA Contract",if(and(L$1&lt;=$I1193,L$1&gt;=$H1193),$F1193,""),if($E1193="YP Contract",if(L$1=$H1193,500000,if(L$1=($H1193+1),1000000,if(L$1=($H1193+2),1500000,"")))))))))</f>
        <v/>
      </c>
      <c r="M1193" s="65" t="str">
        <f t="shared" si="2113"/>
        <v/>
      </c>
      <c r="N1193" s="65" t="str">
        <f t="shared" si="2113"/>
        <v/>
      </c>
      <c r="O1193" s="65" t="str">
        <f t="shared" si="2113"/>
        <v/>
      </c>
      <c r="P1193" s="65" t="str">
        <f t="shared" si="2113"/>
        <v/>
      </c>
      <c r="Q1193" s="65" t="str">
        <f t="shared" si="2113"/>
        <v/>
      </c>
      <c r="R1193" s="65" t="str">
        <f t="shared" si="2113"/>
        <v/>
      </c>
      <c r="S1193" s="65" t="str">
        <f t="shared" si="2113"/>
        <v/>
      </c>
      <c r="T1193" s="65" t="str">
        <f t="shared" si="2113"/>
        <v/>
      </c>
      <c r="U1193" s="65" t="str">
        <f t="shared" si="2113"/>
        <v/>
      </c>
      <c r="V1193" s="65" t="str">
        <f t="shared" si="2113"/>
        <v/>
      </c>
      <c r="W1193" s="65" t="str">
        <f t="shared" si="2113"/>
        <v/>
      </c>
      <c r="X1193" s="65" t="str">
        <f t="shared" si="2113"/>
        <v/>
      </c>
      <c r="Y1193" s="65" t="str">
        <f t="shared" si="2113"/>
        <v/>
      </c>
      <c r="Z1193" s="65" t="str">
        <f t="shared" si="2113"/>
        <v/>
      </c>
    </row>
    <row r="1194">
      <c r="B1194" s="23"/>
      <c r="C1194" s="9"/>
      <c r="D1194" s="9"/>
      <c r="E1194" s="9"/>
      <c r="F1194" s="76"/>
      <c r="G1194" s="3"/>
      <c r="I1194" s="64" t="str">
        <f t="shared" si="4"/>
        <v/>
      </c>
      <c r="J1194" s="13" t="str">
        <f t="shared" si="1840"/>
        <v/>
      </c>
      <c r="K1194" s="13" t="str">
        <f t="shared" si="1879"/>
        <v/>
      </c>
      <c r="L1194" s="65" t="str">
        <f t="shared" ref="L1194:Z1194" si="2114">if($E1194="","",if($E1194="Injured",if(and(L$1=year(today()),L$1&lt;=$I1194,L$1&gt;=$H1194),0,if(and(L$1&lt;=$I1194,L$1&gt;=$H1194),$F1194,"")),if($E1194="Dropped",if(and(L$1&lt;=$I1194,L$1&gt;=$H1194),if(Year($D1194)=L$1,$F1194*0.8,if((year($D1194)+1)=L$1,$F1194*0.6,$F1194*0.4)) ,""),if($E1194="Minors",0,if($E1194="FA Contract",if(and(L$1&lt;=$I1194,L$1&gt;=$H1194),$F1194,""),if($E1194="YP Contract",if(L$1=$H1194,500000,if(L$1=($H1194+1),1000000,if(L$1=($H1194+2),1500000,"")))))))))</f>
        <v/>
      </c>
      <c r="M1194" s="65" t="str">
        <f t="shared" si="2114"/>
        <v/>
      </c>
      <c r="N1194" s="65" t="str">
        <f t="shared" si="2114"/>
        <v/>
      </c>
      <c r="O1194" s="65" t="str">
        <f t="shared" si="2114"/>
        <v/>
      </c>
      <c r="P1194" s="65" t="str">
        <f t="shared" si="2114"/>
        <v/>
      </c>
      <c r="Q1194" s="65" t="str">
        <f t="shared" si="2114"/>
        <v/>
      </c>
      <c r="R1194" s="65" t="str">
        <f t="shared" si="2114"/>
        <v/>
      </c>
      <c r="S1194" s="65" t="str">
        <f t="shared" si="2114"/>
        <v/>
      </c>
      <c r="T1194" s="65" t="str">
        <f t="shared" si="2114"/>
        <v/>
      </c>
      <c r="U1194" s="65" t="str">
        <f t="shared" si="2114"/>
        <v/>
      </c>
      <c r="V1194" s="65" t="str">
        <f t="shared" si="2114"/>
        <v/>
      </c>
      <c r="W1194" s="65" t="str">
        <f t="shared" si="2114"/>
        <v/>
      </c>
      <c r="X1194" s="65" t="str">
        <f t="shared" si="2114"/>
        <v/>
      </c>
      <c r="Y1194" s="65" t="str">
        <f t="shared" si="2114"/>
        <v/>
      </c>
      <c r="Z1194" s="65" t="str">
        <f t="shared" si="2114"/>
        <v/>
      </c>
    </row>
    <row r="1195">
      <c r="B1195" s="23"/>
      <c r="C1195" s="9"/>
      <c r="D1195" s="9"/>
      <c r="E1195" s="9"/>
      <c r="F1195" s="76"/>
      <c r="G1195" s="3"/>
      <c r="I1195" s="64" t="str">
        <f t="shared" si="4"/>
        <v/>
      </c>
      <c r="J1195" s="13" t="str">
        <f t="shared" si="1840"/>
        <v/>
      </c>
      <c r="K1195" s="13" t="str">
        <f t="shared" si="1879"/>
        <v/>
      </c>
      <c r="L1195" s="65" t="str">
        <f t="shared" ref="L1195:Z1195" si="2115">if($E1195="","",if($E1195="Injured",if(and(L$1=year(today()),L$1&lt;=$I1195,L$1&gt;=$H1195),0,if(and(L$1&lt;=$I1195,L$1&gt;=$H1195),$F1195,"")),if($E1195="Dropped",if(and(L$1&lt;=$I1195,L$1&gt;=$H1195),if(Year($D1195)=L$1,$F1195*0.8,if((year($D1195)+1)=L$1,$F1195*0.6,$F1195*0.4)) ,""),if($E1195="Minors",0,if($E1195="FA Contract",if(and(L$1&lt;=$I1195,L$1&gt;=$H1195),$F1195,""),if($E1195="YP Contract",if(L$1=$H1195,500000,if(L$1=($H1195+1),1000000,if(L$1=($H1195+2),1500000,"")))))))))</f>
        <v/>
      </c>
      <c r="M1195" s="65" t="str">
        <f t="shared" si="2115"/>
        <v/>
      </c>
      <c r="N1195" s="65" t="str">
        <f t="shared" si="2115"/>
        <v/>
      </c>
      <c r="O1195" s="65" t="str">
        <f t="shared" si="2115"/>
        <v/>
      </c>
      <c r="P1195" s="65" t="str">
        <f t="shared" si="2115"/>
        <v/>
      </c>
      <c r="Q1195" s="65" t="str">
        <f t="shared" si="2115"/>
        <v/>
      </c>
      <c r="R1195" s="65" t="str">
        <f t="shared" si="2115"/>
        <v/>
      </c>
      <c r="S1195" s="65" t="str">
        <f t="shared" si="2115"/>
        <v/>
      </c>
      <c r="T1195" s="65" t="str">
        <f t="shared" si="2115"/>
        <v/>
      </c>
      <c r="U1195" s="65" t="str">
        <f t="shared" si="2115"/>
        <v/>
      </c>
      <c r="V1195" s="65" t="str">
        <f t="shared" si="2115"/>
        <v/>
      </c>
      <c r="W1195" s="65" t="str">
        <f t="shared" si="2115"/>
        <v/>
      </c>
      <c r="X1195" s="65" t="str">
        <f t="shared" si="2115"/>
        <v/>
      </c>
      <c r="Y1195" s="65" t="str">
        <f t="shared" si="2115"/>
        <v/>
      </c>
      <c r="Z1195" s="65" t="str">
        <f t="shared" si="2115"/>
        <v/>
      </c>
    </row>
    <row r="1196">
      <c r="B1196" s="23"/>
      <c r="C1196" s="9"/>
      <c r="D1196" s="9"/>
      <c r="E1196" s="9"/>
      <c r="F1196" s="76"/>
      <c r="G1196" s="3"/>
      <c r="I1196" s="64" t="str">
        <f t="shared" si="4"/>
        <v/>
      </c>
      <c r="J1196" s="13" t="str">
        <f t="shared" si="1840"/>
        <v/>
      </c>
      <c r="K1196" s="13" t="str">
        <f t="shared" si="1879"/>
        <v/>
      </c>
      <c r="L1196" s="65" t="str">
        <f t="shared" ref="L1196:Z1196" si="2116">if($E1196="","",if($E1196="Injured",if(and(L$1=year(today()),L$1&lt;=$I1196,L$1&gt;=$H1196),0,if(and(L$1&lt;=$I1196,L$1&gt;=$H1196),$F1196,"")),if($E1196="Dropped",if(and(L$1&lt;=$I1196,L$1&gt;=$H1196),if(Year($D1196)=L$1,$F1196*0.8,if((year($D1196)+1)=L$1,$F1196*0.6,$F1196*0.4)) ,""),if($E1196="Minors",0,if($E1196="FA Contract",if(and(L$1&lt;=$I1196,L$1&gt;=$H1196),$F1196,""),if($E1196="YP Contract",if(L$1=$H1196,500000,if(L$1=($H1196+1),1000000,if(L$1=($H1196+2),1500000,"")))))))))</f>
        <v/>
      </c>
      <c r="M1196" s="65" t="str">
        <f t="shared" si="2116"/>
        <v/>
      </c>
      <c r="N1196" s="65" t="str">
        <f t="shared" si="2116"/>
        <v/>
      </c>
      <c r="O1196" s="65" t="str">
        <f t="shared" si="2116"/>
        <v/>
      </c>
      <c r="P1196" s="65" t="str">
        <f t="shared" si="2116"/>
        <v/>
      </c>
      <c r="Q1196" s="65" t="str">
        <f t="shared" si="2116"/>
        <v/>
      </c>
      <c r="R1196" s="65" t="str">
        <f t="shared" si="2116"/>
        <v/>
      </c>
      <c r="S1196" s="65" t="str">
        <f t="shared" si="2116"/>
        <v/>
      </c>
      <c r="T1196" s="65" t="str">
        <f t="shared" si="2116"/>
        <v/>
      </c>
      <c r="U1196" s="65" t="str">
        <f t="shared" si="2116"/>
        <v/>
      </c>
      <c r="V1196" s="65" t="str">
        <f t="shared" si="2116"/>
        <v/>
      </c>
      <c r="W1196" s="65" t="str">
        <f t="shared" si="2116"/>
        <v/>
      </c>
      <c r="X1196" s="65" t="str">
        <f t="shared" si="2116"/>
        <v/>
      </c>
      <c r="Y1196" s="65" t="str">
        <f t="shared" si="2116"/>
        <v/>
      </c>
      <c r="Z1196" s="65" t="str">
        <f t="shared" si="2116"/>
        <v/>
      </c>
    </row>
    <row r="1197">
      <c r="B1197" s="23"/>
      <c r="C1197" s="9"/>
      <c r="D1197" s="9"/>
      <c r="E1197" s="9"/>
      <c r="F1197" s="76"/>
      <c r="G1197" s="3"/>
      <c r="I1197" s="64" t="str">
        <f t="shared" si="4"/>
        <v/>
      </c>
      <c r="J1197" s="13" t="str">
        <f t="shared" si="1840"/>
        <v/>
      </c>
      <c r="K1197" s="13" t="str">
        <f t="shared" si="1879"/>
        <v/>
      </c>
      <c r="L1197" s="65" t="str">
        <f t="shared" ref="L1197:Z1197" si="2117">if($E1197="","",if($E1197="Injured",if(and(L$1=year(today()),L$1&lt;=$I1197,L$1&gt;=$H1197),0,if(and(L$1&lt;=$I1197,L$1&gt;=$H1197),$F1197,"")),if($E1197="Dropped",if(and(L$1&lt;=$I1197,L$1&gt;=$H1197),if(Year($D1197)=L$1,$F1197*0.8,if((year($D1197)+1)=L$1,$F1197*0.6,$F1197*0.4)) ,""),if($E1197="Minors",0,if($E1197="FA Contract",if(and(L$1&lt;=$I1197,L$1&gt;=$H1197),$F1197,""),if($E1197="YP Contract",if(L$1=$H1197,500000,if(L$1=($H1197+1),1000000,if(L$1=($H1197+2),1500000,"")))))))))</f>
        <v/>
      </c>
      <c r="M1197" s="65" t="str">
        <f t="shared" si="2117"/>
        <v/>
      </c>
      <c r="N1197" s="65" t="str">
        <f t="shared" si="2117"/>
        <v/>
      </c>
      <c r="O1197" s="65" t="str">
        <f t="shared" si="2117"/>
        <v/>
      </c>
      <c r="P1197" s="65" t="str">
        <f t="shared" si="2117"/>
        <v/>
      </c>
      <c r="Q1197" s="65" t="str">
        <f t="shared" si="2117"/>
        <v/>
      </c>
      <c r="R1197" s="65" t="str">
        <f t="shared" si="2117"/>
        <v/>
      </c>
      <c r="S1197" s="65" t="str">
        <f t="shared" si="2117"/>
        <v/>
      </c>
      <c r="T1197" s="65" t="str">
        <f t="shared" si="2117"/>
        <v/>
      </c>
      <c r="U1197" s="65" t="str">
        <f t="shared" si="2117"/>
        <v/>
      </c>
      <c r="V1197" s="65" t="str">
        <f t="shared" si="2117"/>
        <v/>
      </c>
      <c r="W1197" s="65" t="str">
        <f t="shared" si="2117"/>
        <v/>
      </c>
      <c r="X1197" s="65" t="str">
        <f t="shared" si="2117"/>
        <v/>
      </c>
      <c r="Y1197" s="65" t="str">
        <f t="shared" si="2117"/>
        <v/>
      </c>
      <c r="Z1197" s="65" t="str">
        <f t="shared" si="2117"/>
        <v/>
      </c>
    </row>
    <row r="1198">
      <c r="B1198" s="23"/>
      <c r="C1198" s="9"/>
      <c r="D1198" s="9"/>
      <c r="E1198" s="9"/>
      <c r="F1198" s="76"/>
      <c r="G1198" s="3"/>
      <c r="I1198" s="64" t="str">
        <f t="shared" si="4"/>
        <v/>
      </c>
      <c r="J1198" s="13" t="str">
        <f t="shared" si="1840"/>
        <v/>
      </c>
      <c r="K1198" s="13" t="str">
        <f t="shared" si="1879"/>
        <v/>
      </c>
      <c r="L1198" s="65" t="str">
        <f t="shared" ref="L1198:Z1198" si="2118">if($E1198="","",if($E1198="Injured",if(and(L$1=year(today()),L$1&lt;=$I1198,L$1&gt;=$H1198),0,if(and(L$1&lt;=$I1198,L$1&gt;=$H1198),$F1198,"")),if($E1198="Dropped",if(and(L$1&lt;=$I1198,L$1&gt;=$H1198),if(Year($D1198)=L$1,$F1198*0.8,if((year($D1198)+1)=L$1,$F1198*0.6,$F1198*0.4)) ,""),if($E1198="Minors",0,if($E1198="FA Contract",if(and(L$1&lt;=$I1198,L$1&gt;=$H1198),$F1198,""),if($E1198="YP Contract",if(L$1=$H1198,500000,if(L$1=($H1198+1),1000000,if(L$1=($H1198+2),1500000,"")))))))))</f>
        <v/>
      </c>
      <c r="M1198" s="65" t="str">
        <f t="shared" si="2118"/>
        <v/>
      </c>
      <c r="N1198" s="65" t="str">
        <f t="shared" si="2118"/>
        <v/>
      </c>
      <c r="O1198" s="65" t="str">
        <f t="shared" si="2118"/>
        <v/>
      </c>
      <c r="P1198" s="65" t="str">
        <f t="shared" si="2118"/>
        <v/>
      </c>
      <c r="Q1198" s="65" t="str">
        <f t="shared" si="2118"/>
        <v/>
      </c>
      <c r="R1198" s="65" t="str">
        <f t="shared" si="2118"/>
        <v/>
      </c>
      <c r="S1198" s="65" t="str">
        <f t="shared" si="2118"/>
        <v/>
      </c>
      <c r="T1198" s="65" t="str">
        <f t="shared" si="2118"/>
        <v/>
      </c>
      <c r="U1198" s="65" t="str">
        <f t="shared" si="2118"/>
        <v/>
      </c>
      <c r="V1198" s="65" t="str">
        <f t="shared" si="2118"/>
        <v/>
      </c>
      <c r="W1198" s="65" t="str">
        <f t="shared" si="2118"/>
        <v/>
      </c>
      <c r="X1198" s="65" t="str">
        <f t="shared" si="2118"/>
        <v/>
      </c>
      <c r="Y1198" s="65" t="str">
        <f t="shared" si="2118"/>
        <v/>
      </c>
      <c r="Z1198" s="65" t="str">
        <f t="shared" si="2118"/>
        <v/>
      </c>
    </row>
    <row r="1199">
      <c r="B1199" s="23"/>
      <c r="C1199" s="9"/>
      <c r="D1199" s="9"/>
      <c r="E1199" s="9"/>
      <c r="F1199" s="76"/>
      <c r="G1199" s="3"/>
      <c r="I1199" s="64" t="str">
        <f t="shared" si="4"/>
        <v/>
      </c>
      <c r="J1199" s="13" t="str">
        <f t="shared" si="1840"/>
        <v/>
      </c>
      <c r="K1199" s="13" t="str">
        <f t="shared" si="1879"/>
        <v/>
      </c>
      <c r="L1199" s="65" t="str">
        <f t="shared" ref="L1199:Z1199" si="2119">if($E1199="","",if($E1199="Injured",if(and(L$1=year(today()),L$1&lt;=$I1199,L$1&gt;=$H1199),0,if(and(L$1&lt;=$I1199,L$1&gt;=$H1199),$F1199,"")),if($E1199="Dropped",if(and(L$1&lt;=$I1199,L$1&gt;=$H1199),if(Year($D1199)=L$1,$F1199*0.8,if((year($D1199)+1)=L$1,$F1199*0.6,$F1199*0.4)) ,""),if($E1199="Minors",0,if($E1199="FA Contract",if(and(L$1&lt;=$I1199,L$1&gt;=$H1199),$F1199,""),if($E1199="YP Contract",if(L$1=$H1199,500000,if(L$1=($H1199+1),1000000,if(L$1=($H1199+2),1500000,"")))))))))</f>
        <v/>
      </c>
      <c r="M1199" s="65" t="str">
        <f t="shared" si="2119"/>
        <v/>
      </c>
      <c r="N1199" s="65" t="str">
        <f t="shared" si="2119"/>
        <v/>
      </c>
      <c r="O1199" s="65" t="str">
        <f t="shared" si="2119"/>
        <v/>
      </c>
      <c r="P1199" s="65" t="str">
        <f t="shared" si="2119"/>
        <v/>
      </c>
      <c r="Q1199" s="65" t="str">
        <f t="shared" si="2119"/>
        <v/>
      </c>
      <c r="R1199" s="65" t="str">
        <f t="shared" si="2119"/>
        <v/>
      </c>
      <c r="S1199" s="65" t="str">
        <f t="shared" si="2119"/>
        <v/>
      </c>
      <c r="T1199" s="65" t="str">
        <f t="shared" si="2119"/>
        <v/>
      </c>
      <c r="U1199" s="65" t="str">
        <f t="shared" si="2119"/>
        <v/>
      </c>
      <c r="V1199" s="65" t="str">
        <f t="shared" si="2119"/>
        <v/>
      </c>
      <c r="W1199" s="65" t="str">
        <f t="shared" si="2119"/>
        <v/>
      </c>
      <c r="X1199" s="65" t="str">
        <f t="shared" si="2119"/>
        <v/>
      </c>
      <c r="Y1199" s="65" t="str">
        <f t="shared" si="2119"/>
        <v/>
      </c>
      <c r="Z1199" s="65" t="str">
        <f t="shared" si="2119"/>
        <v/>
      </c>
    </row>
    <row r="1200">
      <c r="B1200" s="23"/>
      <c r="C1200" s="9"/>
      <c r="D1200" s="9"/>
      <c r="E1200" s="9"/>
      <c r="F1200" s="76"/>
      <c r="G1200" s="3"/>
      <c r="I1200" s="64" t="str">
        <f t="shared" si="4"/>
        <v/>
      </c>
      <c r="J1200" s="13" t="str">
        <f t="shared" si="1840"/>
        <v/>
      </c>
      <c r="K1200" s="13" t="str">
        <f t="shared" si="1879"/>
        <v/>
      </c>
      <c r="L1200" s="65" t="str">
        <f t="shared" ref="L1200:Z1200" si="2120">if($E1200="","",if($E1200="Injured",if(and(L$1=year(today()),L$1&lt;=$I1200,L$1&gt;=$H1200),0,if(and(L$1&lt;=$I1200,L$1&gt;=$H1200),$F1200,"")),if($E1200="Dropped",if(and(L$1&lt;=$I1200,L$1&gt;=$H1200),if(Year($D1200)=L$1,$F1200*0.8,if((year($D1200)+1)=L$1,$F1200*0.6,$F1200*0.4)) ,""),if($E1200="Minors",0,if($E1200="FA Contract",if(and(L$1&lt;=$I1200,L$1&gt;=$H1200),$F1200,""),if($E1200="YP Contract",if(L$1=$H1200,500000,if(L$1=($H1200+1),1000000,if(L$1=($H1200+2),1500000,"")))))))))</f>
        <v/>
      </c>
      <c r="M1200" s="65" t="str">
        <f t="shared" si="2120"/>
        <v/>
      </c>
      <c r="N1200" s="65" t="str">
        <f t="shared" si="2120"/>
        <v/>
      </c>
      <c r="O1200" s="65" t="str">
        <f t="shared" si="2120"/>
        <v/>
      </c>
      <c r="P1200" s="65" t="str">
        <f t="shared" si="2120"/>
        <v/>
      </c>
      <c r="Q1200" s="65" t="str">
        <f t="shared" si="2120"/>
        <v/>
      </c>
      <c r="R1200" s="65" t="str">
        <f t="shared" si="2120"/>
        <v/>
      </c>
      <c r="S1200" s="65" t="str">
        <f t="shared" si="2120"/>
        <v/>
      </c>
      <c r="T1200" s="65" t="str">
        <f t="shared" si="2120"/>
        <v/>
      </c>
      <c r="U1200" s="65" t="str">
        <f t="shared" si="2120"/>
        <v/>
      </c>
      <c r="V1200" s="65" t="str">
        <f t="shared" si="2120"/>
        <v/>
      </c>
      <c r="W1200" s="65" t="str">
        <f t="shared" si="2120"/>
        <v/>
      </c>
      <c r="X1200" s="65" t="str">
        <f t="shared" si="2120"/>
        <v/>
      </c>
      <c r="Y1200" s="65" t="str">
        <f t="shared" si="2120"/>
        <v/>
      </c>
      <c r="Z1200" s="65" t="str">
        <f t="shared" si="2120"/>
        <v/>
      </c>
    </row>
    <row r="1201">
      <c r="B1201" s="23"/>
      <c r="C1201" s="9"/>
      <c r="D1201" s="9"/>
      <c r="E1201" s="9"/>
      <c r="F1201" s="76"/>
      <c r="G1201" s="3"/>
      <c r="I1201" s="64" t="str">
        <f t="shared" si="4"/>
        <v/>
      </c>
      <c r="J1201" s="13" t="str">
        <f t="shared" si="1840"/>
        <v/>
      </c>
      <c r="K1201" s="13" t="str">
        <f t="shared" si="1879"/>
        <v/>
      </c>
      <c r="L1201" s="65" t="str">
        <f t="shared" ref="L1201:Z1201" si="2121">if($E1201="","",if($E1201="Injured",if(and(L$1=year(today()),L$1&lt;=$I1201,L$1&gt;=$H1201),0,if(and(L$1&lt;=$I1201,L$1&gt;=$H1201),$F1201,"")),if($E1201="Dropped",if(and(L$1&lt;=$I1201,L$1&gt;=$H1201),if(Year($D1201)=L$1,$F1201*0.8,if((year($D1201)+1)=L$1,$F1201*0.6,$F1201*0.4)) ,""),if($E1201="Minors",0,if($E1201="FA Contract",if(and(L$1&lt;=$I1201,L$1&gt;=$H1201),$F1201,""),if($E1201="YP Contract",if(L$1=$H1201,500000,if(L$1=($H1201+1),1000000,if(L$1=($H1201+2),1500000,"")))))))))</f>
        <v/>
      </c>
      <c r="M1201" s="65" t="str">
        <f t="shared" si="2121"/>
        <v/>
      </c>
      <c r="N1201" s="65" t="str">
        <f t="shared" si="2121"/>
        <v/>
      </c>
      <c r="O1201" s="65" t="str">
        <f t="shared" si="2121"/>
        <v/>
      </c>
      <c r="P1201" s="65" t="str">
        <f t="shared" si="2121"/>
        <v/>
      </c>
      <c r="Q1201" s="65" t="str">
        <f t="shared" si="2121"/>
        <v/>
      </c>
      <c r="R1201" s="65" t="str">
        <f t="shared" si="2121"/>
        <v/>
      </c>
      <c r="S1201" s="65" t="str">
        <f t="shared" si="2121"/>
        <v/>
      </c>
      <c r="T1201" s="65" t="str">
        <f t="shared" si="2121"/>
        <v/>
      </c>
      <c r="U1201" s="65" t="str">
        <f t="shared" si="2121"/>
        <v/>
      </c>
      <c r="V1201" s="65" t="str">
        <f t="shared" si="2121"/>
        <v/>
      </c>
      <c r="W1201" s="65" t="str">
        <f t="shared" si="2121"/>
        <v/>
      </c>
      <c r="X1201" s="65" t="str">
        <f t="shared" si="2121"/>
        <v/>
      </c>
      <c r="Y1201" s="65" t="str">
        <f t="shared" si="2121"/>
        <v/>
      </c>
      <c r="Z1201" s="65" t="str">
        <f t="shared" si="2121"/>
        <v/>
      </c>
    </row>
    <row r="1202">
      <c r="B1202" s="23"/>
      <c r="C1202" s="9"/>
      <c r="D1202" s="9"/>
      <c r="E1202" s="9"/>
      <c r="F1202" s="76"/>
      <c r="G1202" s="3"/>
      <c r="I1202" s="64" t="str">
        <f t="shared" si="4"/>
        <v/>
      </c>
      <c r="J1202" s="13" t="str">
        <f t="shared" si="1840"/>
        <v/>
      </c>
      <c r="K1202" s="13" t="str">
        <f t="shared" si="1879"/>
        <v/>
      </c>
      <c r="L1202" s="65" t="str">
        <f t="shared" ref="L1202:Z1202" si="2122">if($E1202="","",if($E1202="Injured",if(and(L$1=year(today()),L$1&lt;=$I1202,L$1&gt;=$H1202),0,if(and(L$1&lt;=$I1202,L$1&gt;=$H1202),$F1202,"")),if($E1202="Dropped",if(and(L$1&lt;=$I1202,L$1&gt;=$H1202),if(Year($D1202)=L$1,$F1202*0.8,if((year($D1202)+1)=L$1,$F1202*0.6,$F1202*0.4)) ,""),if($E1202="Minors",0,if($E1202="FA Contract",if(and(L$1&lt;=$I1202,L$1&gt;=$H1202),$F1202,""),if($E1202="YP Contract",if(L$1=$H1202,500000,if(L$1=($H1202+1),1000000,if(L$1=($H1202+2),1500000,"")))))))))</f>
        <v/>
      </c>
      <c r="M1202" s="65" t="str">
        <f t="shared" si="2122"/>
        <v/>
      </c>
      <c r="N1202" s="65" t="str">
        <f t="shared" si="2122"/>
        <v/>
      </c>
      <c r="O1202" s="65" t="str">
        <f t="shared" si="2122"/>
        <v/>
      </c>
      <c r="P1202" s="65" t="str">
        <f t="shared" si="2122"/>
        <v/>
      </c>
      <c r="Q1202" s="65" t="str">
        <f t="shared" si="2122"/>
        <v/>
      </c>
      <c r="R1202" s="65" t="str">
        <f t="shared" si="2122"/>
        <v/>
      </c>
      <c r="S1202" s="65" t="str">
        <f t="shared" si="2122"/>
        <v/>
      </c>
      <c r="T1202" s="65" t="str">
        <f t="shared" si="2122"/>
        <v/>
      </c>
      <c r="U1202" s="65" t="str">
        <f t="shared" si="2122"/>
        <v/>
      </c>
      <c r="V1202" s="65" t="str">
        <f t="shared" si="2122"/>
        <v/>
      </c>
      <c r="W1202" s="65" t="str">
        <f t="shared" si="2122"/>
        <v/>
      </c>
      <c r="X1202" s="65" t="str">
        <f t="shared" si="2122"/>
        <v/>
      </c>
      <c r="Y1202" s="65" t="str">
        <f t="shared" si="2122"/>
        <v/>
      </c>
      <c r="Z1202" s="65" t="str">
        <f t="shared" si="2122"/>
        <v/>
      </c>
    </row>
    <row r="1203">
      <c r="B1203" s="23"/>
      <c r="C1203" s="9"/>
      <c r="D1203" s="9"/>
      <c r="E1203" s="9"/>
      <c r="F1203" s="76"/>
      <c r="G1203" s="3"/>
      <c r="I1203" s="64" t="str">
        <f t="shared" si="4"/>
        <v/>
      </c>
      <c r="J1203" s="13" t="str">
        <f t="shared" si="1840"/>
        <v/>
      </c>
      <c r="K1203" s="13" t="str">
        <f t="shared" si="1879"/>
        <v/>
      </c>
      <c r="L1203" s="65" t="str">
        <f t="shared" ref="L1203:Z1203" si="2123">if($E1203="","",if($E1203="Injured",if(and(L$1=year(today()),L$1&lt;=$I1203,L$1&gt;=$H1203),0,if(and(L$1&lt;=$I1203,L$1&gt;=$H1203),$F1203,"")),if($E1203="Dropped",if(and(L$1&lt;=$I1203,L$1&gt;=$H1203),if(Year($D1203)=L$1,$F1203*0.8,if((year($D1203)+1)=L$1,$F1203*0.6,$F1203*0.4)) ,""),if($E1203="Minors",0,if($E1203="FA Contract",if(and(L$1&lt;=$I1203,L$1&gt;=$H1203),$F1203,""),if($E1203="YP Contract",if(L$1=$H1203,500000,if(L$1=($H1203+1),1000000,if(L$1=($H1203+2),1500000,"")))))))))</f>
        <v/>
      </c>
      <c r="M1203" s="65" t="str">
        <f t="shared" si="2123"/>
        <v/>
      </c>
      <c r="N1203" s="65" t="str">
        <f t="shared" si="2123"/>
        <v/>
      </c>
      <c r="O1203" s="65" t="str">
        <f t="shared" si="2123"/>
        <v/>
      </c>
      <c r="P1203" s="65" t="str">
        <f t="shared" si="2123"/>
        <v/>
      </c>
      <c r="Q1203" s="65" t="str">
        <f t="shared" si="2123"/>
        <v/>
      </c>
      <c r="R1203" s="65" t="str">
        <f t="shared" si="2123"/>
        <v/>
      </c>
      <c r="S1203" s="65" t="str">
        <f t="shared" si="2123"/>
        <v/>
      </c>
      <c r="T1203" s="65" t="str">
        <f t="shared" si="2123"/>
        <v/>
      </c>
      <c r="U1203" s="65" t="str">
        <f t="shared" si="2123"/>
        <v/>
      </c>
      <c r="V1203" s="65" t="str">
        <f t="shared" si="2123"/>
        <v/>
      </c>
      <c r="W1203" s="65" t="str">
        <f t="shared" si="2123"/>
        <v/>
      </c>
      <c r="X1203" s="65" t="str">
        <f t="shared" si="2123"/>
        <v/>
      </c>
      <c r="Y1203" s="65" t="str">
        <f t="shared" si="2123"/>
        <v/>
      </c>
      <c r="Z1203" s="65" t="str">
        <f t="shared" si="2123"/>
        <v/>
      </c>
    </row>
    <row r="1204">
      <c r="B1204" s="23"/>
      <c r="C1204" s="9"/>
      <c r="D1204" s="9"/>
      <c r="E1204" s="9"/>
      <c r="F1204" s="76"/>
      <c r="G1204" s="3"/>
      <c r="I1204" s="64" t="str">
        <f t="shared" si="4"/>
        <v/>
      </c>
      <c r="J1204" s="13" t="str">
        <f t="shared" si="1840"/>
        <v/>
      </c>
      <c r="K1204" s="13" t="str">
        <f t="shared" si="1879"/>
        <v/>
      </c>
      <c r="L1204" s="65" t="str">
        <f t="shared" ref="L1204:Z1204" si="2124">if($E1204="","",if($E1204="Injured",if(and(L$1=year(today()),L$1&lt;=$I1204,L$1&gt;=$H1204),0,if(and(L$1&lt;=$I1204,L$1&gt;=$H1204),$F1204,"")),if($E1204="Dropped",if(and(L$1&lt;=$I1204,L$1&gt;=$H1204),if(Year($D1204)=L$1,$F1204*0.8,if((year($D1204)+1)=L$1,$F1204*0.6,$F1204*0.4)) ,""),if($E1204="Minors",0,if($E1204="FA Contract",if(and(L$1&lt;=$I1204,L$1&gt;=$H1204),$F1204,""),if($E1204="YP Contract",if(L$1=$H1204,500000,if(L$1=($H1204+1),1000000,if(L$1=($H1204+2),1500000,"")))))))))</f>
        <v/>
      </c>
      <c r="M1204" s="65" t="str">
        <f t="shared" si="2124"/>
        <v/>
      </c>
      <c r="N1204" s="65" t="str">
        <f t="shared" si="2124"/>
        <v/>
      </c>
      <c r="O1204" s="65" t="str">
        <f t="shared" si="2124"/>
        <v/>
      </c>
      <c r="P1204" s="65" t="str">
        <f t="shared" si="2124"/>
        <v/>
      </c>
      <c r="Q1204" s="65" t="str">
        <f t="shared" si="2124"/>
        <v/>
      </c>
      <c r="R1204" s="65" t="str">
        <f t="shared" si="2124"/>
        <v/>
      </c>
      <c r="S1204" s="65" t="str">
        <f t="shared" si="2124"/>
        <v/>
      </c>
      <c r="T1204" s="65" t="str">
        <f t="shared" si="2124"/>
        <v/>
      </c>
      <c r="U1204" s="65" t="str">
        <f t="shared" si="2124"/>
        <v/>
      </c>
      <c r="V1204" s="65" t="str">
        <f t="shared" si="2124"/>
        <v/>
      </c>
      <c r="W1204" s="65" t="str">
        <f t="shared" si="2124"/>
        <v/>
      </c>
      <c r="X1204" s="65" t="str">
        <f t="shared" si="2124"/>
        <v/>
      </c>
      <c r="Y1204" s="65" t="str">
        <f t="shared" si="2124"/>
        <v/>
      </c>
      <c r="Z1204" s="65" t="str">
        <f t="shared" si="2124"/>
        <v/>
      </c>
    </row>
    <row r="1205">
      <c r="B1205" s="23"/>
      <c r="C1205" s="9"/>
      <c r="D1205" s="9"/>
      <c r="E1205" s="9"/>
      <c r="F1205" s="76"/>
      <c r="G1205" s="3"/>
      <c r="I1205" s="64" t="str">
        <f t="shared" si="4"/>
        <v/>
      </c>
      <c r="J1205" s="13" t="str">
        <f t="shared" si="1840"/>
        <v/>
      </c>
      <c r="K1205" s="13" t="str">
        <f t="shared" si="1879"/>
        <v/>
      </c>
      <c r="L1205" s="65" t="str">
        <f t="shared" ref="L1205:Z1205" si="2125">if($E1205="","",if($E1205="Injured",if(and(L$1=year(today()),L$1&lt;=$I1205,L$1&gt;=$H1205),0,if(and(L$1&lt;=$I1205,L$1&gt;=$H1205),$F1205,"")),if($E1205="Dropped",if(and(L$1&lt;=$I1205,L$1&gt;=$H1205),if(Year($D1205)=L$1,$F1205*0.8,if((year($D1205)+1)=L$1,$F1205*0.6,$F1205*0.4)) ,""),if($E1205="Minors",0,if($E1205="FA Contract",if(and(L$1&lt;=$I1205,L$1&gt;=$H1205),$F1205,""),if($E1205="YP Contract",if(L$1=$H1205,500000,if(L$1=($H1205+1),1000000,if(L$1=($H1205+2),1500000,"")))))))))</f>
        <v/>
      </c>
      <c r="M1205" s="65" t="str">
        <f t="shared" si="2125"/>
        <v/>
      </c>
      <c r="N1205" s="65" t="str">
        <f t="shared" si="2125"/>
        <v/>
      </c>
      <c r="O1205" s="65" t="str">
        <f t="shared" si="2125"/>
        <v/>
      </c>
      <c r="P1205" s="65" t="str">
        <f t="shared" si="2125"/>
        <v/>
      </c>
      <c r="Q1205" s="65" t="str">
        <f t="shared" si="2125"/>
        <v/>
      </c>
      <c r="R1205" s="65" t="str">
        <f t="shared" si="2125"/>
        <v/>
      </c>
      <c r="S1205" s="65" t="str">
        <f t="shared" si="2125"/>
        <v/>
      </c>
      <c r="T1205" s="65" t="str">
        <f t="shared" si="2125"/>
        <v/>
      </c>
      <c r="U1205" s="65" t="str">
        <f t="shared" si="2125"/>
        <v/>
      </c>
      <c r="V1205" s="65" t="str">
        <f t="shared" si="2125"/>
        <v/>
      </c>
      <c r="W1205" s="65" t="str">
        <f t="shared" si="2125"/>
        <v/>
      </c>
      <c r="X1205" s="65" t="str">
        <f t="shared" si="2125"/>
        <v/>
      </c>
      <c r="Y1205" s="65" t="str">
        <f t="shared" si="2125"/>
        <v/>
      </c>
      <c r="Z1205" s="65" t="str">
        <f t="shared" si="2125"/>
        <v/>
      </c>
    </row>
    <row r="1206">
      <c r="B1206" s="23"/>
      <c r="C1206" s="9"/>
      <c r="D1206" s="9"/>
      <c r="E1206" s="9"/>
      <c r="F1206" s="76"/>
      <c r="G1206" s="3"/>
      <c r="I1206" s="64" t="str">
        <f t="shared" si="4"/>
        <v/>
      </c>
      <c r="J1206" s="13" t="str">
        <f t="shared" si="1840"/>
        <v/>
      </c>
      <c r="K1206" s="13" t="str">
        <f t="shared" si="1879"/>
        <v/>
      </c>
      <c r="L1206" s="65" t="str">
        <f t="shared" ref="L1206:Z1206" si="2126">if($E1206="","",if($E1206="Injured",if(and(L$1=year(today()),L$1&lt;=$I1206,L$1&gt;=$H1206),0,if(and(L$1&lt;=$I1206,L$1&gt;=$H1206),$F1206,"")),if($E1206="Dropped",if(and(L$1&lt;=$I1206,L$1&gt;=$H1206),if(Year($D1206)=L$1,$F1206*0.8,if((year($D1206)+1)=L$1,$F1206*0.6,$F1206*0.4)) ,""),if($E1206="Minors",0,if($E1206="FA Contract",if(and(L$1&lt;=$I1206,L$1&gt;=$H1206),$F1206,""),if($E1206="YP Contract",if(L$1=$H1206,500000,if(L$1=($H1206+1),1000000,if(L$1=($H1206+2),1500000,"")))))))))</f>
        <v/>
      </c>
      <c r="M1206" s="65" t="str">
        <f t="shared" si="2126"/>
        <v/>
      </c>
      <c r="N1206" s="65" t="str">
        <f t="shared" si="2126"/>
        <v/>
      </c>
      <c r="O1206" s="65" t="str">
        <f t="shared" si="2126"/>
        <v/>
      </c>
      <c r="P1206" s="65" t="str">
        <f t="shared" si="2126"/>
        <v/>
      </c>
      <c r="Q1206" s="65" t="str">
        <f t="shared" si="2126"/>
        <v/>
      </c>
      <c r="R1206" s="65" t="str">
        <f t="shared" si="2126"/>
        <v/>
      </c>
      <c r="S1206" s="65" t="str">
        <f t="shared" si="2126"/>
        <v/>
      </c>
      <c r="T1206" s="65" t="str">
        <f t="shared" si="2126"/>
        <v/>
      </c>
      <c r="U1206" s="65" t="str">
        <f t="shared" si="2126"/>
        <v/>
      </c>
      <c r="V1206" s="65" t="str">
        <f t="shared" si="2126"/>
        <v/>
      </c>
      <c r="W1206" s="65" t="str">
        <f t="shared" si="2126"/>
        <v/>
      </c>
      <c r="X1206" s="65" t="str">
        <f t="shared" si="2126"/>
        <v/>
      </c>
      <c r="Y1206" s="65" t="str">
        <f t="shared" si="2126"/>
        <v/>
      </c>
      <c r="Z1206" s="65" t="str">
        <f t="shared" si="2126"/>
        <v/>
      </c>
    </row>
    <row r="1207">
      <c r="B1207" s="23"/>
      <c r="C1207" s="9"/>
      <c r="D1207" s="9"/>
      <c r="E1207" s="9"/>
      <c r="F1207" s="76"/>
      <c r="G1207" s="3"/>
      <c r="I1207" s="64" t="str">
        <f t="shared" si="4"/>
        <v/>
      </c>
      <c r="J1207" s="13" t="str">
        <f t="shared" si="1840"/>
        <v/>
      </c>
      <c r="K1207" s="13" t="str">
        <f t="shared" si="1879"/>
        <v/>
      </c>
      <c r="L1207" s="65" t="str">
        <f t="shared" ref="L1207:Z1207" si="2127">if($E1207="","",if($E1207="Injured",if(and(L$1=year(today()),L$1&lt;=$I1207,L$1&gt;=$H1207),0,if(and(L$1&lt;=$I1207,L$1&gt;=$H1207),$F1207,"")),if($E1207="Dropped",if(and(L$1&lt;=$I1207,L$1&gt;=$H1207),if(Year($D1207)=L$1,$F1207*0.8,if((year($D1207)+1)=L$1,$F1207*0.6,$F1207*0.4)) ,""),if($E1207="Minors",0,if($E1207="FA Contract",if(and(L$1&lt;=$I1207,L$1&gt;=$H1207),$F1207,""),if($E1207="YP Contract",if(L$1=$H1207,500000,if(L$1=($H1207+1),1000000,if(L$1=($H1207+2),1500000,"")))))))))</f>
        <v/>
      </c>
      <c r="M1207" s="65" t="str">
        <f t="shared" si="2127"/>
        <v/>
      </c>
      <c r="N1207" s="65" t="str">
        <f t="shared" si="2127"/>
        <v/>
      </c>
      <c r="O1207" s="65" t="str">
        <f t="shared" si="2127"/>
        <v/>
      </c>
      <c r="P1207" s="65" t="str">
        <f t="shared" si="2127"/>
        <v/>
      </c>
      <c r="Q1207" s="65" t="str">
        <f t="shared" si="2127"/>
        <v/>
      </c>
      <c r="R1207" s="65" t="str">
        <f t="shared" si="2127"/>
        <v/>
      </c>
      <c r="S1207" s="65" t="str">
        <f t="shared" si="2127"/>
        <v/>
      </c>
      <c r="T1207" s="65" t="str">
        <f t="shared" si="2127"/>
        <v/>
      </c>
      <c r="U1207" s="65" t="str">
        <f t="shared" si="2127"/>
        <v/>
      </c>
      <c r="V1207" s="65" t="str">
        <f t="shared" si="2127"/>
        <v/>
      </c>
      <c r="W1207" s="65" t="str">
        <f t="shared" si="2127"/>
        <v/>
      </c>
      <c r="X1207" s="65" t="str">
        <f t="shared" si="2127"/>
        <v/>
      </c>
      <c r="Y1207" s="65" t="str">
        <f t="shared" si="2127"/>
        <v/>
      </c>
      <c r="Z1207" s="65" t="str">
        <f t="shared" si="2127"/>
        <v/>
      </c>
    </row>
    <row r="1208">
      <c r="B1208" s="23"/>
      <c r="C1208" s="9"/>
      <c r="D1208" s="9"/>
      <c r="E1208" s="9"/>
      <c r="F1208" s="76"/>
      <c r="G1208" s="3"/>
      <c r="I1208" s="64" t="str">
        <f t="shared" si="4"/>
        <v/>
      </c>
      <c r="J1208" s="13" t="str">
        <f t="shared" si="1840"/>
        <v/>
      </c>
      <c r="K1208" s="13" t="str">
        <f t="shared" si="1879"/>
        <v/>
      </c>
      <c r="L1208" s="65" t="str">
        <f t="shared" ref="L1208:Z1208" si="2128">if($E1208="","",if($E1208="Injured",if(and(L$1=year(today()),L$1&lt;=$I1208,L$1&gt;=$H1208),0,if(and(L$1&lt;=$I1208,L$1&gt;=$H1208),$F1208,"")),if($E1208="Dropped",if(and(L$1&lt;=$I1208,L$1&gt;=$H1208),if(Year($D1208)=L$1,$F1208*0.8,if((year($D1208)+1)=L$1,$F1208*0.6,$F1208*0.4)) ,""),if($E1208="Minors",0,if($E1208="FA Contract",if(and(L$1&lt;=$I1208,L$1&gt;=$H1208),$F1208,""),if($E1208="YP Contract",if(L$1=$H1208,500000,if(L$1=($H1208+1),1000000,if(L$1=($H1208+2),1500000,"")))))))))</f>
        <v/>
      </c>
      <c r="M1208" s="65" t="str">
        <f t="shared" si="2128"/>
        <v/>
      </c>
      <c r="N1208" s="65" t="str">
        <f t="shared" si="2128"/>
        <v/>
      </c>
      <c r="O1208" s="65" t="str">
        <f t="shared" si="2128"/>
        <v/>
      </c>
      <c r="P1208" s="65" t="str">
        <f t="shared" si="2128"/>
        <v/>
      </c>
      <c r="Q1208" s="65" t="str">
        <f t="shared" si="2128"/>
        <v/>
      </c>
      <c r="R1208" s="65" t="str">
        <f t="shared" si="2128"/>
        <v/>
      </c>
      <c r="S1208" s="65" t="str">
        <f t="shared" si="2128"/>
        <v/>
      </c>
      <c r="T1208" s="65" t="str">
        <f t="shared" si="2128"/>
        <v/>
      </c>
      <c r="U1208" s="65" t="str">
        <f t="shared" si="2128"/>
        <v/>
      </c>
      <c r="V1208" s="65" t="str">
        <f t="shared" si="2128"/>
        <v/>
      </c>
      <c r="W1208" s="65" t="str">
        <f t="shared" si="2128"/>
        <v/>
      </c>
      <c r="X1208" s="65" t="str">
        <f t="shared" si="2128"/>
        <v/>
      </c>
      <c r="Y1208" s="65" t="str">
        <f t="shared" si="2128"/>
        <v/>
      </c>
      <c r="Z1208" s="65" t="str">
        <f t="shared" si="2128"/>
        <v/>
      </c>
    </row>
    <row r="1209">
      <c r="B1209" s="23"/>
      <c r="C1209" s="9"/>
      <c r="D1209" s="9"/>
      <c r="E1209" s="9"/>
      <c r="F1209" s="76"/>
      <c r="G1209" s="3"/>
      <c r="I1209" s="64" t="str">
        <f t="shared" si="4"/>
        <v/>
      </c>
      <c r="J1209" s="13" t="str">
        <f t="shared" si="1840"/>
        <v/>
      </c>
      <c r="K1209" s="13" t="str">
        <f t="shared" si="1879"/>
        <v/>
      </c>
      <c r="L1209" s="65" t="str">
        <f t="shared" ref="L1209:Z1209" si="2129">if($E1209="","",if($E1209="Injured",if(and(L$1=year(today()),L$1&lt;=$I1209,L$1&gt;=$H1209),0,if(and(L$1&lt;=$I1209,L$1&gt;=$H1209),$F1209,"")),if($E1209="Dropped",if(and(L$1&lt;=$I1209,L$1&gt;=$H1209),if(Year($D1209)=L$1,$F1209*0.8,if((year($D1209)+1)=L$1,$F1209*0.6,$F1209*0.4)) ,""),if($E1209="Minors",0,if($E1209="FA Contract",if(and(L$1&lt;=$I1209,L$1&gt;=$H1209),$F1209,""),if($E1209="YP Contract",if(L$1=$H1209,500000,if(L$1=($H1209+1),1000000,if(L$1=($H1209+2),1500000,"")))))))))</f>
        <v/>
      </c>
      <c r="M1209" s="65" t="str">
        <f t="shared" si="2129"/>
        <v/>
      </c>
      <c r="N1209" s="65" t="str">
        <f t="shared" si="2129"/>
        <v/>
      </c>
      <c r="O1209" s="65" t="str">
        <f t="shared" si="2129"/>
        <v/>
      </c>
      <c r="P1209" s="65" t="str">
        <f t="shared" si="2129"/>
        <v/>
      </c>
      <c r="Q1209" s="65" t="str">
        <f t="shared" si="2129"/>
        <v/>
      </c>
      <c r="R1209" s="65" t="str">
        <f t="shared" si="2129"/>
        <v/>
      </c>
      <c r="S1209" s="65" t="str">
        <f t="shared" si="2129"/>
        <v/>
      </c>
      <c r="T1209" s="65" t="str">
        <f t="shared" si="2129"/>
        <v/>
      </c>
      <c r="U1209" s="65" t="str">
        <f t="shared" si="2129"/>
        <v/>
      </c>
      <c r="V1209" s="65" t="str">
        <f t="shared" si="2129"/>
        <v/>
      </c>
      <c r="W1209" s="65" t="str">
        <f t="shared" si="2129"/>
        <v/>
      </c>
      <c r="X1209" s="65" t="str">
        <f t="shared" si="2129"/>
        <v/>
      </c>
      <c r="Y1209" s="65" t="str">
        <f t="shared" si="2129"/>
        <v/>
      </c>
      <c r="Z1209" s="65" t="str">
        <f t="shared" si="2129"/>
        <v/>
      </c>
    </row>
    <row r="1210">
      <c r="B1210" s="23"/>
      <c r="C1210" s="9"/>
      <c r="D1210" s="9"/>
      <c r="E1210" s="9"/>
      <c r="F1210" s="76"/>
      <c r="G1210" s="3"/>
      <c r="I1210" s="64" t="str">
        <f t="shared" si="4"/>
        <v/>
      </c>
      <c r="J1210" s="13" t="str">
        <f t="shared" si="1840"/>
        <v/>
      </c>
      <c r="K1210" s="13" t="str">
        <f t="shared" si="1879"/>
        <v/>
      </c>
      <c r="L1210" s="65" t="str">
        <f t="shared" ref="L1210:Z1210" si="2130">if($E1210="","",if($E1210="Injured",if(and(L$1=year(today()),L$1&lt;=$I1210,L$1&gt;=$H1210),0,if(and(L$1&lt;=$I1210,L$1&gt;=$H1210),$F1210,"")),if($E1210="Dropped",if(and(L$1&lt;=$I1210,L$1&gt;=$H1210),if(Year($D1210)=L$1,$F1210*0.8,if((year($D1210)+1)=L$1,$F1210*0.6,$F1210*0.4)) ,""),if($E1210="Minors",0,if($E1210="FA Contract",if(and(L$1&lt;=$I1210,L$1&gt;=$H1210),$F1210,""),if($E1210="YP Contract",if(L$1=$H1210,500000,if(L$1=($H1210+1),1000000,if(L$1=($H1210+2),1500000,"")))))))))</f>
        <v/>
      </c>
      <c r="M1210" s="65" t="str">
        <f t="shared" si="2130"/>
        <v/>
      </c>
      <c r="N1210" s="65" t="str">
        <f t="shared" si="2130"/>
        <v/>
      </c>
      <c r="O1210" s="65" t="str">
        <f t="shared" si="2130"/>
        <v/>
      </c>
      <c r="P1210" s="65" t="str">
        <f t="shared" si="2130"/>
        <v/>
      </c>
      <c r="Q1210" s="65" t="str">
        <f t="shared" si="2130"/>
        <v/>
      </c>
      <c r="R1210" s="65" t="str">
        <f t="shared" si="2130"/>
        <v/>
      </c>
      <c r="S1210" s="65" t="str">
        <f t="shared" si="2130"/>
        <v/>
      </c>
      <c r="T1210" s="65" t="str">
        <f t="shared" si="2130"/>
        <v/>
      </c>
      <c r="U1210" s="65" t="str">
        <f t="shared" si="2130"/>
        <v/>
      </c>
      <c r="V1210" s="65" t="str">
        <f t="shared" si="2130"/>
        <v/>
      </c>
      <c r="W1210" s="65" t="str">
        <f t="shared" si="2130"/>
        <v/>
      </c>
      <c r="X1210" s="65" t="str">
        <f t="shared" si="2130"/>
        <v/>
      </c>
      <c r="Y1210" s="65" t="str">
        <f t="shared" si="2130"/>
        <v/>
      </c>
      <c r="Z1210" s="65" t="str">
        <f t="shared" si="2130"/>
        <v/>
      </c>
    </row>
    <row r="1211">
      <c r="B1211" s="23"/>
      <c r="C1211" s="9"/>
      <c r="D1211" s="9"/>
      <c r="E1211" s="9"/>
      <c r="F1211" s="76"/>
      <c r="G1211" s="3"/>
      <c r="I1211" s="64" t="str">
        <f t="shared" si="4"/>
        <v/>
      </c>
      <c r="J1211" s="13" t="str">
        <f t="shared" si="1840"/>
        <v/>
      </c>
      <c r="K1211" s="13" t="str">
        <f t="shared" si="1879"/>
        <v/>
      </c>
      <c r="L1211" s="65" t="str">
        <f t="shared" ref="L1211:Z1211" si="2131">if($E1211="","",if($E1211="Injured",if(and(L$1=year(today()),L$1&lt;=$I1211,L$1&gt;=$H1211),0,if(and(L$1&lt;=$I1211,L$1&gt;=$H1211),$F1211,"")),if($E1211="Dropped",if(and(L$1&lt;=$I1211,L$1&gt;=$H1211),if(Year($D1211)=L$1,$F1211*0.8,if((year($D1211)+1)=L$1,$F1211*0.6,$F1211*0.4)) ,""),if($E1211="Minors",0,if($E1211="FA Contract",if(and(L$1&lt;=$I1211,L$1&gt;=$H1211),$F1211,""),if($E1211="YP Contract",if(L$1=$H1211,500000,if(L$1=($H1211+1),1000000,if(L$1=($H1211+2),1500000,"")))))))))</f>
        <v/>
      </c>
      <c r="M1211" s="65" t="str">
        <f t="shared" si="2131"/>
        <v/>
      </c>
      <c r="N1211" s="65" t="str">
        <f t="shared" si="2131"/>
        <v/>
      </c>
      <c r="O1211" s="65" t="str">
        <f t="shared" si="2131"/>
        <v/>
      </c>
      <c r="P1211" s="65" t="str">
        <f t="shared" si="2131"/>
        <v/>
      </c>
      <c r="Q1211" s="65" t="str">
        <f t="shared" si="2131"/>
        <v/>
      </c>
      <c r="R1211" s="65" t="str">
        <f t="shared" si="2131"/>
        <v/>
      </c>
      <c r="S1211" s="65" t="str">
        <f t="shared" si="2131"/>
        <v/>
      </c>
      <c r="T1211" s="65" t="str">
        <f t="shared" si="2131"/>
        <v/>
      </c>
      <c r="U1211" s="65" t="str">
        <f t="shared" si="2131"/>
        <v/>
      </c>
      <c r="V1211" s="65" t="str">
        <f t="shared" si="2131"/>
        <v/>
      </c>
      <c r="W1211" s="65" t="str">
        <f t="shared" si="2131"/>
        <v/>
      </c>
      <c r="X1211" s="65" t="str">
        <f t="shared" si="2131"/>
        <v/>
      </c>
      <c r="Y1211" s="65" t="str">
        <f t="shared" si="2131"/>
        <v/>
      </c>
      <c r="Z1211" s="65" t="str">
        <f t="shared" si="2131"/>
        <v/>
      </c>
    </row>
    <row r="1212">
      <c r="B1212" s="23"/>
      <c r="C1212" s="9"/>
      <c r="D1212" s="9"/>
      <c r="E1212" s="9"/>
      <c r="F1212" s="76"/>
      <c r="G1212" s="3"/>
      <c r="I1212" s="64" t="str">
        <f t="shared" si="4"/>
        <v/>
      </c>
      <c r="J1212" s="13" t="str">
        <f t="shared" si="1840"/>
        <v/>
      </c>
      <c r="K1212" s="13" t="str">
        <f t="shared" si="1879"/>
        <v/>
      </c>
      <c r="L1212" s="65" t="str">
        <f t="shared" ref="L1212:Z1212" si="2132">if($E1212="","",if($E1212="Injured",if(and(L$1=year(today()),L$1&lt;=$I1212,L$1&gt;=$H1212),0,if(and(L$1&lt;=$I1212,L$1&gt;=$H1212),$F1212,"")),if($E1212="Dropped",if(and(L$1&lt;=$I1212,L$1&gt;=$H1212),if(Year($D1212)=L$1,$F1212*0.8,if((year($D1212)+1)=L$1,$F1212*0.6,$F1212*0.4)) ,""),if($E1212="Minors",0,if($E1212="FA Contract",if(and(L$1&lt;=$I1212,L$1&gt;=$H1212),$F1212,""),if($E1212="YP Contract",if(L$1=$H1212,500000,if(L$1=($H1212+1),1000000,if(L$1=($H1212+2),1500000,"")))))))))</f>
        <v/>
      </c>
      <c r="M1212" s="65" t="str">
        <f t="shared" si="2132"/>
        <v/>
      </c>
      <c r="N1212" s="65" t="str">
        <f t="shared" si="2132"/>
        <v/>
      </c>
      <c r="O1212" s="65" t="str">
        <f t="shared" si="2132"/>
        <v/>
      </c>
      <c r="P1212" s="65" t="str">
        <f t="shared" si="2132"/>
        <v/>
      </c>
      <c r="Q1212" s="65" t="str">
        <f t="shared" si="2132"/>
        <v/>
      </c>
      <c r="R1212" s="65" t="str">
        <f t="shared" si="2132"/>
        <v/>
      </c>
      <c r="S1212" s="65" t="str">
        <f t="shared" si="2132"/>
        <v/>
      </c>
      <c r="T1212" s="65" t="str">
        <f t="shared" si="2132"/>
        <v/>
      </c>
      <c r="U1212" s="65" t="str">
        <f t="shared" si="2132"/>
        <v/>
      </c>
      <c r="V1212" s="65" t="str">
        <f t="shared" si="2132"/>
        <v/>
      </c>
      <c r="W1212" s="65" t="str">
        <f t="shared" si="2132"/>
        <v/>
      </c>
      <c r="X1212" s="65" t="str">
        <f t="shared" si="2132"/>
        <v/>
      </c>
      <c r="Y1212" s="65" t="str">
        <f t="shared" si="2132"/>
        <v/>
      </c>
      <c r="Z1212" s="65" t="str">
        <f t="shared" si="2132"/>
        <v/>
      </c>
    </row>
    <row r="1213">
      <c r="B1213" s="23"/>
      <c r="C1213" s="9"/>
      <c r="D1213" s="9"/>
      <c r="E1213" s="9"/>
      <c r="F1213" s="76"/>
      <c r="G1213" s="3"/>
      <c r="I1213" s="64" t="str">
        <f t="shared" si="4"/>
        <v/>
      </c>
      <c r="J1213" s="13" t="str">
        <f t="shared" si="1840"/>
        <v/>
      </c>
      <c r="K1213" s="13" t="str">
        <f t="shared" si="1879"/>
        <v/>
      </c>
      <c r="L1213" s="65" t="str">
        <f t="shared" ref="L1213:Z1213" si="2133">if($E1213="","",if($E1213="Injured",if(and(L$1=year(today()),L$1&lt;=$I1213,L$1&gt;=$H1213),0,if(and(L$1&lt;=$I1213,L$1&gt;=$H1213),$F1213,"")),if($E1213="Dropped",if(and(L$1&lt;=$I1213,L$1&gt;=$H1213),if(Year($D1213)=L$1,$F1213*0.8,if((year($D1213)+1)=L$1,$F1213*0.6,$F1213*0.4)) ,""),if($E1213="Minors",0,if($E1213="FA Contract",if(and(L$1&lt;=$I1213,L$1&gt;=$H1213),$F1213,""),if($E1213="YP Contract",if(L$1=$H1213,500000,if(L$1=($H1213+1),1000000,if(L$1=($H1213+2),1500000,"")))))))))</f>
        <v/>
      </c>
      <c r="M1213" s="65" t="str">
        <f t="shared" si="2133"/>
        <v/>
      </c>
      <c r="N1213" s="65" t="str">
        <f t="shared" si="2133"/>
        <v/>
      </c>
      <c r="O1213" s="65" t="str">
        <f t="shared" si="2133"/>
        <v/>
      </c>
      <c r="P1213" s="65" t="str">
        <f t="shared" si="2133"/>
        <v/>
      </c>
      <c r="Q1213" s="65" t="str">
        <f t="shared" si="2133"/>
        <v/>
      </c>
      <c r="R1213" s="65" t="str">
        <f t="shared" si="2133"/>
        <v/>
      </c>
      <c r="S1213" s="65" t="str">
        <f t="shared" si="2133"/>
        <v/>
      </c>
      <c r="T1213" s="65" t="str">
        <f t="shared" si="2133"/>
        <v/>
      </c>
      <c r="U1213" s="65" t="str">
        <f t="shared" si="2133"/>
        <v/>
      </c>
      <c r="V1213" s="65" t="str">
        <f t="shared" si="2133"/>
        <v/>
      </c>
      <c r="W1213" s="65" t="str">
        <f t="shared" si="2133"/>
        <v/>
      </c>
      <c r="X1213" s="65" t="str">
        <f t="shared" si="2133"/>
        <v/>
      </c>
      <c r="Y1213" s="65" t="str">
        <f t="shared" si="2133"/>
        <v/>
      </c>
      <c r="Z1213" s="65" t="str">
        <f t="shared" si="2133"/>
        <v/>
      </c>
    </row>
    <row r="1214">
      <c r="B1214" s="23"/>
      <c r="C1214" s="9"/>
      <c r="D1214" s="9"/>
      <c r="E1214" s="9"/>
      <c r="F1214" s="76"/>
      <c r="G1214" s="3"/>
      <c r="I1214" s="64" t="str">
        <f t="shared" si="4"/>
        <v/>
      </c>
      <c r="J1214" s="13" t="str">
        <f t="shared" si="1840"/>
        <v/>
      </c>
      <c r="K1214" s="13" t="str">
        <f t="shared" si="1879"/>
        <v/>
      </c>
      <c r="L1214" s="65" t="str">
        <f t="shared" ref="L1214:Z1214" si="2134">if($E1214="","",if($E1214="Injured",if(and(L$1=year(today()),L$1&lt;=$I1214,L$1&gt;=$H1214),0,if(and(L$1&lt;=$I1214,L$1&gt;=$H1214),$F1214,"")),if($E1214="Dropped",if(and(L$1&lt;=$I1214,L$1&gt;=$H1214),if(Year($D1214)=L$1,$F1214*0.8,if((year($D1214)+1)=L$1,$F1214*0.6,$F1214*0.4)) ,""),if($E1214="Minors",0,if($E1214="FA Contract",if(and(L$1&lt;=$I1214,L$1&gt;=$H1214),$F1214,""),if($E1214="YP Contract",if(L$1=$H1214,500000,if(L$1=($H1214+1),1000000,if(L$1=($H1214+2),1500000,"")))))))))</f>
        <v/>
      </c>
      <c r="M1214" s="65" t="str">
        <f t="shared" si="2134"/>
        <v/>
      </c>
      <c r="N1214" s="65" t="str">
        <f t="shared" si="2134"/>
        <v/>
      </c>
      <c r="O1214" s="65" t="str">
        <f t="shared" si="2134"/>
        <v/>
      </c>
      <c r="P1214" s="65" t="str">
        <f t="shared" si="2134"/>
        <v/>
      </c>
      <c r="Q1214" s="65" t="str">
        <f t="shared" si="2134"/>
        <v/>
      </c>
      <c r="R1214" s="65" t="str">
        <f t="shared" si="2134"/>
        <v/>
      </c>
      <c r="S1214" s="65" t="str">
        <f t="shared" si="2134"/>
        <v/>
      </c>
      <c r="T1214" s="65" t="str">
        <f t="shared" si="2134"/>
        <v/>
      </c>
      <c r="U1214" s="65" t="str">
        <f t="shared" si="2134"/>
        <v/>
      </c>
      <c r="V1214" s="65" t="str">
        <f t="shared" si="2134"/>
        <v/>
      </c>
      <c r="W1214" s="65" t="str">
        <f t="shared" si="2134"/>
        <v/>
      </c>
      <c r="X1214" s="65" t="str">
        <f t="shared" si="2134"/>
        <v/>
      </c>
      <c r="Y1214" s="65" t="str">
        <f t="shared" si="2134"/>
        <v/>
      </c>
      <c r="Z1214" s="65" t="str">
        <f t="shared" si="2134"/>
        <v/>
      </c>
    </row>
    <row r="1215">
      <c r="B1215" s="23"/>
      <c r="C1215" s="9"/>
      <c r="D1215" s="9"/>
      <c r="E1215" s="9"/>
      <c r="F1215" s="76"/>
      <c r="G1215" s="3"/>
      <c r="I1215" s="64" t="str">
        <f t="shared" si="4"/>
        <v/>
      </c>
      <c r="J1215" s="13" t="str">
        <f t="shared" si="1840"/>
        <v/>
      </c>
      <c r="K1215" s="13" t="str">
        <f t="shared" si="1879"/>
        <v/>
      </c>
      <c r="L1215" s="65" t="str">
        <f t="shared" ref="L1215:Z1215" si="2135">if($E1215="","",if($E1215="Injured",if(and(L$1=year(today()),L$1&lt;=$I1215,L$1&gt;=$H1215),0,if(and(L$1&lt;=$I1215,L$1&gt;=$H1215),$F1215,"")),if($E1215="Dropped",if(and(L$1&lt;=$I1215,L$1&gt;=$H1215),if(Year($D1215)=L$1,$F1215*0.8,if((year($D1215)+1)=L$1,$F1215*0.6,$F1215*0.4)) ,""),if($E1215="Minors",0,if($E1215="FA Contract",if(and(L$1&lt;=$I1215,L$1&gt;=$H1215),$F1215,""),if($E1215="YP Contract",if(L$1=$H1215,500000,if(L$1=($H1215+1),1000000,if(L$1=($H1215+2),1500000,"")))))))))</f>
        <v/>
      </c>
      <c r="M1215" s="65" t="str">
        <f t="shared" si="2135"/>
        <v/>
      </c>
      <c r="N1215" s="65" t="str">
        <f t="shared" si="2135"/>
        <v/>
      </c>
      <c r="O1215" s="65" t="str">
        <f t="shared" si="2135"/>
        <v/>
      </c>
      <c r="P1215" s="65" t="str">
        <f t="shared" si="2135"/>
        <v/>
      </c>
      <c r="Q1215" s="65" t="str">
        <f t="shared" si="2135"/>
        <v/>
      </c>
      <c r="R1215" s="65" t="str">
        <f t="shared" si="2135"/>
        <v/>
      </c>
      <c r="S1215" s="65" t="str">
        <f t="shared" si="2135"/>
        <v/>
      </c>
      <c r="T1215" s="65" t="str">
        <f t="shared" si="2135"/>
        <v/>
      </c>
      <c r="U1215" s="65" t="str">
        <f t="shared" si="2135"/>
        <v/>
      </c>
      <c r="V1215" s="65" t="str">
        <f t="shared" si="2135"/>
        <v/>
      </c>
      <c r="W1215" s="65" t="str">
        <f t="shared" si="2135"/>
        <v/>
      </c>
      <c r="X1215" s="65" t="str">
        <f t="shared" si="2135"/>
        <v/>
      </c>
      <c r="Y1215" s="65" t="str">
        <f t="shared" si="2135"/>
        <v/>
      </c>
      <c r="Z1215" s="65" t="str">
        <f t="shared" si="2135"/>
        <v/>
      </c>
    </row>
    <row r="1216">
      <c r="B1216" s="23"/>
      <c r="C1216" s="9"/>
      <c r="D1216" s="9"/>
      <c r="E1216" s="9"/>
      <c r="F1216" s="76"/>
      <c r="G1216" s="3"/>
      <c r="I1216" s="64" t="str">
        <f t="shared" si="4"/>
        <v/>
      </c>
      <c r="J1216" s="13" t="str">
        <f t="shared" si="1840"/>
        <v/>
      </c>
      <c r="K1216" s="13" t="str">
        <f t="shared" si="1879"/>
        <v/>
      </c>
      <c r="L1216" s="65" t="str">
        <f t="shared" ref="L1216:Z1216" si="2136">if($E1216="","",if($E1216="Injured",if(and(L$1=year(today()),L$1&lt;=$I1216,L$1&gt;=$H1216),0,if(and(L$1&lt;=$I1216,L$1&gt;=$H1216),$F1216,"")),if($E1216="Dropped",if(and(L$1&lt;=$I1216,L$1&gt;=$H1216),if(Year($D1216)=L$1,$F1216*0.8,if((year($D1216)+1)=L$1,$F1216*0.6,$F1216*0.4)) ,""),if($E1216="Minors",0,if($E1216="FA Contract",if(and(L$1&lt;=$I1216,L$1&gt;=$H1216),$F1216,""),if($E1216="YP Contract",if(L$1=$H1216,500000,if(L$1=($H1216+1),1000000,if(L$1=($H1216+2),1500000,"")))))))))</f>
        <v/>
      </c>
      <c r="M1216" s="65" t="str">
        <f t="shared" si="2136"/>
        <v/>
      </c>
      <c r="N1216" s="65" t="str">
        <f t="shared" si="2136"/>
        <v/>
      </c>
      <c r="O1216" s="65" t="str">
        <f t="shared" si="2136"/>
        <v/>
      </c>
      <c r="P1216" s="65" t="str">
        <f t="shared" si="2136"/>
        <v/>
      </c>
      <c r="Q1216" s="65" t="str">
        <f t="shared" si="2136"/>
        <v/>
      </c>
      <c r="R1216" s="65" t="str">
        <f t="shared" si="2136"/>
        <v/>
      </c>
      <c r="S1216" s="65" t="str">
        <f t="shared" si="2136"/>
        <v/>
      </c>
      <c r="T1216" s="65" t="str">
        <f t="shared" si="2136"/>
        <v/>
      </c>
      <c r="U1216" s="65" t="str">
        <f t="shared" si="2136"/>
        <v/>
      </c>
      <c r="V1216" s="65" t="str">
        <f t="shared" si="2136"/>
        <v/>
      </c>
      <c r="W1216" s="65" t="str">
        <f t="shared" si="2136"/>
        <v/>
      </c>
      <c r="X1216" s="65" t="str">
        <f t="shared" si="2136"/>
        <v/>
      </c>
      <c r="Y1216" s="65" t="str">
        <f t="shared" si="2136"/>
        <v/>
      </c>
      <c r="Z1216" s="65" t="str">
        <f t="shared" si="2136"/>
        <v/>
      </c>
    </row>
    <row r="1217">
      <c r="B1217" s="23"/>
      <c r="C1217" s="9"/>
      <c r="D1217" s="9"/>
      <c r="E1217" s="9"/>
      <c r="F1217" s="76"/>
      <c r="G1217" s="3"/>
      <c r="I1217" s="64" t="str">
        <f t="shared" si="4"/>
        <v/>
      </c>
      <c r="J1217" s="13" t="str">
        <f t="shared" si="1840"/>
        <v/>
      </c>
      <c r="K1217" s="13" t="str">
        <f t="shared" si="1879"/>
        <v/>
      </c>
      <c r="L1217" s="65" t="str">
        <f t="shared" ref="L1217:Z1217" si="2137">if($E1217="","",if($E1217="Injured",if(and(L$1=year(today()),L$1&lt;=$I1217,L$1&gt;=$H1217),0,if(and(L$1&lt;=$I1217,L$1&gt;=$H1217),$F1217,"")),if($E1217="Dropped",if(and(L$1&lt;=$I1217,L$1&gt;=$H1217),if(Year($D1217)=L$1,$F1217*0.8,if((year($D1217)+1)=L$1,$F1217*0.6,$F1217*0.4)) ,""),if($E1217="Minors",0,if($E1217="FA Contract",if(and(L$1&lt;=$I1217,L$1&gt;=$H1217),$F1217,""),if($E1217="YP Contract",if(L$1=$H1217,500000,if(L$1=($H1217+1),1000000,if(L$1=($H1217+2),1500000,"")))))))))</f>
        <v/>
      </c>
      <c r="M1217" s="65" t="str">
        <f t="shared" si="2137"/>
        <v/>
      </c>
      <c r="N1217" s="65" t="str">
        <f t="shared" si="2137"/>
        <v/>
      </c>
      <c r="O1217" s="65" t="str">
        <f t="shared" si="2137"/>
        <v/>
      </c>
      <c r="P1217" s="65" t="str">
        <f t="shared" si="2137"/>
        <v/>
      </c>
      <c r="Q1217" s="65" t="str">
        <f t="shared" si="2137"/>
        <v/>
      </c>
      <c r="R1217" s="65" t="str">
        <f t="shared" si="2137"/>
        <v/>
      </c>
      <c r="S1217" s="65" t="str">
        <f t="shared" si="2137"/>
        <v/>
      </c>
      <c r="T1217" s="65" t="str">
        <f t="shared" si="2137"/>
        <v/>
      </c>
      <c r="U1217" s="65" t="str">
        <f t="shared" si="2137"/>
        <v/>
      </c>
      <c r="V1217" s="65" t="str">
        <f t="shared" si="2137"/>
        <v/>
      </c>
      <c r="W1217" s="65" t="str">
        <f t="shared" si="2137"/>
        <v/>
      </c>
      <c r="X1217" s="65" t="str">
        <f t="shared" si="2137"/>
        <v/>
      </c>
      <c r="Y1217" s="65" t="str">
        <f t="shared" si="2137"/>
        <v/>
      </c>
      <c r="Z1217" s="65" t="str">
        <f t="shared" si="2137"/>
        <v/>
      </c>
    </row>
    <row r="1218">
      <c r="B1218" s="23"/>
      <c r="C1218" s="9"/>
      <c r="D1218" s="9"/>
      <c r="E1218" s="9"/>
      <c r="F1218" s="76"/>
      <c r="G1218" s="3"/>
      <c r="I1218" s="64" t="str">
        <f t="shared" si="4"/>
        <v/>
      </c>
      <c r="J1218" s="13" t="str">
        <f t="shared" si="1840"/>
        <v/>
      </c>
      <c r="K1218" s="13" t="str">
        <f t="shared" si="1879"/>
        <v/>
      </c>
      <c r="L1218" s="65" t="str">
        <f t="shared" ref="L1218:Z1218" si="2138">if($E1218="","",if($E1218="Injured",if(and(L$1=year(today()),L$1&lt;=$I1218,L$1&gt;=$H1218),0,if(and(L$1&lt;=$I1218,L$1&gt;=$H1218),$F1218,"")),if($E1218="Dropped",if(and(L$1&lt;=$I1218,L$1&gt;=$H1218),if(Year($D1218)=L$1,$F1218*0.8,if((year($D1218)+1)=L$1,$F1218*0.6,$F1218*0.4)) ,""),if($E1218="Minors",0,if($E1218="FA Contract",if(and(L$1&lt;=$I1218,L$1&gt;=$H1218),$F1218,""),if($E1218="YP Contract",if(L$1=$H1218,500000,if(L$1=($H1218+1),1000000,if(L$1=($H1218+2),1500000,"")))))))))</f>
        <v/>
      </c>
      <c r="M1218" s="65" t="str">
        <f t="shared" si="2138"/>
        <v/>
      </c>
      <c r="N1218" s="65" t="str">
        <f t="shared" si="2138"/>
        <v/>
      </c>
      <c r="O1218" s="65" t="str">
        <f t="shared" si="2138"/>
        <v/>
      </c>
      <c r="P1218" s="65" t="str">
        <f t="shared" si="2138"/>
        <v/>
      </c>
      <c r="Q1218" s="65" t="str">
        <f t="shared" si="2138"/>
        <v/>
      </c>
      <c r="R1218" s="65" t="str">
        <f t="shared" si="2138"/>
        <v/>
      </c>
      <c r="S1218" s="65" t="str">
        <f t="shared" si="2138"/>
        <v/>
      </c>
      <c r="T1218" s="65" t="str">
        <f t="shared" si="2138"/>
        <v/>
      </c>
      <c r="U1218" s="65" t="str">
        <f t="shared" si="2138"/>
        <v/>
      </c>
      <c r="V1218" s="65" t="str">
        <f t="shared" si="2138"/>
        <v/>
      </c>
      <c r="W1218" s="65" t="str">
        <f t="shared" si="2138"/>
        <v/>
      </c>
      <c r="X1218" s="65" t="str">
        <f t="shared" si="2138"/>
        <v/>
      </c>
      <c r="Y1218" s="65" t="str">
        <f t="shared" si="2138"/>
        <v/>
      </c>
      <c r="Z1218" s="65" t="str">
        <f t="shared" si="2138"/>
        <v/>
      </c>
    </row>
    <row r="1219">
      <c r="B1219" s="23"/>
      <c r="C1219" s="9"/>
      <c r="D1219" s="9"/>
      <c r="E1219" s="9"/>
      <c r="F1219" s="76"/>
      <c r="G1219" s="3"/>
      <c r="I1219" s="64" t="str">
        <f t="shared" si="4"/>
        <v/>
      </c>
      <c r="J1219" s="13" t="str">
        <f t="shared" si="1840"/>
        <v/>
      </c>
      <c r="K1219" s="13" t="str">
        <f t="shared" si="1879"/>
        <v/>
      </c>
      <c r="L1219" s="65" t="str">
        <f t="shared" ref="L1219:Z1219" si="2139">if($E1219="","",if($E1219="Injured",if(and(L$1=year(today()),L$1&lt;=$I1219,L$1&gt;=$H1219),0,if(and(L$1&lt;=$I1219,L$1&gt;=$H1219),$F1219,"")),if($E1219="Dropped",if(and(L$1&lt;=$I1219,L$1&gt;=$H1219),if(Year($D1219)=L$1,$F1219*0.8,if((year($D1219)+1)=L$1,$F1219*0.6,$F1219*0.4)) ,""),if($E1219="Minors",0,if($E1219="FA Contract",if(and(L$1&lt;=$I1219,L$1&gt;=$H1219),$F1219,""),if($E1219="YP Contract",if(L$1=$H1219,500000,if(L$1=($H1219+1),1000000,if(L$1=($H1219+2),1500000,"")))))))))</f>
        <v/>
      </c>
      <c r="M1219" s="65" t="str">
        <f t="shared" si="2139"/>
        <v/>
      </c>
      <c r="N1219" s="65" t="str">
        <f t="shared" si="2139"/>
        <v/>
      </c>
      <c r="O1219" s="65" t="str">
        <f t="shared" si="2139"/>
        <v/>
      </c>
      <c r="P1219" s="65" t="str">
        <f t="shared" si="2139"/>
        <v/>
      </c>
      <c r="Q1219" s="65" t="str">
        <f t="shared" si="2139"/>
        <v/>
      </c>
      <c r="R1219" s="65" t="str">
        <f t="shared" si="2139"/>
        <v/>
      </c>
      <c r="S1219" s="65" t="str">
        <f t="shared" si="2139"/>
        <v/>
      </c>
      <c r="T1219" s="65" t="str">
        <f t="shared" si="2139"/>
        <v/>
      </c>
      <c r="U1219" s="65" t="str">
        <f t="shared" si="2139"/>
        <v/>
      </c>
      <c r="V1219" s="65" t="str">
        <f t="shared" si="2139"/>
        <v/>
      </c>
      <c r="W1219" s="65" t="str">
        <f t="shared" si="2139"/>
        <v/>
      </c>
      <c r="X1219" s="65" t="str">
        <f t="shared" si="2139"/>
        <v/>
      </c>
      <c r="Y1219" s="65" t="str">
        <f t="shared" si="2139"/>
        <v/>
      </c>
      <c r="Z1219" s="65" t="str">
        <f t="shared" si="2139"/>
        <v/>
      </c>
    </row>
    <row r="1220">
      <c r="B1220" s="23"/>
      <c r="C1220" s="9"/>
      <c r="D1220" s="9"/>
      <c r="E1220" s="9"/>
      <c r="F1220" s="76"/>
      <c r="G1220" s="3"/>
      <c r="I1220" s="64" t="str">
        <f t="shared" si="4"/>
        <v/>
      </c>
      <c r="J1220" s="13" t="str">
        <f t="shared" si="1840"/>
        <v/>
      </c>
      <c r="K1220" s="13" t="str">
        <f t="shared" si="1879"/>
        <v/>
      </c>
      <c r="L1220" s="65" t="str">
        <f t="shared" ref="L1220:Z1220" si="2140">if($E1220="","",if($E1220="Injured",if(and(L$1=year(today()),L$1&lt;=$I1220,L$1&gt;=$H1220),0,if(and(L$1&lt;=$I1220,L$1&gt;=$H1220),$F1220,"")),if($E1220="Dropped",if(and(L$1&lt;=$I1220,L$1&gt;=$H1220),if(Year($D1220)=L$1,$F1220*0.8,if((year($D1220)+1)=L$1,$F1220*0.6,$F1220*0.4)) ,""),if($E1220="Minors",0,if($E1220="FA Contract",if(and(L$1&lt;=$I1220,L$1&gt;=$H1220),$F1220,""),if($E1220="YP Contract",if(L$1=$H1220,500000,if(L$1=($H1220+1),1000000,if(L$1=($H1220+2),1500000,"")))))))))</f>
        <v/>
      </c>
      <c r="M1220" s="65" t="str">
        <f t="shared" si="2140"/>
        <v/>
      </c>
      <c r="N1220" s="65" t="str">
        <f t="shared" si="2140"/>
        <v/>
      </c>
      <c r="O1220" s="65" t="str">
        <f t="shared" si="2140"/>
        <v/>
      </c>
      <c r="P1220" s="65" t="str">
        <f t="shared" si="2140"/>
        <v/>
      </c>
      <c r="Q1220" s="65" t="str">
        <f t="shared" si="2140"/>
        <v/>
      </c>
      <c r="R1220" s="65" t="str">
        <f t="shared" si="2140"/>
        <v/>
      </c>
      <c r="S1220" s="65" t="str">
        <f t="shared" si="2140"/>
        <v/>
      </c>
      <c r="T1220" s="65" t="str">
        <f t="shared" si="2140"/>
        <v/>
      </c>
      <c r="U1220" s="65" t="str">
        <f t="shared" si="2140"/>
        <v/>
      </c>
      <c r="V1220" s="65" t="str">
        <f t="shared" si="2140"/>
        <v/>
      </c>
      <c r="W1220" s="65" t="str">
        <f t="shared" si="2140"/>
        <v/>
      </c>
      <c r="X1220" s="65" t="str">
        <f t="shared" si="2140"/>
        <v/>
      </c>
      <c r="Y1220" s="65" t="str">
        <f t="shared" si="2140"/>
        <v/>
      </c>
      <c r="Z1220" s="65" t="str">
        <f t="shared" si="2140"/>
        <v/>
      </c>
    </row>
    <row r="1221">
      <c r="B1221" s="23"/>
      <c r="C1221" s="9"/>
      <c r="D1221" s="9"/>
      <c r="E1221" s="9"/>
      <c r="F1221" s="76"/>
      <c r="G1221" s="3"/>
      <c r="I1221" s="64" t="str">
        <f t="shared" si="4"/>
        <v/>
      </c>
      <c r="J1221" s="13" t="str">
        <f t="shared" si="1840"/>
        <v/>
      </c>
      <c r="K1221" s="13" t="str">
        <f t="shared" si="1879"/>
        <v/>
      </c>
      <c r="L1221" s="65" t="str">
        <f t="shared" ref="L1221:Z1221" si="2141">if($E1221="","",if($E1221="Injured",if(and(L$1=year(today()),L$1&lt;=$I1221,L$1&gt;=$H1221),0,if(and(L$1&lt;=$I1221,L$1&gt;=$H1221),$F1221,"")),if($E1221="Dropped",if(and(L$1&lt;=$I1221,L$1&gt;=$H1221),if(Year($D1221)=L$1,$F1221*0.8,if((year($D1221)+1)=L$1,$F1221*0.6,$F1221*0.4)) ,""),if($E1221="Minors",0,if($E1221="FA Contract",if(and(L$1&lt;=$I1221,L$1&gt;=$H1221),$F1221,""),if($E1221="YP Contract",if(L$1=$H1221,500000,if(L$1=($H1221+1),1000000,if(L$1=($H1221+2),1500000,"")))))))))</f>
        <v/>
      </c>
      <c r="M1221" s="65" t="str">
        <f t="shared" si="2141"/>
        <v/>
      </c>
      <c r="N1221" s="65" t="str">
        <f t="shared" si="2141"/>
        <v/>
      </c>
      <c r="O1221" s="65" t="str">
        <f t="shared" si="2141"/>
        <v/>
      </c>
      <c r="P1221" s="65" t="str">
        <f t="shared" si="2141"/>
        <v/>
      </c>
      <c r="Q1221" s="65" t="str">
        <f t="shared" si="2141"/>
        <v/>
      </c>
      <c r="R1221" s="65" t="str">
        <f t="shared" si="2141"/>
        <v/>
      </c>
      <c r="S1221" s="65" t="str">
        <f t="shared" si="2141"/>
        <v/>
      </c>
      <c r="T1221" s="65" t="str">
        <f t="shared" si="2141"/>
        <v/>
      </c>
      <c r="U1221" s="65" t="str">
        <f t="shared" si="2141"/>
        <v/>
      </c>
      <c r="V1221" s="65" t="str">
        <f t="shared" si="2141"/>
        <v/>
      </c>
      <c r="W1221" s="65" t="str">
        <f t="shared" si="2141"/>
        <v/>
      </c>
      <c r="X1221" s="65" t="str">
        <f t="shared" si="2141"/>
        <v/>
      </c>
      <c r="Y1221" s="65" t="str">
        <f t="shared" si="2141"/>
        <v/>
      </c>
      <c r="Z1221" s="65" t="str">
        <f t="shared" si="2141"/>
        <v/>
      </c>
    </row>
    <row r="1222">
      <c r="B1222" s="23"/>
      <c r="C1222" s="9"/>
      <c r="D1222" s="9"/>
      <c r="E1222" s="9"/>
      <c r="F1222" s="76"/>
      <c r="G1222" s="3"/>
      <c r="I1222" s="64" t="str">
        <f t="shared" si="4"/>
        <v/>
      </c>
      <c r="J1222" s="13" t="str">
        <f t="shared" si="1840"/>
        <v/>
      </c>
      <c r="K1222" s="13" t="str">
        <f t="shared" si="1879"/>
        <v/>
      </c>
      <c r="L1222" s="65" t="str">
        <f t="shared" ref="L1222:Z1222" si="2142">if($E1222="","",if($E1222="Injured",if(and(L$1=year(today()),L$1&lt;=$I1222,L$1&gt;=$H1222),0,if(and(L$1&lt;=$I1222,L$1&gt;=$H1222),$F1222,"")),if($E1222="Dropped",if(and(L$1&lt;=$I1222,L$1&gt;=$H1222),if(Year($D1222)=L$1,$F1222*0.8,if((year($D1222)+1)=L$1,$F1222*0.6,$F1222*0.4)) ,""),if($E1222="Minors",0,if($E1222="FA Contract",if(and(L$1&lt;=$I1222,L$1&gt;=$H1222),$F1222,""),if($E1222="YP Contract",if(L$1=$H1222,500000,if(L$1=($H1222+1),1000000,if(L$1=($H1222+2),1500000,"")))))))))</f>
        <v/>
      </c>
      <c r="M1222" s="65" t="str">
        <f t="shared" si="2142"/>
        <v/>
      </c>
      <c r="N1222" s="65" t="str">
        <f t="shared" si="2142"/>
        <v/>
      </c>
      <c r="O1222" s="65" t="str">
        <f t="shared" si="2142"/>
        <v/>
      </c>
      <c r="P1222" s="65" t="str">
        <f t="shared" si="2142"/>
        <v/>
      </c>
      <c r="Q1222" s="65" t="str">
        <f t="shared" si="2142"/>
        <v/>
      </c>
      <c r="R1222" s="65" t="str">
        <f t="shared" si="2142"/>
        <v/>
      </c>
      <c r="S1222" s="65" t="str">
        <f t="shared" si="2142"/>
        <v/>
      </c>
      <c r="T1222" s="65" t="str">
        <f t="shared" si="2142"/>
        <v/>
      </c>
      <c r="U1222" s="65" t="str">
        <f t="shared" si="2142"/>
        <v/>
      </c>
      <c r="V1222" s="65" t="str">
        <f t="shared" si="2142"/>
        <v/>
      </c>
      <c r="W1222" s="65" t="str">
        <f t="shared" si="2142"/>
        <v/>
      </c>
      <c r="X1222" s="65" t="str">
        <f t="shared" si="2142"/>
        <v/>
      </c>
      <c r="Y1222" s="65" t="str">
        <f t="shared" si="2142"/>
        <v/>
      </c>
      <c r="Z1222" s="65" t="str">
        <f t="shared" si="2142"/>
        <v/>
      </c>
    </row>
    <row r="1223">
      <c r="B1223" s="23"/>
      <c r="C1223" s="9"/>
      <c r="D1223" s="9"/>
      <c r="E1223" s="9"/>
      <c r="F1223" s="76"/>
      <c r="G1223" s="3"/>
      <c r="I1223" s="64" t="str">
        <f t="shared" si="4"/>
        <v/>
      </c>
      <c r="J1223" s="13" t="str">
        <f t="shared" si="1840"/>
        <v/>
      </c>
      <c r="K1223" s="13" t="str">
        <f t="shared" si="1879"/>
        <v/>
      </c>
      <c r="L1223" s="65" t="str">
        <f t="shared" ref="L1223:Z1223" si="2143">if($E1223="","",if($E1223="Injured",if(and(L$1=year(today()),L$1&lt;=$I1223,L$1&gt;=$H1223),0,if(and(L$1&lt;=$I1223,L$1&gt;=$H1223),$F1223,"")),if($E1223="Dropped",if(and(L$1&lt;=$I1223,L$1&gt;=$H1223),if(Year($D1223)=L$1,$F1223*0.8,if((year($D1223)+1)=L$1,$F1223*0.6,$F1223*0.4)) ,""),if($E1223="Minors",0,if($E1223="FA Contract",if(and(L$1&lt;=$I1223,L$1&gt;=$H1223),$F1223,""),if($E1223="YP Contract",if(L$1=$H1223,500000,if(L$1=($H1223+1),1000000,if(L$1=($H1223+2),1500000,"")))))))))</f>
        <v/>
      </c>
      <c r="M1223" s="65" t="str">
        <f t="shared" si="2143"/>
        <v/>
      </c>
      <c r="N1223" s="65" t="str">
        <f t="shared" si="2143"/>
        <v/>
      </c>
      <c r="O1223" s="65" t="str">
        <f t="shared" si="2143"/>
        <v/>
      </c>
      <c r="P1223" s="65" t="str">
        <f t="shared" si="2143"/>
        <v/>
      </c>
      <c r="Q1223" s="65" t="str">
        <f t="shared" si="2143"/>
        <v/>
      </c>
      <c r="R1223" s="65" t="str">
        <f t="shared" si="2143"/>
        <v/>
      </c>
      <c r="S1223" s="65" t="str">
        <f t="shared" si="2143"/>
        <v/>
      </c>
      <c r="T1223" s="65" t="str">
        <f t="shared" si="2143"/>
        <v/>
      </c>
      <c r="U1223" s="65" t="str">
        <f t="shared" si="2143"/>
        <v/>
      </c>
      <c r="V1223" s="65" t="str">
        <f t="shared" si="2143"/>
        <v/>
      </c>
      <c r="W1223" s="65" t="str">
        <f t="shared" si="2143"/>
        <v/>
      </c>
      <c r="X1223" s="65" t="str">
        <f t="shared" si="2143"/>
        <v/>
      </c>
      <c r="Y1223" s="65" t="str">
        <f t="shared" si="2143"/>
        <v/>
      </c>
      <c r="Z1223" s="65" t="str">
        <f t="shared" si="2143"/>
        <v/>
      </c>
    </row>
    <row r="1224">
      <c r="B1224" s="23"/>
      <c r="C1224" s="9"/>
      <c r="D1224" s="9"/>
      <c r="E1224" s="9"/>
      <c r="F1224" s="76"/>
      <c r="G1224" s="3"/>
      <c r="I1224" s="64" t="str">
        <f t="shared" si="4"/>
        <v/>
      </c>
      <c r="J1224" s="13" t="str">
        <f t="shared" si="1840"/>
        <v/>
      </c>
      <c r="K1224" s="13" t="str">
        <f t="shared" si="1879"/>
        <v/>
      </c>
      <c r="L1224" s="65" t="str">
        <f t="shared" ref="L1224:Z1224" si="2144">if($E1224="","",if($E1224="Injured",if(and(L$1=year(today()),L$1&lt;=$I1224,L$1&gt;=$H1224),0,if(and(L$1&lt;=$I1224,L$1&gt;=$H1224),$F1224,"")),if($E1224="Dropped",if(and(L$1&lt;=$I1224,L$1&gt;=$H1224),if(Year($D1224)=L$1,$F1224*0.8,if((year($D1224)+1)=L$1,$F1224*0.6,$F1224*0.4)) ,""),if($E1224="Minors",0,if($E1224="FA Contract",if(and(L$1&lt;=$I1224,L$1&gt;=$H1224),$F1224,""),if($E1224="YP Contract",if(L$1=$H1224,500000,if(L$1=($H1224+1),1000000,if(L$1=($H1224+2),1500000,"")))))))))</f>
        <v/>
      </c>
      <c r="M1224" s="65" t="str">
        <f t="shared" si="2144"/>
        <v/>
      </c>
      <c r="N1224" s="65" t="str">
        <f t="shared" si="2144"/>
        <v/>
      </c>
      <c r="O1224" s="65" t="str">
        <f t="shared" si="2144"/>
        <v/>
      </c>
      <c r="P1224" s="65" t="str">
        <f t="shared" si="2144"/>
        <v/>
      </c>
      <c r="Q1224" s="65" t="str">
        <f t="shared" si="2144"/>
        <v/>
      </c>
      <c r="R1224" s="65" t="str">
        <f t="shared" si="2144"/>
        <v/>
      </c>
      <c r="S1224" s="65" t="str">
        <f t="shared" si="2144"/>
        <v/>
      </c>
      <c r="T1224" s="65" t="str">
        <f t="shared" si="2144"/>
        <v/>
      </c>
      <c r="U1224" s="65" t="str">
        <f t="shared" si="2144"/>
        <v/>
      </c>
      <c r="V1224" s="65" t="str">
        <f t="shared" si="2144"/>
        <v/>
      </c>
      <c r="W1224" s="65" t="str">
        <f t="shared" si="2144"/>
        <v/>
      </c>
      <c r="X1224" s="65" t="str">
        <f t="shared" si="2144"/>
        <v/>
      </c>
      <c r="Y1224" s="65" t="str">
        <f t="shared" si="2144"/>
        <v/>
      </c>
      <c r="Z1224" s="65" t="str">
        <f t="shared" si="2144"/>
        <v/>
      </c>
    </row>
    <row r="1225">
      <c r="B1225" s="23"/>
      <c r="C1225" s="9"/>
      <c r="D1225" s="9"/>
      <c r="E1225" s="9"/>
      <c r="F1225" s="76"/>
      <c r="G1225" s="3"/>
      <c r="I1225" s="64" t="str">
        <f t="shared" si="4"/>
        <v/>
      </c>
      <c r="J1225" s="13" t="str">
        <f t="shared" si="1840"/>
        <v/>
      </c>
      <c r="K1225" s="13" t="str">
        <f t="shared" si="1879"/>
        <v/>
      </c>
      <c r="L1225" s="65" t="str">
        <f t="shared" ref="L1225:Z1225" si="2145">if($E1225="","",if($E1225="Injured",if(and(L$1=year(today()),L$1&lt;=$I1225,L$1&gt;=$H1225),0,if(and(L$1&lt;=$I1225,L$1&gt;=$H1225),$F1225,"")),if($E1225="Dropped",if(and(L$1&lt;=$I1225,L$1&gt;=$H1225),if(Year($D1225)=L$1,$F1225*0.8,if((year($D1225)+1)=L$1,$F1225*0.6,$F1225*0.4)) ,""),if($E1225="Minors",0,if($E1225="FA Contract",if(and(L$1&lt;=$I1225,L$1&gt;=$H1225),$F1225,""),if($E1225="YP Contract",if(L$1=$H1225,500000,if(L$1=($H1225+1),1000000,if(L$1=($H1225+2),1500000,"")))))))))</f>
        <v/>
      </c>
      <c r="M1225" s="65" t="str">
        <f t="shared" si="2145"/>
        <v/>
      </c>
      <c r="N1225" s="65" t="str">
        <f t="shared" si="2145"/>
        <v/>
      </c>
      <c r="O1225" s="65" t="str">
        <f t="shared" si="2145"/>
        <v/>
      </c>
      <c r="P1225" s="65" t="str">
        <f t="shared" si="2145"/>
        <v/>
      </c>
      <c r="Q1225" s="65" t="str">
        <f t="shared" si="2145"/>
        <v/>
      </c>
      <c r="R1225" s="65" t="str">
        <f t="shared" si="2145"/>
        <v/>
      </c>
      <c r="S1225" s="65" t="str">
        <f t="shared" si="2145"/>
        <v/>
      </c>
      <c r="T1225" s="65" t="str">
        <f t="shared" si="2145"/>
        <v/>
      </c>
      <c r="U1225" s="65" t="str">
        <f t="shared" si="2145"/>
        <v/>
      </c>
      <c r="V1225" s="65" t="str">
        <f t="shared" si="2145"/>
        <v/>
      </c>
      <c r="W1225" s="65" t="str">
        <f t="shared" si="2145"/>
        <v/>
      </c>
      <c r="X1225" s="65" t="str">
        <f t="shared" si="2145"/>
        <v/>
      </c>
      <c r="Y1225" s="65" t="str">
        <f t="shared" si="2145"/>
        <v/>
      </c>
      <c r="Z1225" s="65" t="str">
        <f t="shared" si="2145"/>
        <v/>
      </c>
    </row>
    <row r="1226">
      <c r="B1226" s="23"/>
      <c r="C1226" s="9"/>
      <c r="D1226" s="9"/>
      <c r="E1226" s="9"/>
      <c r="F1226" s="76"/>
      <c r="G1226" s="3"/>
      <c r="I1226" s="64" t="str">
        <f t="shared" si="4"/>
        <v/>
      </c>
      <c r="J1226" s="13" t="str">
        <f t="shared" si="1840"/>
        <v/>
      </c>
      <c r="K1226" s="13" t="str">
        <f t="shared" si="1879"/>
        <v/>
      </c>
      <c r="L1226" s="65" t="str">
        <f t="shared" ref="L1226:Z1226" si="2146">if($E1226="","",if($E1226="Injured",if(and(L$1=year(today()),L$1&lt;=$I1226,L$1&gt;=$H1226),0,if(and(L$1&lt;=$I1226,L$1&gt;=$H1226),$F1226,"")),if($E1226="Dropped",if(and(L$1&lt;=$I1226,L$1&gt;=$H1226),if(Year($D1226)=L$1,$F1226*0.8,if((year($D1226)+1)=L$1,$F1226*0.6,$F1226*0.4)) ,""),if($E1226="Minors",0,if($E1226="FA Contract",if(and(L$1&lt;=$I1226,L$1&gt;=$H1226),$F1226,""),if($E1226="YP Contract",if(L$1=$H1226,500000,if(L$1=($H1226+1),1000000,if(L$1=($H1226+2),1500000,"")))))))))</f>
        <v/>
      </c>
      <c r="M1226" s="65" t="str">
        <f t="shared" si="2146"/>
        <v/>
      </c>
      <c r="N1226" s="65" t="str">
        <f t="shared" si="2146"/>
        <v/>
      </c>
      <c r="O1226" s="65" t="str">
        <f t="shared" si="2146"/>
        <v/>
      </c>
      <c r="P1226" s="65" t="str">
        <f t="shared" si="2146"/>
        <v/>
      </c>
      <c r="Q1226" s="65" t="str">
        <f t="shared" si="2146"/>
        <v/>
      </c>
      <c r="R1226" s="65" t="str">
        <f t="shared" si="2146"/>
        <v/>
      </c>
      <c r="S1226" s="65" t="str">
        <f t="shared" si="2146"/>
        <v/>
      </c>
      <c r="T1226" s="65" t="str">
        <f t="shared" si="2146"/>
        <v/>
      </c>
      <c r="U1226" s="65" t="str">
        <f t="shared" si="2146"/>
        <v/>
      </c>
      <c r="V1226" s="65" t="str">
        <f t="shared" si="2146"/>
        <v/>
      </c>
      <c r="W1226" s="65" t="str">
        <f t="shared" si="2146"/>
        <v/>
      </c>
      <c r="X1226" s="65" t="str">
        <f t="shared" si="2146"/>
        <v/>
      </c>
      <c r="Y1226" s="65" t="str">
        <f t="shared" si="2146"/>
        <v/>
      </c>
      <c r="Z1226" s="65" t="str">
        <f t="shared" si="2146"/>
        <v/>
      </c>
    </row>
    <row r="1227">
      <c r="B1227" s="23"/>
      <c r="C1227" s="9"/>
      <c r="D1227" s="9"/>
      <c r="E1227" s="9"/>
      <c r="F1227" s="76"/>
      <c r="G1227" s="3"/>
      <c r="I1227" s="64" t="str">
        <f t="shared" si="4"/>
        <v/>
      </c>
      <c r="J1227" s="13" t="str">
        <f t="shared" si="1840"/>
        <v/>
      </c>
      <c r="K1227" s="13" t="str">
        <f t="shared" si="1879"/>
        <v/>
      </c>
      <c r="L1227" s="65" t="str">
        <f t="shared" ref="L1227:Z1227" si="2147">if($E1227="","",if($E1227="Injured",if(and(L$1=year(today()),L$1&lt;=$I1227,L$1&gt;=$H1227),0,if(and(L$1&lt;=$I1227,L$1&gt;=$H1227),$F1227,"")),if($E1227="Dropped",if(and(L$1&lt;=$I1227,L$1&gt;=$H1227),if(Year($D1227)=L$1,$F1227*0.8,if((year($D1227)+1)=L$1,$F1227*0.6,$F1227*0.4)) ,""),if($E1227="Minors",0,if($E1227="FA Contract",if(and(L$1&lt;=$I1227,L$1&gt;=$H1227),$F1227,""),if($E1227="YP Contract",if(L$1=$H1227,500000,if(L$1=($H1227+1),1000000,if(L$1=($H1227+2),1500000,"")))))))))</f>
        <v/>
      </c>
      <c r="M1227" s="65" t="str">
        <f t="shared" si="2147"/>
        <v/>
      </c>
      <c r="N1227" s="65" t="str">
        <f t="shared" si="2147"/>
        <v/>
      </c>
      <c r="O1227" s="65" t="str">
        <f t="shared" si="2147"/>
        <v/>
      </c>
      <c r="P1227" s="65" t="str">
        <f t="shared" si="2147"/>
        <v/>
      </c>
      <c r="Q1227" s="65" t="str">
        <f t="shared" si="2147"/>
        <v/>
      </c>
      <c r="R1227" s="65" t="str">
        <f t="shared" si="2147"/>
        <v/>
      </c>
      <c r="S1227" s="65" t="str">
        <f t="shared" si="2147"/>
        <v/>
      </c>
      <c r="T1227" s="65" t="str">
        <f t="shared" si="2147"/>
        <v/>
      </c>
      <c r="U1227" s="65" t="str">
        <f t="shared" si="2147"/>
        <v/>
      </c>
      <c r="V1227" s="65" t="str">
        <f t="shared" si="2147"/>
        <v/>
      </c>
      <c r="W1227" s="65" t="str">
        <f t="shared" si="2147"/>
        <v/>
      </c>
      <c r="X1227" s="65" t="str">
        <f t="shared" si="2147"/>
        <v/>
      </c>
      <c r="Y1227" s="65" t="str">
        <f t="shared" si="2147"/>
        <v/>
      </c>
      <c r="Z1227" s="65" t="str">
        <f t="shared" si="2147"/>
        <v/>
      </c>
    </row>
    <row r="1228">
      <c r="B1228" s="23"/>
      <c r="C1228" s="9"/>
      <c r="D1228" s="9"/>
      <c r="E1228" s="9"/>
      <c r="F1228" s="76"/>
      <c r="G1228" s="3"/>
      <c r="I1228" s="64" t="str">
        <f t="shared" si="4"/>
        <v/>
      </c>
      <c r="J1228" s="13" t="str">
        <f t="shared" si="1840"/>
        <v/>
      </c>
      <c r="K1228" s="13" t="str">
        <f t="shared" si="1879"/>
        <v/>
      </c>
      <c r="L1228" s="65" t="str">
        <f t="shared" ref="L1228:Z1228" si="2148">if($E1228="","",if($E1228="Injured",if(and(L$1=year(today()),L$1&lt;=$I1228,L$1&gt;=$H1228),0,if(and(L$1&lt;=$I1228,L$1&gt;=$H1228),$F1228,"")),if($E1228="Dropped",if(and(L$1&lt;=$I1228,L$1&gt;=$H1228),if(Year($D1228)=L$1,$F1228*0.8,if((year($D1228)+1)=L$1,$F1228*0.6,$F1228*0.4)) ,""),if($E1228="Minors",0,if($E1228="FA Contract",if(and(L$1&lt;=$I1228,L$1&gt;=$H1228),$F1228,""),if($E1228="YP Contract",if(L$1=$H1228,500000,if(L$1=($H1228+1),1000000,if(L$1=($H1228+2),1500000,"")))))))))</f>
        <v/>
      </c>
      <c r="M1228" s="65" t="str">
        <f t="shared" si="2148"/>
        <v/>
      </c>
      <c r="N1228" s="65" t="str">
        <f t="shared" si="2148"/>
        <v/>
      </c>
      <c r="O1228" s="65" t="str">
        <f t="shared" si="2148"/>
        <v/>
      </c>
      <c r="P1228" s="65" t="str">
        <f t="shared" si="2148"/>
        <v/>
      </c>
      <c r="Q1228" s="65" t="str">
        <f t="shared" si="2148"/>
        <v/>
      </c>
      <c r="R1228" s="65" t="str">
        <f t="shared" si="2148"/>
        <v/>
      </c>
      <c r="S1228" s="65" t="str">
        <f t="shared" si="2148"/>
        <v/>
      </c>
      <c r="T1228" s="65" t="str">
        <f t="shared" si="2148"/>
        <v/>
      </c>
      <c r="U1228" s="65" t="str">
        <f t="shared" si="2148"/>
        <v/>
      </c>
      <c r="V1228" s="65" t="str">
        <f t="shared" si="2148"/>
        <v/>
      </c>
      <c r="W1228" s="65" t="str">
        <f t="shared" si="2148"/>
        <v/>
      </c>
      <c r="X1228" s="65" t="str">
        <f t="shared" si="2148"/>
        <v/>
      </c>
      <c r="Y1228" s="65" t="str">
        <f t="shared" si="2148"/>
        <v/>
      </c>
      <c r="Z1228" s="65" t="str">
        <f t="shared" si="2148"/>
        <v/>
      </c>
    </row>
    <row r="1229">
      <c r="B1229" s="23"/>
      <c r="C1229" s="9"/>
      <c r="D1229" s="9"/>
      <c r="E1229" s="9"/>
      <c r="F1229" s="76"/>
      <c r="G1229" s="3"/>
      <c r="I1229" s="64" t="str">
        <f t="shared" si="4"/>
        <v/>
      </c>
      <c r="J1229" s="13" t="str">
        <f t="shared" si="1840"/>
        <v/>
      </c>
      <c r="K1229" s="13" t="str">
        <f t="shared" si="1879"/>
        <v/>
      </c>
      <c r="L1229" s="65" t="str">
        <f t="shared" ref="L1229:Z1229" si="2149">if($E1229="","",if($E1229="Injured",if(and(L$1=year(today()),L$1&lt;=$I1229,L$1&gt;=$H1229),0,if(and(L$1&lt;=$I1229,L$1&gt;=$H1229),$F1229,"")),if($E1229="Dropped",if(and(L$1&lt;=$I1229,L$1&gt;=$H1229),if(Year($D1229)=L$1,$F1229*0.8,if((year($D1229)+1)=L$1,$F1229*0.6,$F1229*0.4)) ,""),if($E1229="Minors",0,if($E1229="FA Contract",if(and(L$1&lt;=$I1229,L$1&gt;=$H1229),$F1229,""),if($E1229="YP Contract",if(L$1=$H1229,500000,if(L$1=($H1229+1),1000000,if(L$1=($H1229+2),1500000,"")))))))))</f>
        <v/>
      </c>
      <c r="M1229" s="65" t="str">
        <f t="shared" si="2149"/>
        <v/>
      </c>
      <c r="N1229" s="65" t="str">
        <f t="shared" si="2149"/>
        <v/>
      </c>
      <c r="O1229" s="65" t="str">
        <f t="shared" si="2149"/>
        <v/>
      </c>
      <c r="P1229" s="65" t="str">
        <f t="shared" si="2149"/>
        <v/>
      </c>
      <c r="Q1229" s="65" t="str">
        <f t="shared" si="2149"/>
        <v/>
      </c>
      <c r="R1229" s="65" t="str">
        <f t="shared" si="2149"/>
        <v/>
      </c>
      <c r="S1229" s="65" t="str">
        <f t="shared" si="2149"/>
        <v/>
      </c>
      <c r="T1229" s="65" t="str">
        <f t="shared" si="2149"/>
        <v/>
      </c>
      <c r="U1229" s="65" t="str">
        <f t="shared" si="2149"/>
        <v/>
      </c>
      <c r="V1229" s="65" t="str">
        <f t="shared" si="2149"/>
        <v/>
      </c>
      <c r="W1229" s="65" t="str">
        <f t="shared" si="2149"/>
        <v/>
      </c>
      <c r="X1229" s="65" t="str">
        <f t="shared" si="2149"/>
        <v/>
      </c>
      <c r="Y1229" s="65" t="str">
        <f t="shared" si="2149"/>
        <v/>
      </c>
      <c r="Z1229" s="65" t="str">
        <f t="shared" si="2149"/>
        <v/>
      </c>
    </row>
    <row r="1230">
      <c r="B1230" s="23"/>
      <c r="C1230" s="9"/>
      <c r="D1230" s="9"/>
      <c r="E1230" s="9"/>
      <c r="F1230" s="76"/>
      <c r="G1230" s="3"/>
      <c r="I1230" s="64" t="str">
        <f t="shared" si="4"/>
        <v/>
      </c>
      <c r="J1230" s="13" t="str">
        <f t="shared" si="1840"/>
        <v/>
      </c>
      <c r="K1230" s="13" t="str">
        <f t="shared" si="1879"/>
        <v/>
      </c>
      <c r="L1230" s="65" t="str">
        <f t="shared" ref="L1230:Z1230" si="2150">if($E1230="","",if($E1230="Injured",if(and(L$1=year(today()),L$1&lt;=$I1230,L$1&gt;=$H1230),0,if(and(L$1&lt;=$I1230,L$1&gt;=$H1230),$F1230,"")),if($E1230="Dropped",if(and(L$1&lt;=$I1230,L$1&gt;=$H1230),if(Year($D1230)=L$1,$F1230*0.8,if((year($D1230)+1)=L$1,$F1230*0.6,$F1230*0.4)) ,""),if($E1230="Minors",0,if($E1230="FA Contract",if(and(L$1&lt;=$I1230,L$1&gt;=$H1230),$F1230,""),if($E1230="YP Contract",if(L$1=$H1230,500000,if(L$1=($H1230+1),1000000,if(L$1=($H1230+2),1500000,"")))))))))</f>
        <v/>
      </c>
      <c r="M1230" s="65" t="str">
        <f t="shared" si="2150"/>
        <v/>
      </c>
      <c r="N1230" s="65" t="str">
        <f t="shared" si="2150"/>
        <v/>
      </c>
      <c r="O1230" s="65" t="str">
        <f t="shared" si="2150"/>
        <v/>
      </c>
      <c r="P1230" s="65" t="str">
        <f t="shared" si="2150"/>
        <v/>
      </c>
      <c r="Q1230" s="65" t="str">
        <f t="shared" si="2150"/>
        <v/>
      </c>
      <c r="R1230" s="65" t="str">
        <f t="shared" si="2150"/>
        <v/>
      </c>
      <c r="S1230" s="65" t="str">
        <f t="shared" si="2150"/>
        <v/>
      </c>
      <c r="T1230" s="65" t="str">
        <f t="shared" si="2150"/>
        <v/>
      </c>
      <c r="U1230" s="65" t="str">
        <f t="shared" si="2150"/>
        <v/>
      </c>
      <c r="V1230" s="65" t="str">
        <f t="shared" si="2150"/>
        <v/>
      </c>
      <c r="W1230" s="65" t="str">
        <f t="shared" si="2150"/>
        <v/>
      </c>
      <c r="X1230" s="65" t="str">
        <f t="shared" si="2150"/>
        <v/>
      </c>
      <c r="Y1230" s="65" t="str">
        <f t="shared" si="2150"/>
        <v/>
      </c>
      <c r="Z1230" s="65" t="str">
        <f t="shared" si="2150"/>
        <v/>
      </c>
    </row>
    <row r="1231">
      <c r="B1231" s="23"/>
      <c r="C1231" s="9"/>
      <c r="D1231" s="9"/>
      <c r="E1231" s="9"/>
      <c r="F1231" s="76"/>
      <c r="G1231" s="3"/>
      <c r="I1231" s="64" t="str">
        <f t="shared" si="4"/>
        <v/>
      </c>
      <c r="J1231" s="13" t="str">
        <f t="shared" si="1840"/>
        <v/>
      </c>
      <c r="K1231" s="13" t="str">
        <f t="shared" si="1879"/>
        <v/>
      </c>
      <c r="L1231" s="65" t="str">
        <f t="shared" ref="L1231:Z1231" si="2151">if($E1231="","",if($E1231="Injured",if(and(L$1=year(today()),L$1&lt;=$I1231,L$1&gt;=$H1231),0,if(and(L$1&lt;=$I1231,L$1&gt;=$H1231),$F1231,"")),if($E1231="Dropped",if(and(L$1&lt;=$I1231,L$1&gt;=$H1231),if(Year($D1231)=L$1,$F1231*0.8,if((year($D1231)+1)=L$1,$F1231*0.6,$F1231*0.4)) ,""),if($E1231="Minors",0,if($E1231="FA Contract",if(and(L$1&lt;=$I1231,L$1&gt;=$H1231),$F1231,""),if($E1231="YP Contract",if(L$1=$H1231,500000,if(L$1=($H1231+1),1000000,if(L$1=($H1231+2),1500000,"")))))))))</f>
        <v/>
      </c>
      <c r="M1231" s="65" t="str">
        <f t="shared" si="2151"/>
        <v/>
      </c>
      <c r="N1231" s="65" t="str">
        <f t="shared" si="2151"/>
        <v/>
      </c>
      <c r="O1231" s="65" t="str">
        <f t="shared" si="2151"/>
        <v/>
      </c>
      <c r="P1231" s="65" t="str">
        <f t="shared" si="2151"/>
        <v/>
      </c>
      <c r="Q1231" s="65" t="str">
        <f t="shared" si="2151"/>
        <v/>
      </c>
      <c r="R1231" s="65" t="str">
        <f t="shared" si="2151"/>
        <v/>
      </c>
      <c r="S1231" s="65" t="str">
        <f t="shared" si="2151"/>
        <v/>
      </c>
      <c r="T1231" s="65" t="str">
        <f t="shared" si="2151"/>
        <v/>
      </c>
      <c r="U1231" s="65" t="str">
        <f t="shared" si="2151"/>
        <v/>
      </c>
      <c r="V1231" s="65" t="str">
        <f t="shared" si="2151"/>
        <v/>
      </c>
      <c r="W1231" s="65" t="str">
        <f t="shared" si="2151"/>
        <v/>
      </c>
      <c r="X1231" s="65" t="str">
        <f t="shared" si="2151"/>
        <v/>
      </c>
      <c r="Y1231" s="65" t="str">
        <f t="shared" si="2151"/>
        <v/>
      </c>
      <c r="Z1231" s="65" t="str">
        <f t="shared" si="2151"/>
        <v/>
      </c>
    </row>
    <row r="1232">
      <c r="B1232" s="23"/>
      <c r="C1232" s="9"/>
      <c r="D1232" s="9"/>
      <c r="E1232" s="9"/>
      <c r="F1232" s="76"/>
      <c r="G1232" s="3"/>
      <c r="I1232" s="64" t="str">
        <f t="shared" si="4"/>
        <v/>
      </c>
      <c r="J1232" s="13" t="str">
        <f t="shared" si="1840"/>
        <v/>
      </c>
      <c r="K1232" s="13" t="str">
        <f t="shared" si="1879"/>
        <v/>
      </c>
      <c r="L1232" s="65" t="str">
        <f t="shared" ref="L1232:Z1232" si="2152">if($E1232="","",if($E1232="Injured",if(and(L$1=year(today()),L$1&lt;=$I1232,L$1&gt;=$H1232),0,if(and(L$1&lt;=$I1232,L$1&gt;=$H1232),$F1232,"")),if($E1232="Dropped",if(and(L$1&lt;=$I1232,L$1&gt;=$H1232),if(Year($D1232)=L$1,$F1232*0.8,if((year($D1232)+1)=L$1,$F1232*0.6,$F1232*0.4)) ,""),if($E1232="Minors",0,if($E1232="FA Contract",if(and(L$1&lt;=$I1232,L$1&gt;=$H1232),$F1232,""),if($E1232="YP Contract",if(L$1=$H1232,500000,if(L$1=($H1232+1),1000000,if(L$1=($H1232+2),1500000,"")))))))))</f>
        <v/>
      </c>
      <c r="M1232" s="65" t="str">
        <f t="shared" si="2152"/>
        <v/>
      </c>
      <c r="N1232" s="65" t="str">
        <f t="shared" si="2152"/>
        <v/>
      </c>
      <c r="O1232" s="65" t="str">
        <f t="shared" si="2152"/>
        <v/>
      </c>
      <c r="P1232" s="65" t="str">
        <f t="shared" si="2152"/>
        <v/>
      </c>
      <c r="Q1232" s="65" t="str">
        <f t="shared" si="2152"/>
        <v/>
      </c>
      <c r="R1232" s="65" t="str">
        <f t="shared" si="2152"/>
        <v/>
      </c>
      <c r="S1232" s="65" t="str">
        <f t="shared" si="2152"/>
        <v/>
      </c>
      <c r="T1232" s="65" t="str">
        <f t="shared" si="2152"/>
        <v/>
      </c>
      <c r="U1232" s="65" t="str">
        <f t="shared" si="2152"/>
        <v/>
      </c>
      <c r="V1232" s="65" t="str">
        <f t="shared" si="2152"/>
        <v/>
      </c>
      <c r="W1232" s="65" t="str">
        <f t="shared" si="2152"/>
        <v/>
      </c>
      <c r="X1232" s="65" t="str">
        <f t="shared" si="2152"/>
        <v/>
      </c>
      <c r="Y1232" s="65" t="str">
        <f t="shared" si="2152"/>
        <v/>
      </c>
      <c r="Z1232" s="65" t="str">
        <f t="shared" si="2152"/>
        <v/>
      </c>
    </row>
    <row r="1233">
      <c r="B1233" s="23"/>
      <c r="C1233" s="9"/>
      <c r="D1233" s="9"/>
      <c r="E1233" s="9"/>
      <c r="F1233" s="76"/>
      <c r="G1233" s="3"/>
      <c r="I1233" s="64" t="str">
        <f t="shared" si="4"/>
        <v/>
      </c>
      <c r="J1233" s="13" t="str">
        <f t="shared" si="1840"/>
        <v/>
      </c>
      <c r="K1233" s="13" t="str">
        <f t="shared" si="1879"/>
        <v/>
      </c>
      <c r="L1233" s="65" t="str">
        <f t="shared" ref="L1233:Z1233" si="2153">if($E1233="","",if($E1233="Injured",if(and(L$1=year(today()),L$1&lt;=$I1233,L$1&gt;=$H1233),0,if(and(L$1&lt;=$I1233,L$1&gt;=$H1233),$F1233,"")),if($E1233="Dropped",if(and(L$1&lt;=$I1233,L$1&gt;=$H1233),if(Year($D1233)=L$1,$F1233*0.8,if((year($D1233)+1)=L$1,$F1233*0.6,$F1233*0.4)) ,""),if($E1233="Minors",0,if($E1233="FA Contract",if(and(L$1&lt;=$I1233,L$1&gt;=$H1233),$F1233,""),if($E1233="YP Contract",if(L$1=$H1233,500000,if(L$1=($H1233+1),1000000,if(L$1=($H1233+2),1500000,"")))))))))</f>
        <v/>
      </c>
      <c r="M1233" s="65" t="str">
        <f t="shared" si="2153"/>
        <v/>
      </c>
      <c r="N1233" s="65" t="str">
        <f t="shared" si="2153"/>
        <v/>
      </c>
      <c r="O1233" s="65" t="str">
        <f t="shared" si="2153"/>
        <v/>
      </c>
      <c r="P1233" s="65" t="str">
        <f t="shared" si="2153"/>
        <v/>
      </c>
      <c r="Q1233" s="65" t="str">
        <f t="shared" si="2153"/>
        <v/>
      </c>
      <c r="R1233" s="65" t="str">
        <f t="shared" si="2153"/>
        <v/>
      </c>
      <c r="S1233" s="65" t="str">
        <f t="shared" si="2153"/>
        <v/>
      </c>
      <c r="T1233" s="65" t="str">
        <f t="shared" si="2153"/>
        <v/>
      </c>
      <c r="U1233" s="65" t="str">
        <f t="shared" si="2153"/>
        <v/>
      </c>
      <c r="V1233" s="65" t="str">
        <f t="shared" si="2153"/>
        <v/>
      </c>
      <c r="W1233" s="65" t="str">
        <f t="shared" si="2153"/>
        <v/>
      </c>
      <c r="X1233" s="65" t="str">
        <f t="shared" si="2153"/>
        <v/>
      </c>
      <c r="Y1233" s="65" t="str">
        <f t="shared" si="2153"/>
        <v/>
      </c>
      <c r="Z1233" s="65" t="str">
        <f t="shared" si="2153"/>
        <v/>
      </c>
    </row>
    <row r="1234">
      <c r="B1234" s="23"/>
      <c r="C1234" s="9"/>
      <c r="D1234" s="9"/>
      <c r="E1234" s="9"/>
      <c r="F1234" s="76"/>
      <c r="G1234" s="3"/>
      <c r="I1234" s="64" t="str">
        <f t="shared" si="4"/>
        <v/>
      </c>
      <c r="J1234" s="13" t="str">
        <f t="shared" si="1840"/>
        <v/>
      </c>
      <c r="K1234" s="13" t="str">
        <f t="shared" si="1879"/>
        <v/>
      </c>
      <c r="L1234" s="65" t="str">
        <f t="shared" ref="L1234:Z1234" si="2154">if($E1234="","",if($E1234="Injured",if(and(L$1=year(today()),L$1&lt;=$I1234,L$1&gt;=$H1234),0,if(and(L$1&lt;=$I1234,L$1&gt;=$H1234),$F1234,"")),if($E1234="Dropped",if(and(L$1&lt;=$I1234,L$1&gt;=$H1234),if(Year($D1234)=L$1,$F1234*0.8,if((year($D1234)+1)=L$1,$F1234*0.6,$F1234*0.4)) ,""),if($E1234="Minors",0,if($E1234="FA Contract",if(and(L$1&lt;=$I1234,L$1&gt;=$H1234),$F1234,""),if($E1234="YP Contract",if(L$1=$H1234,500000,if(L$1=($H1234+1),1000000,if(L$1=($H1234+2),1500000,"")))))))))</f>
        <v/>
      </c>
      <c r="M1234" s="65" t="str">
        <f t="shared" si="2154"/>
        <v/>
      </c>
      <c r="N1234" s="65" t="str">
        <f t="shared" si="2154"/>
        <v/>
      </c>
      <c r="O1234" s="65" t="str">
        <f t="shared" si="2154"/>
        <v/>
      </c>
      <c r="P1234" s="65" t="str">
        <f t="shared" si="2154"/>
        <v/>
      </c>
      <c r="Q1234" s="65" t="str">
        <f t="shared" si="2154"/>
        <v/>
      </c>
      <c r="R1234" s="65" t="str">
        <f t="shared" si="2154"/>
        <v/>
      </c>
      <c r="S1234" s="65" t="str">
        <f t="shared" si="2154"/>
        <v/>
      </c>
      <c r="T1234" s="65" t="str">
        <f t="shared" si="2154"/>
        <v/>
      </c>
      <c r="U1234" s="65" t="str">
        <f t="shared" si="2154"/>
        <v/>
      </c>
      <c r="V1234" s="65" t="str">
        <f t="shared" si="2154"/>
        <v/>
      </c>
      <c r="W1234" s="65" t="str">
        <f t="shared" si="2154"/>
        <v/>
      </c>
      <c r="X1234" s="65" t="str">
        <f t="shared" si="2154"/>
        <v/>
      </c>
      <c r="Y1234" s="65" t="str">
        <f t="shared" si="2154"/>
        <v/>
      </c>
      <c r="Z1234" s="65" t="str">
        <f t="shared" si="2154"/>
        <v/>
      </c>
    </row>
    <row r="1235">
      <c r="B1235" s="23"/>
      <c r="C1235" s="9"/>
      <c r="D1235" s="9"/>
      <c r="E1235" s="9"/>
      <c r="F1235" s="76"/>
      <c r="G1235" s="3"/>
      <c r="I1235" s="64" t="str">
        <f t="shared" si="4"/>
        <v/>
      </c>
      <c r="J1235" s="13" t="str">
        <f t="shared" si="1840"/>
        <v/>
      </c>
      <c r="K1235" s="13" t="str">
        <f t="shared" si="1879"/>
        <v/>
      </c>
      <c r="L1235" s="65" t="str">
        <f t="shared" ref="L1235:Z1235" si="2155">if($E1235="","",if($E1235="Injured",if(and(L$1=year(today()),L$1&lt;=$I1235,L$1&gt;=$H1235),0,if(and(L$1&lt;=$I1235,L$1&gt;=$H1235),$F1235,"")),if($E1235="Dropped",if(and(L$1&lt;=$I1235,L$1&gt;=$H1235),if(Year($D1235)=L$1,$F1235*0.8,if((year($D1235)+1)=L$1,$F1235*0.6,$F1235*0.4)) ,""),if($E1235="Minors",0,if($E1235="FA Contract",if(and(L$1&lt;=$I1235,L$1&gt;=$H1235),$F1235,""),if($E1235="YP Contract",if(L$1=$H1235,500000,if(L$1=($H1235+1),1000000,if(L$1=($H1235+2),1500000,"")))))))))</f>
        <v/>
      </c>
      <c r="M1235" s="65" t="str">
        <f t="shared" si="2155"/>
        <v/>
      </c>
      <c r="N1235" s="65" t="str">
        <f t="shared" si="2155"/>
        <v/>
      </c>
      <c r="O1235" s="65" t="str">
        <f t="shared" si="2155"/>
        <v/>
      </c>
      <c r="P1235" s="65" t="str">
        <f t="shared" si="2155"/>
        <v/>
      </c>
      <c r="Q1235" s="65" t="str">
        <f t="shared" si="2155"/>
        <v/>
      </c>
      <c r="R1235" s="65" t="str">
        <f t="shared" si="2155"/>
        <v/>
      </c>
      <c r="S1235" s="65" t="str">
        <f t="shared" si="2155"/>
        <v/>
      </c>
      <c r="T1235" s="65" t="str">
        <f t="shared" si="2155"/>
        <v/>
      </c>
      <c r="U1235" s="65" t="str">
        <f t="shared" si="2155"/>
        <v/>
      </c>
      <c r="V1235" s="65" t="str">
        <f t="shared" si="2155"/>
        <v/>
      </c>
      <c r="W1235" s="65" t="str">
        <f t="shared" si="2155"/>
        <v/>
      </c>
      <c r="X1235" s="65" t="str">
        <f t="shared" si="2155"/>
        <v/>
      </c>
      <c r="Y1235" s="65" t="str">
        <f t="shared" si="2155"/>
        <v/>
      </c>
      <c r="Z1235" s="65" t="str">
        <f t="shared" si="2155"/>
        <v/>
      </c>
    </row>
    <row r="1236">
      <c r="B1236" s="23"/>
      <c r="C1236" s="9"/>
      <c r="D1236" s="9"/>
      <c r="E1236" s="9"/>
      <c r="F1236" s="76"/>
      <c r="G1236" s="3"/>
      <c r="I1236" s="64" t="str">
        <f t="shared" si="4"/>
        <v/>
      </c>
      <c r="J1236" s="13" t="str">
        <f t="shared" si="1840"/>
        <v/>
      </c>
      <c r="K1236" s="13" t="str">
        <f t="shared" si="1879"/>
        <v/>
      </c>
      <c r="L1236" s="65" t="str">
        <f t="shared" ref="L1236:Z1236" si="2156">if($E1236="","",if($E1236="Injured",if(and(L$1=year(today()),L$1&lt;=$I1236,L$1&gt;=$H1236),0,if(and(L$1&lt;=$I1236,L$1&gt;=$H1236),$F1236,"")),if($E1236="Dropped",if(and(L$1&lt;=$I1236,L$1&gt;=$H1236),if(Year($D1236)=L$1,$F1236*0.8,if((year($D1236)+1)=L$1,$F1236*0.6,$F1236*0.4)) ,""),if($E1236="Minors",0,if($E1236="FA Contract",if(and(L$1&lt;=$I1236,L$1&gt;=$H1236),$F1236,""),if($E1236="YP Contract",if(L$1=$H1236,500000,if(L$1=($H1236+1),1000000,if(L$1=($H1236+2),1500000,"")))))))))</f>
        <v/>
      </c>
      <c r="M1236" s="65" t="str">
        <f t="shared" si="2156"/>
        <v/>
      </c>
      <c r="N1236" s="65" t="str">
        <f t="shared" si="2156"/>
        <v/>
      </c>
      <c r="O1236" s="65" t="str">
        <f t="shared" si="2156"/>
        <v/>
      </c>
      <c r="P1236" s="65" t="str">
        <f t="shared" si="2156"/>
        <v/>
      </c>
      <c r="Q1236" s="65" t="str">
        <f t="shared" si="2156"/>
        <v/>
      </c>
      <c r="R1236" s="65" t="str">
        <f t="shared" si="2156"/>
        <v/>
      </c>
      <c r="S1236" s="65" t="str">
        <f t="shared" si="2156"/>
        <v/>
      </c>
      <c r="T1236" s="65" t="str">
        <f t="shared" si="2156"/>
        <v/>
      </c>
      <c r="U1236" s="65" t="str">
        <f t="shared" si="2156"/>
        <v/>
      </c>
      <c r="V1236" s="65" t="str">
        <f t="shared" si="2156"/>
        <v/>
      </c>
      <c r="W1236" s="65" t="str">
        <f t="shared" si="2156"/>
        <v/>
      </c>
      <c r="X1236" s="65" t="str">
        <f t="shared" si="2156"/>
        <v/>
      </c>
      <c r="Y1236" s="65" t="str">
        <f t="shared" si="2156"/>
        <v/>
      </c>
      <c r="Z1236" s="65" t="str">
        <f t="shared" si="2156"/>
        <v/>
      </c>
    </row>
    <row r="1237">
      <c r="B1237" s="23"/>
      <c r="C1237" s="9"/>
      <c r="D1237" s="9"/>
      <c r="E1237" s="9"/>
      <c r="F1237" s="76"/>
      <c r="G1237" s="3"/>
      <c r="I1237" s="64" t="str">
        <f t="shared" si="4"/>
        <v/>
      </c>
      <c r="J1237" s="13" t="str">
        <f t="shared" si="1840"/>
        <v/>
      </c>
      <c r="K1237" s="13" t="str">
        <f t="shared" si="1879"/>
        <v/>
      </c>
      <c r="L1237" s="65" t="str">
        <f t="shared" ref="L1237:Z1237" si="2157">if($E1237="","",if($E1237="Injured",if(and(L$1=year(today()),L$1&lt;=$I1237,L$1&gt;=$H1237),0,if(and(L$1&lt;=$I1237,L$1&gt;=$H1237),$F1237,"")),if($E1237="Dropped",if(and(L$1&lt;=$I1237,L$1&gt;=$H1237),if(Year($D1237)=L$1,$F1237*0.8,if((year($D1237)+1)=L$1,$F1237*0.6,$F1237*0.4)) ,""),if($E1237="Minors",0,if($E1237="FA Contract",if(and(L$1&lt;=$I1237,L$1&gt;=$H1237),$F1237,""),if($E1237="YP Contract",if(L$1=$H1237,500000,if(L$1=($H1237+1),1000000,if(L$1=($H1237+2),1500000,"")))))))))</f>
        <v/>
      </c>
      <c r="M1237" s="65" t="str">
        <f t="shared" si="2157"/>
        <v/>
      </c>
      <c r="N1237" s="65" t="str">
        <f t="shared" si="2157"/>
        <v/>
      </c>
      <c r="O1237" s="65" t="str">
        <f t="shared" si="2157"/>
        <v/>
      </c>
      <c r="P1237" s="65" t="str">
        <f t="shared" si="2157"/>
        <v/>
      </c>
      <c r="Q1237" s="65" t="str">
        <f t="shared" si="2157"/>
        <v/>
      </c>
      <c r="R1237" s="65" t="str">
        <f t="shared" si="2157"/>
        <v/>
      </c>
      <c r="S1237" s="65" t="str">
        <f t="shared" si="2157"/>
        <v/>
      </c>
      <c r="T1237" s="65" t="str">
        <f t="shared" si="2157"/>
        <v/>
      </c>
      <c r="U1237" s="65" t="str">
        <f t="shared" si="2157"/>
        <v/>
      </c>
      <c r="V1237" s="65" t="str">
        <f t="shared" si="2157"/>
        <v/>
      </c>
      <c r="W1237" s="65" t="str">
        <f t="shared" si="2157"/>
        <v/>
      </c>
      <c r="X1237" s="65" t="str">
        <f t="shared" si="2157"/>
        <v/>
      </c>
      <c r="Y1237" s="65" t="str">
        <f t="shared" si="2157"/>
        <v/>
      </c>
      <c r="Z1237" s="65" t="str">
        <f t="shared" si="2157"/>
        <v/>
      </c>
    </row>
    <row r="1238">
      <c r="B1238" s="23"/>
      <c r="C1238" s="9"/>
      <c r="D1238" s="9"/>
      <c r="E1238" s="9"/>
      <c r="F1238" s="76"/>
      <c r="G1238" s="3"/>
      <c r="I1238" s="64" t="str">
        <f t="shared" si="4"/>
        <v/>
      </c>
      <c r="J1238" s="13" t="str">
        <f t="shared" si="1840"/>
        <v/>
      </c>
      <c r="K1238" s="13" t="str">
        <f t="shared" si="1879"/>
        <v/>
      </c>
      <c r="L1238" s="65" t="str">
        <f t="shared" ref="L1238:Z1238" si="2158">if($E1238="","",if($E1238="Injured",if(and(L$1=year(today()),L$1&lt;=$I1238,L$1&gt;=$H1238),0,if(and(L$1&lt;=$I1238,L$1&gt;=$H1238),$F1238,"")),if($E1238="Dropped",if(and(L$1&lt;=$I1238,L$1&gt;=$H1238),if(Year($D1238)=L$1,$F1238*0.8,if((year($D1238)+1)=L$1,$F1238*0.6,$F1238*0.4)) ,""),if($E1238="Minors",0,if($E1238="FA Contract",if(and(L$1&lt;=$I1238,L$1&gt;=$H1238),$F1238,""),if($E1238="YP Contract",if(L$1=$H1238,500000,if(L$1=($H1238+1),1000000,if(L$1=($H1238+2),1500000,"")))))))))</f>
        <v/>
      </c>
      <c r="M1238" s="65" t="str">
        <f t="shared" si="2158"/>
        <v/>
      </c>
      <c r="N1238" s="65" t="str">
        <f t="shared" si="2158"/>
        <v/>
      </c>
      <c r="O1238" s="65" t="str">
        <f t="shared" si="2158"/>
        <v/>
      </c>
      <c r="P1238" s="65" t="str">
        <f t="shared" si="2158"/>
        <v/>
      </c>
      <c r="Q1238" s="65" t="str">
        <f t="shared" si="2158"/>
        <v/>
      </c>
      <c r="R1238" s="65" t="str">
        <f t="shared" si="2158"/>
        <v/>
      </c>
      <c r="S1238" s="65" t="str">
        <f t="shared" si="2158"/>
        <v/>
      </c>
      <c r="T1238" s="65" t="str">
        <f t="shared" si="2158"/>
        <v/>
      </c>
      <c r="U1238" s="65" t="str">
        <f t="shared" si="2158"/>
        <v/>
      </c>
      <c r="V1238" s="65" t="str">
        <f t="shared" si="2158"/>
        <v/>
      </c>
      <c r="W1238" s="65" t="str">
        <f t="shared" si="2158"/>
        <v/>
      </c>
      <c r="X1238" s="65" t="str">
        <f t="shared" si="2158"/>
        <v/>
      </c>
      <c r="Y1238" s="65" t="str">
        <f t="shared" si="2158"/>
        <v/>
      </c>
      <c r="Z1238" s="65" t="str">
        <f t="shared" si="2158"/>
        <v/>
      </c>
    </row>
    <row r="1239">
      <c r="B1239" s="23"/>
      <c r="C1239" s="9"/>
      <c r="D1239" s="9"/>
      <c r="E1239" s="9"/>
      <c r="F1239" s="76"/>
      <c r="G1239" s="3"/>
      <c r="I1239" s="64" t="str">
        <f t="shared" si="4"/>
        <v/>
      </c>
      <c r="J1239" s="13" t="str">
        <f t="shared" si="1840"/>
        <v/>
      </c>
      <c r="K1239" s="13" t="str">
        <f t="shared" si="1879"/>
        <v/>
      </c>
      <c r="L1239" s="65" t="str">
        <f t="shared" ref="L1239:Z1239" si="2159">if($E1239="","",if($E1239="Injured",if(and(L$1=year(today()),L$1&lt;=$I1239,L$1&gt;=$H1239),0,if(and(L$1&lt;=$I1239,L$1&gt;=$H1239),$F1239,"")),if($E1239="Dropped",if(and(L$1&lt;=$I1239,L$1&gt;=$H1239),if(Year($D1239)=L$1,$F1239*0.8,if((year($D1239)+1)=L$1,$F1239*0.6,$F1239*0.4)) ,""),if($E1239="Minors",0,if($E1239="FA Contract",if(and(L$1&lt;=$I1239,L$1&gt;=$H1239),$F1239,""),if($E1239="YP Contract",if(L$1=$H1239,500000,if(L$1=($H1239+1),1000000,if(L$1=($H1239+2),1500000,"")))))))))</f>
        <v/>
      </c>
      <c r="M1239" s="65" t="str">
        <f t="shared" si="2159"/>
        <v/>
      </c>
      <c r="N1239" s="65" t="str">
        <f t="shared" si="2159"/>
        <v/>
      </c>
      <c r="O1239" s="65" t="str">
        <f t="shared" si="2159"/>
        <v/>
      </c>
      <c r="P1239" s="65" t="str">
        <f t="shared" si="2159"/>
        <v/>
      </c>
      <c r="Q1239" s="65" t="str">
        <f t="shared" si="2159"/>
        <v/>
      </c>
      <c r="R1239" s="65" t="str">
        <f t="shared" si="2159"/>
        <v/>
      </c>
      <c r="S1239" s="65" t="str">
        <f t="shared" si="2159"/>
        <v/>
      </c>
      <c r="T1239" s="65" t="str">
        <f t="shared" si="2159"/>
        <v/>
      </c>
      <c r="U1239" s="65" t="str">
        <f t="shared" si="2159"/>
        <v/>
      </c>
      <c r="V1239" s="65" t="str">
        <f t="shared" si="2159"/>
        <v/>
      </c>
      <c r="W1239" s="65" t="str">
        <f t="shared" si="2159"/>
        <v/>
      </c>
      <c r="X1239" s="65" t="str">
        <f t="shared" si="2159"/>
        <v/>
      </c>
      <c r="Y1239" s="65" t="str">
        <f t="shared" si="2159"/>
        <v/>
      </c>
      <c r="Z1239" s="65" t="str">
        <f t="shared" si="2159"/>
        <v/>
      </c>
    </row>
    <row r="1240">
      <c r="B1240" s="23"/>
      <c r="C1240" s="9"/>
      <c r="D1240" s="9"/>
      <c r="E1240" s="9"/>
      <c r="F1240" s="76"/>
      <c r="G1240" s="3"/>
      <c r="I1240" s="64" t="str">
        <f t="shared" si="4"/>
        <v/>
      </c>
      <c r="J1240" s="13" t="str">
        <f t="shared" si="1840"/>
        <v/>
      </c>
      <c r="K1240" s="13" t="str">
        <f t="shared" si="1879"/>
        <v/>
      </c>
      <c r="L1240" s="65" t="str">
        <f t="shared" ref="L1240:Z1240" si="2160">if($E1240="","",if($E1240="Injured",if(and(L$1=year(today()),L$1&lt;=$I1240,L$1&gt;=$H1240),0,if(and(L$1&lt;=$I1240,L$1&gt;=$H1240),$F1240,"")),if($E1240="Dropped",if(and(L$1&lt;=$I1240,L$1&gt;=$H1240),if(Year($D1240)=L$1,$F1240*0.8,if((year($D1240)+1)=L$1,$F1240*0.6,$F1240*0.4)) ,""),if($E1240="Minors",0,if($E1240="FA Contract",if(and(L$1&lt;=$I1240,L$1&gt;=$H1240),$F1240,""),if($E1240="YP Contract",if(L$1=$H1240,500000,if(L$1=($H1240+1),1000000,if(L$1=($H1240+2),1500000,"")))))))))</f>
        <v/>
      </c>
      <c r="M1240" s="65" t="str">
        <f t="shared" si="2160"/>
        <v/>
      </c>
      <c r="N1240" s="65" t="str">
        <f t="shared" si="2160"/>
        <v/>
      </c>
      <c r="O1240" s="65" t="str">
        <f t="shared" si="2160"/>
        <v/>
      </c>
      <c r="P1240" s="65" t="str">
        <f t="shared" si="2160"/>
        <v/>
      </c>
      <c r="Q1240" s="65" t="str">
        <f t="shared" si="2160"/>
        <v/>
      </c>
      <c r="R1240" s="65" t="str">
        <f t="shared" si="2160"/>
        <v/>
      </c>
      <c r="S1240" s="65" t="str">
        <f t="shared" si="2160"/>
        <v/>
      </c>
      <c r="T1240" s="65" t="str">
        <f t="shared" si="2160"/>
        <v/>
      </c>
      <c r="U1240" s="65" t="str">
        <f t="shared" si="2160"/>
        <v/>
      </c>
      <c r="V1240" s="65" t="str">
        <f t="shared" si="2160"/>
        <v/>
      </c>
      <c r="W1240" s="65" t="str">
        <f t="shared" si="2160"/>
        <v/>
      </c>
      <c r="X1240" s="65" t="str">
        <f t="shared" si="2160"/>
        <v/>
      </c>
      <c r="Y1240" s="65" t="str">
        <f t="shared" si="2160"/>
        <v/>
      </c>
      <c r="Z1240" s="65" t="str">
        <f t="shared" si="2160"/>
        <v/>
      </c>
    </row>
    <row r="1241">
      <c r="B1241" s="23"/>
      <c r="C1241" s="9"/>
      <c r="D1241" s="9"/>
      <c r="E1241" s="9"/>
      <c r="F1241" s="76"/>
      <c r="G1241" s="3"/>
      <c r="I1241" s="64" t="str">
        <f t="shared" si="4"/>
        <v/>
      </c>
      <c r="J1241" s="13" t="str">
        <f t="shared" si="1840"/>
        <v/>
      </c>
      <c r="K1241" s="13" t="str">
        <f t="shared" si="1879"/>
        <v/>
      </c>
      <c r="L1241" s="65" t="str">
        <f t="shared" ref="L1241:Z1241" si="2161">if($E1241="","",if($E1241="Injured",if(and(L$1=year(today()),L$1&lt;=$I1241,L$1&gt;=$H1241),0,if(and(L$1&lt;=$I1241,L$1&gt;=$H1241),$F1241,"")),if($E1241="Dropped",if(and(L$1&lt;=$I1241,L$1&gt;=$H1241),if(Year($D1241)=L$1,$F1241*0.8,if((year($D1241)+1)=L$1,$F1241*0.6,$F1241*0.4)) ,""),if($E1241="Minors",0,if($E1241="FA Contract",if(and(L$1&lt;=$I1241,L$1&gt;=$H1241),$F1241,""),if($E1241="YP Contract",if(L$1=$H1241,500000,if(L$1=($H1241+1),1000000,if(L$1=($H1241+2),1500000,"")))))))))</f>
        <v/>
      </c>
      <c r="M1241" s="65" t="str">
        <f t="shared" si="2161"/>
        <v/>
      </c>
      <c r="N1241" s="65" t="str">
        <f t="shared" si="2161"/>
        <v/>
      </c>
      <c r="O1241" s="65" t="str">
        <f t="shared" si="2161"/>
        <v/>
      </c>
      <c r="P1241" s="65" t="str">
        <f t="shared" si="2161"/>
        <v/>
      </c>
      <c r="Q1241" s="65" t="str">
        <f t="shared" si="2161"/>
        <v/>
      </c>
      <c r="R1241" s="65" t="str">
        <f t="shared" si="2161"/>
        <v/>
      </c>
      <c r="S1241" s="65" t="str">
        <f t="shared" si="2161"/>
        <v/>
      </c>
      <c r="T1241" s="65" t="str">
        <f t="shared" si="2161"/>
        <v/>
      </c>
      <c r="U1241" s="65" t="str">
        <f t="shared" si="2161"/>
        <v/>
      </c>
      <c r="V1241" s="65" t="str">
        <f t="shared" si="2161"/>
        <v/>
      </c>
      <c r="W1241" s="65" t="str">
        <f t="shared" si="2161"/>
        <v/>
      </c>
      <c r="X1241" s="65" t="str">
        <f t="shared" si="2161"/>
        <v/>
      </c>
      <c r="Y1241" s="65" t="str">
        <f t="shared" si="2161"/>
        <v/>
      </c>
      <c r="Z1241" s="65" t="str">
        <f t="shared" si="2161"/>
        <v/>
      </c>
    </row>
    <row r="1242">
      <c r="B1242" s="23"/>
      <c r="C1242" s="9"/>
      <c r="D1242" s="9"/>
      <c r="E1242" s="9"/>
      <c r="F1242" s="76"/>
      <c r="G1242" s="3"/>
      <c r="I1242" s="64" t="str">
        <f t="shared" si="4"/>
        <v/>
      </c>
      <c r="J1242" s="13" t="str">
        <f t="shared" si="1840"/>
        <v/>
      </c>
      <c r="K1242" s="13" t="str">
        <f t="shared" si="1879"/>
        <v/>
      </c>
      <c r="L1242" s="65" t="str">
        <f t="shared" ref="L1242:Z1242" si="2162">if($E1242="","",if($E1242="Injured",if(and(L$1=year(today()),L$1&lt;=$I1242,L$1&gt;=$H1242),0,if(and(L$1&lt;=$I1242,L$1&gt;=$H1242),$F1242,"")),if($E1242="Dropped",if(and(L$1&lt;=$I1242,L$1&gt;=$H1242),if(Year($D1242)=L$1,$F1242*0.8,if((year($D1242)+1)=L$1,$F1242*0.6,$F1242*0.4)) ,""),if($E1242="Minors",0,if($E1242="FA Contract",if(and(L$1&lt;=$I1242,L$1&gt;=$H1242),$F1242,""),if($E1242="YP Contract",if(L$1=$H1242,500000,if(L$1=($H1242+1),1000000,if(L$1=($H1242+2),1500000,"")))))))))</f>
        <v/>
      </c>
      <c r="M1242" s="65" t="str">
        <f t="shared" si="2162"/>
        <v/>
      </c>
      <c r="N1242" s="65" t="str">
        <f t="shared" si="2162"/>
        <v/>
      </c>
      <c r="O1242" s="65" t="str">
        <f t="shared" si="2162"/>
        <v/>
      </c>
      <c r="P1242" s="65" t="str">
        <f t="shared" si="2162"/>
        <v/>
      </c>
      <c r="Q1242" s="65" t="str">
        <f t="shared" si="2162"/>
        <v/>
      </c>
      <c r="R1242" s="65" t="str">
        <f t="shared" si="2162"/>
        <v/>
      </c>
      <c r="S1242" s="65" t="str">
        <f t="shared" si="2162"/>
        <v/>
      </c>
      <c r="T1242" s="65" t="str">
        <f t="shared" si="2162"/>
        <v/>
      </c>
      <c r="U1242" s="65" t="str">
        <f t="shared" si="2162"/>
        <v/>
      </c>
      <c r="V1242" s="65" t="str">
        <f t="shared" si="2162"/>
        <v/>
      </c>
      <c r="W1242" s="65" t="str">
        <f t="shared" si="2162"/>
        <v/>
      </c>
      <c r="X1242" s="65" t="str">
        <f t="shared" si="2162"/>
        <v/>
      </c>
      <c r="Y1242" s="65" t="str">
        <f t="shared" si="2162"/>
        <v/>
      </c>
      <c r="Z1242" s="65" t="str">
        <f t="shared" si="2162"/>
        <v/>
      </c>
    </row>
    <row r="1243">
      <c r="B1243" s="23"/>
      <c r="C1243" s="9"/>
      <c r="D1243" s="9"/>
      <c r="E1243" s="9"/>
      <c r="F1243" s="76"/>
      <c r="G1243" s="3"/>
      <c r="I1243" s="64" t="str">
        <f t="shared" si="4"/>
        <v/>
      </c>
      <c r="J1243" s="13" t="str">
        <f t="shared" si="1840"/>
        <v/>
      </c>
      <c r="K1243" s="13" t="str">
        <f t="shared" si="1879"/>
        <v/>
      </c>
      <c r="L1243" s="65" t="str">
        <f t="shared" ref="L1243:Z1243" si="2163">if($E1243="","",if($E1243="Injured",if(and(L$1=year(today()),L$1&lt;=$I1243,L$1&gt;=$H1243),0,if(and(L$1&lt;=$I1243,L$1&gt;=$H1243),$F1243,"")),if($E1243="Dropped",if(and(L$1&lt;=$I1243,L$1&gt;=$H1243),if(Year($D1243)=L$1,$F1243*0.8,if((year($D1243)+1)=L$1,$F1243*0.6,$F1243*0.4)) ,""),if($E1243="Minors",0,if($E1243="FA Contract",if(and(L$1&lt;=$I1243,L$1&gt;=$H1243),$F1243,""),if($E1243="YP Contract",if(L$1=$H1243,500000,if(L$1=($H1243+1),1000000,if(L$1=($H1243+2),1500000,"")))))))))</f>
        <v/>
      </c>
      <c r="M1243" s="65" t="str">
        <f t="shared" si="2163"/>
        <v/>
      </c>
      <c r="N1243" s="65" t="str">
        <f t="shared" si="2163"/>
        <v/>
      </c>
      <c r="O1243" s="65" t="str">
        <f t="shared" si="2163"/>
        <v/>
      </c>
      <c r="P1243" s="65" t="str">
        <f t="shared" si="2163"/>
        <v/>
      </c>
      <c r="Q1243" s="65" t="str">
        <f t="shared" si="2163"/>
        <v/>
      </c>
      <c r="R1243" s="65" t="str">
        <f t="shared" si="2163"/>
        <v/>
      </c>
      <c r="S1243" s="65" t="str">
        <f t="shared" si="2163"/>
        <v/>
      </c>
      <c r="T1243" s="65" t="str">
        <f t="shared" si="2163"/>
        <v/>
      </c>
      <c r="U1243" s="65" t="str">
        <f t="shared" si="2163"/>
        <v/>
      </c>
      <c r="V1243" s="65" t="str">
        <f t="shared" si="2163"/>
        <v/>
      </c>
      <c r="W1243" s="65" t="str">
        <f t="shared" si="2163"/>
        <v/>
      </c>
      <c r="X1243" s="65" t="str">
        <f t="shared" si="2163"/>
        <v/>
      </c>
      <c r="Y1243" s="65" t="str">
        <f t="shared" si="2163"/>
        <v/>
      </c>
      <c r="Z1243" s="65" t="str">
        <f t="shared" si="2163"/>
        <v/>
      </c>
    </row>
    <row r="1244">
      <c r="B1244" s="23"/>
      <c r="C1244" s="9"/>
      <c r="D1244" s="9"/>
      <c r="E1244" s="9"/>
      <c r="F1244" s="76"/>
      <c r="G1244" s="3"/>
      <c r="I1244" s="64" t="str">
        <f t="shared" si="4"/>
        <v/>
      </c>
      <c r="J1244" s="13" t="str">
        <f t="shared" si="1840"/>
        <v/>
      </c>
      <c r="K1244" s="13" t="str">
        <f t="shared" si="1879"/>
        <v/>
      </c>
      <c r="L1244" s="65" t="str">
        <f t="shared" ref="L1244:Z1244" si="2164">if($E1244="","",if($E1244="Injured",if(and(L$1=year(today()),L$1&lt;=$I1244,L$1&gt;=$H1244),0,if(and(L$1&lt;=$I1244,L$1&gt;=$H1244),$F1244,"")),if($E1244="Dropped",if(and(L$1&lt;=$I1244,L$1&gt;=$H1244),if(Year($D1244)=L$1,$F1244*0.8,if((year($D1244)+1)=L$1,$F1244*0.6,$F1244*0.4)) ,""),if($E1244="Minors",0,if($E1244="FA Contract",if(and(L$1&lt;=$I1244,L$1&gt;=$H1244),$F1244,""),if($E1244="YP Contract",if(L$1=$H1244,500000,if(L$1=($H1244+1),1000000,if(L$1=($H1244+2),1500000,"")))))))))</f>
        <v/>
      </c>
      <c r="M1244" s="65" t="str">
        <f t="shared" si="2164"/>
        <v/>
      </c>
      <c r="N1244" s="65" t="str">
        <f t="shared" si="2164"/>
        <v/>
      </c>
      <c r="O1244" s="65" t="str">
        <f t="shared" si="2164"/>
        <v/>
      </c>
      <c r="P1244" s="65" t="str">
        <f t="shared" si="2164"/>
        <v/>
      </c>
      <c r="Q1244" s="65" t="str">
        <f t="shared" si="2164"/>
        <v/>
      </c>
      <c r="R1244" s="65" t="str">
        <f t="shared" si="2164"/>
        <v/>
      </c>
      <c r="S1244" s="65" t="str">
        <f t="shared" si="2164"/>
        <v/>
      </c>
      <c r="T1244" s="65" t="str">
        <f t="shared" si="2164"/>
        <v/>
      </c>
      <c r="U1244" s="65" t="str">
        <f t="shared" si="2164"/>
        <v/>
      </c>
      <c r="V1244" s="65" t="str">
        <f t="shared" si="2164"/>
        <v/>
      </c>
      <c r="W1244" s="65" t="str">
        <f t="shared" si="2164"/>
        <v/>
      </c>
      <c r="X1244" s="65" t="str">
        <f t="shared" si="2164"/>
        <v/>
      </c>
      <c r="Y1244" s="65" t="str">
        <f t="shared" si="2164"/>
        <v/>
      </c>
      <c r="Z1244" s="65" t="str">
        <f t="shared" si="2164"/>
        <v/>
      </c>
    </row>
    <row r="1245">
      <c r="B1245" s="23"/>
      <c r="C1245" s="9"/>
      <c r="D1245" s="9"/>
      <c r="E1245" s="9"/>
      <c r="F1245" s="76"/>
      <c r="G1245" s="3"/>
      <c r="I1245" s="64" t="str">
        <f t="shared" si="4"/>
        <v/>
      </c>
      <c r="J1245" s="13" t="str">
        <f t="shared" si="1840"/>
        <v/>
      </c>
      <c r="K1245" s="13" t="str">
        <f t="shared" si="1879"/>
        <v/>
      </c>
      <c r="L1245" s="65" t="str">
        <f t="shared" ref="L1245:Z1245" si="2165">if($E1245="","",if($E1245="Injured",if(and(L$1=year(today()),L$1&lt;=$I1245,L$1&gt;=$H1245),0,if(and(L$1&lt;=$I1245,L$1&gt;=$H1245),$F1245,"")),if($E1245="Dropped",if(and(L$1&lt;=$I1245,L$1&gt;=$H1245),if(Year($D1245)=L$1,$F1245*0.8,if((year($D1245)+1)=L$1,$F1245*0.6,$F1245*0.4)) ,""),if($E1245="Minors",0,if($E1245="FA Contract",if(and(L$1&lt;=$I1245,L$1&gt;=$H1245),$F1245,""),if($E1245="YP Contract",if(L$1=$H1245,500000,if(L$1=($H1245+1),1000000,if(L$1=($H1245+2),1500000,"")))))))))</f>
        <v/>
      </c>
      <c r="M1245" s="65" t="str">
        <f t="shared" si="2165"/>
        <v/>
      </c>
      <c r="N1245" s="65" t="str">
        <f t="shared" si="2165"/>
        <v/>
      </c>
      <c r="O1245" s="65" t="str">
        <f t="shared" si="2165"/>
        <v/>
      </c>
      <c r="P1245" s="65" t="str">
        <f t="shared" si="2165"/>
        <v/>
      </c>
      <c r="Q1245" s="65" t="str">
        <f t="shared" si="2165"/>
        <v/>
      </c>
      <c r="R1245" s="65" t="str">
        <f t="shared" si="2165"/>
        <v/>
      </c>
      <c r="S1245" s="65" t="str">
        <f t="shared" si="2165"/>
        <v/>
      </c>
      <c r="T1245" s="65" t="str">
        <f t="shared" si="2165"/>
        <v/>
      </c>
      <c r="U1245" s="65" t="str">
        <f t="shared" si="2165"/>
        <v/>
      </c>
      <c r="V1245" s="65" t="str">
        <f t="shared" si="2165"/>
        <v/>
      </c>
      <c r="W1245" s="65" t="str">
        <f t="shared" si="2165"/>
        <v/>
      </c>
      <c r="X1245" s="65" t="str">
        <f t="shared" si="2165"/>
        <v/>
      </c>
      <c r="Y1245" s="65" t="str">
        <f t="shared" si="2165"/>
        <v/>
      </c>
      <c r="Z1245" s="65" t="str">
        <f t="shared" si="2165"/>
        <v/>
      </c>
    </row>
    <row r="1246">
      <c r="B1246" s="23"/>
      <c r="C1246" s="9"/>
      <c r="D1246" s="9"/>
      <c r="E1246" s="9"/>
      <c r="F1246" s="76"/>
      <c r="G1246" s="3"/>
      <c r="I1246" s="64" t="str">
        <f t="shared" si="4"/>
        <v/>
      </c>
      <c r="J1246" s="13" t="str">
        <f t="shared" si="1840"/>
        <v/>
      </c>
      <c r="K1246" s="13" t="str">
        <f t="shared" si="1879"/>
        <v/>
      </c>
      <c r="L1246" s="65" t="str">
        <f t="shared" ref="L1246:Z1246" si="2166">if($E1246="","",if($E1246="Injured",if(and(L$1=year(today()),L$1&lt;=$I1246,L$1&gt;=$H1246),0,if(and(L$1&lt;=$I1246,L$1&gt;=$H1246),$F1246,"")),if($E1246="Dropped",if(and(L$1&lt;=$I1246,L$1&gt;=$H1246),if(Year($D1246)=L$1,$F1246*0.8,if((year($D1246)+1)=L$1,$F1246*0.6,$F1246*0.4)) ,""),if($E1246="Minors",0,if($E1246="FA Contract",if(and(L$1&lt;=$I1246,L$1&gt;=$H1246),$F1246,""),if($E1246="YP Contract",if(L$1=$H1246,500000,if(L$1=($H1246+1),1000000,if(L$1=($H1246+2),1500000,"")))))))))</f>
        <v/>
      </c>
      <c r="M1246" s="65" t="str">
        <f t="shared" si="2166"/>
        <v/>
      </c>
      <c r="N1246" s="65" t="str">
        <f t="shared" si="2166"/>
        <v/>
      </c>
      <c r="O1246" s="65" t="str">
        <f t="shared" si="2166"/>
        <v/>
      </c>
      <c r="P1246" s="65" t="str">
        <f t="shared" si="2166"/>
        <v/>
      </c>
      <c r="Q1246" s="65" t="str">
        <f t="shared" si="2166"/>
        <v/>
      </c>
      <c r="R1246" s="65" t="str">
        <f t="shared" si="2166"/>
        <v/>
      </c>
      <c r="S1246" s="65" t="str">
        <f t="shared" si="2166"/>
        <v/>
      </c>
      <c r="T1246" s="65" t="str">
        <f t="shared" si="2166"/>
        <v/>
      </c>
      <c r="U1246" s="65" t="str">
        <f t="shared" si="2166"/>
        <v/>
      </c>
      <c r="V1246" s="65" t="str">
        <f t="shared" si="2166"/>
        <v/>
      </c>
      <c r="W1246" s="65" t="str">
        <f t="shared" si="2166"/>
        <v/>
      </c>
      <c r="X1246" s="65" t="str">
        <f t="shared" si="2166"/>
        <v/>
      </c>
      <c r="Y1246" s="65" t="str">
        <f t="shared" si="2166"/>
        <v/>
      </c>
      <c r="Z1246" s="65" t="str">
        <f t="shared" si="2166"/>
        <v/>
      </c>
    </row>
    <row r="1247">
      <c r="B1247" s="23"/>
      <c r="C1247" s="9"/>
      <c r="D1247" s="9"/>
      <c r="E1247" s="9"/>
      <c r="F1247" s="76"/>
      <c r="G1247" s="3"/>
      <c r="I1247" s="64" t="str">
        <f t="shared" si="4"/>
        <v/>
      </c>
      <c r="J1247" s="13" t="str">
        <f t="shared" si="1840"/>
        <v/>
      </c>
      <c r="K1247" s="13" t="str">
        <f t="shared" si="1879"/>
        <v/>
      </c>
      <c r="L1247" s="65" t="str">
        <f t="shared" ref="L1247:Z1247" si="2167">if($E1247="","",if($E1247="Injured",if(and(L$1=year(today()),L$1&lt;=$I1247,L$1&gt;=$H1247),0,if(and(L$1&lt;=$I1247,L$1&gt;=$H1247),$F1247,"")),if($E1247="Dropped",if(and(L$1&lt;=$I1247,L$1&gt;=$H1247),if(Year($D1247)=L$1,$F1247*0.8,if((year($D1247)+1)=L$1,$F1247*0.6,$F1247*0.4)) ,""),if($E1247="Minors",0,if($E1247="FA Contract",if(and(L$1&lt;=$I1247,L$1&gt;=$H1247),$F1247,""),if($E1247="YP Contract",if(L$1=$H1247,500000,if(L$1=($H1247+1),1000000,if(L$1=($H1247+2),1500000,"")))))))))</f>
        <v/>
      </c>
      <c r="M1247" s="65" t="str">
        <f t="shared" si="2167"/>
        <v/>
      </c>
      <c r="N1247" s="65" t="str">
        <f t="shared" si="2167"/>
        <v/>
      </c>
      <c r="O1247" s="65" t="str">
        <f t="shared" si="2167"/>
        <v/>
      </c>
      <c r="P1247" s="65" t="str">
        <f t="shared" si="2167"/>
        <v/>
      </c>
      <c r="Q1247" s="65" t="str">
        <f t="shared" si="2167"/>
        <v/>
      </c>
      <c r="R1247" s="65" t="str">
        <f t="shared" si="2167"/>
        <v/>
      </c>
      <c r="S1247" s="65" t="str">
        <f t="shared" si="2167"/>
        <v/>
      </c>
      <c r="T1247" s="65" t="str">
        <f t="shared" si="2167"/>
        <v/>
      </c>
      <c r="U1247" s="65" t="str">
        <f t="shared" si="2167"/>
        <v/>
      </c>
      <c r="V1247" s="65" t="str">
        <f t="shared" si="2167"/>
        <v/>
      </c>
      <c r="W1247" s="65" t="str">
        <f t="shared" si="2167"/>
        <v/>
      </c>
      <c r="X1247" s="65" t="str">
        <f t="shared" si="2167"/>
        <v/>
      </c>
      <c r="Y1247" s="65" t="str">
        <f t="shared" si="2167"/>
        <v/>
      </c>
      <c r="Z1247" s="65" t="str">
        <f t="shared" si="2167"/>
        <v/>
      </c>
    </row>
    <row r="1248">
      <c r="B1248" s="23"/>
      <c r="C1248" s="9"/>
      <c r="D1248" s="9"/>
      <c r="E1248" s="9"/>
      <c r="F1248" s="76"/>
      <c r="G1248" s="3"/>
      <c r="I1248" s="64" t="str">
        <f t="shared" si="4"/>
        <v/>
      </c>
      <c r="J1248" s="13" t="str">
        <f t="shared" si="1840"/>
        <v/>
      </c>
      <c r="K1248" s="13" t="str">
        <f t="shared" si="1879"/>
        <v/>
      </c>
      <c r="L1248" s="65" t="str">
        <f t="shared" ref="L1248:Z1248" si="2168">if($E1248="","",if($E1248="Injured",if(and(L$1=year(today()),L$1&lt;=$I1248,L$1&gt;=$H1248),0,if(and(L$1&lt;=$I1248,L$1&gt;=$H1248),$F1248,"")),if($E1248="Dropped",if(and(L$1&lt;=$I1248,L$1&gt;=$H1248),if(Year($D1248)=L$1,$F1248*0.8,if((year($D1248)+1)=L$1,$F1248*0.6,$F1248*0.4)) ,""),if($E1248="Minors",0,if($E1248="FA Contract",if(and(L$1&lt;=$I1248,L$1&gt;=$H1248),$F1248,""),if($E1248="YP Contract",if(L$1=$H1248,500000,if(L$1=($H1248+1),1000000,if(L$1=($H1248+2),1500000,"")))))))))</f>
        <v/>
      </c>
      <c r="M1248" s="65" t="str">
        <f t="shared" si="2168"/>
        <v/>
      </c>
      <c r="N1248" s="65" t="str">
        <f t="shared" si="2168"/>
        <v/>
      </c>
      <c r="O1248" s="65" t="str">
        <f t="shared" si="2168"/>
        <v/>
      </c>
      <c r="P1248" s="65" t="str">
        <f t="shared" si="2168"/>
        <v/>
      </c>
      <c r="Q1248" s="65" t="str">
        <f t="shared" si="2168"/>
        <v/>
      </c>
      <c r="R1248" s="65" t="str">
        <f t="shared" si="2168"/>
        <v/>
      </c>
      <c r="S1248" s="65" t="str">
        <f t="shared" si="2168"/>
        <v/>
      </c>
      <c r="T1248" s="65" t="str">
        <f t="shared" si="2168"/>
        <v/>
      </c>
      <c r="U1248" s="65" t="str">
        <f t="shared" si="2168"/>
        <v/>
      </c>
      <c r="V1248" s="65" t="str">
        <f t="shared" si="2168"/>
        <v/>
      </c>
      <c r="W1248" s="65" t="str">
        <f t="shared" si="2168"/>
        <v/>
      </c>
      <c r="X1248" s="65" t="str">
        <f t="shared" si="2168"/>
        <v/>
      </c>
      <c r="Y1248" s="65" t="str">
        <f t="shared" si="2168"/>
        <v/>
      </c>
      <c r="Z1248" s="65" t="str">
        <f t="shared" si="2168"/>
        <v/>
      </c>
    </row>
    <row r="1249">
      <c r="B1249" s="23"/>
      <c r="C1249" s="9"/>
      <c r="D1249" s="9"/>
      <c r="E1249" s="9"/>
      <c r="F1249" s="76"/>
      <c r="G1249" s="3"/>
      <c r="I1249" s="64" t="str">
        <f t="shared" si="4"/>
        <v/>
      </c>
      <c r="J1249" s="13" t="str">
        <f t="shared" si="1840"/>
        <v/>
      </c>
      <c r="K1249" s="13" t="str">
        <f t="shared" si="1879"/>
        <v/>
      </c>
      <c r="L1249" s="65" t="str">
        <f t="shared" ref="L1249:Z1249" si="2169">if($E1249="","",if($E1249="Injured",if(and(L$1=year(today()),L$1&lt;=$I1249,L$1&gt;=$H1249),0,if(and(L$1&lt;=$I1249,L$1&gt;=$H1249),$F1249,"")),if($E1249="Dropped",if(and(L$1&lt;=$I1249,L$1&gt;=$H1249),if(Year($D1249)=L$1,$F1249*0.8,if((year($D1249)+1)=L$1,$F1249*0.6,$F1249*0.4)) ,""),if($E1249="Minors",0,if($E1249="FA Contract",if(and(L$1&lt;=$I1249,L$1&gt;=$H1249),$F1249,""),if($E1249="YP Contract",if(L$1=$H1249,500000,if(L$1=($H1249+1),1000000,if(L$1=($H1249+2),1500000,"")))))))))</f>
        <v/>
      </c>
      <c r="M1249" s="65" t="str">
        <f t="shared" si="2169"/>
        <v/>
      </c>
      <c r="N1249" s="65" t="str">
        <f t="shared" si="2169"/>
        <v/>
      </c>
      <c r="O1249" s="65" t="str">
        <f t="shared" si="2169"/>
        <v/>
      </c>
      <c r="P1249" s="65" t="str">
        <f t="shared" si="2169"/>
        <v/>
      </c>
      <c r="Q1249" s="65" t="str">
        <f t="shared" si="2169"/>
        <v/>
      </c>
      <c r="R1249" s="65" t="str">
        <f t="shared" si="2169"/>
        <v/>
      </c>
      <c r="S1249" s="65" t="str">
        <f t="shared" si="2169"/>
        <v/>
      </c>
      <c r="T1249" s="65" t="str">
        <f t="shared" si="2169"/>
        <v/>
      </c>
      <c r="U1249" s="65" t="str">
        <f t="shared" si="2169"/>
        <v/>
      </c>
      <c r="V1249" s="65" t="str">
        <f t="shared" si="2169"/>
        <v/>
      </c>
      <c r="W1249" s="65" t="str">
        <f t="shared" si="2169"/>
        <v/>
      </c>
      <c r="X1249" s="65" t="str">
        <f t="shared" si="2169"/>
        <v/>
      </c>
      <c r="Y1249" s="65" t="str">
        <f t="shared" si="2169"/>
        <v/>
      </c>
      <c r="Z1249" s="65" t="str">
        <f t="shared" si="2169"/>
        <v/>
      </c>
    </row>
    <row r="1250">
      <c r="B1250" s="23"/>
      <c r="C1250" s="9"/>
      <c r="D1250" s="9"/>
      <c r="E1250" s="9"/>
      <c r="F1250" s="76"/>
      <c r="G1250" s="3"/>
      <c r="I1250" s="64" t="str">
        <f t="shared" si="4"/>
        <v/>
      </c>
      <c r="J1250" s="13" t="str">
        <f t="shared" si="1840"/>
        <v/>
      </c>
      <c r="K1250" s="13" t="str">
        <f t="shared" si="1879"/>
        <v/>
      </c>
      <c r="L1250" s="65" t="str">
        <f t="shared" ref="L1250:Z1250" si="2170">if($E1250="","",if($E1250="Injured",if(and(L$1=year(today()),L$1&lt;=$I1250,L$1&gt;=$H1250),0,if(and(L$1&lt;=$I1250,L$1&gt;=$H1250),$F1250,"")),if($E1250="Dropped",if(and(L$1&lt;=$I1250,L$1&gt;=$H1250),if(Year($D1250)=L$1,$F1250*0.8,if((year($D1250)+1)=L$1,$F1250*0.6,$F1250*0.4)) ,""),if($E1250="Minors",0,if($E1250="FA Contract",if(and(L$1&lt;=$I1250,L$1&gt;=$H1250),$F1250,""),if($E1250="YP Contract",if(L$1=$H1250,500000,if(L$1=($H1250+1),1000000,if(L$1=($H1250+2),1500000,"")))))))))</f>
        <v/>
      </c>
      <c r="M1250" s="65" t="str">
        <f t="shared" si="2170"/>
        <v/>
      </c>
      <c r="N1250" s="65" t="str">
        <f t="shared" si="2170"/>
        <v/>
      </c>
      <c r="O1250" s="65" t="str">
        <f t="shared" si="2170"/>
        <v/>
      </c>
      <c r="P1250" s="65" t="str">
        <f t="shared" si="2170"/>
        <v/>
      </c>
      <c r="Q1250" s="65" t="str">
        <f t="shared" si="2170"/>
        <v/>
      </c>
      <c r="R1250" s="65" t="str">
        <f t="shared" si="2170"/>
        <v/>
      </c>
      <c r="S1250" s="65" t="str">
        <f t="shared" si="2170"/>
        <v/>
      </c>
      <c r="T1250" s="65" t="str">
        <f t="shared" si="2170"/>
        <v/>
      </c>
      <c r="U1250" s="65" t="str">
        <f t="shared" si="2170"/>
        <v/>
      </c>
      <c r="V1250" s="65" t="str">
        <f t="shared" si="2170"/>
        <v/>
      </c>
      <c r="W1250" s="65" t="str">
        <f t="shared" si="2170"/>
        <v/>
      </c>
      <c r="X1250" s="65" t="str">
        <f t="shared" si="2170"/>
        <v/>
      </c>
      <c r="Y1250" s="65" t="str">
        <f t="shared" si="2170"/>
        <v/>
      </c>
      <c r="Z1250" s="65" t="str">
        <f t="shared" si="2170"/>
        <v/>
      </c>
    </row>
    <row r="1251">
      <c r="B1251" s="23"/>
      <c r="C1251" s="9"/>
      <c r="D1251" s="9"/>
      <c r="E1251" s="9"/>
      <c r="F1251" s="76"/>
      <c r="G1251" s="3"/>
      <c r="I1251" s="64" t="str">
        <f t="shared" si="4"/>
        <v/>
      </c>
      <c r="J1251" s="13" t="str">
        <f t="shared" si="1840"/>
        <v/>
      </c>
      <c r="K1251" s="13" t="str">
        <f t="shared" si="1879"/>
        <v/>
      </c>
      <c r="L1251" s="65" t="str">
        <f t="shared" ref="L1251:Z1251" si="2171">if($E1251="","",if($E1251="Injured",if(and(L$1=year(today()),L$1&lt;=$I1251,L$1&gt;=$H1251),0,if(and(L$1&lt;=$I1251,L$1&gt;=$H1251),$F1251,"")),if($E1251="Dropped",if(and(L$1&lt;=$I1251,L$1&gt;=$H1251),if(Year($D1251)=L$1,$F1251*0.8,if((year($D1251)+1)=L$1,$F1251*0.6,$F1251*0.4)) ,""),if($E1251="Minors",0,if($E1251="FA Contract",if(and(L$1&lt;=$I1251,L$1&gt;=$H1251),$F1251,""),if($E1251="YP Contract",if(L$1=$H1251,500000,if(L$1=($H1251+1),1000000,if(L$1=($H1251+2),1500000,"")))))))))</f>
        <v/>
      </c>
      <c r="M1251" s="65" t="str">
        <f t="shared" si="2171"/>
        <v/>
      </c>
      <c r="N1251" s="65" t="str">
        <f t="shared" si="2171"/>
        <v/>
      </c>
      <c r="O1251" s="65" t="str">
        <f t="shared" si="2171"/>
        <v/>
      </c>
      <c r="P1251" s="65" t="str">
        <f t="shared" si="2171"/>
        <v/>
      </c>
      <c r="Q1251" s="65" t="str">
        <f t="shared" si="2171"/>
        <v/>
      </c>
      <c r="R1251" s="65" t="str">
        <f t="shared" si="2171"/>
        <v/>
      </c>
      <c r="S1251" s="65" t="str">
        <f t="shared" si="2171"/>
        <v/>
      </c>
      <c r="T1251" s="65" t="str">
        <f t="shared" si="2171"/>
        <v/>
      </c>
      <c r="U1251" s="65" t="str">
        <f t="shared" si="2171"/>
        <v/>
      </c>
      <c r="V1251" s="65" t="str">
        <f t="shared" si="2171"/>
        <v/>
      </c>
      <c r="W1251" s="65" t="str">
        <f t="shared" si="2171"/>
        <v/>
      </c>
      <c r="X1251" s="65" t="str">
        <f t="shared" si="2171"/>
        <v/>
      </c>
      <c r="Y1251" s="65" t="str">
        <f t="shared" si="2171"/>
        <v/>
      </c>
      <c r="Z1251" s="65" t="str">
        <f t="shared" si="2171"/>
        <v/>
      </c>
    </row>
    <row r="1252">
      <c r="B1252" s="23"/>
      <c r="C1252" s="9"/>
      <c r="D1252" s="9"/>
      <c r="E1252" s="9"/>
      <c r="F1252" s="76"/>
      <c r="G1252" s="3"/>
      <c r="I1252" s="64" t="str">
        <f t="shared" si="4"/>
        <v/>
      </c>
      <c r="J1252" s="13" t="str">
        <f t="shared" si="1840"/>
        <v/>
      </c>
      <c r="K1252" s="13" t="str">
        <f t="shared" si="1879"/>
        <v/>
      </c>
      <c r="L1252" s="65" t="str">
        <f t="shared" ref="L1252:Z1252" si="2172">if($E1252="","",if($E1252="Injured",if(and(L$1=year(today()),L$1&lt;=$I1252,L$1&gt;=$H1252),0,if(and(L$1&lt;=$I1252,L$1&gt;=$H1252),$F1252,"")),if($E1252="Dropped",if(and(L$1&lt;=$I1252,L$1&gt;=$H1252),if(Year($D1252)=L$1,$F1252*0.8,if((year($D1252)+1)=L$1,$F1252*0.6,$F1252*0.4)) ,""),if($E1252="Minors",0,if($E1252="FA Contract",if(and(L$1&lt;=$I1252,L$1&gt;=$H1252),$F1252,""),if($E1252="YP Contract",if(L$1=$H1252,500000,if(L$1=($H1252+1),1000000,if(L$1=($H1252+2),1500000,"")))))))))</f>
        <v/>
      </c>
      <c r="M1252" s="65" t="str">
        <f t="shared" si="2172"/>
        <v/>
      </c>
      <c r="N1252" s="65" t="str">
        <f t="shared" si="2172"/>
        <v/>
      </c>
      <c r="O1252" s="65" t="str">
        <f t="shared" si="2172"/>
        <v/>
      </c>
      <c r="P1252" s="65" t="str">
        <f t="shared" si="2172"/>
        <v/>
      </c>
      <c r="Q1252" s="65" t="str">
        <f t="shared" si="2172"/>
        <v/>
      </c>
      <c r="R1252" s="65" t="str">
        <f t="shared" si="2172"/>
        <v/>
      </c>
      <c r="S1252" s="65" t="str">
        <f t="shared" si="2172"/>
        <v/>
      </c>
      <c r="T1252" s="65" t="str">
        <f t="shared" si="2172"/>
        <v/>
      </c>
      <c r="U1252" s="65" t="str">
        <f t="shared" si="2172"/>
        <v/>
      </c>
      <c r="V1252" s="65" t="str">
        <f t="shared" si="2172"/>
        <v/>
      </c>
      <c r="W1252" s="65" t="str">
        <f t="shared" si="2172"/>
        <v/>
      </c>
      <c r="X1252" s="65" t="str">
        <f t="shared" si="2172"/>
        <v/>
      </c>
      <c r="Y1252" s="65" t="str">
        <f t="shared" si="2172"/>
        <v/>
      </c>
      <c r="Z1252" s="65" t="str">
        <f t="shared" si="2172"/>
        <v/>
      </c>
    </row>
    <row r="1253">
      <c r="B1253" s="23"/>
      <c r="C1253" s="9"/>
      <c r="D1253" s="9"/>
      <c r="E1253" s="9"/>
      <c r="F1253" s="76"/>
      <c r="G1253" s="3"/>
      <c r="I1253" s="64" t="str">
        <f t="shared" si="4"/>
        <v/>
      </c>
      <c r="J1253" s="13" t="str">
        <f t="shared" si="1840"/>
        <v/>
      </c>
      <c r="K1253" s="13" t="str">
        <f t="shared" si="1879"/>
        <v/>
      </c>
      <c r="L1253" s="65" t="str">
        <f t="shared" ref="L1253:Z1253" si="2173">if($E1253="","",if($E1253="Injured",if(and(L$1=year(today()),L$1&lt;=$I1253,L$1&gt;=$H1253),0,if(and(L$1&lt;=$I1253,L$1&gt;=$H1253),$F1253,"")),if($E1253="Dropped",if(and(L$1&lt;=$I1253,L$1&gt;=$H1253),if(Year($D1253)=L$1,$F1253*0.8,if((year($D1253)+1)=L$1,$F1253*0.6,$F1253*0.4)) ,""),if($E1253="Minors",0,if($E1253="FA Contract",if(and(L$1&lt;=$I1253,L$1&gt;=$H1253),$F1253,""),if($E1253="YP Contract",if(L$1=$H1253,500000,if(L$1=($H1253+1),1000000,if(L$1=($H1253+2),1500000,"")))))))))</f>
        <v/>
      </c>
      <c r="M1253" s="65" t="str">
        <f t="shared" si="2173"/>
        <v/>
      </c>
      <c r="N1253" s="65" t="str">
        <f t="shared" si="2173"/>
        <v/>
      </c>
      <c r="O1253" s="65" t="str">
        <f t="shared" si="2173"/>
        <v/>
      </c>
      <c r="P1253" s="65" t="str">
        <f t="shared" si="2173"/>
        <v/>
      </c>
      <c r="Q1253" s="65" t="str">
        <f t="shared" si="2173"/>
        <v/>
      </c>
      <c r="R1253" s="65" t="str">
        <f t="shared" si="2173"/>
        <v/>
      </c>
      <c r="S1253" s="65" t="str">
        <f t="shared" si="2173"/>
        <v/>
      </c>
      <c r="T1253" s="65" t="str">
        <f t="shared" si="2173"/>
        <v/>
      </c>
      <c r="U1253" s="65" t="str">
        <f t="shared" si="2173"/>
        <v/>
      </c>
      <c r="V1253" s="65" t="str">
        <f t="shared" si="2173"/>
        <v/>
      </c>
      <c r="W1253" s="65" t="str">
        <f t="shared" si="2173"/>
        <v/>
      </c>
      <c r="X1253" s="65" t="str">
        <f t="shared" si="2173"/>
        <v/>
      </c>
      <c r="Y1253" s="65" t="str">
        <f t="shared" si="2173"/>
        <v/>
      </c>
      <c r="Z1253" s="65" t="str">
        <f t="shared" si="2173"/>
        <v/>
      </c>
    </row>
    <row r="1254">
      <c r="B1254" s="23"/>
      <c r="C1254" s="9"/>
      <c r="D1254" s="9"/>
      <c r="E1254" s="9"/>
      <c r="F1254" s="76"/>
      <c r="G1254" s="3"/>
      <c r="I1254" s="64" t="str">
        <f t="shared" si="4"/>
        <v/>
      </c>
      <c r="J1254" s="13" t="str">
        <f t="shared" si="1840"/>
        <v/>
      </c>
      <c r="K1254" s="13" t="str">
        <f t="shared" si="1879"/>
        <v/>
      </c>
      <c r="L1254" s="65" t="str">
        <f t="shared" ref="L1254:Z1254" si="2174">if($E1254="","",if($E1254="Injured",if(and(L$1=year(today()),L$1&lt;=$I1254,L$1&gt;=$H1254),0,if(and(L$1&lt;=$I1254,L$1&gt;=$H1254),$F1254,"")),if($E1254="Dropped",if(and(L$1&lt;=$I1254,L$1&gt;=$H1254),if(Year($D1254)=L$1,$F1254*0.8,if((year($D1254)+1)=L$1,$F1254*0.6,$F1254*0.4)) ,""),if($E1254="Minors",0,if($E1254="FA Contract",if(and(L$1&lt;=$I1254,L$1&gt;=$H1254),$F1254,""),if($E1254="YP Contract",if(L$1=$H1254,500000,if(L$1=($H1254+1),1000000,if(L$1=($H1254+2),1500000,"")))))))))</f>
        <v/>
      </c>
      <c r="M1254" s="65" t="str">
        <f t="shared" si="2174"/>
        <v/>
      </c>
      <c r="N1254" s="65" t="str">
        <f t="shared" si="2174"/>
        <v/>
      </c>
      <c r="O1254" s="65" t="str">
        <f t="shared" si="2174"/>
        <v/>
      </c>
      <c r="P1254" s="65" t="str">
        <f t="shared" si="2174"/>
        <v/>
      </c>
      <c r="Q1254" s="65" t="str">
        <f t="shared" si="2174"/>
        <v/>
      </c>
      <c r="R1254" s="65" t="str">
        <f t="shared" si="2174"/>
        <v/>
      </c>
      <c r="S1254" s="65" t="str">
        <f t="shared" si="2174"/>
        <v/>
      </c>
      <c r="T1254" s="65" t="str">
        <f t="shared" si="2174"/>
        <v/>
      </c>
      <c r="U1254" s="65" t="str">
        <f t="shared" si="2174"/>
        <v/>
      </c>
      <c r="V1254" s="65" t="str">
        <f t="shared" si="2174"/>
        <v/>
      </c>
      <c r="W1254" s="65" t="str">
        <f t="shared" si="2174"/>
        <v/>
      </c>
      <c r="X1254" s="65" t="str">
        <f t="shared" si="2174"/>
        <v/>
      </c>
      <c r="Y1254" s="65" t="str">
        <f t="shared" si="2174"/>
        <v/>
      </c>
      <c r="Z1254" s="65" t="str">
        <f t="shared" si="2174"/>
        <v/>
      </c>
    </row>
    <row r="1255">
      <c r="B1255" s="23"/>
      <c r="C1255" s="9"/>
      <c r="D1255" s="9"/>
      <c r="E1255" s="9"/>
      <c r="F1255" s="76"/>
      <c r="G1255" s="3"/>
      <c r="I1255" s="64" t="str">
        <f t="shared" si="4"/>
        <v/>
      </c>
      <c r="J1255" s="13" t="str">
        <f t="shared" si="1840"/>
        <v/>
      </c>
      <c r="K1255" s="13" t="str">
        <f t="shared" si="1879"/>
        <v/>
      </c>
      <c r="L1255" s="65" t="str">
        <f t="shared" ref="L1255:Z1255" si="2175">if($E1255="","",if($E1255="Injured",if(and(L$1=year(today()),L$1&lt;=$I1255,L$1&gt;=$H1255),0,if(and(L$1&lt;=$I1255,L$1&gt;=$H1255),$F1255,"")),if($E1255="Dropped",if(and(L$1&lt;=$I1255,L$1&gt;=$H1255),if(Year($D1255)=L$1,$F1255*0.8,if((year($D1255)+1)=L$1,$F1255*0.6,$F1255*0.4)) ,""),if($E1255="Minors",0,if($E1255="FA Contract",if(and(L$1&lt;=$I1255,L$1&gt;=$H1255),$F1255,""),if($E1255="YP Contract",if(L$1=$H1255,500000,if(L$1=($H1255+1),1000000,if(L$1=($H1255+2),1500000,"")))))))))</f>
        <v/>
      </c>
      <c r="M1255" s="65" t="str">
        <f t="shared" si="2175"/>
        <v/>
      </c>
      <c r="N1255" s="65" t="str">
        <f t="shared" si="2175"/>
        <v/>
      </c>
      <c r="O1255" s="65" t="str">
        <f t="shared" si="2175"/>
        <v/>
      </c>
      <c r="P1255" s="65" t="str">
        <f t="shared" si="2175"/>
        <v/>
      </c>
      <c r="Q1255" s="65" t="str">
        <f t="shared" si="2175"/>
        <v/>
      </c>
      <c r="R1255" s="65" t="str">
        <f t="shared" si="2175"/>
        <v/>
      </c>
      <c r="S1255" s="65" t="str">
        <f t="shared" si="2175"/>
        <v/>
      </c>
      <c r="T1255" s="65" t="str">
        <f t="shared" si="2175"/>
        <v/>
      </c>
      <c r="U1255" s="65" t="str">
        <f t="shared" si="2175"/>
        <v/>
      </c>
      <c r="V1255" s="65" t="str">
        <f t="shared" si="2175"/>
        <v/>
      </c>
      <c r="W1255" s="65" t="str">
        <f t="shared" si="2175"/>
        <v/>
      </c>
      <c r="X1255" s="65" t="str">
        <f t="shared" si="2175"/>
        <v/>
      </c>
      <c r="Y1255" s="65" t="str">
        <f t="shared" si="2175"/>
        <v/>
      </c>
      <c r="Z1255" s="65" t="str">
        <f t="shared" si="2175"/>
        <v/>
      </c>
    </row>
    <row r="1256">
      <c r="B1256" s="23"/>
      <c r="C1256" s="9"/>
      <c r="D1256" s="9"/>
      <c r="E1256" s="9"/>
      <c r="F1256" s="76"/>
      <c r="G1256" s="3"/>
      <c r="I1256" s="64" t="str">
        <f t="shared" si="4"/>
        <v/>
      </c>
      <c r="J1256" s="13" t="str">
        <f t="shared" si="1840"/>
        <v/>
      </c>
      <c r="K1256" s="13" t="str">
        <f t="shared" si="1879"/>
        <v/>
      </c>
      <c r="L1256" s="65" t="str">
        <f t="shared" ref="L1256:Z1256" si="2176">if($E1256="","",if($E1256="Injured",if(and(L$1=year(today()),L$1&lt;=$I1256,L$1&gt;=$H1256),0,if(and(L$1&lt;=$I1256,L$1&gt;=$H1256),$F1256,"")),if($E1256="Dropped",if(and(L$1&lt;=$I1256,L$1&gt;=$H1256),if(Year($D1256)=L$1,$F1256*0.8,if((year($D1256)+1)=L$1,$F1256*0.6,$F1256*0.4)) ,""),if($E1256="Minors",0,if($E1256="FA Contract",if(and(L$1&lt;=$I1256,L$1&gt;=$H1256),$F1256,""),if($E1256="YP Contract",if(L$1=$H1256,500000,if(L$1=($H1256+1),1000000,if(L$1=($H1256+2),1500000,"")))))))))</f>
        <v/>
      </c>
      <c r="M1256" s="65" t="str">
        <f t="shared" si="2176"/>
        <v/>
      </c>
      <c r="N1256" s="65" t="str">
        <f t="shared" si="2176"/>
        <v/>
      </c>
      <c r="O1256" s="65" t="str">
        <f t="shared" si="2176"/>
        <v/>
      </c>
      <c r="P1256" s="65" t="str">
        <f t="shared" si="2176"/>
        <v/>
      </c>
      <c r="Q1256" s="65" t="str">
        <f t="shared" si="2176"/>
        <v/>
      </c>
      <c r="R1256" s="65" t="str">
        <f t="shared" si="2176"/>
        <v/>
      </c>
      <c r="S1256" s="65" t="str">
        <f t="shared" si="2176"/>
        <v/>
      </c>
      <c r="T1256" s="65" t="str">
        <f t="shared" si="2176"/>
        <v/>
      </c>
      <c r="U1256" s="65" t="str">
        <f t="shared" si="2176"/>
        <v/>
      </c>
      <c r="V1256" s="65" t="str">
        <f t="shared" si="2176"/>
        <v/>
      </c>
      <c r="W1256" s="65" t="str">
        <f t="shared" si="2176"/>
        <v/>
      </c>
      <c r="X1256" s="65" t="str">
        <f t="shared" si="2176"/>
        <v/>
      </c>
      <c r="Y1256" s="65" t="str">
        <f t="shared" si="2176"/>
        <v/>
      </c>
      <c r="Z1256" s="65" t="str">
        <f t="shared" si="2176"/>
        <v/>
      </c>
    </row>
    <row r="1257">
      <c r="B1257" s="23"/>
      <c r="C1257" s="9"/>
      <c r="D1257" s="9"/>
      <c r="E1257" s="9"/>
      <c r="F1257" s="76"/>
      <c r="G1257" s="3"/>
      <c r="I1257" s="64" t="str">
        <f t="shared" si="4"/>
        <v/>
      </c>
      <c r="J1257" s="13" t="str">
        <f t="shared" si="1840"/>
        <v/>
      </c>
      <c r="K1257" s="13" t="str">
        <f t="shared" si="1879"/>
        <v/>
      </c>
      <c r="L1257" s="65" t="str">
        <f t="shared" ref="L1257:Z1257" si="2177">if($E1257="","",if($E1257="Injured",if(and(L$1=year(today()),L$1&lt;=$I1257,L$1&gt;=$H1257),0,if(and(L$1&lt;=$I1257,L$1&gt;=$H1257),$F1257,"")),if($E1257="Dropped",if(and(L$1&lt;=$I1257,L$1&gt;=$H1257),if(Year($D1257)=L$1,$F1257*0.8,if((year($D1257)+1)=L$1,$F1257*0.6,$F1257*0.4)) ,""),if($E1257="Minors",0,if($E1257="FA Contract",if(and(L$1&lt;=$I1257,L$1&gt;=$H1257),$F1257,""),if($E1257="YP Contract",if(L$1=$H1257,500000,if(L$1=($H1257+1),1000000,if(L$1=($H1257+2),1500000,"")))))))))</f>
        <v/>
      </c>
      <c r="M1257" s="65" t="str">
        <f t="shared" si="2177"/>
        <v/>
      </c>
      <c r="N1257" s="65" t="str">
        <f t="shared" si="2177"/>
        <v/>
      </c>
      <c r="O1257" s="65" t="str">
        <f t="shared" si="2177"/>
        <v/>
      </c>
      <c r="P1257" s="65" t="str">
        <f t="shared" si="2177"/>
        <v/>
      </c>
      <c r="Q1257" s="65" t="str">
        <f t="shared" si="2177"/>
        <v/>
      </c>
      <c r="R1257" s="65" t="str">
        <f t="shared" si="2177"/>
        <v/>
      </c>
      <c r="S1257" s="65" t="str">
        <f t="shared" si="2177"/>
        <v/>
      </c>
      <c r="T1257" s="65" t="str">
        <f t="shared" si="2177"/>
        <v/>
      </c>
      <c r="U1257" s="65" t="str">
        <f t="shared" si="2177"/>
        <v/>
      </c>
      <c r="V1257" s="65" t="str">
        <f t="shared" si="2177"/>
        <v/>
      </c>
      <c r="W1257" s="65" t="str">
        <f t="shared" si="2177"/>
        <v/>
      </c>
      <c r="X1257" s="65" t="str">
        <f t="shared" si="2177"/>
        <v/>
      </c>
      <c r="Y1257" s="65" t="str">
        <f t="shared" si="2177"/>
        <v/>
      </c>
      <c r="Z1257" s="65" t="str">
        <f t="shared" si="2177"/>
        <v/>
      </c>
    </row>
    <row r="1258">
      <c r="B1258" s="23"/>
      <c r="C1258" s="9"/>
      <c r="D1258" s="9"/>
      <c r="E1258" s="9"/>
      <c r="F1258" s="76"/>
      <c r="G1258" s="3"/>
      <c r="I1258" s="64" t="str">
        <f t="shared" si="4"/>
        <v/>
      </c>
      <c r="J1258" s="13" t="str">
        <f t="shared" si="1840"/>
        <v/>
      </c>
      <c r="K1258" s="13" t="str">
        <f t="shared" si="1879"/>
        <v/>
      </c>
      <c r="L1258" s="65" t="str">
        <f t="shared" ref="L1258:Z1258" si="2178">if($E1258="","",if($E1258="Injured",if(and(L$1=year(today()),L$1&lt;=$I1258,L$1&gt;=$H1258),0,if(and(L$1&lt;=$I1258,L$1&gt;=$H1258),$F1258,"")),if($E1258="Dropped",if(and(L$1&lt;=$I1258,L$1&gt;=$H1258),if(Year($D1258)=L$1,$F1258*0.8,if((year($D1258)+1)=L$1,$F1258*0.6,$F1258*0.4)) ,""),if($E1258="Minors",0,if($E1258="FA Contract",if(and(L$1&lt;=$I1258,L$1&gt;=$H1258),$F1258,""),if($E1258="YP Contract",if(L$1=$H1258,500000,if(L$1=($H1258+1),1000000,if(L$1=($H1258+2),1500000,"")))))))))</f>
        <v/>
      </c>
      <c r="M1258" s="65" t="str">
        <f t="shared" si="2178"/>
        <v/>
      </c>
      <c r="N1258" s="65" t="str">
        <f t="shared" si="2178"/>
        <v/>
      </c>
      <c r="O1258" s="65" t="str">
        <f t="shared" si="2178"/>
        <v/>
      </c>
      <c r="P1258" s="65" t="str">
        <f t="shared" si="2178"/>
        <v/>
      </c>
      <c r="Q1258" s="65" t="str">
        <f t="shared" si="2178"/>
        <v/>
      </c>
      <c r="R1258" s="65" t="str">
        <f t="shared" si="2178"/>
        <v/>
      </c>
      <c r="S1258" s="65" t="str">
        <f t="shared" si="2178"/>
        <v/>
      </c>
      <c r="T1258" s="65" t="str">
        <f t="shared" si="2178"/>
        <v/>
      </c>
      <c r="U1258" s="65" t="str">
        <f t="shared" si="2178"/>
        <v/>
      </c>
      <c r="V1258" s="65" t="str">
        <f t="shared" si="2178"/>
        <v/>
      </c>
      <c r="W1258" s="65" t="str">
        <f t="shared" si="2178"/>
        <v/>
      </c>
      <c r="X1258" s="65" t="str">
        <f t="shared" si="2178"/>
        <v/>
      </c>
      <c r="Y1258" s="65" t="str">
        <f t="shared" si="2178"/>
        <v/>
      </c>
      <c r="Z1258" s="65" t="str">
        <f t="shared" si="2178"/>
        <v/>
      </c>
    </row>
    <row r="1259">
      <c r="B1259" s="23"/>
      <c r="C1259" s="9"/>
      <c r="D1259" s="9"/>
      <c r="E1259" s="9"/>
      <c r="F1259" s="76"/>
      <c r="G1259" s="3"/>
      <c r="I1259" s="64" t="str">
        <f t="shared" si="4"/>
        <v/>
      </c>
      <c r="J1259" s="13" t="str">
        <f t="shared" si="1840"/>
        <v/>
      </c>
      <c r="K1259" s="13" t="str">
        <f t="shared" si="1879"/>
        <v/>
      </c>
      <c r="L1259" s="65" t="str">
        <f t="shared" ref="L1259:Z1259" si="2179">if($E1259="","",if($E1259="Injured",if(and(L$1=year(today()),L$1&lt;=$I1259,L$1&gt;=$H1259),0,if(and(L$1&lt;=$I1259,L$1&gt;=$H1259),$F1259,"")),if($E1259="Dropped",if(and(L$1&lt;=$I1259,L$1&gt;=$H1259),if(Year($D1259)=L$1,$F1259*0.8,if((year($D1259)+1)=L$1,$F1259*0.6,$F1259*0.4)) ,""),if($E1259="Minors",0,if($E1259="FA Contract",if(and(L$1&lt;=$I1259,L$1&gt;=$H1259),$F1259,""),if($E1259="YP Contract",if(L$1=$H1259,500000,if(L$1=($H1259+1),1000000,if(L$1=($H1259+2),1500000,"")))))))))</f>
        <v/>
      </c>
      <c r="M1259" s="65" t="str">
        <f t="shared" si="2179"/>
        <v/>
      </c>
      <c r="N1259" s="65" t="str">
        <f t="shared" si="2179"/>
        <v/>
      </c>
      <c r="O1259" s="65" t="str">
        <f t="shared" si="2179"/>
        <v/>
      </c>
      <c r="P1259" s="65" t="str">
        <f t="shared" si="2179"/>
        <v/>
      </c>
      <c r="Q1259" s="65" t="str">
        <f t="shared" si="2179"/>
        <v/>
      </c>
      <c r="R1259" s="65" t="str">
        <f t="shared" si="2179"/>
        <v/>
      </c>
      <c r="S1259" s="65" t="str">
        <f t="shared" si="2179"/>
        <v/>
      </c>
      <c r="T1259" s="65" t="str">
        <f t="shared" si="2179"/>
        <v/>
      </c>
      <c r="U1259" s="65" t="str">
        <f t="shared" si="2179"/>
        <v/>
      </c>
      <c r="V1259" s="65" t="str">
        <f t="shared" si="2179"/>
        <v/>
      </c>
      <c r="W1259" s="65" t="str">
        <f t="shared" si="2179"/>
        <v/>
      </c>
      <c r="X1259" s="65" t="str">
        <f t="shared" si="2179"/>
        <v/>
      </c>
      <c r="Y1259" s="65" t="str">
        <f t="shared" si="2179"/>
        <v/>
      </c>
      <c r="Z1259" s="65" t="str">
        <f t="shared" si="2179"/>
        <v/>
      </c>
    </row>
    <row r="1260">
      <c r="B1260" s="23"/>
      <c r="C1260" s="9"/>
      <c r="D1260" s="9"/>
      <c r="E1260" s="9"/>
      <c r="F1260" s="76"/>
      <c r="G1260" s="3"/>
      <c r="I1260" s="64" t="str">
        <f t="shared" si="4"/>
        <v/>
      </c>
      <c r="J1260" s="13" t="str">
        <f t="shared" si="1840"/>
        <v/>
      </c>
      <c r="K1260" s="13" t="str">
        <f t="shared" si="1879"/>
        <v/>
      </c>
      <c r="L1260" s="65" t="str">
        <f t="shared" ref="L1260:Z1260" si="2180">if($E1260="","",if($E1260="Injured",if(and(L$1=year(today()),L$1&lt;=$I1260,L$1&gt;=$H1260),0,if(and(L$1&lt;=$I1260,L$1&gt;=$H1260),$F1260,"")),if($E1260="Dropped",if(and(L$1&lt;=$I1260,L$1&gt;=$H1260),if(Year($D1260)=L$1,$F1260*0.8,if((year($D1260)+1)=L$1,$F1260*0.6,$F1260*0.4)) ,""),if($E1260="Minors",0,if($E1260="FA Contract",if(and(L$1&lt;=$I1260,L$1&gt;=$H1260),$F1260,""),if($E1260="YP Contract",if(L$1=$H1260,500000,if(L$1=($H1260+1),1000000,if(L$1=($H1260+2),1500000,"")))))))))</f>
        <v/>
      </c>
      <c r="M1260" s="65" t="str">
        <f t="shared" si="2180"/>
        <v/>
      </c>
      <c r="N1260" s="65" t="str">
        <f t="shared" si="2180"/>
        <v/>
      </c>
      <c r="O1260" s="65" t="str">
        <f t="shared" si="2180"/>
        <v/>
      </c>
      <c r="P1260" s="65" t="str">
        <f t="shared" si="2180"/>
        <v/>
      </c>
      <c r="Q1260" s="65" t="str">
        <f t="shared" si="2180"/>
        <v/>
      </c>
      <c r="R1260" s="65" t="str">
        <f t="shared" si="2180"/>
        <v/>
      </c>
      <c r="S1260" s="65" t="str">
        <f t="shared" si="2180"/>
        <v/>
      </c>
      <c r="T1260" s="65" t="str">
        <f t="shared" si="2180"/>
        <v/>
      </c>
      <c r="U1260" s="65" t="str">
        <f t="shared" si="2180"/>
        <v/>
      </c>
      <c r="V1260" s="65" t="str">
        <f t="shared" si="2180"/>
        <v/>
      </c>
      <c r="W1260" s="65" t="str">
        <f t="shared" si="2180"/>
        <v/>
      </c>
      <c r="X1260" s="65" t="str">
        <f t="shared" si="2180"/>
        <v/>
      </c>
      <c r="Y1260" s="65" t="str">
        <f t="shared" si="2180"/>
        <v/>
      </c>
      <c r="Z1260" s="65" t="str">
        <f t="shared" si="2180"/>
        <v/>
      </c>
    </row>
    <row r="1261">
      <c r="B1261" s="23"/>
      <c r="C1261" s="9"/>
      <c r="D1261" s="9"/>
      <c r="E1261" s="9"/>
      <c r="F1261" s="76"/>
      <c r="G1261" s="3"/>
      <c r="I1261" s="64" t="str">
        <f t="shared" si="4"/>
        <v/>
      </c>
      <c r="J1261" s="13" t="str">
        <f t="shared" si="1840"/>
        <v/>
      </c>
      <c r="K1261" s="13" t="str">
        <f t="shared" si="1879"/>
        <v/>
      </c>
      <c r="L1261" s="65" t="str">
        <f t="shared" ref="L1261:Z1261" si="2181">if($E1261="","",if($E1261="Injured",if(and(L$1=year(today()),L$1&lt;=$I1261,L$1&gt;=$H1261),0,if(and(L$1&lt;=$I1261,L$1&gt;=$H1261),$F1261,"")),if($E1261="Dropped",if(and(L$1&lt;=$I1261,L$1&gt;=$H1261),if(Year($D1261)=L$1,$F1261*0.8,if((year($D1261)+1)=L$1,$F1261*0.6,$F1261*0.4)) ,""),if($E1261="Minors",0,if($E1261="FA Contract",if(and(L$1&lt;=$I1261,L$1&gt;=$H1261),$F1261,""),if($E1261="YP Contract",if(L$1=$H1261,500000,if(L$1=($H1261+1),1000000,if(L$1=($H1261+2),1500000,"")))))))))</f>
        <v/>
      </c>
      <c r="M1261" s="65" t="str">
        <f t="shared" si="2181"/>
        <v/>
      </c>
      <c r="N1261" s="65" t="str">
        <f t="shared" si="2181"/>
        <v/>
      </c>
      <c r="O1261" s="65" t="str">
        <f t="shared" si="2181"/>
        <v/>
      </c>
      <c r="P1261" s="65" t="str">
        <f t="shared" si="2181"/>
        <v/>
      </c>
      <c r="Q1261" s="65" t="str">
        <f t="shared" si="2181"/>
        <v/>
      </c>
      <c r="R1261" s="65" t="str">
        <f t="shared" si="2181"/>
        <v/>
      </c>
      <c r="S1261" s="65" t="str">
        <f t="shared" si="2181"/>
        <v/>
      </c>
      <c r="T1261" s="65" t="str">
        <f t="shared" si="2181"/>
        <v/>
      </c>
      <c r="U1261" s="65" t="str">
        <f t="shared" si="2181"/>
        <v/>
      </c>
      <c r="V1261" s="65" t="str">
        <f t="shared" si="2181"/>
        <v/>
      </c>
      <c r="W1261" s="65" t="str">
        <f t="shared" si="2181"/>
        <v/>
      </c>
      <c r="X1261" s="65" t="str">
        <f t="shared" si="2181"/>
        <v/>
      </c>
      <c r="Y1261" s="65" t="str">
        <f t="shared" si="2181"/>
        <v/>
      </c>
      <c r="Z1261" s="65" t="str">
        <f t="shared" si="2181"/>
        <v/>
      </c>
    </row>
    <row r="1262">
      <c r="B1262" s="23"/>
      <c r="C1262" s="9"/>
      <c r="D1262" s="9"/>
      <c r="E1262" s="9"/>
      <c r="F1262" s="76"/>
      <c r="G1262" s="3"/>
      <c r="I1262" s="64" t="str">
        <f t="shared" si="4"/>
        <v/>
      </c>
      <c r="J1262" s="13" t="str">
        <f t="shared" si="1840"/>
        <v/>
      </c>
      <c r="K1262" s="13" t="str">
        <f t="shared" si="1879"/>
        <v/>
      </c>
      <c r="L1262" s="65" t="str">
        <f t="shared" ref="L1262:Z1262" si="2182">if($E1262="","",if($E1262="Injured",if(and(L$1=year(today()),L$1&lt;=$I1262,L$1&gt;=$H1262),0,if(and(L$1&lt;=$I1262,L$1&gt;=$H1262),$F1262,"")),if($E1262="Dropped",if(and(L$1&lt;=$I1262,L$1&gt;=$H1262),if(Year($D1262)=L$1,$F1262*0.8,if((year($D1262)+1)=L$1,$F1262*0.6,$F1262*0.4)) ,""),if($E1262="Minors",0,if($E1262="FA Contract",if(and(L$1&lt;=$I1262,L$1&gt;=$H1262),$F1262,""),if($E1262="YP Contract",if(L$1=$H1262,500000,if(L$1=($H1262+1),1000000,if(L$1=($H1262+2),1500000,"")))))))))</f>
        <v/>
      </c>
      <c r="M1262" s="65" t="str">
        <f t="shared" si="2182"/>
        <v/>
      </c>
      <c r="N1262" s="65" t="str">
        <f t="shared" si="2182"/>
        <v/>
      </c>
      <c r="O1262" s="65" t="str">
        <f t="shared" si="2182"/>
        <v/>
      </c>
      <c r="P1262" s="65" t="str">
        <f t="shared" si="2182"/>
        <v/>
      </c>
      <c r="Q1262" s="65" t="str">
        <f t="shared" si="2182"/>
        <v/>
      </c>
      <c r="R1262" s="65" t="str">
        <f t="shared" si="2182"/>
        <v/>
      </c>
      <c r="S1262" s="65" t="str">
        <f t="shared" si="2182"/>
        <v/>
      </c>
      <c r="T1262" s="65" t="str">
        <f t="shared" si="2182"/>
        <v/>
      </c>
      <c r="U1262" s="65" t="str">
        <f t="shared" si="2182"/>
        <v/>
      </c>
      <c r="V1262" s="65" t="str">
        <f t="shared" si="2182"/>
        <v/>
      </c>
      <c r="W1262" s="65" t="str">
        <f t="shared" si="2182"/>
        <v/>
      </c>
      <c r="X1262" s="65" t="str">
        <f t="shared" si="2182"/>
        <v/>
      </c>
      <c r="Y1262" s="65" t="str">
        <f t="shared" si="2182"/>
        <v/>
      </c>
      <c r="Z1262" s="65" t="str">
        <f t="shared" si="2182"/>
        <v/>
      </c>
    </row>
    <row r="1263">
      <c r="B1263" s="23"/>
      <c r="C1263" s="9"/>
      <c r="D1263" s="9"/>
      <c r="E1263" s="9"/>
      <c r="F1263" s="76"/>
      <c r="G1263" s="3"/>
      <c r="I1263" s="64" t="str">
        <f t="shared" si="4"/>
        <v/>
      </c>
      <c r="J1263" s="13" t="str">
        <f t="shared" si="1840"/>
        <v/>
      </c>
      <c r="K1263" s="13" t="str">
        <f t="shared" si="1879"/>
        <v/>
      </c>
      <c r="L1263" s="65" t="str">
        <f t="shared" ref="L1263:Z1263" si="2183">if($E1263="","",if($E1263="Injured",if(and(L$1=year(today()),L$1&lt;=$I1263,L$1&gt;=$H1263),0,if(and(L$1&lt;=$I1263,L$1&gt;=$H1263),$F1263,"")),if($E1263="Dropped",if(and(L$1&lt;=$I1263,L$1&gt;=$H1263),if(Year($D1263)=L$1,$F1263*0.8,if((year($D1263)+1)=L$1,$F1263*0.6,$F1263*0.4)) ,""),if($E1263="Minors",0,if($E1263="FA Contract",if(and(L$1&lt;=$I1263,L$1&gt;=$H1263),$F1263,""),if($E1263="YP Contract",if(L$1=$H1263,500000,if(L$1=($H1263+1),1000000,if(L$1=($H1263+2),1500000,"")))))))))</f>
        <v/>
      </c>
      <c r="M1263" s="65" t="str">
        <f t="shared" si="2183"/>
        <v/>
      </c>
      <c r="N1263" s="65" t="str">
        <f t="shared" si="2183"/>
        <v/>
      </c>
      <c r="O1263" s="65" t="str">
        <f t="shared" si="2183"/>
        <v/>
      </c>
      <c r="P1263" s="65" t="str">
        <f t="shared" si="2183"/>
        <v/>
      </c>
      <c r="Q1263" s="65" t="str">
        <f t="shared" si="2183"/>
        <v/>
      </c>
      <c r="R1263" s="65" t="str">
        <f t="shared" si="2183"/>
        <v/>
      </c>
      <c r="S1263" s="65" t="str">
        <f t="shared" si="2183"/>
        <v/>
      </c>
      <c r="T1263" s="65" t="str">
        <f t="shared" si="2183"/>
        <v/>
      </c>
      <c r="U1263" s="65" t="str">
        <f t="shared" si="2183"/>
        <v/>
      </c>
      <c r="V1263" s="65" t="str">
        <f t="shared" si="2183"/>
        <v/>
      </c>
      <c r="W1263" s="65" t="str">
        <f t="shared" si="2183"/>
        <v/>
      </c>
      <c r="X1263" s="65" t="str">
        <f t="shared" si="2183"/>
        <v/>
      </c>
      <c r="Y1263" s="65" t="str">
        <f t="shared" si="2183"/>
        <v/>
      </c>
      <c r="Z1263" s="65" t="str">
        <f t="shared" si="2183"/>
        <v/>
      </c>
    </row>
    <row r="1264">
      <c r="B1264" s="23"/>
      <c r="C1264" s="9"/>
      <c r="D1264" s="9"/>
      <c r="E1264" s="9"/>
      <c r="F1264" s="76"/>
      <c r="G1264" s="3"/>
      <c r="I1264" s="64" t="str">
        <f t="shared" si="4"/>
        <v/>
      </c>
      <c r="J1264" s="13" t="str">
        <f t="shared" si="1840"/>
        <v/>
      </c>
      <c r="K1264" s="13" t="str">
        <f t="shared" si="1879"/>
        <v/>
      </c>
      <c r="L1264" s="65" t="str">
        <f t="shared" ref="L1264:Z1264" si="2184">if($E1264="","",if($E1264="Injured",if(and(L$1=year(today()),L$1&lt;=$I1264,L$1&gt;=$H1264),0,if(and(L$1&lt;=$I1264,L$1&gt;=$H1264),$F1264,"")),if($E1264="Dropped",if(and(L$1&lt;=$I1264,L$1&gt;=$H1264),if(Year($D1264)=L$1,$F1264*0.8,if((year($D1264)+1)=L$1,$F1264*0.6,$F1264*0.4)) ,""),if($E1264="Minors",0,if($E1264="FA Contract",if(and(L$1&lt;=$I1264,L$1&gt;=$H1264),$F1264,""),if($E1264="YP Contract",if(L$1=$H1264,500000,if(L$1=($H1264+1),1000000,if(L$1=($H1264+2),1500000,"")))))))))</f>
        <v/>
      </c>
      <c r="M1264" s="65" t="str">
        <f t="shared" si="2184"/>
        <v/>
      </c>
      <c r="N1264" s="65" t="str">
        <f t="shared" si="2184"/>
        <v/>
      </c>
      <c r="O1264" s="65" t="str">
        <f t="shared" si="2184"/>
        <v/>
      </c>
      <c r="P1264" s="65" t="str">
        <f t="shared" si="2184"/>
        <v/>
      </c>
      <c r="Q1264" s="65" t="str">
        <f t="shared" si="2184"/>
        <v/>
      </c>
      <c r="R1264" s="65" t="str">
        <f t="shared" si="2184"/>
        <v/>
      </c>
      <c r="S1264" s="65" t="str">
        <f t="shared" si="2184"/>
        <v/>
      </c>
      <c r="T1264" s="65" t="str">
        <f t="shared" si="2184"/>
        <v/>
      </c>
      <c r="U1264" s="65" t="str">
        <f t="shared" si="2184"/>
        <v/>
      </c>
      <c r="V1264" s="65" t="str">
        <f t="shared" si="2184"/>
        <v/>
      </c>
      <c r="W1264" s="65" t="str">
        <f t="shared" si="2184"/>
        <v/>
      </c>
      <c r="X1264" s="65" t="str">
        <f t="shared" si="2184"/>
        <v/>
      </c>
      <c r="Y1264" s="65" t="str">
        <f t="shared" si="2184"/>
        <v/>
      </c>
      <c r="Z1264" s="65" t="str">
        <f t="shared" si="2184"/>
        <v/>
      </c>
    </row>
    <row r="1265">
      <c r="B1265" s="23"/>
      <c r="C1265" s="9"/>
      <c r="D1265" s="9"/>
      <c r="E1265" s="9"/>
      <c r="F1265" s="76"/>
      <c r="G1265" s="3"/>
      <c r="I1265" s="64" t="str">
        <f t="shared" si="4"/>
        <v/>
      </c>
      <c r="J1265" s="13" t="str">
        <f t="shared" si="1840"/>
        <v/>
      </c>
      <c r="K1265" s="13" t="str">
        <f t="shared" si="1879"/>
        <v/>
      </c>
      <c r="L1265" s="65" t="str">
        <f t="shared" ref="L1265:Z1265" si="2185">if($E1265="","",if($E1265="Injured",if(and(L$1=year(today()),L$1&lt;=$I1265,L$1&gt;=$H1265),0,if(and(L$1&lt;=$I1265,L$1&gt;=$H1265),$F1265,"")),if($E1265="Dropped",if(and(L$1&lt;=$I1265,L$1&gt;=$H1265),if(Year($D1265)=L$1,$F1265*0.8,if((year($D1265)+1)=L$1,$F1265*0.6,$F1265*0.4)) ,""),if($E1265="Minors",0,if($E1265="FA Contract",if(and(L$1&lt;=$I1265,L$1&gt;=$H1265),$F1265,""),if($E1265="YP Contract",if(L$1=$H1265,500000,if(L$1=($H1265+1),1000000,if(L$1=($H1265+2),1500000,"")))))))))</f>
        <v/>
      </c>
      <c r="M1265" s="65" t="str">
        <f t="shared" si="2185"/>
        <v/>
      </c>
      <c r="N1265" s="65" t="str">
        <f t="shared" si="2185"/>
        <v/>
      </c>
      <c r="O1265" s="65" t="str">
        <f t="shared" si="2185"/>
        <v/>
      </c>
      <c r="P1265" s="65" t="str">
        <f t="shared" si="2185"/>
        <v/>
      </c>
      <c r="Q1265" s="65" t="str">
        <f t="shared" si="2185"/>
        <v/>
      </c>
      <c r="R1265" s="65" t="str">
        <f t="shared" si="2185"/>
        <v/>
      </c>
      <c r="S1265" s="65" t="str">
        <f t="shared" si="2185"/>
        <v/>
      </c>
      <c r="T1265" s="65" t="str">
        <f t="shared" si="2185"/>
        <v/>
      </c>
      <c r="U1265" s="65" t="str">
        <f t="shared" si="2185"/>
        <v/>
      </c>
      <c r="V1265" s="65" t="str">
        <f t="shared" si="2185"/>
        <v/>
      </c>
      <c r="W1265" s="65" t="str">
        <f t="shared" si="2185"/>
        <v/>
      </c>
      <c r="X1265" s="65" t="str">
        <f t="shared" si="2185"/>
        <v/>
      </c>
      <c r="Y1265" s="65" t="str">
        <f t="shared" si="2185"/>
        <v/>
      </c>
      <c r="Z1265" s="65" t="str">
        <f t="shared" si="2185"/>
        <v/>
      </c>
    </row>
    <row r="1266">
      <c r="B1266" s="23"/>
      <c r="C1266" s="9"/>
      <c r="D1266" s="9"/>
      <c r="E1266" s="9"/>
      <c r="F1266" s="76"/>
      <c r="G1266" s="3"/>
      <c r="I1266" s="64" t="str">
        <f t="shared" si="4"/>
        <v/>
      </c>
      <c r="J1266" s="13" t="str">
        <f t="shared" si="1840"/>
        <v/>
      </c>
      <c r="K1266" s="13" t="str">
        <f t="shared" si="1879"/>
        <v/>
      </c>
      <c r="L1266" s="65" t="str">
        <f t="shared" ref="L1266:Z1266" si="2186">if($E1266="","",if($E1266="Injured",if(and(L$1=year(today()),L$1&lt;=$I1266,L$1&gt;=$H1266),0,if(and(L$1&lt;=$I1266,L$1&gt;=$H1266),$F1266,"")),if($E1266="Dropped",if(and(L$1&lt;=$I1266,L$1&gt;=$H1266),if(Year($D1266)=L$1,$F1266*0.8,if((year($D1266)+1)=L$1,$F1266*0.6,$F1266*0.4)) ,""),if($E1266="Minors",0,if($E1266="FA Contract",if(and(L$1&lt;=$I1266,L$1&gt;=$H1266),$F1266,""),if($E1266="YP Contract",if(L$1=$H1266,500000,if(L$1=($H1266+1),1000000,if(L$1=($H1266+2),1500000,"")))))))))</f>
        <v/>
      </c>
      <c r="M1266" s="65" t="str">
        <f t="shared" si="2186"/>
        <v/>
      </c>
      <c r="N1266" s="65" t="str">
        <f t="shared" si="2186"/>
        <v/>
      </c>
      <c r="O1266" s="65" t="str">
        <f t="shared" si="2186"/>
        <v/>
      </c>
      <c r="P1266" s="65" t="str">
        <f t="shared" si="2186"/>
        <v/>
      </c>
      <c r="Q1266" s="65" t="str">
        <f t="shared" si="2186"/>
        <v/>
      </c>
      <c r="R1266" s="65" t="str">
        <f t="shared" si="2186"/>
        <v/>
      </c>
      <c r="S1266" s="65" t="str">
        <f t="shared" si="2186"/>
        <v/>
      </c>
      <c r="T1266" s="65" t="str">
        <f t="shared" si="2186"/>
        <v/>
      </c>
      <c r="U1266" s="65" t="str">
        <f t="shared" si="2186"/>
        <v/>
      </c>
      <c r="V1266" s="65" t="str">
        <f t="shared" si="2186"/>
        <v/>
      </c>
      <c r="W1266" s="65" t="str">
        <f t="shared" si="2186"/>
        <v/>
      </c>
      <c r="X1266" s="65" t="str">
        <f t="shared" si="2186"/>
        <v/>
      </c>
      <c r="Y1266" s="65" t="str">
        <f t="shared" si="2186"/>
        <v/>
      </c>
      <c r="Z1266" s="65" t="str">
        <f t="shared" si="2186"/>
        <v/>
      </c>
    </row>
    <row r="1267">
      <c r="B1267" s="23"/>
      <c r="C1267" s="9"/>
      <c r="D1267" s="9"/>
      <c r="E1267" s="9"/>
      <c r="F1267" s="76"/>
      <c r="G1267" s="3"/>
      <c r="I1267" s="64" t="str">
        <f t="shared" si="4"/>
        <v/>
      </c>
      <c r="J1267" s="13" t="str">
        <f t="shared" si="1840"/>
        <v/>
      </c>
      <c r="K1267" s="13" t="str">
        <f t="shared" si="1879"/>
        <v/>
      </c>
      <c r="L1267" s="65" t="str">
        <f t="shared" ref="L1267:Z1267" si="2187">if($E1267="","",if($E1267="Injured",if(and(L$1=year(today()),L$1&lt;=$I1267,L$1&gt;=$H1267),0,if(and(L$1&lt;=$I1267,L$1&gt;=$H1267),$F1267,"")),if($E1267="Dropped",if(and(L$1&lt;=$I1267,L$1&gt;=$H1267),if(Year($D1267)=L$1,$F1267*0.8,if((year($D1267)+1)=L$1,$F1267*0.6,$F1267*0.4)) ,""),if($E1267="Minors",0,if($E1267="FA Contract",if(and(L$1&lt;=$I1267,L$1&gt;=$H1267),$F1267,""),if($E1267="YP Contract",if(L$1=$H1267,500000,if(L$1=($H1267+1),1000000,if(L$1=($H1267+2),1500000,"")))))))))</f>
        <v/>
      </c>
      <c r="M1267" s="65" t="str">
        <f t="shared" si="2187"/>
        <v/>
      </c>
      <c r="N1267" s="65" t="str">
        <f t="shared" si="2187"/>
        <v/>
      </c>
      <c r="O1267" s="65" t="str">
        <f t="shared" si="2187"/>
        <v/>
      </c>
      <c r="P1267" s="65" t="str">
        <f t="shared" si="2187"/>
        <v/>
      </c>
      <c r="Q1267" s="65" t="str">
        <f t="shared" si="2187"/>
        <v/>
      </c>
      <c r="R1267" s="65" t="str">
        <f t="shared" si="2187"/>
        <v/>
      </c>
      <c r="S1267" s="65" t="str">
        <f t="shared" si="2187"/>
        <v/>
      </c>
      <c r="T1267" s="65" t="str">
        <f t="shared" si="2187"/>
        <v/>
      </c>
      <c r="U1267" s="65" t="str">
        <f t="shared" si="2187"/>
        <v/>
      </c>
      <c r="V1267" s="65" t="str">
        <f t="shared" si="2187"/>
        <v/>
      </c>
      <c r="W1267" s="65" t="str">
        <f t="shared" si="2187"/>
        <v/>
      </c>
      <c r="X1267" s="65" t="str">
        <f t="shared" si="2187"/>
        <v/>
      </c>
      <c r="Y1267" s="65" t="str">
        <f t="shared" si="2187"/>
        <v/>
      </c>
      <c r="Z1267" s="65" t="str">
        <f t="shared" si="2187"/>
        <v/>
      </c>
    </row>
    <row r="1268">
      <c r="B1268" s="23"/>
      <c r="C1268" s="9"/>
      <c r="D1268" s="9"/>
      <c r="E1268" s="9"/>
      <c r="F1268" s="76"/>
      <c r="G1268" s="3"/>
      <c r="I1268" s="64" t="str">
        <f t="shared" si="4"/>
        <v/>
      </c>
      <c r="J1268" s="13" t="str">
        <f t="shared" si="1840"/>
        <v/>
      </c>
      <c r="K1268" s="13" t="str">
        <f t="shared" si="1879"/>
        <v/>
      </c>
      <c r="L1268" s="65" t="str">
        <f t="shared" ref="L1268:Z1268" si="2188">if($E1268="","",if($E1268="Injured",if(and(L$1=year(today()),L$1&lt;=$I1268,L$1&gt;=$H1268),0,if(and(L$1&lt;=$I1268,L$1&gt;=$H1268),$F1268,"")),if($E1268="Dropped",if(and(L$1&lt;=$I1268,L$1&gt;=$H1268),if(Year($D1268)=L$1,$F1268*0.8,if((year($D1268)+1)=L$1,$F1268*0.6,$F1268*0.4)) ,""),if($E1268="Minors",0,if($E1268="FA Contract",if(and(L$1&lt;=$I1268,L$1&gt;=$H1268),$F1268,""),if($E1268="YP Contract",if(L$1=$H1268,500000,if(L$1=($H1268+1),1000000,if(L$1=($H1268+2),1500000,"")))))))))</f>
        <v/>
      </c>
      <c r="M1268" s="65" t="str">
        <f t="shared" si="2188"/>
        <v/>
      </c>
      <c r="N1268" s="65" t="str">
        <f t="shared" si="2188"/>
        <v/>
      </c>
      <c r="O1268" s="65" t="str">
        <f t="shared" si="2188"/>
        <v/>
      </c>
      <c r="P1268" s="65" t="str">
        <f t="shared" si="2188"/>
        <v/>
      </c>
      <c r="Q1268" s="65" t="str">
        <f t="shared" si="2188"/>
        <v/>
      </c>
      <c r="R1268" s="65" t="str">
        <f t="shared" si="2188"/>
        <v/>
      </c>
      <c r="S1268" s="65" t="str">
        <f t="shared" si="2188"/>
        <v/>
      </c>
      <c r="T1268" s="65" t="str">
        <f t="shared" si="2188"/>
        <v/>
      </c>
      <c r="U1268" s="65" t="str">
        <f t="shared" si="2188"/>
        <v/>
      </c>
      <c r="V1268" s="65" t="str">
        <f t="shared" si="2188"/>
        <v/>
      </c>
      <c r="W1268" s="65" t="str">
        <f t="shared" si="2188"/>
        <v/>
      </c>
      <c r="X1268" s="65" t="str">
        <f t="shared" si="2188"/>
        <v/>
      </c>
      <c r="Y1268" s="65" t="str">
        <f t="shared" si="2188"/>
        <v/>
      </c>
      <c r="Z1268" s="65" t="str">
        <f t="shared" si="2188"/>
        <v/>
      </c>
    </row>
    <row r="1269">
      <c r="B1269" s="23"/>
      <c r="C1269" s="9"/>
      <c r="D1269" s="9"/>
      <c r="E1269" s="9"/>
      <c r="F1269" s="76"/>
      <c r="G1269" s="3"/>
      <c r="I1269" s="64" t="str">
        <f t="shared" si="4"/>
        <v/>
      </c>
      <c r="J1269" s="13" t="str">
        <f t="shared" si="1840"/>
        <v/>
      </c>
      <c r="K1269" s="13" t="str">
        <f t="shared" si="1879"/>
        <v/>
      </c>
      <c r="L1269" s="65" t="str">
        <f t="shared" ref="L1269:Z1269" si="2189">if($E1269="","",if($E1269="Injured",if(and(L$1=year(today()),L$1&lt;=$I1269,L$1&gt;=$H1269),0,if(and(L$1&lt;=$I1269,L$1&gt;=$H1269),$F1269,"")),if($E1269="Dropped",if(and(L$1&lt;=$I1269,L$1&gt;=$H1269),if(Year($D1269)=L$1,$F1269*0.8,if((year($D1269)+1)=L$1,$F1269*0.6,$F1269*0.4)) ,""),if($E1269="Minors",0,if($E1269="FA Contract",if(and(L$1&lt;=$I1269,L$1&gt;=$H1269),$F1269,""),if($E1269="YP Contract",if(L$1=$H1269,500000,if(L$1=($H1269+1),1000000,if(L$1=($H1269+2),1500000,"")))))))))</f>
        <v/>
      </c>
      <c r="M1269" s="65" t="str">
        <f t="shared" si="2189"/>
        <v/>
      </c>
      <c r="N1269" s="65" t="str">
        <f t="shared" si="2189"/>
        <v/>
      </c>
      <c r="O1269" s="65" t="str">
        <f t="shared" si="2189"/>
        <v/>
      </c>
      <c r="P1269" s="65" t="str">
        <f t="shared" si="2189"/>
        <v/>
      </c>
      <c r="Q1269" s="65" t="str">
        <f t="shared" si="2189"/>
        <v/>
      </c>
      <c r="R1269" s="65" t="str">
        <f t="shared" si="2189"/>
        <v/>
      </c>
      <c r="S1269" s="65" t="str">
        <f t="shared" si="2189"/>
        <v/>
      </c>
      <c r="T1269" s="65" t="str">
        <f t="shared" si="2189"/>
        <v/>
      </c>
      <c r="U1269" s="65" t="str">
        <f t="shared" si="2189"/>
        <v/>
      </c>
      <c r="V1269" s="65" t="str">
        <f t="shared" si="2189"/>
        <v/>
      </c>
      <c r="W1269" s="65" t="str">
        <f t="shared" si="2189"/>
        <v/>
      </c>
      <c r="X1269" s="65" t="str">
        <f t="shared" si="2189"/>
        <v/>
      </c>
      <c r="Y1269" s="65" t="str">
        <f t="shared" si="2189"/>
        <v/>
      </c>
      <c r="Z1269" s="65" t="str">
        <f t="shared" si="2189"/>
        <v/>
      </c>
    </row>
    <row r="1270">
      <c r="B1270" s="23"/>
      <c r="C1270" s="9"/>
      <c r="D1270" s="9"/>
      <c r="E1270" s="9"/>
      <c r="F1270" s="76"/>
      <c r="G1270" s="3"/>
      <c r="I1270" s="64" t="str">
        <f t="shared" si="4"/>
        <v/>
      </c>
      <c r="J1270" s="13" t="str">
        <f t="shared" si="1840"/>
        <v/>
      </c>
      <c r="K1270" s="13" t="str">
        <f t="shared" si="1879"/>
        <v/>
      </c>
      <c r="L1270" s="65" t="str">
        <f t="shared" ref="L1270:Z1270" si="2190">if($E1270="","",if($E1270="Injured",if(and(L$1=year(today()),L$1&lt;=$I1270,L$1&gt;=$H1270),0,if(and(L$1&lt;=$I1270,L$1&gt;=$H1270),$F1270,"")),if($E1270="Dropped",if(and(L$1&lt;=$I1270,L$1&gt;=$H1270),if(Year($D1270)=L$1,$F1270*0.8,if((year($D1270)+1)=L$1,$F1270*0.6,$F1270*0.4)) ,""),if($E1270="Minors",0,if($E1270="FA Contract",if(and(L$1&lt;=$I1270,L$1&gt;=$H1270),$F1270,""),if($E1270="YP Contract",if(L$1=$H1270,500000,if(L$1=($H1270+1),1000000,if(L$1=($H1270+2),1500000,"")))))))))</f>
        <v/>
      </c>
      <c r="M1270" s="65" t="str">
        <f t="shared" si="2190"/>
        <v/>
      </c>
      <c r="N1270" s="65" t="str">
        <f t="shared" si="2190"/>
        <v/>
      </c>
      <c r="O1270" s="65" t="str">
        <f t="shared" si="2190"/>
        <v/>
      </c>
      <c r="P1270" s="65" t="str">
        <f t="shared" si="2190"/>
        <v/>
      </c>
      <c r="Q1270" s="65" t="str">
        <f t="shared" si="2190"/>
        <v/>
      </c>
      <c r="R1270" s="65" t="str">
        <f t="shared" si="2190"/>
        <v/>
      </c>
      <c r="S1270" s="65" t="str">
        <f t="shared" si="2190"/>
        <v/>
      </c>
      <c r="T1270" s="65" t="str">
        <f t="shared" si="2190"/>
        <v/>
      </c>
      <c r="U1270" s="65" t="str">
        <f t="shared" si="2190"/>
        <v/>
      </c>
      <c r="V1270" s="65" t="str">
        <f t="shared" si="2190"/>
        <v/>
      </c>
      <c r="W1270" s="65" t="str">
        <f t="shared" si="2190"/>
        <v/>
      </c>
      <c r="X1270" s="65" t="str">
        <f t="shared" si="2190"/>
        <v/>
      </c>
      <c r="Y1270" s="65" t="str">
        <f t="shared" si="2190"/>
        <v/>
      </c>
      <c r="Z1270" s="65" t="str">
        <f t="shared" si="2190"/>
        <v/>
      </c>
    </row>
    <row r="1271">
      <c r="B1271" s="23"/>
      <c r="C1271" s="9"/>
      <c r="D1271" s="9"/>
      <c r="E1271" s="9"/>
      <c r="F1271" s="76"/>
      <c r="G1271" s="3"/>
      <c r="I1271" s="64" t="str">
        <f t="shared" si="4"/>
        <v/>
      </c>
      <c r="J1271" s="13" t="str">
        <f t="shared" si="1840"/>
        <v/>
      </c>
      <c r="K1271" s="13" t="str">
        <f t="shared" si="1879"/>
        <v/>
      </c>
      <c r="L1271" s="65" t="str">
        <f t="shared" ref="L1271:Z1271" si="2191">if($E1271="","",if($E1271="Injured",if(and(L$1=year(today()),L$1&lt;=$I1271,L$1&gt;=$H1271),0,if(and(L$1&lt;=$I1271,L$1&gt;=$H1271),$F1271,"")),if($E1271="Dropped",if(and(L$1&lt;=$I1271,L$1&gt;=$H1271),if(Year($D1271)=L$1,$F1271*0.8,if((year($D1271)+1)=L$1,$F1271*0.6,$F1271*0.4)) ,""),if($E1271="Minors",0,if($E1271="FA Contract",if(and(L$1&lt;=$I1271,L$1&gt;=$H1271),$F1271,""),if($E1271="YP Contract",if(L$1=$H1271,500000,if(L$1=($H1271+1),1000000,if(L$1=($H1271+2),1500000,"")))))))))</f>
        <v/>
      </c>
      <c r="M1271" s="65" t="str">
        <f t="shared" si="2191"/>
        <v/>
      </c>
      <c r="N1271" s="65" t="str">
        <f t="shared" si="2191"/>
        <v/>
      </c>
      <c r="O1271" s="65" t="str">
        <f t="shared" si="2191"/>
        <v/>
      </c>
      <c r="P1271" s="65" t="str">
        <f t="shared" si="2191"/>
        <v/>
      </c>
      <c r="Q1271" s="65" t="str">
        <f t="shared" si="2191"/>
        <v/>
      </c>
      <c r="R1271" s="65" t="str">
        <f t="shared" si="2191"/>
        <v/>
      </c>
      <c r="S1271" s="65" t="str">
        <f t="shared" si="2191"/>
        <v/>
      </c>
      <c r="T1271" s="65" t="str">
        <f t="shared" si="2191"/>
        <v/>
      </c>
      <c r="U1271" s="65" t="str">
        <f t="shared" si="2191"/>
        <v/>
      </c>
      <c r="V1271" s="65" t="str">
        <f t="shared" si="2191"/>
        <v/>
      </c>
      <c r="W1271" s="65" t="str">
        <f t="shared" si="2191"/>
        <v/>
      </c>
      <c r="X1271" s="65" t="str">
        <f t="shared" si="2191"/>
        <v/>
      </c>
      <c r="Y1271" s="65" t="str">
        <f t="shared" si="2191"/>
        <v/>
      </c>
      <c r="Z1271" s="65" t="str">
        <f t="shared" si="2191"/>
        <v/>
      </c>
    </row>
    <row r="1272">
      <c r="B1272" s="23"/>
      <c r="C1272" s="9"/>
      <c r="D1272" s="9"/>
      <c r="E1272" s="9"/>
      <c r="F1272" s="76"/>
      <c r="G1272" s="3"/>
      <c r="I1272" s="64" t="str">
        <f t="shared" si="4"/>
        <v/>
      </c>
      <c r="J1272" s="13" t="str">
        <f t="shared" si="1840"/>
        <v/>
      </c>
      <c r="K1272" s="13" t="str">
        <f t="shared" si="1879"/>
        <v/>
      </c>
      <c r="L1272" s="65" t="str">
        <f t="shared" ref="L1272:Z1272" si="2192">if($E1272="","",if($E1272="Injured",if(and(L$1=year(today()),L$1&lt;=$I1272,L$1&gt;=$H1272),0,if(and(L$1&lt;=$I1272,L$1&gt;=$H1272),$F1272,"")),if($E1272="Dropped",if(and(L$1&lt;=$I1272,L$1&gt;=$H1272),if(Year($D1272)=L$1,$F1272*0.8,if((year($D1272)+1)=L$1,$F1272*0.6,$F1272*0.4)) ,""),if($E1272="Minors",0,if($E1272="FA Contract",if(and(L$1&lt;=$I1272,L$1&gt;=$H1272),$F1272,""),if($E1272="YP Contract",if(L$1=$H1272,500000,if(L$1=($H1272+1),1000000,if(L$1=($H1272+2),1500000,"")))))))))</f>
        <v/>
      </c>
      <c r="M1272" s="65" t="str">
        <f t="shared" si="2192"/>
        <v/>
      </c>
      <c r="N1272" s="65" t="str">
        <f t="shared" si="2192"/>
        <v/>
      </c>
      <c r="O1272" s="65" t="str">
        <f t="shared" si="2192"/>
        <v/>
      </c>
      <c r="P1272" s="65" t="str">
        <f t="shared" si="2192"/>
        <v/>
      </c>
      <c r="Q1272" s="65" t="str">
        <f t="shared" si="2192"/>
        <v/>
      </c>
      <c r="R1272" s="65" t="str">
        <f t="shared" si="2192"/>
        <v/>
      </c>
      <c r="S1272" s="65" t="str">
        <f t="shared" si="2192"/>
        <v/>
      </c>
      <c r="T1272" s="65" t="str">
        <f t="shared" si="2192"/>
        <v/>
      </c>
      <c r="U1272" s="65" t="str">
        <f t="shared" si="2192"/>
        <v/>
      </c>
      <c r="V1272" s="65" t="str">
        <f t="shared" si="2192"/>
        <v/>
      </c>
      <c r="W1272" s="65" t="str">
        <f t="shared" si="2192"/>
        <v/>
      </c>
      <c r="X1272" s="65" t="str">
        <f t="shared" si="2192"/>
        <v/>
      </c>
      <c r="Y1272" s="65" t="str">
        <f t="shared" si="2192"/>
        <v/>
      </c>
      <c r="Z1272" s="65" t="str">
        <f t="shared" si="2192"/>
        <v/>
      </c>
    </row>
    <row r="1273">
      <c r="B1273" s="23"/>
      <c r="C1273" s="9"/>
      <c r="D1273" s="9"/>
      <c r="E1273" s="9"/>
      <c r="F1273" s="76"/>
      <c r="G1273" s="3"/>
      <c r="I1273" s="64" t="str">
        <f t="shared" si="4"/>
        <v/>
      </c>
      <c r="J1273" s="13" t="str">
        <f t="shared" si="1840"/>
        <v/>
      </c>
      <c r="K1273" s="13" t="str">
        <f t="shared" si="1879"/>
        <v/>
      </c>
      <c r="L1273" s="65" t="str">
        <f t="shared" ref="L1273:Z1273" si="2193">if($E1273="","",if($E1273="Injured",if(and(L$1=year(today()),L$1&lt;=$I1273,L$1&gt;=$H1273),0,if(and(L$1&lt;=$I1273,L$1&gt;=$H1273),$F1273,"")),if($E1273="Dropped",if(and(L$1&lt;=$I1273,L$1&gt;=$H1273),if(Year($D1273)=L$1,$F1273*0.8,if((year($D1273)+1)=L$1,$F1273*0.6,$F1273*0.4)) ,""),if($E1273="Minors",0,if($E1273="FA Contract",if(and(L$1&lt;=$I1273,L$1&gt;=$H1273),$F1273,""),if($E1273="YP Contract",if(L$1=$H1273,500000,if(L$1=($H1273+1),1000000,if(L$1=($H1273+2),1500000,"")))))))))</f>
        <v/>
      </c>
      <c r="M1273" s="65" t="str">
        <f t="shared" si="2193"/>
        <v/>
      </c>
      <c r="N1273" s="65" t="str">
        <f t="shared" si="2193"/>
        <v/>
      </c>
      <c r="O1273" s="65" t="str">
        <f t="shared" si="2193"/>
        <v/>
      </c>
      <c r="P1273" s="65" t="str">
        <f t="shared" si="2193"/>
        <v/>
      </c>
      <c r="Q1273" s="65" t="str">
        <f t="shared" si="2193"/>
        <v/>
      </c>
      <c r="R1273" s="65" t="str">
        <f t="shared" si="2193"/>
        <v/>
      </c>
      <c r="S1273" s="65" t="str">
        <f t="shared" si="2193"/>
        <v/>
      </c>
      <c r="T1273" s="65" t="str">
        <f t="shared" si="2193"/>
        <v/>
      </c>
      <c r="U1273" s="65" t="str">
        <f t="shared" si="2193"/>
        <v/>
      </c>
      <c r="V1273" s="65" t="str">
        <f t="shared" si="2193"/>
        <v/>
      </c>
      <c r="W1273" s="65" t="str">
        <f t="shared" si="2193"/>
        <v/>
      </c>
      <c r="X1273" s="65" t="str">
        <f t="shared" si="2193"/>
        <v/>
      </c>
      <c r="Y1273" s="65" t="str">
        <f t="shared" si="2193"/>
        <v/>
      </c>
      <c r="Z1273" s="65" t="str">
        <f t="shared" si="2193"/>
        <v/>
      </c>
    </row>
    <row r="1274">
      <c r="B1274" s="23"/>
      <c r="C1274" s="9"/>
      <c r="D1274" s="9"/>
      <c r="E1274" s="9"/>
      <c r="F1274" s="76"/>
      <c r="G1274" s="3"/>
      <c r="I1274" s="64" t="str">
        <f t="shared" si="4"/>
        <v/>
      </c>
      <c r="J1274" s="13" t="str">
        <f t="shared" si="1840"/>
        <v/>
      </c>
      <c r="K1274" s="13" t="str">
        <f t="shared" si="1879"/>
        <v/>
      </c>
      <c r="L1274" s="65" t="str">
        <f t="shared" ref="L1274:Z1274" si="2194">if($E1274="","",if($E1274="Injured",if(and(L$1=year(today()),L$1&lt;=$I1274,L$1&gt;=$H1274),0,if(and(L$1&lt;=$I1274,L$1&gt;=$H1274),$F1274,"")),if($E1274="Dropped",if(and(L$1&lt;=$I1274,L$1&gt;=$H1274),if(Year($D1274)=L$1,$F1274*0.8,if((year($D1274)+1)=L$1,$F1274*0.6,$F1274*0.4)) ,""),if($E1274="Minors",0,if($E1274="FA Contract",if(and(L$1&lt;=$I1274,L$1&gt;=$H1274),$F1274,""),if($E1274="YP Contract",if(L$1=$H1274,500000,if(L$1=($H1274+1),1000000,if(L$1=($H1274+2),1500000,"")))))))))</f>
        <v/>
      </c>
      <c r="M1274" s="65" t="str">
        <f t="shared" si="2194"/>
        <v/>
      </c>
      <c r="N1274" s="65" t="str">
        <f t="shared" si="2194"/>
        <v/>
      </c>
      <c r="O1274" s="65" t="str">
        <f t="shared" si="2194"/>
        <v/>
      </c>
      <c r="P1274" s="65" t="str">
        <f t="shared" si="2194"/>
        <v/>
      </c>
      <c r="Q1274" s="65" t="str">
        <f t="shared" si="2194"/>
        <v/>
      </c>
      <c r="R1274" s="65" t="str">
        <f t="shared" si="2194"/>
        <v/>
      </c>
      <c r="S1274" s="65" t="str">
        <f t="shared" si="2194"/>
        <v/>
      </c>
      <c r="T1274" s="65" t="str">
        <f t="shared" si="2194"/>
        <v/>
      </c>
      <c r="U1274" s="65" t="str">
        <f t="shared" si="2194"/>
        <v/>
      </c>
      <c r="V1274" s="65" t="str">
        <f t="shared" si="2194"/>
        <v/>
      </c>
      <c r="W1274" s="65" t="str">
        <f t="shared" si="2194"/>
        <v/>
      </c>
      <c r="X1274" s="65" t="str">
        <f t="shared" si="2194"/>
        <v/>
      </c>
      <c r="Y1274" s="65" t="str">
        <f t="shared" si="2194"/>
        <v/>
      </c>
      <c r="Z1274" s="65" t="str">
        <f t="shared" si="2194"/>
        <v/>
      </c>
    </row>
    <row r="1275">
      <c r="B1275" s="23"/>
      <c r="C1275" s="9"/>
      <c r="D1275" s="9"/>
      <c r="E1275" s="9"/>
      <c r="F1275" s="76"/>
      <c r="G1275" s="3"/>
      <c r="I1275" s="64" t="str">
        <f t="shared" si="4"/>
        <v/>
      </c>
      <c r="J1275" s="13" t="str">
        <f t="shared" si="1840"/>
        <v/>
      </c>
      <c r="K1275" s="13" t="str">
        <f t="shared" si="1879"/>
        <v/>
      </c>
      <c r="L1275" s="65" t="str">
        <f t="shared" ref="L1275:Z1275" si="2195">if($E1275="","",if($E1275="Injured",if(and(L$1=year(today()),L$1&lt;=$I1275,L$1&gt;=$H1275),0,if(and(L$1&lt;=$I1275,L$1&gt;=$H1275),$F1275,"")),if($E1275="Dropped",if(and(L$1&lt;=$I1275,L$1&gt;=$H1275),if(Year($D1275)=L$1,$F1275*0.8,if((year($D1275)+1)=L$1,$F1275*0.6,$F1275*0.4)) ,""),if($E1275="Minors",0,if($E1275="FA Contract",if(and(L$1&lt;=$I1275,L$1&gt;=$H1275),$F1275,""),if($E1275="YP Contract",if(L$1=$H1275,500000,if(L$1=($H1275+1),1000000,if(L$1=($H1275+2),1500000,"")))))))))</f>
        <v/>
      </c>
      <c r="M1275" s="65" t="str">
        <f t="shared" si="2195"/>
        <v/>
      </c>
      <c r="N1275" s="65" t="str">
        <f t="shared" si="2195"/>
        <v/>
      </c>
      <c r="O1275" s="65" t="str">
        <f t="shared" si="2195"/>
        <v/>
      </c>
      <c r="P1275" s="65" t="str">
        <f t="shared" si="2195"/>
        <v/>
      </c>
      <c r="Q1275" s="65" t="str">
        <f t="shared" si="2195"/>
        <v/>
      </c>
      <c r="R1275" s="65" t="str">
        <f t="shared" si="2195"/>
        <v/>
      </c>
      <c r="S1275" s="65" t="str">
        <f t="shared" si="2195"/>
        <v/>
      </c>
      <c r="T1275" s="65" t="str">
        <f t="shared" si="2195"/>
        <v/>
      </c>
      <c r="U1275" s="65" t="str">
        <f t="shared" si="2195"/>
        <v/>
      </c>
      <c r="V1275" s="65" t="str">
        <f t="shared" si="2195"/>
        <v/>
      </c>
      <c r="W1275" s="65" t="str">
        <f t="shared" si="2195"/>
        <v/>
      </c>
      <c r="X1275" s="65" t="str">
        <f t="shared" si="2195"/>
        <v/>
      </c>
      <c r="Y1275" s="65" t="str">
        <f t="shared" si="2195"/>
        <v/>
      </c>
      <c r="Z1275" s="65" t="str">
        <f t="shared" si="2195"/>
        <v/>
      </c>
    </row>
    <row r="1276">
      <c r="B1276" s="23"/>
      <c r="C1276" s="9"/>
      <c r="D1276" s="9"/>
      <c r="E1276" s="9"/>
      <c r="F1276" s="76"/>
      <c r="G1276" s="3"/>
      <c r="I1276" s="64" t="str">
        <f t="shared" si="4"/>
        <v/>
      </c>
      <c r="J1276" s="13" t="str">
        <f t="shared" si="1840"/>
        <v/>
      </c>
      <c r="K1276" s="13" t="str">
        <f t="shared" si="1879"/>
        <v/>
      </c>
      <c r="L1276" s="65" t="str">
        <f t="shared" ref="L1276:Z1276" si="2196">if($E1276="","",if($E1276="Injured",if(and(L$1=year(today()),L$1&lt;=$I1276,L$1&gt;=$H1276),0,if(and(L$1&lt;=$I1276,L$1&gt;=$H1276),$F1276,"")),if($E1276="Dropped",if(and(L$1&lt;=$I1276,L$1&gt;=$H1276),if(Year($D1276)=L$1,$F1276*0.8,if((year($D1276)+1)=L$1,$F1276*0.6,$F1276*0.4)) ,""),if($E1276="Minors",0,if($E1276="FA Contract",if(and(L$1&lt;=$I1276,L$1&gt;=$H1276),$F1276,""),if($E1276="YP Contract",if(L$1=$H1276,500000,if(L$1=($H1276+1),1000000,if(L$1=($H1276+2),1500000,"")))))))))</f>
        <v/>
      </c>
      <c r="M1276" s="65" t="str">
        <f t="shared" si="2196"/>
        <v/>
      </c>
      <c r="N1276" s="65" t="str">
        <f t="shared" si="2196"/>
        <v/>
      </c>
      <c r="O1276" s="65" t="str">
        <f t="shared" si="2196"/>
        <v/>
      </c>
      <c r="P1276" s="65" t="str">
        <f t="shared" si="2196"/>
        <v/>
      </c>
      <c r="Q1276" s="65" t="str">
        <f t="shared" si="2196"/>
        <v/>
      </c>
      <c r="R1276" s="65" t="str">
        <f t="shared" si="2196"/>
        <v/>
      </c>
      <c r="S1276" s="65" t="str">
        <f t="shared" si="2196"/>
        <v/>
      </c>
      <c r="T1276" s="65" t="str">
        <f t="shared" si="2196"/>
        <v/>
      </c>
      <c r="U1276" s="65" t="str">
        <f t="shared" si="2196"/>
        <v/>
      </c>
      <c r="V1276" s="65" t="str">
        <f t="shared" si="2196"/>
        <v/>
      </c>
      <c r="W1276" s="65" t="str">
        <f t="shared" si="2196"/>
        <v/>
      </c>
      <c r="X1276" s="65" t="str">
        <f t="shared" si="2196"/>
        <v/>
      </c>
      <c r="Y1276" s="65" t="str">
        <f t="shared" si="2196"/>
        <v/>
      </c>
      <c r="Z1276" s="65" t="str">
        <f t="shared" si="2196"/>
        <v/>
      </c>
    </row>
    <row r="1277">
      <c r="B1277" s="23"/>
      <c r="C1277" s="9"/>
      <c r="D1277" s="9"/>
      <c r="E1277" s="9"/>
      <c r="F1277" s="76"/>
      <c r="G1277" s="3"/>
      <c r="I1277" s="64" t="str">
        <f t="shared" si="4"/>
        <v/>
      </c>
      <c r="J1277" s="13" t="str">
        <f t="shared" si="1840"/>
        <v/>
      </c>
      <c r="K1277" s="13" t="str">
        <f t="shared" si="1879"/>
        <v/>
      </c>
      <c r="L1277" s="65" t="str">
        <f t="shared" ref="L1277:Z1277" si="2197">if($E1277="","",if($E1277="Injured",if(and(L$1=year(today()),L$1&lt;=$I1277,L$1&gt;=$H1277),0,if(and(L$1&lt;=$I1277,L$1&gt;=$H1277),$F1277,"")),if($E1277="Dropped",if(and(L$1&lt;=$I1277,L$1&gt;=$H1277),if(Year($D1277)=L$1,$F1277*0.8,if((year($D1277)+1)=L$1,$F1277*0.6,$F1277*0.4)) ,""),if($E1277="Minors",0,if($E1277="FA Contract",if(and(L$1&lt;=$I1277,L$1&gt;=$H1277),$F1277,""),if($E1277="YP Contract",if(L$1=$H1277,500000,if(L$1=($H1277+1),1000000,if(L$1=($H1277+2),1500000,"")))))))))</f>
        <v/>
      </c>
      <c r="M1277" s="65" t="str">
        <f t="shared" si="2197"/>
        <v/>
      </c>
      <c r="N1277" s="65" t="str">
        <f t="shared" si="2197"/>
        <v/>
      </c>
      <c r="O1277" s="65" t="str">
        <f t="shared" si="2197"/>
        <v/>
      </c>
      <c r="P1277" s="65" t="str">
        <f t="shared" si="2197"/>
        <v/>
      </c>
      <c r="Q1277" s="65" t="str">
        <f t="shared" si="2197"/>
        <v/>
      </c>
      <c r="R1277" s="65" t="str">
        <f t="shared" si="2197"/>
        <v/>
      </c>
      <c r="S1277" s="65" t="str">
        <f t="shared" si="2197"/>
        <v/>
      </c>
      <c r="T1277" s="65" t="str">
        <f t="shared" si="2197"/>
        <v/>
      </c>
      <c r="U1277" s="65" t="str">
        <f t="shared" si="2197"/>
        <v/>
      </c>
      <c r="V1277" s="65" t="str">
        <f t="shared" si="2197"/>
        <v/>
      </c>
      <c r="W1277" s="65" t="str">
        <f t="shared" si="2197"/>
        <v/>
      </c>
      <c r="X1277" s="65" t="str">
        <f t="shared" si="2197"/>
        <v/>
      </c>
      <c r="Y1277" s="65" t="str">
        <f t="shared" si="2197"/>
        <v/>
      </c>
      <c r="Z1277" s="65" t="str">
        <f t="shared" si="2197"/>
        <v/>
      </c>
    </row>
    <row r="1278">
      <c r="B1278" s="23"/>
      <c r="C1278" s="9"/>
      <c r="D1278" s="9"/>
      <c r="E1278" s="9"/>
      <c r="F1278" s="76"/>
      <c r="G1278" s="3"/>
      <c r="I1278" s="64" t="str">
        <f t="shared" si="4"/>
        <v/>
      </c>
      <c r="J1278" s="13" t="str">
        <f t="shared" si="1840"/>
        <v/>
      </c>
      <c r="K1278" s="13" t="str">
        <f t="shared" si="1879"/>
        <v/>
      </c>
      <c r="L1278" s="65" t="str">
        <f t="shared" ref="L1278:Z1278" si="2198">if($E1278="","",if($E1278="Injured",if(and(L$1=year(today()),L$1&lt;=$I1278,L$1&gt;=$H1278),0,if(and(L$1&lt;=$I1278,L$1&gt;=$H1278),$F1278,"")),if($E1278="Dropped",if(and(L$1&lt;=$I1278,L$1&gt;=$H1278),if(Year($D1278)=L$1,$F1278*0.8,if((year($D1278)+1)=L$1,$F1278*0.6,$F1278*0.4)) ,""),if($E1278="Minors",0,if($E1278="FA Contract",if(and(L$1&lt;=$I1278,L$1&gt;=$H1278),$F1278,""),if($E1278="YP Contract",if(L$1=$H1278,500000,if(L$1=($H1278+1),1000000,if(L$1=($H1278+2),1500000,"")))))))))</f>
        <v/>
      </c>
      <c r="M1278" s="65" t="str">
        <f t="shared" si="2198"/>
        <v/>
      </c>
      <c r="N1278" s="65" t="str">
        <f t="shared" si="2198"/>
        <v/>
      </c>
      <c r="O1278" s="65" t="str">
        <f t="shared" si="2198"/>
        <v/>
      </c>
      <c r="P1278" s="65" t="str">
        <f t="shared" si="2198"/>
        <v/>
      </c>
      <c r="Q1278" s="65" t="str">
        <f t="shared" si="2198"/>
        <v/>
      </c>
      <c r="R1278" s="65" t="str">
        <f t="shared" si="2198"/>
        <v/>
      </c>
      <c r="S1278" s="65" t="str">
        <f t="shared" si="2198"/>
        <v/>
      </c>
      <c r="T1278" s="65" t="str">
        <f t="shared" si="2198"/>
        <v/>
      </c>
      <c r="U1278" s="65" t="str">
        <f t="shared" si="2198"/>
        <v/>
      </c>
      <c r="V1278" s="65" t="str">
        <f t="shared" si="2198"/>
        <v/>
      </c>
      <c r="W1278" s="65" t="str">
        <f t="shared" si="2198"/>
        <v/>
      </c>
      <c r="X1278" s="65" t="str">
        <f t="shared" si="2198"/>
        <v/>
      </c>
      <c r="Y1278" s="65" t="str">
        <f t="shared" si="2198"/>
        <v/>
      </c>
      <c r="Z1278" s="65" t="str">
        <f t="shared" si="2198"/>
        <v/>
      </c>
    </row>
    <row r="1279">
      <c r="B1279" s="23"/>
      <c r="C1279" s="9"/>
      <c r="D1279" s="9"/>
      <c r="E1279" s="9"/>
      <c r="F1279" s="76"/>
      <c r="G1279" s="3"/>
      <c r="I1279" s="64" t="str">
        <f t="shared" si="4"/>
        <v/>
      </c>
      <c r="J1279" s="13" t="str">
        <f t="shared" si="1840"/>
        <v/>
      </c>
      <c r="K1279" s="13" t="str">
        <f t="shared" si="1879"/>
        <v/>
      </c>
      <c r="L1279" s="65" t="str">
        <f t="shared" ref="L1279:Z1279" si="2199">if($E1279="","",if($E1279="Injured",if(and(L$1=year(today()),L$1&lt;=$I1279,L$1&gt;=$H1279),0,if(and(L$1&lt;=$I1279,L$1&gt;=$H1279),$F1279,"")),if($E1279="Dropped",if(and(L$1&lt;=$I1279,L$1&gt;=$H1279),if(Year($D1279)=L$1,$F1279*0.8,if((year($D1279)+1)=L$1,$F1279*0.6,$F1279*0.4)) ,""),if($E1279="Minors",0,if($E1279="FA Contract",if(and(L$1&lt;=$I1279,L$1&gt;=$H1279),$F1279,""),if($E1279="YP Contract",if(L$1=$H1279,500000,if(L$1=($H1279+1),1000000,if(L$1=($H1279+2),1500000,"")))))))))</f>
        <v/>
      </c>
      <c r="M1279" s="65" t="str">
        <f t="shared" si="2199"/>
        <v/>
      </c>
      <c r="N1279" s="65" t="str">
        <f t="shared" si="2199"/>
        <v/>
      </c>
      <c r="O1279" s="65" t="str">
        <f t="shared" si="2199"/>
        <v/>
      </c>
      <c r="P1279" s="65" t="str">
        <f t="shared" si="2199"/>
        <v/>
      </c>
      <c r="Q1279" s="65" t="str">
        <f t="shared" si="2199"/>
        <v/>
      </c>
      <c r="R1279" s="65" t="str">
        <f t="shared" si="2199"/>
        <v/>
      </c>
      <c r="S1279" s="65" t="str">
        <f t="shared" si="2199"/>
        <v/>
      </c>
      <c r="T1279" s="65" t="str">
        <f t="shared" si="2199"/>
        <v/>
      </c>
      <c r="U1279" s="65" t="str">
        <f t="shared" si="2199"/>
        <v/>
      </c>
      <c r="V1279" s="65" t="str">
        <f t="shared" si="2199"/>
        <v/>
      </c>
      <c r="W1279" s="65" t="str">
        <f t="shared" si="2199"/>
        <v/>
      </c>
      <c r="X1279" s="65" t="str">
        <f t="shared" si="2199"/>
        <v/>
      </c>
      <c r="Y1279" s="65" t="str">
        <f t="shared" si="2199"/>
        <v/>
      </c>
      <c r="Z1279" s="65" t="str">
        <f t="shared" si="2199"/>
        <v/>
      </c>
    </row>
    <row r="1280">
      <c r="B1280" s="23"/>
      <c r="C1280" s="9"/>
      <c r="D1280" s="9"/>
      <c r="E1280" s="9"/>
      <c r="F1280" s="76"/>
      <c r="G1280" s="3"/>
      <c r="I1280" s="64" t="str">
        <f t="shared" si="4"/>
        <v/>
      </c>
      <c r="J1280" s="13" t="str">
        <f t="shared" si="1840"/>
        <v/>
      </c>
      <c r="K1280" s="13" t="str">
        <f t="shared" si="1879"/>
        <v/>
      </c>
      <c r="L1280" s="65" t="str">
        <f t="shared" ref="L1280:Z1280" si="2200">if($E1280="","",if($E1280="Injured",if(and(L$1=year(today()),L$1&lt;=$I1280,L$1&gt;=$H1280),0,if(and(L$1&lt;=$I1280,L$1&gt;=$H1280),$F1280,"")),if($E1280="Dropped",if(and(L$1&lt;=$I1280,L$1&gt;=$H1280),if(Year($D1280)=L$1,$F1280*0.8,if((year($D1280)+1)=L$1,$F1280*0.6,$F1280*0.4)) ,""),if($E1280="Minors",0,if($E1280="FA Contract",if(and(L$1&lt;=$I1280,L$1&gt;=$H1280),$F1280,""),if($E1280="YP Contract",if(L$1=$H1280,500000,if(L$1=($H1280+1),1000000,if(L$1=($H1280+2),1500000,"")))))))))</f>
        <v/>
      </c>
      <c r="M1280" s="65" t="str">
        <f t="shared" si="2200"/>
        <v/>
      </c>
      <c r="N1280" s="65" t="str">
        <f t="shared" si="2200"/>
        <v/>
      </c>
      <c r="O1280" s="65" t="str">
        <f t="shared" si="2200"/>
        <v/>
      </c>
      <c r="P1280" s="65" t="str">
        <f t="shared" si="2200"/>
        <v/>
      </c>
      <c r="Q1280" s="65" t="str">
        <f t="shared" si="2200"/>
        <v/>
      </c>
      <c r="R1280" s="65" t="str">
        <f t="shared" si="2200"/>
        <v/>
      </c>
      <c r="S1280" s="65" t="str">
        <f t="shared" si="2200"/>
        <v/>
      </c>
      <c r="T1280" s="65" t="str">
        <f t="shared" si="2200"/>
        <v/>
      </c>
      <c r="U1280" s="65" t="str">
        <f t="shared" si="2200"/>
        <v/>
      </c>
      <c r="V1280" s="65" t="str">
        <f t="shared" si="2200"/>
        <v/>
      </c>
      <c r="W1280" s="65" t="str">
        <f t="shared" si="2200"/>
        <v/>
      </c>
      <c r="X1280" s="65" t="str">
        <f t="shared" si="2200"/>
        <v/>
      </c>
      <c r="Y1280" s="65" t="str">
        <f t="shared" si="2200"/>
        <v/>
      </c>
      <c r="Z1280" s="65" t="str">
        <f t="shared" si="2200"/>
        <v/>
      </c>
    </row>
    <row r="1281">
      <c r="B1281" s="23"/>
      <c r="C1281" s="9"/>
      <c r="D1281" s="9"/>
      <c r="E1281" s="9"/>
      <c r="F1281" s="76"/>
      <c r="G1281" s="3"/>
      <c r="I1281" s="64" t="str">
        <f t="shared" si="4"/>
        <v/>
      </c>
      <c r="J1281" s="13" t="str">
        <f t="shared" si="1840"/>
        <v/>
      </c>
      <c r="K1281" s="13" t="str">
        <f t="shared" si="1879"/>
        <v/>
      </c>
      <c r="L1281" s="65" t="str">
        <f t="shared" ref="L1281:Z1281" si="2201">if($E1281="","",if($E1281="Injured",if(and(L$1=year(today()),L$1&lt;=$I1281,L$1&gt;=$H1281),0,if(and(L$1&lt;=$I1281,L$1&gt;=$H1281),$F1281,"")),if($E1281="Dropped",if(and(L$1&lt;=$I1281,L$1&gt;=$H1281),if(Year($D1281)=L$1,$F1281*0.8,if((year($D1281)+1)=L$1,$F1281*0.6,$F1281*0.4)) ,""),if($E1281="Minors",0,if($E1281="FA Contract",if(and(L$1&lt;=$I1281,L$1&gt;=$H1281),$F1281,""),if($E1281="YP Contract",if(L$1=$H1281,500000,if(L$1=($H1281+1),1000000,if(L$1=($H1281+2),1500000,"")))))))))</f>
        <v/>
      </c>
      <c r="M1281" s="65" t="str">
        <f t="shared" si="2201"/>
        <v/>
      </c>
      <c r="N1281" s="65" t="str">
        <f t="shared" si="2201"/>
        <v/>
      </c>
      <c r="O1281" s="65" t="str">
        <f t="shared" si="2201"/>
        <v/>
      </c>
      <c r="P1281" s="65" t="str">
        <f t="shared" si="2201"/>
        <v/>
      </c>
      <c r="Q1281" s="65" t="str">
        <f t="shared" si="2201"/>
        <v/>
      </c>
      <c r="R1281" s="65" t="str">
        <f t="shared" si="2201"/>
        <v/>
      </c>
      <c r="S1281" s="65" t="str">
        <f t="shared" si="2201"/>
        <v/>
      </c>
      <c r="T1281" s="65" t="str">
        <f t="shared" si="2201"/>
        <v/>
      </c>
      <c r="U1281" s="65" t="str">
        <f t="shared" si="2201"/>
        <v/>
      </c>
      <c r="V1281" s="65" t="str">
        <f t="shared" si="2201"/>
        <v/>
      </c>
      <c r="W1281" s="65" t="str">
        <f t="shared" si="2201"/>
        <v/>
      </c>
      <c r="X1281" s="65" t="str">
        <f t="shared" si="2201"/>
        <v/>
      </c>
      <c r="Y1281" s="65" t="str">
        <f t="shared" si="2201"/>
        <v/>
      </c>
      <c r="Z1281" s="65" t="str">
        <f t="shared" si="2201"/>
        <v/>
      </c>
    </row>
    <row r="1282">
      <c r="B1282" s="23"/>
      <c r="C1282" s="9"/>
      <c r="D1282" s="9"/>
      <c r="E1282" s="9"/>
      <c r="F1282" s="76"/>
      <c r="G1282" s="3"/>
      <c r="I1282" s="64" t="str">
        <f t="shared" si="4"/>
        <v/>
      </c>
      <c r="J1282" s="13" t="str">
        <f t="shared" si="1840"/>
        <v/>
      </c>
      <c r="K1282" s="13" t="str">
        <f t="shared" si="1879"/>
        <v/>
      </c>
      <c r="L1282" s="65" t="str">
        <f t="shared" ref="L1282:Z1282" si="2202">if($E1282="","",if($E1282="Injured",if(and(L$1=year(today()),L$1&lt;=$I1282,L$1&gt;=$H1282),0,if(and(L$1&lt;=$I1282,L$1&gt;=$H1282),$F1282,"")),if($E1282="Dropped",if(and(L$1&lt;=$I1282,L$1&gt;=$H1282),if(Year($D1282)=L$1,$F1282*0.8,if((year($D1282)+1)=L$1,$F1282*0.6,$F1282*0.4)) ,""),if($E1282="Minors",0,if($E1282="FA Contract",if(and(L$1&lt;=$I1282,L$1&gt;=$H1282),$F1282,""),if($E1282="YP Contract",if(L$1=$H1282,500000,if(L$1=($H1282+1),1000000,if(L$1=($H1282+2),1500000,"")))))))))</f>
        <v/>
      </c>
      <c r="M1282" s="65" t="str">
        <f t="shared" si="2202"/>
        <v/>
      </c>
      <c r="N1282" s="65" t="str">
        <f t="shared" si="2202"/>
        <v/>
      </c>
      <c r="O1282" s="65" t="str">
        <f t="shared" si="2202"/>
        <v/>
      </c>
      <c r="P1282" s="65" t="str">
        <f t="shared" si="2202"/>
        <v/>
      </c>
      <c r="Q1282" s="65" t="str">
        <f t="shared" si="2202"/>
        <v/>
      </c>
      <c r="R1282" s="65" t="str">
        <f t="shared" si="2202"/>
        <v/>
      </c>
      <c r="S1282" s="65" t="str">
        <f t="shared" si="2202"/>
        <v/>
      </c>
      <c r="T1282" s="65" t="str">
        <f t="shared" si="2202"/>
        <v/>
      </c>
      <c r="U1282" s="65" t="str">
        <f t="shared" si="2202"/>
        <v/>
      </c>
      <c r="V1282" s="65" t="str">
        <f t="shared" si="2202"/>
        <v/>
      </c>
      <c r="W1282" s="65" t="str">
        <f t="shared" si="2202"/>
        <v/>
      </c>
      <c r="X1282" s="65" t="str">
        <f t="shared" si="2202"/>
        <v/>
      </c>
      <c r="Y1282" s="65" t="str">
        <f t="shared" si="2202"/>
        <v/>
      </c>
      <c r="Z1282" s="65" t="str">
        <f t="shared" si="2202"/>
        <v/>
      </c>
    </row>
    <row r="1283">
      <c r="B1283" s="23"/>
      <c r="C1283" s="9"/>
      <c r="D1283" s="9"/>
      <c r="E1283" s="9"/>
      <c r="F1283" s="76"/>
      <c r="G1283" s="3"/>
      <c r="I1283" s="64" t="str">
        <f t="shared" si="4"/>
        <v/>
      </c>
      <c r="J1283" s="13" t="str">
        <f t="shared" si="1840"/>
        <v/>
      </c>
      <c r="K1283" s="13" t="str">
        <f t="shared" si="1879"/>
        <v/>
      </c>
      <c r="L1283" s="65" t="str">
        <f t="shared" ref="L1283:Z1283" si="2203">if($E1283="","",if($E1283="Injured",if(and(L$1=year(today()),L$1&lt;=$I1283,L$1&gt;=$H1283),0,if(and(L$1&lt;=$I1283,L$1&gt;=$H1283),$F1283,"")),if($E1283="Dropped",if(and(L$1&lt;=$I1283,L$1&gt;=$H1283),if(Year($D1283)=L$1,$F1283*0.8,if((year($D1283)+1)=L$1,$F1283*0.6,$F1283*0.4)) ,""),if($E1283="Minors",0,if($E1283="FA Contract",if(and(L$1&lt;=$I1283,L$1&gt;=$H1283),$F1283,""),if($E1283="YP Contract",if(L$1=$H1283,500000,if(L$1=($H1283+1),1000000,if(L$1=($H1283+2),1500000,"")))))))))</f>
        <v/>
      </c>
      <c r="M1283" s="65" t="str">
        <f t="shared" si="2203"/>
        <v/>
      </c>
      <c r="N1283" s="65" t="str">
        <f t="shared" si="2203"/>
        <v/>
      </c>
      <c r="O1283" s="65" t="str">
        <f t="shared" si="2203"/>
        <v/>
      </c>
      <c r="P1283" s="65" t="str">
        <f t="shared" si="2203"/>
        <v/>
      </c>
      <c r="Q1283" s="65" t="str">
        <f t="shared" si="2203"/>
        <v/>
      </c>
      <c r="R1283" s="65" t="str">
        <f t="shared" si="2203"/>
        <v/>
      </c>
      <c r="S1283" s="65" t="str">
        <f t="shared" si="2203"/>
        <v/>
      </c>
      <c r="T1283" s="65" t="str">
        <f t="shared" si="2203"/>
        <v/>
      </c>
      <c r="U1283" s="65" t="str">
        <f t="shared" si="2203"/>
        <v/>
      </c>
      <c r="V1283" s="65" t="str">
        <f t="shared" si="2203"/>
        <v/>
      </c>
      <c r="W1283" s="65" t="str">
        <f t="shared" si="2203"/>
        <v/>
      </c>
      <c r="X1283" s="65" t="str">
        <f t="shared" si="2203"/>
        <v/>
      </c>
      <c r="Y1283" s="65" t="str">
        <f t="shared" si="2203"/>
        <v/>
      </c>
      <c r="Z1283" s="65" t="str">
        <f t="shared" si="2203"/>
        <v/>
      </c>
    </row>
    <row r="1284">
      <c r="B1284" s="23"/>
      <c r="C1284" s="9"/>
      <c r="D1284" s="9"/>
      <c r="E1284" s="9"/>
      <c r="F1284" s="76"/>
      <c r="G1284" s="3"/>
      <c r="I1284" s="64" t="str">
        <f t="shared" si="4"/>
        <v/>
      </c>
      <c r="J1284" s="13" t="str">
        <f t="shared" si="1840"/>
        <v/>
      </c>
      <c r="K1284" s="13" t="str">
        <f t="shared" si="1879"/>
        <v/>
      </c>
      <c r="L1284" s="65" t="str">
        <f t="shared" ref="L1284:Z1284" si="2204">if($E1284="","",if($E1284="Injured",if(and(L$1=year(today()),L$1&lt;=$I1284,L$1&gt;=$H1284),0,if(and(L$1&lt;=$I1284,L$1&gt;=$H1284),$F1284,"")),if($E1284="Dropped",if(and(L$1&lt;=$I1284,L$1&gt;=$H1284),if(Year($D1284)=L$1,$F1284*0.8,if((year($D1284)+1)=L$1,$F1284*0.6,$F1284*0.4)) ,""),if($E1284="Minors",0,if($E1284="FA Contract",if(and(L$1&lt;=$I1284,L$1&gt;=$H1284),$F1284,""),if($E1284="YP Contract",if(L$1=$H1284,500000,if(L$1=($H1284+1),1000000,if(L$1=($H1284+2),1500000,"")))))))))</f>
        <v/>
      </c>
      <c r="M1284" s="65" t="str">
        <f t="shared" si="2204"/>
        <v/>
      </c>
      <c r="N1284" s="65" t="str">
        <f t="shared" si="2204"/>
        <v/>
      </c>
      <c r="O1284" s="65" t="str">
        <f t="shared" si="2204"/>
        <v/>
      </c>
      <c r="P1284" s="65" t="str">
        <f t="shared" si="2204"/>
        <v/>
      </c>
      <c r="Q1284" s="65" t="str">
        <f t="shared" si="2204"/>
        <v/>
      </c>
      <c r="R1284" s="65" t="str">
        <f t="shared" si="2204"/>
        <v/>
      </c>
      <c r="S1284" s="65" t="str">
        <f t="shared" si="2204"/>
        <v/>
      </c>
      <c r="T1284" s="65" t="str">
        <f t="shared" si="2204"/>
        <v/>
      </c>
      <c r="U1284" s="65" t="str">
        <f t="shared" si="2204"/>
        <v/>
      </c>
      <c r="V1284" s="65" t="str">
        <f t="shared" si="2204"/>
        <v/>
      </c>
      <c r="W1284" s="65" t="str">
        <f t="shared" si="2204"/>
        <v/>
      </c>
      <c r="X1284" s="65" t="str">
        <f t="shared" si="2204"/>
        <v/>
      </c>
      <c r="Y1284" s="65" t="str">
        <f t="shared" si="2204"/>
        <v/>
      </c>
      <c r="Z1284" s="65" t="str">
        <f t="shared" si="2204"/>
        <v/>
      </c>
    </row>
    <row r="1285">
      <c r="B1285" s="23"/>
      <c r="C1285" s="9"/>
      <c r="D1285" s="9"/>
      <c r="E1285" s="9"/>
      <c r="F1285" s="76"/>
      <c r="G1285" s="3"/>
      <c r="I1285" s="64" t="str">
        <f t="shared" si="4"/>
        <v/>
      </c>
      <c r="J1285" s="13" t="str">
        <f t="shared" si="1840"/>
        <v/>
      </c>
      <c r="K1285" s="13" t="str">
        <f t="shared" si="1879"/>
        <v/>
      </c>
      <c r="L1285" s="65" t="str">
        <f t="shared" ref="L1285:Z1285" si="2205">if($E1285="","",if($E1285="Injured",if(and(L$1=year(today()),L$1&lt;=$I1285,L$1&gt;=$H1285),0,if(and(L$1&lt;=$I1285,L$1&gt;=$H1285),$F1285,"")),if($E1285="Dropped",if(and(L$1&lt;=$I1285,L$1&gt;=$H1285),if(Year($D1285)=L$1,$F1285*0.8,if((year($D1285)+1)=L$1,$F1285*0.6,$F1285*0.4)) ,""),if($E1285="Minors",0,if($E1285="FA Contract",if(and(L$1&lt;=$I1285,L$1&gt;=$H1285),$F1285,""),if($E1285="YP Contract",if(L$1=$H1285,500000,if(L$1=($H1285+1),1000000,if(L$1=($H1285+2),1500000,"")))))))))</f>
        <v/>
      </c>
      <c r="M1285" s="65" t="str">
        <f t="shared" si="2205"/>
        <v/>
      </c>
      <c r="N1285" s="65" t="str">
        <f t="shared" si="2205"/>
        <v/>
      </c>
      <c r="O1285" s="65" t="str">
        <f t="shared" si="2205"/>
        <v/>
      </c>
      <c r="P1285" s="65" t="str">
        <f t="shared" si="2205"/>
        <v/>
      </c>
      <c r="Q1285" s="65" t="str">
        <f t="shared" si="2205"/>
        <v/>
      </c>
      <c r="R1285" s="65" t="str">
        <f t="shared" si="2205"/>
        <v/>
      </c>
      <c r="S1285" s="65" t="str">
        <f t="shared" si="2205"/>
        <v/>
      </c>
      <c r="T1285" s="65" t="str">
        <f t="shared" si="2205"/>
        <v/>
      </c>
      <c r="U1285" s="65" t="str">
        <f t="shared" si="2205"/>
        <v/>
      </c>
      <c r="V1285" s="65" t="str">
        <f t="shared" si="2205"/>
        <v/>
      </c>
      <c r="W1285" s="65" t="str">
        <f t="shared" si="2205"/>
        <v/>
      </c>
      <c r="X1285" s="65" t="str">
        <f t="shared" si="2205"/>
        <v/>
      </c>
      <c r="Y1285" s="65" t="str">
        <f t="shared" si="2205"/>
        <v/>
      </c>
      <c r="Z1285" s="65" t="str">
        <f t="shared" si="2205"/>
        <v/>
      </c>
    </row>
    <row r="1286">
      <c r="B1286" s="23"/>
      <c r="C1286" s="9"/>
      <c r="D1286" s="9"/>
      <c r="E1286" s="9"/>
      <c r="F1286" s="76"/>
      <c r="G1286" s="3"/>
      <c r="I1286" s="64" t="str">
        <f t="shared" si="4"/>
        <v/>
      </c>
      <c r="J1286" s="13" t="str">
        <f t="shared" si="1840"/>
        <v/>
      </c>
      <c r="K1286" s="13" t="str">
        <f t="shared" si="1879"/>
        <v/>
      </c>
      <c r="L1286" s="65" t="str">
        <f t="shared" ref="L1286:Z1286" si="2206">if($E1286="","",if($E1286="Injured",if(and(L$1=year(today()),L$1&lt;=$I1286,L$1&gt;=$H1286),0,if(and(L$1&lt;=$I1286,L$1&gt;=$H1286),$F1286,"")),if($E1286="Dropped",if(and(L$1&lt;=$I1286,L$1&gt;=$H1286),if(Year($D1286)=L$1,$F1286*0.8,if((year($D1286)+1)=L$1,$F1286*0.6,$F1286*0.4)) ,""),if($E1286="Minors",0,if($E1286="FA Contract",if(and(L$1&lt;=$I1286,L$1&gt;=$H1286),$F1286,""),if($E1286="YP Contract",if(L$1=$H1286,500000,if(L$1=($H1286+1),1000000,if(L$1=($H1286+2),1500000,"")))))))))</f>
        <v/>
      </c>
      <c r="M1286" s="65" t="str">
        <f t="shared" si="2206"/>
        <v/>
      </c>
      <c r="N1286" s="65" t="str">
        <f t="shared" si="2206"/>
        <v/>
      </c>
      <c r="O1286" s="65" t="str">
        <f t="shared" si="2206"/>
        <v/>
      </c>
      <c r="P1286" s="65" t="str">
        <f t="shared" si="2206"/>
        <v/>
      </c>
      <c r="Q1286" s="65" t="str">
        <f t="shared" si="2206"/>
        <v/>
      </c>
      <c r="R1286" s="65" t="str">
        <f t="shared" si="2206"/>
        <v/>
      </c>
      <c r="S1286" s="65" t="str">
        <f t="shared" si="2206"/>
        <v/>
      </c>
      <c r="T1286" s="65" t="str">
        <f t="shared" si="2206"/>
        <v/>
      </c>
      <c r="U1286" s="65" t="str">
        <f t="shared" si="2206"/>
        <v/>
      </c>
      <c r="V1286" s="65" t="str">
        <f t="shared" si="2206"/>
        <v/>
      </c>
      <c r="W1286" s="65" t="str">
        <f t="shared" si="2206"/>
        <v/>
      </c>
      <c r="X1286" s="65" t="str">
        <f t="shared" si="2206"/>
        <v/>
      </c>
      <c r="Y1286" s="65" t="str">
        <f t="shared" si="2206"/>
        <v/>
      </c>
      <c r="Z1286" s="65" t="str">
        <f t="shared" si="2206"/>
        <v/>
      </c>
    </row>
    <row r="1287">
      <c r="B1287" s="23"/>
      <c r="C1287" s="9"/>
      <c r="D1287" s="9"/>
      <c r="E1287" s="9"/>
      <c r="F1287" s="76"/>
      <c r="G1287" s="3"/>
      <c r="I1287" s="64" t="str">
        <f t="shared" si="4"/>
        <v/>
      </c>
      <c r="J1287" s="13" t="str">
        <f t="shared" si="1840"/>
        <v/>
      </c>
      <c r="K1287" s="13" t="str">
        <f t="shared" si="1879"/>
        <v/>
      </c>
      <c r="L1287" s="65" t="str">
        <f t="shared" ref="L1287:Z1287" si="2207">if($E1287="","",if($E1287="Injured",if(and(L$1=year(today()),L$1&lt;=$I1287,L$1&gt;=$H1287),0,if(and(L$1&lt;=$I1287,L$1&gt;=$H1287),$F1287,"")),if($E1287="Dropped",if(and(L$1&lt;=$I1287,L$1&gt;=$H1287),if(Year($D1287)=L$1,$F1287*0.8,if((year($D1287)+1)=L$1,$F1287*0.6,$F1287*0.4)) ,""),if($E1287="Minors",0,if($E1287="FA Contract",if(and(L$1&lt;=$I1287,L$1&gt;=$H1287),$F1287,""),if($E1287="YP Contract",if(L$1=$H1287,500000,if(L$1=($H1287+1),1000000,if(L$1=($H1287+2),1500000,"")))))))))</f>
        <v/>
      </c>
      <c r="M1287" s="65" t="str">
        <f t="shared" si="2207"/>
        <v/>
      </c>
      <c r="N1287" s="65" t="str">
        <f t="shared" si="2207"/>
        <v/>
      </c>
      <c r="O1287" s="65" t="str">
        <f t="shared" si="2207"/>
        <v/>
      </c>
      <c r="P1287" s="65" t="str">
        <f t="shared" si="2207"/>
        <v/>
      </c>
      <c r="Q1287" s="65" t="str">
        <f t="shared" si="2207"/>
        <v/>
      </c>
      <c r="R1287" s="65" t="str">
        <f t="shared" si="2207"/>
        <v/>
      </c>
      <c r="S1287" s="65" t="str">
        <f t="shared" si="2207"/>
        <v/>
      </c>
      <c r="T1287" s="65" t="str">
        <f t="shared" si="2207"/>
        <v/>
      </c>
      <c r="U1287" s="65" t="str">
        <f t="shared" si="2207"/>
        <v/>
      </c>
      <c r="V1287" s="65" t="str">
        <f t="shared" si="2207"/>
        <v/>
      </c>
      <c r="W1287" s="65" t="str">
        <f t="shared" si="2207"/>
        <v/>
      </c>
      <c r="X1287" s="65" t="str">
        <f t="shared" si="2207"/>
        <v/>
      </c>
      <c r="Y1287" s="65" t="str">
        <f t="shared" si="2207"/>
        <v/>
      </c>
      <c r="Z1287" s="65" t="str">
        <f t="shared" si="2207"/>
        <v/>
      </c>
    </row>
    <row r="1288">
      <c r="B1288" s="23"/>
      <c r="C1288" s="9"/>
      <c r="D1288" s="9"/>
      <c r="E1288" s="9"/>
      <c r="F1288" s="76"/>
      <c r="G1288" s="3"/>
      <c r="I1288" s="64" t="str">
        <f t="shared" si="4"/>
        <v/>
      </c>
      <c r="J1288" s="13" t="str">
        <f t="shared" si="1840"/>
        <v/>
      </c>
      <c r="K1288" s="13" t="str">
        <f t="shared" si="1879"/>
        <v/>
      </c>
      <c r="L1288" s="65" t="str">
        <f t="shared" ref="L1288:Z1288" si="2208">if($E1288="","",if($E1288="Injured",if(and(L$1=year(today()),L$1&lt;=$I1288,L$1&gt;=$H1288),0,if(and(L$1&lt;=$I1288,L$1&gt;=$H1288),$F1288,"")),if($E1288="Dropped",if(and(L$1&lt;=$I1288,L$1&gt;=$H1288),if(Year($D1288)=L$1,$F1288*0.8,if((year($D1288)+1)=L$1,$F1288*0.6,$F1288*0.4)) ,""),if($E1288="Minors",0,if($E1288="FA Contract",if(and(L$1&lt;=$I1288,L$1&gt;=$H1288),$F1288,""),if($E1288="YP Contract",if(L$1=$H1288,500000,if(L$1=($H1288+1),1000000,if(L$1=($H1288+2),1500000,"")))))))))</f>
        <v/>
      </c>
      <c r="M1288" s="65" t="str">
        <f t="shared" si="2208"/>
        <v/>
      </c>
      <c r="N1288" s="65" t="str">
        <f t="shared" si="2208"/>
        <v/>
      </c>
      <c r="O1288" s="65" t="str">
        <f t="shared" si="2208"/>
        <v/>
      </c>
      <c r="P1288" s="65" t="str">
        <f t="shared" si="2208"/>
        <v/>
      </c>
      <c r="Q1288" s="65" t="str">
        <f t="shared" si="2208"/>
        <v/>
      </c>
      <c r="R1288" s="65" t="str">
        <f t="shared" si="2208"/>
        <v/>
      </c>
      <c r="S1288" s="65" t="str">
        <f t="shared" si="2208"/>
        <v/>
      </c>
      <c r="T1288" s="65" t="str">
        <f t="shared" si="2208"/>
        <v/>
      </c>
      <c r="U1288" s="65" t="str">
        <f t="shared" si="2208"/>
        <v/>
      </c>
      <c r="V1288" s="65" t="str">
        <f t="shared" si="2208"/>
        <v/>
      </c>
      <c r="W1288" s="65" t="str">
        <f t="shared" si="2208"/>
        <v/>
      </c>
      <c r="X1288" s="65" t="str">
        <f t="shared" si="2208"/>
        <v/>
      </c>
      <c r="Y1288" s="65" t="str">
        <f t="shared" si="2208"/>
        <v/>
      </c>
      <c r="Z1288" s="65" t="str">
        <f t="shared" si="2208"/>
        <v/>
      </c>
    </row>
    <row r="1289">
      <c r="B1289" s="23"/>
      <c r="C1289" s="9"/>
      <c r="D1289" s="9"/>
      <c r="E1289" s="9"/>
      <c r="F1289" s="76"/>
      <c r="G1289" s="3"/>
      <c r="I1289" s="64" t="str">
        <f t="shared" si="4"/>
        <v/>
      </c>
      <c r="J1289" s="13" t="str">
        <f t="shared" si="1840"/>
        <v/>
      </c>
      <c r="K1289" s="13" t="str">
        <f t="shared" si="1879"/>
        <v/>
      </c>
      <c r="L1289" s="65" t="str">
        <f t="shared" ref="L1289:Z1289" si="2209">if($E1289="","",if($E1289="Injured",if(and(L$1=year(today()),L$1&lt;=$I1289,L$1&gt;=$H1289),0,if(and(L$1&lt;=$I1289,L$1&gt;=$H1289),$F1289,"")),if($E1289="Dropped",if(and(L$1&lt;=$I1289,L$1&gt;=$H1289),if(Year($D1289)=L$1,$F1289*0.8,if((year($D1289)+1)=L$1,$F1289*0.6,$F1289*0.4)) ,""),if($E1289="Minors",0,if($E1289="FA Contract",if(and(L$1&lt;=$I1289,L$1&gt;=$H1289),$F1289,""),if($E1289="YP Contract",if(L$1=$H1289,500000,if(L$1=($H1289+1),1000000,if(L$1=($H1289+2),1500000,"")))))))))</f>
        <v/>
      </c>
      <c r="M1289" s="65" t="str">
        <f t="shared" si="2209"/>
        <v/>
      </c>
      <c r="N1289" s="65" t="str">
        <f t="shared" si="2209"/>
        <v/>
      </c>
      <c r="O1289" s="65" t="str">
        <f t="shared" si="2209"/>
        <v/>
      </c>
      <c r="P1289" s="65" t="str">
        <f t="shared" si="2209"/>
        <v/>
      </c>
      <c r="Q1289" s="65" t="str">
        <f t="shared" si="2209"/>
        <v/>
      </c>
      <c r="R1289" s="65" t="str">
        <f t="shared" si="2209"/>
        <v/>
      </c>
      <c r="S1289" s="65" t="str">
        <f t="shared" si="2209"/>
        <v/>
      </c>
      <c r="T1289" s="65" t="str">
        <f t="shared" si="2209"/>
        <v/>
      </c>
      <c r="U1289" s="65" t="str">
        <f t="shared" si="2209"/>
        <v/>
      </c>
      <c r="V1289" s="65" t="str">
        <f t="shared" si="2209"/>
        <v/>
      </c>
      <c r="W1289" s="65" t="str">
        <f t="shared" si="2209"/>
        <v/>
      </c>
      <c r="X1289" s="65" t="str">
        <f t="shared" si="2209"/>
        <v/>
      </c>
      <c r="Y1289" s="65" t="str">
        <f t="shared" si="2209"/>
        <v/>
      </c>
      <c r="Z1289" s="65" t="str">
        <f t="shared" si="2209"/>
        <v/>
      </c>
    </row>
    <row r="1290">
      <c r="B1290" s="23"/>
      <c r="C1290" s="9"/>
      <c r="D1290" s="9"/>
      <c r="E1290" s="9"/>
      <c r="F1290" s="76"/>
      <c r="G1290" s="3"/>
      <c r="I1290" s="64" t="str">
        <f t="shared" si="4"/>
        <v/>
      </c>
      <c r="J1290" s="13" t="str">
        <f t="shared" si="1840"/>
        <v/>
      </c>
      <c r="K1290" s="13" t="str">
        <f t="shared" si="1879"/>
        <v/>
      </c>
      <c r="L1290" s="65" t="str">
        <f t="shared" ref="L1290:Z1290" si="2210">if($E1290="","",if($E1290="Injured",if(and(L$1=year(today()),L$1&lt;=$I1290,L$1&gt;=$H1290),0,if(and(L$1&lt;=$I1290,L$1&gt;=$H1290),$F1290,"")),if($E1290="Dropped",if(and(L$1&lt;=$I1290,L$1&gt;=$H1290),if(Year($D1290)=L$1,$F1290*0.8,if((year($D1290)+1)=L$1,$F1290*0.6,$F1290*0.4)) ,""),if($E1290="Minors",0,if($E1290="FA Contract",if(and(L$1&lt;=$I1290,L$1&gt;=$H1290),$F1290,""),if($E1290="YP Contract",if(L$1=$H1290,500000,if(L$1=($H1290+1),1000000,if(L$1=($H1290+2),1500000,"")))))))))</f>
        <v/>
      </c>
      <c r="M1290" s="65" t="str">
        <f t="shared" si="2210"/>
        <v/>
      </c>
      <c r="N1290" s="65" t="str">
        <f t="shared" si="2210"/>
        <v/>
      </c>
      <c r="O1290" s="65" t="str">
        <f t="shared" si="2210"/>
        <v/>
      </c>
      <c r="P1290" s="65" t="str">
        <f t="shared" si="2210"/>
        <v/>
      </c>
      <c r="Q1290" s="65" t="str">
        <f t="shared" si="2210"/>
        <v/>
      </c>
      <c r="R1290" s="65" t="str">
        <f t="shared" si="2210"/>
        <v/>
      </c>
      <c r="S1290" s="65" t="str">
        <f t="shared" si="2210"/>
        <v/>
      </c>
      <c r="T1290" s="65" t="str">
        <f t="shared" si="2210"/>
        <v/>
      </c>
      <c r="U1290" s="65" t="str">
        <f t="shared" si="2210"/>
        <v/>
      </c>
      <c r="V1290" s="65" t="str">
        <f t="shared" si="2210"/>
        <v/>
      </c>
      <c r="W1290" s="65" t="str">
        <f t="shared" si="2210"/>
        <v/>
      </c>
      <c r="X1290" s="65" t="str">
        <f t="shared" si="2210"/>
        <v/>
      </c>
      <c r="Y1290" s="65" t="str">
        <f t="shared" si="2210"/>
        <v/>
      </c>
      <c r="Z1290" s="65" t="str">
        <f t="shared" si="2210"/>
        <v/>
      </c>
    </row>
    <row r="1291">
      <c r="B1291" s="23"/>
      <c r="C1291" s="9"/>
      <c r="D1291" s="9"/>
      <c r="E1291" s="9"/>
      <c r="F1291" s="76"/>
      <c r="G1291" s="3"/>
      <c r="I1291" s="64" t="str">
        <f t="shared" si="4"/>
        <v/>
      </c>
      <c r="J1291" s="13" t="str">
        <f t="shared" si="1840"/>
        <v/>
      </c>
      <c r="K1291" s="13" t="str">
        <f t="shared" si="1879"/>
        <v/>
      </c>
      <c r="L1291" s="65" t="str">
        <f t="shared" ref="L1291:Z1291" si="2211">if($E1291="","",if($E1291="Injured",if(and(L$1=year(today()),L$1&lt;=$I1291,L$1&gt;=$H1291),0,if(and(L$1&lt;=$I1291,L$1&gt;=$H1291),$F1291,"")),if($E1291="Dropped",if(and(L$1&lt;=$I1291,L$1&gt;=$H1291),if(Year($D1291)=L$1,$F1291*0.8,if((year($D1291)+1)=L$1,$F1291*0.6,$F1291*0.4)) ,""),if($E1291="Minors",0,if($E1291="FA Contract",if(and(L$1&lt;=$I1291,L$1&gt;=$H1291),$F1291,""),if($E1291="YP Contract",if(L$1=$H1291,500000,if(L$1=($H1291+1),1000000,if(L$1=($H1291+2),1500000,"")))))))))</f>
        <v/>
      </c>
      <c r="M1291" s="65" t="str">
        <f t="shared" si="2211"/>
        <v/>
      </c>
      <c r="N1291" s="65" t="str">
        <f t="shared" si="2211"/>
        <v/>
      </c>
      <c r="O1291" s="65" t="str">
        <f t="shared" si="2211"/>
        <v/>
      </c>
      <c r="P1291" s="65" t="str">
        <f t="shared" si="2211"/>
        <v/>
      </c>
      <c r="Q1291" s="65" t="str">
        <f t="shared" si="2211"/>
        <v/>
      </c>
      <c r="R1291" s="65" t="str">
        <f t="shared" si="2211"/>
        <v/>
      </c>
      <c r="S1291" s="65" t="str">
        <f t="shared" si="2211"/>
        <v/>
      </c>
      <c r="T1291" s="65" t="str">
        <f t="shared" si="2211"/>
        <v/>
      </c>
      <c r="U1291" s="65" t="str">
        <f t="shared" si="2211"/>
        <v/>
      </c>
      <c r="V1291" s="65" t="str">
        <f t="shared" si="2211"/>
        <v/>
      </c>
      <c r="W1291" s="65" t="str">
        <f t="shared" si="2211"/>
        <v/>
      </c>
      <c r="X1291" s="65" t="str">
        <f t="shared" si="2211"/>
        <v/>
      </c>
      <c r="Y1291" s="65" t="str">
        <f t="shared" si="2211"/>
        <v/>
      </c>
      <c r="Z1291" s="65" t="str">
        <f t="shared" si="2211"/>
        <v/>
      </c>
    </row>
    <row r="1292">
      <c r="B1292" s="23"/>
      <c r="C1292" s="9"/>
      <c r="D1292" s="9"/>
      <c r="E1292" s="9"/>
      <c r="F1292" s="76"/>
      <c r="G1292" s="3"/>
      <c r="I1292" s="64" t="str">
        <f t="shared" si="4"/>
        <v/>
      </c>
      <c r="J1292" s="13" t="str">
        <f t="shared" si="1840"/>
        <v/>
      </c>
      <c r="K1292" s="13" t="str">
        <f t="shared" si="1879"/>
        <v/>
      </c>
      <c r="L1292" s="65" t="str">
        <f t="shared" ref="L1292:Z1292" si="2212">if($E1292="","",if($E1292="Injured",if(and(L$1=year(today()),L$1&lt;=$I1292,L$1&gt;=$H1292),0,if(and(L$1&lt;=$I1292,L$1&gt;=$H1292),$F1292,"")),if($E1292="Dropped",if(and(L$1&lt;=$I1292,L$1&gt;=$H1292),if(Year($D1292)=L$1,$F1292*0.8,if((year($D1292)+1)=L$1,$F1292*0.6,$F1292*0.4)) ,""),if($E1292="Minors",0,if($E1292="FA Contract",if(and(L$1&lt;=$I1292,L$1&gt;=$H1292),$F1292,""),if($E1292="YP Contract",if(L$1=$H1292,500000,if(L$1=($H1292+1),1000000,if(L$1=($H1292+2),1500000,"")))))))))</f>
        <v/>
      </c>
      <c r="M1292" s="65" t="str">
        <f t="shared" si="2212"/>
        <v/>
      </c>
      <c r="N1292" s="65" t="str">
        <f t="shared" si="2212"/>
        <v/>
      </c>
      <c r="O1292" s="65" t="str">
        <f t="shared" si="2212"/>
        <v/>
      </c>
      <c r="P1292" s="65" t="str">
        <f t="shared" si="2212"/>
        <v/>
      </c>
      <c r="Q1292" s="65" t="str">
        <f t="shared" si="2212"/>
        <v/>
      </c>
      <c r="R1292" s="65" t="str">
        <f t="shared" si="2212"/>
        <v/>
      </c>
      <c r="S1292" s="65" t="str">
        <f t="shared" si="2212"/>
        <v/>
      </c>
      <c r="T1292" s="65" t="str">
        <f t="shared" si="2212"/>
        <v/>
      </c>
      <c r="U1292" s="65" t="str">
        <f t="shared" si="2212"/>
        <v/>
      </c>
      <c r="V1292" s="65" t="str">
        <f t="shared" si="2212"/>
        <v/>
      </c>
      <c r="W1292" s="65" t="str">
        <f t="shared" si="2212"/>
        <v/>
      </c>
      <c r="X1292" s="65" t="str">
        <f t="shared" si="2212"/>
        <v/>
      </c>
      <c r="Y1292" s="65" t="str">
        <f t="shared" si="2212"/>
        <v/>
      </c>
      <c r="Z1292" s="65" t="str">
        <f t="shared" si="2212"/>
        <v/>
      </c>
    </row>
    <row r="1293">
      <c r="B1293" s="23"/>
      <c r="C1293" s="9"/>
      <c r="D1293" s="9"/>
      <c r="E1293" s="9"/>
      <c r="F1293" s="76"/>
      <c r="G1293" s="3"/>
      <c r="I1293" s="64" t="str">
        <f t="shared" si="4"/>
        <v/>
      </c>
      <c r="J1293" s="13" t="str">
        <f t="shared" si="1840"/>
        <v/>
      </c>
      <c r="K1293" s="13" t="str">
        <f t="shared" si="1879"/>
        <v/>
      </c>
      <c r="L1293" s="65" t="str">
        <f t="shared" ref="L1293:Z1293" si="2213">if($E1293="","",if($E1293="Injured",if(and(L$1=year(today()),L$1&lt;=$I1293,L$1&gt;=$H1293),0,if(and(L$1&lt;=$I1293,L$1&gt;=$H1293),$F1293,"")),if($E1293="Dropped",if(and(L$1&lt;=$I1293,L$1&gt;=$H1293),if(Year($D1293)=L$1,$F1293*0.8,if((year($D1293)+1)=L$1,$F1293*0.6,$F1293*0.4)) ,""),if($E1293="Minors",0,if($E1293="FA Contract",if(and(L$1&lt;=$I1293,L$1&gt;=$H1293),$F1293,""),if($E1293="YP Contract",if(L$1=$H1293,500000,if(L$1=($H1293+1),1000000,if(L$1=($H1293+2),1500000,"")))))))))</f>
        <v/>
      </c>
      <c r="M1293" s="65" t="str">
        <f t="shared" si="2213"/>
        <v/>
      </c>
      <c r="N1293" s="65" t="str">
        <f t="shared" si="2213"/>
        <v/>
      </c>
      <c r="O1293" s="65" t="str">
        <f t="shared" si="2213"/>
        <v/>
      </c>
      <c r="P1293" s="65" t="str">
        <f t="shared" si="2213"/>
        <v/>
      </c>
      <c r="Q1293" s="65" t="str">
        <f t="shared" si="2213"/>
        <v/>
      </c>
      <c r="R1293" s="65" t="str">
        <f t="shared" si="2213"/>
        <v/>
      </c>
      <c r="S1293" s="65" t="str">
        <f t="shared" si="2213"/>
        <v/>
      </c>
      <c r="T1293" s="65" t="str">
        <f t="shared" si="2213"/>
        <v/>
      </c>
      <c r="U1293" s="65" t="str">
        <f t="shared" si="2213"/>
        <v/>
      </c>
      <c r="V1293" s="65" t="str">
        <f t="shared" si="2213"/>
        <v/>
      </c>
      <c r="W1293" s="65" t="str">
        <f t="shared" si="2213"/>
        <v/>
      </c>
      <c r="X1293" s="65" t="str">
        <f t="shared" si="2213"/>
        <v/>
      </c>
      <c r="Y1293" s="65" t="str">
        <f t="shared" si="2213"/>
        <v/>
      </c>
      <c r="Z1293" s="65" t="str">
        <f t="shared" si="2213"/>
        <v/>
      </c>
    </row>
    <row r="1294">
      <c r="B1294" s="23"/>
      <c r="C1294" s="9"/>
      <c r="D1294" s="9"/>
      <c r="E1294" s="9"/>
      <c r="F1294" s="76"/>
      <c r="G1294" s="3"/>
      <c r="I1294" s="64" t="str">
        <f t="shared" si="4"/>
        <v/>
      </c>
      <c r="J1294" s="13" t="str">
        <f t="shared" si="1840"/>
        <v/>
      </c>
      <c r="K1294" s="13" t="str">
        <f t="shared" si="1879"/>
        <v/>
      </c>
      <c r="L1294" s="65" t="str">
        <f t="shared" ref="L1294:Z1294" si="2214">if($E1294="","",if($E1294="Injured",if(and(L$1=year(today()),L$1&lt;=$I1294,L$1&gt;=$H1294),0,if(and(L$1&lt;=$I1294,L$1&gt;=$H1294),$F1294,"")),if($E1294="Dropped",if(and(L$1&lt;=$I1294,L$1&gt;=$H1294),if(Year($D1294)=L$1,$F1294*0.8,if((year($D1294)+1)=L$1,$F1294*0.6,$F1294*0.4)) ,""),if($E1294="Minors",0,if($E1294="FA Contract",if(and(L$1&lt;=$I1294,L$1&gt;=$H1294),$F1294,""),if($E1294="YP Contract",if(L$1=$H1294,500000,if(L$1=($H1294+1),1000000,if(L$1=($H1294+2),1500000,"")))))))))</f>
        <v/>
      </c>
      <c r="M1294" s="65" t="str">
        <f t="shared" si="2214"/>
        <v/>
      </c>
      <c r="N1294" s="65" t="str">
        <f t="shared" si="2214"/>
        <v/>
      </c>
      <c r="O1294" s="65" t="str">
        <f t="shared" si="2214"/>
        <v/>
      </c>
      <c r="P1294" s="65" t="str">
        <f t="shared" si="2214"/>
        <v/>
      </c>
      <c r="Q1294" s="65" t="str">
        <f t="shared" si="2214"/>
        <v/>
      </c>
      <c r="R1294" s="65" t="str">
        <f t="shared" si="2214"/>
        <v/>
      </c>
      <c r="S1294" s="65" t="str">
        <f t="shared" si="2214"/>
        <v/>
      </c>
      <c r="T1294" s="65" t="str">
        <f t="shared" si="2214"/>
        <v/>
      </c>
      <c r="U1294" s="65" t="str">
        <f t="shared" si="2214"/>
        <v/>
      </c>
      <c r="V1294" s="65" t="str">
        <f t="shared" si="2214"/>
        <v/>
      </c>
      <c r="W1294" s="65" t="str">
        <f t="shared" si="2214"/>
        <v/>
      </c>
      <c r="X1294" s="65" t="str">
        <f t="shared" si="2214"/>
        <v/>
      </c>
      <c r="Y1294" s="65" t="str">
        <f t="shared" si="2214"/>
        <v/>
      </c>
      <c r="Z1294" s="65" t="str">
        <f t="shared" si="2214"/>
        <v/>
      </c>
    </row>
    <row r="1295">
      <c r="B1295" s="23"/>
      <c r="C1295" s="9"/>
      <c r="D1295" s="9"/>
      <c r="E1295" s="9"/>
      <c r="F1295" s="76"/>
      <c r="G1295" s="3"/>
      <c r="I1295" s="64" t="str">
        <f t="shared" si="4"/>
        <v/>
      </c>
      <c r="J1295" s="13" t="str">
        <f t="shared" si="1840"/>
        <v/>
      </c>
      <c r="K1295" s="13" t="str">
        <f t="shared" si="1879"/>
        <v/>
      </c>
      <c r="L1295" s="65" t="str">
        <f t="shared" ref="L1295:Z1295" si="2215">if($E1295="","",if($E1295="Injured",if(and(L$1=year(today()),L$1&lt;=$I1295,L$1&gt;=$H1295),0,if(and(L$1&lt;=$I1295,L$1&gt;=$H1295),$F1295,"")),if($E1295="Dropped",if(and(L$1&lt;=$I1295,L$1&gt;=$H1295),if(Year($D1295)=L$1,$F1295*0.8,if((year($D1295)+1)=L$1,$F1295*0.6,$F1295*0.4)) ,""),if($E1295="Minors",0,if($E1295="FA Contract",if(and(L$1&lt;=$I1295,L$1&gt;=$H1295),$F1295,""),if($E1295="YP Contract",if(L$1=$H1295,500000,if(L$1=($H1295+1),1000000,if(L$1=($H1295+2),1500000,"")))))))))</f>
        <v/>
      </c>
      <c r="M1295" s="65" t="str">
        <f t="shared" si="2215"/>
        <v/>
      </c>
      <c r="N1295" s="65" t="str">
        <f t="shared" si="2215"/>
        <v/>
      </c>
      <c r="O1295" s="65" t="str">
        <f t="shared" si="2215"/>
        <v/>
      </c>
      <c r="P1295" s="65" t="str">
        <f t="shared" si="2215"/>
        <v/>
      </c>
      <c r="Q1295" s="65" t="str">
        <f t="shared" si="2215"/>
        <v/>
      </c>
      <c r="R1295" s="65" t="str">
        <f t="shared" si="2215"/>
        <v/>
      </c>
      <c r="S1295" s="65" t="str">
        <f t="shared" si="2215"/>
        <v/>
      </c>
      <c r="T1295" s="65" t="str">
        <f t="shared" si="2215"/>
        <v/>
      </c>
      <c r="U1295" s="65" t="str">
        <f t="shared" si="2215"/>
        <v/>
      </c>
      <c r="V1295" s="65" t="str">
        <f t="shared" si="2215"/>
        <v/>
      </c>
      <c r="W1295" s="65" t="str">
        <f t="shared" si="2215"/>
        <v/>
      </c>
      <c r="X1295" s="65" t="str">
        <f t="shared" si="2215"/>
        <v/>
      </c>
      <c r="Y1295" s="65" t="str">
        <f t="shared" si="2215"/>
        <v/>
      </c>
      <c r="Z1295" s="65" t="str">
        <f t="shared" si="2215"/>
        <v/>
      </c>
    </row>
    <row r="1296">
      <c r="B1296" s="23"/>
      <c r="C1296" s="9"/>
      <c r="D1296" s="9"/>
      <c r="E1296" s="9"/>
      <c r="F1296" s="76"/>
      <c r="G1296" s="3"/>
      <c r="I1296" s="64" t="str">
        <f t="shared" si="4"/>
        <v/>
      </c>
      <c r="J1296" s="13" t="str">
        <f t="shared" si="1840"/>
        <v/>
      </c>
      <c r="K1296" s="13" t="str">
        <f t="shared" si="1879"/>
        <v/>
      </c>
      <c r="L1296" s="65" t="str">
        <f t="shared" ref="L1296:Z1296" si="2216">if($E1296="","",if($E1296="Injured",if(and(L$1=year(today()),L$1&lt;=$I1296,L$1&gt;=$H1296),0,if(and(L$1&lt;=$I1296,L$1&gt;=$H1296),$F1296,"")),if($E1296="Dropped",if(and(L$1&lt;=$I1296,L$1&gt;=$H1296),if(Year($D1296)=L$1,$F1296*0.8,if((year($D1296)+1)=L$1,$F1296*0.6,$F1296*0.4)) ,""),if($E1296="Minors",0,if($E1296="FA Contract",if(and(L$1&lt;=$I1296,L$1&gt;=$H1296),$F1296,""),if($E1296="YP Contract",if(L$1=$H1296,500000,if(L$1=($H1296+1),1000000,if(L$1=($H1296+2),1500000,"")))))))))</f>
        <v/>
      </c>
      <c r="M1296" s="65" t="str">
        <f t="shared" si="2216"/>
        <v/>
      </c>
      <c r="N1296" s="65" t="str">
        <f t="shared" si="2216"/>
        <v/>
      </c>
      <c r="O1296" s="65" t="str">
        <f t="shared" si="2216"/>
        <v/>
      </c>
      <c r="P1296" s="65" t="str">
        <f t="shared" si="2216"/>
        <v/>
      </c>
      <c r="Q1296" s="65" t="str">
        <f t="shared" si="2216"/>
        <v/>
      </c>
      <c r="R1296" s="65" t="str">
        <f t="shared" si="2216"/>
        <v/>
      </c>
      <c r="S1296" s="65" t="str">
        <f t="shared" si="2216"/>
        <v/>
      </c>
      <c r="T1296" s="65" t="str">
        <f t="shared" si="2216"/>
        <v/>
      </c>
      <c r="U1296" s="65" t="str">
        <f t="shared" si="2216"/>
        <v/>
      </c>
      <c r="V1296" s="65" t="str">
        <f t="shared" si="2216"/>
        <v/>
      </c>
      <c r="W1296" s="65" t="str">
        <f t="shared" si="2216"/>
        <v/>
      </c>
      <c r="X1296" s="65" t="str">
        <f t="shared" si="2216"/>
        <v/>
      </c>
      <c r="Y1296" s="65" t="str">
        <f t="shared" si="2216"/>
        <v/>
      </c>
      <c r="Z1296" s="65" t="str">
        <f t="shared" si="2216"/>
        <v/>
      </c>
    </row>
    <row r="1297">
      <c r="B1297" s="23"/>
      <c r="C1297" s="9"/>
      <c r="D1297" s="9"/>
      <c r="E1297" s="9"/>
      <c r="F1297" s="76"/>
      <c r="G1297" s="3"/>
      <c r="I1297" s="64" t="str">
        <f t="shared" si="4"/>
        <v/>
      </c>
      <c r="J1297" s="13" t="str">
        <f t="shared" si="1840"/>
        <v/>
      </c>
      <c r="K1297" s="13" t="str">
        <f t="shared" si="1879"/>
        <v/>
      </c>
      <c r="L1297" s="65" t="str">
        <f t="shared" ref="L1297:Z1297" si="2217">if($E1297="","",if($E1297="Injured",if(and(L$1=year(today()),L$1&lt;=$I1297,L$1&gt;=$H1297),0,if(and(L$1&lt;=$I1297,L$1&gt;=$H1297),$F1297,"")),if($E1297="Dropped",if(and(L$1&lt;=$I1297,L$1&gt;=$H1297),if(Year($D1297)=L$1,$F1297*0.8,if((year($D1297)+1)=L$1,$F1297*0.6,$F1297*0.4)) ,""),if($E1297="Minors",0,if($E1297="FA Contract",if(and(L$1&lt;=$I1297,L$1&gt;=$H1297),$F1297,""),if($E1297="YP Contract",if(L$1=$H1297,500000,if(L$1=($H1297+1),1000000,if(L$1=($H1297+2),1500000,"")))))))))</f>
        <v/>
      </c>
      <c r="M1297" s="65" t="str">
        <f t="shared" si="2217"/>
        <v/>
      </c>
      <c r="N1297" s="65" t="str">
        <f t="shared" si="2217"/>
        <v/>
      </c>
      <c r="O1297" s="65" t="str">
        <f t="shared" si="2217"/>
        <v/>
      </c>
      <c r="P1297" s="65" t="str">
        <f t="shared" si="2217"/>
        <v/>
      </c>
      <c r="Q1297" s="65" t="str">
        <f t="shared" si="2217"/>
        <v/>
      </c>
      <c r="R1297" s="65" t="str">
        <f t="shared" si="2217"/>
        <v/>
      </c>
      <c r="S1297" s="65" t="str">
        <f t="shared" si="2217"/>
        <v/>
      </c>
      <c r="T1297" s="65" t="str">
        <f t="shared" si="2217"/>
        <v/>
      </c>
      <c r="U1297" s="65" t="str">
        <f t="shared" si="2217"/>
        <v/>
      </c>
      <c r="V1297" s="65" t="str">
        <f t="shared" si="2217"/>
        <v/>
      </c>
      <c r="W1297" s="65" t="str">
        <f t="shared" si="2217"/>
        <v/>
      </c>
      <c r="X1297" s="65" t="str">
        <f t="shared" si="2217"/>
        <v/>
      </c>
      <c r="Y1297" s="65" t="str">
        <f t="shared" si="2217"/>
        <v/>
      </c>
      <c r="Z1297" s="65" t="str">
        <f t="shared" si="2217"/>
        <v/>
      </c>
    </row>
    <row r="1298">
      <c r="B1298" s="23"/>
      <c r="C1298" s="9"/>
      <c r="D1298" s="9"/>
      <c r="E1298" s="9"/>
      <c r="F1298" s="76"/>
      <c r="G1298" s="3"/>
      <c r="I1298" s="64" t="str">
        <f t="shared" si="4"/>
        <v/>
      </c>
      <c r="J1298" s="13" t="str">
        <f t="shared" si="1840"/>
        <v/>
      </c>
      <c r="K1298" s="13" t="str">
        <f t="shared" si="1879"/>
        <v/>
      </c>
      <c r="L1298" s="65" t="str">
        <f t="shared" ref="L1298:Z1298" si="2218">if($E1298="","",if($E1298="Injured",if(and(L$1=year(today()),L$1&lt;=$I1298,L$1&gt;=$H1298),0,if(and(L$1&lt;=$I1298,L$1&gt;=$H1298),$F1298,"")),if($E1298="Dropped",if(and(L$1&lt;=$I1298,L$1&gt;=$H1298),if(Year($D1298)=L$1,$F1298*0.8,if((year($D1298)+1)=L$1,$F1298*0.6,$F1298*0.4)) ,""),if($E1298="Minors",0,if($E1298="FA Contract",if(and(L$1&lt;=$I1298,L$1&gt;=$H1298),$F1298,""),if($E1298="YP Contract",if(L$1=$H1298,500000,if(L$1=($H1298+1),1000000,if(L$1=($H1298+2),1500000,"")))))))))</f>
        <v/>
      </c>
      <c r="M1298" s="65" t="str">
        <f t="shared" si="2218"/>
        <v/>
      </c>
      <c r="N1298" s="65" t="str">
        <f t="shared" si="2218"/>
        <v/>
      </c>
      <c r="O1298" s="65" t="str">
        <f t="shared" si="2218"/>
        <v/>
      </c>
      <c r="P1298" s="65" t="str">
        <f t="shared" si="2218"/>
        <v/>
      </c>
      <c r="Q1298" s="65" t="str">
        <f t="shared" si="2218"/>
        <v/>
      </c>
      <c r="R1298" s="65" t="str">
        <f t="shared" si="2218"/>
        <v/>
      </c>
      <c r="S1298" s="65" t="str">
        <f t="shared" si="2218"/>
        <v/>
      </c>
      <c r="T1298" s="65" t="str">
        <f t="shared" si="2218"/>
        <v/>
      </c>
      <c r="U1298" s="65" t="str">
        <f t="shared" si="2218"/>
        <v/>
      </c>
      <c r="V1298" s="65" t="str">
        <f t="shared" si="2218"/>
        <v/>
      </c>
      <c r="W1298" s="65" t="str">
        <f t="shared" si="2218"/>
        <v/>
      </c>
      <c r="X1298" s="65" t="str">
        <f t="shared" si="2218"/>
        <v/>
      </c>
      <c r="Y1298" s="65" t="str">
        <f t="shared" si="2218"/>
        <v/>
      </c>
      <c r="Z1298" s="65" t="str">
        <f t="shared" si="2218"/>
        <v/>
      </c>
    </row>
    <row r="1299">
      <c r="B1299" s="23"/>
      <c r="C1299" s="9"/>
      <c r="D1299" s="9"/>
      <c r="E1299" s="9"/>
      <c r="F1299" s="76"/>
      <c r="G1299" s="3"/>
      <c r="I1299" s="64" t="str">
        <f t="shared" si="4"/>
        <v/>
      </c>
      <c r="J1299" s="13" t="str">
        <f t="shared" si="1840"/>
        <v/>
      </c>
      <c r="K1299" s="13" t="str">
        <f t="shared" si="1879"/>
        <v/>
      </c>
      <c r="L1299" s="65" t="str">
        <f t="shared" ref="L1299:Z1299" si="2219">if($E1299="","",if($E1299="Injured",if(and(L$1=year(today()),L$1&lt;=$I1299,L$1&gt;=$H1299),0,if(and(L$1&lt;=$I1299,L$1&gt;=$H1299),$F1299,"")),if($E1299="Dropped",if(and(L$1&lt;=$I1299,L$1&gt;=$H1299),if(Year($D1299)=L$1,$F1299*0.8,if((year($D1299)+1)=L$1,$F1299*0.6,$F1299*0.4)) ,""),if($E1299="Minors",0,if($E1299="FA Contract",if(and(L$1&lt;=$I1299,L$1&gt;=$H1299),$F1299,""),if($E1299="YP Contract",if(L$1=$H1299,500000,if(L$1=($H1299+1),1000000,if(L$1=($H1299+2),1500000,"")))))))))</f>
        <v/>
      </c>
      <c r="M1299" s="65" t="str">
        <f t="shared" si="2219"/>
        <v/>
      </c>
      <c r="N1299" s="65" t="str">
        <f t="shared" si="2219"/>
        <v/>
      </c>
      <c r="O1299" s="65" t="str">
        <f t="shared" si="2219"/>
        <v/>
      </c>
      <c r="P1299" s="65" t="str">
        <f t="shared" si="2219"/>
        <v/>
      </c>
      <c r="Q1299" s="65" t="str">
        <f t="shared" si="2219"/>
        <v/>
      </c>
      <c r="R1299" s="65" t="str">
        <f t="shared" si="2219"/>
        <v/>
      </c>
      <c r="S1299" s="65" t="str">
        <f t="shared" si="2219"/>
        <v/>
      </c>
      <c r="T1299" s="65" t="str">
        <f t="shared" si="2219"/>
        <v/>
      </c>
      <c r="U1299" s="65" t="str">
        <f t="shared" si="2219"/>
        <v/>
      </c>
      <c r="V1299" s="65" t="str">
        <f t="shared" si="2219"/>
        <v/>
      </c>
      <c r="W1299" s="65" t="str">
        <f t="shared" si="2219"/>
        <v/>
      </c>
      <c r="X1299" s="65" t="str">
        <f t="shared" si="2219"/>
        <v/>
      </c>
      <c r="Y1299" s="65" t="str">
        <f t="shared" si="2219"/>
        <v/>
      </c>
      <c r="Z1299" s="65" t="str">
        <f t="shared" si="2219"/>
        <v/>
      </c>
    </row>
    <row r="1300">
      <c r="B1300" s="23"/>
      <c r="C1300" s="9"/>
      <c r="D1300" s="9"/>
      <c r="E1300" s="9"/>
      <c r="F1300" s="76"/>
      <c r="G1300" s="3"/>
      <c r="I1300" s="64" t="str">
        <f t="shared" si="4"/>
        <v/>
      </c>
      <c r="J1300" s="13" t="str">
        <f t="shared" si="1840"/>
        <v/>
      </c>
      <c r="K1300" s="13" t="str">
        <f t="shared" si="1879"/>
        <v/>
      </c>
      <c r="L1300" s="65" t="str">
        <f t="shared" ref="L1300:Z1300" si="2220">if($E1300="","",if($E1300="Injured",if(and(L$1=year(today()),L$1&lt;=$I1300,L$1&gt;=$H1300),0,if(and(L$1&lt;=$I1300,L$1&gt;=$H1300),$F1300,"")),if($E1300="Dropped",if(and(L$1&lt;=$I1300,L$1&gt;=$H1300),if(Year($D1300)=L$1,$F1300*0.8,if((year($D1300)+1)=L$1,$F1300*0.6,$F1300*0.4)) ,""),if($E1300="Minors",0,if($E1300="FA Contract",if(and(L$1&lt;=$I1300,L$1&gt;=$H1300),$F1300,""),if($E1300="YP Contract",if(L$1=$H1300,500000,if(L$1=($H1300+1),1000000,if(L$1=($H1300+2),1500000,"")))))))))</f>
        <v/>
      </c>
      <c r="M1300" s="65" t="str">
        <f t="shared" si="2220"/>
        <v/>
      </c>
      <c r="N1300" s="65" t="str">
        <f t="shared" si="2220"/>
        <v/>
      </c>
      <c r="O1300" s="65" t="str">
        <f t="shared" si="2220"/>
        <v/>
      </c>
      <c r="P1300" s="65" t="str">
        <f t="shared" si="2220"/>
        <v/>
      </c>
      <c r="Q1300" s="65" t="str">
        <f t="shared" si="2220"/>
        <v/>
      </c>
      <c r="R1300" s="65" t="str">
        <f t="shared" si="2220"/>
        <v/>
      </c>
      <c r="S1300" s="65" t="str">
        <f t="shared" si="2220"/>
        <v/>
      </c>
      <c r="T1300" s="65" t="str">
        <f t="shared" si="2220"/>
        <v/>
      </c>
      <c r="U1300" s="65" t="str">
        <f t="shared" si="2220"/>
        <v/>
      </c>
      <c r="V1300" s="65" t="str">
        <f t="shared" si="2220"/>
        <v/>
      </c>
      <c r="W1300" s="65" t="str">
        <f t="shared" si="2220"/>
        <v/>
      </c>
      <c r="X1300" s="65" t="str">
        <f t="shared" si="2220"/>
        <v/>
      </c>
      <c r="Y1300" s="65" t="str">
        <f t="shared" si="2220"/>
        <v/>
      </c>
      <c r="Z1300" s="65" t="str">
        <f t="shared" si="2220"/>
        <v/>
      </c>
    </row>
    <row r="1301">
      <c r="B1301" s="23"/>
      <c r="C1301" s="9"/>
      <c r="D1301" s="9"/>
      <c r="E1301" s="9"/>
      <c r="F1301" s="76"/>
      <c r="G1301" s="3"/>
      <c r="I1301" s="64" t="str">
        <f t="shared" si="4"/>
        <v/>
      </c>
      <c r="J1301" s="13" t="str">
        <f t="shared" si="1840"/>
        <v/>
      </c>
      <c r="K1301" s="13" t="str">
        <f t="shared" si="1879"/>
        <v/>
      </c>
      <c r="L1301" s="65" t="str">
        <f t="shared" ref="L1301:Z1301" si="2221">if($E1301="","",if($E1301="Injured",if(and(L$1=year(today()),L$1&lt;=$I1301,L$1&gt;=$H1301),0,if(and(L$1&lt;=$I1301,L$1&gt;=$H1301),$F1301,"")),if($E1301="Dropped",if(and(L$1&lt;=$I1301,L$1&gt;=$H1301),if(Year($D1301)=L$1,$F1301*0.8,if((year($D1301)+1)=L$1,$F1301*0.6,$F1301*0.4)) ,""),if($E1301="Minors",0,if($E1301="FA Contract",if(and(L$1&lt;=$I1301,L$1&gt;=$H1301),$F1301,""),if($E1301="YP Contract",if(L$1=$H1301,500000,if(L$1=($H1301+1),1000000,if(L$1=($H1301+2),1500000,"")))))))))</f>
        <v/>
      </c>
      <c r="M1301" s="65" t="str">
        <f t="shared" si="2221"/>
        <v/>
      </c>
      <c r="N1301" s="65" t="str">
        <f t="shared" si="2221"/>
        <v/>
      </c>
      <c r="O1301" s="65" t="str">
        <f t="shared" si="2221"/>
        <v/>
      </c>
      <c r="P1301" s="65" t="str">
        <f t="shared" si="2221"/>
        <v/>
      </c>
      <c r="Q1301" s="65" t="str">
        <f t="shared" si="2221"/>
        <v/>
      </c>
      <c r="R1301" s="65" t="str">
        <f t="shared" si="2221"/>
        <v/>
      </c>
      <c r="S1301" s="65" t="str">
        <f t="shared" si="2221"/>
        <v/>
      </c>
      <c r="T1301" s="65" t="str">
        <f t="shared" si="2221"/>
        <v/>
      </c>
      <c r="U1301" s="65" t="str">
        <f t="shared" si="2221"/>
        <v/>
      </c>
      <c r="V1301" s="65" t="str">
        <f t="shared" si="2221"/>
        <v/>
      </c>
      <c r="W1301" s="65" t="str">
        <f t="shared" si="2221"/>
        <v/>
      </c>
      <c r="X1301" s="65" t="str">
        <f t="shared" si="2221"/>
        <v/>
      </c>
      <c r="Y1301" s="65" t="str">
        <f t="shared" si="2221"/>
        <v/>
      </c>
      <c r="Z1301" s="65" t="str">
        <f t="shared" si="2221"/>
        <v/>
      </c>
    </row>
    <row r="1302">
      <c r="B1302" s="23"/>
      <c r="C1302" s="9"/>
      <c r="D1302" s="9"/>
      <c r="E1302" s="9"/>
      <c r="F1302" s="76"/>
      <c r="G1302" s="3"/>
      <c r="I1302" s="64" t="str">
        <f t="shared" si="4"/>
        <v/>
      </c>
      <c r="J1302" s="13" t="str">
        <f t="shared" si="1840"/>
        <v/>
      </c>
      <c r="K1302" s="13" t="str">
        <f t="shared" si="1879"/>
        <v/>
      </c>
      <c r="L1302" s="65" t="str">
        <f t="shared" ref="L1302:Z1302" si="2222">if($E1302="","",if($E1302="Injured",if(and(L$1=year(today()),L$1&lt;=$I1302,L$1&gt;=$H1302),0,if(and(L$1&lt;=$I1302,L$1&gt;=$H1302),$F1302,"")),if($E1302="Dropped",if(and(L$1&lt;=$I1302,L$1&gt;=$H1302),if(Year($D1302)=L$1,$F1302*0.8,if((year($D1302)+1)=L$1,$F1302*0.6,$F1302*0.4)) ,""),if($E1302="Minors",0,if($E1302="FA Contract",if(and(L$1&lt;=$I1302,L$1&gt;=$H1302),$F1302,""),if($E1302="YP Contract",if(L$1=$H1302,500000,if(L$1=($H1302+1),1000000,if(L$1=($H1302+2),1500000,"")))))))))</f>
        <v/>
      </c>
      <c r="M1302" s="65" t="str">
        <f t="shared" si="2222"/>
        <v/>
      </c>
      <c r="N1302" s="65" t="str">
        <f t="shared" si="2222"/>
        <v/>
      </c>
      <c r="O1302" s="65" t="str">
        <f t="shared" si="2222"/>
        <v/>
      </c>
      <c r="P1302" s="65" t="str">
        <f t="shared" si="2222"/>
        <v/>
      </c>
      <c r="Q1302" s="65" t="str">
        <f t="shared" si="2222"/>
        <v/>
      </c>
      <c r="R1302" s="65" t="str">
        <f t="shared" si="2222"/>
        <v/>
      </c>
      <c r="S1302" s="65" t="str">
        <f t="shared" si="2222"/>
        <v/>
      </c>
      <c r="T1302" s="65" t="str">
        <f t="shared" si="2222"/>
        <v/>
      </c>
      <c r="U1302" s="65" t="str">
        <f t="shared" si="2222"/>
        <v/>
      </c>
      <c r="V1302" s="65" t="str">
        <f t="shared" si="2222"/>
        <v/>
      </c>
      <c r="W1302" s="65" t="str">
        <f t="shared" si="2222"/>
        <v/>
      </c>
      <c r="X1302" s="65" t="str">
        <f t="shared" si="2222"/>
        <v/>
      </c>
      <c r="Y1302" s="65" t="str">
        <f t="shared" si="2222"/>
        <v/>
      </c>
      <c r="Z1302" s="65" t="str">
        <f t="shared" si="2222"/>
        <v/>
      </c>
    </row>
    <row r="1303">
      <c r="B1303" s="23"/>
      <c r="C1303" s="9"/>
      <c r="D1303" s="9"/>
      <c r="E1303" s="9"/>
      <c r="F1303" s="76"/>
      <c r="G1303" s="3"/>
      <c r="I1303" s="64" t="str">
        <f t="shared" si="4"/>
        <v/>
      </c>
      <c r="J1303" s="13" t="str">
        <f t="shared" si="1840"/>
        <v/>
      </c>
      <c r="K1303" s="13" t="str">
        <f t="shared" si="1879"/>
        <v/>
      </c>
      <c r="L1303" s="65" t="str">
        <f t="shared" ref="L1303:Z1303" si="2223">if($E1303="","",if($E1303="Injured",if(and(L$1=year(today()),L$1&lt;=$I1303,L$1&gt;=$H1303),0,if(and(L$1&lt;=$I1303,L$1&gt;=$H1303),$F1303,"")),if($E1303="Dropped",if(and(L$1&lt;=$I1303,L$1&gt;=$H1303),if(Year($D1303)=L$1,$F1303*0.8,if((year($D1303)+1)=L$1,$F1303*0.6,$F1303*0.4)) ,""),if($E1303="Minors",0,if($E1303="FA Contract",if(and(L$1&lt;=$I1303,L$1&gt;=$H1303),$F1303,""),if($E1303="YP Contract",if(L$1=$H1303,500000,if(L$1=($H1303+1),1000000,if(L$1=($H1303+2),1500000,"")))))))))</f>
        <v/>
      </c>
      <c r="M1303" s="65" t="str">
        <f t="shared" si="2223"/>
        <v/>
      </c>
      <c r="N1303" s="65" t="str">
        <f t="shared" si="2223"/>
        <v/>
      </c>
      <c r="O1303" s="65" t="str">
        <f t="shared" si="2223"/>
        <v/>
      </c>
      <c r="P1303" s="65" t="str">
        <f t="shared" si="2223"/>
        <v/>
      </c>
      <c r="Q1303" s="65" t="str">
        <f t="shared" si="2223"/>
        <v/>
      </c>
      <c r="R1303" s="65" t="str">
        <f t="shared" si="2223"/>
        <v/>
      </c>
      <c r="S1303" s="65" t="str">
        <f t="shared" si="2223"/>
        <v/>
      </c>
      <c r="T1303" s="65" t="str">
        <f t="shared" si="2223"/>
        <v/>
      </c>
      <c r="U1303" s="65" t="str">
        <f t="shared" si="2223"/>
        <v/>
      </c>
      <c r="V1303" s="65" t="str">
        <f t="shared" si="2223"/>
        <v/>
      </c>
      <c r="W1303" s="65" t="str">
        <f t="shared" si="2223"/>
        <v/>
      </c>
      <c r="X1303" s="65" t="str">
        <f t="shared" si="2223"/>
        <v/>
      </c>
      <c r="Y1303" s="65" t="str">
        <f t="shared" si="2223"/>
        <v/>
      </c>
      <c r="Z1303" s="65" t="str">
        <f t="shared" si="2223"/>
        <v/>
      </c>
    </row>
    <row r="1304">
      <c r="B1304" s="23"/>
      <c r="C1304" s="9"/>
      <c r="D1304" s="9"/>
      <c r="E1304" s="9"/>
      <c r="F1304" s="76"/>
      <c r="G1304" s="3"/>
      <c r="I1304" s="64" t="str">
        <f t="shared" si="4"/>
        <v/>
      </c>
      <c r="J1304" s="13" t="str">
        <f t="shared" si="1840"/>
        <v/>
      </c>
      <c r="K1304" s="13" t="str">
        <f t="shared" si="1879"/>
        <v/>
      </c>
      <c r="L1304" s="65" t="str">
        <f t="shared" ref="L1304:Z1304" si="2224">if($E1304="","",if($E1304="Injured",if(and(L$1=year(today()),L$1&lt;=$I1304,L$1&gt;=$H1304),0,if(and(L$1&lt;=$I1304,L$1&gt;=$H1304),$F1304,"")),if($E1304="Dropped",if(and(L$1&lt;=$I1304,L$1&gt;=$H1304),if(Year($D1304)=L$1,$F1304*0.8,if((year($D1304)+1)=L$1,$F1304*0.6,$F1304*0.4)) ,""),if($E1304="Minors",0,if($E1304="FA Contract",if(and(L$1&lt;=$I1304,L$1&gt;=$H1304),$F1304,""),if($E1304="YP Contract",if(L$1=$H1304,500000,if(L$1=($H1304+1),1000000,if(L$1=($H1304+2),1500000,"")))))))))</f>
        <v/>
      </c>
      <c r="M1304" s="65" t="str">
        <f t="shared" si="2224"/>
        <v/>
      </c>
      <c r="N1304" s="65" t="str">
        <f t="shared" si="2224"/>
        <v/>
      </c>
      <c r="O1304" s="65" t="str">
        <f t="shared" si="2224"/>
        <v/>
      </c>
      <c r="P1304" s="65" t="str">
        <f t="shared" si="2224"/>
        <v/>
      </c>
      <c r="Q1304" s="65" t="str">
        <f t="shared" si="2224"/>
        <v/>
      </c>
      <c r="R1304" s="65" t="str">
        <f t="shared" si="2224"/>
        <v/>
      </c>
      <c r="S1304" s="65" t="str">
        <f t="shared" si="2224"/>
        <v/>
      </c>
      <c r="T1304" s="65" t="str">
        <f t="shared" si="2224"/>
        <v/>
      </c>
      <c r="U1304" s="65" t="str">
        <f t="shared" si="2224"/>
        <v/>
      </c>
      <c r="V1304" s="65" t="str">
        <f t="shared" si="2224"/>
        <v/>
      </c>
      <c r="W1304" s="65" t="str">
        <f t="shared" si="2224"/>
        <v/>
      </c>
      <c r="X1304" s="65" t="str">
        <f t="shared" si="2224"/>
        <v/>
      </c>
      <c r="Y1304" s="65" t="str">
        <f t="shared" si="2224"/>
        <v/>
      </c>
      <c r="Z1304" s="65" t="str">
        <f t="shared" si="2224"/>
        <v/>
      </c>
    </row>
    <row r="1305">
      <c r="B1305" s="23"/>
      <c r="C1305" s="9"/>
      <c r="D1305" s="9"/>
      <c r="E1305" s="9"/>
      <c r="F1305" s="76"/>
      <c r="G1305" s="3"/>
      <c r="I1305" s="64" t="str">
        <f t="shared" si="4"/>
        <v/>
      </c>
      <c r="J1305" s="13" t="str">
        <f t="shared" si="1840"/>
        <v/>
      </c>
      <c r="K1305" s="13" t="str">
        <f t="shared" si="1879"/>
        <v/>
      </c>
      <c r="L1305" s="65" t="str">
        <f t="shared" ref="L1305:Z1305" si="2225">if($E1305="","",if($E1305="Injured",if(and(L$1=year(today()),L$1&lt;=$I1305,L$1&gt;=$H1305),0,if(and(L$1&lt;=$I1305,L$1&gt;=$H1305),$F1305,"")),if($E1305="Dropped",if(and(L$1&lt;=$I1305,L$1&gt;=$H1305),if(Year($D1305)=L$1,$F1305*0.8,if((year($D1305)+1)=L$1,$F1305*0.6,$F1305*0.4)) ,""),if($E1305="Minors",0,if($E1305="FA Contract",if(and(L$1&lt;=$I1305,L$1&gt;=$H1305),$F1305,""),if($E1305="YP Contract",if(L$1=$H1305,500000,if(L$1=($H1305+1),1000000,if(L$1=($H1305+2),1500000,"")))))))))</f>
        <v/>
      </c>
      <c r="M1305" s="65" t="str">
        <f t="shared" si="2225"/>
        <v/>
      </c>
      <c r="N1305" s="65" t="str">
        <f t="shared" si="2225"/>
        <v/>
      </c>
      <c r="O1305" s="65" t="str">
        <f t="shared" si="2225"/>
        <v/>
      </c>
      <c r="P1305" s="65" t="str">
        <f t="shared" si="2225"/>
        <v/>
      </c>
      <c r="Q1305" s="65" t="str">
        <f t="shared" si="2225"/>
        <v/>
      </c>
      <c r="R1305" s="65" t="str">
        <f t="shared" si="2225"/>
        <v/>
      </c>
      <c r="S1305" s="65" t="str">
        <f t="shared" si="2225"/>
        <v/>
      </c>
      <c r="T1305" s="65" t="str">
        <f t="shared" si="2225"/>
        <v/>
      </c>
      <c r="U1305" s="65" t="str">
        <f t="shared" si="2225"/>
        <v/>
      </c>
      <c r="V1305" s="65" t="str">
        <f t="shared" si="2225"/>
        <v/>
      </c>
      <c r="W1305" s="65" t="str">
        <f t="shared" si="2225"/>
        <v/>
      </c>
      <c r="X1305" s="65" t="str">
        <f t="shared" si="2225"/>
        <v/>
      </c>
      <c r="Y1305" s="65" t="str">
        <f t="shared" si="2225"/>
        <v/>
      </c>
      <c r="Z1305" s="65" t="str">
        <f t="shared" si="2225"/>
        <v/>
      </c>
    </row>
    <row r="1306">
      <c r="B1306" s="23"/>
      <c r="C1306" s="9"/>
      <c r="D1306" s="9"/>
      <c r="E1306" s="9"/>
      <c r="F1306" s="76"/>
      <c r="G1306" s="3"/>
      <c r="I1306" s="64" t="str">
        <f t="shared" si="4"/>
        <v/>
      </c>
      <c r="J1306" s="13" t="str">
        <f t="shared" si="1840"/>
        <v/>
      </c>
      <c r="K1306" s="13" t="str">
        <f t="shared" si="1879"/>
        <v/>
      </c>
      <c r="L1306" s="65" t="str">
        <f t="shared" ref="L1306:Z1306" si="2226">if($E1306="","",if($E1306="Injured",if(and(L$1=year(today()),L$1&lt;=$I1306,L$1&gt;=$H1306),0,if(and(L$1&lt;=$I1306,L$1&gt;=$H1306),$F1306,"")),if($E1306="Dropped",if(and(L$1&lt;=$I1306,L$1&gt;=$H1306),if(Year($D1306)=L$1,$F1306*0.8,if((year($D1306)+1)=L$1,$F1306*0.6,$F1306*0.4)) ,""),if($E1306="Minors",0,if($E1306="FA Contract",if(and(L$1&lt;=$I1306,L$1&gt;=$H1306),$F1306,""),if($E1306="YP Contract",if(L$1=$H1306,500000,if(L$1=($H1306+1),1000000,if(L$1=($H1306+2),1500000,"")))))))))</f>
        <v/>
      </c>
      <c r="M1306" s="65" t="str">
        <f t="shared" si="2226"/>
        <v/>
      </c>
      <c r="N1306" s="65" t="str">
        <f t="shared" si="2226"/>
        <v/>
      </c>
      <c r="O1306" s="65" t="str">
        <f t="shared" si="2226"/>
        <v/>
      </c>
      <c r="P1306" s="65" t="str">
        <f t="shared" si="2226"/>
        <v/>
      </c>
      <c r="Q1306" s="65" t="str">
        <f t="shared" si="2226"/>
        <v/>
      </c>
      <c r="R1306" s="65" t="str">
        <f t="shared" si="2226"/>
        <v/>
      </c>
      <c r="S1306" s="65" t="str">
        <f t="shared" si="2226"/>
        <v/>
      </c>
      <c r="T1306" s="65" t="str">
        <f t="shared" si="2226"/>
        <v/>
      </c>
      <c r="U1306" s="65" t="str">
        <f t="shared" si="2226"/>
        <v/>
      </c>
      <c r="V1306" s="65" t="str">
        <f t="shared" si="2226"/>
        <v/>
      </c>
      <c r="W1306" s="65" t="str">
        <f t="shared" si="2226"/>
        <v/>
      </c>
      <c r="X1306" s="65" t="str">
        <f t="shared" si="2226"/>
        <v/>
      </c>
      <c r="Y1306" s="65" t="str">
        <f t="shared" si="2226"/>
        <v/>
      </c>
      <c r="Z1306" s="65" t="str">
        <f t="shared" si="2226"/>
        <v/>
      </c>
    </row>
    <row r="1307">
      <c r="B1307" s="23"/>
      <c r="C1307" s="9"/>
      <c r="D1307" s="9"/>
      <c r="E1307" s="9"/>
      <c r="F1307" s="76"/>
      <c r="G1307" s="3"/>
      <c r="I1307" s="64" t="str">
        <f t="shared" si="4"/>
        <v/>
      </c>
      <c r="J1307" s="13" t="str">
        <f t="shared" si="1840"/>
        <v/>
      </c>
      <c r="K1307" s="13" t="str">
        <f t="shared" si="1879"/>
        <v/>
      </c>
      <c r="L1307" s="65" t="str">
        <f t="shared" ref="L1307:Z1307" si="2227">if($E1307="","",if($E1307="Injured",if(and(L$1=year(today()),L$1&lt;=$I1307,L$1&gt;=$H1307),0,if(and(L$1&lt;=$I1307,L$1&gt;=$H1307),$F1307,"")),if($E1307="Dropped",if(and(L$1&lt;=$I1307,L$1&gt;=$H1307),if(Year($D1307)=L$1,$F1307*0.8,if((year($D1307)+1)=L$1,$F1307*0.6,$F1307*0.4)) ,""),if($E1307="Minors",0,if($E1307="FA Contract",if(and(L$1&lt;=$I1307,L$1&gt;=$H1307),$F1307,""),if($E1307="YP Contract",if(L$1=$H1307,500000,if(L$1=($H1307+1),1000000,if(L$1=($H1307+2),1500000,"")))))))))</f>
        <v/>
      </c>
      <c r="M1307" s="65" t="str">
        <f t="shared" si="2227"/>
        <v/>
      </c>
      <c r="N1307" s="65" t="str">
        <f t="shared" si="2227"/>
        <v/>
      </c>
      <c r="O1307" s="65" t="str">
        <f t="shared" si="2227"/>
        <v/>
      </c>
      <c r="P1307" s="65" t="str">
        <f t="shared" si="2227"/>
        <v/>
      </c>
      <c r="Q1307" s="65" t="str">
        <f t="shared" si="2227"/>
        <v/>
      </c>
      <c r="R1307" s="65" t="str">
        <f t="shared" si="2227"/>
        <v/>
      </c>
      <c r="S1307" s="65" t="str">
        <f t="shared" si="2227"/>
        <v/>
      </c>
      <c r="T1307" s="65" t="str">
        <f t="shared" si="2227"/>
        <v/>
      </c>
      <c r="U1307" s="65" t="str">
        <f t="shared" si="2227"/>
        <v/>
      </c>
      <c r="V1307" s="65" t="str">
        <f t="shared" si="2227"/>
        <v/>
      </c>
      <c r="W1307" s="65" t="str">
        <f t="shared" si="2227"/>
        <v/>
      </c>
      <c r="X1307" s="65" t="str">
        <f t="shared" si="2227"/>
        <v/>
      </c>
      <c r="Y1307" s="65" t="str">
        <f t="shared" si="2227"/>
        <v/>
      </c>
      <c r="Z1307" s="65" t="str">
        <f t="shared" si="2227"/>
        <v/>
      </c>
    </row>
    <row r="1308">
      <c r="B1308" s="23"/>
      <c r="C1308" s="9"/>
      <c r="D1308" s="9"/>
      <c r="E1308" s="9"/>
      <c r="F1308" s="76"/>
      <c r="G1308" s="3"/>
      <c r="I1308" s="64" t="str">
        <f t="shared" si="4"/>
        <v/>
      </c>
      <c r="J1308" s="13" t="str">
        <f t="shared" si="1840"/>
        <v/>
      </c>
      <c r="K1308" s="13" t="str">
        <f t="shared" si="1879"/>
        <v/>
      </c>
      <c r="L1308" s="65" t="str">
        <f t="shared" ref="L1308:Z1308" si="2228">if($E1308="","",if($E1308="Injured",if(and(L$1=year(today()),L$1&lt;=$I1308,L$1&gt;=$H1308),0,if(and(L$1&lt;=$I1308,L$1&gt;=$H1308),$F1308,"")),if($E1308="Dropped",if(and(L$1&lt;=$I1308,L$1&gt;=$H1308),if(Year($D1308)=L$1,$F1308*0.8,if((year($D1308)+1)=L$1,$F1308*0.6,$F1308*0.4)) ,""),if($E1308="Minors",0,if($E1308="FA Contract",if(and(L$1&lt;=$I1308,L$1&gt;=$H1308),$F1308,""),if($E1308="YP Contract",if(L$1=$H1308,500000,if(L$1=($H1308+1),1000000,if(L$1=($H1308+2),1500000,"")))))))))</f>
        <v/>
      </c>
      <c r="M1308" s="65" t="str">
        <f t="shared" si="2228"/>
        <v/>
      </c>
      <c r="N1308" s="65" t="str">
        <f t="shared" si="2228"/>
        <v/>
      </c>
      <c r="O1308" s="65" t="str">
        <f t="shared" si="2228"/>
        <v/>
      </c>
      <c r="P1308" s="65" t="str">
        <f t="shared" si="2228"/>
        <v/>
      </c>
      <c r="Q1308" s="65" t="str">
        <f t="shared" si="2228"/>
        <v/>
      </c>
      <c r="R1308" s="65" t="str">
        <f t="shared" si="2228"/>
        <v/>
      </c>
      <c r="S1308" s="65" t="str">
        <f t="shared" si="2228"/>
        <v/>
      </c>
      <c r="T1308" s="65" t="str">
        <f t="shared" si="2228"/>
        <v/>
      </c>
      <c r="U1308" s="65" t="str">
        <f t="shared" si="2228"/>
        <v/>
      </c>
      <c r="V1308" s="65" t="str">
        <f t="shared" si="2228"/>
        <v/>
      </c>
      <c r="W1308" s="65" t="str">
        <f t="shared" si="2228"/>
        <v/>
      </c>
      <c r="X1308" s="65" t="str">
        <f t="shared" si="2228"/>
        <v/>
      </c>
      <c r="Y1308" s="65" t="str">
        <f t="shared" si="2228"/>
        <v/>
      </c>
      <c r="Z1308" s="65" t="str">
        <f t="shared" si="2228"/>
        <v/>
      </c>
    </row>
    <row r="1309">
      <c r="B1309" s="23"/>
      <c r="C1309" s="9"/>
      <c r="D1309" s="9"/>
      <c r="E1309" s="9"/>
      <c r="F1309" s="76"/>
      <c r="G1309" s="3"/>
      <c r="I1309" s="64" t="str">
        <f t="shared" si="4"/>
        <v/>
      </c>
      <c r="J1309" s="13" t="str">
        <f t="shared" si="1840"/>
        <v/>
      </c>
      <c r="K1309" s="13" t="str">
        <f t="shared" si="1879"/>
        <v/>
      </c>
      <c r="L1309" s="65" t="str">
        <f t="shared" ref="L1309:Z1309" si="2229">if($E1309="","",if($E1309="Injured",if(and(L$1=year(today()),L$1&lt;=$I1309,L$1&gt;=$H1309),0,if(and(L$1&lt;=$I1309,L$1&gt;=$H1309),$F1309,"")),if($E1309="Dropped",if(and(L$1&lt;=$I1309,L$1&gt;=$H1309),if(Year($D1309)=L$1,$F1309*0.8,if((year($D1309)+1)=L$1,$F1309*0.6,$F1309*0.4)) ,""),if($E1309="Minors",0,if($E1309="FA Contract",if(and(L$1&lt;=$I1309,L$1&gt;=$H1309),$F1309,""),if($E1309="YP Contract",if(L$1=$H1309,500000,if(L$1=($H1309+1),1000000,if(L$1=($H1309+2),1500000,"")))))))))</f>
        <v/>
      </c>
      <c r="M1309" s="65" t="str">
        <f t="shared" si="2229"/>
        <v/>
      </c>
      <c r="N1309" s="65" t="str">
        <f t="shared" si="2229"/>
        <v/>
      </c>
      <c r="O1309" s="65" t="str">
        <f t="shared" si="2229"/>
        <v/>
      </c>
      <c r="P1309" s="65" t="str">
        <f t="shared" si="2229"/>
        <v/>
      </c>
      <c r="Q1309" s="65" t="str">
        <f t="shared" si="2229"/>
        <v/>
      </c>
      <c r="R1309" s="65" t="str">
        <f t="shared" si="2229"/>
        <v/>
      </c>
      <c r="S1309" s="65" t="str">
        <f t="shared" si="2229"/>
        <v/>
      </c>
      <c r="T1309" s="65" t="str">
        <f t="shared" si="2229"/>
        <v/>
      </c>
      <c r="U1309" s="65" t="str">
        <f t="shared" si="2229"/>
        <v/>
      </c>
      <c r="V1309" s="65" t="str">
        <f t="shared" si="2229"/>
        <v/>
      </c>
      <c r="W1309" s="65" t="str">
        <f t="shared" si="2229"/>
        <v/>
      </c>
      <c r="X1309" s="65" t="str">
        <f t="shared" si="2229"/>
        <v/>
      </c>
      <c r="Y1309" s="65" t="str">
        <f t="shared" si="2229"/>
        <v/>
      </c>
      <c r="Z1309" s="65" t="str">
        <f t="shared" si="2229"/>
        <v/>
      </c>
    </row>
    <row r="1310">
      <c r="B1310" s="23"/>
      <c r="C1310" s="9"/>
      <c r="D1310" s="9"/>
      <c r="E1310" s="9"/>
      <c r="F1310" s="76"/>
      <c r="G1310" s="3"/>
      <c r="I1310" s="64" t="str">
        <f t="shared" si="4"/>
        <v/>
      </c>
      <c r="J1310" s="13" t="str">
        <f t="shared" si="1840"/>
        <v/>
      </c>
      <c r="K1310" s="13" t="str">
        <f t="shared" si="1879"/>
        <v/>
      </c>
      <c r="L1310" s="65" t="str">
        <f t="shared" ref="L1310:Z1310" si="2230">if($E1310="","",if($E1310="Injured",if(and(L$1=year(today()),L$1&lt;=$I1310,L$1&gt;=$H1310),0,if(and(L$1&lt;=$I1310,L$1&gt;=$H1310),$F1310,"")),if($E1310="Dropped",if(and(L$1&lt;=$I1310,L$1&gt;=$H1310),if(Year($D1310)=L$1,$F1310*0.8,if((year($D1310)+1)=L$1,$F1310*0.6,$F1310*0.4)) ,""),if($E1310="Minors",0,if($E1310="FA Contract",if(and(L$1&lt;=$I1310,L$1&gt;=$H1310),$F1310,""),if($E1310="YP Contract",if(L$1=$H1310,500000,if(L$1=($H1310+1),1000000,if(L$1=($H1310+2),1500000,"")))))))))</f>
        <v/>
      </c>
      <c r="M1310" s="65" t="str">
        <f t="shared" si="2230"/>
        <v/>
      </c>
      <c r="N1310" s="65" t="str">
        <f t="shared" si="2230"/>
        <v/>
      </c>
      <c r="O1310" s="65" t="str">
        <f t="shared" si="2230"/>
        <v/>
      </c>
      <c r="P1310" s="65" t="str">
        <f t="shared" si="2230"/>
        <v/>
      </c>
      <c r="Q1310" s="65" t="str">
        <f t="shared" si="2230"/>
        <v/>
      </c>
      <c r="R1310" s="65" t="str">
        <f t="shared" si="2230"/>
        <v/>
      </c>
      <c r="S1310" s="65" t="str">
        <f t="shared" si="2230"/>
        <v/>
      </c>
      <c r="T1310" s="65" t="str">
        <f t="shared" si="2230"/>
        <v/>
      </c>
      <c r="U1310" s="65" t="str">
        <f t="shared" si="2230"/>
        <v/>
      </c>
      <c r="V1310" s="65" t="str">
        <f t="shared" si="2230"/>
        <v/>
      </c>
      <c r="W1310" s="65" t="str">
        <f t="shared" si="2230"/>
        <v/>
      </c>
      <c r="X1310" s="65" t="str">
        <f t="shared" si="2230"/>
        <v/>
      </c>
      <c r="Y1310" s="65" t="str">
        <f t="shared" si="2230"/>
        <v/>
      </c>
      <c r="Z1310" s="65" t="str">
        <f t="shared" si="2230"/>
        <v/>
      </c>
    </row>
    <row r="1311">
      <c r="B1311" s="23"/>
      <c r="C1311" s="9"/>
      <c r="D1311" s="9"/>
      <c r="E1311" s="9"/>
      <c r="F1311" s="76"/>
      <c r="G1311" s="3"/>
      <c r="I1311" s="64" t="str">
        <f t="shared" si="4"/>
        <v/>
      </c>
      <c r="J1311" s="13" t="str">
        <f t="shared" si="1840"/>
        <v/>
      </c>
      <c r="K1311" s="13" t="str">
        <f t="shared" si="1879"/>
        <v/>
      </c>
      <c r="L1311" s="65" t="str">
        <f t="shared" ref="L1311:Z1311" si="2231">if($E1311="","",if($E1311="Injured",if(and(L$1=year(today()),L$1&lt;=$I1311,L$1&gt;=$H1311),0,if(and(L$1&lt;=$I1311,L$1&gt;=$H1311),$F1311,"")),if($E1311="Dropped",if(and(L$1&lt;=$I1311,L$1&gt;=$H1311),if(Year($D1311)=L$1,$F1311*0.8,if((year($D1311)+1)=L$1,$F1311*0.6,$F1311*0.4)) ,""),if($E1311="Minors",0,if($E1311="FA Contract",if(and(L$1&lt;=$I1311,L$1&gt;=$H1311),$F1311,""),if($E1311="YP Contract",if(L$1=$H1311,500000,if(L$1=($H1311+1),1000000,if(L$1=($H1311+2),1500000,"")))))))))</f>
        <v/>
      </c>
      <c r="M1311" s="65" t="str">
        <f t="shared" si="2231"/>
        <v/>
      </c>
      <c r="N1311" s="65" t="str">
        <f t="shared" si="2231"/>
        <v/>
      </c>
      <c r="O1311" s="65" t="str">
        <f t="shared" si="2231"/>
        <v/>
      </c>
      <c r="P1311" s="65" t="str">
        <f t="shared" si="2231"/>
        <v/>
      </c>
      <c r="Q1311" s="65" t="str">
        <f t="shared" si="2231"/>
        <v/>
      </c>
      <c r="R1311" s="65" t="str">
        <f t="shared" si="2231"/>
        <v/>
      </c>
      <c r="S1311" s="65" t="str">
        <f t="shared" si="2231"/>
        <v/>
      </c>
      <c r="T1311" s="65" t="str">
        <f t="shared" si="2231"/>
        <v/>
      </c>
      <c r="U1311" s="65" t="str">
        <f t="shared" si="2231"/>
        <v/>
      </c>
      <c r="V1311" s="65" t="str">
        <f t="shared" si="2231"/>
        <v/>
      </c>
      <c r="W1311" s="65" t="str">
        <f t="shared" si="2231"/>
        <v/>
      </c>
      <c r="X1311" s="65" t="str">
        <f t="shared" si="2231"/>
        <v/>
      </c>
      <c r="Y1311" s="65" t="str">
        <f t="shared" si="2231"/>
        <v/>
      </c>
      <c r="Z1311" s="65" t="str">
        <f t="shared" si="2231"/>
        <v/>
      </c>
    </row>
    <row r="1312">
      <c r="B1312" s="23"/>
      <c r="C1312" s="9"/>
      <c r="D1312" s="9"/>
      <c r="E1312" s="9"/>
      <c r="F1312" s="76"/>
      <c r="G1312" s="3"/>
      <c r="I1312" s="64" t="str">
        <f t="shared" si="4"/>
        <v/>
      </c>
      <c r="J1312" s="13" t="str">
        <f t="shared" si="1840"/>
        <v/>
      </c>
      <c r="K1312" s="13" t="str">
        <f t="shared" si="1879"/>
        <v/>
      </c>
      <c r="L1312" s="65" t="str">
        <f t="shared" ref="L1312:Z1312" si="2232">if($E1312="","",if($E1312="Injured",if(and(L$1=year(today()),L$1&lt;=$I1312,L$1&gt;=$H1312),0,if(and(L$1&lt;=$I1312,L$1&gt;=$H1312),$F1312,"")),if($E1312="Dropped",if(and(L$1&lt;=$I1312,L$1&gt;=$H1312),if(Year($D1312)=L$1,$F1312*0.8,if((year($D1312)+1)=L$1,$F1312*0.6,$F1312*0.4)) ,""),if($E1312="Minors",0,if($E1312="FA Contract",if(and(L$1&lt;=$I1312,L$1&gt;=$H1312),$F1312,""),if($E1312="YP Contract",if(L$1=$H1312,500000,if(L$1=($H1312+1),1000000,if(L$1=($H1312+2),1500000,"")))))))))</f>
        <v/>
      </c>
      <c r="M1312" s="65" t="str">
        <f t="shared" si="2232"/>
        <v/>
      </c>
      <c r="N1312" s="65" t="str">
        <f t="shared" si="2232"/>
        <v/>
      </c>
      <c r="O1312" s="65" t="str">
        <f t="shared" si="2232"/>
        <v/>
      </c>
      <c r="P1312" s="65" t="str">
        <f t="shared" si="2232"/>
        <v/>
      </c>
      <c r="Q1312" s="65" t="str">
        <f t="shared" si="2232"/>
        <v/>
      </c>
      <c r="R1312" s="65" t="str">
        <f t="shared" si="2232"/>
        <v/>
      </c>
      <c r="S1312" s="65" t="str">
        <f t="shared" si="2232"/>
        <v/>
      </c>
      <c r="T1312" s="65" t="str">
        <f t="shared" si="2232"/>
        <v/>
      </c>
      <c r="U1312" s="65" t="str">
        <f t="shared" si="2232"/>
        <v/>
      </c>
      <c r="V1312" s="65" t="str">
        <f t="shared" si="2232"/>
        <v/>
      </c>
      <c r="W1312" s="65" t="str">
        <f t="shared" si="2232"/>
        <v/>
      </c>
      <c r="X1312" s="65" t="str">
        <f t="shared" si="2232"/>
        <v/>
      </c>
      <c r="Y1312" s="65" t="str">
        <f t="shared" si="2232"/>
        <v/>
      </c>
      <c r="Z1312" s="65" t="str">
        <f t="shared" si="2232"/>
        <v/>
      </c>
    </row>
    <row r="1313">
      <c r="B1313" s="23"/>
      <c r="C1313" s="9"/>
      <c r="D1313" s="9"/>
      <c r="E1313" s="9"/>
      <c r="F1313" s="76"/>
      <c r="G1313" s="3"/>
      <c r="I1313" s="64" t="str">
        <f t="shared" si="4"/>
        <v/>
      </c>
      <c r="J1313" s="13" t="str">
        <f t="shared" si="1840"/>
        <v/>
      </c>
      <c r="K1313" s="13" t="str">
        <f t="shared" si="1879"/>
        <v/>
      </c>
      <c r="L1313" s="65" t="str">
        <f t="shared" ref="L1313:Z1313" si="2233">if($E1313="","",if($E1313="Injured",if(and(L$1=year(today()),L$1&lt;=$I1313,L$1&gt;=$H1313),0,if(and(L$1&lt;=$I1313,L$1&gt;=$H1313),$F1313,"")),if($E1313="Dropped",if(and(L$1&lt;=$I1313,L$1&gt;=$H1313),if(Year($D1313)=L$1,$F1313*0.8,if((year($D1313)+1)=L$1,$F1313*0.6,$F1313*0.4)) ,""),if($E1313="Minors",0,if($E1313="FA Contract",if(and(L$1&lt;=$I1313,L$1&gt;=$H1313),$F1313,""),if($E1313="YP Contract",if(L$1=$H1313,500000,if(L$1=($H1313+1),1000000,if(L$1=($H1313+2),1500000,"")))))))))</f>
        <v/>
      </c>
      <c r="M1313" s="65" t="str">
        <f t="shared" si="2233"/>
        <v/>
      </c>
      <c r="N1313" s="65" t="str">
        <f t="shared" si="2233"/>
        <v/>
      </c>
      <c r="O1313" s="65" t="str">
        <f t="shared" si="2233"/>
        <v/>
      </c>
      <c r="P1313" s="65" t="str">
        <f t="shared" si="2233"/>
        <v/>
      </c>
      <c r="Q1313" s="65" t="str">
        <f t="shared" si="2233"/>
        <v/>
      </c>
      <c r="R1313" s="65" t="str">
        <f t="shared" si="2233"/>
        <v/>
      </c>
      <c r="S1313" s="65" t="str">
        <f t="shared" si="2233"/>
        <v/>
      </c>
      <c r="T1313" s="65" t="str">
        <f t="shared" si="2233"/>
        <v/>
      </c>
      <c r="U1313" s="65" t="str">
        <f t="shared" si="2233"/>
        <v/>
      </c>
      <c r="V1313" s="65" t="str">
        <f t="shared" si="2233"/>
        <v/>
      </c>
      <c r="W1313" s="65" t="str">
        <f t="shared" si="2233"/>
        <v/>
      </c>
      <c r="X1313" s="65" t="str">
        <f t="shared" si="2233"/>
        <v/>
      </c>
      <c r="Y1313" s="65" t="str">
        <f t="shared" si="2233"/>
        <v/>
      </c>
      <c r="Z1313" s="65" t="str">
        <f t="shared" si="2233"/>
        <v/>
      </c>
    </row>
    <row r="1314">
      <c r="B1314" s="23"/>
      <c r="C1314" s="9"/>
      <c r="D1314" s="9"/>
      <c r="E1314" s="9"/>
      <c r="F1314" s="76"/>
      <c r="G1314" s="3"/>
      <c r="I1314" s="64" t="str">
        <f t="shared" si="4"/>
        <v/>
      </c>
      <c r="J1314" s="13" t="str">
        <f t="shared" si="1840"/>
        <v/>
      </c>
      <c r="K1314" s="13" t="str">
        <f t="shared" si="1879"/>
        <v/>
      </c>
      <c r="L1314" s="65" t="str">
        <f t="shared" ref="L1314:Z1314" si="2234">if($E1314="","",if($E1314="Injured",if(and(L$1=year(today()),L$1&lt;=$I1314,L$1&gt;=$H1314),0,if(and(L$1&lt;=$I1314,L$1&gt;=$H1314),$F1314,"")),if($E1314="Dropped",if(and(L$1&lt;=$I1314,L$1&gt;=$H1314),if(Year($D1314)=L$1,$F1314*0.8,if((year($D1314)+1)=L$1,$F1314*0.6,$F1314*0.4)) ,""),if($E1314="Minors",0,if($E1314="FA Contract",if(and(L$1&lt;=$I1314,L$1&gt;=$H1314),$F1314,""),if($E1314="YP Contract",if(L$1=$H1314,500000,if(L$1=($H1314+1),1000000,if(L$1=($H1314+2),1500000,"")))))))))</f>
        <v/>
      </c>
      <c r="M1314" s="65" t="str">
        <f t="shared" si="2234"/>
        <v/>
      </c>
      <c r="N1314" s="65" t="str">
        <f t="shared" si="2234"/>
        <v/>
      </c>
      <c r="O1314" s="65" t="str">
        <f t="shared" si="2234"/>
        <v/>
      </c>
      <c r="P1314" s="65" t="str">
        <f t="shared" si="2234"/>
        <v/>
      </c>
      <c r="Q1314" s="65" t="str">
        <f t="shared" si="2234"/>
        <v/>
      </c>
      <c r="R1314" s="65" t="str">
        <f t="shared" si="2234"/>
        <v/>
      </c>
      <c r="S1314" s="65" t="str">
        <f t="shared" si="2234"/>
        <v/>
      </c>
      <c r="T1314" s="65" t="str">
        <f t="shared" si="2234"/>
        <v/>
      </c>
      <c r="U1314" s="65" t="str">
        <f t="shared" si="2234"/>
        <v/>
      </c>
      <c r="V1314" s="65" t="str">
        <f t="shared" si="2234"/>
        <v/>
      </c>
      <c r="W1314" s="65" t="str">
        <f t="shared" si="2234"/>
        <v/>
      </c>
      <c r="X1314" s="65" t="str">
        <f t="shared" si="2234"/>
        <v/>
      </c>
      <c r="Y1314" s="65" t="str">
        <f t="shared" si="2234"/>
        <v/>
      </c>
      <c r="Z1314" s="65" t="str">
        <f t="shared" si="2234"/>
        <v/>
      </c>
    </row>
    <row r="1315">
      <c r="B1315" s="23"/>
      <c r="C1315" s="9"/>
      <c r="D1315" s="9"/>
      <c r="E1315" s="9"/>
      <c r="F1315" s="76"/>
      <c r="G1315" s="3"/>
      <c r="I1315" s="64" t="str">
        <f t="shared" si="4"/>
        <v/>
      </c>
      <c r="J1315" s="13" t="str">
        <f t="shared" si="1840"/>
        <v/>
      </c>
      <c r="K1315" s="13" t="str">
        <f t="shared" si="1879"/>
        <v/>
      </c>
      <c r="L1315" s="65" t="str">
        <f t="shared" ref="L1315:Z1315" si="2235">if($E1315="","",if($E1315="Injured",if(and(L$1=year(today()),L$1&lt;=$I1315,L$1&gt;=$H1315),0,if(and(L$1&lt;=$I1315,L$1&gt;=$H1315),$F1315,"")),if($E1315="Dropped",if(and(L$1&lt;=$I1315,L$1&gt;=$H1315),if(Year($D1315)=L$1,$F1315*0.8,if((year($D1315)+1)=L$1,$F1315*0.6,$F1315*0.4)) ,""),if($E1315="Minors",0,if($E1315="FA Contract",if(and(L$1&lt;=$I1315,L$1&gt;=$H1315),$F1315,""),if($E1315="YP Contract",if(L$1=$H1315,500000,if(L$1=($H1315+1),1000000,if(L$1=($H1315+2),1500000,"")))))))))</f>
        <v/>
      </c>
      <c r="M1315" s="65" t="str">
        <f t="shared" si="2235"/>
        <v/>
      </c>
      <c r="N1315" s="65" t="str">
        <f t="shared" si="2235"/>
        <v/>
      </c>
      <c r="O1315" s="65" t="str">
        <f t="shared" si="2235"/>
        <v/>
      </c>
      <c r="P1315" s="65" t="str">
        <f t="shared" si="2235"/>
        <v/>
      </c>
      <c r="Q1315" s="65" t="str">
        <f t="shared" si="2235"/>
        <v/>
      </c>
      <c r="R1315" s="65" t="str">
        <f t="shared" si="2235"/>
        <v/>
      </c>
      <c r="S1315" s="65" t="str">
        <f t="shared" si="2235"/>
        <v/>
      </c>
      <c r="T1315" s="65" t="str">
        <f t="shared" si="2235"/>
        <v/>
      </c>
      <c r="U1315" s="65" t="str">
        <f t="shared" si="2235"/>
        <v/>
      </c>
      <c r="V1315" s="65" t="str">
        <f t="shared" si="2235"/>
        <v/>
      </c>
      <c r="W1315" s="65" t="str">
        <f t="shared" si="2235"/>
        <v/>
      </c>
      <c r="X1315" s="65" t="str">
        <f t="shared" si="2235"/>
        <v/>
      </c>
      <c r="Y1315" s="65" t="str">
        <f t="shared" si="2235"/>
        <v/>
      </c>
      <c r="Z1315" s="65" t="str">
        <f t="shared" si="2235"/>
        <v/>
      </c>
    </row>
    <row r="1316">
      <c r="B1316" s="23"/>
      <c r="C1316" s="9"/>
      <c r="D1316" s="9"/>
      <c r="E1316" s="9"/>
      <c r="F1316" s="76"/>
      <c r="G1316" s="3"/>
      <c r="I1316" s="64" t="str">
        <f t="shared" si="4"/>
        <v/>
      </c>
      <c r="J1316" s="13" t="str">
        <f t="shared" si="1840"/>
        <v/>
      </c>
      <c r="K1316" s="13" t="str">
        <f t="shared" si="1879"/>
        <v/>
      </c>
      <c r="L1316" s="65" t="str">
        <f t="shared" ref="L1316:Z1316" si="2236">if($E1316="","",if($E1316="Injured",if(and(L$1=year(today()),L$1&lt;=$I1316,L$1&gt;=$H1316),0,if(and(L$1&lt;=$I1316,L$1&gt;=$H1316),$F1316,"")),if($E1316="Dropped",if(and(L$1&lt;=$I1316,L$1&gt;=$H1316),if(Year($D1316)=L$1,$F1316*0.8,if((year($D1316)+1)=L$1,$F1316*0.6,$F1316*0.4)) ,""),if($E1316="Minors",0,if($E1316="FA Contract",if(and(L$1&lt;=$I1316,L$1&gt;=$H1316),$F1316,""),if($E1316="YP Contract",if(L$1=$H1316,500000,if(L$1=($H1316+1),1000000,if(L$1=($H1316+2),1500000,"")))))))))</f>
        <v/>
      </c>
      <c r="M1316" s="65" t="str">
        <f t="shared" si="2236"/>
        <v/>
      </c>
      <c r="N1316" s="65" t="str">
        <f t="shared" si="2236"/>
        <v/>
      </c>
      <c r="O1316" s="65" t="str">
        <f t="shared" si="2236"/>
        <v/>
      </c>
      <c r="P1316" s="65" t="str">
        <f t="shared" si="2236"/>
        <v/>
      </c>
      <c r="Q1316" s="65" t="str">
        <f t="shared" si="2236"/>
        <v/>
      </c>
      <c r="R1316" s="65" t="str">
        <f t="shared" si="2236"/>
        <v/>
      </c>
      <c r="S1316" s="65" t="str">
        <f t="shared" si="2236"/>
        <v/>
      </c>
      <c r="T1316" s="65" t="str">
        <f t="shared" si="2236"/>
        <v/>
      </c>
      <c r="U1316" s="65" t="str">
        <f t="shared" si="2236"/>
        <v/>
      </c>
      <c r="V1316" s="65" t="str">
        <f t="shared" si="2236"/>
        <v/>
      </c>
      <c r="W1316" s="65" t="str">
        <f t="shared" si="2236"/>
        <v/>
      </c>
      <c r="X1316" s="65" t="str">
        <f t="shared" si="2236"/>
        <v/>
      </c>
      <c r="Y1316" s="65" t="str">
        <f t="shared" si="2236"/>
        <v/>
      </c>
      <c r="Z1316" s="65" t="str">
        <f t="shared" si="2236"/>
        <v/>
      </c>
    </row>
    <row r="1317">
      <c r="B1317" s="23"/>
      <c r="C1317" s="9"/>
      <c r="D1317" s="9"/>
      <c r="E1317" s="9"/>
      <c r="F1317" s="76"/>
      <c r="G1317" s="3"/>
      <c r="I1317" s="64" t="str">
        <f t="shared" si="4"/>
        <v/>
      </c>
      <c r="J1317" s="13" t="str">
        <f t="shared" si="1840"/>
        <v/>
      </c>
      <c r="K1317" s="13" t="str">
        <f t="shared" si="1879"/>
        <v/>
      </c>
      <c r="L1317" s="65" t="str">
        <f t="shared" ref="L1317:Z1317" si="2237">if($E1317="","",if($E1317="Injured",if(and(L$1=year(today()),L$1&lt;=$I1317,L$1&gt;=$H1317),0,if(and(L$1&lt;=$I1317,L$1&gt;=$H1317),$F1317,"")),if($E1317="Dropped",if(and(L$1&lt;=$I1317,L$1&gt;=$H1317),if(Year($D1317)=L$1,$F1317*0.8,if((year($D1317)+1)=L$1,$F1317*0.6,$F1317*0.4)) ,""),if($E1317="Minors",0,if($E1317="FA Contract",if(and(L$1&lt;=$I1317,L$1&gt;=$H1317),$F1317,""),if($E1317="YP Contract",if(L$1=$H1317,500000,if(L$1=($H1317+1),1000000,if(L$1=($H1317+2),1500000,"")))))))))</f>
        <v/>
      </c>
      <c r="M1317" s="65" t="str">
        <f t="shared" si="2237"/>
        <v/>
      </c>
      <c r="N1317" s="65" t="str">
        <f t="shared" si="2237"/>
        <v/>
      </c>
      <c r="O1317" s="65" t="str">
        <f t="shared" si="2237"/>
        <v/>
      </c>
      <c r="P1317" s="65" t="str">
        <f t="shared" si="2237"/>
        <v/>
      </c>
      <c r="Q1317" s="65" t="str">
        <f t="shared" si="2237"/>
        <v/>
      </c>
      <c r="R1317" s="65" t="str">
        <f t="shared" si="2237"/>
        <v/>
      </c>
      <c r="S1317" s="65" t="str">
        <f t="shared" si="2237"/>
        <v/>
      </c>
      <c r="T1317" s="65" t="str">
        <f t="shared" si="2237"/>
        <v/>
      </c>
      <c r="U1317" s="65" t="str">
        <f t="shared" si="2237"/>
        <v/>
      </c>
      <c r="V1317" s="65" t="str">
        <f t="shared" si="2237"/>
        <v/>
      </c>
      <c r="W1317" s="65" t="str">
        <f t="shared" si="2237"/>
        <v/>
      </c>
      <c r="X1317" s="65" t="str">
        <f t="shared" si="2237"/>
        <v/>
      </c>
      <c r="Y1317" s="65" t="str">
        <f t="shared" si="2237"/>
        <v/>
      </c>
      <c r="Z1317" s="65" t="str">
        <f t="shared" si="2237"/>
        <v/>
      </c>
    </row>
    <row r="1318">
      <c r="B1318" s="23"/>
      <c r="C1318" s="9"/>
      <c r="D1318" s="9"/>
      <c r="E1318" s="9"/>
      <c r="F1318" s="76"/>
      <c r="G1318" s="3"/>
      <c r="I1318" s="64" t="str">
        <f t="shared" si="4"/>
        <v/>
      </c>
      <c r="J1318" s="13" t="str">
        <f t="shared" si="1840"/>
        <v/>
      </c>
      <c r="K1318" s="13" t="str">
        <f t="shared" si="1879"/>
        <v/>
      </c>
      <c r="L1318" s="65" t="str">
        <f t="shared" ref="L1318:Z1318" si="2238">if($E1318="","",if($E1318="Injured",if(and(L$1=year(today()),L$1&lt;=$I1318,L$1&gt;=$H1318),0,if(and(L$1&lt;=$I1318,L$1&gt;=$H1318),$F1318,"")),if($E1318="Dropped",if(and(L$1&lt;=$I1318,L$1&gt;=$H1318),if(Year($D1318)=L$1,$F1318*0.8,if((year($D1318)+1)=L$1,$F1318*0.6,$F1318*0.4)) ,""),if($E1318="Minors",0,if($E1318="FA Contract",if(and(L$1&lt;=$I1318,L$1&gt;=$H1318),$F1318,""),if($E1318="YP Contract",if(L$1=$H1318,500000,if(L$1=($H1318+1),1000000,if(L$1=($H1318+2),1500000,"")))))))))</f>
        <v/>
      </c>
      <c r="M1318" s="65" t="str">
        <f t="shared" si="2238"/>
        <v/>
      </c>
      <c r="N1318" s="65" t="str">
        <f t="shared" si="2238"/>
        <v/>
      </c>
      <c r="O1318" s="65" t="str">
        <f t="shared" si="2238"/>
        <v/>
      </c>
      <c r="P1318" s="65" t="str">
        <f t="shared" si="2238"/>
        <v/>
      </c>
      <c r="Q1318" s="65" t="str">
        <f t="shared" si="2238"/>
        <v/>
      </c>
      <c r="R1318" s="65" t="str">
        <f t="shared" si="2238"/>
        <v/>
      </c>
      <c r="S1318" s="65" t="str">
        <f t="shared" si="2238"/>
        <v/>
      </c>
      <c r="T1318" s="65" t="str">
        <f t="shared" si="2238"/>
        <v/>
      </c>
      <c r="U1318" s="65" t="str">
        <f t="shared" si="2238"/>
        <v/>
      </c>
      <c r="V1318" s="65" t="str">
        <f t="shared" si="2238"/>
        <v/>
      </c>
      <c r="W1318" s="65" t="str">
        <f t="shared" si="2238"/>
        <v/>
      </c>
      <c r="X1318" s="65" t="str">
        <f t="shared" si="2238"/>
        <v/>
      </c>
      <c r="Y1318" s="65" t="str">
        <f t="shared" si="2238"/>
        <v/>
      </c>
      <c r="Z1318" s="65" t="str">
        <f t="shared" si="2238"/>
        <v/>
      </c>
    </row>
    <row r="1319">
      <c r="B1319" s="23"/>
      <c r="C1319" s="9"/>
      <c r="D1319" s="9"/>
      <c r="E1319" s="9"/>
      <c r="F1319" s="76"/>
      <c r="G1319" s="3"/>
      <c r="I1319" s="64" t="str">
        <f t="shared" si="4"/>
        <v/>
      </c>
      <c r="J1319" s="13" t="str">
        <f t="shared" si="1840"/>
        <v/>
      </c>
      <c r="K1319" s="13" t="str">
        <f t="shared" si="1879"/>
        <v/>
      </c>
      <c r="L1319" s="65" t="str">
        <f t="shared" ref="L1319:Z1319" si="2239">if($E1319="","",if($E1319="Injured",if(and(L$1=year(today()),L$1&lt;=$I1319,L$1&gt;=$H1319),0,if(and(L$1&lt;=$I1319,L$1&gt;=$H1319),$F1319,"")),if($E1319="Dropped",if(and(L$1&lt;=$I1319,L$1&gt;=$H1319),if(Year($D1319)=L$1,$F1319*0.8,if((year($D1319)+1)=L$1,$F1319*0.6,$F1319*0.4)) ,""),if($E1319="Minors",0,if($E1319="FA Contract",if(and(L$1&lt;=$I1319,L$1&gt;=$H1319),$F1319,""),if($E1319="YP Contract",if(L$1=$H1319,500000,if(L$1=($H1319+1),1000000,if(L$1=($H1319+2),1500000,"")))))))))</f>
        <v/>
      </c>
      <c r="M1319" s="65" t="str">
        <f t="shared" si="2239"/>
        <v/>
      </c>
      <c r="N1319" s="65" t="str">
        <f t="shared" si="2239"/>
        <v/>
      </c>
      <c r="O1319" s="65" t="str">
        <f t="shared" si="2239"/>
        <v/>
      </c>
      <c r="P1319" s="65" t="str">
        <f t="shared" si="2239"/>
        <v/>
      </c>
      <c r="Q1319" s="65" t="str">
        <f t="shared" si="2239"/>
        <v/>
      </c>
      <c r="R1319" s="65" t="str">
        <f t="shared" si="2239"/>
        <v/>
      </c>
      <c r="S1319" s="65" t="str">
        <f t="shared" si="2239"/>
        <v/>
      </c>
      <c r="T1319" s="65" t="str">
        <f t="shared" si="2239"/>
        <v/>
      </c>
      <c r="U1319" s="65" t="str">
        <f t="shared" si="2239"/>
        <v/>
      </c>
      <c r="V1319" s="65" t="str">
        <f t="shared" si="2239"/>
        <v/>
      </c>
      <c r="W1319" s="65" t="str">
        <f t="shared" si="2239"/>
        <v/>
      </c>
      <c r="X1319" s="65" t="str">
        <f t="shared" si="2239"/>
        <v/>
      </c>
      <c r="Y1319" s="65" t="str">
        <f t="shared" si="2239"/>
        <v/>
      </c>
      <c r="Z1319" s="65" t="str">
        <f t="shared" si="2239"/>
        <v/>
      </c>
    </row>
    <row r="1320">
      <c r="B1320" s="23"/>
      <c r="C1320" s="9"/>
      <c r="D1320" s="9"/>
      <c r="E1320" s="9"/>
      <c r="F1320" s="76"/>
      <c r="G1320" s="3"/>
      <c r="I1320" s="64" t="str">
        <f t="shared" si="4"/>
        <v/>
      </c>
      <c r="J1320" s="13" t="str">
        <f t="shared" si="1840"/>
        <v/>
      </c>
      <c r="K1320" s="13" t="str">
        <f t="shared" si="1879"/>
        <v/>
      </c>
      <c r="L1320" s="65" t="str">
        <f t="shared" ref="L1320:Z1320" si="2240">if($E1320="","",if($E1320="Injured",if(and(L$1=year(today()),L$1&lt;=$I1320,L$1&gt;=$H1320),0,if(and(L$1&lt;=$I1320,L$1&gt;=$H1320),$F1320,"")),if($E1320="Dropped",if(and(L$1&lt;=$I1320,L$1&gt;=$H1320),if(Year($D1320)=L$1,$F1320*0.8,if((year($D1320)+1)=L$1,$F1320*0.6,$F1320*0.4)) ,""),if($E1320="Minors",0,if($E1320="FA Contract",if(and(L$1&lt;=$I1320,L$1&gt;=$H1320),$F1320,""),if($E1320="YP Contract",if(L$1=$H1320,500000,if(L$1=($H1320+1),1000000,if(L$1=($H1320+2),1500000,"")))))))))</f>
        <v/>
      </c>
      <c r="M1320" s="65" t="str">
        <f t="shared" si="2240"/>
        <v/>
      </c>
      <c r="N1320" s="65" t="str">
        <f t="shared" si="2240"/>
        <v/>
      </c>
      <c r="O1320" s="65" t="str">
        <f t="shared" si="2240"/>
        <v/>
      </c>
      <c r="P1320" s="65" t="str">
        <f t="shared" si="2240"/>
        <v/>
      </c>
      <c r="Q1320" s="65" t="str">
        <f t="shared" si="2240"/>
        <v/>
      </c>
      <c r="R1320" s="65" t="str">
        <f t="shared" si="2240"/>
        <v/>
      </c>
      <c r="S1320" s="65" t="str">
        <f t="shared" si="2240"/>
        <v/>
      </c>
      <c r="T1320" s="65" t="str">
        <f t="shared" si="2240"/>
        <v/>
      </c>
      <c r="U1320" s="65" t="str">
        <f t="shared" si="2240"/>
        <v/>
      </c>
      <c r="V1320" s="65" t="str">
        <f t="shared" si="2240"/>
        <v/>
      </c>
      <c r="W1320" s="65" t="str">
        <f t="shared" si="2240"/>
        <v/>
      </c>
      <c r="X1320" s="65" t="str">
        <f t="shared" si="2240"/>
        <v/>
      </c>
      <c r="Y1320" s="65" t="str">
        <f t="shared" si="2240"/>
        <v/>
      </c>
      <c r="Z1320" s="65" t="str">
        <f t="shared" si="2240"/>
        <v/>
      </c>
    </row>
    <row r="1321">
      <c r="B1321" s="23"/>
      <c r="C1321" s="9"/>
      <c r="D1321" s="9"/>
      <c r="E1321" s="9"/>
      <c r="F1321" s="76"/>
      <c r="G1321" s="3"/>
      <c r="I1321" s="64" t="str">
        <f t="shared" si="4"/>
        <v/>
      </c>
      <c r="J1321" s="13" t="str">
        <f t="shared" si="1840"/>
        <v/>
      </c>
      <c r="K1321" s="13" t="str">
        <f t="shared" si="1879"/>
        <v/>
      </c>
      <c r="L1321" s="65" t="str">
        <f t="shared" ref="L1321:Z1321" si="2241">if($E1321="","",if($E1321="Injured",if(and(L$1=year(today()),L$1&lt;=$I1321,L$1&gt;=$H1321),0,if(and(L$1&lt;=$I1321,L$1&gt;=$H1321),$F1321,"")),if($E1321="Dropped",if(and(L$1&lt;=$I1321,L$1&gt;=$H1321),if(Year($D1321)=L$1,$F1321*0.8,if((year($D1321)+1)=L$1,$F1321*0.6,$F1321*0.4)) ,""),if($E1321="Minors",0,if($E1321="FA Contract",if(and(L$1&lt;=$I1321,L$1&gt;=$H1321),$F1321,""),if($E1321="YP Contract",if(L$1=$H1321,500000,if(L$1=($H1321+1),1000000,if(L$1=($H1321+2),1500000,"")))))))))</f>
        <v/>
      </c>
      <c r="M1321" s="65" t="str">
        <f t="shared" si="2241"/>
        <v/>
      </c>
      <c r="N1321" s="65" t="str">
        <f t="shared" si="2241"/>
        <v/>
      </c>
      <c r="O1321" s="65" t="str">
        <f t="shared" si="2241"/>
        <v/>
      </c>
      <c r="P1321" s="65" t="str">
        <f t="shared" si="2241"/>
        <v/>
      </c>
      <c r="Q1321" s="65" t="str">
        <f t="shared" si="2241"/>
        <v/>
      </c>
      <c r="R1321" s="65" t="str">
        <f t="shared" si="2241"/>
        <v/>
      </c>
      <c r="S1321" s="65" t="str">
        <f t="shared" si="2241"/>
        <v/>
      </c>
      <c r="T1321" s="65" t="str">
        <f t="shared" si="2241"/>
        <v/>
      </c>
      <c r="U1321" s="65" t="str">
        <f t="shared" si="2241"/>
        <v/>
      </c>
      <c r="V1321" s="65" t="str">
        <f t="shared" si="2241"/>
        <v/>
      </c>
      <c r="W1321" s="65" t="str">
        <f t="shared" si="2241"/>
        <v/>
      </c>
      <c r="X1321" s="65" t="str">
        <f t="shared" si="2241"/>
        <v/>
      </c>
      <c r="Y1321" s="65" t="str">
        <f t="shared" si="2241"/>
        <v/>
      </c>
      <c r="Z1321" s="65" t="str">
        <f t="shared" si="2241"/>
        <v/>
      </c>
    </row>
    <row r="1322">
      <c r="B1322" s="23"/>
      <c r="C1322" s="9"/>
      <c r="D1322" s="9"/>
      <c r="E1322" s="9"/>
      <c r="F1322" s="76"/>
      <c r="G1322" s="3"/>
      <c r="I1322" s="64" t="str">
        <f t="shared" si="4"/>
        <v/>
      </c>
      <c r="J1322" s="13" t="str">
        <f t="shared" si="1840"/>
        <v/>
      </c>
      <c r="K1322" s="13" t="str">
        <f t="shared" si="1879"/>
        <v/>
      </c>
      <c r="L1322" s="65" t="str">
        <f t="shared" ref="L1322:Z1322" si="2242">if($E1322="","",if($E1322="Injured",if(and(L$1=year(today()),L$1&lt;=$I1322,L$1&gt;=$H1322),0,if(and(L$1&lt;=$I1322,L$1&gt;=$H1322),$F1322,"")),if($E1322="Dropped",if(and(L$1&lt;=$I1322,L$1&gt;=$H1322),if(Year($D1322)=L$1,$F1322*0.8,if((year($D1322)+1)=L$1,$F1322*0.6,$F1322*0.4)) ,""),if($E1322="Minors",0,if($E1322="FA Contract",if(and(L$1&lt;=$I1322,L$1&gt;=$H1322),$F1322,""),if($E1322="YP Contract",if(L$1=$H1322,500000,if(L$1=($H1322+1),1000000,if(L$1=($H1322+2),1500000,"")))))))))</f>
        <v/>
      </c>
      <c r="M1322" s="65" t="str">
        <f t="shared" si="2242"/>
        <v/>
      </c>
      <c r="N1322" s="65" t="str">
        <f t="shared" si="2242"/>
        <v/>
      </c>
      <c r="O1322" s="65" t="str">
        <f t="shared" si="2242"/>
        <v/>
      </c>
      <c r="P1322" s="65" t="str">
        <f t="shared" si="2242"/>
        <v/>
      </c>
      <c r="Q1322" s="65" t="str">
        <f t="shared" si="2242"/>
        <v/>
      </c>
      <c r="R1322" s="65" t="str">
        <f t="shared" si="2242"/>
        <v/>
      </c>
      <c r="S1322" s="65" t="str">
        <f t="shared" si="2242"/>
        <v/>
      </c>
      <c r="T1322" s="65" t="str">
        <f t="shared" si="2242"/>
        <v/>
      </c>
      <c r="U1322" s="65" t="str">
        <f t="shared" si="2242"/>
        <v/>
      </c>
      <c r="V1322" s="65" t="str">
        <f t="shared" si="2242"/>
        <v/>
      </c>
      <c r="W1322" s="65" t="str">
        <f t="shared" si="2242"/>
        <v/>
      </c>
      <c r="X1322" s="65" t="str">
        <f t="shared" si="2242"/>
        <v/>
      </c>
      <c r="Y1322" s="65" t="str">
        <f t="shared" si="2242"/>
        <v/>
      </c>
      <c r="Z1322" s="65" t="str">
        <f t="shared" si="2242"/>
        <v/>
      </c>
    </row>
    <row r="1323">
      <c r="B1323" s="23"/>
      <c r="C1323" s="9"/>
      <c r="D1323" s="9"/>
      <c r="E1323" s="9"/>
      <c r="F1323" s="76"/>
      <c r="G1323" s="3"/>
      <c r="I1323" s="64" t="str">
        <f t="shared" si="4"/>
        <v/>
      </c>
      <c r="J1323" s="13" t="str">
        <f t="shared" si="1840"/>
        <v/>
      </c>
      <c r="K1323" s="13" t="str">
        <f t="shared" si="1879"/>
        <v/>
      </c>
      <c r="L1323" s="65" t="str">
        <f t="shared" ref="L1323:Z1323" si="2243">if($E1323="","",if($E1323="Injured",if(and(L$1=year(today()),L$1&lt;=$I1323,L$1&gt;=$H1323),0,if(and(L$1&lt;=$I1323,L$1&gt;=$H1323),$F1323,"")),if($E1323="Dropped",if(and(L$1&lt;=$I1323,L$1&gt;=$H1323),if(Year($D1323)=L$1,$F1323*0.8,if((year($D1323)+1)=L$1,$F1323*0.6,$F1323*0.4)) ,""),if($E1323="Minors",0,if($E1323="FA Contract",if(and(L$1&lt;=$I1323,L$1&gt;=$H1323),$F1323,""),if($E1323="YP Contract",if(L$1=$H1323,500000,if(L$1=($H1323+1),1000000,if(L$1=($H1323+2),1500000,"")))))))))</f>
        <v/>
      </c>
      <c r="M1323" s="65" t="str">
        <f t="shared" si="2243"/>
        <v/>
      </c>
      <c r="N1323" s="65" t="str">
        <f t="shared" si="2243"/>
        <v/>
      </c>
      <c r="O1323" s="65" t="str">
        <f t="shared" si="2243"/>
        <v/>
      </c>
      <c r="P1323" s="65" t="str">
        <f t="shared" si="2243"/>
        <v/>
      </c>
      <c r="Q1323" s="65" t="str">
        <f t="shared" si="2243"/>
        <v/>
      </c>
      <c r="R1323" s="65" t="str">
        <f t="shared" si="2243"/>
        <v/>
      </c>
      <c r="S1323" s="65" t="str">
        <f t="shared" si="2243"/>
        <v/>
      </c>
      <c r="T1323" s="65" t="str">
        <f t="shared" si="2243"/>
        <v/>
      </c>
      <c r="U1323" s="65" t="str">
        <f t="shared" si="2243"/>
        <v/>
      </c>
      <c r="V1323" s="65" t="str">
        <f t="shared" si="2243"/>
        <v/>
      </c>
      <c r="W1323" s="65" t="str">
        <f t="shared" si="2243"/>
        <v/>
      </c>
      <c r="X1323" s="65" t="str">
        <f t="shared" si="2243"/>
        <v/>
      </c>
      <c r="Y1323" s="65" t="str">
        <f t="shared" si="2243"/>
        <v/>
      </c>
      <c r="Z1323" s="65" t="str">
        <f t="shared" si="2243"/>
        <v/>
      </c>
    </row>
    <row r="1324">
      <c r="B1324" s="23"/>
      <c r="C1324" s="9"/>
      <c r="D1324" s="9"/>
      <c r="E1324" s="9"/>
      <c r="F1324" s="76"/>
      <c r="G1324" s="3"/>
      <c r="I1324" s="64" t="str">
        <f t="shared" si="4"/>
        <v/>
      </c>
      <c r="J1324" s="13" t="str">
        <f t="shared" si="1840"/>
        <v/>
      </c>
      <c r="K1324" s="13" t="str">
        <f t="shared" si="1879"/>
        <v/>
      </c>
      <c r="L1324" s="65" t="str">
        <f t="shared" ref="L1324:Z1324" si="2244">if($E1324="","",if($E1324="Injured",if(and(L$1=year(today()),L$1&lt;=$I1324,L$1&gt;=$H1324),0,if(and(L$1&lt;=$I1324,L$1&gt;=$H1324),$F1324,"")),if($E1324="Dropped",if(and(L$1&lt;=$I1324,L$1&gt;=$H1324),if(Year($D1324)=L$1,$F1324*0.8,if((year($D1324)+1)=L$1,$F1324*0.6,$F1324*0.4)) ,""),if($E1324="Minors",0,if($E1324="FA Contract",if(and(L$1&lt;=$I1324,L$1&gt;=$H1324),$F1324,""),if($E1324="YP Contract",if(L$1=$H1324,500000,if(L$1=($H1324+1),1000000,if(L$1=($H1324+2),1500000,"")))))))))</f>
        <v/>
      </c>
      <c r="M1324" s="65" t="str">
        <f t="shared" si="2244"/>
        <v/>
      </c>
      <c r="N1324" s="65" t="str">
        <f t="shared" si="2244"/>
        <v/>
      </c>
      <c r="O1324" s="65" t="str">
        <f t="shared" si="2244"/>
        <v/>
      </c>
      <c r="P1324" s="65" t="str">
        <f t="shared" si="2244"/>
        <v/>
      </c>
      <c r="Q1324" s="65" t="str">
        <f t="shared" si="2244"/>
        <v/>
      </c>
      <c r="R1324" s="65" t="str">
        <f t="shared" si="2244"/>
        <v/>
      </c>
      <c r="S1324" s="65" t="str">
        <f t="shared" si="2244"/>
        <v/>
      </c>
      <c r="T1324" s="65" t="str">
        <f t="shared" si="2244"/>
        <v/>
      </c>
      <c r="U1324" s="65" t="str">
        <f t="shared" si="2244"/>
        <v/>
      </c>
      <c r="V1324" s="65" t="str">
        <f t="shared" si="2244"/>
        <v/>
      </c>
      <c r="W1324" s="65" t="str">
        <f t="shared" si="2244"/>
        <v/>
      </c>
      <c r="X1324" s="65" t="str">
        <f t="shared" si="2244"/>
        <v/>
      </c>
      <c r="Y1324" s="65" t="str">
        <f t="shared" si="2244"/>
        <v/>
      </c>
      <c r="Z1324" s="65" t="str">
        <f t="shared" si="2244"/>
        <v/>
      </c>
    </row>
    <row r="1325">
      <c r="B1325" s="23"/>
      <c r="C1325" s="9"/>
      <c r="D1325" s="9"/>
      <c r="E1325" s="9"/>
      <c r="F1325" s="76"/>
      <c r="G1325" s="3"/>
      <c r="I1325" s="64" t="str">
        <f t="shared" si="4"/>
        <v/>
      </c>
      <c r="J1325" s="13" t="str">
        <f t="shared" si="1840"/>
        <v/>
      </c>
      <c r="K1325" s="13" t="str">
        <f t="shared" si="1879"/>
        <v/>
      </c>
      <c r="L1325" s="65" t="str">
        <f t="shared" ref="L1325:Z1325" si="2245">if($E1325="","",if($E1325="Injured",if(and(L$1=year(today()),L$1&lt;=$I1325,L$1&gt;=$H1325),0,if(and(L$1&lt;=$I1325,L$1&gt;=$H1325),$F1325,"")),if($E1325="Dropped",if(and(L$1&lt;=$I1325,L$1&gt;=$H1325),if(Year($D1325)=L$1,$F1325*0.8,if((year($D1325)+1)=L$1,$F1325*0.6,$F1325*0.4)) ,""),if($E1325="Minors",0,if($E1325="FA Contract",if(and(L$1&lt;=$I1325,L$1&gt;=$H1325),$F1325,""),if($E1325="YP Contract",if(L$1=$H1325,500000,if(L$1=($H1325+1),1000000,if(L$1=($H1325+2),1500000,"")))))))))</f>
        <v/>
      </c>
      <c r="M1325" s="65" t="str">
        <f t="shared" si="2245"/>
        <v/>
      </c>
      <c r="N1325" s="65" t="str">
        <f t="shared" si="2245"/>
        <v/>
      </c>
      <c r="O1325" s="65" t="str">
        <f t="shared" si="2245"/>
        <v/>
      </c>
      <c r="P1325" s="65" t="str">
        <f t="shared" si="2245"/>
        <v/>
      </c>
      <c r="Q1325" s="65" t="str">
        <f t="shared" si="2245"/>
        <v/>
      </c>
      <c r="R1325" s="65" t="str">
        <f t="shared" si="2245"/>
        <v/>
      </c>
      <c r="S1325" s="65" t="str">
        <f t="shared" si="2245"/>
        <v/>
      </c>
      <c r="T1325" s="65" t="str">
        <f t="shared" si="2245"/>
        <v/>
      </c>
      <c r="U1325" s="65" t="str">
        <f t="shared" si="2245"/>
        <v/>
      </c>
      <c r="V1325" s="65" t="str">
        <f t="shared" si="2245"/>
        <v/>
      </c>
      <c r="W1325" s="65" t="str">
        <f t="shared" si="2245"/>
        <v/>
      </c>
      <c r="X1325" s="65" t="str">
        <f t="shared" si="2245"/>
        <v/>
      </c>
      <c r="Y1325" s="65" t="str">
        <f t="shared" si="2245"/>
        <v/>
      </c>
      <c r="Z1325" s="65" t="str">
        <f t="shared" si="2245"/>
        <v/>
      </c>
    </row>
    <row r="1326">
      <c r="B1326" s="23"/>
      <c r="C1326" s="9"/>
      <c r="D1326" s="9"/>
      <c r="E1326" s="9"/>
      <c r="F1326" s="76"/>
      <c r="G1326" s="3"/>
      <c r="I1326" s="64" t="str">
        <f t="shared" si="4"/>
        <v/>
      </c>
      <c r="J1326" s="13" t="str">
        <f t="shared" si="1840"/>
        <v/>
      </c>
      <c r="K1326" s="13" t="str">
        <f t="shared" si="1879"/>
        <v/>
      </c>
      <c r="L1326" s="65" t="str">
        <f t="shared" ref="L1326:Z1326" si="2246">if($E1326="","",if($E1326="Injured",if(and(L$1=year(today()),L$1&lt;=$I1326,L$1&gt;=$H1326),0,if(and(L$1&lt;=$I1326,L$1&gt;=$H1326),$F1326,"")),if($E1326="Dropped",if(and(L$1&lt;=$I1326,L$1&gt;=$H1326),if(Year($D1326)=L$1,$F1326*0.8,if((year($D1326)+1)=L$1,$F1326*0.6,$F1326*0.4)) ,""),if($E1326="Minors",0,if($E1326="FA Contract",if(and(L$1&lt;=$I1326,L$1&gt;=$H1326),$F1326,""),if($E1326="YP Contract",if(L$1=$H1326,500000,if(L$1=($H1326+1),1000000,if(L$1=($H1326+2),1500000,"")))))))))</f>
        <v/>
      </c>
      <c r="M1326" s="65" t="str">
        <f t="shared" si="2246"/>
        <v/>
      </c>
      <c r="N1326" s="65" t="str">
        <f t="shared" si="2246"/>
        <v/>
      </c>
      <c r="O1326" s="65" t="str">
        <f t="shared" si="2246"/>
        <v/>
      </c>
      <c r="P1326" s="65" t="str">
        <f t="shared" si="2246"/>
        <v/>
      </c>
      <c r="Q1326" s="65" t="str">
        <f t="shared" si="2246"/>
        <v/>
      </c>
      <c r="R1326" s="65" t="str">
        <f t="shared" si="2246"/>
        <v/>
      </c>
      <c r="S1326" s="65" t="str">
        <f t="shared" si="2246"/>
        <v/>
      </c>
      <c r="T1326" s="65" t="str">
        <f t="shared" si="2246"/>
        <v/>
      </c>
      <c r="U1326" s="65" t="str">
        <f t="shared" si="2246"/>
        <v/>
      </c>
      <c r="V1326" s="65" t="str">
        <f t="shared" si="2246"/>
        <v/>
      </c>
      <c r="W1326" s="65" t="str">
        <f t="shared" si="2246"/>
        <v/>
      </c>
      <c r="X1326" s="65" t="str">
        <f t="shared" si="2246"/>
        <v/>
      </c>
      <c r="Y1326" s="65" t="str">
        <f t="shared" si="2246"/>
        <v/>
      </c>
      <c r="Z1326" s="65" t="str">
        <f t="shared" si="2246"/>
        <v/>
      </c>
    </row>
    <row r="1327">
      <c r="B1327" s="23"/>
      <c r="C1327" s="9"/>
      <c r="D1327" s="9"/>
      <c r="E1327" s="9"/>
      <c r="F1327" s="76"/>
      <c r="G1327" s="3"/>
      <c r="I1327" s="64" t="str">
        <f t="shared" si="4"/>
        <v/>
      </c>
      <c r="J1327" s="13" t="str">
        <f t="shared" si="1840"/>
        <v/>
      </c>
      <c r="K1327" s="13" t="str">
        <f t="shared" si="1879"/>
        <v/>
      </c>
      <c r="L1327" s="65" t="str">
        <f t="shared" ref="L1327:Z1327" si="2247">if($E1327="","",if($E1327="Injured",if(and(L$1=year(today()),L$1&lt;=$I1327,L$1&gt;=$H1327),0,if(and(L$1&lt;=$I1327,L$1&gt;=$H1327),$F1327,"")),if($E1327="Dropped",if(and(L$1&lt;=$I1327,L$1&gt;=$H1327),if(Year($D1327)=L$1,$F1327*0.8,if((year($D1327)+1)=L$1,$F1327*0.6,$F1327*0.4)) ,""),if($E1327="Minors",0,if($E1327="FA Contract",if(and(L$1&lt;=$I1327,L$1&gt;=$H1327),$F1327,""),if($E1327="YP Contract",if(L$1=$H1327,500000,if(L$1=($H1327+1),1000000,if(L$1=($H1327+2),1500000,"")))))))))</f>
        <v/>
      </c>
      <c r="M1327" s="65" t="str">
        <f t="shared" si="2247"/>
        <v/>
      </c>
      <c r="N1327" s="65" t="str">
        <f t="shared" si="2247"/>
        <v/>
      </c>
      <c r="O1327" s="65" t="str">
        <f t="shared" si="2247"/>
        <v/>
      </c>
      <c r="P1327" s="65" t="str">
        <f t="shared" si="2247"/>
        <v/>
      </c>
      <c r="Q1327" s="65" t="str">
        <f t="shared" si="2247"/>
        <v/>
      </c>
      <c r="R1327" s="65" t="str">
        <f t="shared" si="2247"/>
        <v/>
      </c>
      <c r="S1327" s="65" t="str">
        <f t="shared" si="2247"/>
        <v/>
      </c>
      <c r="T1327" s="65" t="str">
        <f t="shared" si="2247"/>
        <v/>
      </c>
      <c r="U1327" s="65" t="str">
        <f t="shared" si="2247"/>
        <v/>
      </c>
      <c r="V1327" s="65" t="str">
        <f t="shared" si="2247"/>
        <v/>
      </c>
      <c r="W1327" s="65" t="str">
        <f t="shared" si="2247"/>
        <v/>
      </c>
      <c r="X1327" s="65" t="str">
        <f t="shared" si="2247"/>
        <v/>
      </c>
      <c r="Y1327" s="65" t="str">
        <f t="shared" si="2247"/>
        <v/>
      </c>
      <c r="Z1327" s="65" t="str">
        <f t="shared" si="2247"/>
        <v/>
      </c>
    </row>
    <row r="1328">
      <c r="B1328" s="23"/>
      <c r="C1328" s="9"/>
      <c r="D1328" s="9"/>
      <c r="E1328" s="9"/>
      <c r="F1328" s="76"/>
      <c r="G1328" s="3"/>
      <c r="I1328" s="64" t="str">
        <f t="shared" si="4"/>
        <v/>
      </c>
      <c r="J1328" s="13" t="str">
        <f t="shared" si="1840"/>
        <v/>
      </c>
      <c r="K1328" s="13" t="str">
        <f t="shared" si="1879"/>
        <v/>
      </c>
      <c r="L1328" s="65" t="str">
        <f t="shared" ref="L1328:Z1328" si="2248">if($E1328="","",if($E1328="Injured",if(and(L$1=year(today()),L$1&lt;=$I1328,L$1&gt;=$H1328),0,if(and(L$1&lt;=$I1328,L$1&gt;=$H1328),$F1328,"")),if($E1328="Dropped",if(and(L$1&lt;=$I1328,L$1&gt;=$H1328),if(Year($D1328)=L$1,$F1328*0.8,if((year($D1328)+1)=L$1,$F1328*0.6,$F1328*0.4)) ,""),if($E1328="Minors",0,if($E1328="FA Contract",if(and(L$1&lt;=$I1328,L$1&gt;=$H1328),$F1328,""),if($E1328="YP Contract",if(L$1=$H1328,500000,if(L$1=($H1328+1),1000000,if(L$1=($H1328+2),1500000,"")))))))))</f>
        <v/>
      </c>
      <c r="M1328" s="65" t="str">
        <f t="shared" si="2248"/>
        <v/>
      </c>
      <c r="N1328" s="65" t="str">
        <f t="shared" si="2248"/>
        <v/>
      </c>
      <c r="O1328" s="65" t="str">
        <f t="shared" si="2248"/>
        <v/>
      </c>
      <c r="P1328" s="65" t="str">
        <f t="shared" si="2248"/>
        <v/>
      </c>
      <c r="Q1328" s="65" t="str">
        <f t="shared" si="2248"/>
        <v/>
      </c>
      <c r="R1328" s="65" t="str">
        <f t="shared" si="2248"/>
        <v/>
      </c>
      <c r="S1328" s="65" t="str">
        <f t="shared" si="2248"/>
        <v/>
      </c>
      <c r="T1328" s="65" t="str">
        <f t="shared" si="2248"/>
        <v/>
      </c>
      <c r="U1328" s="65" t="str">
        <f t="shared" si="2248"/>
        <v/>
      </c>
      <c r="V1328" s="65" t="str">
        <f t="shared" si="2248"/>
        <v/>
      </c>
      <c r="W1328" s="65" t="str">
        <f t="shared" si="2248"/>
        <v/>
      </c>
      <c r="X1328" s="65" t="str">
        <f t="shared" si="2248"/>
        <v/>
      </c>
      <c r="Y1328" s="65" t="str">
        <f t="shared" si="2248"/>
        <v/>
      </c>
      <c r="Z1328" s="65" t="str">
        <f t="shared" si="2248"/>
        <v/>
      </c>
    </row>
    <row r="1329">
      <c r="B1329" s="23"/>
      <c r="C1329" s="9"/>
      <c r="D1329" s="9"/>
      <c r="E1329" s="9"/>
      <c r="F1329" s="76"/>
      <c r="G1329" s="3"/>
      <c r="I1329" s="64" t="str">
        <f t="shared" si="4"/>
        <v/>
      </c>
      <c r="J1329" s="13" t="str">
        <f t="shared" si="1840"/>
        <v/>
      </c>
      <c r="K1329" s="13" t="str">
        <f t="shared" si="1879"/>
        <v/>
      </c>
      <c r="L1329" s="65" t="str">
        <f t="shared" ref="L1329:Z1329" si="2249">if($E1329="","",if($E1329="Injured",if(and(L$1=year(today()),L$1&lt;=$I1329,L$1&gt;=$H1329),0,if(and(L$1&lt;=$I1329,L$1&gt;=$H1329),$F1329,"")),if($E1329="Dropped",if(and(L$1&lt;=$I1329,L$1&gt;=$H1329),if(Year($D1329)=L$1,$F1329*0.8,if((year($D1329)+1)=L$1,$F1329*0.6,$F1329*0.4)) ,""),if($E1329="Minors",0,if($E1329="FA Contract",if(and(L$1&lt;=$I1329,L$1&gt;=$H1329),$F1329,""),if($E1329="YP Contract",if(L$1=$H1329,500000,if(L$1=($H1329+1),1000000,if(L$1=($H1329+2),1500000,"")))))))))</f>
        <v/>
      </c>
      <c r="M1329" s="65" t="str">
        <f t="shared" si="2249"/>
        <v/>
      </c>
      <c r="N1329" s="65" t="str">
        <f t="shared" si="2249"/>
        <v/>
      </c>
      <c r="O1329" s="65" t="str">
        <f t="shared" si="2249"/>
        <v/>
      </c>
      <c r="P1329" s="65" t="str">
        <f t="shared" si="2249"/>
        <v/>
      </c>
      <c r="Q1329" s="65" t="str">
        <f t="shared" si="2249"/>
        <v/>
      </c>
      <c r="R1329" s="65" t="str">
        <f t="shared" si="2249"/>
        <v/>
      </c>
      <c r="S1329" s="65" t="str">
        <f t="shared" si="2249"/>
        <v/>
      </c>
      <c r="T1329" s="65" t="str">
        <f t="shared" si="2249"/>
        <v/>
      </c>
      <c r="U1329" s="65" t="str">
        <f t="shared" si="2249"/>
        <v/>
      </c>
      <c r="V1329" s="65" t="str">
        <f t="shared" si="2249"/>
        <v/>
      </c>
      <c r="W1329" s="65" t="str">
        <f t="shared" si="2249"/>
        <v/>
      </c>
      <c r="X1329" s="65" t="str">
        <f t="shared" si="2249"/>
        <v/>
      </c>
      <c r="Y1329" s="65" t="str">
        <f t="shared" si="2249"/>
        <v/>
      </c>
      <c r="Z1329" s="65" t="str">
        <f t="shared" si="2249"/>
        <v/>
      </c>
    </row>
    <row r="1330">
      <c r="B1330" s="23"/>
      <c r="C1330" s="9"/>
      <c r="D1330" s="9"/>
      <c r="E1330" s="9"/>
      <c r="F1330" s="76"/>
      <c r="G1330" s="3"/>
      <c r="I1330" s="64" t="str">
        <f t="shared" si="4"/>
        <v/>
      </c>
      <c r="J1330" s="13" t="str">
        <f t="shared" si="1840"/>
        <v/>
      </c>
      <c r="K1330" s="13" t="str">
        <f t="shared" si="1879"/>
        <v/>
      </c>
      <c r="L1330" s="65" t="str">
        <f t="shared" ref="L1330:Z1330" si="2250">if($E1330="","",if($E1330="Injured",if(and(L$1=year(today()),L$1&lt;=$I1330,L$1&gt;=$H1330),0,if(and(L$1&lt;=$I1330,L$1&gt;=$H1330),$F1330,"")),if($E1330="Dropped",if(and(L$1&lt;=$I1330,L$1&gt;=$H1330),if(Year($D1330)=L$1,$F1330*0.8,if((year($D1330)+1)=L$1,$F1330*0.6,$F1330*0.4)) ,""),if($E1330="Minors",0,if($E1330="FA Contract",if(and(L$1&lt;=$I1330,L$1&gt;=$H1330),$F1330,""),if($E1330="YP Contract",if(L$1=$H1330,500000,if(L$1=($H1330+1),1000000,if(L$1=($H1330+2),1500000,"")))))))))</f>
        <v/>
      </c>
      <c r="M1330" s="65" t="str">
        <f t="shared" si="2250"/>
        <v/>
      </c>
      <c r="N1330" s="65" t="str">
        <f t="shared" si="2250"/>
        <v/>
      </c>
      <c r="O1330" s="65" t="str">
        <f t="shared" si="2250"/>
        <v/>
      </c>
      <c r="P1330" s="65" t="str">
        <f t="shared" si="2250"/>
        <v/>
      </c>
      <c r="Q1330" s="65" t="str">
        <f t="shared" si="2250"/>
        <v/>
      </c>
      <c r="R1330" s="65" t="str">
        <f t="shared" si="2250"/>
        <v/>
      </c>
      <c r="S1330" s="65" t="str">
        <f t="shared" si="2250"/>
        <v/>
      </c>
      <c r="T1330" s="65" t="str">
        <f t="shared" si="2250"/>
        <v/>
      </c>
      <c r="U1330" s="65" t="str">
        <f t="shared" si="2250"/>
        <v/>
      </c>
      <c r="V1330" s="65" t="str">
        <f t="shared" si="2250"/>
        <v/>
      </c>
      <c r="W1330" s="65" t="str">
        <f t="shared" si="2250"/>
        <v/>
      </c>
      <c r="X1330" s="65" t="str">
        <f t="shared" si="2250"/>
        <v/>
      </c>
      <c r="Y1330" s="65" t="str">
        <f t="shared" si="2250"/>
        <v/>
      </c>
      <c r="Z1330" s="65" t="str">
        <f t="shared" si="2250"/>
        <v/>
      </c>
    </row>
    <row r="1331">
      <c r="B1331" s="23"/>
      <c r="C1331" s="9"/>
      <c r="D1331" s="9"/>
      <c r="E1331" s="9"/>
      <c r="F1331" s="76"/>
      <c r="G1331" s="3"/>
      <c r="I1331" s="64" t="str">
        <f t="shared" si="4"/>
        <v/>
      </c>
      <c r="J1331" s="13" t="str">
        <f t="shared" si="1840"/>
        <v/>
      </c>
      <c r="K1331" s="13" t="str">
        <f t="shared" si="1879"/>
        <v/>
      </c>
      <c r="L1331" s="65" t="str">
        <f t="shared" ref="L1331:Z1331" si="2251">if($E1331="","",if($E1331="Injured",if(and(L$1=year(today()),L$1&lt;=$I1331,L$1&gt;=$H1331),0,if(and(L$1&lt;=$I1331,L$1&gt;=$H1331),$F1331,"")),if($E1331="Dropped",if(and(L$1&lt;=$I1331,L$1&gt;=$H1331),if(Year($D1331)=L$1,$F1331*0.8,if((year($D1331)+1)=L$1,$F1331*0.6,$F1331*0.4)) ,""),if($E1331="Minors",0,if($E1331="FA Contract",if(and(L$1&lt;=$I1331,L$1&gt;=$H1331),$F1331,""),if($E1331="YP Contract",if(L$1=$H1331,500000,if(L$1=($H1331+1),1000000,if(L$1=($H1331+2),1500000,"")))))))))</f>
        <v/>
      </c>
      <c r="M1331" s="65" t="str">
        <f t="shared" si="2251"/>
        <v/>
      </c>
      <c r="N1331" s="65" t="str">
        <f t="shared" si="2251"/>
        <v/>
      </c>
      <c r="O1331" s="65" t="str">
        <f t="shared" si="2251"/>
        <v/>
      </c>
      <c r="P1331" s="65" t="str">
        <f t="shared" si="2251"/>
        <v/>
      </c>
      <c r="Q1331" s="65" t="str">
        <f t="shared" si="2251"/>
        <v/>
      </c>
      <c r="R1331" s="65" t="str">
        <f t="shared" si="2251"/>
        <v/>
      </c>
      <c r="S1331" s="65" t="str">
        <f t="shared" si="2251"/>
        <v/>
      </c>
      <c r="T1331" s="65" t="str">
        <f t="shared" si="2251"/>
        <v/>
      </c>
      <c r="U1331" s="65" t="str">
        <f t="shared" si="2251"/>
        <v/>
      </c>
      <c r="V1331" s="65" t="str">
        <f t="shared" si="2251"/>
        <v/>
      </c>
      <c r="W1331" s="65" t="str">
        <f t="shared" si="2251"/>
        <v/>
      </c>
      <c r="X1331" s="65" t="str">
        <f t="shared" si="2251"/>
        <v/>
      </c>
      <c r="Y1331" s="65" t="str">
        <f t="shared" si="2251"/>
        <v/>
      </c>
      <c r="Z1331" s="65" t="str">
        <f t="shared" si="2251"/>
        <v/>
      </c>
    </row>
    <row r="1332">
      <c r="B1332" s="23"/>
      <c r="C1332" s="9"/>
      <c r="D1332" s="9"/>
      <c r="E1332" s="9"/>
      <c r="F1332" s="76"/>
      <c r="G1332" s="3"/>
      <c r="I1332" s="64" t="str">
        <f t="shared" si="4"/>
        <v/>
      </c>
      <c r="J1332" s="13" t="str">
        <f t="shared" si="1840"/>
        <v/>
      </c>
      <c r="K1332" s="13" t="str">
        <f t="shared" si="1879"/>
        <v/>
      </c>
      <c r="L1332" s="65" t="str">
        <f t="shared" ref="L1332:Z1332" si="2252">if($E1332="","",if($E1332="Injured",if(and(L$1=year(today()),L$1&lt;=$I1332,L$1&gt;=$H1332),0,if(and(L$1&lt;=$I1332,L$1&gt;=$H1332),$F1332,"")),if($E1332="Dropped",if(and(L$1&lt;=$I1332,L$1&gt;=$H1332),if(Year($D1332)=L$1,$F1332*0.8,if((year($D1332)+1)=L$1,$F1332*0.6,$F1332*0.4)) ,""),if($E1332="Minors",0,if($E1332="FA Contract",if(and(L$1&lt;=$I1332,L$1&gt;=$H1332),$F1332,""),if($E1332="YP Contract",if(L$1=$H1332,500000,if(L$1=($H1332+1),1000000,if(L$1=($H1332+2),1500000,"")))))))))</f>
        <v/>
      </c>
      <c r="M1332" s="65" t="str">
        <f t="shared" si="2252"/>
        <v/>
      </c>
      <c r="N1332" s="65" t="str">
        <f t="shared" si="2252"/>
        <v/>
      </c>
      <c r="O1332" s="65" t="str">
        <f t="shared" si="2252"/>
        <v/>
      </c>
      <c r="P1332" s="65" t="str">
        <f t="shared" si="2252"/>
        <v/>
      </c>
      <c r="Q1332" s="65" t="str">
        <f t="shared" si="2252"/>
        <v/>
      </c>
      <c r="R1332" s="65" t="str">
        <f t="shared" si="2252"/>
        <v/>
      </c>
      <c r="S1332" s="65" t="str">
        <f t="shared" si="2252"/>
        <v/>
      </c>
      <c r="T1332" s="65" t="str">
        <f t="shared" si="2252"/>
        <v/>
      </c>
      <c r="U1332" s="65" t="str">
        <f t="shared" si="2252"/>
        <v/>
      </c>
      <c r="V1332" s="65" t="str">
        <f t="shared" si="2252"/>
        <v/>
      </c>
      <c r="W1332" s="65" t="str">
        <f t="shared" si="2252"/>
        <v/>
      </c>
      <c r="X1332" s="65" t="str">
        <f t="shared" si="2252"/>
        <v/>
      </c>
      <c r="Y1332" s="65" t="str">
        <f t="shared" si="2252"/>
        <v/>
      </c>
      <c r="Z1332" s="65" t="str">
        <f t="shared" si="2252"/>
        <v/>
      </c>
    </row>
    <row r="1333">
      <c r="B1333" s="23"/>
      <c r="C1333" s="9"/>
      <c r="D1333" s="9"/>
      <c r="E1333" s="9"/>
      <c r="F1333" s="76"/>
      <c r="G1333" s="3"/>
      <c r="I1333" s="64" t="str">
        <f t="shared" si="4"/>
        <v/>
      </c>
      <c r="J1333" s="13" t="str">
        <f t="shared" si="1840"/>
        <v/>
      </c>
      <c r="K1333" s="13" t="str">
        <f t="shared" si="1879"/>
        <v/>
      </c>
      <c r="L1333" s="65" t="str">
        <f t="shared" ref="L1333:Z1333" si="2253">if($E1333="","",if($E1333="Injured",if(and(L$1=year(today()),L$1&lt;=$I1333,L$1&gt;=$H1333),0,if(and(L$1&lt;=$I1333,L$1&gt;=$H1333),$F1333,"")),if($E1333="Dropped",if(and(L$1&lt;=$I1333,L$1&gt;=$H1333),if(Year($D1333)=L$1,$F1333*0.8,if((year($D1333)+1)=L$1,$F1333*0.6,$F1333*0.4)) ,""),if($E1333="Minors",0,if($E1333="FA Contract",if(and(L$1&lt;=$I1333,L$1&gt;=$H1333),$F1333,""),if($E1333="YP Contract",if(L$1=$H1333,500000,if(L$1=($H1333+1),1000000,if(L$1=($H1333+2),1500000,"")))))))))</f>
        <v/>
      </c>
      <c r="M1333" s="65" t="str">
        <f t="shared" si="2253"/>
        <v/>
      </c>
      <c r="N1333" s="65" t="str">
        <f t="shared" si="2253"/>
        <v/>
      </c>
      <c r="O1333" s="65" t="str">
        <f t="shared" si="2253"/>
        <v/>
      </c>
      <c r="P1333" s="65" t="str">
        <f t="shared" si="2253"/>
        <v/>
      </c>
      <c r="Q1333" s="65" t="str">
        <f t="shared" si="2253"/>
        <v/>
      </c>
      <c r="R1333" s="65" t="str">
        <f t="shared" si="2253"/>
        <v/>
      </c>
      <c r="S1333" s="65" t="str">
        <f t="shared" si="2253"/>
        <v/>
      </c>
      <c r="T1333" s="65" t="str">
        <f t="shared" si="2253"/>
        <v/>
      </c>
      <c r="U1333" s="65" t="str">
        <f t="shared" si="2253"/>
        <v/>
      </c>
      <c r="V1333" s="65" t="str">
        <f t="shared" si="2253"/>
        <v/>
      </c>
      <c r="W1333" s="65" t="str">
        <f t="shared" si="2253"/>
        <v/>
      </c>
      <c r="X1333" s="65" t="str">
        <f t="shared" si="2253"/>
        <v/>
      </c>
      <c r="Y1333" s="65" t="str">
        <f t="shared" si="2253"/>
        <v/>
      </c>
      <c r="Z1333" s="65" t="str">
        <f t="shared" si="2253"/>
        <v/>
      </c>
    </row>
    <row r="1334">
      <c r="B1334" s="23"/>
      <c r="C1334" s="9"/>
      <c r="D1334" s="9"/>
      <c r="E1334" s="9"/>
      <c r="F1334" s="76"/>
      <c r="G1334" s="3"/>
      <c r="I1334" s="64" t="str">
        <f t="shared" si="4"/>
        <v/>
      </c>
      <c r="J1334" s="13" t="str">
        <f t="shared" si="1840"/>
        <v/>
      </c>
      <c r="K1334" s="13" t="str">
        <f t="shared" si="1879"/>
        <v/>
      </c>
      <c r="L1334" s="65" t="str">
        <f t="shared" ref="L1334:Z1334" si="2254">if($E1334="","",if($E1334="Injured",if(and(L$1=year(today()),L$1&lt;=$I1334,L$1&gt;=$H1334),0,if(and(L$1&lt;=$I1334,L$1&gt;=$H1334),$F1334,"")),if($E1334="Dropped",if(and(L$1&lt;=$I1334,L$1&gt;=$H1334),if(Year($D1334)=L$1,$F1334*0.8,if((year($D1334)+1)=L$1,$F1334*0.6,$F1334*0.4)) ,""),if($E1334="Minors",0,if($E1334="FA Contract",if(and(L$1&lt;=$I1334,L$1&gt;=$H1334),$F1334,""),if($E1334="YP Contract",if(L$1=$H1334,500000,if(L$1=($H1334+1),1000000,if(L$1=($H1334+2),1500000,"")))))))))</f>
        <v/>
      </c>
      <c r="M1334" s="65" t="str">
        <f t="shared" si="2254"/>
        <v/>
      </c>
      <c r="N1334" s="65" t="str">
        <f t="shared" si="2254"/>
        <v/>
      </c>
      <c r="O1334" s="65" t="str">
        <f t="shared" si="2254"/>
        <v/>
      </c>
      <c r="P1334" s="65" t="str">
        <f t="shared" si="2254"/>
        <v/>
      </c>
      <c r="Q1334" s="65" t="str">
        <f t="shared" si="2254"/>
        <v/>
      </c>
      <c r="R1334" s="65" t="str">
        <f t="shared" si="2254"/>
        <v/>
      </c>
      <c r="S1334" s="65" t="str">
        <f t="shared" si="2254"/>
        <v/>
      </c>
      <c r="T1334" s="65" t="str">
        <f t="shared" si="2254"/>
        <v/>
      </c>
      <c r="U1334" s="65" t="str">
        <f t="shared" si="2254"/>
        <v/>
      </c>
      <c r="V1334" s="65" t="str">
        <f t="shared" si="2254"/>
        <v/>
      </c>
      <c r="W1334" s="65" t="str">
        <f t="shared" si="2254"/>
        <v/>
      </c>
      <c r="X1334" s="65" t="str">
        <f t="shared" si="2254"/>
        <v/>
      </c>
      <c r="Y1334" s="65" t="str">
        <f t="shared" si="2254"/>
        <v/>
      </c>
      <c r="Z1334" s="65" t="str">
        <f t="shared" si="2254"/>
        <v/>
      </c>
    </row>
    <row r="1335">
      <c r="B1335" s="23"/>
      <c r="C1335" s="9"/>
      <c r="D1335" s="9"/>
      <c r="E1335" s="9"/>
      <c r="F1335" s="76"/>
      <c r="G1335" s="3"/>
      <c r="I1335" s="64" t="str">
        <f t="shared" si="4"/>
        <v/>
      </c>
      <c r="J1335" s="13" t="str">
        <f t="shared" si="1840"/>
        <v/>
      </c>
      <c r="K1335" s="13" t="str">
        <f t="shared" si="1879"/>
        <v/>
      </c>
      <c r="L1335" s="65" t="str">
        <f t="shared" ref="L1335:Z1335" si="2255">if($E1335="","",if($E1335="Injured",if(and(L$1=year(today()),L$1&lt;=$I1335,L$1&gt;=$H1335),0,if(and(L$1&lt;=$I1335,L$1&gt;=$H1335),$F1335,"")),if($E1335="Dropped",if(and(L$1&lt;=$I1335,L$1&gt;=$H1335),if(Year($D1335)=L$1,$F1335*0.8,if((year($D1335)+1)=L$1,$F1335*0.6,$F1335*0.4)) ,""),if($E1335="Minors",0,if($E1335="FA Contract",if(and(L$1&lt;=$I1335,L$1&gt;=$H1335),$F1335,""),if($E1335="YP Contract",if(L$1=$H1335,500000,if(L$1=($H1335+1),1000000,if(L$1=($H1335+2),1500000,"")))))))))</f>
        <v/>
      </c>
      <c r="M1335" s="65" t="str">
        <f t="shared" si="2255"/>
        <v/>
      </c>
      <c r="N1335" s="65" t="str">
        <f t="shared" si="2255"/>
        <v/>
      </c>
      <c r="O1335" s="65" t="str">
        <f t="shared" si="2255"/>
        <v/>
      </c>
      <c r="P1335" s="65" t="str">
        <f t="shared" si="2255"/>
        <v/>
      </c>
      <c r="Q1335" s="65" t="str">
        <f t="shared" si="2255"/>
        <v/>
      </c>
      <c r="R1335" s="65" t="str">
        <f t="shared" si="2255"/>
        <v/>
      </c>
      <c r="S1335" s="65" t="str">
        <f t="shared" si="2255"/>
        <v/>
      </c>
      <c r="T1335" s="65" t="str">
        <f t="shared" si="2255"/>
        <v/>
      </c>
      <c r="U1335" s="65" t="str">
        <f t="shared" si="2255"/>
        <v/>
      </c>
      <c r="V1335" s="65" t="str">
        <f t="shared" si="2255"/>
        <v/>
      </c>
      <c r="W1335" s="65" t="str">
        <f t="shared" si="2255"/>
        <v/>
      </c>
      <c r="X1335" s="65" t="str">
        <f t="shared" si="2255"/>
        <v/>
      </c>
      <c r="Y1335" s="65" t="str">
        <f t="shared" si="2255"/>
        <v/>
      </c>
      <c r="Z1335" s="65" t="str">
        <f t="shared" si="2255"/>
        <v/>
      </c>
    </row>
    <row r="1336">
      <c r="B1336" s="23"/>
      <c r="C1336" s="9"/>
      <c r="D1336" s="9"/>
      <c r="E1336" s="9"/>
      <c r="F1336" s="76"/>
      <c r="G1336" s="3"/>
      <c r="I1336" s="64" t="str">
        <f t="shared" si="4"/>
        <v/>
      </c>
      <c r="J1336" s="13" t="str">
        <f t="shared" si="1840"/>
        <v/>
      </c>
      <c r="K1336" s="13" t="str">
        <f t="shared" si="1879"/>
        <v/>
      </c>
      <c r="L1336" s="65" t="str">
        <f t="shared" ref="L1336:Z1336" si="2256">if($E1336="","",if($E1336="Injured",if(and(L$1=year(today()),L$1&lt;=$I1336,L$1&gt;=$H1336),0,if(and(L$1&lt;=$I1336,L$1&gt;=$H1336),$F1336,"")),if($E1336="Dropped",if(and(L$1&lt;=$I1336,L$1&gt;=$H1336),if(Year($D1336)=L$1,$F1336*0.8,if((year($D1336)+1)=L$1,$F1336*0.6,$F1336*0.4)) ,""),if($E1336="Minors",0,if($E1336="FA Contract",if(and(L$1&lt;=$I1336,L$1&gt;=$H1336),$F1336,""),if($E1336="YP Contract",if(L$1=$H1336,500000,if(L$1=($H1336+1),1000000,if(L$1=($H1336+2),1500000,"")))))))))</f>
        <v/>
      </c>
      <c r="M1336" s="65" t="str">
        <f t="shared" si="2256"/>
        <v/>
      </c>
      <c r="N1336" s="65" t="str">
        <f t="shared" si="2256"/>
        <v/>
      </c>
      <c r="O1336" s="65" t="str">
        <f t="shared" si="2256"/>
        <v/>
      </c>
      <c r="P1336" s="65" t="str">
        <f t="shared" si="2256"/>
        <v/>
      </c>
      <c r="Q1336" s="65" t="str">
        <f t="shared" si="2256"/>
        <v/>
      </c>
      <c r="R1336" s="65" t="str">
        <f t="shared" si="2256"/>
        <v/>
      </c>
      <c r="S1336" s="65" t="str">
        <f t="shared" si="2256"/>
        <v/>
      </c>
      <c r="T1336" s="65" t="str">
        <f t="shared" si="2256"/>
        <v/>
      </c>
      <c r="U1336" s="65" t="str">
        <f t="shared" si="2256"/>
        <v/>
      </c>
      <c r="V1336" s="65" t="str">
        <f t="shared" si="2256"/>
        <v/>
      </c>
      <c r="W1336" s="65" t="str">
        <f t="shared" si="2256"/>
        <v/>
      </c>
      <c r="X1336" s="65" t="str">
        <f t="shared" si="2256"/>
        <v/>
      </c>
      <c r="Y1336" s="65" t="str">
        <f t="shared" si="2256"/>
        <v/>
      </c>
      <c r="Z1336" s="65" t="str">
        <f t="shared" si="2256"/>
        <v/>
      </c>
    </row>
    <row r="1337">
      <c r="B1337" s="23"/>
      <c r="C1337" s="9"/>
      <c r="D1337" s="9"/>
      <c r="E1337" s="9"/>
      <c r="F1337" s="76"/>
      <c r="G1337" s="3"/>
      <c r="I1337" s="64" t="str">
        <f t="shared" si="4"/>
        <v/>
      </c>
      <c r="J1337" s="13" t="str">
        <f t="shared" si="1840"/>
        <v/>
      </c>
      <c r="K1337" s="13" t="str">
        <f t="shared" si="1879"/>
        <v/>
      </c>
      <c r="L1337" s="65" t="str">
        <f t="shared" ref="L1337:Z1337" si="2257">if($E1337="","",if($E1337="Injured",if(and(L$1=year(today()),L$1&lt;=$I1337,L$1&gt;=$H1337),0,if(and(L$1&lt;=$I1337,L$1&gt;=$H1337),$F1337,"")),if($E1337="Dropped",if(and(L$1&lt;=$I1337,L$1&gt;=$H1337),if(Year($D1337)=L$1,$F1337*0.8,if((year($D1337)+1)=L$1,$F1337*0.6,$F1337*0.4)) ,""),if($E1337="Minors",0,if($E1337="FA Contract",if(and(L$1&lt;=$I1337,L$1&gt;=$H1337),$F1337,""),if($E1337="YP Contract",if(L$1=$H1337,500000,if(L$1=($H1337+1),1000000,if(L$1=($H1337+2),1500000,"")))))))))</f>
        <v/>
      </c>
      <c r="M1337" s="65" t="str">
        <f t="shared" si="2257"/>
        <v/>
      </c>
      <c r="N1337" s="65" t="str">
        <f t="shared" si="2257"/>
        <v/>
      </c>
      <c r="O1337" s="65" t="str">
        <f t="shared" si="2257"/>
        <v/>
      </c>
      <c r="P1337" s="65" t="str">
        <f t="shared" si="2257"/>
        <v/>
      </c>
      <c r="Q1337" s="65" t="str">
        <f t="shared" si="2257"/>
        <v/>
      </c>
      <c r="R1337" s="65" t="str">
        <f t="shared" si="2257"/>
        <v/>
      </c>
      <c r="S1337" s="65" t="str">
        <f t="shared" si="2257"/>
        <v/>
      </c>
      <c r="T1337" s="65" t="str">
        <f t="shared" si="2257"/>
        <v/>
      </c>
      <c r="U1337" s="65" t="str">
        <f t="shared" si="2257"/>
        <v/>
      </c>
      <c r="V1337" s="65" t="str">
        <f t="shared" si="2257"/>
        <v/>
      </c>
      <c r="W1337" s="65" t="str">
        <f t="shared" si="2257"/>
        <v/>
      </c>
      <c r="X1337" s="65" t="str">
        <f t="shared" si="2257"/>
        <v/>
      </c>
      <c r="Y1337" s="65" t="str">
        <f t="shared" si="2257"/>
        <v/>
      </c>
      <c r="Z1337" s="65" t="str">
        <f t="shared" si="2257"/>
        <v/>
      </c>
    </row>
    <row r="1338">
      <c r="B1338" s="23"/>
      <c r="C1338" s="9"/>
      <c r="D1338" s="9"/>
      <c r="E1338" s="9"/>
      <c r="F1338" s="76"/>
      <c r="G1338" s="3"/>
      <c r="I1338" s="64" t="str">
        <f t="shared" si="4"/>
        <v/>
      </c>
      <c r="J1338" s="13" t="str">
        <f t="shared" si="1840"/>
        <v/>
      </c>
      <c r="K1338" s="13" t="str">
        <f t="shared" si="1879"/>
        <v/>
      </c>
      <c r="L1338" s="65" t="str">
        <f t="shared" ref="L1338:Z1338" si="2258">if($E1338="","",if($E1338="Injured",if(and(L$1=year(today()),L$1&lt;=$I1338,L$1&gt;=$H1338),0,if(and(L$1&lt;=$I1338,L$1&gt;=$H1338),$F1338,"")),if($E1338="Dropped",if(and(L$1&lt;=$I1338,L$1&gt;=$H1338),if(Year($D1338)=L$1,$F1338*0.8,if((year($D1338)+1)=L$1,$F1338*0.6,$F1338*0.4)) ,""),if($E1338="Minors",0,if($E1338="FA Contract",if(and(L$1&lt;=$I1338,L$1&gt;=$H1338),$F1338,""),if($E1338="YP Contract",if(L$1=$H1338,500000,if(L$1=($H1338+1),1000000,if(L$1=($H1338+2),1500000,"")))))))))</f>
        <v/>
      </c>
      <c r="M1338" s="65" t="str">
        <f t="shared" si="2258"/>
        <v/>
      </c>
      <c r="N1338" s="65" t="str">
        <f t="shared" si="2258"/>
        <v/>
      </c>
      <c r="O1338" s="65" t="str">
        <f t="shared" si="2258"/>
        <v/>
      </c>
      <c r="P1338" s="65" t="str">
        <f t="shared" si="2258"/>
        <v/>
      </c>
      <c r="Q1338" s="65" t="str">
        <f t="shared" si="2258"/>
        <v/>
      </c>
      <c r="R1338" s="65" t="str">
        <f t="shared" si="2258"/>
        <v/>
      </c>
      <c r="S1338" s="65" t="str">
        <f t="shared" si="2258"/>
        <v/>
      </c>
      <c r="T1338" s="65" t="str">
        <f t="shared" si="2258"/>
        <v/>
      </c>
      <c r="U1338" s="65" t="str">
        <f t="shared" si="2258"/>
        <v/>
      </c>
      <c r="V1338" s="65" t="str">
        <f t="shared" si="2258"/>
        <v/>
      </c>
      <c r="W1338" s="65" t="str">
        <f t="shared" si="2258"/>
        <v/>
      </c>
      <c r="X1338" s="65" t="str">
        <f t="shared" si="2258"/>
        <v/>
      </c>
      <c r="Y1338" s="65" t="str">
        <f t="shared" si="2258"/>
        <v/>
      </c>
      <c r="Z1338" s="65" t="str">
        <f t="shared" si="2258"/>
        <v/>
      </c>
    </row>
    <row r="1339">
      <c r="B1339" s="23"/>
      <c r="C1339" s="9"/>
      <c r="D1339" s="9"/>
      <c r="E1339" s="9"/>
      <c r="F1339" s="76"/>
      <c r="G1339" s="3"/>
      <c r="I1339" s="64" t="str">
        <f t="shared" si="4"/>
        <v/>
      </c>
      <c r="J1339" s="13" t="str">
        <f t="shared" si="1840"/>
        <v/>
      </c>
      <c r="K1339" s="13" t="str">
        <f t="shared" si="1879"/>
        <v/>
      </c>
      <c r="L1339" s="65" t="str">
        <f t="shared" ref="L1339:Z1339" si="2259">if($E1339="","",if($E1339="Injured",if(and(L$1=year(today()),L$1&lt;=$I1339,L$1&gt;=$H1339),0,if(and(L$1&lt;=$I1339,L$1&gt;=$H1339),$F1339,"")),if($E1339="Dropped",if(and(L$1&lt;=$I1339,L$1&gt;=$H1339),if(Year($D1339)=L$1,$F1339*0.8,if((year($D1339)+1)=L$1,$F1339*0.6,$F1339*0.4)) ,""),if($E1339="Minors",0,if($E1339="FA Contract",if(and(L$1&lt;=$I1339,L$1&gt;=$H1339),$F1339,""),if($E1339="YP Contract",if(L$1=$H1339,500000,if(L$1=($H1339+1),1000000,if(L$1=($H1339+2),1500000,"")))))))))</f>
        <v/>
      </c>
      <c r="M1339" s="65" t="str">
        <f t="shared" si="2259"/>
        <v/>
      </c>
      <c r="N1339" s="65" t="str">
        <f t="shared" si="2259"/>
        <v/>
      </c>
      <c r="O1339" s="65" t="str">
        <f t="shared" si="2259"/>
        <v/>
      </c>
      <c r="P1339" s="65" t="str">
        <f t="shared" si="2259"/>
        <v/>
      </c>
      <c r="Q1339" s="65" t="str">
        <f t="shared" si="2259"/>
        <v/>
      </c>
      <c r="R1339" s="65" t="str">
        <f t="shared" si="2259"/>
        <v/>
      </c>
      <c r="S1339" s="65" t="str">
        <f t="shared" si="2259"/>
        <v/>
      </c>
      <c r="T1339" s="65" t="str">
        <f t="shared" si="2259"/>
        <v/>
      </c>
      <c r="U1339" s="65" t="str">
        <f t="shared" si="2259"/>
        <v/>
      </c>
      <c r="V1339" s="65" t="str">
        <f t="shared" si="2259"/>
        <v/>
      </c>
      <c r="W1339" s="65" t="str">
        <f t="shared" si="2259"/>
        <v/>
      </c>
      <c r="X1339" s="65" t="str">
        <f t="shared" si="2259"/>
        <v/>
      </c>
      <c r="Y1339" s="65" t="str">
        <f t="shared" si="2259"/>
        <v/>
      </c>
      <c r="Z1339" s="65" t="str">
        <f t="shared" si="2259"/>
        <v/>
      </c>
    </row>
    <row r="1340">
      <c r="B1340" s="23"/>
      <c r="C1340" s="9"/>
      <c r="D1340" s="9"/>
      <c r="E1340" s="9"/>
      <c r="F1340" s="76"/>
      <c r="G1340" s="3"/>
      <c r="I1340" s="64" t="str">
        <f t="shared" si="4"/>
        <v/>
      </c>
      <c r="J1340" s="13" t="str">
        <f t="shared" si="1840"/>
        <v/>
      </c>
      <c r="K1340" s="13" t="str">
        <f t="shared" si="1879"/>
        <v/>
      </c>
      <c r="L1340" s="65" t="str">
        <f t="shared" ref="L1340:Z1340" si="2260">if($E1340="","",if($E1340="Injured",if(and(L$1=year(today()),L$1&lt;=$I1340,L$1&gt;=$H1340),0,if(and(L$1&lt;=$I1340,L$1&gt;=$H1340),$F1340,"")),if($E1340="Dropped",if(and(L$1&lt;=$I1340,L$1&gt;=$H1340),if(Year($D1340)=L$1,$F1340*0.8,if((year($D1340)+1)=L$1,$F1340*0.6,$F1340*0.4)) ,""),if($E1340="Minors",0,if($E1340="FA Contract",if(and(L$1&lt;=$I1340,L$1&gt;=$H1340),$F1340,""),if($E1340="YP Contract",if(L$1=$H1340,500000,if(L$1=($H1340+1),1000000,if(L$1=($H1340+2),1500000,"")))))))))</f>
        <v/>
      </c>
      <c r="M1340" s="65" t="str">
        <f t="shared" si="2260"/>
        <v/>
      </c>
      <c r="N1340" s="65" t="str">
        <f t="shared" si="2260"/>
        <v/>
      </c>
      <c r="O1340" s="65" t="str">
        <f t="shared" si="2260"/>
        <v/>
      </c>
      <c r="P1340" s="65" t="str">
        <f t="shared" si="2260"/>
        <v/>
      </c>
      <c r="Q1340" s="65" t="str">
        <f t="shared" si="2260"/>
        <v/>
      </c>
      <c r="R1340" s="65" t="str">
        <f t="shared" si="2260"/>
        <v/>
      </c>
      <c r="S1340" s="65" t="str">
        <f t="shared" si="2260"/>
        <v/>
      </c>
      <c r="T1340" s="65" t="str">
        <f t="shared" si="2260"/>
        <v/>
      </c>
      <c r="U1340" s="65" t="str">
        <f t="shared" si="2260"/>
        <v/>
      </c>
      <c r="V1340" s="65" t="str">
        <f t="shared" si="2260"/>
        <v/>
      </c>
      <c r="W1340" s="65" t="str">
        <f t="shared" si="2260"/>
        <v/>
      </c>
      <c r="X1340" s="65" t="str">
        <f t="shared" si="2260"/>
        <v/>
      </c>
      <c r="Y1340" s="65" t="str">
        <f t="shared" si="2260"/>
        <v/>
      </c>
      <c r="Z1340" s="65" t="str">
        <f t="shared" si="2260"/>
        <v/>
      </c>
    </row>
    <row r="1341">
      <c r="B1341" s="23"/>
      <c r="C1341" s="9"/>
      <c r="D1341" s="9"/>
      <c r="E1341" s="9"/>
      <c r="F1341" s="76"/>
      <c r="G1341" s="3"/>
      <c r="I1341" s="64" t="str">
        <f t="shared" si="4"/>
        <v/>
      </c>
      <c r="J1341" s="13" t="str">
        <f t="shared" si="1840"/>
        <v/>
      </c>
      <c r="K1341" s="13" t="str">
        <f t="shared" si="1879"/>
        <v/>
      </c>
      <c r="L1341" s="65" t="str">
        <f t="shared" ref="L1341:Z1341" si="2261">if($E1341="","",if($E1341="Injured",if(and(L$1=year(today()),L$1&lt;=$I1341,L$1&gt;=$H1341),0,if(and(L$1&lt;=$I1341,L$1&gt;=$H1341),$F1341,"")),if($E1341="Dropped",if(and(L$1&lt;=$I1341,L$1&gt;=$H1341),if(Year($D1341)=L$1,$F1341*0.8,if((year($D1341)+1)=L$1,$F1341*0.6,$F1341*0.4)) ,""),if($E1341="Minors",0,if($E1341="FA Contract",if(and(L$1&lt;=$I1341,L$1&gt;=$H1341),$F1341,""),if($E1341="YP Contract",if(L$1=$H1341,500000,if(L$1=($H1341+1),1000000,if(L$1=($H1341+2),1500000,"")))))))))</f>
        <v/>
      </c>
      <c r="M1341" s="65" t="str">
        <f t="shared" si="2261"/>
        <v/>
      </c>
      <c r="N1341" s="65" t="str">
        <f t="shared" si="2261"/>
        <v/>
      </c>
      <c r="O1341" s="65" t="str">
        <f t="shared" si="2261"/>
        <v/>
      </c>
      <c r="P1341" s="65" t="str">
        <f t="shared" si="2261"/>
        <v/>
      </c>
      <c r="Q1341" s="65" t="str">
        <f t="shared" si="2261"/>
        <v/>
      </c>
      <c r="R1341" s="65" t="str">
        <f t="shared" si="2261"/>
        <v/>
      </c>
      <c r="S1341" s="65" t="str">
        <f t="shared" si="2261"/>
        <v/>
      </c>
      <c r="T1341" s="65" t="str">
        <f t="shared" si="2261"/>
        <v/>
      </c>
      <c r="U1341" s="65" t="str">
        <f t="shared" si="2261"/>
        <v/>
      </c>
      <c r="V1341" s="65" t="str">
        <f t="shared" si="2261"/>
        <v/>
      </c>
      <c r="W1341" s="65" t="str">
        <f t="shared" si="2261"/>
        <v/>
      </c>
      <c r="X1341" s="65" t="str">
        <f t="shared" si="2261"/>
        <v/>
      </c>
      <c r="Y1341" s="65" t="str">
        <f t="shared" si="2261"/>
        <v/>
      </c>
      <c r="Z1341" s="65" t="str">
        <f t="shared" si="2261"/>
        <v/>
      </c>
    </row>
    <row r="1342">
      <c r="B1342" s="23"/>
      <c r="C1342" s="9"/>
      <c r="D1342" s="9"/>
      <c r="E1342" s="9"/>
      <c r="F1342" s="76"/>
      <c r="G1342" s="3"/>
      <c r="I1342" s="64" t="str">
        <f t="shared" si="4"/>
        <v/>
      </c>
      <c r="J1342" s="13" t="str">
        <f t="shared" si="1840"/>
        <v/>
      </c>
      <c r="K1342" s="13" t="str">
        <f t="shared" si="1879"/>
        <v/>
      </c>
      <c r="L1342" s="65" t="str">
        <f t="shared" ref="L1342:Z1342" si="2262">if($E1342="","",if($E1342="Injured",if(and(L$1=year(today()),L$1&lt;=$I1342,L$1&gt;=$H1342),0,if(and(L$1&lt;=$I1342,L$1&gt;=$H1342),$F1342,"")),if($E1342="Dropped",if(and(L$1&lt;=$I1342,L$1&gt;=$H1342),if(Year($D1342)=L$1,$F1342*0.8,if((year($D1342)+1)=L$1,$F1342*0.6,$F1342*0.4)) ,""),if($E1342="Minors",0,if($E1342="FA Contract",if(and(L$1&lt;=$I1342,L$1&gt;=$H1342),$F1342,""),if($E1342="YP Contract",if(L$1=$H1342,500000,if(L$1=($H1342+1),1000000,if(L$1=($H1342+2),1500000,"")))))))))</f>
        <v/>
      </c>
      <c r="M1342" s="65" t="str">
        <f t="shared" si="2262"/>
        <v/>
      </c>
      <c r="N1342" s="65" t="str">
        <f t="shared" si="2262"/>
        <v/>
      </c>
      <c r="O1342" s="65" t="str">
        <f t="shared" si="2262"/>
        <v/>
      </c>
      <c r="P1342" s="65" t="str">
        <f t="shared" si="2262"/>
        <v/>
      </c>
      <c r="Q1342" s="65" t="str">
        <f t="shared" si="2262"/>
        <v/>
      </c>
      <c r="R1342" s="65" t="str">
        <f t="shared" si="2262"/>
        <v/>
      </c>
      <c r="S1342" s="65" t="str">
        <f t="shared" si="2262"/>
        <v/>
      </c>
      <c r="T1342" s="65" t="str">
        <f t="shared" si="2262"/>
        <v/>
      </c>
      <c r="U1342" s="65" t="str">
        <f t="shared" si="2262"/>
        <v/>
      </c>
      <c r="V1342" s="65" t="str">
        <f t="shared" si="2262"/>
        <v/>
      </c>
      <c r="W1342" s="65" t="str">
        <f t="shared" si="2262"/>
        <v/>
      </c>
      <c r="X1342" s="65" t="str">
        <f t="shared" si="2262"/>
        <v/>
      </c>
      <c r="Y1342" s="65" t="str">
        <f t="shared" si="2262"/>
        <v/>
      </c>
      <c r="Z1342" s="65" t="str">
        <f t="shared" si="2262"/>
        <v/>
      </c>
    </row>
    <row r="1343">
      <c r="B1343" s="23"/>
      <c r="C1343" s="9"/>
      <c r="D1343" s="9"/>
      <c r="E1343" s="9"/>
      <c r="F1343" s="76"/>
      <c r="G1343" s="3"/>
      <c r="I1343" s="64" t="str">
        <f t="shared" si="4"/>
        <v/>
      </c>
      <c r="J1343" s="13" t="str">
        <f t="shared" si="1840"/>
        <v/>
      </c>
      <c r="K1343" s="13" t="str">
        <f t="shared" si="1879"/>
        <v/>
      </c>
      <c r="L1343" s="65" t="str">
        <f t="shared" ref="L1343:Z1343" si="2263">if($E1343="","",if($E1343="Injured",if(and(L$1=year(today()),L$1&lt;=$I1343,L$1&gt;=$H1343),0,if(and(L$1&lt;=$I1343,L$1&gt;=$H1343),$F1343,"")),if($E1343="Dropped",if(and(L$1&lt;=$I1343,L$1&gt;=$H1343),if(Year($D1343)=L$1,$F1343*0.8,if((year($D1343)+1)=L$1,$F1343*0.6,$F1343*0.4)) ,""),if($E1343="Minors",0,if($E1343="FA Contract",if(and(L$1&lt;=$I1343,L$1&gt;=$H1343),$F1343,""),if($E1343="YP Contract",if(L$1=$H1343,500000,if(L$1=($H1343+1),1000000,if(L$1=($H1343+2),1500000,"")))))))))</f>
        <v/>
      </c>
      <c r="M1343" s="65" t="str">
        <f t="shared" si="2263"/>
        <v/>
      </c>
      <c r="N1343" s="65" t="str">
        <f t="shared" si="2263"/>
        <v/>
      </c>
      <c r="O1343" s="65" t="str">
        <f t="shared" si="2263"/>
        <v/>
      </c>
      <c r="P1343" s="65" t="str">
        <f t="shared" si="2263"/>
        <v/>
      </c>
      <c r="Q1343" s="65" t="str">
        <f t="shared" si="2263"/>
        <v/>
      </c>
      <c r="R1343" s="65" t="str">
        <f t="shared" si="2263"/>
        <v/>
      </c>
      <c r="S1343" s="65" t="str">
        <f t="shared" si="2263"/>
        <v/>
      </c>
      <c r="T1343" s="65" t="str">
        <f t="shared" si="2263"/>
        <v/>
      </c>
      <c r="U1343" s="65" t="str">
        <f t="shared" si="2263"/>
        <v/>
      </c>
      <c r="V1343" s="65" t="str">
        <f t="shared" si="2263"/>
        <v/>
      </c>
      <c r="W1343" s="65" t="str">
        <f t="shared" si="2263"/>
        <v/>
      </c>
      <c r="X1343" s="65" t="str">
        <f t="shared" si="2263"/>
        <v/>
      </c>
      <c r="Y1343" s="65" t="str">
        <f t="shared" si="2263"/>
        <v/>
      </c>
      <c r="Z1343" s="65" t="str">
        <f t="shared" si="2263"/>
        <v/>
      </c>
    </row>
    <row r="1344">
      <c r="B1344" s="23"/>
      <c r="C1344" s="9"/>
      <c r="D1344" s="9"/>
      <c r="E1344" s="9"/>
      <c r="F1344" s="76"/>
      <c r="G1344" s="3"/>
      <c r="I1344" s="64" t="str">
        <f t="shared" si="4"/>
        <v/>
      </c>
      <c r="J1344" s="13" t="str">
        <f t="shared" si="1840"/>
        <v/>
      </c>
      <c r="K1344" s="13" t="str">
        <f t="shared" si="1879"/>
        <v/>
      </c>
      <c r="L1344" s="65" t="str">
        <f t="shared" ref="L1344:Z1344" si="2264">if($E1344="","",if($E1344="Injured",if(and(L$1=year(today()),L$1&lt;=$I1344,L$1&gt;=$H1344),0,if(and(L$1&lt;=$I1344,L$1&gt;=$H1344),$F1344,"")),if($E1344="Dropped",if(and(L$1&lt;=$I1344,L$1&gt;=$H1344),if(Year($D1344)=L$1,$F1344*0.8,if((year($D1344)+1)=L$1,$F1344*0.6,$F1344*0.4)) ,""),if($E1344="Minors",0,if($E1344="FA Contract",if(and(L$1&lt;=$I1344,L$1&gt;=$H1344),$F1344,""),if($E1344="YP Contract",if(L$1=$H1344,500000,if(L$1=($H1344+1),1000000,if(L$1=($H1344+2),1500000,"")))))))))</f>
        <v/>
      </c>
      <c r="M1344" s="65" t="str">
        <f t="shared" si="2264"/>
        <v/>
      </c>
      <c r="N1344" s="65" t="str">
        <f t="shared" si="2264"/>
        <v/>
      </c>
      <c r="O1344" s="65" t="str">
        <f t="shared" si="2264"/>
        <v/>
      </c>
      <c r="P1344" s="65" t="str">
        <f t="shared" si="2264"/>
        <v/>
      </c>
      <c r="Q1344" s="65" t="str">
        <f t="shared" si="2264"/>
        <v/>
      </c>
      <c r="R1344" s="65" t="str">
        <f t="shared" si="2264"/>
        <v/>
      </c>
      <c r="S1344" s="65" t="str">
        <f t="shared" si="2264"/>
        <v/>
      </c>
      <c r="T1344" s="65" t="str">
        <f t="shared" si="2264"/>
        <v/>
      </c>
      <c r="U1344" s="65" t="str">
        <f t="shared" si="2264"/>
        <v/>
      </c>
      <c r="V1344" s="65" t="str">
        <f t="shared" si="2264"/>
        <v/>
      </c>
      <c r="W1344" s="65" t="str">
        <f t="shared" si="2264"/>
        <v/>
      </c>
      <c r="X1344" s="65" t="str">
        <f t="shared" si="2264"/>
        <v/>
      </c>
      <c r="Y1344" s="65" t="str">
        <f t="shared" si="2264"/>
        <v/>
      </c>
      <c r="Z1344" s="65" t="str">
        <f t="shared" si="2264"/>
        <v/>
      </c>
    </row>
    <row r="1345">
      <c r="B1345" s="23"/>
      <c r="C1345" s="9"/>
      <c r="D1345" s="9"/>
      <c r="E1345" s="9"/>
      <c r="F1345" s="76"/>
      <c r="G1345" s="3"/>
      <c r="I1345" s="64" t="str">
        <f t="shared" si="4"/>
        <v/>
      </c>
      <c r="J1345" s="13" t="str">
        <f t="shared" si="1840"/>
        <v/>
      </c>
      <c r="K1345" s="13" t="str">
        <f t="shared" si="1879"/>
        <v/>
      </c>
      <c r="L1345" s="65" t="str">
        <f t="shared" ref="L1345:Z1345" si="2265">if($E1345="","",if($E1345="Injured",if(and(L$1=year(today()),L$1&lt;=$I1345,L$1&gt;=$H1345),0,if(and(L$1&lt;=$I1345,L$1&gt;=$H1345),$F1345,"")),if($E1345="Dropped",if(and(L$1&lt;=$I1345,L$1&gt;=$H1345),if(Year($D1345)=L$1,$F1345*0.8,if((year($D1345)+1)=L$1,$F1345*0.6,$F1345*0.4)) ,""),if($E1345="Minors",0,if($E1345="FA Contract",if(and(L$1&lt;=$I1345,L$1&gt;=$H1345),$F1345,""),if($E1345="YP Contract",if(L$1=$H1345,500000,if(L$1=($H1345+1),1000000,if(L$1=($H1345+2),1500000,"")))))))))</f>
        <v/>
      </c>
      <c r="M1345" s="65" t="str">
        <f t="shared" si="2265"/>
        <v/>
      </c>
      <c r="N1345" s="65" t="str">
        <f t="shared" si="2265"/>
        <v/>
      </c>
      <c r="O1345" s="65" t="str">
        <f t="shared" si="2265"/>
        <v/>
      </c>
      <c r="P1345" s="65" t="str">
        <f t="shared" si="2265"/>
        <v/>
      </c>
      <c r="Q1345" s="65" t="str">
        <f t="shared" si="2265"/>
        <v/>
      </c>
      <c r="R1345" s="65" t="str">
        <f t="shared" si="2265"/>
        <v/>
      </c>
      <c r="S1345" s="65" t="str">
        <f t="shared" si="2265"/>
        <v/>
      </c>
      <c r="T1345" s="65" t="str">
        <f t="shared" si="2265"/>
        <v/>
      </c>
      <c r="U1345" s="65" t="str">
        <f t="shared" si="2265"/>
        <v/>
      </c>
      <c r="V1345" s="65" t="str">
        <f t="shared" si="2265"/>
        <v/>
      </c>
      <c r="W1345" s="65" t="str">
        <f t="shared" si="2265"/>
        <v/>
      </c>
      <c r="X1345" s="65" t="str">
        <f t="shared" si="2265"/>
        <v/>
      </c>
      <c r="Y1345" s="65" t="str">
        <f t="shared" si="2265"/>
        <v/>
      </c>
      <c r="Z1345" s="65" t="str">
        <f t="shared" si="2265"/>
        <v/>
      </c>
    </row>
    <row r="1346">
      <c r="B1346" s="23"/>
      <c r="C1346" s="9"/>
      <c r="D1346" s="9"/>
      <c r="E1346" s="9"/>
      <c r="F1346" s="76"/>
      <c r="G1346" s="3"/>
      <c r="I1346" s="64" t="str">
        <f t="shared" si="4"/>
        <v/>
      </c>
      <c r="J1346" s="13" t="str">
        <f t="shared" si="1840"/>
        <v/>
      </c>
      <c r="K1346" s="13" t="str">
        <f t="shared" si="1879"/>
        <v/>
      </c>
      <c r="L1346" s="65" t="str">
        <f t="shared" ref="L1346:Z1346" si="2266">if($E1346="","",if($E1346="Injured",if(and(L$1=year(today()),L$1&lt;=$I1346,L$1&gt;=$H1346),0,if(and(L$1&lt;=$I1346,L$1&gt;=$H1346),$F1346,"")),if($E1346="Dropped",if(and(L$1&lt;=$I1346,L$1&gt;=$H1346),if(Year($D1346)=L$1,$F1346*0.8,if((year($D1346)+1)=L$1,$F1346*0.6,$F1346*0.4)) ,""),if($E1346="Minors",0,if($E1346="FA Contract",if(and(L$1&lt;=$I1346,L$1&gt;=$H1346),$F1346,""),if($E1346="YP Contract",if(L$1=$H1346,500000,if(L$1=($H1346+1),1000000,if(L$1=($H1346+2),1500000,"")))))))))</f>
        <v/>
      </c>
      <c r="M1346" s="65" t="str">
        <f t="shared" si="2266"/>
        <v/>
      </c>
      <c r="N1346" s="65" t="str">
        <f t="shared" si="2266"/>
        <v/>
      </c>
      <c r="O1346" s="65" t="str">
        <f t="shared" si="2266"/>
        <v/>
      </c>
      <c r="P1346" s="65" t="str">
        <f t="shared" si="2266"/>
        <v/>
      </c>
      <c r="Q1346" s="65" t="str">
        <f t="shared" si="2266"/>
        <v/>
      </c>
      <c r="R1346" s="65" t="str">
        <f t="shared" si="2266"/>
        <v/>
      </c>
      <c r="S1346" s="65" t="str">
        <f t="shared" si="2266"/>
        <v/>
      </c>
      <c r="T1346" s="65" t="str">
        <f t="shared" si="2266"/>
        <v/>
      </c>
      <c r="U1346" s="65" t="str">
        <f t="shared" si="2266"/>
        <v/>
      </c>
      <c r="V1346" s="65" t="str">
        <f t="shared" si="2266"/>
        <v/>
      </c>
      <c r="W1346" s="65" t="str">
        <f t="shared" si="2266"/>
        <v/>
      </c>
      <c r="X1346" s="65" t="str">
        <f t="shared" si="2266"/>
        <v/>
      </c>
      <c r="Y1346" s="65" t="str">
        <f t="shared" si="2266"/>
        <v/>
      </c>
      <c r="Z1346" s="65" t="str">
        <f t="shared" si="2266"/>
        <v/>
      </c>
    </row>
    <row r="1347">
      <c r="B1347" s="23"/>
      <c r="C1347" s="9"/>
      <c r="D1347" s="9"/>
      <c r="E1347" s="9"/>
      <c r="F1347" s="76"/>
      <c r="G1347" s="3"/>
      <c r="I1347" s="64" t="str">
        <f t="shared" si="4"/>
        <v/>
      </c>
      <c r="J1347" s="13" t="str">
        <f t="shared" si="1840"/>
        <v/>
      </c>
      <c r="K1347" s="13" t="str">
        <f t="shared" si="1879"/>
        <v/>
      </c>
      <c r="L1347" s="65" t="str">
        <f t="shared" ref="L1347:Z1347" si="2267">if($E1347="","",if($E1347="Injured",if(and(L$1=year(today()),L$1&lt;=$I1347,L$1&gt;=$H1347),0,if(and(L$1&lt;=$I1347,L$1&gt;=$H1347),$F1347,"")),if($E1347="Dropped",if(and(L$1&lt;=$I1347,L$1&gt;=$H1347),if(Year($D1347)=L$1,$F1347*0.8,if((year($D1347)+1)=L$1,$F1347*0.6,$F1347*0.4)) ,""),if($E1347="Minors",0,if($E1347="FA Contract",if(and(L$1&lt;=$I1347,L$1&gt;=$H1347),$F1347,""),if($E1347="YP Contract",if(L$1=$H1347,500000,if(L$1=($H1347+1),1000000,if(L$1=($H1347+2),1500000,"")))))))))</f>
        <v/>
      </c>
      <c r="M1347" s="65" t="str">
        <f t="shared" si="2267"/>
        <v/>
      </c>
      <c r="N1347" s="65" t="str">
        <f t="shared" si="2267"/>
        <v/>
      </c>
      <c r="O1347" s="65" t="str">
        <f t="shared" si="2267"/>
        <v/>
      </c>
      <c r="P1347" s="65" t="str">
        <f t="shared" si="2267"/>
        <v/>
      </c>
      <c r="Q1347" s="65" t="str">
        <f t="shared" si="2267"/>
        <v/>
      </c>
      <c r="R1347" s="65" t="str">
        <f t="shared" si="2267"/>
        <v/>
      </c>
      <c r="S1347" s="65" t="str">
        <f t="shared" si="2267"/>
        <v/>
      </c>
      <c r="T1347" s="65" t="str">
        <f t="shared" si="2267"/>
        <v/>
      </c>
      <c r="U1347" s="65" t="str">
        <f t="shared" si="2267"/>
        <v/>
      </c>
      <c r="V1347" s="65" t="str">
        <f t="shared" si="2267"/>
        <v/>
      </c>
      <c r="W1347" s="65" t="str">
        <f t="shared" si="2267"/>
        <v/>
      </c>
      <c r="X1347" s="65" t="str">
        <f t="shared" si="2267"/>
        <v/>
      </c>
      <c r="Y1347" s="65" t="str">
        <f t="shared" si="2267"/>
        <v/>
      </c>
      <c r="Z1347" s="65" t="str">
        <f t="shared" si="2267"/>
        <v/>
      </c>
    </row>
    <row r="1348">
      <c r="B1348" s="23"/>
      <c r="C1348" s="9"/>
      <c r="D1348" s="9"/>
      <c r="E1348" s="9"/>
      <c r="F1348" s="76"/>
      <c r="G1348" s="3"/>
      <c r="I1348" s="64" t="str">
        <f t="shared" si="4"/>
        <v/>
      </c>
      <c r="J1348" s="13" t="str">
        <f t="shared" si="1840"/>
        <v/>
      </c>
      <c r="K1348" s="13" t="str">
        <f t="shared" si="1879"/>
        <v/>
      </c>
      <c r="L1348" s="65" t="str">
        <f t="shared" ref="L1348:Z1348" si="2268">if($E1348="","",if($E1348="Injured",if(and(L$1=year(today()),L$1&lt;=$I1348,L$1&gt;=$H1348),0,if(and(L$1&lt;=$I1348,L$1&gt;=$H1348),$F1348,"")),if($E1348="Dropped",if(and(L$1&lt;=$I1348,L$1&gt;=$H1348),if(Year($D1348)=L$1,$F1348*0.8,if((year($D1348)+1)=L$1,$F1348*0.6,$F1348*0.4)) ,""),if($E1348="Minors",0,if($E1348="FA Contract",if(and(L$1&lt;=$I1348,L$1&gt;=$H1348),$F1348,""),if($E1348="YP Contract",if(L$1=$H1348,500000,if(L$1=($H1348+1),1000000,if(L$1=($H1348+2),1500000,"")))))))))</f>
        <v/>
      </c>
      <c r="M1348" s="65" t="str">
        <f t="shared" si="2268"/>
        <v/>
      </c>
      <c r="N1348" s="65" t="str">
        <f t="shared" si="2268"/>
        <v/>
      </c>
      <c r="O1348" s="65" t="str">
        <f t="shared" si="2268"/>
        <v/>
      </c>
      <c r="P1348" s="65" t="str">
        <f t="shared" si="2268"/>
        <v/>
      </c>
      <c r="Q1348" s="65" t="str">
        <f t="shared" si="2268"/>
        <v/>
      </c>
      <c r="R1348" s="65" t="str">
        <f t="shared" si="2268"/>
        <v/>
      </c>
      <c r="S1348" s="65" t="str">
        <f t="shared" si="2268"/>
        <v/>
      </c>
      <c r="T1348" s="65" t="str">
        <f t="shared" si="2268"/>
        <v/>
      </c>
      <c r="U1348" s="65" t="str">
        <f t="shared" si="2268"/>
        <v/>
      </c>
      <c r="V1348" s="65" t="str">
        <f t="shared" si="2268"/>
        <v/>
      </c>
      <c r="W1348" s="65" t="str">
        <f t="shared" si="2268"/>
        <v/>
      </c>
      <c r="X1348" s="65" t="str">
        <f t="shared" si="2268"/>
        <v/>
      </c>
      <c r="Y1348" s="65" t="str">
        <f t="shared" si="2268"/>
        <v/>
      </c>
      <c r="Z1348" s="65" t="str">
        <f t="shared" si="2268"/>
        <v/>
      </c>
    </row>
    <row r="1349">
      <c r="B1349" s="23"/>
      <c r="C1349" s="9"/>
      <c r="D1349" s="9"/>
      <c r="E1349" s="9"/>
      <c r="F1349" s="76"/>
      <c r="G1349" s="3"/>
      <c r="I1349" s="64" t="str">
        <f t="shared" si="4"/>
        <v/>
      </c>
      <c r="J1349" s="13" t="str">
        <f t="shared" si="1840"/>
        <v/>
      </c>
      <c r="K1349" s="13" t="str">
        <f t="shared" si="1879"/>
        <v/>
      </c>
      <c r="L1349" s="65" t="str">
        <f t="shared" ref="L1349:Z1349" si="2269">if($E1349="","",if($E1349="Injured",if(and(L$1=year(today()),L$1&lt;=$I1349,L$1&gt;=$H1349),0,if(and(L$1&lt;=$I1349,L$1&gt;=$H1349),$F1349,"")),if($E1349="Dropped",if(and(L$1&lt;=$I1349,L$1&gt;=$H1349),if(Year($D1349)=L$1,$F1349*0.8,if((year($D1349)+1)=L$1,$F1349*0.6,$F1349*0.4)) ,""),if($E1349="Minors",0,if($E1349="FA Contract",if(and(L$1&lt;=$I1349,L$1&gt;=$H1349),$F1349,""),if($E1349="YP Contract",if(L$1=$H1349,500000,if(L$1=($H1349+1),1000000,if(L$1=($H1349+2),1500000,"")))))))))</f>
        <v/>
      </c>
      <c r="M1349" s="65" t="str">
        <f t="shared" si="2269"/>
        <v/>
      </c>
      <c r="N1349" s="65" t="str">
        <f t="shared" si="2269"/>
        <v/>
      </c>
      <c r="O1349" s="65" t="str">
        <f t="shared" si="2269"/>
        <v/>
      </c>
      <c r="P1349" s="65" t="str">
        <f t="shared" si="2269"/>
        <v/>
      </c>
      <c r="Q1349" s="65" t="str">
        <f t="shared" si="2269"/>
        <v/>
      </c>
      <c r="R1349" s="65" t="str">
        <f t="shared" si="2269"/>
        <v/>
      </c>
      <c r="S1349" s="65" t="str">
        <f t="shared" si="2269"/>
        <v/>
      </c>
      <c r="T1349" s="65" t="str">
        <f t="shared" si="2269"/>
        <v/>
      </c>
      <c r="U1349" s="65" t="str">
        <f t="shared" si="2269"/>
        <v/>
      </c>
      <c r="V1349" s="65" t="str">
        <f t="shared" si="2269"/>
        <v/>
      </c>
      <c r="W1349" s="65" t="str">
        <f t="shared" si="2269"/>
        <v/>
      </c>
      <c r="X1349" s="65" t="str">
        <f t="shared" si="2269"/>
        <v/>
      </c>
      <c r="Y1349" s="65" t="str">
        <f t="shared" si="2269"/>
        <v/>
      </c>
      <c r="Z1349" s="65" t="str">
        <f t="shared" si="2269"/>
        <v/>
      </c>
    </row>
    <row r="1350">
      <c r="B1350" s="23"/>
      <c r="C1350" s="9"/>
      <c r="D1350" s="9"/>
      <c r="E1350" s="9"/>
      <c r="F1350" s="76"/>
      <c r="G1350" s="3"/>
      <c r="I1350" s="64" t="str">
        <f t="shared" si="4"/>
        <v/>
      </c>
      <c r="J1350" s="13" t="str">
        <f t="shared" si="1840"/>
        <v/>
      </c>
      <c r="K1350" s="13" t="str">
        <f t="shared" si="1879"/>
        <v/>
      </c>
      <c r="L1350" s="65" t="str">
        <f t="shared" ref="L1350:Z1350" si="2270">if($E1350="","",if($E1350="Injured",if(and(L$1=year(today()),L$1&lt;=$I1350,L$1&gt;=$H1350),0,if(and(L$1&lt;=$I1350,L$1&gt;=$H1350),$F1350,"")),if($E1350="Dropped",if(and(L$1&lt;=$I1350,L$1&gt;=$H1350),if(Year($D1350)=L$1,$F1350*0.8,if((year($D1350)+1)=L$1,$F1350*0.6,$F1350*0.4)) ,""),if($E1350="Minors",0,if($E1350="FA Contract",if(and(L$1&lt;=$I1350,L$1&gt;=$H1350),$F1350,""),if($E1350="YP Contract",if(L$1=$H1350,500000,if(L$1=($H1350+1),1000000,if(L$1=($H1350+2),1500000,"")))))))))</f>
        <v/>
      </c>
      <c r="M1350" s="65" t="str">
        <f t="shared" si="2270"/>
        <v/>
      </c>
      <c r="N1350" s="65" t="str">
        <f t="shared" si="2270"/>
        <v/>
      </c>
      <c r="O1350" s="65" t="str">
        <f t="shared" si="2270"/>
        <v/>
      </c>
      <c r="P1350" s="65" t="str">
        <f t="shared" si="2270"/>
        <v/>
      </c>
      <c r="Q1350" s="65" t="str">
        <f t="shared" si="2270"/>
        <v/>
      </c>
      <c r="R1350" s="65" t="str">
        <f t="shared" si="2270"/>
        <v/>
      </c>
      <c r="S1350" s="65" t="str">
        <f t="shared" si="2270"/>
        <v/>
      </c>
      <c r="T1350" s="65" t="str">
        <f t="shared" si="2270"/>
        <v/>
      </c>
      <c r="U1350" s="65" t="str">
        <f t="shared" si="2270"/>
        <v/>
      </c>
      <c r="V1350" s="65" t="str">
        <f t="shared" si="2270"/>
        <v/>
      </c>
      <c r="W1350" s="65" t="str">
        <f t="shared" si="2270"/>
        <v/>
      </c>
      <c r="X1350" s="65" t="str">
        <f t="shared" si="2270"/>
        <v/>
      </c>
      <c r="Y1350" s="65" t="str">
        <f t="shared" si="2270"/>
        <v/>
      </c>
      <c r="Z1350" s="65" t="str">
        <f t="shared" si="2270"/>
        <v/>
      </c>
    </row>
    <row r="1351">
      <c r="B1351" s="23"/>
      <c r="C1351" s="9"/>
      <c r="D1351" s="9"/>
      <c r="E1351" s="9"/>
      <c r="F1351" s="76"/>
      <c r="G1351" s="3"/>
      <c r="I1351" s="64" t="str">
        <f t="shared" si="4"/>
        <v/>
      </c>
      <c r="J1351" s="13" t="str">
        <f t="shared" si="1840"/>
        <v/>
      </c>
      <c r="K1351" s="13" t="str">
        <f t="shared" si="1879"/>
        <v/>
      </c>
      <c r="L1351" s="65" t="str">
        <f t="shared" ref="L1351:Z1351" si="2271">if($E1351="","",if($E1351="Injured",if(and(L$1=year(today()),L$1&lt;=$I1351,L$1&gt;=$H1351),0,if(and(L$1&lt;=$I1351,L$1&gt;=$H1351),$F1351,"")),if($E1351="Dropped",if(and(L$1&lt;=$I1351,L$1&gt;=$H1351),if(Year($D1351)=L$1,$F1351*0.8,if((year($D1351)+1)=L$1,$F1351*0.6,$F1351*0.4)) ,""),if($E1351="Minors",0,if($E1351="FA Contract",if(and(L$1&lt;=$I1351,L$1&gt;=$H1351),$F1351,""),if($E1351="YP Contract",if(L$1=$H1351,500000,if(L$1=($H1351+1),1000000,if(L$1=($H1351+2),1500000,"")))))))))</f>
        <v/>
      </c>
      <c r="M1351" s="65" t="str">
        <f t="shared" si="2271"/>
        <v/>
      </c>
      <c r="N1351" s="65" t="str">
        <f t="shared" si="2271"/>
        <v/>
      </c>
      <c r="O1351" s="65" t="str">
        <f t="shared" si="2271"/>
        <v/>
      </c>
      <c r="P1351" s="65" t="str">
        <f t="shared" si="2271"/>
        <v/>
      </c>
      <c r="Q1351" s="65" t="str">
        <f t="shared" si="2271"/>
        <v/>
      </c>
      <c r="R1351" s="65" t="str">
        <f t="shared" si="2271"/>
        <v/>
      </c>
      <c r="S1351" s="65" t="str">
        <f t="shared" si="2271"/>
        <v/>
      </c>
      <c r="T1351" s="65" t="str">
        <f t="shared" si="2271"/>
        <v/>
      </c>
      <c r="U1351" s="65" t="str">
        <f t="shared" si="2271"/>
        <v/>
      </c>
      <c r="V1351" s="65" t="str">
        <f t="shared" si="2271"/>
        <v/>
      </c>
      <c r="W1351" s="65" t="str">
        <f t="shared" si="2271"/>
        <v/>
      </c>
      <c r="X1351" s="65" t="str">
        <f t="shared" si="2271"/>
        <v/>
      </c>
      <c r="Y1351" s="65" t="str">
        <f t="shared" si="2271"/>
        <v/>
      </c>
      <c r="Z1351" s="65" t="str">
        <f t="shared" si="2271"/>
        <v/>
      </c>
    </row>
    <row r="1352">
      <c r="B1352" s="23"/>
      <c r="C1352" s="9"/>
      <c r="D1352" s="9"/>
      <c r="E1352" s="9"/>
      <c r="F1352" s="76"/>
      <c r="G1352" s="3"/>
      <c r="I1352" s="64" t="str">
        <f t="shared" si="4"/>
        <v/>
      </c>
      <c r="J1352" s="13" t="str">
        <f t="shared" si="1840"/>
        <v/>
      </c>
      <c r="K1352" s="13" t="str">
        <f t="shared" si="1879"/>
        <v/>
      </c>
      <c r="L1352" s="65" t="str">
        <f t="shared" ref="L1352:Z1352" si="2272">if($E1352="","",if($E1352="Injured",if(and(L$1=year(today()),L$1&lt;=$I1352,L$1&gt;=$H1352),0,if(and(L$1&lt;=$I1352,L$1&gt;=$H1352),$F1352,"")),if($E1352="Dropped",if(and(L$1&lt;=$I1352,L$1&gt;=$H1352),if(Year($D1352)=L$1,$F1352*0.8,if((year($D1352)+1)=L$1,$F1352*0.6,$F1352*0.4)) ,""),if($E1352="Minors",0,if($E1352="FA Contract",if(and(L$1&lt;=$I1352,L$1&gt;=$H1352),$F1352,""),if($E1352="YP Contract",if(L$1=$H1352,500000,if(L$1=($H1352+1),1000000,if(L$1=($H1352+2),1500000,"")))))))))</f>
        <v/>
      </c>
      <c r="M1352" s="65" t="str">
        <f t="shared" si="2272"/>
        <v/>
      </c>
      <c r="N1352" s="65" t="str">
        <f t="shared" si="2272"/>
        <v/>
      </c>
      <c r="O1352" s="65" t="str">
        <f t="shared" si="2272"/>
        <v/>
      </c>
      <c r="P1352" s="65" t="str">
        <f t="shared" si="2272"/>
        <v/>
      </c>
      <c r="Q1352" s="65" t="str">
        <f t="shared" si="2272"/>
        <v/>
      </c>
      <c r="R1352" s="65" t="str">
        <f t="shared" si="2272"/>
        <v/>
      </c>
      <c r="S1352" s="65" t="str">
        <f t="shared" si="2272"/>
        <v/>
      </c>
      <c r="T1352" s="65" t="str">
        <f t="shared" si="2272"/>
        <v/>
      </c>
      <c r="U1352" s="65" t="str">
        <f t="shared" si="2272"/>
        <v/>
      </c>
      <c r="V1352" s="65" t="str">
        <f t="shared" si="2272"/>
        <v/>
      </c>
      <c r="W1352" s="65" t="str">
        <f t="shared" si="2272"/>
        <v/>
      </c>
      <c r="X1352" s="65" t="str">
        <f t="shared" si="2272"/>
        <v/>
      </c>
      <c r="Y1352" s="65" t="str">
        <f t="shared" si="2272"/>
        <v/>
      </c>
      <c r="Z1352" s="65" t="str">
        <f t="shared" si="2272"/>
        <v/>
      </c>
    </row>
    <row r="1353">
      <c r="B1353" s="23"/>
      <c r="C1353" s="9"/>
      <c r="D1353" s="9"/>
      <c r="E1353" s="9"/>
      <c r="F1353" s="76"/>
      <c r="G1353" s="3"/>
      <c r="I1353" s="64" t="str">
        <f t="shared" si="4"/>
        <v/>
      </c>
      <c r="J1353" s="13" t="str">
        <f t="shared" si="1840"/>
        <v/>
      </c>
      <c r="K1353" s="13" t="str">
        <f t="shared" si="1879"/>
        <v/>
      </c>
      <c r="L1353" s="65" t="str">
        <f t="shared" ref="L1353:Z1353" si="2273">if($E1353="","",if($E1353="Injured",if(and(L$1=year(today()),L$1&lt;=$I1353,L$1&gt;=$H1353),0,if(and(L$1&lt;=$I1353,L$1&gt;=$H1353),$F1353,"")),if($E1353="Dropped",if(and(L$1&lt;=$I1353,L$1&gt;=$H1353),if(Year($D1353)=L$1,$F1353*0.8,if((year($D1353)+1)=L$1,$F1353*0.6,$F1353*0.4)) ,""),if($E1353="Minors",0,if($E1353="FA Contract",if(and(L$1&lt;=$I1353,L$1&gt;=$H1353),$F1353,""),if($E1353="YP Contract",if(L$1=$H1353,500000,if(L$1=($H1353+1),1000000,if(L$1=($H1353+2),1500000,"")))))))))</f>
        <v/>
      </c>
      <c r="M1353" s="65" t="str">
        <f t="shared" si="2273"/>
        <v/>
      </c>
      <c r="N1353" s="65" t="str">
        <f t="shared" si="2273"/>
        <v/>
      </c>
      <c r="O1353" s="65" t="str">
        <f t="shared" si="2273"/>
        <v/>
      </c>
      <c r="P1353" s="65" t="str">
        <f t="shared" si="2273"/>
        <v/>
      </c>
      <c r="Q1353" s="65" t="str">
        <f t="shared" si="2273"/>
        <v/>
      </c>
      <c r="R1353" s="65" t="str">
        <f t="shared" si="2273"/>
        <v/>
      </c>
      <c r="S1353" s="65" t="str">
        <f t="shared" si="2273"/>
        <v/>
      </c>
      <c r="T1353" s="65" t="str">
        <f t="shared" si="2273"/>
        <v/>
      </c>
      <c r="U1353" s="65" t="str">
        <f t="shared" si="2273"/>
        <v/>
      </c>
      <c r="V1353" s="65" t="str">
        <f t="shared" si="2273"/>
        <v/>
      </c>
      <c r="W1353" s="65" t="str">
        <f t="shared" si="2273"/>
        <v/>
      </c>
      <c r="X1353" s="65" t="str">
        <f t="shared" si="2273"/>
        <v/>
      </c>
      <c r="Y1353" s="65" t="str">
        <f t="shared" si="2273"/>
        <v/>
      </c>
      <c r="Z1353" s="65" t="str">
        <f t="shared" si="2273"/>
        <v/>
      </c>
    </row>
    <row r="1354">
      <c r="B1354" s="23"/>
      <c r="C1354" s="9"/>
      <c r="D1354" s="9"/>
      <c r="E1354" s="9"/>
      <c r="F1354" s="76"/>
      <c r="G1354" s="3"/>
      <c r="I1354" s="64" t="str">
        <f t="shared" si="4"/>
        <v/>
      </c>
      <c r="J1354" s="13" t="str">
        <f t="shared" si="1840"/>
        <v/>
      </c>
      <c r="K1354" s="13" t="str">
        <f t="shared" si="1879"/>
        <v/>
      </c>
      <c r="L1354" s="65" t="str">
        <f t="shared" ref="L1354:Z1354" si="2274">if($E1354="","",if($E1354="Injured",if(and(L$1=year(today()),L$1&lt;=$I1354,L$1&gt;=$H1354),0,if(and(L$1&lt;=$I1354,L$1&gt;=$H1354),$F1354,"")),if($E1354="Dropped",if(and(L$1&lt;=$I1354,L$1&gt;=$H1354),if(Year($D1354)=L$1,$F1354*0.8,if((year($D1354)+1)=L$1,$F1354*0.6,$F1354*0.4)) ,""),if($E1354="Minors",0,if($E1354="FA Contract",if(and(L$1&lt;=$I1354,L$1&gt;=$H1354),$F1354,""),if($E1354="YP Contract",if(L$1=$H1354,500000,if(L$1=($H1354+1),1000000,if(L$1=($H1354+2),1500000,"")))))))))</f>
        <v/>
      </c>
      <c r="M1354" s="65" t="str">
        <f t="shared" si="2274"/>
        <v/>
      </c>
      <c r="N1354" s="65" t="str">
        <f t="shared" si="2274"/>
        <v/>
      </c>
      <c r="O1354" s="65" t="str">
        <f t="shared" si="2274"/>
        <v/>
      </c>
      <c r="P1354" s="65" t="str">
        <f t="shared" si="2274"/>
        <v/>
      </c>
      <c r="Q1354" s="65" t="str">
        <f t="shared" si="2274"/>
        <v/>
      </c>
      <c r="R1354" s="65" t="str">
        <f t="shared" si="2274"/>
        <v/>
      </c>
      <c r="S1354" s="65" t="str">
        <f t="shared" si="2274"/>
        <v/>
      </c>
      <c r="T1354" s="65" t="str">
        <f t="shared" si="2274"/>
        <v/>
      </c>
      <c r="U1354" s="65" t="str">
        <f t="shared" si="2274"/>
        <v/>
      </c>
      <c r="V1354" s="65" t="str">
        <f t="shared" si="2274"/>
        <v/>
      </c>
      <c r="W1354" s="65" t="str">
        <f t="shared" si="2274"/>
        <v/>
      </c>
      <c r="X1354" s="65" t="str">
        <f t="shared" si="2274"/>
        <v/>
      </c>
      <c r="Y1354" s="65" t="str">
        <f t="shared" si="2274"/>
        <v/>
      </c>
      <c r="Z1354" s="65" t="str">
        <f t="shared" si="2274"/>
        <v/>
      </c>
    </row>
    <row r="1355">
      <c r="B1355" s="23"/>
      <c r="C1355" s="9"/>
      <c r="D1355" s="9"/>
      <c r="E1355" s="9"/>
      <c r="F1355" s="76"/>
      <c r="G1355" s="3"/>
      <c r="I1355" s="64" t="str">
        <f t="shared" si="4"/>
        <v/>
      </c>
      <c r="J1355" s="13" t="str">
        <f t="shared" si="1840"/>
        <v/>
      </c>
      <c r="K1355" s="13" t="str">
        <f t="shared" si="1879"/>
        <v/>
      </c>
      <c r="L1355" s="65" t="str">
        <f t="shared" ref="L1355:Z1355" si="2275">if($E1355="","",if($E1355="Injured",if(and(L$1=year(today()),L$1&lt;=$I1355,L$1&gt;=$H1355),0,if(and(L$1&lt;=$I1355,L$1&gt;=$H1355),$F1355,"")),if($E1355="Dropped",if(and(L$1&lt;=$I1355,L$1&gt;=$H1355),if(Year($D1355)=L$1,$F1355*0.8,if((year($D1355)+1)=L$1,$F1355*0.6,$F1355*0.4)) ,""),if($E1355="Minors",0,if($E1355="FA Contract",if(and(L$1&lt;=$I1355,L$1&gt;=$H1355),$F1355,""),if($E1355="YP Contract",if(L$1=$H1355,500000,if(L$1=($H1355+1),1000000,if(L$1=($H1355+2),1500000,"")))))))))</f>
        <v/>
      </c>
      <c r="M1355" s="65" t="str">
        <f t="shared" si="2275"/>
        <v/>
      </c>
      <c r="N1355" s="65" t="str">
        <f t="shared" si="2275"/>
        <v/>
      </c>
      <c r="O1355" s="65" t="str">
        <f t="shared" si="2275"/>
        <v/>
      </c>
      <c r="P1355" s="65" t="str">
        <f t="shared" si="2275"/>
        <v/>
      </c>
      <c r="Q1355" s="65" t="str">
        <f t="shared" si="2275"/>
        <v/>
      </c>
      <c r="R1355" s="65" t="str">
        <f t="shared" si="2275"/>
        <v/>
      </c>
      <c r="S1355" s="65" t="str">
        <f t="shared" si="2275"/>
        <v/>
      </c>
      <c r="T1355" s="65" t="str">
        <f t="shared" si="2275"/>
        <v/>
      </c>
      <c r="U1355" s="65" t="str">
        <f t="shared" si="2275"/>
        <v/>
      </c>
      <c r="V1355" s="65" t="str">
        <f t="shared" si="2275"/>
        <v/>
      </c>
      <c r="W1355" s="65" t="str">
        <f t="shared" si="2275"/>
        <v/>
      </c>
      <c r="X1355" s="65" t="str">
        <f t="shared" si="2275"/>
        <v/>
      </c>
      <c r="Y1355" s="65" t="str">
        <f t="shared" si="2275"/>
        <v/>
      </c>
      <c r="Z1355" s="65" t="str">
        <f t="shared" si="2275"/>
        <v/>
      </c>
    </row>
    <row r="1356">
      <c r="B1356" s="23"/>
      <c r="C1356" s="9"/>
      <c r="D1356" s="9"/>
      <c r="E1356" s="9"/>
      <c r="F1356" s="76"/>
      <c r="G1356" s="3"/>
      <c r="I1356" s="64" t="str">
        <f t="shared" si="4"/>
        <v/>
      </c>
      <c r="J1356" s="13" t="str">
        <f t="shared" si="1840"/>
        <v/>
      </c>
      <c r="K1356" s="13" t="str">
        <f t="shared" si="1879"/>
        <v/>
      </c>
      <c r="L1356" s="65" t="str">
        <f t="shared" ref="L1356:Z1356" si="2276">if($E1356="","",if($E1356="Injured",if(and(L$1=year(today()),L$1&lt;=$I1356,L$1&gt;=$H1356),0,if(and(L$1&lt;=$I1356,L$1&gt;=$H1356),$F1356,"")),if($E1356="Dropped",if(and(L$1&lt;=$I1356,L$1&gt;=$H1356),if(Year($D1356)=L$1,$F1356*0.8,if((year($D1356)+1)=L$1,$F1356*0.6,$F1356*0.4)) ,""),if($E1356="Minors",0,if($E1356="FA Contract",if(and(L$1&lt;=$I1356,L$1&gt;=$H1356),$F1356,""),if($E1356="YP Contract",if(L$1=$H1356,500000,if(L$1=($H1356+1),1000000,if(L$1=($H1356+2),1500000,"")))))))))</f>
        <v/>
      </c>
      <c r="M1356" s="65" t="str">
        <f t="shared" si="2276"/>
        <v/>
      </c>
      <c r="N1356" s="65" t="str">
        <f t="shared" si="2276"/>
        <v/>
      </c>
      <c r="O1356" s="65" t="str">
        <f t="shared" si="2276"/>
        <v/>
      </c>
      <c r="P1356" s="65" t="str">
        <f t="shared" si="2276"/>
        <v/>
      </c>
      <c r="Q1356" s="65" t="str">
        <f t="shared" si="2276"/>
        <v/>
      </c>
      <c r="R1356" s="65" t="str">
        <f t="shared" si="2276"/>
        <v/>
      </c>
      <c r="S1356" s="65" t="str">
        <f t="shared" si="2276"/>
        <v/>
      </c>
      <c r="T1356" s="65" t="str">
        <f t="shared" si="2276"/>
        <v/>
      </c>
      <c r="U1356" s="65" t="str">
        <f t="shared" si="2276"/>
        <v/>
      </c>
      <c r="V1356" s="65" t="str">
        <f t="shared" si="2276"/>
        <v/>
      </c>
      <c r="W1356" s="65" t="str">
        <f t="shared" si="2276"/>
        <v/>
      </c>
      <c r="X1356" s="65" t="str">
        <f t="shared" si="2276"/>
        <v/>
      </c>
      <c r="Y1356" s="65" t="str">
        <f t="shared" si="2276"/>
        <v/>
      </c>
      <c r="Z1356" s="65" t="str">
        <f t="shared" si="2276"/>
        <v/>
      </c>
    </row>
    <row r="1357">
      <c r="B1357" s="23"/>
      <c r="C1357" s="9"/>
      <c r="D1357" s="9"/>
      <c r="E1357" s="9"/>
      <c r="F1357" s="76"/>
      <c r="G1357" s="3"/>
      <c r="I1357" s="64" t="str">
        <f t="shared" si="4"/>
        <v/>
      </c>
      <c r="J1357" s="13" t="str">
        <f t="shared" si="1840"/>
        <v/>
      </c>
      <c r="K1357" s="13" t="str">
        <f t="shared" si="1879"/>
        <v/>
      </c>
      <c r="L1357" s="65" t="str">
        <f t="shared" ref="L1357:Z1357" si="2277">if($E1357="","",if($E1357="Injured",if(and(L$1=year(today()),L$1&lt;=$I1357,L$1&gt;=$H1357),0,if(and(L$1&lt;=$I1357,L$1&gt;=$H1357),$F1357,"")),if($E1357="Dropped",if(and(L$1&lt;=$I1357,L$1&gt;=$H1357),if(Year($D1357)=L$1,$F1357*0.8,if((year($D1357)+1)=L$1,$F1357*0.6,$F1357*0.4)) ,""),if($E1357="Minors",0,if($E1357="FA Contract",if(and(L$1&lt;=$I1357,L$1&gt;=$H1357),$F1357,""),if($E1357="YP Contract",if(L$1=$H1357,500000,if(L$1=($H1357+1),1000000,if(L$1=($H1357+2),1500000,"")))))))))</f>
        <v/>
      </c>
      <c r="M1357" s="65" t="str">
        <f t="shared" si="2277"/>
        <v/>
      </c>
      <c r="N1357" s="65" t="str">
        <f t="shared" si="2277"/>
        <v/>
      </c>
      <c r="O1357" s="65" t="str">
        <f t="shared" si="2277"/>
        <v/>
      </c>
      <c r="P1357" s="65" t="str">
        <f t="shared" si="2277"/>
        <v/>
      </c>
      <c r="Q1357" s="65" t="str">
        <f t="shared" si="2277"/>
        <v/>
      </c>
      <c r="R1357" s="65" t="str">
        <f t="shared" si="2277"/>
        <v/>
      </c>
      <c r="S1357" s="65" t="str">
        <f t="shared" si="2277"/>
        <v/>
      </c>
      <c r="T1357" s="65" t="str">
        <f t="shared" si="2277"/>
        <v/>
      </c>
      <c r="U1357" s="65" t="str">
        <f t="shared" si="2277"/>
        <v/>
      </c>
      <c r="V1357" s="65" t="str">
        <f t="shared" si="2277"/>
        <v/>
      </c>
      <c r="W1357" s="65" t="str">
        <f t="shared" si="2277"/>
        <v/>
      </c>
      <c r="X1357" s="65" t="str">
        <f t="shared" si="2277"/>
        <v/>
      </c>
      <c r="Y1357" s="65" t="str">
        <f t="shared" si="2277"/>
        <v/>
      </c>
      <c r="Z1357" s="65" t="str">
        <f t="shared" si="2277"/>
        <v/>
      </c>
    </row>
    <row r="1358">
      <c r="B1358" s="23"/>
      <c r="C1358" s="9"/>
      <c r="D1358" s="9"/>
      <c r="E1358" s="9"/>
      <c r="F1358" s="76"/>
      <c r="G1358" s="3"/>
      <c r="I1358" s="64" t="str">
        <f t="shared" si="4"/>
        <v/>
      </c>
      <c r="J1358" s="13" t="str">
        <f t="shared" si="1840"/>
        <v/>
      </c>
      <c r="K1358" s="13" t="str">
        <f t="shared" si="1879"/>
        <v/>
      </c>
      <c r="L1358" s="65" t="str">
        <f t="shared" ref="L1358:Z1358" si="2278">if($E1358="","",if($E1358="Injured",if(and(L$1=year(today()),L$1&lt;=$I1358,L$1&gt;=$H1358),0,if(and(L$1&lt;=$I1358,L$1&gt;=$H1358),$F1358,"")),if($E1358="Dropped",if(and(L$1&lt;=$I1358,L$1&gt;=$H1358),if(Year($D1358)=L$1,$F1358*0.8,if((year($D1358)+1)=L$1,$F1358*0.6,$F1358*0.4)) ,""),if($E1358="Minors",0,if($E1358="FA Contract",if(and(L$1&lt;=$I1358,L$1&gt;=$H1358),$F1358,""),if($E1358="YP Contract",if(L$1=$H1358,500000,if(L$1=($H1358+1),1000000,if(L$1=($H1358+2),1500000,"")))))))))</f>
        <v/>
      </c>
      <c r="M1358" s="65" t="str">
        <f t="shared" si="2278"/>
        <v/>
      </c>
      <c r="N1358" s="65" t="str">
        <f t="shared" si="2278"/>
        <v/>
      </c>
      <c r="O1358" s="65" t="str">
        <f t="shared" si="2278"/>
        <v/>
      </c>
      <c r="P1358" s="65" t="str">
        <f t="shared" si="2278"/>
        <v/>
      </c>
      <c r="Q1358" s="65" t="str">
        <f t="shared" si="2278"/>
        <v/>
      </c>
      <c r="R1358" s="65" t="str">
        <f t="shared" si="2278"/>
        <v/>
      </c>
      <c r="S1358" s="65" t="str">
        <f t="shared" si="2278"/>
        <v/>
      </c>
      <c r="T1358" s="65" t="str">
        <f t="shared" si="2278"/>
        <v/>
      </c>
      <c r="U1358" s="65" t="str">
        <f t="shared" si="2278"/>
        <v/>
      </c>
      <c r="V1358" s="65" t="str">
        <f t="shared" si="2278"/>
        <v/>
      </c>
      <c r="W1358" s="65" t="str">
        <f t="shared" si="2278"/>
        <v/>
      </c>
      <c r="X1358" s="65" t="str">
        <f t="shared" si="2278"/>
        <v/>
      </c>
      <c r="Y1358" s="65" t="str">
        <f t="shared" si="2278"/>
        <v/>
      </c>
      <c r="Z1358" s="65" t="str">
        <f t="shared" si="2278"/>
        <v/>
      </c>
    </row>
    <row r="1359">
      <c r="B1359" s="23"/>
      <c r="C1359" s="9"/>
      <c r="D1359" s="9"/>
      <c r="E1359" s="9"/>
      <c r="F1359" s="76"/>
      <c r="G1359" s="3"/>
      <c r="I1359" s="64" t="str">
        <f t="shared" si="4"/>
        <v/>
      </c>
      <c r="J1359" s="13" t="str">
        <f t="shared" si="1840"/>
        <v/>
      </c>
      <c r="K1359" s="13" t="str">
        <f t="shared" si="1879"/>
        <v/>
      </c>
      <c r="L1359" s="65" t="str">
        <f t="shared" ref="L1359:Z1359" si="2279">if($E1359="","",if($E1359="Injured",if(and(L$1=year(today()),L$1&lt;=$I1359,L$1&gt;=$H1359),0,if(and(L$1&lt;=$I1359,L$1&gt;=$H1359),$F1359,"")),if($E1359="Dropped",if(and(L$1&lt;=$I1359,L$1&gt;=$H1359),if(Year($D1359)=L$1,$F1359*0.8,if((year($D1359)+1)=L$1,$F1359*0.6,$F1359*0.4)) ,""),if($E1359="Minors",0,if($E1359="FA Contract",if(and(L$1&lt;=$I1359,L$1&gt;=$H1359),$F1359,""),if($E1359="YP Contract",if(L$1=$H1359,500000,if(L$1=($H1359+1),1000000,if(L$1=($H1359+2),1500000,"")))))))))</f>
        <v/>
      </c>
      <c r="M1359" s="65" t="str">
        <f t="shared" si="2279"/>
        <v/>
      </c>
      <c r="N1359" s="65" t="str">
        <f t="shared" si="2279"/>
        <v/>
      </c>
      <c r="O1359" s="65" t="str">
        <f t="shared" si="2279"/>
        <v/>
      </c>
      <c r="P1359" s="65" t="str">
        <f t="shared" si="2279"/>
        <v/>
      </c>
      <c r="Q1359" s="65" t="str">
        <f t="shared" si="2279"/>
        <v/>
      </c>
      <c r="R1359" s="65" t="str">
        <f t="shared" si="2279"/>
        <v/>
      </c>
      <c r="S1359" s="65" t="str">
        <f t="shared" si="2279"/>
        <v/>
      </c>
      <c r="T1359" s="65" t="str">
        <f t="shared" si="2279"/>
        <v/>
      </c>
      <c r="U1359" s="65" t="str">
        <f t="shared" si="2279"/>
        <v/>
      </c>
      <c r="V1359" s="65" t="str">
        <f t="shared" si="2279"/>
        <v/>
      </c>
      <c r="W1359" s="65" t="str">
        <f t="shared" si="2279"/>
        <v/>
      </c>
      <c r="X1359" s="65" t="str">
        <f t="shared" si="2279"/>
        <v/>
      </c>
      <c r="Y1359" s="65" t="str">
        <f t="shared" si="2279"/>
        <v/>
      </c>
      <c r="Z1359" s="65" t="str">
        <f t="shared" si="2279"/>
        <v/>
      </c>
    </row>
    <row r="1360">
      <c r="B1360" s="23"/>
      <c r="C1360" s="9"/>
      <c r="D1360" s="9"/>
      <c r="E1360" s="9"/>
      <c r="F1360" s="76"/>
      <c r="G1360" s="3"/>
      <c r="I1360" s="64" t="str">
        <f t="shared" si="4"/>
        <v/>
      </c>
      <c r="J1360" s="13" t="str">
        <f t="shared" si="1840"/>
        <v/>
      </c>
      <c r="K1360" s="13" t="str">
        <f t="shared" si="1879"/>
        <v/>
      </c>
      <c r="L1360" s="65" t="str">
        <f t="shared" ref="L1360:Z1360" si="2280">if($E1360="","",if($E1360="Injured",if(and(L$1=year(today()),L$1&lt;=$I1360,L$1&gt;=$H1360),0,if(and(L$1&lt;=$I1360,L$1&gt;=$H1360),$F1360,"")),if($E1360="Dropped",if(and(L$1&lt;=$I1360,L$1&gt;=$H1360),if(Year($D1360)=L$1,$F1360*0.8,if((year($D1360)+1)=L$1,$F1360*0.6,$F1360*0.4)) ,""),if($E1360="Minors",0,if($E1360="FA Contract",if(and(L$1&lt;=$I1360,L$1&gt;=$H1360),$F1360,""),if($E1360="YP Contract",if(L$1=$H1360,500000,if(L$1=($H1360+1),1000000,if(L$1=($H1360+2),1500000,"")))))))))</f>
        <v/>
      </c>
      <c r="M1360" s="65" t="str">
        <f t="shared" si="2280"/>
        <v/>
      </c>
      <c r="N1360" s="65" t="str">
        <f t="shared" si="2280"/>
        <v/>
      </c>
      <c r="O1360" s="65" t="str">
        <f t="shared" si="2280"/>
        <v/>
      </c>
      <c r="P1360" s="65" t="str">
        <f t="shared" si="2280"/>
        <v/>
      </c>
      <c r="Q1360" s="65" t="str">
        <f t="shared" si="2280"/>
        <v/>
      </c>
      <c r="R1360" s="65" t="str">
        <f t="shared" si="2280"/>
        <v/>
      </c>
      <c r="S1360" s="65" t="str">
        <f t="shared" si="2280"/>
        <v/>
      </c>
      <c r="T1360" s="65" t="str">
        <f t="shared" si="2280"/>
        <v/>
      </c>
      <c r="U1360" s="65" t="str">
        <f t="shared" si="2280"/>
        <v/>
      </c>
      <c r="V1360" s="65" t="str">
        <f t="shared" si="2280"/>
        <v/>
      </c>
      <c r="W1360" s="65" t="str">
        <f t="shared" si="2280"/>
        <v/>
      </c>
      <c r="X1360" s="65" t="str">
        <f t="shared" si="2280"/>
        <v/>
      </c>
      <c r="Y1360" s="65" t="str">
        <f t="shared" si="2280"/>
        <v/>
      </c>
      <c r="Z1360" s="65" t="str">
        <f t="shared" si="2280"/>
        <v/>
      </c>
    </row>
    <row r="1361">
      <c r="B1361" s="23"/>
      <c r="C1361" s="9"/>
      <c r="D1361" s="9"/>
      <c r="E1361" s="9"/>
      <c r="F1361" s="76"/>
      <c r="G1361" s="3"/>
      <c r="I1361" s="64" t="str">
        <f t="shared" si="4"/>
        <v/>
      </c>
      <c r="J1361" s="13" t="str">
        <f t="shared" si="1840"/>
        <v/>
      </c>
      <c r="K1361" s="13" t="str">
        <f t="shared" si="1879"/>
        <v/>
      </c>
      <c r="L1361" s="65" t="str">
        <f t="shared" ref="L1361:Z1361" si="2281">if($E1361="","",if($E1361="Injured",if(and(L$1=year(today()),L$1&lt;=$I1361,L$1&gt;=$H1361),0,if(and(L$1&lt;=$I1361,L$1&gt;=$H1361),$F1361,"")),if($E1361="Dropped",if(and(L$1&lt;=$I1361,L$1&gt;=$H1361),if(Year($D1361)=L$1,$F1361*0.8,if((year($D1361)+1)=L$1,$F1361*0.6,$F1361*0.4)) ,""),if($E1361="Minors",0,if($E1361="FA Contract",if(and(L$1&lt;=$I1361,L$1&gt;=$H1361),$F1361,""),if($E1361="YP Contract",if(L$1=$H1361,500000,if(L$1=($H1361+1),1000000,if(L$1=($H1361+2),1500000,"")))))))))</f>
        <v/>
      </c>
      <c r="M1361" s="65" t="str">
        <f t="shared" si="2281"/>
        <v/>
      </c>
      <c r="N1361" s="65" t="str">
        <f t="shared" si="2281"/>
        <v/>
      </c>
      <c r="O1361" s="65" t="str">
        <f t="shared" si="2281"/>
        <v/>
      </c>
      <c r="P1361" s="65" t="str">
        <f t="shared" si="2281"/>
        <v/>
      </c>
      <c r="Q1361" s="65" t="str">
        <f t="shared" si="2281"/>
        <v/>
      </c>
      <c r="R1361" s="65" t="str">
        <f t="shared" si="2281"/>
        <v/>
      </c>
      <c r="S1361" s="65" t="str">
        <f t="shared" si="2281"/>
        <v/>
      </c>
      <c r="T1361" s="65" t="str">
        <f t="shared" si="2281"/>
        <v/>
      </c>
      <c r="U1361" s="65" t="str">
        <f t="shared" si="2281"/>
        <v/>
      </c>
      <c r="V1361" s="65" t="str">
        <f t="shared" si="2281"/>
        <v/>
      </c>
      <c r="W1361" s="65" t="str">
        <f t="shared" si="2281"/>
        <v/>
      </c>
      <c r="X1361" s="65" t="str">
        <f t="shared" si="2281"/>
        <v/>
      </c>
      <c r="Y1361" s="65" t="str">
        <f t="shared" si="2281"/>
        <v/>
      </c>
      <c r="Z1361" s="65" t="str">
        <f t="shared" si="2281"/>
        <v/>
      </c>
    </row>
    <row r="1362">
      <c r="B1362" s="23"/>
      <c r="C1362" s="9"/>
      <c r="D1362" s="9"/>
      <c r="E1362" s="9"/>
      <c r="F1362" s="76"/>
      <c r="G1362" s="3"/>
      <c r="I1362" s="64" t="str">
        <f t="shared" si="4"/>
        <v/>
      </c>
      <c r="J1362" s="13" t="str">
        <f t="shared" si="1840"/>
        <v/>
      </c>
      <c r="K1362" s="13" t="str">
        <f t="shared" si="1879"/>
        <v/>
      </c>
      <c r="L1362" s="65" t="str">
        <f t="shared" ref="L1362:Z1362" si="2282">if($E1362="","",if($E1362="Injured",if(and(L$1=year(today()),L$1&lt;=$I1362,L$1&gt;=$H1362),0,if(and(L$1&lt;=$I1362,L$1&gt;=$H1362),$F1362,"")),if($E1362="Dropped",if(and(L$1&lt;=$I1362,L$1&gt;=$H1362),if(Year($D1362)=L$1,$F1362*0.8,if((year($D1362)+1)=L$1,$F1362*0.6,$F1362*0.4)) ,""),if($E1362="Minors",0,if($E1362="FA Contract",if(and(L$1&lt;=$I1362,L$1&gt;=$H1362),$F1362,""),if($E1362="YP Contract",if(L$1=$H1362,500000,if(L$1=($H1362+1),1000000,if(L$1=($H1362+2),1500000,"")))))))))</f>
        <v/>
      </c>
      <c r="M1362" s="65" t="str">
        <f t="shared" si="2282"/>
        <v/>
      </c>
      <c r="N1362" s="65" t="str">
        <f t="shared" si="2282"/>
        <v/>
      </c>
      <c r="O1362" s="65" t="str">
        <f t="shared" si="2282"/>
        <v/>
      </c>
      <c r="P1362" s="65" t="str">
        <f t="shared" si="2282"/>
        <v/>
      </c>
      <c r="Q1362" s="65" t="str">
        <f t="shared" si="2282"/>
        <v/>
      </c>
      <c r="R1362" s="65" t="str">
        <f t="shared" si="2282"/>
        <v/>
      </c>
      <c r="S1362" s="65" t="str">
        <f t="shared" si="2282"/>
        <v/>
      </c>
      <c r="T1362" s="65" t="str">
        <f t="shared" si="2282"/>
        <v/>
      </c>
      <c r="U1362" s="65" t="str">
        <f t="shared" si="2282"/>
        <v/>
      </c>
      <c r="V1362" s="65" t="str">
        <f t="shared" si="2282"/>
        <v/>
      </c>
      <c r="W1362" s="65" t="str">
        <f t="shared" si="2282"/>
        <v/>
      </c>
      <c r="X1362" s="65" t="str">
        <f t="shared" si="2282"/>
        <v/>
      </c>
      <c r="Y1362" s="65" t="str">
        <f t="shared" si="2282"/>
        <v/>
      </c>
      <c r="Z1362" s="65" t="str">
        <f t="shared" si="2282"/>
        <v/>
      </c>
    </row>
    <row r="1363">
      <c r="B1363" s="23"/>
      <c r="C1363" s="9"/>
      <c r="D1363" s="9"/>
      <c r="E1363" s="9"/>
      <c r="F1363" s="76"/>
      <c r="G1363" s="3"/>
      <c r="I1363" s="64" t="str">
        <f t="shared" si="4"/>
        <v/>
      </c>
      <c r="J1363" s="13" t="str">
        <f t="shared" si="1840"/>
        <v/>
      </c>
      <c r="K1363" s="13" t="str">
        <f t="shared" si="1879"/>
        <v/>
      </c>
      <c r="L1363" s="65" t="str">
        <f t="shared" ref="L1363:Z1363" si="2283">if($E1363="","",if($E1363="Injured",if(and(L$1=year(today()),L$1&lt;=$I1363,L$1&gt;=$H1363),0,if(and(L$1&lt;=$I1363,L$1&gt;=$H1363),$F1363,"")),if($E1363="Dropped",if(and(L$1&lt;=$I1363,L$1&gt;=$H1363),if(Year($D1363)=L$1,$F1363*0.8,if((year($D1363)+1)=L$1,$F1363*0.6,$F1363*0.4)) ,""),if($E1363="Minors",0,if($E1363="FA Contract",if(and(L$1&lt;=$I1363,L$1&gt;=$H1363),$F1363,""),if($E1363="YP Contract",if(L$1=$H1363,500000,if(L$1=($H1363+1),1000000,if(L$1=($H1363+2),1500000,"")))))))))</f>
        <v/>
      </c>
      <c r="M1363" s="65" t="str">
        <f t="shared" si="2283"/>
        <v/>
      </c>
      <c r="N1363" s="65" t="str">
        <f t="shared" si="2283"/>
        <v/>
      </c>
      <c r="O1363" s="65" t="str">
        <f t="shared" si="2283"/>
        <v/>
      </c>
      <c r="P1363" s="65" t="str">
        <f t="shared" si="2283"/>
        <v/>
      </c>
      <c r="Q1363" s="65" t="str">
        <f t="shared" si="2283"/>
        <v/>
      </c>
      <c r="R1363" s="65" t="str">
        <f t="shared" si="2283"/>
        <v/>
      </c>
      <c r="S1363" s="65" t="str">
        <f t="shared" si="2283"/>
        <v/>
      </c>
      <c r="T1363" s="65" t="str">
        <f t="shared" si="2283"/>
        <v/>
      </c>
      <c r="U1363" s="65" t="str">
        <f t="shared" si="2283"/>
        <v/>
      </c>
      <c r="V1363" s="65" t="str">
        <f t="shared" si="2283"/>
        <v/>
      </c>
      <c r="W1363" s="65" t="str">
        <f t="shared" si="2283"/>
        <v/>
      </c>
      <c r="X1363" s="65" t="str">
        <f t="shared" si="2283"/>
        <v/>
      </c>
      <c r="Y1363" s="65" t="str">
        <f t="shared" si="2283"/>
        <v/>
      </c>
      <c r="Z1363" s="65" t="str">
        <f t="shared" si="2283"/>
        <v/>
      </c>
    </row>
    <row r="1364">
      <c r="B1364" s="23"/>
      <c r="C1364" s="9"/>
      <c r="D1364" s="9"/>
      <c r="E1364" s="9"/>
      <c r="F1364" s="76"/>
      <c r="G1364" s="3"/>
      <c r="I1364" s="64" t="str">
        <f t="shared" si="4"/>
        <v/>
      </c>
      <c r="J1364" s="13" t="str">
        <f t="shared" si="1840"/>
        <v/>
      </c>
      <c r="K1364" s="13" t="str">
        <f t="shared" si="1879"/>
        <v/>
      </c>
      <c r="L1364" s="65" t="str">
        <f t="shared" ref="L1364:Z1364" si="2284">if($E1364="","",if($E1364="Injured",if(and(L$1=year(today()),L$1&lt;=$I1364,L$1&gt;=$H1364),0,if(and(L$1&lt;=$I1364,L$1&gt;=$H1364),$F1364,"")),if($E1364="Dropped",if(and(L$1&lt;=$I1364,L$1&gt;=$H1364),if(Year($D1364)=L$1,$F1364*0.8,if((year($D1364)+1)=L$1,$F1364*0.6,$F1364*0.4)) ,""),if($E1364="Minors",0,if($E1364="FA Contract",if(and(L$1&lt;=$I1364,L$1&gt;=$H1364),$F1364,""),if($E1364="YP Contract",if(L$1=$H1364,500000,if(L$1=($H1364+1),1000000,if(L$1=($H1364+2),1500000,"")))))))))</f>
        <v/>
      </c>
      <c r="M1364" s="65" t="str">
        <f t="shared" si="2284"/>
        <v/>
      </c>
      <c r="N1364" s="65" t="str">
        <f t="shared" si="2284"/>
        <v/>
      </c>
      <c r="O1364" s="65" t="str">
        <f t="shared" si="2284"/>
        <v/>
      </c>
      <c r="P1364" s="65" t="str">
        <f t="shared" si="2284"/>
        <v/>
      </c>
      <c r="Q1364" s="65" t="str">
        <f t="shared" si="2284"/>
        <v/>
      </c>
      <c r="R1364" s="65" t="str">
        <f t="shared" si="2284"/>
        <v/>
      </c>
      <c r="S1364" s="65" t="str">
        <f t="shared" si="2284"/>
        <v/>
      </c>
      <c r="T1364" s="65" t="str">
        <f t="shared" si="2284"/>
        <v/>
      </c>
      <c r="U1364" s="65" t="str">
        <f t="shared" si="2284"/>
        <v/>
      </c>
      <c r="V1364" s="65" t="str">
        <f t="shared" si="2284"/>
        <v/>
      </c>
      <c r="W1364" s="65" t="str">
        <f t="shared" si="2284"/>
        <v/>
      </c>
      <c r="X1364" s="65" t="str">
        <f t="shared" si="2284"/>
        <v/>
      </c>
      <c r="Y1364" s="65" t="str">
        <f t="shared" si="2284"/>
        <v/>
      </c>
      <c r="Z1364" s="65" t="str">
        <f t="shared" si="2284"/>
        <v/>
      </c>
    </row>
    <row r="1365">
      <c r="B1365" s="23"/>
      <c r="C1365" s="9"/>
      <c r="D1365" s="9"/>
      <c r="E1365" s="9"/>
      <c r="F1365" s="76"/>
      <c r="G1365" s="3"/>
      <c r="I1365" s="64" t="str">
        <f t="shared" si="4"/>
        <v/>
      </c>
      <c r="J1365" s="13" t="str">
        <f t="shared" si="1840"/>
        <v/>
      </c>
      <c r="K1365" s="13" t="str">
        <f t="shared" si="1879"/>
        <v/>
      </c>
      <c r="L1365" s="65" t="str">
        <f t="shared" ref="L1365:Z1365" si="2285">if($E1365="","",if($E1365="Injured",if(and(L$1=year(today()),L$1&lt;=$I1365,L$1&gt;=$H1365),0,if(and(L$1&lt;=$I1365,L$1&gt;=$H1365),$F1365,"")),if($E1365="Dropped",if(and(L$1&lt;=$I1365,L$1&gt;=$H1365),if(Year($D1365)=L$1,$F1365*0.8,if((year($D1365)+1)=L$1,$F1365*0.6,$F1365*0.4)) ,""),if($E1365="Minors",0,if($E1365="FA Contract",if(and(L$1&lt;=$I1365,L$1&gt;=$H1365),$F1365,""),if($E1365="YP Contract",if(L$1=$H1365,500000,if(L$1=($H1365+1),1000000,if(L$1=($H1365+2),1500000,"")))))))))</f>
        <v/>
      </c>
      <c r="M1365" s="65" t="str">
        <f t="shared" si="2285"/>
        <v/>
      </c>
      <c r="N1365" s="65" t="str">
        <f t="shared" si="2285"/>
        <v/>
      </c>
      <c r="O1365" s="65" t="str">
        <f t="shared" si="2285"/>
        <v/>
      </c>
      <c r="P1365" s="65" t="str">
        <f t="shared" si="2285"/>
        <v/>
      </c>
      <c r="Q1365" s="65" t="str">
        <f t="shared" si="2285"/>
        <v/>
      </c>
      <c r="R1365" s="65" t="str">
        <f t="shared" si="2285"/>
        <v/>
      </c>
      <c r="S1365" s="65" t="str">
        <f t="shared" si="2285"/>
        <v/>
      </c>
      <c r="T1365" s="65" t="str">
        <f t="shared" si="2285"/>
        <v/>
      </c>
      <c r="U1365" s="65" t="str">
        <f t="shared" si="2285"/>
        <v/>
      </c>
      <c r="V1365" s="65" t="str">
        <f t="shared" si="2285"/>
        <v/>
      </c>
      <c r="W1365" s="65" t="str">
        <f t="shared" si="2285"/>
        <v/>
      </c>
      <c r="X1365" s="65" t="str">
        <f t="shared" si="2285"/>
        <v/>
      </c>
      <c r="Y1365" s="65" t="str">
        <f t="shared" si="2285"/>
        <v/>
      </c>
      <c r="Z1365" s="65" t="str">
        <f t="shared" si="2285"/>
        <v/>
      </c>
    </row>
    <row r="1366">
      <c r="B1366" s="23"/>
      <c r="C1366" s="9"/>
      <c r="D1366" s="9"/>
      <c r="E1366" s="9"/>
      <c r="F1366" s="76"/>
      <c r="G1366" s="3"/>
      <c r="I1366" s="64" t="str">
        <f t="shared" si="4"/>
        <v/>
      </c>
      <c r="J1366" s="13" t="str">
        <f t="shared" si="1840"/>
        <v/>
      </c>
      <c r="K1366" s="13" t="str">
        <f t="shared" si="1879"/>
        <v/>
      </c>
      <c r="L1366" s="65" t="str">
        <f t="shared" ref="L1366:Z1366" si="2286">if($E1366="","",if($E1366="Injured",if(and(L$1=year(today()),L$1&lt;=$I1366,L$1&gt;=$H1366),0,if(and(L$1&lt;=$I1366,L$1&gt;=$H1366),$F1366,"")),if($E1366="Dropped",if(and(L$1&lt;=$I1366,L$1&gt;=$H1366),if(Year($D1366)=L$1,$F1366*0.8,if((year($D1366)+1)=L$1,$F1366*0.6,$F1366*0.4)) ,""),if($E1366="Minors",0,if($E1366="FA Contract",if(and(L$1&lt;=$I1366,L$1&gt;=$H1366),$F1366,""),if($E1366="YP Contract",if(L$1=$H1366,500000,if(L$1=($H1366+1),1000000,if(L$1=($H1366+2),1500000,"")))))))))</f>
        <v/>
      </c>
      <c r="M1366" s="65" t="str">
        <f t="shared" si="2286"/>
        <v/>
      </c>
      <c r="N1366" s="65" t="str">
        <f t="shared" si="2286"/>
        <v/>
      </c>
      <c r="O1366" s="65" t="str">
        <f t="shared" si="2286"/>
        <v/>
      </c>
      <c r="P1366" s="65" t="str">
        <f t="shared" si="2286"/>
        <v/>
      </c>
      <c r="Q1366" s="65" t="str">
        <f t="shared" si="2286"/>
        <v/>
      </c>
      <c r="R1366" s="65" t="str">
        <f t="shared" si="2286"/>
        <v/>
      </c>
      <c r="S1366" s="65" t="str">
        <f t="shared" si="2286"/>
        <v/>
      </c>
      <c r="T1366" s="65" t="str">
        <f t="shared" si="2286"/>
        <v/>
      </c>
      <c r="U1366" s="65" t="str">
        <f t="shared" si="2286"/>
        <v/>
      </c>
      <c r="V1366" s="65" t="str">
        <f t="shared" si="2286"/>
        <v/>
      </c>
      <c r="W1366" s="65" t="str">
        <f t="shared" si="2286"/>
        <v/>
      </c>
      <c r="X1366" s="65" t="str">
        <f t="shared" si="2286"/>
        <v/>
      </c>
      <c r="Y1366" s="65" t="str">
        <f t="shared" si="2286"/>
        <v/>
      </c>
      <c r="Z1366" s="65" t="str">
        <f t="shared" si="2286"/>
        <v/>
      </c>
    </row>
    <row r="1367">
      <c r="B1367" s="23"/>
      <c r="C1367" s="9"/>
      <c r="D1367" s="9"/>
      <c r="E1367" s="9"/>
      <c r="F1367" s="76"/>
      <c r="G1367" s="3"/>
      <c r="I1367" s="64" t="str">
        <f t="shared" si="4"/>
        <v/>
      </c>
      <c r="J1367" s="13" t="str">
        <f t="shared" si="1840"/>
        <v/>
      </c>
      <c r="K1367" s="13" t="str">
        <f t="shared" si="1879"/>
        <v/>
      </c>
      <c r="L1367" s="65" t="str">
        <f t="shared" ref="L1367:Z1367" si="2287">if($E1367="","",if($E1367="Injured",if(and(L$1=year(today()),L$1&lt;=$I1367,L$1&gt;=$H1367),0,if(and(L$1&lt;=$I1367,L$1&gt;=$H1367),$F1367,"")),if($E1367="Dropped",if(and(L$1&lt;=$I1367,L$1&gt;=$H1367),if(Year($D1367)=L$1,$F1367*0.8,if((year($D1367)+1)=L$1,$F1367*0.6,$F1367*0.4)) ,""),if($E1367="Minors",0,if($E1367="FA Contract",if(and(L$1&lt;=$I1367,L$1&gt;=$H1367),$F1367,""),if($E1367="YP Contract",if(L$1=$H1367,500000,if(L$1=($H1367+1),1000000,if(L$1=($H1367+2),1500000,"")))))))))</f>
        <v/>
      </c>
      <c r="M1367" s="65" t="str">
        <f t="shared" si="2287"/>
        <v/>
      </c>
      <c r="N1367" s="65" t="str">
        <f t="shared" si="2287"/>
        <v/>
      </c>
      <c r="O1367" s="65" t="str">
        <f t="shared" si="2287"/>
        <v/>
      </c>
      <c r="P1367" s="65" t="str">
        <f t="shared" si="2287"/>
        <v/>
      </c>
      <c r="Q1367" s="65" t="str">
        <f t="shared" si="2287"/>
        <v/>
      </c>
      <c r="R1367" s="65" t="str">
        <f t="shared" si="2287"/>
        <v/>
      </c>
      <c r="S1367" s="65" t="str">
        <f t="shared" si="2287"/>
        <v/>
      </c>
      <c r="T1367" s="65" t="str">
        <f t="shared" si="2287"/>
        <v/>
      </c>
      <c r="U1367" s="65" t="str">
        <f t="shared" si="2287"/>
        <v/>
      </c>
      <c r="V1367" s="65" t="str">
        <f t="shared" si="2287"/>
        <v/>
      </c>
      <c r="W1367" s="65" t="str">
        <f t="shared" si="2287"/>
        <v/>
      </c>
      <c r="X1367" s="65" t="str">
        <f t="shared" si="2287"/>
        <v/>
      </c>
      <c r="Y1367" s="65" t="str">
        <f t="shared" si="2287"/>
        <v/>
      </c>
      <c r="Z1367" s="65" t="str">
        <f t="shared" si="2287"/>
        <v/>
      </c>
    </row>
    <row r="1368">
      <c r="B1368" s="23"/>
      <c r="C1368" s="9"/>
      <c r="D1368" s="9"/>
      <c r="E1368" s="9"/>
      <c r="F1368" s="76"/>
      <c r="G1368" s="3"/>
      <c r="I1368" s="64" t="str">
        <f t="shared" si="4"/>
        <v/>
      </c>
      <c r="J1368" s="13" t="str">
        <f t="shared" si="1840"/>
        <v/>
      </c>
      <c r="K1368" s="13" t="str">
        <f t="shared" si="1879"/>
        <v/>
      </c>
      <c r="L1368" s="65" t="str">
        <f t="shared" ref="L1368:Z1368" si="2288">if($E1368="","",if($E1368="Injured",if(and(L$1=year(today()),L$1&lt;=$I1368,L$1&gt;=$H1368),0,if(and(L$1&lt;=$I1368,L$1&gt;=$H1368),$F1368,"")),if($E1368="Dropped",if(and(L$1&lt;=$I1368,L$1&gt;=$H1368),if(Year($D1368)=L$1,$F1368*0.8,if((year($D1368)+1)=L$1,$F1368*0.6,$F1368*0.4)) ,""),if($E1368="Minors",0,if($E1368="FA Contract",if(and(L$1&lt;=$I1368,L$1&gt;=$H1368),$F1368,""),if($E1368="YP Contract",if(L$1=$H1368,500000,if(L$1=($H1368+1),1000000,if(L$1=($H1368+2),1500000,"")))))))))</f>
        <v/>
      </c>
      <c r="M1368" s="65" t="str">
        <f t="shared" si="2288"/>
        <v/>
      </c>
      <c r="N1368" s="65" t="str">
        <f t="shared" si="2288"/>
        <v/>
      </c>
      <c r="O1368" s="65" t="str">
        <f t="shared" si="2288"/>
        <v/>
      </c>
      <c r="P1368" s="65" t="str">
        <f t="shared" si="2288"/>
        <v/>
      </c>
      <c r="Q1368" s="65" t="str">
        <f t="shared" si="2288"/>
        <v/>
      </c>
      <c r="R1368" s="65" t="str">
        <f t="shared" si="2288"/>
        <v/>
      </c>
      <c r="S1368" s="65" t="str">
        <f t="shared" si="2288"/>
        <v/>
      </c>
      <c r="T1368" s="65" t="str">
        <f t="shared" si="2288"/>
        <v/>
      </c>
      <c r="U1368" s="65" t="str">
        <f t="shared" si="2288"/>
        <v/>
      </c>
      <c r="V1368" s="65" t="str">
        <f t="shared" si="2288"/>
        <v/>
      </c>
      <c r="W1368" s="65" t="str">
        <f t="shared" si="2288"/>
        <v/>
      </c>
      <c r="X1368" s="65" t="str">
        <f t="shared" si="2288"/>
        <v/>
      </c>
      <c r="Y1368" s="65" t="str">
        <f t="shared" si="2288"/>
        <v/>
      </c>
      <c r="Z1368" s="65" t="str">
        <f t="shared" si="2288"/>
        <v/>
      </c>
    </row>
    <row r="1369">
      <c r="B1369" s="23"/>
      <c r="C1369" s="9"/>
      <c r="D1369" s="9"/>
      <c r="E1369" s="9"/>
      <c r="F1369" s="76"/>
      <c r="G1369" s="3"/>
      <c r="I1369" s="64" t="str">
        <f t="shared" si="4"/>
        <v/>
      </c>
      <c r="J1369" s="13" t="str">
        <f t="shared" si="1840"/>
        <v/>
      </c>
      <c r="K1369" s="13" t="str">
        <f t="shared" si="1879"/>
        <v/>
      </c>
      <c r="L1369" s="65" t="str">
        <f t="shared" ref="L1369:Z1369" si="2289">if($E1369="","",if($E1369="Injured",if(and(L$1=year(today()),L$1&lt;=$I1369,L$1&gt;=$H1369),0,if(and(L$1&lt;=$I1369,L$1&gt;=$H1369),$F1369,"")),if($E1369="Dropped",if(and(L$1&lt;=$I1369,L$1&gt;=$H1369),if(Year($D1369)=L$1,$F1369*0.8,if((year($D1369)+1)=L$1,$F1369*0.6,$F1369*0.4)) ,""),if($E1369="Minors",0,if($E1369="FA Contract",if(and(L$1&lt;=$I1369,L$1&gt;=$H1369),$F1369,""),if($E1369="YP Contract",if(L$1=$H1369,500000,if(L$1=($H1369+1),1000000,if(L$1=($H1369+2),1500000,"")))))))))</f>
        <v/>
      </c>
      <c r="M1369" s="65" t="str">
        <f t="shared" si="2289"/>
        <v/>
      </c>
      <c r="N1369" s="65" t="str">
        <f t="shared" si="2289"/>
        <v/>
      </c>
      <c r="O1369" s="65" t="str">
        <f t="shared" si="2289"/>
        <v/>
      </c>
      <c r="P1369" s="65" t="str">
        <f t="shared" si="2289"/>
        <v/>
      </c>
      <c r="Q1369" s="65" t="str">
        <f t="shared" si="2289"/>
        <v/>
      </c>
      <c r="R1369" s="65" t="str">
        <f t="shared" si="2289"/>
        <v/>
      </c>
      <c r="S1369" s="65" t="str">
        <f t="shared" si="2289"/>
        <v/>
      </c>
      <c r="T1369" s="65" t="str">
        <f t="shared" si="2289"/>
        <v/>
      </c>
      <c r="U1369" s="65" t="str">
        <f t="shared" si="2289"/>
        <v/>
      </c>
      <c r="V1369" s="65" t="str">
        <f t="shared" si="2289"/>
        <v/>
      </c>
      <c r="W1369" s="65" t="str">
        <f t="shared" si="2289"/>
        <v/>
      </c>
      <c r="X1369" s="65" t="str">
        <f t="shared" si="2289"/>
        <v/>
      </c>
      <c r="Y1369" s="65" t="str">
        <f t="shared" si="2289"/>
        <v/>
      </c>
      <c r="Z1369" s="65" t="str">
        <f t="shared" si="2289"/>
        <v/>
      </c>
    </row>
    <row r="1370">
      <c r="B1370" s="23"/>
      <c r="C1370" s="9"/>
      <c r="D1370" s="9"/>
      <c r="E1370" s="9"/>
      <c r="F1370" s="76"/>
      <c r="G1370" s="3"/>
      <c r="I1370" s="64" t="str">
        <f t="shared" si="4"/>
        <v/>
      </c>
      <c r="J1370" s="13" t="str">
        <f t="shared" si="1840"/>
        <v/>
      </c>
      <c r="K1370" s="13" t="str">
        <f t="shared" si="1879"/>
        <v/>
      </c>
      <c r="L1370" s="65" t="str">
        <f t="shared" ref="L1370:Z1370" si="2290">if($E1370="","",if($E1370="Injured",if(and(L$1=year(today()),L$1&lt;=$I1370,L$1&gt;=$H1370),0,if(and(L$1&lt;=$I1370,L$1&gt;=$H1370),$F1370,"")),if($E1370="Dropped",if(and(L$1&lt;=$I1370,L$1&gt;=$H1370),if(Year($D1370)=L$1,$F1370*0.8,if((year($D1370)+1)=L$1,$F1370*0.6,$F1370*0.4)) ,""),if($E1370="Minors",0,if($E1370="FA Contract",if(and(L$1&lt;=$I1370,L$1&gt;=$H1370),$F1370,""),if($E1370="YP Contract",if(L$1=$H1370,500000,if(L$1=($H1370+1),1000000,if(L$1=($H1370+2),1500000,"")))))))))</f>
        <v/>
      </c>
      <c r="M1370" s="65" t="str">
        <f t="shared" si="2290"/>
        <v/>
      </c>
      <c r="N1370" s="65" t="str">
        <f t="shared" si="2290"/>
        <v/>
      </c>
      <c r="O1370" s="65" t="str">
        <f t="shared" si="2290"/>
        <v/>
      </c>
      <c r="P1370" s="65" t="str">
        <f t="shared" si="2290"/>
        <v/>
      </c>
      <c r="Q1370" s="65" t="str">
        <f t="shared" si="2290"/>
        <v/>
      </c>
      <c r="R1370" s="65" t="str">
        <f t="shared" si="2290"/>
        <v/>
      </c>
      <c r="S1370" s="65" t="str">
        <f t="shared" si="2290"/>
        <v/>
      </c>
      <c r="T1370" s="65" t="str">
        <f t="shared" si="2290"/>
        <v/>
      </c>
      <c r="U1370" s="65" t="str">
        <f t="shared" si="2290"/>
        <v/>
      </c>
      <c r="V1370" s="65" t="str">
        <f t="shared" si="2290"/>
        <v/>
      </c>
      <c r="W1370" s="65" t="str">
        <f t="shared" si="2290"/>
        <v/>
      </c>
      <c r="X1370" s="65" t="str">
        <f t="shared" si="2290"/>
        <v/>
      </c>
      <c r="Y1370" s="65" t="str">
        <f t="shared" si="2290"/>
        <v/>
      </c>
      <c r="Z1370" s="65" t="str">
        <f t="shared" si="2290"/>
        <v/>
      </c>
    </row>
    <row r="1371">
      <c r="B1371" s="23"/>
      <c r="C1371" s="9"/>
      <c r="D1371" s="9"/>
      <c r="E1371" s="9"/>
      <c r="F1371" s="76"/>
      <c r="G1371" s="3"/>
      <c r="I1371" s="64" t="str">
        <f t="shared" si="4"/>
        <v/>
      </c>
      <c r="J1371" s="13" t="str">
        <f t="shared" si="1840"/>
        <v/>
      </c>
      <c r="K1371" s="13" t="str">
        <f t="shared" si="1879"/>
        <v/>
      </c>
      <c r="L1371" s="65" t="str">
        <f t="shared" ref="L1371:Z1371" si="2291">if($E1371="","",if($E1371="Injured",if(and(L$1=year(today()),L$1&lt;=$I1371,L$1&gt;=$H1371),0,if(and(L$1&lt;=$I1371,L$1&gt;=$H1371),$F1371,"")),if($E1371="Dropped",if(and(L$1&lt;=$I1371,L$1&gt;=$H1371),if(Year($D1371)=L$1,$F1371*0.8,if((year($D1371)+1)=L$1,$F1371*0.6,$F1371*0.4)) ,""),if($E1371="Minors",0,if($E1371="FA Contract",if(and(L$1&lt;=$I1371,L$1&gt;=$H1371),$F1371,""),if($E1371="YP Contract",if(L$1=$H1371,500000,if(L$1=($H1371+1),1000000,if(L$1=($H1371+2),1500000,"")))))))))</f>
        <v/>
      </c>
      <c r="M1371" s="65" t="str">
        <f t="shared" si="2291"/>
        <v/>
      </c>
      <c r="N1371" s="65" t="str">
        <f t="shared" si="2291"/>
        <v/>
      </c>
      <c r="O1371" s="65" t="str">
        <f t="shared" si="2291"/>
        <v/>
      </c>
      <c r="P1371" s="65" t="str">
        <f t="shared" si="2291"/>
        <v/>
      </c>
      <c r="Q1371" s="65" t="str">
        <f t="shared" si="2291"/>
        <v/>
      </c>
      <c r="R1371" s="65" t="str">
        <f t="shared" si="2291"/>
        <v/>
      </c>
      <c r="S1371" s="65" t="str">
        <f t="shared" si="2291"/>
        <v/>
      </c>
      <c r="T1371" s="65" t="str">
        <f t="shared" si="2291"/>
        <v/>
      </c>
      <c r="U1371" s="65" t="str">
        <f t="shared" si="2291"/>
        <v/>
      </c>
      <c r="V1371" s="65" t="str">
        <f t="shared" si="2291"/>
        <v/>
      </c>
      <c r="W1371" s="65" t="str">
        <f t="shared" si="2291"/>
        <v/>
      </c>
      <c r="X1371" s="65" t="str">
        <f t="shared" si="2291"/>
        <v/>
      </c>
      <c r="Y1371" s="65" t="str">
        <f t="shared" si="2291"/>
        <v/>
      </c>
      <c r="Z1371" s="65" t="str">
        <f t="shared" si="2291"/>
        <v/>
      </c>
    </row>
    <row r="1372">
      <c r="B1372" s="23"/>
      <c r="C1372" s="9"/>
      <c r="D1372" s="9"/>
      <c r="E1372" s="9"/>
      <c r="F1372" s="76"/>
      <c r="G1372" s="3"/>
      <c r="I1372" s="64" t="str">
        <f t="shared" si="4"/>
        <v/>
      </c>
      <c r="J1372" s="13" t="str">
        <f t="shared" si="1840"/>
        <v/>
      </c>
      <c r="K1372" s="13" t="str">
        <f t="shared" si="1879"/>
        <v/>
      </c>
      <c r="L1372" s="65" t="str">
        <f t="shared" ref="L1372:Z1372" si="2292">if($E1372="","",if($E1372="Injured",if(and(L$1=year(today()),L$1&lt;=$I1372,L$1&gt;=$H1372),0,if(and(L$1&lt;=$I1372,L$1&gt;=$H1372),$F1372,"")),if($E1372="Dropped",if(and(L$1&lt;=$I1372,L$1&gt;=$H1372),if(Year($D1372)=L$1,$F1372*0.8,if((year($D1372)+1)=L$1,$F1372*0.6,$F1372*0.4)) ,""),if($E1372="Minors",0,if($E1372="FA Contract",if(and(L$1&lt;=$I1372,L$1&gt;=$H1372),$F1372,""),if($E1372="YP Contract",if(L$1=$H1372,500000,if(L$1=($H1372+1),1000000,if(L$1=($H1372+2),1500000,"")))))))))</f>
        <v/>
      </c>
      <c r="M1372" s="65" t="str">
        <f t="shared" si="2292"/>
        <v/>
      </c>
      <c r="N1372" s="65" t="str">
        <f t="shared" si="2292"/>
        <v/>
      </c>
      <c r="O1372" s="65" t="str">
        <f t="shared" si="2292"/>
        <v/>
      </c>
      <c r="P1372" s="65" t="str">
        <f t="shared" si="2292"/>
        <v/>
      </c>
      <c r="Q1372" s="65" t="str">
        <f t="shared" si="2292"/>
        <v/>
      </c>
      <c r="R1372" s="65" t="str">
        <f t="shared" si="2292"/>
        <v/>
      </c>
      <c r="S1372" s="65" t="str">
        <f t="shared" si="2292"/>
        <v/>
      </c>
      <c r="T1372" s="65" t="str">
        <f t="shared" si="2292"/>
        <v/>
      </c>
      <c r="U1372" s="65" t="str">
        <f t="shared" si="2292"/>
        <v/>
      </c>
      <c r="V1372" s="65" t="str">
        <f t="shared" si="2292"/>
        <v/>
      </c>
      <c r="W1372" s="65" t="str">
        <f t="shared" si="2292"/>
        <v/>
      </c>
      <c r="X1372" s="65" t="str">
        <f t="shared" si="2292"/>
        <v/>
      </c>
      <c r="Y1372" s="65" t="str">
        <f t="shared" si="2292"/>
        <v/>
      </c>
      <c r="Z1372" s="65" t="str">
        <f t="shared" si="2292"/>
        <v/>
      </c>
    </row>
    <row r="1373">
      <c r="B1373" s="23"/>
      <c r="C1373" s="9"/>
      <c r="D1373" s="9"/>
      <c r="E1373" s="9"/>
      <c r="F1373" s="76"/>
      <c r="G1373" s="3"/>
      <c r="I1373" s="64" t="str">
        <f t="shared" si="4"/>
        <v/>
      </c>
      <c r="J1373" s="13" t="str">
        <f t="shared" si="1840"/>
        <v/>
      </c>
      <c r="K1373" s="13" t="str">
        <f t="shared" si="1879"/>
        <v/>
      </c>
      <c r="L1373" s="65" t="str">
        <f t="shared" ref="L1373:Z1373" si="2293">if($E1373="","",if($E1373="Injured",if(and(L$1=year(today()),L$1&lt;=$I1373,L$1&gt;=$H1373),0,if(and(L$1&lt;=$I1373,L$1&gt;=$H1373),$F1373,"")),if($E1373="Dropped",if(and(L$1&lt;=$I1373,L$1&gt;=$H1373),if(Year($D1373)=L$1,$F1373*0.8,if((year($D1373)+1)=L$1,$F1373*0.6,$F1373*0.4)) ,""),if($E1373="Minors",0,if($E1373="FA Contract",if(and(L$1&lt;=$I1373,L$1&gt;=$H1373),$F1373,""),if($E1373="YP Contract",if(L$1=$H1373,500000,if(L$1=($H1373+1),1000000,if(L$1=($H1373+2),1500000,"")))))))))</f>
        <v/>
      </c>
      <c r="M1373" s="65" t="str">
        <f t="shared" si="2293"/>
        <v/>
      </c>
      <c r="N1373" s="65" t="str">
        <f t="shared" si="2293"/>
        <v/>
      </c>
      <c r="O1373" s="65" t="str">
        <f t="shared" si="2293"/>
        <v/>
      </c>
      <c r="P1373" s="65" t="str">
        <f t="shared" si="2293"/>
        <v/>
      </c>
      <c r="Q1373" s="65" t="str">
        <f t="shared" si="2293"/>
        <v/>
      </c>
      <c r="R1373" s="65" t="str">
        <f t="shared" si="2293"/>
        <v/>
      </c>
      <c r="S1373" s="65" t="str">
        <f t="shared" si="2293"/>
        <v/>
      </c>
      <c r="T1373" s="65" t="str">
        <f t="shared" si="2293"/>
        <v/>
      </c>
      <c r="U1373" s="65" t="str">
        <f t="shared" si="2293"/>
        <v/>
      </c>
      <c r="V1373" s="65" t="str">
        <f t="shared" si="2293"/>
        <v/>
      </c>
      <c r="W1373" s="65" t="str">
        <f t="shared" si="2293"/>
        <v/>
      </c>
      <c r="X1373" s="65" t="str">
        <f t="shared" si="2293"/>
        <v/>
      </c>
      <c r="Y1373" s="65" t="str">
        <f t="shared" si="2293"/>
        <v/>
      </c>
      <c r="Z1373" s="65" t="str">
        <f t="shared" si="2293"/>
        <v/>
      </c>
    </row>
    <row r="1374">
      <c r="B1374" s="23"/>
      <c r="C1374" s="9"/>
      <c r="D1374" s="9"/>
      <c r="E1374" s="9"/>
      <c r="F1374" s="76"/>
      <c r="G1374" s="3"/>
      <c r="I1374" s="64" t="str">
        <f t="shared" si="4"/>
        <v/>
      </c>
      <c r="J1374" s="13" t="str">
        <f t="shared" si="1840"/>
        <v/>
      </c>
      <c r="K1374" s="13" t="str">
        <f t="shared" si="1879"/>
        <v/>
      </c>
      <c r="L1374" s="65" t="str">
        <f t="shared" ref="L1374:Z1374" si="2294">if($E1374="","",if($E1374="Injured",if(and(L$1=year(today()),L$1&lt;=$I1374,L$1&gt;=$H1374),0,if(and(L$1&lt;=$I1374,L$1&gt;=$H1374),$F1374,"")),if($E1374="Dropped",if(and(L$1&lt;=$I1374,L$1&gt;=$H1374),if(Year($D1374)=L$1,$F1374*0.8,if((year($D1374)+1)=L$1,$F1374*0.6,$F1374*0.4)) ,""),if($E1374="Minors",0,if($E1374="FA Contract",if(and(L$1&lt;=$I1374,L$1&gt;=$H1374),$F1374,""),if($E1374="YP Contract",if(L$1=$H1374,500000,if(L$1=($H1374+1),1000000,if(L$1=($H1374+2),1500000,"")))))))))</f>
        <v/>
      </c>
      <c r="M1374" s="65" t="str">
        <f t="shared" si="2294"/>
        <v/>
      </c>
      <c r="N1374" s="65" t="str">
        <f t="shared" si="2294"/>
        <v/>
      </c>
      <c r="O1374" s="65" t="str">
        <f t="shared" si="2294"/>
        <v/>
      </c>
      <c r="P1374" s="65" t="str">
        <f t="shared" si="2294"/>
        <v/>
      </c>
      <c r="Q1374" s="65" t="str">
        <f t="shared" si="2294"/>
        <v/>
      </c>
      <c r="R1374" s="65" t="str">
        <f t="shared" si="2294"/>
        <v/>
      </c>
      <c r="S1374" s="65" t="str">
        <f t="shared" si="2294"/>
        <v/>
      </c>
      <c r="T1374" s="65" t="str">
        <f t="shared" si="2294"/>
        <v/>
      </c>
      <c r="U1374" s="65" t="str">
        <f t="shared" si="2294"/>
        <v/>
      </c>
      <c r="V1374" s="65" t="str">
        <f t="shared" si="2294"/>
        <v/>
      </c>
      <c r="W1374" s="65" t="str">
        <f t="shared" si="2294"/>
        <v/>
      </c>
      <c r="X1374" s="65" t="str">
        <f t="shared" si="2294"/>
        <v/>
      </c>
      <c r="Y1374" s="65" t="str">
        <f t="shared" si="2294"/>
        <v/>
      </c>
      <c r="Z1374" s="65" t="str">
        <f t="shared" si="2294"/>
        <v/>
      </c>
    </row>
    <row r="1375">
      <c r="B1375" s="23"/>
      <c r="C1375" s="9"/>
      <c r="D1375" s="9"/>
      <c r="E1375" s="9"/>
      <c r="F1375" s="76"/>
      <c r="G1375" s="3"/>
      <c r="I1375" s="64" t="str">
        <f t="shared" si="4"/>
        <v/>
      </c>
      <c r="J1375" s="13" t="str">
        <f t="shared" si="1840"/>
        <v/>
      </c>
      <c r="K1375" s="13" t="str">
        <f t="shared" si="1879"/>
        <v/>
      </c>
      <c r="L1375" s="65" t="str">
        <f t="shared" ref="L1375:Z1375" si="2295">if($E1375="","",if($E1375="Injured",if(and(L$1=year(today()),L$1&lt;=$I1375,L$1&gt;=$H1375),0,if(and(L$1&lt;=$I1375,L$1&gt;=$H1375),$F1375,"")),if($E1375="Dropped",if(and(L$1&lt;=$I1375,L$1&gt;=$H1375),if(Year($D1375)=L$1,$F1375*0.8,if((year($D1375)+1)=L$1,$F1375*0.6,$F1375*0.4)) ,""),if($E1375="Minors",0,if($E1375="FA Contract",if(and(L$1&lt;=$I1375,L$1&gt;=$H1375),$F1375,""),if($E1375="YP Contract",if(L$1=$H1375,500000,if(L$1=($H1375+1),1000000,if(L$1=($H1375+2),1500000,"")))))))))</f>
        <v/>
      </c>
      <c r="M1375" s="65" t="str">
        <f t="shared" si="2295"/>
        <v/>
      </c>
      <c r="N1375" s="65" t="str">
        <f t="shared" si="2295"/>
        <v/>
      </c>
      <c r="O1375" s="65" t="str">
        <f t="shared" si="2295"/>
        <v/>
      </c>
      <c r="P1375" s="65" t="str">
        <f t="shared" si="2295"/>
        <v/>
      </c>
      <c r="Q1375" s="65" t="str">
        <f t="shared" si="2295"/>
        <v/>
      </c>
      <c r="R1375" s="65" t="str">
        <f t="shared" si="2295"/>
        <v/>
      </c>
      <c r="S1375" s="65" t="str">
        <f t="shared" si="2295"/>
        <v/>
      </c>
      <c r="T1375" s="65" t="str">
        <f t="shared" si="2295"/>
        <v/>
      </c>
      <c r="U1375" s="65" t="str">
        <f t="shared" si="2295"/>
        <v/>
      </c>
      <c r="V1375" s="65" t="str">
        <f t="shared" si="2295"/>
        <v/>
      </c>
      <c r="W1375" s="65" t="str">
        <f t="shared" si="2295"/>
        <v/>
      </c>
      <c r="X1375" s="65" t="str">
        <f t="shared" si="2295"/>
        <v/>
      </c>
      <c r="Y1375" s="65" t="str">
        <f t="shared" si="2295"/>
        <v/>
      </c>
      <c r="Z1375" s="65" t="str">
        <f t="shared" si="2295"/>
        <v/>
      </c>
    </row>
    <row r="1376">
      <c r="B1376" s="23"/>
      <c r="C1376" s="9"/>
      <c r="D1376" s="9"/>
      <c r="E1376" s="9"/>
      <c r="F1376" s="76"/>
      <c r="G1376" s="3"/>
      <c r="I1376" s="64" t="str">
        <f t="shared" si="4"/>
        <v/>
      </c>
      <c r="J1376" s="13" t="str">
        <f t="shared" si="1840"/>
        <v/>
      </c>
      <c r="K1376" s="13" t="str">
        <f t="shared" si="1879"/>
        <v/>
      </c>
      <c r="L1376" s="65" t="str">
        <f t="shared" ref="L1376:Z1376" si="2296">if($E1376="","",if($E1376="Injured",if(and(L$1=year(today()),L$1&lt;=$I1376,L$1&gt;=$H1376),0,if(and(L$1&lt;=$I1376,L$1&gt;=$H1376),$F1376,"")),if($E1376="Dropped",if(and(L$1&lt;=$I1376,L$1&gt;=$H1376),if(Year($D1376)=L$1,$F1376*0.8,if((year($D1376)+1)=L$1,$F1376*0.6,$F1376*0.4)) ,""),if($E1376="Minors",0,if($E1376="FA Contract",if(and(L$1&lt;=$I1376,L$1&gt;=$H1376),$F1376,""),if($E1376="YP Contract",if(L$1=$H1376,500000,if(L$1=($H1376+1),1000000,if(L$1=($H1376+2),1500000,"")))))))))</f>
        <v/>
      </c>
      <c r="M1376" s="65" t="str">
        <f t="shared" si="2296"/>
        <v/>
      </c>
      <c r="N1376" s="65" t="str">
        <f t="shared" si="2296"/>
        <v/>
      </c>
      <c r="O1376" s="65" t="str">
        <f t="shared" si="2296"/>
        <v/>
      </c>
      <c r="P1376" s="65" t="str">
        <f t="shared" si="2296"/>
        <v/>
      </c>
      <c r="Q1376" s="65" t="str">
        <f t="shared" si="2296"/>
        <v/>
      </c>
      <c r="R1376" s="65" t="str">
        <f t="shared" si="2296"/>
        <v/>
      </c>
      <c r="S1376" s="65" t="str">
        <f t="shared" si="2296"/>
        <v/>
      </c>
      <c r="T1376" s="65" t="str">
        <f t="shared" si="2296"/>
        <v/>
      </c>
      <c r="U1376" s="65" t="str">
        <f t="shared" si="2296"/>
        <v/>
      </c>
      <c r="V1376" s="65" t="str">
        <f t="shared" si="2296"/>
        <v/>
      </c>
      <c r="W1376" s="65" t="str">
        <f t="shared" si="2296"/>
        <v/>
      </c>
      <c r="X1376" s="65" t="str">
        <f t="shared" si="2296"/>
        <v/>
      </c>
      <c r="Y1376" s="65" t="str">
        <f t="shared" si="2296"/>
        <v/>
      </c>
      <c r="Z1376" s="65" t="str">
        <f t="shared" si="2296"/>
        <v/>
      </c>
    </row>
    <row r="1377">
      <c r="B1377" s="23"/>
      <c r="C1377" s="9"/>
      <c r="D1377" s="9"/>
      <c r="E1377" s="9"/>
      <c r="F1377" s="76"/>
      <c r="G1377" s="3"/>
      <c r="I1377" s="64" t="str">
        <f t="shared" si="4"/>
        <v/>
      </c>
      <c r="J1377" s="13" t="str">
        <f t="shared" si="1840"/>
        <v/>
      </c>
      <c r="K1377" s="13" t="str">
        <f t="shared" si="1879"/>
        <v/>
      </c>
      <c r="L1377" s="65" t="str">
        <f t="shared" ref="L1377:Z1377" si="2297">if($E1377="","",if($E1377="Injured",if(and(L$1=year(today()),L$1&lt;=$I1377,L$1&gt;=$H1377),0,if(and(L$1&lt;=$I1377,L$1&gt;=$H1377),$F1377,"")),if($E1377="Dropped",if(and(L$1&lt;=$I1377,L$1&gt;=$H1377),if(Year($D1377)=L$1,$F1377*0.8,if((year($D1377)+1)=L$1,$F1377*0.6,$F1377*0.4)) ,""),if($E1377="Minors",0,if($E1377="FA Contract",if(and(L$1&lt;=$I1377,L$1&gt;=$H1377),$F1377,""),if($E1377="YP Contract",if(L$1=$H1377,500000,if(L$1=($H1377+1),1000000,if(L$1=($H1377+2),1500000,"")))))))))</f>
        <v/>
      </c>
      <c r="M1377" s="65" t="str">
        <f t="shared" si="2297"/>
        <v/>
      </c>
      <c r="N1377" s="65" t="str">
        <f t="shared" si="2297"/>
        <v/>
      </c>
      <c r="O1377" s="65" t="str">
        <f t="shared" si="2297"/>
        <v/>
      </c>
      <c r="P1377" s="65" t="str">
        <f t="shared" si="2297"/>
        <v/>
      </c>
      <c r="Q1377" s="65" t="str">
        <f t="shared" si="2297"/>
        <v/>
      </c>
      <c r="R1377" s="65" t="str">
        <f t="shared" si="2297"/>
        <v/>
      </c>
      <c r="S1377" s="65" t="str">
        <f t="shared" si="2297"/>
        <v/>
      </c>
      <c r="T1377" s="65" t="str">
        <f t="shared" si="2297"/>
        <v/>
      </c>
      <c r="U1377" s="65" t="str">
        <f t="shared" si="2297"/>
        <v/>
      </c>
      <c r="V1377" s="65" t="str">
        <f t="shared" si="2297"/>
        <v/>
      </c>
      <c r="W1377" s="65" t="str">
        <f t="shared" si="2297"/>
        <v/>
      </c>
      <c r="X1377" s="65" t="str">
        <f t="shared" si="2297"/>
        <v/>
      </c>
      <c r="Y1377" s="65" t="str">
        <f t="shared" si="2297"/>
        <v/>
      </c>
      <c r="Z1377" s="65" t="str">
        <f t="shared" si="2297"/>
        <v/>
      </c>
    </row>
    <row r="1378">
      <c r="B1378" s="23"/>
      <c r="C1378" s="9"/>
      <c r="D1378" s="9"/>
      <c r="E1378" s="9"/>
      <c r="F1378" s="76"/>
      <c r="G1378" s="3"/>
      <c r="I1378" s="64" t="str">
        <f t="shared" si="4"/>
        <v/>
      </c>
      <c r="J1378" s="13" t="str">
        <f t="shared" si="1840"/>
        <v/>
      </c>
      <c r="K1378" s="13" t="str">
        <f t="shared" si="1879"/>
        <v/>
      </c>
      <c r="L1378" s="65" t="str">
        <f t="shared" ref="L1378:Z1378" si="2298">if($E1378="","",if($E1378="Injured",if(and(L$1=year(today()),L$1&lt;=$I1378,L$1&gt;=$H1378),0,if(and(L$1&lt;=$I1378,L$1&gt;=$H1378),$F1378,"")),if($E1378="Dropped",if(and(L$1&lt;=$I1378,L$1&gt;=$H1378),if(Year($D1378)=L$1,$F1378*0.8,if((year($D1378)+1)=L$1,$F1378*0.6,$F1378*0.4)) ,""),if($E1378="Minors",0,if($E1378="FA Contract",if(and(L$1&lt;=$I1378,L$1&gt;=$H1378),$F1378,""),if($E1378="YP Contract",if(L$1=$H1378,500000,if(L$1=($H1378+1),1000000,if(L$1=($H1378+2),1500000,"")))))))))</f>
        <v/>
      </c>
      <c r="M1378" s="65" t="str">
        <f t="shared" si="2298"/>
        <v/>
      </c>
      <c r="N1378" s="65" t="str">
        <f t="shared" si="2298"/>
        <v/>
      </c>
      <c r="O1378" s="65" t="str">
        <f t="shared" si="2298"/>
        <v/>
      </c>
      <c r="P1378" s="65" t="str">
        <f t="shared" si="2298"/>
        <v/>
      </c>
      <c r="Q1378" s="65" t="str">
        <f t="shared" si="2298"/>
        <v/>
      </c>
      <c r="R1378" s="65" t="str">
        <f t="shared" si="2298"/>
        <v/>
      </c>
      <c r="S1378" s="65" t="str">
        <f t="shared" si="2298"/>
        <v/>
      </c>
      <c r="T1378" s="65" t="str">
        <f t="shared" si="2298"/>
        <v/>
      </c>
      <c r="U1378" s="65" t="str">
        <f t="shared" si="2298"/>
        <v/>
      </c>
      <c r="V1378" s="65" t="str">
        <f t="shared" si="2298"/>
        <v/>
      </c>
      <c r="W1378" s="65" t="str">
        <f t="shared" si="2298"/>
        <v/>
      </c>
      <c r="X1378" s="65" t="str">
        <f t="shared" si="2298"/>
        <v/>
      </c>
      <c r="Y1378" s="65" t="str">
        <f t="shared" si="2298"/>
        <v/>
      </c>
      <c r="Z1378" s="65" t="str">
        <f t="shared" si="2298"/>
        <v/>
      </c>
    </row>
    <row r="1379">
      <c r="B1379" s="23"/>
      <c r="C1379" s="9"/>
      <c r="D1379" s="9"/>
      <c r="E1379" s="9"/>
      <c r="F1379" s="76"/>
      <c r="G1379" s="3"/>
      <c r="I1379" s="64" t="str">
        <f t="shared" si="4"/>
        <v/>
      </c>
      <c r="J1379" s="13" t="str">
        <f t="shared" si="1840"/>
        <v/>
      </c>
      <c r="K1379" s="13" t="str">
        <f t="shared" si="1879"/>
        <v/>
      </c>
      <c r="L1379" s="65" t="str">
        <f t="shared" ref="L1379:Z1379" si="2299">if($E1379="","",if($E1379="Injured",if(and(L$1=year(today()),L$1&lt;=$I1379,L$1&gt;=$H1379),0,if(and(L$1&lt;=$I1379,L$1&gt;=$H1379),$F1379,"")),if($E1379="Dropped",if(and(L$1&lt;=$I1379,L$1&gt;=$H1379),if(Year($D1379)=L$1,$F1379*0.8,if((year($D1379)+1)=L$1,$F1379*0.6,$F1379*0.4)) ,""),if($E1379="Minors",0,if($E1379="FA Contract",if(and(L$1&lt;=$I1379,L$1&gt;=$H1379),$F1379,""),if($E1379="YP Contract",if(L$1=$H1379,500000,if(L$1=($H1379+1),1000000,if(L$1=($H1379+2),1500000,"")))))))))</f>
        <v/>
      </c>
      <c r="M1379" s="65" t="str">
        <f t="shared" si="2299"/>
        <v/>
      </c>
      <c r="N1379" s="65" t="str">
        <f t="shared" si="2299"/>
        <v/>
      </c>
      <c r="O1379" s="65" t="str">
        <f t="shared" si="2299"/>
        <v/>
      </c>
      <c r="P1379" s="65" t="str">
        <f t="shared" si="2299"/>
        <v/>
      </c>
      <c r="Q1379" s="65" t="str">
        <f t="shared" si="2299"/>
        <v/>
      </c>
      <c r="R1379" s="65" t="str">
        <f t="shared" si="2299"/>
        <v/>
      </c>
      <c r="S1379" s="65" t="str">
        <f t="shared" si="2299"/>
        <v/>
      </c>
      <c r="T1379" s="65" t="str">
        <f t="shared" si="2299"/>
        <v/>
      </c>
      <c r="U1379" s="65" t="str">
        <f t="shared" si="2299"/>
        <v/>
      </c>
      <c r="V1379" s="65" t="str">
        <f t="shared" si="2299"/>
        <v/>
      </c>
      <c r="W1379" s="65" t="str">
        <f t="shared" si="2299"/>
        <v/>
      </c>
      <c r="X1379" s="65" t="str">
        <f t="shared" si="2299"/>
        <v/>
      </c>
      <c r="Y1379" s="65" t="str">
        <f t="shared" si="2299"/>
        <v/>
      </c>
      <c r="Z1379" s="65" t="str">
        <f t="shared" si="2299"/>
        <v/>
      </c>
    </row>
    <row r="1380">
      <c r="B1380" s="23"/>
      <c r="C1380" s="9"/>
      <c r="D1380" s="9"/>
      <c r="E1380" s="9"/>
      <c r="F1380" s="76"/>
      <c r="G1380" s="3"/>
      <c r="I1380" s="64" t="str">
        <f t="shared" si="4"/>
        <v/>
      </c>
      <c r="J1380" s="13" t="str">
        <f t="shared" si="1840"/>
        <v/>
      </c>
      <c r="K1380" s="13" t="str">
        <f t="shared" si="1879"/>
        <v/>
      </c>
      <c r="L1380" s="65" t="str">
        <f t="shared" ref="L1380:Z1380" si="2300">if($E1380="","",if($E1380="Injured",if(and(L$1=year(today()),L$1&lt;=$I1380,L$1&gt;=$H1380),0,if(and(L$1&lt;=$I1380,L$1&gt;=$H1380),$F1380,"")),if($E1380="Dropped",if(and(L$1&lt;=$I1380,L$1&gt;=$H1380),if(Year($D1380)=L$1,$F1380*0.8,if((year($D1380)+1)=L$1,$F1380*0.6,$F1380*0.4)) ,""),if($E1380="Minors",0,if($E1380="FA Contract",if(and(L$1&lt;=$I1380,L$1&gt;=$H1380),$F1380,""),if($E1380="YP Contract",if(L$1=$H1380,500000,if(L$1=($H1380+1),1000000,if(L$1=($H1380+2),1500000,"")))))))))</f>
        <v/>
      </c>
      <c r="M1380" s="65" t="str">
        <f t="shared" si="2300"/>
        <v/>
      </c>
      <c r="N1380" s="65" t="str">
        <f t="shared" si="2300"/>
        <v/>
      </c>
      <c r="O1380" s="65" t="str">
        <f t="shared" si="2300"/>
        <v/>
      </c>
      <c r="P1380" s="65" t="str">
        <f t="shared" si="2300"/>
        <v/>
      </c>
      <c r="Q1380" s="65" t="str">
        <f t="shared" si="2300"/>
        <v/>
      </c>
      <c r="R1380" s="65" t="str">
        <f t="shared" si="2300"/>
        <v/>
      </c>
      <c r="S1380" s="65" t="str">
        <f t="shared" si="2300"/>
        <v/>
      </c>
      <c r="T1380" s="65" t="str">
        <f t="shared" si="2300"/>
        <v/>
      </c>
      <c r="U1380" s="65" t="str">
        <f t="shared" si="2300"/>
        <v/>
      </c>
      <c r="V1380" s="65" t="str">
        <f t="shared" si="2300"/>
        <v/>
      </c>
      <c r="W1380" s="65" t="str">
        <f t="shared" si="2300"/>
        <v/>
      </c>
      <c r="X1380" s="65" t="str">
        <f t="shared" si="2300"/>
        <v/>
      </c>
      <c r="Y1380" s="65" t="str">
        <f t="shared" si="2300"/>
        <v/>
      </c>
      <c r="Z1380" s="65" t="str">
        <f t="shared" si="2300"/>
        <v/>
      </c>
    </row>
    <row r="1381">
      <c r="B1381" s="23"/>
      <c r="C1381" s="9"/>
      <c r="D1381" s="9"/>
      <c r="E1381" s="9"/>
      <c r="F1381" s="76"/>
      <c r="G1381" s="3"/>
      <c r="I1381" s="64" t="str">
        <f t="shared" si="4"/>
        <v/>
      </c>
      <c r="J1381" s="13" t="str">
        <f t="shared" si="1840"/>
        <v/>
      </c>
      <c r="K1381" s="13" t="str">
        <f t="shared" si="1879"/>
        <v/>
      </c>
      <c r="L1381" s="65" t="str">
        <f t="shared" ref="L1381:Z1381" si="2301">if($E1381="","",if($E1381="Injured",if(and(L$1=year(today()),L$1&lt;=$I1381,L$1&gt;=$H1381),0,if(and(L$1&lt;=$I1381,L$1&gt;=$H1381),$F1381,"")),if($E1381="Dropped",if(and(L$1&lt;=$I1381,L$1&gt;=$H1381),if(Year($D1381)=L$1,$F1381*0.8,if((year($D1381)+1)=L$1,$F1381*0.6,$F1381*0.4)) ,""),if($E1381="Minors",0,if($E1381="FA Contract",if(and(L$1&lt;=$I1381,L$1&gt;=$H1381),$F1381,""),if($E1381="YP Contract",if(L$1=$H1381,500000,if(L$1=($H1381+1),1000000,if(L$1=($H1381+2),1500000,"")))))))))</f>
        <v/>
      </c>
      <c r="M1381" s="65" t="str">
        <f t="shared" si="2301"/>
        <v/>
      </c>
      <c r="N1381" s="65" t="str">
        <f t="shared" si="2301"/>
        <v/>
      </c>
      <c r="O1381" s="65" t="str">
        <f t="shared" si="2301"/>
        <v/>
      </c>
      <c r="P1381" s="65" t="str">
        <f t="shared" si="2301"/>
        <v/>
      </c>
      <c r="Q1381" s="65" t="str">
        <f t="shared" si="2301"/>
        <v/>
      </c>
      <c r="R1381" s="65" t="str">
        <f t="shared" si="2301"/>
        <v/>
      </c>
      <c r="S1381" s="65" t="str">
        <f t="shared" si="2301"/>
        <v/>
      </c>
      <c r="T1381" s="65" t="str">
        <f t="shared" si="2301"/>
        <v/>
      </c>
      <c r="U1381" s="65" t="str">
        <f t="shared" si="2301"/>
        <v/>
      </c>
      <c r="V1381" s="65" t="str">
        <f t="shared" si="2301"/>
        <v/>
      </c>
      <c r="W1381" s="65" t="str">
        <f t="shared" si="2301"/>
        <v/>
      </c>
      <c r="X1381" s="65" t="str">
        <f t="shared" si="2301"/>
        <v/>
      </c>
      <c r="Y1381" s="65" t="str">
        <f t="shared" si="2301"/>
        <v/>
      </c>
      <c r="Z1381" s="65" t="str">
        <f t="shared" si="2301"/>
        <v/>
      </c>
    </row>
    <row r="1382">
      <c r="B1382" s="23"/>
      <c r="C1382" s="9"/>
      <c r="D1382" s="9"/>
      <c r="E1382" s="9"/>
      <c r="F1382" s="76"/>
      <c r="G1382" s="3"/>
      <c r="I1382" s="64" t="str">
        <f t="shared" si="4"/>
        <v/>
      </c>
      <c r="J1382" s="13" t="str">
        <f t="shared" si="1840"/>
        <v/>
      </c>
      <c r="K1382" s="13" t="str">
        <f t="shared" si="1879"/>
        <v/>
      </c>
      <c r="L1382" s="65" t="str">
        <f t="shared" ref="L1382:Z1382" si="2302">if($E1382="","",if($E1382="Injured",if(and(L$1=year(today()),L$1&lt;=$I1382,L$1&gt;=$H1382),0,if(and(L$1&lt;=$I1382,L$1&gt;=$H1382),$F1382,"")),if($E1382="Dropped",if(and(L$1&lt;=$I1382,L$1&gt;=$H1382),if(Year($D1382)=L$1,$F1382*0.8,if((year($D1382)+1)=L$1,$F1382*0.6,$F1382*0.4)) ,""),if($E1382="Minors",0,if($E1382="FA Contract",if(and(L$1&lt;=$I1382,L$1&gt;=$H1382),$F1382,""),if($E1382="YP Contract",if(L$1=$H1382,500000,if(L$1=($H1382+1),1000000,if(L$1=($H1382+2),1500000,"")))))))))</f>
        <v/>
      </c>
      <c r="M1382" s="65" t="str">
        <f t="shared" si="2302"/>
        <v/>
      </c>
      <c r="N1382" s="65" t="str">
        <f t="shared" si="2302"/>
        <v/>
      </c>
      <c r="O1382" s="65" t="str">
        <f t="shared" si="2302"/>
        <v/>
      </c>
      <c r="P1382" s="65" t="str">
        <f t="shared" si="2302"/>
        <v/>
      </c>
      <c r="Q1382" s="65" t="str">
        <f t="shared" si="2302"/>
        <v/>
      </c>
      <c r="R1382" s="65" t="str">
        <f t="shared" si="2302"/>
        <v/>
      </c>
      <c r="S1382" s="65" t="str">
        <f t="shared" si="2302"/>
        <v/>
      </c>
      <c r="T1382" s="65" t="str">
        <f t="shared" si="2302"/>
        <v/>
      </c>
      <c r="U1382" s="65" t="str">
        <f t="shared" si="2302"/>
        <v/>
      </c>
      <c r="V1382" s="65" t="str">
        <f t="shared" si="2302"/>
        <v/>
      </c>
      <c r="W1382" s="65" t="str">
        <f t="shared" si="2302"/>
        <v/>
      </c>
      <c r="X1382" s="65" t="str">
        <f t="shared" si="2302"/>
        <v/>
      </c>
      <c r="Y1382" s="65" t="str">
        <f t="shared" si="2302"/>
        <v/>
      </c>
      <c r="Z1382" s="65" t="str">
        <f t="shared" si="2302"/>
        <v/>
      </c>
    </row>
    <row r="1383">
      <c r="B1383" s="23"/>
      <c r="C1383" s="9"/>
      <c r="D1383" s="9"/>
      <c r="E1383" s="9"/>
      <c r="F1383" s="76"/>
      <c r="G1383" s="3"/>
      <c r="I1383" s="64" t="str">
        <f t="shared" si="4"/>
        <v/>
      </c>
      <c r="J1383" s="13" t="str">
        <f t="shared" si="1840"/>
        <v/>
      </c>
      <c r="K1383" s="13" t="str">
        <f t="shared" si="1879"/>
        <v/>
      </c>
      <c r="L1383" s="65" t="str">
        <f t="shared" ref="L1383:Z1383" si="2303">if($E1383="","",if($E1383="Injured",if(and(L$1=year(today()),L$1&lt;=$I1383,L$1&gt;=$H1383),0,if(and(L$1&lt;=$I1383,L$1&gt;=$H1383),$F1383,"")),if($E1383="Dropped",if(and(L$1&lt;=$I1383,L$1&gt;=$H1383),if(Year($D1383)=L$1,$F1383*0.8,if((year($D1383)+1)=L$1,$F1383*0.6,$F1383*0.4)) ,""),if($E1383="Minors",0,if($E1383="FA Contract",if(and(L$1&lt;=$I1383,L$1&gt;=$H1383),$F1383,""),if($E1383="YP Contract",if(L$1=$H1383,500000,if(L$1=($H1383+1),1000000,if(L$1=($H1383+2),1500000,"")))))))))</f>
        <v/>
      </c>
      <c r="M1383" s="65" t="str">
        <f t="shared" si="2303"/>
        <v/>
      </c>
      <c r="N1383" s="65" t="str">
        <f t="shared" si="2303"/>
        <v/>
      </c>
      <c r="O1383" s="65" t="str">
        <f t="shared" si="2303"/>
        <v/>
      </c>
      <c r="P1383" s="65" t="str">
        <f t="shared" si="2303"/>
        <v/>
      </c>
      <c r="Q1383" s="65" t="str">
        <f t="shared" si="2303"/>
        <v/>
      </c>
      <c r="R1383" s="65" t="str">
        <f t="shared" si="2303"/>
        <v/>
      </c>
      <c r="S1383" s="65" t="str">
        <f t="shared" si="2303"/>
        <v/>
      </c>
      <c r="T1383" s="65" t="str">
        <f t="shared" si="2303"/>
        <v/>
      </c>
      <c r="U1383" s="65" t="str">
        <f t="shared" si="2303"/>
        <v/>
      </c>
      <c r="V1383" s="65" t="str">
        <f t="shared" si="2303"/>
        <v/>
      </c>
      <c r="W1383" s="65" t="str">
        <f t="shared" si="2303"/>
        <v/>
      </c>
      <c r="X1383" s="65" t="str">
        <f t="shared" si="2303"/>
        <v/>
      </c>
      <c r="Y1383" s="65" t="str">
        <f t="shared" si="2303"/>
        <v/>
      </c>
      <c r="Z1383" s="65" t="str">
        <f t="shared" si="2303"/>
        <v/>
      </c>
    </row>
    <row r="1384">
      <c r="B1384" s="23"/>
      <c r="C1384" s="9"/>
      <c r="D1384" s="9"/>
      <c r="E1384" s="9"/>
      <c r="F1384" s="76"/>
      <c r="G1384" s="3"/>
      <c r="I1384" s="64" t="str">
        <f t="shared" si="4"/>
        <v/>
      </c>
      <c r="J1384" s="13" t="str">
        <f t="shared" si="1840"/>
        <v/>
      </c>
      <c r="K1384" s="13" t="str">
        <f t="shared" si="1879"/>
        <v/>
      </c>
      <c r="L1384" s="65" t="str">
        <f t="shared" ref="L1384:Z1384" si="2304">if($E1384="","",if($E1384="Injured",if(and(L$1=year(today()),L$1&lt;=$I1384,L$1&gt;=$H1384),0,if(and(L$1&lt;=$I1384,L$1&gt;=$H1384),$F1384,"")),if($E1384="Dropped",if(and(L$1&lt;=$I1384,L$1&gt;=$H1384),if(Year($D1384)=L$1,$F1384*0.8,if((year($D1384)+1)=L$1,$F1384*0.6,$F1384*0.4)) ,""),if($E1384="Minors",0,if($E1384="FA Contract",if(and(L$1&lt;=$I1384,L$1&gt;=$H1384),$F1384,""),if($E1384="YP Contract",if(L$1=$H1384,500000,if(L$1=($H1384+1),1000000,if(L$1=($H1384+2),1500000,"")))))))))</f>
        <v/>
      </c>
      <c r="M1384" s="65" t="str">
        <f t="shared" si="2304"/>
        <v/>
      </c>
      <c r="N1384" s="65" t="str">
        <f t="shared" si="2304"/>
        <v/>
      </c>
      <c r="O1384" s="65" t="str">
        <f t="shared" si="2304"/>
        <v/>
      </c>
      <c r="P1384" s="65" t="str">
        <f t="shared" si="2304"/>
        <v/>
      </c>
      <c r="Q1384" s="65" t="str">
        <f t="shared" si="2304"/>
        <v/>
      </c>
      <c r="R1384" s="65" t="str">
        <f t="shared" si="2304"/>
        <v/>
      </c>
      <c r="S1384" s="65" t="str">
        <f t="shared" si="2304"/>
        <v/>
      </c>
      <c r="T1384" s="65" t="str">
        <f t="shared" si="2304"/>
        <v/>
      </c>
      <c r="U1384" s="65" t="str">
        <f t="shared" si="2304"/>
        <v/>
      </c>
      <c r="V1384" s="65" t="str">
        <f t="shared" si="2304"/>
        <v/>
      </c>
      <c r="W1384" s="65" t="str">
        <f t="shared" si="2304"/>
        <v/>
      </c>
      <c r="X1384" s="65" t="str">
        <f t="shared" si="2304"/>
        <v/>
      </c>
      <c r="Y1384" s="65" t="str">
        <f t="shared" si="2304"/>
        <v/>
      </c>
      <c r="Z1384" s="65" t="str">
        <f t="shared" si="2304"/>
        <v/>
      </c>
    </row>
    <row r="1385">
      <c r="B1385" s="23"/>
      <c r="C1385" s="9"/>
      <c r="D1385" s="9"/>
      <c r="E1385" s="9"/>
      <c r="F1385" s="76"/>
      <c r="G1385" s="3"/>
      <c r="I1385" s="64" t="str">
        <f t="shared" si="4"/>
        <v/>
      </c>
      <c r="J1385" s="13" t="str">
        <f t="shared" si="1840"/>
        <v/>
      </c>
      <c r="K1385" s="13" t="str">
        <f t="shared" si="1879"/>
        <v/>
      </c>
      <c r="L1385" s="65" t="str">
        <f t="shared" ref="L1385:Z1385" si="2305">if($E1385="","",if($E1385="Injured",if(and(L$1=year(today()),L$1&lt;=$I1385,L$1&gt;=$H1385),0,if(and(L$1&lt;=$I1385,L$1&gt;=$H1385),$F1385,"")),if($E1385="Dropped",if(and(L$1&lt;=$I1385,L$1&gt;=$H1385),if(Year($D1385)=L$1,$F1385*0.8,if((year($D1385)+1)=L$1,$F1385*0.6,$F1385*0.4)) ,""),if($E1385="Minors",0,if($E1385="FA Contract",if(and(L$1&lt;=$I1385,L$1&gt;=$H1385),$F1385,""),if($E1385="YP Contract",if(L$1=$H1385,500000,if(L$1=($H1385+1),1000000,if(L$1=($H1385+2),1500000,"")))))))))</f>
        <v/>
      </c>
      <c r="M1385" s="65" t="str">
        <f t="shared" si="2305"/>
        <v/>
      </c>
      <c r="N1385" s="65" t="str">
        <f t="shared" si="2305"/>
        <v/>
      </c>
      <c r="O1385" s="65" t="str">
        <f t="shared" si="2305"/>
        <v/>
      </c>
      <c r="P1385" s="65" t="str">
        <f t="shared" si="2305"/>
        <v/>
      </c>
      <c r="Q1385" s="65" t="str">
        <f t="shared" si="2305"/>
        <v/>
      </c>
      <c r="R1385" s="65" t="str">
        <f t="shared" si="2305"/>
        <v/>
      </c>
      <c r="S1385" s="65" t="str">
        <f t="shared" si="2305"/>
        <v/>
      </c>
      <c r="T1385" s="65" t="str">
        <f t="shared" si="2305"/>
        <v/>
      </c>
      <c r="U1385" s="65" t="str">
        <f t="shared" si="2305"/>
        <v/>
      </c>
      <c r="V1385" s="65" t="str">
        <f t="shared" si="2305"/>
        <v/>
      </c>
      <c r="W1385" s="65" t="str">
        <f t="shared" si="2305"/>
        <v/>
      </c>
      <c r="X1385" s="65" t="str">
        <f t="shared" si="2305"/>
        <v/>
      </c>
      <c r="Y1385" s="65" t="str">
        <f t="shared" si="2305"/>
        <v/>
      </c>
      <c r="Z1385" s="65" t="str">
        <f t="shared" si="2305"/>
        <v/>
      </c>
    </row>
    <row r="1386">
      <c r="B1386" s="23"/>
      <c r="C1386" s="9"/>
      <c r="D1386" s="9"/>
      <c r="E1386" s="9"/>
      <c r="F1386" s="76"/>
      <c r="G1386" s="3"/>
      <c r="I1386" s="64" t="str">
        <f t="shared" si="4"/>
        <v/>
      </c>
      <c r="J1386" s="13" t="str">
        <f t="shared" si="1840"/>
        <v/>
      </c>
      <c r="K1386" s="13" t="str">
        <f t="shared" si="1879"/>
        <v/>
      </c>
      <c r="L1386" s="65" t="str">
        <f t="shared" ref="L1386:Z1386" si="2306">if($E1386="","",if($E1386="Injured",if(and(L$1=year(today()),L$1&lt;=$I1386,L$1&gt;=$H1386),0,if(and(L$1&lt;=$I1386,L$1&gt;=$H1386),$F1386,"")),if($E1386="Dropped",if(and(L$1&lt;=$I1386,L$1&gt;=$H1386),if(Year($D1386)=L$1,$F1386*0.8,if((year($D1386)+1)=L$1,$F1386*0.6,$F1386*0.4)) ,""),if($E1386="Minors",0,if($E1386="FA Contract",if(and(L$1&lt;=$I1386,L$1&gt;=$H1386),$F1386,""),if($E1386="YP Contract",if(L$1=$H1386,500000,if(L$1=($H1386+1),1000000,if(L$1=($H1386+2),1500000,"")))))))))</f>
        <v/>
      </c>
      <c r="M1386" s="65" t="str">
        <f t="shared" si="2306"/>
        <v/>
      </c>
      <c r="N1386" s="65" t="str">
        <f t="shared" si="2306"/>
        <v/>
      </c>
      <c r="O1386" s="65" t="str">
        <f t="shared" si="2306"/>
        <v/>
      </c>
      <c r="P1386" s="65" t="str">
        <f t="shared" si="2306"/>
        <v/>
      </c>
      <c r="Q1386" s="65" t="str">
        <f t="shared" si="2306"/>
        <v/>
      </c>
      <c r="R1386" s="65" t="str">
        <f t="shared" si="2306"/>
        <v/>
      </c>
      <c r="S1386" s="65" t="str">
        <f t="shared" si="2306"/>
        <v/>
      </c>
      <c r="T1386" s="65" t="str">
        <f t="shared" si="2306"/>
        <v/>
      </c>
      <c r="U1386" s="65" t="str">
        <f t="shared" si="2306"/>
        <v/>
      </c>
      <c r="V1386" s="65" t="str">
        <f t="shared" si="2306"/>
        <v/>
      </c>
      <c r="W1386" s="65" t="str">
        <f t="shared" si="2306"/>
        <v/>
      </c>
      <c r="X1386" s="65" t="str">
        <f t="shared" si="2306"/>
        <v/>
      </c>
      <c r="Y1386" s="65" t="str">
        <f t="shared" si="2306"/>
        <v/>
      </c>
      <c r="Z1386" s="65" t="str">
        <f t="shared" si="2306"/>
        <v/>
      </c>
    </row>
    <row r="1387">
      <c r="B1387" s="23"/>
      <c r="C1387" s="9"/>
      <c r="D1387" s="9"/>
      <c r="E1387" s="9"/>
      <c r="F1387" s="76"/>
      <c r="G1387" s="3"/>
      <c r="I1387" s="64" t="str">
        <f t="shared" si="4"/>
        <v/>
      </c>
      <c r="J1387" s="13" t="str">
        <f t="shared" si="1840"/>
        <v/>
      </c>
      <c r="K1387" s="13" t="str">
        <f t="shared" si="1879"/>
        <v/>
      </c>
      <c r="L1387" s="65" t="str">
        <f t="shared" ref="L1387:Z1387" si="2307">if($E1387="","",if($E1387="Injured",if(and(L$1=year(today()),L$1&lt;=$I1387,L$1&gt;=$H1387),0,if(and(L$1&lt;=$I1387,L$1&gt;=$H1387),$F1387,"")),if($E1387="Dropped",if(and(L$1&lt;=$I1387,L$1&gt;=$H1387),if(Year($D1387)=L$1,$F1387*0.8,if((year($D1387)+1)=L$1,$F1387*0.6,$F1387*0.4)) ,""),if($E1387="Minors",0,if($E1387="FA Contract",if(and(L$1&lt;=$I1387,L$1&gt;=$H1387),$F1387,""),if($E1387="YP Contract",if(L$1=$H1387,500000,if(L$1=($H1387+1),1000000,if(L$1=($H1387+2),1500000,"")))))))))</f>
        <v/>
      </c>
      <c r="M1387" s="65" t="str">
        <f t="shared" si="2307"/>
        <v/>
      </c>
      <c r="N1387" s="65" t="str">
        <f t="shared" si="2307"/>
        <v/>
      </c>
      <c r="O1387" s="65" t="str">
        <f t="shared" si="2307"/>
        <v/>
      </c>
      <c r="P1387" s="65" t="str">
        <f t="shared" si="2307"/>
        <v/>
      </c>
      <c r="Q1387" s="65" t="str">
        <f t="shared" si="2307"/>
        <v/>
      </c>
      <c r="R1387" s="65" t="str">
        <f t="shared" si="2307"/>
        <v/>
      </c>
      <c r="S1387" s="65" t="str">
        <f t="shared" si="2307"/>
        <v/>
      </c>
      <c r="T1387" s="65" t="str">
        <f t="shared" si="2307"/>
        <v/>
      </c>
      <c r="U1387" s="65" t="str">
        <f t="shared" si="2307"/>
        <v/>
      </c>
      <c r="V1387" s="65" t="str">
        <f t="shared" si="2307"/>
        <v/>
      </c>
      <c r="W1387" s="65" t="str">
        <f t="shared" si="2307"/>
        <v/>
      </c>
      <c r="X1387" s="65" t="str">
        <f t="shared" si="2307"/>
        <v/>
      </c>
      <c r="Y1387" s="65" t="str">
        <f t="shared" si="2307"/>
        <v/>
      </c>
      <c r="Z1387" s="65" t="str">
        <f t="shared" si="2307"/>
        <v/>
      </c>
    </row>
    <row r="1388">
      <c r="B1388" s="23"/>
      <c r="C1388" s="9"/>
      <c r="D1388" s="9"/>
      <c r="E1388" s="9"/>
      <c r="F1388" s="76"/>
      <c r="G1388" s="3"/>
      <c r="I1388" s="64" t="str">
        <f t="shared" si="4"/>
        <v/>
      </c>
      <c r="J1388" s="13" t="str">
        <f t="shared" si="1840"/>
        <v/>
      </c>
      <c r="K1388" s="13" t="str">
        <f t="shared" si="1879"/>
        <v/>
      </c>
      <c r="L1388" s="65" t="str">
        <f t="shared" ref="L1388:Z1388" si="2308">if($E1388="","",if($E1388="Injured",if(and(L$1=year(today()),L$1&lt;=$I1388,L$1&gt;=$H1388),0,if(and(L$1&lt;=$I1388,L$1&gt;=$H1388),$F1388,"")),if($E1388="Dropped",if(and(L$1&lt;=$I1388,L$1&gt;=$H1388),if(Year($D1388)=L$1,$F1388*0.8,if((year($D1388)+1)=L$1,$F1388*0.6,$F1388*0.4)) ,""),if($E1388="Minors",0,if($E1388="FA Contract",if(and(L$1&lt;=$I1388,L$1&gt;=$H1388),$F1388,""),if($E1388="YP Contract",if(L$1=$H1388,500000,if(L$1=($H1388+1),1000000,if(L$1=($H1388+2),1500000,"")))))))))</f>
        <v/>
      </c>
      <c r="M1388" s="65" t="str">
        <f t="shared" si="2308"/>
        <v/>
      </c>
      <c r="N1388" s="65" t="str">
        <f t="shared" si="2308"/>
        <v/>
      </c>
      <c r="O1388" s="65" t="str">
        <f t="shared" si="2308"/>
        <v/>
      </c>
      <c r="P1388" s="65" t="str">
        <f t="shared" si="2308"/>
        <v/>
      </c>
      <c r="Q1388" s="65" t="str">
        <f t="shared" si="2308"/>
        <v/>
      </c>
      <c r="R1388" s="65" t="str">
        <f t="shared" si="2308"/>
        <v/>
      </c>
      <c r="S1388" s="65" t="str">
        <f t="shared" si="2308"/>
        <v/>
      </c>
      <c r="T1388" s="65" t="str">
        <f t="shared" si="2308"/>
        <v/>
      </c>
      <c r="U1388" s="65" t="str">
        <f t="shared" si="2308"/>
        <v/>
      </c>
      <c r="V1388" s="65" t="str">
        <f t="shared" si="2308"/>
        <v/>
      </c>
      <c r="W1388" s="65" t="str">
        <f t="shared" si="2308"/>
        <v/>
      </c>
      <c r="X1388" s="65" t="str">
        <f t="shared" si="2308"/>
        <v/>
      </c>
      <c r="Y1388" s="65" t="str">
        <f t="shared" si="2308"/>
        <v/>
      </c>
      <c r="Z1388" s="65" t="str">
        <f t="shared" si="2308"/>
        <v/>
      </c>
    </row>
    <row r="1389">
      <c r="B1389" s="23"/>
      <c r="C1389" s="9"/>
      <c r="D1389" s="9"/>
      <c r="E1389" s="9"/>
      <c r="F1389" s="2"/>
      <c r="G1389" s="3"/>
      <c r="I1389" s="64" t="str">
        <f t="shared" si="4"/>
        <v/>
      </c>
      <c r="J1389" s="13" t="str">
        <f t="shared" si="1840"/>
        <v/>
      </c>
      <c r="K1389" s="13" t="str">
        <f t="shared" si="1879"/>
        <v/>
      </c>
      <c r="L1389" s="65" t="str">
        <f t="shared" ref="L1389:Z1389" si="2309">if($E1389="","",if($E1389="Injured",if(and(L$1=year(today()),L$1&lt;=$I1389,L$1&gt;=$H1389),0,if(and(L$1&lt;=$I1389,L$1&gt;=$H1389),$F1389,"")),if($E1389="Dropped",if(and(L$1&lt;=$I1389,L$1&gt;=$H1389),if(Year($D1389)=L$1,$F1389*0.8,if((year($D1389)+1)=L$1,$F1389*0.6,$F1389*0.4)) ,""),if($E1389="Minors",0,if($E1389="FA Contract",if(and(L$1&lt;=$I1389,L$1&gt;=$H1389),$F1389,""),if($E1389="YP Contract",if(L$1=$H1389,500000,if(L$1=($H1389+1),1000000,if(L$1=($H1389+2),1500000,"")))))))))</f>
        <v/>
      </c>
      <c r="M1389" s="65" t="str">
        <f t="shared" si="2309"/>
        <v/>
      </c>
      <c r="N1389" s="65" t="str">
        <f t="shared" si="2309"/>
        <v/>
      </c>
      <c r="O1389" s="65" t="str">
        <f t="shared" si="2309"/>
        <v/>
      </c>
      <c r="P1389" s="65" t="str">
        <f t="shared" si="2309"/>
        <v/>
      </c>
      <c r="Q1389" s="65" t="str">
        <f t="shared" si="2309"/>
        <v/>
      </c>
      <c r="R1389" s="65" t="str">
        <f t="shared" si="2309"/>
        <v/>
      </c>
      <c r="S1389" s="65" t="str">
        <f t="shared" si="2309"/>
        <v/>
      </c>
      <c r="T1389" s="65" t="str">
        <f t="shared" si="2309"/>
        <v/>
      </c>
      <c r="U1389" s="65" t="str">
        <f t="shared" si="2309"/>
        <v/>
      </c>
      <c r="V1389" s="65" t="str">
        <f t="shared" si="2309"/>
        <v/>
      </c>
      <c r="W1389" s="65" t="str">
        <f t="shared" si="2309"/>
        <v/>
      </c>
      <c r="X1389" s="65" t="str">
        <f t="shared" si="2309"/>
        <v/>
      </c>
      <c r="Y1389" s="65" t="str">
        <f t="shared" si="2309"/>
        <v/>
      </c>
      <c r="Z1389" s="65" t="str">
        <f t="shared" si="2309"/>
        <v/>
      </c>
    </row>
    <row r="1390">
      <c r="B1390" s="23"/>
      <c r="C1390" s="9"/>
      <c r="D1390" s="9"/>
      <c r="E1390" s="9"/>
      <c r="F1390" s="2"/>
      <c r="G1390" s="3"/>
      <c r="I1390" s="64" t="str">
        <f t="shared" si="4"/>
        <v/>
      </c>
      <c r="J1390" s="13" t="str">
        <f t="shared" si="1840"/>
        <v/>
      </c>
      <c r="K1390" s="13" t="str">
        <f t="shared" si="1879"/>
        <v/>
      </c>
      <c r="L1390" s="65" t="str">
        <f t="shared" ref="L1390:Z1390" si="2310">if($E1390="","",if($E1390="Injured",if(and(L$1=year(today()),L$1&lt;=$I1390,L$1&gt;=$H1390),0,if(and(L$1&lt;=$I1390,L$1&gt;=$H1390),$F1390,"")),if($E1390="Dropped",if(and(L$1&lt;=$I1390,L$1&gt;=$H1390),if(Year($D1390)=L$1,$F1390*0.8,if((year($D1390)+1)=L$1,$F1390*0.6,$F1390*0.4)) ,""),if($E1390="Minors",0,if($E1390="FA Contract",if(and(L$1&lt;=$I1390,L$1&gt;=$H1390),$F1390,""),if($E1390="YP Contract",if(L$1=$H1390,500000,if(L$1=($H1390+1),1000000,if(L$1=($H1390+2),1500000,"")))))))))</f>
        <v/>
      </c>
      <c r="M1390" s="65" t="str">
        <f t="shared" si="2310"/>
        <v/>
      </c>
      <c r="N1390" s="65" t="str">
        <f t="shared" si="2310"/>
        <v/>
      </c>
      <c r="O1390" s="65" t="str">
        <f t="shared" si="2310"/>
        <v/>
      </c>
      <c r="P1390" s="65" t="str">
        <f t="shared" si="2310"/>
        <v/>
      </c>
      <c r="Q1390" s="65" t="str">
        <f t="shared" si="2310"/>
        <v/>
      </c>
      <c r="R1390" s="65" t="str">
        <f t="shared" si="2310"/>
        <v/>
      </c>
      <c r="S1390" s="65" t="str">
        <f t="shared" si="2310"/>
        <v/>
      </c>
      <c r="T1390" s="65" t="str">
        <f t="shared" si="2310"/>
        <v/>
      </c>
      <c r="U1390" s="65" t="str">
        <f t="shared" si="2310"/>
        <v/>
      </c>
      <c r="V1390" s="65" t="str">
        <f t="shared" si="2310"/>
        <v/>
      </c>
      <c r="W1390" s="65" t="str">
        <f t="shared" si="2310"/>
        <v/>
      </c>
      <c r="X1390" s="65" t="str">
        <f t="shared" si="2310"/>
        <v/>
      </c>
      <c r="Y1390" s="65" t="str">
        <f t="shared" si="2310"/>
        <v/>
      </c>
      <c r="Z1390" s="65" t="str">
        <f t="shared" si="2310"/>
        <v/>
      </c>
    </row>
    <row r="1391">
      <c r="B1391" s="23"/>
      <c r="C1391" s="9"/>
      <c r="D1391" s="9"/>
      <c r="E1391" s="9"/>
      <c r="F1391" s="2"/>
      <c r="G1391" s="3"/>
      <c r="I1391" s="64" t="str">
        <f t="shared" si="4"/>
        <v/>
      </c>
      <c r="J1391" s="13" t="str">
        <f t="shared" si="1840"/>
        <v/>
      </c>
      <c r="K1391" s="13" t="str">
        <f t="shared" si="1879"/>
        <v/>
      </c>
      <c r="L1391" s="65" t="str">
        <f t="shared" ref="L1391:Z1391" si="2311">if($E1391="","",if($E1391="Injured",if(and(L$1=year(today()),L$1&lt;=$I1391,L$1&gt;=$H1391),0,if(and(L$1&lt;=$I1391,L$1&gt;=$H1391),$F1391,"")),if($E1391="Dropped",if(and(L$1&lt;=$I1391,L$1&gt;=$H1391),if(Year($D1391)=L$1,$F1391*0.8,if((year($D1391)+1)=L$1,$F1391*0.6,$F1391*0.4)) ,""),if($E1391="Minors",0,if($E1391="FA Contract",if(and(L$1&lt;=$I1391,L$1&gt;=$H1391),$F1391,""),if($E1391="YP Contract",if(L$1=$H1391,500000,if(L$1=($H1391+1),1000000,if(L$1=($H1391+2),1500000,"")))))))))</f>
        <v/>
      </c>
      <c r="M1391" s="65" t="str">
        <f t="shared" si="2311"/>
        <v/>
      </c>
      <c r="N1391" s="65" t="str">
        <f t="shared" si="2311"/>
        <v/>
      </c>
      <c r="O1391" s="65" t="str">
        <f t="shared" si="2311"/>
        <v/>
      </c>
      <c r="P1391" s="65" t="str">
        <f t="shared" si="2311"/>
        <v/>
      </c>
      <c r="Q1391" s="65" t="str">
        <f t="shared" si="2311"/>
        <v/>
      </c>
      <c r="R1391" s="65" t="str">
        <f t="shared" si="2311"/>
        <v/>
      </c>
      <c r="S1391" s="65" t="str">
        <f t="shared" si="2311"/>
        <v/>
      </c>
      <c r="T1391" s="65" t="str">
        <f t="shared" si="2311"/>
        <v/>
      </c>
      <c r="U1391" s="65" t="str">
        <f t="shared" si="2311"/>
        <v/>
      </c>
      <c r="V1391" s="65" t="str">
        <f t="shared" si="2311"/>
        <v/>
      </c>
      <c r="W1391" s="65" t="str">
        <f t="shared" si="2311"/>
        <v/>
      </c>
      <c r="X1391" s="65" t="str">
        <f t="shared" si="2311"/>
        <v/>
      </c>
      <c r="Y1391" s="65" t="str">
        <f t="shared" si="2311"/>
        <v/>
      </c>
      <c r="Z1391" s="65" t="str">
        <f t="shared" si="2311"/>
        <v/>
      </c>
    </row>
    <row r="1392">
      <c r="B1392" s="23"/>
      <c r="C1392" s="9"/>
      <c r="D1392" s="9"/>
      <c r="E1392" s="9"/>
      <c r="F1392" s="2"/>
      <c r="G1392" s="3"/>
      <c r="I1392" s="64" t="str">
        <f t="shared" si="4"/>
        <v/>
      </c>
      <c r="J1392" s="13" t="str">
        <f t="shared" si="1840"/>
        <v/>
      </c>
      <c r="K1392" s="13" t="str">
        <f t="shared" si="1879"/>
        <v/>
      </c>
      <c r="L1392" s="65" t="str">
        <f t="shared" ref="L1392:Z1392" si="2312">if($E1392="","",if($E1392="Injured",if(and(L$1=year(today()),L$1&lt;=$I1392,L$1&gt;=$H1392),0,if(and(L$1&lt;=$I1392,L$1&gt;=$H1392),$F1392,"")),if($E1392="Dropped",if(and(L$1&lt;=$I1392,L$1&gt;=$H1392),if(Year($D1392)=L$1,$F1392*0.8,if((year($D1392)+1)=L$1,$F1392*0.6,$F1392*0.4)) ,""),if($E1392="Minors",0,if($E1392="FA Contract",if(and(L$1&lt;=$I1392,L$1&gt;=$H1392),$F1392,""),if($E1392="YP Contract",if(L$1=$H1392,500000,if(L$1=($H1392+1),1000000,if(L$1=($H1392+2),1500000,"")))))))))</f>
        <v/>
      </c>
      <c r="M1392" s="65" t="str">
        <f t="shared" si="2312"/>
        <v/>
      </c>
      <c r="N1392" s="65" t="str">
        <f t="shared" si="2312"/>
        <v/>
      </c>
      <c r="O1392" s="65" t="str">
        <f t="shared" si="2312"/>
        <v/>
      </c>
      <c r="P1392" s="65" t="str">
        <f t="shared" si="2312"/>
        <v/>
      </c>
      <c r="Q1392" s="65" t="str">
        <f t="shared" si="2312"/>
        <v/>
      </c>
      <c r="R1392" s="65" t="str">
        <f t="shared" si="2312"/>
        <v/>
      </c>
      <c r="S1392" s="65" t="str">
        <f t="shared" si="2312"/>
        <v/>
      </c>
      <c r="T1392" s="65" t="str">
        <f t="shared" si="2312"/>
        <v/>
      </c>
      <c r="U1392" s="65" t="str">
        <f t="shared" si="2312"/>
        <v/>
      </c>
      <c r="V1392" s="65" t="str">
        <f t="shared" si="2312"/>
        <v/>
      </c>
      <c r="W1392" s="65" t="str">
        <f t="shared" si="2312"/>
        <v/>
      </c>
      <c r="X1392" s="65" t="str">
        <f t="shared" si="2312"/>
        <v/>
      </c>
      <c r="Y1392" s="65" t="str">
        <f t="shared" si="2312"/>
        <v/>
      </c>
      <c r="Z1392" s="65" t="str">
        <f t="shared" si="2312"/>
        <v/>
      </c>
    </row>
    <row r="1393">
      <c r="B1393" s="23"/>
      <c r="C1393" s="9"/>
      <c r="D1393" s="9"/>
      <c r="E1393" s="9"/>
      <c r="F1393" s="2"/>
      <c r="G1393" s="3"/>
      <c r="I1393" s="64" t="str">
        <f t="shared" si="4"/>
        <v/>
      </c>
      <c r="J1393" s="13" t="str">
        <f t="shared" si="1840"/>
        <v/>
      </c>
      <c r="K1393" s="13" t="str">
        <f t="shared" si="1879"/>
        <v/>
      </c>
      <c r="L1393" s="65" t="str">
        <f t="shared" ref="L1393:Z1393" si="2313">if($E1393="","",if($E1393="Injured",if(and(L$1=year(today()),L$1&lt;=$I1393,L$1&gt;=$H1393),0,if(and(L$1&lt;=$I1393,L$1&gt;=$H1393),$F1393,"")),if($E1393="Dropped",if(and(L$1&lt;=$I1393,L$1&gt;=$H1393),if(Year($D1393)=L$1,$F1393*0.8,if((year($D1393)+1)=L$1,$F1393*0.6,$F1393*0.4)) ,""),if($E1393="Minors",0,if($E1393="FA Contract",if(and(L$1&lt;=$I1393,L$1&gt;=$H1393),$F1393,""),if($E1393="YP Contract",if(L$1=$H1393,500000,if(L$1=($H1393+1),1000000,if(L$1=($H1393+2),1500000,"")))))))))</f>
        <v/>
      </c>
      <c r="M1393" s="65" t="str">
        <f t="shared" si="2313"/>
        <v/>
      </c>
      <c r="N1393" s="65" t="str">
        <f t="shared" si="2313"/>
        <v/>
      </c>
      <c r="O1393" s="65" t="str">
        <f t="shared" si="2313"/>
        <v/>
      </c>
      <c r="P1393" s="65" t="str">
        <f t="shared" si="2313"/>
        <v/>
      </c>
      <c r="Q1393" s="65" t="str">
        <f t="shared" si="2313"/>
        <v/>
      </c>
      <c r="R1393" s="65" t="str">
        <f t="shared" si="2313"/>
        <v/>
      </c>
      <c r="S1393" s="65" t="str">
        <f t="shared" si="2313"/>
        <v/>
      </c>
      <c r="T1393" s="65" t="str">
        <f t="shared" si="2313"/>
        <v/>
      </c>
      <c r="U1393" s="65" t="str">
        <f t="shared" si="2313"/>
        <v/>
      </c>
      <c r="V1393" s="65" t="str">
        <f t="shared" si="2313"/>
        <v/>
      </c>
      <c r="W1393" s="65" t="str">
        <f t="shared" si="2313"/>
        <v/>
      </c>
      <c r="X1393" s="65" t="str">
        <f t="shared" si="2313"/>
        <v/>
      </c>
      <c r="Y1393" s="65" t="str">
        <f t="shared" si="2313"/>
        <v/>
      </c>
      <c r="Z1393" s="65" t="str">
        <f t="shared" si="2313"/>
        <v/>
      </c>
    </row>
    <row r="1394">
      <c r="B1394" s="23"/>
      <c r="C1394" s="9"/>
      <c r="D1394" s="9"/>
      <c r="E1394" s="9"/>
      <c r="F1394" s="2"/>
      <c r="G1394" s="3"/>
      <c r="I1394" s="64" t="str">
        <f t="shared" si="4"/>
        <v/>
      </c>
      <c r="J1394" s="13" t="str">
        <f t="shared" si="1840"/>
        <v/>
      </c>
      <c r="K1394" s="13" t="str">
        <f t="shared" si="1879"/>
        <v/>
      </c>
      <c r="L1394" s="65" t="str">
        <f t="shared" ref="L1394:Z1394" si="2314">if($E1394="","",if($E1394="Injured",if(and(L$1=year(today()),L$1&lt;=$I1394,L$1&gt;=$H1394),0,if(and(L$1&lt;=$I1394,L$1&gt;=$H1394),$F1394,"")),if($E1394="Dropped",if(and(L$1&lt;=$I1394,L$1&gt;=$H1394),if(Year($D1394)=L$1,$F1394*0.8,if((year($D1394)+1)=L$1,$F1394*0.6,$F1394*0.4)) ,""),if($E1394="Minors",0,if($E1394="FA Contract",if(and(L$1&lt;=$I1394,L$1&gt;=$H1394),$F1394,""),if($E1394="YP Contract",if(L$1=$H1394,500000,if(L$1=($H1394+1),1000000,if(L$1=($H1394+2),1500000,"")))))))))</f>
        <v/>
      </c>
      <c r="M1394" s="65" t="str">
        <f t="shared" si="2314"/>
        <v/>
      </c>
      <c r="N1394" s="65" t="str">
        <f t="shared" si="2314"/>
        <v/>
      </c>
      <c r="O1394" s="65" t="str">
        <f t="shared" si="2314"/>
        <v/>
      </c>
      <c r="P1394" s="65" t="str">
        <f t="shared" si="2314"/>
        <v/>
      </c>
      <c r="Q1394" s="65" t="str">
        <f t="shared" si="2314"/>
        <v/>
      </c>
      <c r="R1394" s="65" t="str">
        <f t="shared" si="2314"/>
        <v/>
      </c>
      <c r="S1394" s="65" t="str">
        <f t="shared" si="2314"/>
        <v/>
      </c>
      <c r="T1394" s="65" t="str">
        <f t="shared" si="2314"/>
        <v/>
      </c>
      <c r="U1394" s="65" t="str">
        <f t="shared" si="2314"/>
        <v/>
      </c>
      <c r="V1394" s="65" t="str">
        <f t="shared" si="2314"/>
        <v/>
      </c>
      <c r="W1394" s="65" t="str">
        <f t="shared" si="2314"/>
        <v/>
      </c>
      <c r="X1394" s="65" t="str">
        <f t="shared" si="2314"/>
        <v/>
      </c>
      <c r="Y1394" s="65" t="str">
        <f t="shared" si="2314"/>
        <v/>
      </c>
      <c r="Z1394" s="65" t="str">
        <f t="shared" si="2314"/>
        <v/>
      </c>
    </row>
    <row r="1395">
      <c r="B1395" s="23"/>
      <c r="C1395" s="9"/>
      <c r="D1395" s="9"/>
      <c r="E1395" s="9"/>
      <c r="F1395" s="2"/>
      <c r="G1395" s="3"/>
      <c r="I1395" s="64" t="str">
        <f t="shared" si="4"/>
        <v/>
      </c>
      <c r="J1395" s="13" t="str">
        <f t="shared" si="1840"/>
        <v/>
      </c>
      <c r="K1395" s="13" t="str">
        <f t="shared" si="1879"/>
        <v/>
      </c>
      <c r="L1395" s="65" t="str">
        <f t="shared" ref="L1395:Z1395" si="2315">if($E1395="","",if($E1395="Injured",if(and(L$1=year(today()),L$1&lt;=$I1395,L$1&gt;=$H1395),0,if(and(L$1&lt;=$I1395,L$1&gt;=$H1395),$F1395,"")),if($E1395="Dropped",if(and(L$1&lt;=$I1395,L$1&gt;=$H1395),if(Year($D1395)=L$1,$F1395*0.8,if((year($D1395)+1)=L$1,$F1395*0.6,$F1395*0.4)) ,""),if($E1395="Minors",0,if($E1395="FA Contract",if(and(L$1&lt;=$I1395,L$1&gt;=$H1395),$F1395,""),if($E1395="YP Contract",if(L$1=$H1395,500000,if(L$1=($H1395+1),1000000,if(L$1=($H1395+2),1500000,"")))))))))</f>
        <v/>
      </c>
      <c r="M1395" s="65" t="str">
        <f t="shared" si="2315"/>
        <v/>
      </c>
      <c r="N1395" s="65" t="str">
        <f t="shared" si="2315"/>
        <v/>
      </c>
      <c r="O1395" s="65" t="str">
        <f t="shared" si="2315"/>
        <v/>
      </c>
      <c r="P1395" s="65" t="str">
        <f t="shared" si="2315"/>
        <v/>
      </c>
      <c r="Q1395" s="65" t="str">
        <f t="shared" si="2315"/>
        <v/>
      </c>
      <c r="R1395" s="65" t="str">
        <f t="shared" si="2315"/>
        <v/>
      </c>
      <c r="S1395" s="65" t="str">
        <f t="shared" si="2315"/>
        <v/>
      </c>
      <c r="T1395" s="65" t="str">
        <f t="shared" si="2315"/>
        <v/>
      </c>
      <c r="U1395" s="65" t="str">
        <f t="shared" si="2315"/>
        <v/>
      </c>
      <c r="V1395" s="65" t="str">
        <f t="shared" si="2315"/>
        <v/>
      </c>
      <c r="W1395" s="65" t="str">
        <f t="shared" si="2315"/>
        <v/>
      </c>
      <c r="X1395" s="65" t="str">
        <f t="shared" si="2315"/>
        <v/>
      </c>
      <c r="Y1395" s="65" t="str">
        <f t="shared" si="2315"/>
        <v/>
      </c>
      <c r="Z1395" s="65" t="str">
        <f t="shared" si="2315"/>
        <v/>
      </c>
    </row>
    <row r="1396">
      <c r="B1396" s="23"/>
      <c r="C1396" s="9"/>
      <c r="D1396" s="9"/>
      <c r="E1396" s="9"/>
      <c r="F1396" s="2"/>
      <c r="G1396" s="3"/>
      <c r="I1396" s="64" t="str">
        <f t="shared" si="4"/>
        <v/>
      </c>
      <c r="J1396" s="13" t="str">
        <f t="shared" si="1840"/>
        <v/>
      </c>
      <c r="K1396" s="13" t="str">
        <f t="shared" si="1879"/>
        <v/>
      </c>
      <c r="L1396" s="65" t="str">
        <f t="shared" ref="L1396:Z1396" si="2316">if($E1396="","",if($E1396="Injured",if(and(L$1=year(today()),L$1&lt;=$I1396,L$1&gt;=$H1396),0,if(and(L$1&lt;=$I1396,L$1&gt;=$H1396),$F1396,"")),if($E1396="Dropped",if(and(L$1&lt;=$I1396,L$1&gt;=$H1396),if(Year($D1396)=L$1,$F1396*0.8,if((year($D1396)+1)=L$1,$F1396*0.6,$F1396*0.4)) ,""),if($E1396="Minors",0,if($E1396="FA Contract",if(and(L$1&lt;=$I1396,L$1&gt;=$H1396),$F1396,""),if($E1396="YP Contract",if(L$1=$H1396,500000,if(L$1=($H1396+1),1000000,if(L$1=($H1396+2),1500000,"")))))))))</f>
        <v/>
      </c>
      <c r="M1396" s="65" t="str">
        <f t="shared" si="2316"/>
        <v/>
      </c>
      <c r="N1396" s="65" t="str">
        <f t="shared" si="2316"/>
        <v/>
      </c>
      <c r="O1396" s="65" t="str">
        <f t="shared" si="2316"/>
        <v/>
      </c>
      <c r="P1396" s="65" t="str">
        <f t="shared" si="2316"/>
        <v/>
      </c>
      <c r="Q1396" s="65" t="str">
        <f t="shared" si="2316"/>
        <v/>
      </c>
      <c r="R1396" s="65" t="str">
        <f t="shared" si="2316"/>
        <v/>
      </c>
      <c r="S1396" s="65" t="str">
        <f t="shared" si="2316"/>
        <v/>
      </c>
      <c r="T1396" s="65" t="str">
        <f t="shared" si="2316"/>
        <v/>
      </c>
      <c r="U1396" s="65" t="str">
        <f t="shared" si="2316"/>
        <v/>
      </c>
      <c r="V1396" s="65" t="str">
        <f t="shared" si="2316"/>
        <v/>
      </c>
      <c r="W1396" s="65" t="str">
        <f t="shared" si="2316"/>
        <v/>
      </c>
      <c r="X1396" s="65" t="str">
        <f t="shared" si="2316"/>
        <v/>
      </c>
      <c r="Y1396" s="65" t="str">
        <f t="shared" si="2316"/>
        <v/>
      </c>
      <c r="Z1396" s="65" t="str">
        <f t="shared" si="2316"/>
        <v/>
      </c>
    </row>
    <row r="1397">
      <c r="B1397" s="23"/>
      <c r="C1397" s="9"/>
      <c r="D1397" s="9"/>
      <c r="E1397" s="9"/>
      <c r="F1397" s="2"/>
      <c r="G1397" s="3"/>
      <c r="I1397" s="64" t="str">
        <f t="shared" si="4"/>
        <v/>
      </c>
      <c r="J1397" s="13" t="str">
        <f t="shared" si="1840"/>
        <v/>
      </c>
      <c r="K1397" s="13" t="str">
        <f t="shared" si="1879"/>
        <v/>
      </c>
      <c r="L1397" s="65" t="str">
        <f t="shared" ref="L1397:Z1397" si="2317">if($E1397="","",if($E1397="Injured",if(and(L$1=year(today()),L$1&lt;=$I1397,L$1&gt;=$H1397),0,if(and(L$1&lt;=$I1397,L$1&gt;=$H1397),$F1397,"")),if($E1397="Dropped",if(and(L$1&lt;=$I1397,L$1&gt;=$H1397),if(Year($D1397)=L$1,$F1397*0.8,if((year($D1397)+1)=L$1,$F1397*0.6,$F1397*0.4)) ,""),if($E1397="Minors",0,if($E1397="FA Contract",if(and(L$1&lt;=$I1397,L$1&gt;=$H1397),$F1397,""),if($E1397="YP Contract",if(L$1=$H1397,500000,if(L$1=($H1397+1),1000000,if(L$1=($H1397+2),1500000,"")))))))))</f>
        <v/>
      </c>
      <c r="M1397" s="65" t="str">
        <f t="shared" si="2317"/>
        <v/>
      </c>
      <c r="N1397" s="65" t="str">
        <f t="shared" si="2317"/>
        <v/>
      </c>
      <c r="O1397" s="65" t="str">
        <f t="shared" si="2317"/>
        <v/>
      </c>
      <c r="P1397" s="65" t="str">
        <f t="shared" si="2317"/>
        <v/>
      </c>
      <c r="Q1397" s="65" t="str">
        <f t="shared" si="2317"/>
        <v/>
      </c>
      <c r="R1397" s="65" t="str">
        <f t="shared" si="2317"/>
        <v/>
      </c>
      <c r="S1397" s="65" t="str">
        <f t="shared" si="2317"/>
        <v/>
      </c>
      <c r="T1397" s="65" t="str">
        <f t="shared" si="2317"/>
        <v/>
      </c>
      <c r="U1397" s="65" t="str">
        <f t="shared" si="2317"/>
        <v/>
      </c>
      <c r="V1397" s="65" t="str">
        <f t="shared" si="2317"/>
        <v/>
      </c>
      <c r="W1397" s="65" t="str">
        <f t="shared" si="2317"/>
        <v/>
      </c>
      <c r="X1397" s="65" t="str">
        <f t="shared" si="2317"/>
        <v/>
      </c>
      <c r="Y1397" s="65" t="str">
        <f t="shared" si="2317"/>
        <v/>
      </c>
      <c r="Z1397" s="65" t="str">
        <f t="shared" si="2317"/>
        <v/>
      </c>
    </row>
    <row r="1398">
      <c r="B1398" s="23"/>
      <c r="C1398" s="9"/>
      <c r="D1398" s="9"/>
      <c r="E1398" s="9"/>
      <c r="F1398" s="2"/>
      <c r="G1398" s="3"/>
      <c r="I1398" s="64" t="str">
        <f t="shared" si="4"/>
        <v/>
      </c>
      <c r="J1398" s="13" t="str">
        <f t="shared" si="1840"/>
        <v/>
      </c>
      <c r="K1398" s="13" t="str">
        <f t="shared" si="1879"/>
        <v/>
      </c>
      <c r="L1398" s="65" t="str">
        <f t="shared" ref="L1398:Z1398" si="2318">if($E1398="","",if($E1398="Injured",if(and(L$1=year(today()),L$1&lt;=$I1398,L$1&gt;=$H1398),0,if(and(L$1&lt;=$I1398,L$1&gt;=$H1398),$F1398,"")),if($E1398="Dropped",if(and(L$1&lt;=$I1398,L$1&gt;=$H1398),if(Year($D1398)=L$1,$F1398*0.8,if((year($D1398)+1)=L$1,$F1398*0.6,$F1398*0.4)) ,""),if($E1398="Minors",0,if($E1398="FA Contract",if(and(L$1&lt;=$I1398,L$1&gt;=$H1398),$F1398,""),if($E1398="YP Contract",if(L$1=$H1398,500000,if(L$1=($H1398+1),1000000,if(L$1=($H1398+2),1500000,"")))))))))</f>
        <v/>
      </c>
      <c r="M1398" s="65" t="str">
        <f t="shared" si="2318"/>
        <v/>
      </c>
      <c r="N1398" s="65" t="str">
        <f t="shared" si="2318"/>
        <v/>
      </c>
      <c r="O1398" s="65" t="str">
        <f t="shared" si="2318"/>
        <v/>
      </c>
      <c r="P1398" s="65" t="str">
        <f t="shared" si="2318"/>
        <v/>
      </c>
      <c r="Q1398" s="65" t="str">
        <f t="shared" si="2318"/>
        <v/>
      </c>
      <c r="R1398" s="65" t="str">
        <f t="shared" si="2318"/>
        <v/>
      </c>
      <c r="S1398" s="65" t="str">
        <f t="shared" si="2318"/>
        <v/>
      </c>
      <c r="T1398" s="65" t="str">
        <f t="shared" si="2318"/>
        <v/>
      </c>
      <c r="U1398" s="65" t="str">
        <f t="shared" si="2318"/>
        <v/>
      </c>
      <c r="V1398" s="65" t="str">
        <f t="shared" si="2318"/>
        <v/>
      </c>
      <c r="W1398" s="65" t="str">
        <f t="shared" si="2318"/>
        <v/>
      </c>
      <c r="X1398" s="65" t="str">
        <f t="shared" si="2318"/>
        <v/>
      </c>
      <c r="Y1398" s="65" t="str">
        <f t="shared" si="2318"/>
        <v/>
      </c>
      <c r="Z1398" s="65" t="str">
        <f t="shared" si="2318"/>
        <v/>
      </c>
    </row>
    <row r="1399">
      <c r="B1399" s="23"/>
      <c r="C1399" s="9"/>
      <c r="D1399" s="9"/>
      <c r="E1399" s="9"/>
      <c r="F1399" s="2"/>
      <c r="G1399" s="3"/>
      <c r="I1399" s="64" t="str">
        <f t="shared" si="4"/>
        <v/>
      </c>
      <c r="J1399" s="13" t="str">
        <f t="shared" si="1840"/>
        <v/>
      </c>
      <c r="K1399" s="13" t="str">
        <f t="shared" si="1879"/>
        <v/>
      </c>
      <c r="L1399" s="65" t="str">
        <f t="shared" ref="L1399:Z1399" si="2319">if($E1399="","",if($E1399="Injured",if(and(L$1=year(today()),L$1&lt;=$I1399,L$1&gt;=$H1399),0,if(and(L$1&lt;=$I1399,L$1&gt;=$H1399),$F1399,"")),if($E1399="Dropped",if(and(L$1&lt;=$I1399,L$1&gt;=$H1399),if(Year($D1399)=L$1,$F1399*0.8,if((year($D1399)+1)=L$1,$F1399*0.6,$F1399*0.4)) ,""),if($E1399="Minors",0,if($E1399="FA Contract",if(and(L$1&lt;=$I1399,L$1&gt;=$H1399),$F1399,""),if($E1399="YP Contract",if(L$1=$H1399,500000,if(L$1=($H1399+1),1000000,if(L$1=($H1399+2),1500000,"")))))))))</f>
        <v/>
      </c>
      <c r="M1399" s="65" t="str">
        <f t="shared" si="2319"/>
        <v/>
      </c>
      <c r="N1399" s="65" t="str">
        <f t="shared" si="2319"/>
        <v/>
      </c>
      <c r="O1399" s="65" t="str">
        <f t="shared" si="2319"/>
        <v/>
      </c>
      <c r="P1399" s="65" t="str">
        <f t="shared" si="2319"/>
        <v/>
      </c>
      <c r="Q1399" s="65" t="str">
        <f t="shared" si="2319"/>
        <v/>
      </c>
      <c r="R1399" s="65" t="str">
        <f t="shared" si="2319"/>
        <v/>
      </c>
      <c r="S1399" s="65" t="str">
        <f t="shared" si="2319"/>
        <v/>
      </c>
      <c r="T1399" s="65" t="str">
        <f t="shared" si="2319"/>
        <v/>
      </c>
      <c r="U1399" s="65" t="str">
        <f t="shared" si="2319"/>
        <v/>
      </c>
      <c r="V1399" s="65" t="str">
        <f t="shared" si="2319"/>
        <v/>
      </c>
      <c r="W1399" s="65" t="str">
        <f t="shared" si="2319"/>
        <v/>
      </c>
      <c r="X1399" s="65" t="str">
        <f t="shared" si="2319"/>
        <v/>
      </c>
      <c r="Y1399" s="65" t="str">
        <f t="shared" si="2319"/>
        <v/>
      </c>
      <c r="Z1399" s="65" t="str">
        <f t="shared" si="2319"/>
        <v/>
      </c>
    </row>
    <row r="1400">
      <c r="B1400" s="23"/>
      <c r="C1400" s="9"/>
      <c r="D1400" s="9"/>
      <c r="E1400" s="9"/>
      <c r="F1400" s="2"/>
      <c r="G1400" s="3"/>
      <c r="I1400" s="64" t="str">
        <f t="shared" si="4"/>
        <v/>
      </c>
      <c r="J1400" s="13" t="str">
        <f t="shared" si="1840"/>
        <v/>
      </c>
      <c r="K1400" s="13" t="str">
        <f t="shared" si="1879"/>
        <v/>
      </c>
      <c r="L1400" s="65" t="str">
        <f t="shared" ref="L1400:Z1400" si="2320">if($E1400="","",if($E1400="Injured",if(and(L$1=year(today()),L$1&lt;=$I1400,L$1&gt;=$H1400),0,if(and(L$1&lt;=$I1400,L$1&gt;=$H1400),$F1400,"")),if($E1400="Dropped",if(and(L$1&lt;=$I1400,L$1&gt;=$H1400),if(Year($D1400)=L$1,$F1400*0.8,if((year($D1400)+1)=L$1,$F1400*0.6,$F1400*0.4)) ,""),if($E1400="Minors",0,if($E1400="FA Contract",if(and(L$1&lt;=$I1400,L$1&gt;=$H1400),$F1400,""),if($E1400="YP Contract",if(L$1=$H1400,500000,if(L$1=($H1400+1),1000000,if(L$1=($H1400+2),1500000,"")))))))))</f>
        <v/>
      </c>
      <c r="M1400" s="65" t="str">
        <f t="shared" si="2320"/>
        <v/>
      </c>
      <c r="N1400" s="65" t="str">
        <f t="shared" si="2320"/>
        <v/>
      </c>
      <c r="O1400" s="65" t="str">
        <f t="shared" si="2320"/>
        <v/>
      </c>
      <c r="P1400" s="65" t="str">
        <f t="shared" si="2320"/>
        <v/>
      </c>
      <c r="Q1400" s="65" t="str">
        <f t="shared" si="2320"/>
        <v/>
      </c>
      <c r="R1400" s="65" t="str">
        <f t="shared" si="2320"/>
        <v/>
      </c>
      <c r="S1400" s="65" t="str">
        <f t="shared" si="2320"/>
        <v/>
      </c>
      <c r="T1400" s="65" t="str">
        <f t="shared" si="2320"/>
        <v/>
      </c>
      <c r="U1400" s="65" t="str">
        <f t="shared" si="2320"/>
        <v/>
      </c>
      <c r="V1400" s="65" t="str">
        <f t="shared" si="2320"/>
        <v/>
      </c>
      <c r="W1400" s="65" t="str">
        <f t="shared" si="2320"/>
        <v/>
      </c>
      <c r="X1400" s="65" t="str">
        <f t="shared" si="2320"/>
        <v/>
      </c>
      <c r="Y1400" s="65" t="str">
        <f t="shared" si="2320"/>
        <v/>
      </c>
      <c r="Z1400" s="65" t="str">
        <f t="shared" si="2320"/>
        <v/>
      </c>
    </row>
    <row r="1401">
      <c r="B1401" s="23"/>
      <c r="C1401" s="9"/>
      <c r="D1401" s="9"/>
      <c r="E1401" s="9"/>
      <c r="F1401" s="2"/>
      <c r="G1401" s="3"/>
      <c r="I1401" s="64" t="str">
        <f t="shared" si="4"/>
        <v/>
      </c>
      <c r="J1401" s="13" t="str">
        <f t="shared" si="1840"/>
        <v/>
      </c>
      <c r="K1401" s="13" t="str">
        <f t="shared" si="1879"/>
        <v/>
      </c>
      <c r="L1401" s="65" t="str">
        <f t="shared" ref="L1401:Z1401" si="2321">if($E1401="","",if($E1401="Injured",if(and(L$1=year(today()),L$1&lt;=$I1401,L$1&gt;=$H1401),0,if(and(L$1&lt;=$I1401,L$1&gt;=$H1401),$F1401,"")),if($E1401="Dropped",if(and(L$1&lt;=$I1401,L$1&gt;=$H1401),if(Year($D1401)=L$1,$F1401*0.8,if((year($D1401)+1)=L$1,$F1401*0.6,$F1401*0.4)) ,""),if($E1401="Minors",0,if($E1401="FA Contract",if(and(L$1&lt;=$I1401,L$1&gt;=$H1401),$F1401,""),if($E1401="YP Contract",if(L$1=$H1401,500000,if(L$1=($H1401+1),1000000,if(L$1=($H1401+2),1500000,"")))))))))</f>
        <v/>
      </c>
      <c r="M1401" s="65" t="str">
        <f t="shared" si="2321"/>
        <v/>
      </c>
      <c r="N1401" s="65" t="str">
        <f t="shared" si="2321"/>
        <v/>
      </c>
      <c r="O1401" s="65" t="str">
        <f t="shared" si="2321"/>
        <v/>
      </c>
      <c r="P1401" s="65" t="str">
        <f t="shared" si="2321"/>
        <v/>
      </c>
      <c r="Q1401" s="65" t="str">
        <f t="shared" si="2321"/>
        <v/>
      </c>
      <c r="R1401" s="65" t="str">
        <f t="shared" si="2321"/>
        <v/>
      </c>
      <c r="S1401" s="65" t="str">
        <f t="shared" si="2321"/>
        <v/>
      </c>
      <c r="T1401" s="65" t="str">
        <f t="shared" si="2321"/>
        <v/>
      </c>
      <c r="U1401" s="65" t="str">
        <f t="shared" si="2321"/>
        <v/>
      </c>
      <c r="V1401" s="65" t="str">
        <f t="shared" si="2321"/>
        <v/>
      </c>
      <c r="W1401" s="65" t="str">
        <f t="shared" si="2321"/>
        <v/>
      </c>
      <c r="X1401" s="65" t="str">
        <f t="shared" si="2321"/>
        <v/>
      </c>
      <c r="Y1401" s="65" t="str">
        <f t="shared" si="2321"/>
        <v/>
      </c>
      <c r="Z1401" s="65" t="str">
        <f t="shared" si="2321"/>
        <v/>
      </c>
    </row>
    <row r="1402">
      <c r="B1402" s="23"/>
      <c r="C1402" s="9"/>
      <c r="D1402" s="9"/>
      <c r="E1402" s="9"/>
      <c r="F1402" s="2"/>
      <c r="G1402" s="3"/>
      <c r="I1402" s="64" t="str">
        <f t="shared" si="4"/>
        <v/>
      </c>
      <c r="J1402" s="13" t="str">
        <f t="shared" si="1840"/>
        <v/>
      </c>
      <c r="K1402" s="13" t="str">
        <f t="shared" si="1879"/>
        <v/>
      </c>
      <c r="L1402" s="65" t="str">
        <f t="shared" ref="L1402:Z1402" si="2322">if($E1402="","",if($E1402="Injured",if(and(L$1=year(today()),L$1&lt;=$I1402,L$1&gt;=$H1402),0,if(and(L$1&lt;=$I1402,L$1&gt;=$H1402),$F1402,"")),if($E1402="Dropped",if(and(L$1&lt;=$I1402,L$1&gt;=$H1402),if(Year($D1402)=L$1,$F1402*0.8,if((year($D1402)+1)=L$1,$F1402*0.6,$F1402*0.4)) ,""),if($E1402="Minors",0,if($E1402="FA Contract",if(and(L$1&lt;=$I1402,L$1&gt;=$H1402),$F1402,""),if($E1402="YP Contract",if(L$1=$H1402,500000,if(L$1=($H1402+1),1000000,if(L$1=($H1402+2),1500000,"")))))))))</f>
        <v/>
      </c>
      <c r="M1402" s="65" t="str">
        <f t="shared" si="2322"/>
        <v/>
      </c>
      <c r="N1402" s="65" t="str">
        <f t="shared" si="2322"/>
        <v/>
      </c>
      <c r="O1402" s="65" t="str">
        <f t="shared" si="2322"/>
        <v/>
      </c>
      <c r="P1402" s="65" t="str">
        <f t="shared" si="2322"/>
        <v/>
      </c>
      <c r="Q1402" s="65" t="str">
        <f t="shared" si="2322"/>
        <v/>
      </c>
      <c r="R1402" s="65" t="str">
        <f t="shared" si="2322"/>
        <v/>
      </c>
      <c r="S1402" s="65" t="str">
        <f t="shared" si="2322"/>
        <v/>
      </c>
      <c r="T1402" s="65" t="str">
        <f t="shared" si="2322"/>
        <v/>
      </c>
      <c r="U1402" s="65" t="str">
        <f t="shared" si="2322"/>
        <v/>
      </c>
      <c r="V1402" s="65" t="str">
        <f t="shared" si="2322"/>
        <v/>
      </c>
      <c r="W1402" s="65" t="str">
        <f t="shared" si="2322"/>
        <v/>
      </c>
      <c r="X1402" s="65" t="str">
        <f t="shared" si="2322"/>
        <v/>
      </c>
      <c r="Y1402" s="65" t="str">
        <f t="shared" si="2322"/>
        <v/>
      </c>
      <c r="Z1402" s="65" t="str">
        <f t="shared" si="2322"/>
        <v/>
      </c>
    </row>
    <row r="1403">
      <c r="B1403" s="23"/>
      <c r="C1403" s="9"/>
      <c r="D1403" s="9"/>
      <c r="E1403" s="9"/>
      <c r="F1403" s="2"/>
      <c r="G1403" s="3"/>
      <c r="I1403" s="64" t="str">
        <f t="shared" si="4"/>
        <v/>
      </c>
      <c r="J1403" s="13" t="str">
        <f t="shared" si="1840"/>
        <v/>
      </c>
      <c r="K1403" s="13" t="str">
        <f t="shared" si="1879"/>
        <v/>
      </c>
      <c r="L1403" s="65" t="str">
        <f t="shared" ref="L1403:Z1403" si="2323">if($E1403="","",if($E1403="Injured",if(and(L$1=year(today()),L$1&lt;=$I1403,L$1&gt;=$H1403),0,if(and(L$1&lt;=$I1403,L$1&gt;=$H1403),$F1403,"")),if($E1403="Dropped",if(and(L$1&lt;=$I1403,L$1&gt;=$H1403),if(Year($D1403)=L$1,$F1403*0.8,if((year($D1403)+1)=L$1,$F1403*0.6,$F1403*0.4)) ,""),if($E1403="Minors",0,if($E1403="FA Contract",if(and(L$1&lt;=$I1403,L$1&gt;=$H1403),$F1403,""),if($E1403="YP Contract",if(L$1=$H1403,500000,if(L$1=($H1403+1),1000000,if(L$1=($H1403+2),1500000,"")))))))))</f>
        <v/>
      </c>
      <c r="M1403" s="65" t="str">
        <f t="shared" si="2323"/>
        <v/>
      </c>
      <c r="N1403" s="65" t="str">
        <f t="shared" si="2323"/>
        <v/>
      </c>
      <c r="O1403" s="65" t="str">
        <f t="shared" si="2323"/>
        <v/>
      </c>
      <c r="P1403" s="65" t="str">
        <f t="shared" si="2323"/>
        <v/>
      </c>
      <c r="Q1403" s="65" t="str">
        <f t="shared" si="2323"/>
        <v/>
      </c>
      <c r="R1403" s="65" t="str">
        <f t="shared" si="2323"/>
        <v/>
      </c>
      <c r="S1403" s="65" t="str">
        <f t="shared" si="2323"/>
        <v/>
      </c>
      <c r="T1403" s="65" t="str">
        <f t="shared" si="2323"/>
        <v/>
      </c>
      <c r="U1403" s="65" t="str">
        <f t="shared" si="2323"/>
        <v/>
      </c>
      <c r="V1403" s="65" t="str">
        <f t="shared" si="2323"/>
        <v/>
      </c>
      <c r="W1403" s="65" t="str">
        <f t="shared" si="2323"/>
        <v/>
      </c>
      <c r="X1403" s="65" t="str">
        <f t="shared" si="2323"/>
        <v/>
      </c>
      <c r="Y1403" s="65" t="str">
        <f t="shared" si="2323"/>
        <v/>
      </c>
      <c r="Z1403" s="65" t="str">
        <f t="shared" si="2323"/>
        <v/>
      </c>
    </row>
    <row r="1404">
      <c r="B1404" s="23"/>
      <c r="C1404" s="9"/>
      <c r="D1404" s="9"/>
      <c r="E1404" s="9"/>
      <c r="F1404" s="2"/>
      <c r="G1404" s="3"/>
      <c r="I1404" s="64" t="str">
        <f t="shared" si="4"/>
        <v/>
      </c>
      <c r="J1404" s="13" t="str">
        <f t="shared" si="1840"/>
        <v/>
      </c>
      <c r="K1404" s="13" t="str">
        <f t="shared" si="1879"/>
        <v/>
      </c>
      <c r="L1404" s="65" t="str">
        <f t="shared" ref="L1404:Z1404" si="2324">if($E1404="","",if($E1404="Injured",if(and(L$1=year(today()),L$1&lt;=$I1404,L$1&gt;=$H1404),0,if(and(L$1&lt;=$I1404,L$1&gt;=$H1404),$F1404,"")),if($E1404="Dropped",if(and(L$1&lt;=$I1404,L$1&gt;=$H1404),if(Year($D1404)=L$1,$F1404*0.8,if((year($D1404)+1)=L$1,$F1404*0.6,$F1404*0.4)) ,""),if($E1404="Minors",0,if($E1404="FA Contract",if(and(L$1&lt;=$I1404,L$1&gt;=$H1404),$F1404,""),if($E1404="YP Contract",if(L$1=$H1404,500000,if(L$1=($H1404+1),1000000,if(L$1=($H1404+2),1500000,"")))))))))</f>
        <v/>
      </c>
      <c r="M1404" s="65" t="str">
        <f t="shared" si="2324"/>
        <v/>
      </c>
      <c r="N1404" s="65" t="str">
        <f t="shared" si="2324"/>
        <v/>
      </c>
      <c r="O1404" s="65" t="str">
        <f t="shared" si="2324"/>
        <v/>
      </c>
      <c r="P1404" s="65" t="str">
        <f t="shared" si="2324"/>
        <v/>
      </c>
      <c r="Q1404" s="65" t="str">
        <f t="shared" si="2324"/>
        <v/>
      </c>
      <c r="R1404" s="65" t="str">
        <f t="shared" si="2324"/>
        <v/>
      </c>
      <c r="S1404" s="65" t="str">
        <f t="shared" si="2324"/>
        <v/>
      </c>
      <c r="T1404" s="65" t="str">
        <f t="shared" si="2324"/>
        <v/>
      </c>
      <c r="U1404" s="65" t="str">
        <f t="shared" si="2324"/>
        <v/>
      </c>
      <c r="V1404" s="65" t="str">
        <f t="shared" si="2324"/>
        <v/>
      </c>
      <c r="W1404" s="65" t="str">
        <f t="shared" si="2324"/>
        <v/>
      </c>
      <c r="X1404" s="65" t="str">
        <f t="shared" si="2324"/>
        <v/>
      </c>
      <c r="Y1404" s="65" t="str">
        <f t="shared" si="2324"/>
        <v/>
      </c>
      <c r="Z1404" s="65" t="str">
        <f t="shared" si="2324"/>
        <v/>
      </c>
    </row>
    <row r="1405">
      <c r="B1405" s="23"/>
      <c r="C1405" s="9"/>
      <c r="D1405" s="9"/>
      <c r="E1405" s="9"/>
      <c r="F1405" s="2"/>
      <c r="G1405" s="3"/>
      <c r="I1405" s="64" t="str">
        <f t="shared" si="4"/>
        <v/>
      </c>
      <c r="J1405" s="13" t="str">
        <f t="shared" si="1840"/>
        <v/>
      </c>
      <c r="K1405" s="13" t="str">
        <f t="shared" si="1879"/>
        <v/>
      </c>
      <c r="L1405" s="65" t="str">
        <f t="shared" ref="L1405:Z1405" si="2325">if($E1405="","",if($E1405="Injured",if(and(L$1=year(today()),L$1&lt;=$I1405,L$1&gt;=$H1405),0,if(and(L$1&lt;=$I1405,L$1&gt;=$H1405),$F1405,"")),if($E1405="Dropped",if(and(L$1&lt;=$I1405,L$1&gt;=$H1405),if(Year($D1405)=L$1,$F1405*0.8,if((year($D1405)+1)=L$1,$F1405*0.6,$F1405*0.4)) ,""),if($E1405="Minors",0,if($E1405="FA Contract",if(and(L$1&lt;=$I1405,L$1&gt;=$H1405),$F1405,""),if($E1405="YP Contract",if(L$1=$H1405,500000,if(L$1=($H1405+1),1000000,if(L$1=($H1405+2),1500000,"")))))))))</f>
        <v/>
      </c>
      <c r="M1405" s="65" t="str">
        <f t="shared" si="2325"/>
        <v/>
      </c>
      <c r="N1405" s="65" t="str">
        <f t="shared" si="2325"/>
        <v/>
      </c>
      <c r="O1405" s="65" t="str">
        <f t="shared" si="2325"/>
        <v/>
      </c>
      <c r="P1405" s="65" t="str">
        <f t="shared" si="2325"/>
        <v/>
      </c>
      <c r="Q1405" s="65" t="str">
        <f t="shared" si="2325"/>
        <v/>
      </c>
      <c r="R1405" s="65" t="str">
        <f t="shared" si="2325"/>
        <v/>
      </c>
      <c r="S1405" s="65" t="str">
        <f t="shared" si="2325"/>
        <v/>
      </c>
      <c r="T1405" s="65" t="str">
        <f t="shared" si="2325"/>
        <v/>
      </c>
      <c r="U1405" s="65" t="str">
        <f t="shared" si="2325"/>
        <v/>
      </c>
      <c r="V1405" s="65" t="str">
        <f t="shared" si="2325"/>
        <v/>
      </c>
      <c r="W1405" s="65" t="str">
        <f t="shared" si="2325"/>
        <v/>
      </c>
      <c r="X1405" s="65" t="str">
        <f t="shared" si="2325"/>
        <v/>
      </c>
      <c r="Y1405" s="65" t="str">
        <f t="shared" si="2325"/>
        <v/>
      </c>
      <c r="Z1405" s="65" t="str">
        <f t="shared" si="2325"/>
        <v/>
      </c>
    </row>
    <row r="1406">
      <c r="B1406" s="23"/>
      <c r="C1406" s="9"/>
      <c r="D1406" s="9"/>
      <c r="E1406" s="9"/>
      <c r="F1406" s="2"/>
      <c r="G1406" s="3"/>
      <c r="I1406" s="64" t="str">
        <f t="shared" si="4"/>
        <v/>
      </c>
      <c r="J1406" s="13" t="str">
        <f t="shared" si="1840"/>
        <v/>
      </c>
      <c r="K1406" s="13" t="str">
        <f t="shared" si="1879"/>
        <v/>
      </c>
      <c r="L1406" s="65" t="str">
        <f t="shared" ref="L1406:Z1406" si="2326">if($E1406="","",if($E1406="Injured",if(and(L$1=year(today()),L$1&lt;=$I1406,L$1&gt;=$H1406),0,if(and(L$1&lt;=$I1406,L$1&gt;=$H1406),$F1406,"")),if($E1406="Dropped",if(and(L$1&lt;=$I1406,L$1&gt;=$H1406),if(Year($D1406)=L$1,$F1406*0.8,if((year($D1406)+1)=L$1,$F1406*0.6,$F1406*0.4)) ,""),if($E1406="Minors",0,if($E1406="FA Contract",if(and(L$1&lt;=$I1406,L$1&gt;=$H1406),$F1406,""),if($E1406="YP Contract",if(L$1=$H1406,500000,if(L$1=($H1406+1),1000000,if(L$1=($H1406+2),1500000,"")))))))))</f>
        <v/>
      </c>
      <c r="M1406" s="65" t="str">
        <f t="shared" si="2326"/>
        <v/>
      </c>
      <c r="N1406" s="65" t="str">
        <f t="shared" si="2326"/>
        <v/>
      </c>
      <c r="O1406" s="65" t="str">
        <f t="shared" si="2326"/>
        <v/>
      </c>
      <c r="P1406" s="65" t="str">
        <f t="shared" si="2326"/>
        <v/>
      </c>
      <c r="Q1406" s="65" t="str">
        <f t="shared" si="2326"/>
        <v/>
      </c>
      <c r="R1406" s="65" t="str">
        <f t="shared" si="2326"/>
        <v/>
      </c>
      <c r="S1406" s="65" t="str">
        <f t="shared" si="2326"/>
        <v/>
      </c>
      <c r="T1406" s="65" t="str">
        <f t="shared" si="2326"/>
        <v/>
      </c>
      <c r="U1406" s="65" t="str">
        <f t="shared" si="2326"/>
        <v/>
      </c>
      <c r="V1406" s="65" t="str">
        <f t="shared" si="2326"/>
        <v/>
      </c>
      <c r="W1406" s="65" t="str">
        <f t="shared" si="2326"/>
        <v/>
      </c>
      <c r="X1406" s="65" t="str">
        <f t="shared" si="2326"/>
        <v/>
      </c>
      <c r="Y1406" s="65" t="str">
        <f t="shared" si="2326"/>
        <v/>
      </c>
      <c r="Z1406" s="65" t="str">
        <f t="shared" si="2326"/>
        <v/>
      </c>
    </row>
    <row r="1407">
      <c r="B1407" s="23"/>
      <c r="C1407" s="9"/>
      <c r="D1407" s="9"/>
      <c r="E1407" s="9"/>
      <c r="F1407" s="2"/>
      <c r="G1407" s="3"/>
      <c r="I1407" s="64" t="str">
        <f t="shared" si="4"/>
        <v/>
      </c>
      <c r="J1407" s="13" t="str">
        <f t="shared" si="1840"/>
        <v/>
      </c>
      <c r="K1407" s="13" t="str">
        <f t="shared" si="1879"/>
        <v/>
      </c>
      <c r="L1407" s="65" t="str">
        <f t="shared" ref="L1407:Z1407" si="2327">if($E1407="","",if($E1407="Injured",if(and(L$1=year(today()),L$1&lt;=$I1407,L$1&gt;=$H1407),0,if(and(L$1&lt;=$I1407,L$1&gt;=$H1407),$F1407,"")),if($E1407="Dropped",if(and(L$1&lt;=$I1407,L$1&gt;=$H1407),if(Year($D1407)=L$1,$F1407*0.8,if((year($D1407)+1)=L$1,$F1407*0.6,$F1407*0.4)) ,""),if($E1407="Minors",0,if($E1407="FA Contract",if(and(L$1&lt;=$I1407,L$1&gt;=$H1407),$F1407,""),if($E1407="YP Contract",if(L$1=$H1407,500000,if(L$1=($H1407+1),1000000,if(L$1=($H1407+2),1500000,"")))))))))</f>
        <v/>
      </c>
      <c r="M1407" s="65" t="str">
        <f t="shared" si="2327"/>
        <v/>
      </c>
      <c r="N1407" s="65" t="str">
        <f t="shared" si="2327"/>
        <v/>
      </c>
      <c r="O1407" s="65" t="str">
        <f t="shared" si="2327"/>
        <v/>
      </c>
      <c r="P1407" s="65" t="str">
        <f t="shared" si="2327"/>
        <v/>
      </c>
      <c r="Q1407" s="65" t="str">
        <f t="shared" si="2327"/>
        <v/>
      </c>
      <c r="R1407" s="65" t="str">
        <f t="shared" si="2327"/>
        <v/>
      </c>
      <c r="S1407" s="65" t="str">
        <f t="shared" si="2327"/>
        <v/>
      </c>
      <c r="T1407" s="65" t="str">
        <f t="shared" si="2327"/>
        <v/>
      </c>
      <c r="U1407" s="65" t="str">
        <f t="shared" si="2327"/>
        <v/>
      </c>
      <c r="V1407" s="65" t="str">
        <f t="shared" si="2327"/>
        <v/>
      </c>
      <c r="W1407" s="65" t="str">
        <f t="shared" si="2327"/>
        <v/>
      </c>
      <c r="X1407" s="65" t="str">
        <f t="shared" si="2327"/>
        <v/>
      </c>
      <c r="Y1407" s="65" t="str">
        <f t="shared" si="2327"/>
        <v/>
      </c>
      <c r="Z1407" s="65" t="str">
        <f t="shared" si="2327"/>
        <v/>
      </c>
    </row>
    <row r="1408">
      <c r="B1408" s="23"/>
      <c r="C1408" s="9"/>
      <c r="D1408" s="9"/>
      <c r="E1408" s="9"/>
      <c r="F1408" s="2"/>
      <c r="G1408" s="3"/>
      <c r="I1408" s="64" t="str">
        <f t="shared" si="4"/>
        <v/>
      </c>
      <c r="J1408" s="13" t="str">
        <f t="shared" si="1840"/>
        <v/>
      </c>
      <c r="K1408" s="13" t="str">
        <f t="shared" si="1879"/>
        <v/>
      </c>
      <c r="L1408" s="65" t="str">
        <f t="shared" ref="L1408:Z1408" si="2328">if($E1408="","",if($E1408="Injured",if(and(L$1=year(today()),L$1&lt;=$I1408,L$1&gt;=$H1408),0,if(and(L$1&lt;=$I1408,L$1&gt;=$H1408),$F1408,"")),if($E1408="Dropped",if(and(L$1&lt;=$I1408,L$1&gt;=$H1408),if(Year($D1408)=L$1,$F1408*0.8,if((year($D1408)+1)=L$1,$F1408*0.6,$F1408*0.4)) ,""),if($E1408="Minors",0,if($E1408="FA Contract",if(and(L$1&lt;=$I1408,L$1&gt;=$H1408),$F1408,""),if($E1408="YP Contract",if(L$1=$H1408,500000,if(L$1=($H1408+1),1000000,if(L$1=($H1408+2),1500000,"")))))))))</f>
        <v/>
      </c>
      <c r="M1408" s="65" t="str">
        <f t="shared" si="2328"/>
        <v/>
      </c>
      <c r="N1408" s="65" t="str">
        <f t="shared" si="2328"/>
        <v/>
      </c>
      <c r="O1408" s="65" t="str">
        <f t="shared" si="2328"/>
        <v/>
      </c>
      <c r="P1408" s="65" t="str">
        <f t="shared" si="2328"/>
        <v/>
      </c>
      <c r="Q1408" s="65" t="str">
        <f t="shared" si="2328"/>
        <v/>
      </c>
      <c r="R1408" s="65" t="str">
        <f t="shared" si="2328"/>
        <v/>
      </c>
      <c r="S1408" s="65" t="str">
        <f t="shared" si="2328"/>
        <v/>
      </c>
      <c r="T1408" s="65" t="str">
        <f t="shared" si="2328"/>
        <v/>
      </c>
      <c r="U1408" s="65" t="str">
        <f t="shared" si="2328"/>
        <v/>
      </c>
      <c r="V1408" s="65" t="str">
        <f t="shared" si="2328"/>
        <v/>
      </c>
      <c r="W1408" s="65" t="str">
        <f t="shared" si="2328"/>
        <v/>
      </c>
      <c r="X1408" s="65" t="str">
        <f t="shared" si="2328"/>
        <v/>
      </c>
      <c r="Y1408" s="65" t="str">
        <f t="shared" si="2328"/>
        <v/>
      </c>
      <c r="Z1408" s="65" t="str">
        <f t="shared" si="2328"/>
        <v/>
      </c>
    </row>
    <row r="1409">
      <c r="B1409" s="23"/>
      <c r="C1409" s="9"/>
      <c r="D1409" s="9"/>
      <c r="E1409" s="9"/>
      <c r="F1409" s="2"/>
      <c r="G1409" s="3"/>
      <c r="I1409" s="64" t="str">
        <f t="shared" si="4"/>
        <v/>
      </c>
      <c r="J1409" s="13" t="str">
        <f t="shared" si="1840"/>
        <v/>
      </c>
      <c r="K1409" s="13" t="str">
        <f t="shared" si="1879"/>
        <v/>
      </c>
      <c r="L1409" s="65" t="str">
        <f t="shared" ref="L1409:Z1409" si="2329">if($E1409="","",if($E1409="Injured",if(and(L$1=year(today()),L$1&lt;=$I1409,L$1&gt;=$H1409),0,if(and(L$1&lt;=$I1409,L$1&gt;=$H1409),$F1409,"")),if($E1409="Dropped",if(and(L$1&lt;=$I1409,L$1&gt;=$H1409),if(Year($D1409)=L$1,$F1409*0.8,if((year($D1409)+1)=L$1,$F1409*0.6,$F1409*0.4)) ,""),if($E1409="Minors",0,if($E1409="FA Contract",if(and(L$1&lt;=$I1409,L$1&gt;=$H1409),$F1409,""),if($E1409="YP Contract",if(L$1=$H1409,500000,if(L$1=($H1409+1),1000000,if(L$1=($H1409+2),1500000,"")))))))))</f>
        <v/>
      </c>
      <c r="M1409" s="65" t="str">
        <f t="shared" si="2329"/>
        <v/>
      </c>
      <c r="N1409" s="65" t="str">
        <f t="shared" si="2329"/>
        <v/>
      </c>
      <c r="O1409" s="65" t="str">
        <f t="shared" si="2329"/>
        <v/>
      </c>
      <c r="P1409" s="65" t="str">
        <f t="shared" si="2329"/>
        <v/>
      </c>
      <c r="Q1409" s="65" t="str">
        <f t="shared" si="2329"/>
        <v/>
      </c>
      <c r="R1409" s="65" t="str">
        <f t="shared" si="2329"/>
        <v/>
      </c>
      <c r="S1409" s="65" t="str">
        <f t="shared" si="2329"/>
        <v/>
      </c>
      <c r="T1409" s="65" t="str">
        <f t="shared" si="2329"/>
        <v/>
      </c>
      <c r="U1409" s="65" t="str">
        <f t="shared" si="2329"/>
        <v/>
      </c>
      <c r="V1409" s="65" t="str">
        <f t="shared" si="2329"/>
        <v/>
      </c>
      <c r="W1409" s="65" t="str">
        <f t="shared" si="2329"/>
        <v/>
      </c>
      <c r="X1409" s="65" t="str">
        <f t="shared" si="2329"/>
        <v/>
      </c>
      <c r="Y1409" s="65" t="str">
        <f t="shared" si="2329"/>
        <v/>
      </c>
      <c r="Z1409" s="65" t="str">
        <f t="shared" si="2329"/>
        <v/>
      </c>
    </row>
    <row r="1410">
      <c r="B1410" s="23"/>
      <c r="C1410" s="9"/>
      <c r="D1410" s="9"/>
      <c r="E1410" s="9"/>
      <c r="F1410" s="2"/>
      <c r="G1410" s="3"/>
      <c r="I1410" s="64" t="str">
        <f t="shared" si="4"/>
        <v/>
      </c>
      <c r="J1410" s="13" t="str">
        <f t="shared" si="1840"/>
        <v/>
      </c>
      <c r="K1410" s="13" t="str">
        <f t="shared" si="1879"/>
        <v/>
      </c>
      <c r="L1410" s="65" t="str">
        <f t="shared" ref="L1410:Z1410" si="2330">if($E1410="","",if($E1410="Injured",if(and(L$1=year(today()),L$1&lt;=$I1410,L$1&gt;=$H1410),0,if(and(L$1&lt;=$I1410,L$1&gt;=$H1410),$F1410,"")),if($E1410="Dropped",if(and(L$1&lt;=$I1410,L$1&gt;=$H1410),if(Year($D1410)=L$1,$F1410*0.8,if((year($D1410)+1)=L$1,$F1410*0.6,$F1410*0.4)) ,""),if($E1410="Minors",0,if($E1410="FA Contract",if(and(L$1&lt;=$I1410,L$1&gt;=$H1410),$F1410,""),if($E1410="YP Contract",if(L$1=$H1410,500000,if(L$1=($H1410+1),1000000,if(L$1=($H1410+2),1500000,"")))))))))</f>
        <v/>
      </c>
      <c r="M1410" s="65" t="str">
        <f t="shared" si="2330"/>
        <v/>
      </c>
      <c r="N1410" s="65" t="str">
        <f t="shared" si="2330"/>
        <v/>
      </c>
      <c r="O1410" s="65" t="str">
        <f t="shared" si="2330"/>
        <v/>
      </c>
      <c r="P1410" s="65" t="str">
        <f t="shared" si="2330"/>
        <v/>
      </c>
      <c r="Q1410" s="65" t="str">
        <f t="shared" si="2330"/>
        <v/>
      </c>
      <c r="R1410" s="65" t="str">
        <f t="shared" si="2330"/>
        <v/>
      </c>
      <c r="S1410" s="65" t="str">
        <f t="shared" si="2330"/>
        <v/>
      </c>
      <c r="T1410" s="65" t="str">
        <f t="shared" si="2330"/>
        <v/>
      </c>
      <c r="U1410" s="65" t="str">
        <f t="shared" si="2330"/>
        <v/>
      </c>
      <c r="V1410" s="65" t="str">
        <f t="shared" si="2330"/>
        <v/>
      </c>
      <c r="W1410" s="65" t="str">
        <f t="shared" si="2330"/>
        <v/>
      </c>
      <c r="X1410" s="65" t="str">
        <f t="shared" si="2330"/>
        <v/>
      </c>
      <c r="Y1410" s="65" t="str">
        <f t="shared" si="2330"/>
        <v/>
      </c>
      <c r="Z1410" s="65" t="str">
        <f t="shared" si="2330"/>
        <v/>
      </c>
    </row>
    <row r="1411">
      <c r="B1411" s="23"/>
      <c r="C1411" s="9"/>
      <c r="D1411" s="9"/>
      <c r="E1411" s="9"/>
      <c r="F1411" s="2"/>
      <c r="G1411" s="3"/>
      <c r="I1411" s="64" t="str">
        <f t="shared" si="4"/>
        <v/>
      </c>
      <c r="J1411" s="13" t="str">
        <f t="shared" si="1840"/>
        <v/>
      </c>
      <c r="K1411" s="13" t="str">
        <f t="shared" si="1879"/>
        <v/>
      </c>
      <c r="L1411" s="65" t="str">
        <f t="shared" ref="L1411:Z1411" si="2331">if($E1411="","",if($E1411="Injured",if(and(L$1=year(today()),L$1&lt;=$I1411,L$1&gt;=$H1411),0,if(and(L$1&lt;=$I1411,L$1&gt;=$H1411),$F1411,"")),if($E1411="Dropped",if(and(L$1&lt;=$I1411,L$1&gt;=$H1411),if(Year($D1411)=L$1,$F1411*0.8,if((year($D1411)+1)=L$1,$F1411*0.6,$F1411*0.4)) ,""),if($E1411="Minors",0,if($E1411="FA Contract",if(and(L$1&lt;=$I1411,L$1&gt;=$H1411),$F1411,""),if($E1411="YP Contract",if(L$1=$H1411,500000,if(L$1=($H1411+1),1000000,if(L$1=($H1411+2),1500000,"")))))))))</f>
        <v/>
      </c>
      <c r="M1411" s="65" t="str">
        <f t="shared" si="2331"/>
        <v/>
      </c>
      <c r="N1411" s="65" t="str">
        <f t="shared" si="2331"/>
        <v/>
      </c>
      <c r="O1411" s="65" t="str">
        <f t="shared" si="2331"/>
        <v/>
      </c>
      <c r="P1411" s="65" t="str">
        <f t="shared" si="2331"/>
        <v/>
      </c>
      <c r="Q1411" s="65" t="str">
        <f t="shared" si="2331"/>
        <v/>
      </c>
      <c r="R1411" s="65" t="str">
        <f t="shared" si="2331"/>
        <v/>
      </c>
      <c r="S1411" s="65" t="str">
        <f t="shared" si="2331"/>
        <v/>
      </c>
      <c r="T1411" s="65" t="str">
        <f t="shared" si="2331"/>
        <v/>
      </c>
      <c r="U1411" s="65" t="str">
        <f t="shared" si="2331"/>
        <v/>
      </c>
      <c r="V1411" s="65" t="str">
        <f t="shared" si="2331"/>
        <v/>
      </c>
      <c r="W1411" s="65" t="str">
        <f t="shared" si="2331"/>
        <v/>
      </c>
      <c r="X1411" s="65" t="str">
        <f t="shared" si="2331"/>
        <v/>
      </c>
      <c r="Y1411" s="65" t="str">
        <f t="shared" si="2331"/>
        <v/>
      </c>
      <c r="Z1411" s="65" t="str">
        <f t="shared" si="2331"/>
        <v/>
      </c>
    </row>
    <row r="1412">
      <c r="B1412" s="23"/>
      <c r="C1412" s="9"/>
      <c r="D1412" s="9"/>
      <c r="E1412" s="9"/>
      <c r="F1412" s="2"/>
      <c r="G1412" s="3"/>
      <c r="I1412" s="64" t="str">
        <f t="shared" si="4"/>
        <v/>
      </c>
      <c r="J1412" s="13" t="str">
        <f t="shared" si="1840"/>
        <v/>
      </c>
      <c r="K1412" s="13" t="str">
        <f t="shared" si="1879"/>
        <v/>
      </c>
      <c r="L1412" s="65" t="str">
        <f t="shared" ref="L1412:Z1412" si="2332">if($E1412="","",if($E1412="Injured",if(and(L$1=year(today()),L$1&lt;=$I1412,L$1&gt;=$H1412),0,if(and(L$1&lt;=$I1412,L$1&gt;=$H1412),$F1412,"")),if($E1412="Dropped",if(and(L$1&lt;=$I1412,L$1&gt;=$H1412),if(Year($D1412)=L$1,$F1412*0.8,if((year($D1412)+1)=L$1,$F1412*0.6,$F1412*0.4)) ,""),if($E1412="Minors",0,if($E1412="FA Contract",if(and(L$1&lt;=$I1412,L$1&gt;=$H1412),$F1412,""),if($E1412="YP Contract",if(L$1=$H1412,500000,if(L$1=($H1412+1),1000000,if(L$1=($H1412+2),1500000,"")))))))))</f>
        <v/>
      </c>
      <c r="M1412" s="65" t="str">
        <f t="shared" si="2332"/>
        <v/>
      </c>
      <c r="N1412" s="65" t="str">
        <f t="shared" si="2332"/>
        <v/>
      </c>
      <c r="O1412" s="65" t="str">
        <f t="shared" si="2332"/>
        <v/>
      </c>
      <c r="P1412" s="65" t="str">
        <f t="shared" si="2332"/>
        <v/>
      </c>
      <c r="Q1412" s="65" t="str">
        <f t="shared" si="2332"/>
        <v/>
      </c>
      <c r="R1412" s="65" t="str">
        <f t="shared" si="2332"/>
        <v/>
      </c>
      <c r="S1412" s="65" t="str">
        <f t="shared" si="2332"/>
        <v/>
      </c>
      <c r="T1412" s="65" t="str">
        <f t="shared" si="2332"/>
        <v/>
      </c>
      <c r="U1412" s="65" t="str">
        <f t="shared" si="2332"/>
        <v/>
      </c>
      <c r="V1412" s="65" t="str">
        <f t="shared" si="2332"/>
        <v/>
      </c>
      <c r="W1412" s="65" t="str">
        <f t="shared" si="2332"/>
        <v/>
      </c>
      <c r="X1412" s="65" t="str">
        <f t="shared" si="2332"/>
        <v/>
      </c>
      <c r="Y1412" s="65" t="str">
        <f t="shared" si="2332"/>
        <v/>
      </c>
      <c r="Z1412" s="65" t="str">
        <f t="shared" si="2332"/>
        <v/>
      </c>
    </row>
    <row r="1413">
      <c r="B1413" s="23"/>
      <c r="C1413" s="9"/>
      <c r="D1413" s="9"/>
      <c r="E1413" s="9"/>
      <c r="F1413" s="2"/>
      <c r="G1413" s="3"/>
      <c r="I1413" s="64" t="str">
        <f t="shared" si="4"/>
        <v/>
      </c>
      <c r="J1413" s="13" t="str">
        <f t="shared" si="1840"/>
        <v/>
      </c>
      <c r="K1413" s="13" t="str">
        <f t="shared" si="1879"/>
        <v/>
      </c>
      <c r="L1413" s="65" t="str">
        <f t="shared" ref="L1413:Z1413" si="2333">if($E1413="","",if($E1413="Injured",if(and(L$1=year(today()),L$1&lt;=$I1413,L$1&gt;=$H1413),0,if(and(L$1&lt;=$I1413,L$1&gt;=$H1413),$F1413,"")),if($E1413="Dropped",if(and(L$1&lt;=$I1413,L$1&gt;=$H1413),if(Year($D1413)=L$1,$F1413*0.8,if((year($D1413)+1)=L$1,$F1413*0.6,$F1413*0.4)) ,""),if($E1413="Minors",0,if($E1413="FA Contract",if(and(L$1&lt;=$I1413,L$1&gt;=$H1413),$F1413,""),if($E1413="YP Contract",if(L$1=$H1413,500000,if(L$1=($H1413+1),1000000,if(L$1=($H1413+2),1500000,"")))))))))</f>
        <v/>
      </c>
      <c r="M1413" s="65" t="str">
        <f t="shared" si="2333"/>
        <v/>
      </c>
      <c r="N1413" s="65" t="str">
        <f t="shared" si="2333"/>
        <v/>
      </c>
      <c r="O1413" s="65" t="str">
        <f t="shared" si="2333"/>
        <v/>
      </c>
      <c r="P1413" s="65" t="str">
        <f t="shared" si="2333"/>
        <v/>
      </c>
      <c r="Q1413" s="65" t="str">
        <f t="shared" si="2333"/>
        <v/>
      </c>
      <c r="R1413" s="65" t="str">
        <f t="shared" si="2333"/>
        <v/>
      </c>
      <c r="S1413" s="65" t="str">
        <f t="shared" si="2333"/>
        <v/>
      </c>
      <c r="T1413" s="65" t="str">
        <f t="shared" si="2333"/>
        <v/>
      </c>
      <c r="U1413" s="65" t="str">
        <f t="shared" si="2333"/>
        <v/>
      </c>
      <c r="V1413" s="65" t="str">
        <f t="shared" si="2333"/>
        <v/>
      </c>
      <c r="W1413" s="65" t="str">
        <f t="shared" si="2333"/>
        <v/>
      </c>
      <c r="X1413" s="65" t="str">
        <f t="shared" si="2333"/>
        <v/>
      </c>
      <c r="Y1413" s="65" t="str">
        <f t="shared" si="2333"/>
        <v/>
      </c>
      <c r="Z1413" s="65" t="str">
        <f t="shared" si="2333"/>
        <v/>
      </c>
    </row>
    <row r="1414">
      <c r="B1414" s="23"/>
      <c r="C1414" s="9"/>
      <c r="D1414" s="9"/>
      <c r="E1414" s="9"/>
      <c r="F1414" s="2"/>
      <c r="G1414" s="3"/>
      <c r="I1414" s="64" t="str">
        <f t="shared" si="4"/>
        <v/>
      </c>
      <c r="J1414" s="13" t="str">
        <f t="shared" si="1840"/>
        <v/>
      </c>
      <c r="K1414" s="13" t="str">
        <f t="shared" si="1879"/>
        <v/>
      </c>
      <c r="L1414" s="65" t="str">
        <f t="shared" ref="L1414:Z1414" si="2334">if($E1414="","",if($E1414="Injured",if(and(L$1=year(today()),L$1&lt;=$I1414,L$1&gt;=$H1414),0,if(and(L$1&lt;=$I1414,L$1&gt;=$H1414),$F1414,"")),if($E1414="Dropped",if(and(L$1&lt;=$I1414,L$1&gt;=$H1414),if(Year($D1414)=L$1,$F1414*0.8,if((year($D1414)+1)=L$1,$F1414*0.6,$F1414*0.4)) ,""),if($E1414="Minors",0,if($E1414="FA Contract",if(and(L$1&lt;=$I1414,L$1&gt;=$H1414),$F1414,""),if($E1414="YP Contract",if(L$1=$H1414,500000,if(L$1=($H1414+1),1000000,if(L$1=($H1414+2),1500000,"")))))))))</f>
        <v/>
      </c>
      <c r="M1414" s="65" t="str">
        <f t="shared" si="2334"/>
        <v/>
      </c>
      <c r="N1414" s="65" t="str">
        <f t="shared" si="2334"/>
        <v/>
      </c>
      <c r="O1414" s="65" t="str">
        <f t="shared" si="2334"/>
        <v/>
      </c>
      <c r="P1414" s="65" t="str">
        <f t="shared" si="2334"/>
        <v/>
      </c>
      <c r="Q1414" s="65" t="str">
        <f t="shared" si="2334"/>
        <v/>
      </c>
      <c r="R1414" s="65" t="str">
        <f t="shared" si="2334"/>
        <v/>
      </c>
      <c r="S1414" s="65" t="str">
        <f t="shared" si="2334"/>
        <v/>
      </c>
      <c r="T1414" s="65" t="str">
        <f t="shared" si="2334"/>
        <v/>
      </c>
      <c r="U1414" s="65" t="str">
        <f t="shared" si="2334"/>
        <v/>
      </c>
      <c r="V1414" s="65" t="str">
        <f t="shared" si="2334"/>
        <v/>
      </c>
      <c r="W1414" s="65" t="str">
        <f t="shared" si="2334"/>
        <v/>
      </c>
      <c r="X1414" s="65" t="str">
        <f t="shared" si="2334"/>
        <v/>
      </c>
      <c r="Y1414" s="65" t="str">
        <f t="shared" si="2334"/>
        <v/>
      </c>
      <c r="Z1414" s="65" t="str">
        <f t="shared" si="2334"/>
        <v/>
      </c>
    </row>
    <row r="1415">
      <c r="B1415" s="23"/>
      <c r="C1415" s="9"/>
      <c r="D1415" s="9"/>
      <c r="E1415" s="9"/>
      <c r="F1415" s="2"/>
      <c r="G1415" s="3"/>
      <c r="I1415" s="64" t="str">
        <f t="shared" si="4"/>
        <v/>
      </c>
      <c r="J1415" s="13" t="str">
        <f t="shared" si="1840"/>
        <v/>
      </c>
      <c r="K1415" s="13" t="str">
        <f t="shared" si="1879"/>
        <v/>
      </c>
      <c r="L1415" s="65" t="str">
        <f t="shared" ref="L1415:Z1415" si="2335">if($E1415="","",if($E1415="Injured",if(and(L$1=year(today()),L$1&lt;=$I1415,L$1&gt;=$H1415),0,if(and(L$1&lt;=$I1415,L$1&gt;=$H1415),$F1415,"")),if($E1415="Dropped",if(and(L$1&lt;=$I1415,L$1&gt;=$H1415),if(Year($D1415)=L$1,$F1415*0.8,if((year($D1415)+1)=L$1,$F1415*0.6,$F1415*0.4)) ,""),if($E1415="Minors",0,if($E1415="FA Contract",if(and(L$1&lt;=$I1415,L$1&gt;=$H1415),$F1415,""),if($E1415="YP Contract",if(L$1=$H1415,500000,if(L$1=($H1415+1),1000000,if(L$1=($H1415+2),1500000,"")))))))))</f>
        <v/>
      </c>
      <c r="M1415" s="65" t="str">
        <f t="shared" si="2335"/>
        <v/>
      </c>
      <c r="N1415" s="65" t="str">
        <f t="shared" si="2335"/>
        <v/>
      </c>
      <c r="O1415" s="65" t="str">
        <f t="shared" si="2335"/>
        <v/>
      </c>
      <c r="P1415" s="65" t="str">
        <f t="shared" si="2335"/>
        <v/>
      </c>
      <c r="Q1415" s="65" t="str">
        <f t="shared" si="2335"/>
        <v/>
      </c>
      <c r="R1415" s="65" t="str">
        <f t="shared" si="2335"/>
        <v/>
      </c>
      <c r="S1415" s="65" t="str">
        <f t="shared" si="2335"/>
        <v/>
      </c>
      <c r="T1415" s="65" t="str">
        <f t="shared" si="2335"/>
        <v/>
      </c>
      <c r="U1415" s="65" t="str">
        <f t="shared" si="2335"/>
        <v/>
      </c>
      <c r="V1415" s="65" t="str">
        <f t="shared" si="2335"/>
        <v/>
      </c>
      <c r="W1415" s="65" t="str">
        <f t="shared" si="2335"/>
        <v/>
      </c>
      <c r="X1415" s="65" t="str">
        <f t="shared" si="2335"/>
        <v/>
      </c>
      <c r="Y1415" s="65" t="str">
        <f t="shared" si="2335"/>
        <v/>
      </c>
      <c r="Z1415" s="65" t="str">
        <f t="shared" si="2335"/>
        <v/>
      </c>
    </row>
    <row r="1416">
      <c r="B1416" s="23"/>
      <c r="C1416" s="9"/>
      <c r="D1416" s="9"/>
      <c r="E1416" s="9"/>
      <c r="F1416" s="2"/>
      <c r="G1416" s="3"/>
      <c r="I1416" s="64" t="str">
        <f t="shared" si="4"/>
        <v/>
      </c>
      <c r="J1416" s="13" t="str">
        <f t="shared" si="1840"/>
        <v/>
      </c>
      <c r="K1416" s="13" t="str">
        <f t="shared" si="1879"/>
        <v/>
      </c>
      <c r="L1416" s="65" t="str">
        <f t="shared" ref="L1416:Z1416" si="2336">if($E1416="","",if($E1416="Injured",if(and(L$1=year(today()),L$1&lt;=$I1416,L$1&gt;=$H1416),0,if(and(L$1&lt;=$I1416,L$1&gt;=$H1416),$F1416,"")),if($E1416="Dropped",if(and(L$1&lt;=$I1416,L$1&gt;=$H1416),if(Year($D1416)=L$1,$F1416*0.8,if((year($D1416)+1)=L$1,$F1416*0.6,$F1416*0.4)) ,""),if($E1416="Minors",0,if($E1416="FA Contract",if(and(L$1&lt;=$I1416,L$1&gt;=$H1416),$F1416,""),if($E1416="YP Contract",if(L$1=$H1416,500000,if(L$1=($H1416+1),1000000,if(L$1=($H1416+2),1500000,"")))))))))</f>
        <v/>
      </c>
      <c r="M1416" s="65" t="str">
        <f t="shared" si="2336"/>
        <v/>
      </c>
      <c r="N1416" s="65" t="str">
        <f t="shared" si="2336"/>
        <v/>
      </c>
      <c r="O1416" s="65" t="str">
        <f t="shared" si="2336"/>
        <v/>
      </c>
      <c r="P1416" s="65" t="str">
        <f t="shared" si="2336"/>
        <v/>
      </c>
      <c r="Q1416" s="65" t="str">
        <f t="shared" si="2336"/>
        <v/>
      </c>
      <c r="R1416" s="65" t="str">
        <f t="shared" si="2336"/>
        <v/>
      </c>
      <c r="S1416" s="65" t="str">
        <f t="shared" si="2336"/>
        <v/>
      </c>
      <c r="T1416" s="65" t="str">
        <f t="shared" si="2336"/>
        <v/>
      </c>
      <c r="U1416" s="65" t="str">
        <f t="shared" si="2336"/>
        <v/>
      </c>
      <c r="V1416" s="65" t="str">
        <f t="shared" si="2336"/>
        <v/>
      </c>
      <c r="W1416" s="65" t="str">
        <f t="shared" si="2336"/>
        <v/>
      </c>
      <c r="X1416" s="65" t="str">
        <f t="shared" si="2336"/>
        <v/>
      </c>
      <c r="Y1416" s="65" t="str">
        <f t="shared" si="2336"/>
        <v/>
      </c>
      <c r="Z1416" s="65" t="str">
        <f t="shared" si="2336"/>
        <v/>
      </c>
    </row>
    <row r="1417">
      <c r="B1417" s="23"/>
      <c r="C1417" s="9"/>
      <c r="D1417" s="9"/>
      <c r="E1417" s="9"/>
      <c r="F1417" s="2"/>
      <c r="G1417" s="3"/>
      <c r="I1417" s="64" t="str">
        <f t="shared" si="4"/>
        <v/>
      </c>
      <c r="J1417" s="13" t="str">
        <f t="shared" si="1840"/>
        <v/>
      </c>
      <c r="K1417" s="13" t="str">
        <f t="shared" si="1879"/>
        <v/>
      </c>
      <c r="L1417" s="65" t="str">
        <f t="shared" ref="L1417:Z1417" si="2337">if($E1417="","",if($E1417="Injured",if(and(L$1=year(today()),L$1&lt;=$I1417,L$1&gt;=$H1417),0,if(and(L$1&lt;=$I1417,L$1&gt;=$H1417),$F1417,"")),if($E1417="Dropped",if(and(L$1&lt;=$I1417,L$1&gt;=$H1417),if(Year($D1417)=L$1,$F1417*0.8,if((year($D1417)+1)=L$1,$F1417*0.6,$F1417*0.4)) ,""),if($E1417="Minors",0,if($E1417="FA Contract",if(and(L$1&lt;=$I1417,L$1&gt;=$H1417),$F1417,""),if($E1417="YP Contract",if(L$1=$H1417,500000,if(L$1=($H1417+1),1000000,if(L$1=($H1417+2),1500000,"")))))))))</f>
        <v/>
      </c>
      <c r="M1417" s="65" t="str">
        <f t="shared" si="2337"/>
        <v/>
      </c>
      <c r="N1417" s="65" t="str">
        <f t="shared" si="2337"/>
        <v/>
      </c>
      <c r="O1417" s="65" t="str">
        <f t="shared" si="2337"/>
        <v/>
      </c>
      <c r="P1417" s="65" t="str">
        <f t="shared" si="2337"/>
        <v/>
      </c>
      <c r="Q1417" s="65" t="str">
        <f t="shared" si="2337"/>
        <v/>
      </c>
      <c r="R1417" s="65" t="str">
        <f t="shared" si="2337"/>
        <v/>
      </c>
      <c r="S1417" s="65" t="str">
        <f t="shared" si="2337"/>
        <v/>
      </c>
      <c r="T1417" s="65" t="str">
        <f t="shared" si="2337"/>
        <v/>
      </c>
      <c r="U1417" s="65" t="str">
        <f t="shared" si="2337"/>
        <v/>
      </c>
      <c r="V1417" s="65" t="str">
        <f t="shared" si="2337"/>
        <v/>
      </c>
      <c r="W1417" s="65" t="str">
        <f t="shared" si="2337"/>
        <v/>
      </c>
      <c r="X1417" s="65" t="str">
        <f t="shared" si="2337"/>
        <v/>
      </c>
      <c r="Y1417" s="65" t="str">
        <f t="shared" si="2337"/>
        <v/>
      </c>
      <c r="Z1417" s="65" t="str">
        <f t="shared" si="2337"/>
        <v/>
      </c>
    </row>
    <row r="1418">
      <c r="B1418" s="23"/>
      <c r="C1418" s="9"/>
      <c r="D1418" s="9"/>
      <c r="E1418" s="9"/>
      <c r="F1418" s="2"/>
      <c r="G1418" s="3"/>
      <c r="I1418" s="64" t="str">
        <f t="shared" si="4"/>
        <v/>
      </c>
      <c r="J1418" s="13" t="str">
        <f t="shared" si="1840"/>
        <v/>
      </c>
      <c r="K1418" s="13" t="str">
        <f t="shared" si="1879"/>
        <v/>
      </c>
      <c r="L1418" s="65" t="str">
        <f t="shared" ref="L1418:Z1418" si="2338">if($E1418="","",if($E1418="Injured",if(and(L$1=year(today()),L$1&lt;=$I1418,L$1&gt;=$H1418),0,if(and(L$1&lt;=$I1418,L$1&gt;=$H1418),$F1418,"")),if($E1418="Dropped",if(and(L$1&lt;=$I1418,L$1&gt;=$H1418),if(Year($D1418)=L$1,$F1418*0.8,if((year($D1418)+1)=L$1,$F1418*0.6,$F1418*0.4)) ,""),if($E1418="Minors",0,if($E1418="FA Contract",if(and(L$1&lt;=$I1418,L$1&gt;=$H1418),$F1418,""),if($E1418="YP Contract",if(L$1=$H1418,500000,if(L$1=($H1418+1),1000000,if(L$1=($H1418+2),1500000,"")))))))))</f>
        <v/>
      </c>
      <c r="M1418" s="65" t="str">
        <f t="shared" si="2338"/>
        <v/>
      </c>
      <c r="N1418" s="65" t="str">
        <f t="shared" si="2338"/>
        <v/>
      </c>
      <c r="O1418" s="65" t="str">
        <f t="shared" si="2338"/>
        <v/>
      </c>
      <c r="P1418" s="65" t="str">
        <f t="shared" si="2338"/>
        <v/>
      </c>
      <c r="Q1418" s="65" t="str">
        <f t="shared" si="2338"/>
        <v/>
      </c>
      <c r="R1418" s="65" t="str">
        <f t="shared" si="2338"/>
        <v/>
      </c>
      <c r="S1418" s="65" t="str">
        <f t="shared" si="2338"/>
        <v/>
      </c>
      <c r="T1418" s="65" t="str">
        <f t="shared" si="2338"/>
        <v/>
      </c>
      <c r="U1418" s="65" t="str">
        <f t="shared" si="2338"/>
        <v/>
      </c>
      <c r="V1418" s="65" t="str">
        <f t="shared" si="2338"/>
        <v/>
      </c>
      <c r="W1418" s="65" t="str">
        <f t="shared" si="2338"/>
        <v/>
      </c>
      <c r="X1418" s="65" t="str">
        <f t="shared" si="2338"/>
        <v/>
      </c>
      <c r="Y1418" s="65" t="str">
        <f t="shared" si="2338"/>
        <v/>
      </c>
      <c r="Z1418" s="65" t="str">
        <f t="shared" si="2338"/>
        <v/>
      </c>
    </row>
    <row r="1419">
      <c r="B1419" s="23"/>
      <c r="C1419" s="9"/>
      <c r="D1419" s="9"/>
      <c r="E1419" s="9"/>
      <c r="F1419" s="2"/>
      <c r="G1419" s="3"/>
      <c r="I1419" s="64" t="str">
        <f t="shared" si="4"/>
        <v/>
      </c>
      <c r="J1419" s="13" t="str">
        <f t="shared" si="1840"/>
        <v/>
      </c>
      <c r="K1419" s="13" t="str">
        <f t="shared" si="1879"/>
        <v/>
      </c>
      <c r="L1419" s="65" t="str">
        <f t="shared" ref="L1419:Z1419" si="2339">if($E1419="","",if($E1419="Injured",if(and(L$1=year(today()),L$1&lt;=$I1419,L$1&gt;=$H1419),0,if(and(L$1&lt;=$I1419,L$1&gt;=$H1419),$F1419,"")),if($E1419="Dropped",if(and(L$1&lt;=$I1419,L$1&gt;=$H1419),if(Year($D1419)=L$1,$F1419*0.8,if((year($D1419)+1)=L$1,$F1419*0.6,$F1419*0.4)) ,""),if($E1419="Minors",0,if($E1419="FA Contract",if(and(L$1&lt;=$I1419,L$1&gt;=$H1419),$F1419,""),if($E1419="YP Contract",if(L$1=$H1419,500000,if(L$1=($H1419+1),1000000,if(L$1=($H1419+2),1500000,"")))))))))</f>
        <v/>
      </c>
      <c r="M1419" s="65" t="str">
        <f t="shared" si="2339"/>
        <v/>
      </c>
      <c r="N1419" s="65" t="str">
        <f t="shared" si="2339"/>
        <v/>
      </c>
      <c r="O1419" s="65" t="str">
        <f t="shared" si="2339"/>
        <v/>
      </c>
      <c r="P1419" s="65" t="str">
        <f t="shared" si="2339"/>
        <v/>
      </c>
      <c r="Q1419" s="65" t="str">
        <f t="shared" si="2339"/>
        <v/>
      </c>
      <c r="R1419" s="65" t="str">
        <f t="shared" si="2339"/>
        <v/>
      </c>
      <c r="S1419" s="65" t="str">
        <f t="shared" si="2339"/>
        <v/>
      </c>
      <c r="T1419" s="65" t="str">
        <f t="shared" si="2339"/>
        <v/>
      </c>
      <c r="U1419" s="65" t="str">
        <f t="shared" si="2339"/>
        <v/>
      </c>
      <c r="V1419" s="65" t="str">
        <f t="shared" si="2339"/>
        <v/>
      </c>
      <c r="W1419" s="65" t="str">
        <f t="shared" si="2339"/>
        <v/>
      </c>
      <c r="X1419" s="65" t="str">
        <f t="shared" si="2339"/>
        <v/>
      </c>
      <c r="Y1419" s="65" t="str">
        <f t="shared" si="2339"/>
        <v/>
      </c>
      <c r="Z1419" s="65" t="str">
        <f t="shared" si="2339"/>
        <v/>
      </c>
    </row>
    <row r="1420">
      <c r="B1420" s="23"/>
      <c r="C1420" s="9"/>
      <c r="D1420" s="9"/>
      <c r="E1420" s="9"/>
      <c r="F1420" s="2"/>
      <c r="G1420" s="3"/>
      <c r="I1420" s="64" t="str">
        <f t="shared" si="4"/>
        <v/>
      </c>
      <c r="J1420" s="13" t="str">
        <f t="shared" si="1840"/>
        <v/>
      </c>
      <c r="K1420" s="13" t="str">
        <f t="shared" si="1879"/>
        <v/>
      </c>
      <c r="L1420" s="65" t="str">
        <f t="shared" ref="L1420:Z1420" si="2340">if($E1420="","",if($E1420="Injured",if(and(L$1=year(today()),L$1&lt;=$I1420,L$1&gt;=$H1420),0,if(and(L$1&lt;=$I1420,L$1&gt;=$H1420),$F1420,"")),if($E1420="Dropped",if(and(L$1&lt;=$I1420,L$1&gt;=$H1420),if(Year($D1420)=L$1,$F1420*0.8,if((year($D1420)+1)=L$1,$F1420*0.6,$F1420*0.4)) ,""),if($E1420="Minors",0,if($E1420="FA Contract",if(and(L$1&lt;=$I1420,L$1&gt;=$H1420),$F1420,""),if($E1420="YP Contract",if(L$1=$H1420,500000,if(L$1=($H1420+1),1000000,if(L$1=($H1420+2),1500000,"")))))))))</f>
        <v/>
      </c>
      <c r="M1420" s="65" t="str">
        <f t="shared" si="2340"/>
        <v/>
      </c>
      <c r="N1420" s="65" t="str">
        <f t="shared" si="2340"/>
        <v/>
      </c>
      <c r="O1420" s="65" t="str">
        <f t="shared" si="2340"/>
        <v/>
      </c>
      <c r="P1420" s="65" t="str">
        <f t="shared" si="2340"/>
        <v/>
      </c>
      <c r="Q1420" s="65" t="str">
        <f t="shared" si="2340"/>
        <v/>
      </c>
      <c r="R1420" s="65" t="str">
        <f t="shared" si="2340"/>
        <v/>
      </c>
      <c r="S1420" s="65" t="str">
        <f t="shared" si="2340"/>
        <v/>
      </c>
      <c r="T1420" s="65" t="str">
        <f t="shared" si="2340"/>
        <v/>
      </c>
      <c r="U1420" s="65" t="str">
        <f t="shared" si="2340"/>
        <v/>
      </c>
      <c r="V1420" s="65" t="str">
        <f t="shared" si="2340"/>
        <v/>
      </c>
      <c r="W1420" s="65" t="str">
        <f t="shared" si="2340"/>
        <v/>
      </c>
      <c r="X1420" s="65" t="str">
        <f t="shared" si="2340"/>
        <v/>
      </c>
      <c r="Y1420" s="65" t="str">
        <f t="shared" si="2340"/>
        <v/>
      </c>
      <c r="Z1420" s="65" t="str">
        <f t="shared" si="2340"/>
        <v/>
      </c>
    </row>
    <row r="1421">
      <c r="B1421" s="23"/>
      <c r="C1421" s="9"/>
      <c r="D1421" s="9"/>
      <c r="E1421" s="9"/>
      <c r="F1421" s="2"/>
      <c r="G1421" s="3"/>
      <c r="I1421" s="64" t="str">
        <f t="shared" si="4"/>
        <v/>
      </c>
      <c r="J1421" s="13" t="str">
        <f t="shared" si="1840"/>
        <v/>
      </c>
      <c r="K1421" s="13" t="str">
        <f t="shared" si="1879"/>
        <v/>
      </c>
      <c r="L1421" s="65" t="str">
        <f t="shared" ref="L1421:Z1421" si="2341">if($E1421="","",if($E1421="Injured",if(and(L$1=year(today()),L$1&lt;=$I1421,L$1&gt;=$H1421),0,if(and(L$1&lt;=$I1421,L$1&gt;=$H1421),$F1421,"")),if($E1421="Dropped",if(and(L$1&lt;=$I1421,L$1&gt;=$H1421),if(Year($D1421)=L$1,$F1421*0.8,if((year($D1421)+1)=L$1,$F1421*0.6,$F1421*0.4)) ,""),if($E1421="Minors",0,if($E1421="FA Contract",if(and(L$1&lt;=$I1421,L$1&gt;=$H1421),$F1421,""),if($E1421="YP Contract",if(L$1=$H1421,500000,if(L$1=($H1421+1),1000000,if(L$1=($H1421+2),1500000,"")))))))))</f>
        <v/>
      </c>
      <c r="M1421" s="65" t="str">
        <f t="shared" si="2341"/>
        <v/>
      </c>
      <c r="N1421" s="65" t="str">
        <f t="shared" si="2341"/>
        <v/>
      </c>
      <c r="O1421" s="65" t="str">
        <f t="shared" si="2341"/>
        <v/>
      </c>
      <c r="P1421" s="65" t="str">
        <f t="shared" si="2341"/>
        <v/>
      </c>
      <c r="Q1421" s="65" t="str">
        <f t="shared" si="2341"/>
        <v/>
      </c>
      <c r="R1421" s="65" t="str">
        <f t="shared" si="2341"/>
        <v/>
      </c>
      <c r="S1421" s="65" t="str">
        <f t="shared" si="2341"/>
        <v/>
      </c>
      <c r="T1421" s="65" t="str">
        <f t="shared" si="2341"/>
        <v/>
      </c>
      <c r="U1421" s="65" t="str">
        <f t="shared" si="2341"/>
        <v/>
      </c>
      <c r="V1421" s="65" t="str">
        <f t="shared" si="2341"/>
        <v/>
      </c>
      <c r="W1421" s="65" t="str">
        <f t="shared" si="2341"/>
        <v/>
      </c>
      <c r="X1421" s="65" t="str">
        <f t="shared" si="2341"/>
        <v/>
      </c>
      <c r="Y1421" s="65" t="str">
        <f t="shared" si="2341"/>
        <v/>
      </c>
      <c r="Z1421" s="65" t="str">
        <f t="shared" si="2341"/>
        <v/>
      </c>
    </row>
    <row r="1422">
      <c r="B1422" s="23"/>
      <c r="C1422" s="9"/>
      <c r="D1422" s="9"/>
      <c r="E1422" s="9"/>
      <c r="F1422" s="2"/>
      <c r="G1422" s="3"/>
      <c r="I1422" s="64" t="str">
        <f t="shared" si="4"/>
        <v/>
      </c>
      <c r="J1422" s="13" t="str">
        <f t="shared" si="1840"/>
        <v/>
      </c>
      <c r="K1422" s="13" t="str">
        <f t="shared" si="1879"/>
        <v/>
      </c>
      <c r="L1422" s="65" t="str">
        <f t="shared" ref="L1422:Z1422" si="2342">if($E1422="","",if($E1422="Injured",if(and(L$1=year(today()),L$1&lt;=$I1422,L$1&gt;=$H1422),0,if(and(L$1&lt;=$I1422,L$1&gt;=$H1422),$F1422,"")),if($E1422="Dropped",if(and(L$1&lt;=$I1422,L$1&gt;=$H1422),if(Year($D1422)=L$1,$F1422*0.8,if((year($D1422)+1)=L$1,$F1422*0.6,$F1422*0.4)) ,""),if($E1422="Minors",0,if($E1422="FA Contract",if(and(L$1&lt;=$I1422,L$1&gt;=$H1422),$F1422,""),if($E1422="YP Contract",if(L$1=$H1422,500000,if(L$1=($H1422+1),1000000,if(L$1=($H1422+2),1500000,"")))))))))</f>
        <v/>
      </c>
      <c r="M1422" s="65" t="str">
        <f t="shared" si="2342"/>
        <v/>
      </c>
      <c r="N1422" s="65" t="str">
        <f t="shared" si="2342"/>
        <v/>
      </c>
      <c r="O1422" s="65" t="str">
        <f t="shared" si="2342"/>
        <v/>
      </c>
      <c r="P1422" s="65" t="str">
        <f t="shared" si="2342"/>
        <v/>
      </c>
      <c r="Q1422" s="65" t="str">
        <f t="shared" si="2342"/>
        <v/>
      </c>
      <c r="R1422" s="65" t="str">
        <f t="shared" si="2342"/>
        <v/>
      </c>
      <c r="S1422" s="65" t="str">
        <f t="shared" si="2342"/>
        <v/>
      </c>
      <c r="T1422" s="65" t="str">
        <f t="shared" si="2342"/>
        <v/>
      </c>
      <c r="U1422" s="65" t="str">
        <f t="shared" si="2342"/>
        <v/>
      </c>
      <c r="V1422" s="65" t="str">
        <f t="shared" si="2342"/>
        <v/>
      </c>
      <c r="W1422" s="65" t="str">
        <f t="shared" si="2342"/>
        <v/>
      </c>
      <c r="X1422" s="65" t="str">
        <f t="shared" si="2342"/>
        <v/>
      </c>
      <c r="Y1422" s="65" t="str">
        <f t="shared" si="2342"/>
        <v/>
      </c>
      <c r="Z1422" s="65" t="str">
        <f t="shared" si="2342"/>
        <v/>
      </c>
    </row>
    <row r="1423">
      <c r="B1423" s="23"/>
      <c r="C1423" s="9"/>
      <c r="D1423" s="9"/>
      <c r="E1423" s="9"/>
      <c r="F1423" s="2"/>
      <c r="G1423" s="3"/>
      <c r="I1423" s="64" t="str">
        <f t="shared" si="4"/>
        <v/>
      </c>
      <c r="J1423" s="13" t="str">
        <f t="shared" si="1840"/>
        <v/>
      </c>
      <c r="K1423" s="13" t="str">
        <f t="shared" si="1879"/>
        <v/>
      </c>
      <c r="L1423" s="65" t="str">
        <f t="shared" ref="L1423:Z1423" si="2343">if($E1423="","",if($E1423="Injured",if(and(L$1=year(today()),L$1&lt;=$I1423,L$1&gt;=$H1423),0,if(and(L$1&lt;=$I1423,L$1&gt;=$H1423),$F1423,"")),if($E1423="Dropped",if(and(L$1&lt;=$I1423,L$1&gt;=$H1423),if(Year($D1423)=L$1,$F1423*0.8,if((year($D1423)+1)=L$1,$F1423*0.6,$F1423*0.4)) ,""),if($E1423="Minors",0,if($E1423="FA Contract",if(and(L$1&lt;=$I1423,L$1&gt;=$H1423),$F1423,""),if($E1423="YP Contract",if(L$1=$H1423,500000,if(L$1=($H1423+1),1000000,if(L$1=($H1423+2),1500000,"")))))))))</f>
        <v/>
      </c>
      <c r="M1423" s="65" t="str">
        <f t="shared" si="2343"/>
        <v/>
      </c>
      <c r="N1423" s="65" t="str">
        <f t="shared" si="2343"/>
        <v/>
      </c>
      <c r="O1423" s="65" t="str">
        <f t="shared" si="2343"/>
        <v/>
      </c>
      <c r="P1423" s="65" t="str">
        <f t="shared" si="2343"/>
        <v/>
      </c>
      <c r="Q1423" s="65" t="str">
        <f t="shared" si="2343"/>
        <v/>
      </c>
      <c r="R1423" s="65" t="str">
        <f t="shared" si="2343"/>
        <v/>
      </c>
      <c r="S1423" s="65" t="str">
        <f t="shared" si="2343"/>
        <v/>
      </c>
      <c r="T1423" s="65" t="str">
        <f t="shared" si="2343"/>
        <v/>
      </c>
      <c r="U1423" s="65" t="str">
        <f t="shared" si="2343"/>
        <v/>
      </c>
      <c r="V1423" s="65" t="str">
        <f t="shared" si="2343"/>
        <v/>
      </c>
      <c r="W1423" s="65" t="str">
        <f t="shared" si="2343"/>
        <v/>
      </c>
      <c r="X1423" s="65" t="str">
        <f t="shared" si="2343"/>
        <v/>
      </c>
      <c r="Y1423" s="65" t="str">
        <f t="shared" si="2343"/>
        <v/>
      </c>
      <c r="Z1423" s="65" t="str">
        <f t="shared" si="2343"/>
        <v/>
      </c>
    </row>
    <row r="1424">
      <c r="B1424" s="23"/>
      <c r="C1424" s="9"/>
      <c r="D1424" s="9"/>
      <c r="E1424" s="9"/>
      <c r="F1424" s="2"/>
      <c r="G1424" s="3"/>
      <c r="I1424" s="64" t="str">
        <f t="shared" si="4"/>
        <v/>
      </c>
      <c r="J1424" s="13" t="str">
        <f t="shared" si="1840"/>
        <v/>
      </c>
      <c r="K1424" s="13" t="str">
        <f t="shared" si="1879"/>
        <v/>
      </c>
      <c r="L1424" s="65" t="str">
        <f t="shared" ref="L1424:Z1424" si="2344">if($E1424="","",if($E1424="Injured",if(and(L$1=year(today()),L$1&lt;=$I1424,L$1&gt;=$H1424),0,if(and(L$1&lt;=$I1424,L$1&gt;=$H1424),$F1424,"")),if($E1424="Dropped",if(and(L$1&lt;=$I1424,L$1&gt;=$H1424),if(Year($D1424)=L$1,$F1424*0.8,if((year($D1424)+1)=L$1,$F1424*0.6,$F1424*0.4)) ,""),if($E1424="Minors",0,if($E1424="FA Contract",if(and(L$1&lt;=$I1424,L$1&gt;=$H1424),$F1424,""),if($E1424="YP Contract",if(L$1=$H1424,500000,if(L$1=($H1424+1),1000000,if(L$1=($H1424+2),1500000,"")))))))))</f>
        <v/>
      </c>
      <c r="M1424" s="65" t="str">
        <f t="shared" si="2344"/>
        <v/>
      </c>
      <c r="N1424" s="65" t="str">
        <f t="shared" si="2344"/>
        <v/>
      </c>
      <c r="O1424" s="65" t="str">
        <f t="shared" si="2344"/>
        <v/>
      </c>
      <c r="P1424" s="65" t="str">
        <f t="shared" si="2344"/>
        <v/>
      </c>
      <c r="Q1424" s="65" t="str">
        <f t="shared" si="2344"/>
        <v/>
      </c>
      <c r="R1424" s="65" t="str">
        <f t="shared" si="2344"/>
        <v/>
      </c>
      <c r="S1424" s="65" t="str">
        <f t="shared" si="2344"/>
        <v/>
      </c>
      <c r="T1424" s="65" t="str">
        <f t="shared" si="2344"/>
        <v/>
      </c>
      <c r="U1424" s="65" t="str">
        <f t="shared" si="2344"/>
        <v/>
      </c>
      <c r="V1424" s="65" t="str">
        <f t="shared" si="2344"/>
        <v/>
      </c>
      <c r="W1424" s="65" t="str">
        <f t="shared" si="2344"/>
        <v/>
      </c>
      <c r="X1424" s="65" t="str">
        <f t="shared" si="2344"/>
        <v/>
      </c>
      <c r="Y1424" s="65" t="str">
        <f t="shared" si="2344"/>
        <v/>
      </c>
      <c r="Z1424" s="65" t="str">
        <f t="shared" si="2344"/>
        <v/>
      </c>
    </row>
    <row r="1425">
      <c r="B1425" s="23"/>
      <c r="C1425" s="9"/>
      <c r="D1425" s="9"/>
      <c r="E1425" s="9"/>
      <c r="F1425" s="2"/>
      <c r="G1425" s="3"/>
      <c r="I1425" s="64" t="str">
        <f t="shared" si="4"/>
        <v/>
      </c>
      <c r="J1425" s="13" t="str">
        <f t="shared" si="1840"/>
        <v/>
      </c>
      <c r="K1425" s="13" t="str">
        <f t="shared" si="1879"/>
        <v/>
      </c>
      <c r="L1425" s="65" t="str">
        <f t="shared" ref="L1425:Z1425" si="2345">if($E1425="","",if($E1425="Injured",if(and(L$1=year(today()),L$1&lt;=$I1425,L$1&gt;=$H1425),0,if(and(L$1&lt;=$I1425,L$1&gt;=$H1425),$F1425,"")),if($E1425="Dropped",if(and(L$1&lt;=$I1425,L$1&gt;=$H1425),if(Year($D1425)=L$1,$F1425*0.8,if((year($D1425)+1)=L$1,$F1425*0.6,$F1425*0.4)) ,""),if($E1425="Minors",0,if($E1425="FA Contract",if(and(L$1&lt;=$I1425,L$1&gt;=$H1425),$F1425,""),if($E1425="YP Contract",if(L$1=$H1425,500000,if(L$1=($H1425+1),1000000,if(L$1=($H1425+2),1500000,"")))))))))</f>
        <v/>
      </c>
      <c r="M1425" s="65" t="str">
        <f t="shared" si="2345"/>
        <v/>
      </c>
      <c r="N1425" s="65" t="str">
        <f t="shared" si="2345"/>
        <v/>
      </c>
      <c r="O1425" s="65" t="str">
        <f t="shared" si="2345"/>
        <v/>
      </c>
      <c r="P1425" s="65" t="str">
        <f t="shared" si="2345"/>
        <v/>
      </c>
      <c r="Q1425" s="65" t="str">
        <f t="shared" si="2345"/>
        <v/>
      </c>
      <c r="R1425" s="65" t="str">
        <f t="shared" si="2345"/>
        <v/>
      </c>
      <c r="S1425" s="65" t="str">
        <f t="shared" si="2345"/>
        <v/>
      </c>
      <c r="T1425" s="65" t="str">
        <f t="shared" si="2345"/>
        <v/>
      </c>
      <c r="U1425" s="65" t="str">
        <f t="shared" si="2345"/>
        <v/>
      </c>
      <c r="V1425" s="65" t="str">
        <f t="shared" si="2345"/>
        <v/>
      </c>
      <c r="W1425" s="65" t="str">
        <f t="shared" si="2345"/>
        <v/>
      </c>
      <c r="X1425" s="65" t="str">
        <f t="shared" si="2345"/>
        <v/>
      </c>
      <c r="Y1425" s="65" t="str">
        <f t="shared" si="2345"/>
        <v/>
      </c>
      <c r="Z1425" s="65" t="str">
        <f t="shared" si="2345"/>
        <v/>
      </c>
    </row>
    <row r="1426">
      <c r="B1426" s="23"/>
      <c r="C1426" s="9"/>
      <c r="D1426" s="9"/>
      <c r="E1426" s="9"/>
      <c r="F1426" s="2"/>
      <c r="G1426" s="3"/>
      <c r="I1426" s="64" t="str">
        <f t="shared" si="4"/>
        <v/>
      </c>
      <c r="J1426" s="13" t="str">
        <f t="shared" si="1840"/>
        <v/>
      </c>
      <c r="K1426" s="13" t="str">
        <f t="shared" si="1879"/>
        <v/>
      </c>
      <c r="L1426" s="65" t="str">
        <f t="shared" ref="L1426:Z1426" si="2346">if($E1426="","",if($E1426="Injured",if(and(L$1=year(today()),L$1&lt;=$I1426,L$1&gt;=$H1426),0,if(and(L$1&lt;=$I1426,L$1&gt;=$H1426),$F1426,"")),if($E1426="Dropped",if(and(L$1&lt;=$I1426,L$1&gt;=$H1426),if(Year($D1426)=L$1,$F1426*0.8,if((year($D1426)+1)=L$1,$F1426*0.6,$F1426*0.4)) ,""),if($E1426="Minors",0,if($E1426="FA Contract",if(and(L$1&lt;=$I1426,L$1&gt;=$H1426),$F1426,""),if($E1426="YP Contract",if(L$1=$H1426,500000,if(L$1=($H1426+1),1000000,if(L$1=($H1426+2),1500000,"")))))))))</f>
        <v/>
      </c>
      <c r="M1426" s="65" t="str">
        <f t="shared" si="2346"/>
        <v/>
      </c>
      <c r="N1426" s="65" t="str">
        <f t="shared" si="2346"/>
        <v/>
      </c>
      <c r="O1426" s="65" t="str">
        <f t="shared" si="2346"/>
        <v/>
      </c>
      <c r="P1426" s="65" t="str">
        <f t="shared" si="2346"/>
        <v/>
      </c>
      <c r="Q1426" s="65" t="str">
        <f t="shared" si="2346"/>
        <v/>
      </c>
      <c r="R1426" s="65" t="str">
        <f t="shared" si="2346"/>
        <v/>
      </c>
      <c r="S1426" s="65" t="str">
        <f t="shared" si="2346"/>
        <v/>
      </c>
      <c r="T1426" s="65" t="str">
        <f t="shared" si="2346"/>
        <v/>
      </c>
      <c r="U1426" s="65" t="str">
        <f t="shared" si="2346"/>
        <v/>
      </c>
      <c r="V1426" s="65" t="str">
        <f t="shared" si="2346"/>
        <v/>
      </c>
      <c r="W1426" s="65" t="str">
        <f t="shared" si="2346"/>
        <v/>
      </c>
      <c r="X1426" s="65" t="str">
        <f t="shared" si="2346"/>
        <v/>
      </c>
      <c r="Y1426" s="65" t="str">
        <f t="shared" si="2346"/>
        <v/>
      </c>
      <c r="Z1426" s="65" t="str">
        <f t="shared" si="2346"/>
        <v/>
      </c>
    </row>
    <row r="1427">
      <c r="B1427" s="23"/>
      <c r="C1427" s="9"/>
      <c r="D1427" s="9"/>
      <c r="E1427" s="9"/>
      <c r="F1427" s="2"/>
      <c r="G1427" s="3"/>
      <c r="I1427" s="64" t="str">
        <f t="shared" si="4"/>
        <v/>
      </c>
      <c r="J1427" s="13" t="str">
        <f t="shared" si="1840"/>
        <v/>
      </c>
      <c r="K1427" s="13" t="str">
        <f t="shared" si="1879"/>
        <v/>
      </c>
      <c r="L1427" s="65" t="str">
        <f t="shared" ref="L1427:Z1427" si="2347">if($E1427="","",if($E1427="Injured",if(and(L$1=year(today()),L$1&lt;=$I1427,L$1&gt;=$H1427),0,if(and(L$1&lt;=$I1427,L$1&gt;=$H1427),$F1427,"")),if($E1427="Dropped",if(and(L$1&lt;=$I1427,L$1&gt;=$H1427),if(Year($D1427)=L$1,$F1427*0.8,if((year($D1427)+1)=L$1,$F1427*0.6,$F1427*0.4)) ,""),if($E1427="Minors",0,if($E1427="FA Contract",if(and(L$1&lt;=$I1427,L$1&gt;=$H1427),$F1427,""),if($E1427="YP Contract",if(L$1=$H1427,500000,if(L$1=($H1427+1),1000000,if(L$1=($H1427+2),1500000,"")))))))))</f>
        <v/>
      </c>
      <c r="M1427" s="65" t="str">
        <f t="shared" si="2347"/>
        <v/>
      </c>
      <c r="N1427" s="65" t="str">
        <f t="shared" si="2347"/>
        <v/>
      </c>
      <c r="O1427" s="65" t="str">
        <f t="shared" si="2347"/>
        <v/>
      </c>
      <c r="P1427" s="65" t="str">
        <f t="shared" si="2347"/>
        <v/>
      </c>
      <c r="Q1427" s="65" t="str">
        <f t="shared" si="2347"/>
        <v/>
      </c>
      <c r="R1427" s="65" t="str">
        <f t="shared" si="2347"/>
        <v/>
      </c>
      <c r="S1427" s="65" t="str">
        <f t="shared" si="2347"/>
        <v/>
      </c>
      <c r="T1427" s="65" t="str">
        <f t="shared" si="2347"/>
        <v/>
      </c>
      <c r="U1427" s="65" t="str">
        <f t="shared" si="2347"/>
        <v/>
      </c>
      <c r="V1427" s="65" t="str">
        <f t="shared" si="2347"/>
        <v/>
      </c>
      <c r="W1427" s="65" t="str">
        <f t="shared" si="2347"/>
        <v/>
      </c>
      <c r="X1427" s="65" t="str">
        <f t="shared" si="2347"/>
        <v/>
      </c>
      <c r="Y1427" s="65" t="str">
        <f t="shared" si="2347"/>
        <v/>
      </c>
      <c r="Z1427" s="65" t="str">
        <f t="shared" si="2347"/>
        <v/>
      </c>
    </row>
    <row r="1428">
      <c r="B1428" s="23"/>
      <c r="C1428" s="9"/>
      <c r="D1428" s="9"/>
      <c r="E1428" s="9"/>
      <c r="F1428" s="2"/>
      <c r="G1428" s="3"/>
      <c r="I1428" s="64" t="str">
        <f t="shared" si="4"/>
        <v/>
      </c>
      <c r="J1428" s="13" t="str">
        <f t="shared" si="1840"/>
        <v/>
      </c>
      <c r="K1428" s="13" t="str">
        <f t="shared" si="1879"/>
        <v/>
      </c>
      <c r="L1428" s="65" t="str">
        <f t="shared" ref="L1428:Z1428" si="2348">if($E1428="","",if($E1428="Injured",if(and(L$1=year(today()),L$1&lt;=$I1428,L$1&gt;=$H1428),0,if(and(L$1&lt;=$I1428,L$1&gt;=$H1428),$F1428,"")),if($E1428="Dropped",if(and(L$1&lt;=$I1428,L$1&gt;=$H1428),if(Year($D1428)=L$1,$F1428*0.8,if((year($D1428)+1)=L$1,$F1428*0.6,$F1428*0.4)) ,""),if($E1428="Minors",0,if($E1428="FA Contract",if(and(L$1&lt;=$I1428,L$1&gt;=$H1428),$F1428,""),if($E1428="YP Contract",if(L$1=$H1428,500000,if(L$1=($H1428+1),1000000,if(L$1=($H1428+2),1500000,"")))))))))</f>
        <v/>
      </c>
      <c r="M1428" s="65" t="str">
        <f t="shared" si="2348"/>
        <v/>
      </c>
      <c r="N1428" s="65" t="str">
        <f t="shared" si="2348"/>
        <v/>
      </c>
      <c r="O1428" s="65" t="str">
        <f t="shared" si="2348"/>
        <v/>
      </c>
      <c r="P1428" s="65" t="str">
        <f t="shared" si="2348"/>
        <v/>
      </c>
      <c r="Q1428" s="65" t="str">
        <f t="shared" si="2348"/>
        <v/>
      </c>
      <c r="R1428" s="65" t="str">
        <f t="shared" si="2348"/>
        <v/>
      </c>
      <c r="S1428" s="65" t="str">
        <f t="shared" si="2348"/>
        <v/>
      </c>
      <c r="T1428" s="65" t="str">
        <f t="shared" si="2348"/>
        <v/>
      </c>
      <c r="U1428" s="65" t="str">
        <f t="shared" si="2348"/>
        <v/>
      </c>
      <c r="V1428" s="65" t="str">
        <f t="shared" si="2348"/>
        <v/>
      </c>
      <c r="W1428" s="65" t="str">
        <f t="shared" si="2348"/>
        <v/>
      </c>
      <c r="X1428" s="65" t="str">
        <f t="shared" si="2348"/>
        <v/>
      </c>
      <c r="Y1428" s="65" t="str">
        <f t="shared" si="2348"/>
        <v/>
      </c>
      <c r="Z1428" s="65" t="str">
        <f t="shared" si="2348"/>
        <v/>
      </c>
    </row>
    <row r="1429">
      <c r="B1429" s="23"/>
      <c r="C1429" s="9"/>
      <c r="D1429" s="9"/>
      <c r="E1429" s="9"/>
      <c r="F1429" s="2"/>
      <c r="G1429" s="3"/>
      <c r="I1429" s="64" t="str">
        <f t="shared" si="4"/>
        <v/>
      </c>
      <c r="J1429" s="13" t="str">
        <f t="shared" si="1840"/>
        <v/>
      </c>
      <c r="K1429" s="13" t="str">
        <f t="shared" si="1879"/>
        <v/>
      </c>
      <c r="L1429" s="65" t="str">
        <f t="shared" ref="L1429:Z1429" si="2349">if($E1429="","",if($E1429="Injured",if(and(L$1=year(today()),L$1&lt;=$I1429,L$1&gt;=$H1429),0,if(and(L$1&lt;=$I1429,L$1&gt;=$H1429),$F1429,"")),if($E1429="Dropped",if(and(L$1&lt;=$I1429,L$1&gt;=$H1429),if(Year($D1429)=L$1,$F1429*0.8,if((year($D1429)+1)=L$1,$F1429*0.6,$F1429*0.4)) ,""),if($E1429="Minors",0,if($E1429="FA Contract",if(and(L$1&lt;=$I1429,L$1&gt;=$H1429),$F1429,""),if($E1429="YP Contract",if(L$1=$H1429,500000,if(L$1=($H1429+1),1000000,if(L$1=($H1429+2),1500000,"")))))))))</f>
        <v/>
      </c>
      <c r="M1429" s="65" t="str">
        <f t="shared" si="2349"/>
        <v/>
      </c>
      <c r="N1429" s="65" t="str">
        <f t="shared" si="2349"/>
        <v/>
      </c>
      <c r="O1429" s="65" t="str">
        <f t="shared" si="2349"/>
        <v/>
      </c>
      <c r="P1429" s="65" t="str">
        <f t="shared" si="2349"/>
        <v/>
      </c>
      <c r="Q1429" s="65" t="str">
        <f t="shared" si="2349"/>
        <v/>
      </c>
      <c r="R1429" s="65" t="str">
        <f t="shared" si="2349"/>
        <v/>
      </c>
      <c r="S1429" s="65" t="str">
        <f t="shared" si="2349"/>
        <v/>
      </c>
      <c r="T1429" s="65" t="str">
        <f t="shared" si="2349"/>
        <v/>
      </c>
      <c r="U1429" s="65" t="str">
        <f t="shared" si="2349"/>
        <v/>
      </c>
      <c r="V1429" s="65" t="str">
        <f t="shared" si="2349"/>
        <v/>
      </c>
      <c r="W1429" s="65" t="str">
        <f t="shared" si="2349"/>
        <v/>
      </c>
      <c r="X1429" s="65" t="str">
        <f t="shared" si="2349"/>
        <v/>
      </c>
      <c r="Y1429" s="65" t="str">
        <f t="shared" si="2349"/>
        <v/>
      </c>
      <c r="Z1429" s="65" t="str">
        <f t="shared" si="2349"/>
        <v/>
      </c>
    </row>
    <row r="1430">
      <c r="B1430" s="23"/>
      <c r="C1430" s="9"/>
      <c r="D1430" s="9"/>
      <c r="E1430" s="9"/>
      <c r="F1430" s="2"/>
      <c r="G1430" s="3"/>
      <c r="I1430" s="64" t="str">
        <f t="shared" si="4"/>
        <v/>
      </c>
      <c r="J1430" s="13" t="str">
        <f t="shared" si="1840"/>
        <v/>
      </c>
      <c r="K1430" s="13" t="str">
        <f t="shared" si="1879"/>
        <v/>
      </c>
      <c r="L1430" s="65" t="str">
        <f t="shared" ref="L1430:Z1430" si="2350">if($E1430="","",if($E1430="Injured",if(and(L$1=year(today()),L$1&lt;=$I1430,L$1&gt;=$H1430),0,if(and(L$1&lt;=$I1430,L$1&gt;=$H1430),$F1430,"")),if($E1430="Dropped",if(and(L$1&lt;=$I1430,L$1&gt;=$H1430),if(Year($D1430)=L$1,$F1430*0.8,if((year($D1430)+1)=L$1,$F1430*0.6,$F1430*0.4)) ,""),if($E1430="Minors",0,if($E1430="FA Contract",if(and(L$1&lt;=$I1430,L$1&gt;=$H1430),$F1430,""),if($E1430="YP Contract",if(L$1=$H1430,500000,if(L$1=($H1430+1),1000000,if(L$1=($H1430+2),1500000,"")))))))))</f>
        <v/>
      </c>
      <c r="M1430" s="65" t="str">
        <f t="shared" si="2350"/>
        <v/>
      </c>
      <c r="N1430" s="65" t="str">
        <f t="shared" si="2350"/>
        <v/>
      </c>
      <c r="O1430" s="65" t="str">
        <f t="shared" si="2350"/>
        <v/>
      </c>
      <c r="P1430" s="65" t="str">
        <f t="shared" si="2350"/>
        <v/>
      </c>
      <c r="Q1430" s="65" t="str">
        <f t="shared" si="2350"/>
        <v/>
      </c>
      <c r="R1430" s="65" t="str">
        <f t="shared" si="2350"/>
        <v/>
      </c>
      <c r="S1430" s="65" t="str">
        <f t="shared" si="2350"/>
        <v/>
      </c>
      <c r="T1430" s="65" t="str">
        <f t="shared" si="2350"/>
        <v/>
      </c>
      <c r="U1430" s="65" t="str">
        <f t="shared" si="2350"/>
        <v/>
      </c>
      <c r="V1430" s="65" t="str">
        <f t="shared" si="2350"/>
        <v/>
      </c>
      <c r="W1430" s="65" t="str">
        <f t="shared" si="2350"/>
        <v/>
      </c>
      <c r="X1430" s="65" t="str">
        <f t="shared" si="2350"/>
        <v/>
      </c>
      <c r="Y1430" s="65" t="str">
        <f t="shared" si="2350"/>
        <v/>
      </c>
      <c r="Z1430" s="65" t="str">
        <f t="shared" si="2350"/>
        <v/>
      </c>
    </row>
    <row r="1431">
      <c r="B1431" s="23"/>
      <c r="C1431" s="9"/>
      <c r="D1431" s="9"/>
      <c r="E1431" s="9"/>
      <c r="F1431" s="2"/>
      <c r="G1431" s="3"/>
      <c r="I1431" s="64" t="str">
        <f t="shared" si="4"/>
        <v/>
      </c>
      <c r="J1431" s="13" t="str">
        <f t="shared" si="1840"/>
        <v/>
      </c>
      <c r="K1431" s="13" t="str">
        <f t="shared" si="1879"/>
        <v/>
      </c>
      <c r="L1431" s="65" t="str">
        <f t="shared" ref="L1431:Z1431" si="2351">if($E1431="","",if($E1431="Injured",if(and(L$1=year(today()),L$1&lt;=$I1431,L$1&gt;=$H1431),0,if(and(L$1&lt;=$I1431,L$1&gt;=$H1431),$F1431,"")),if($E1431="Dropped",if(and(L$1&lt;=$I1431,L$1&gt;=$H1431),if(Year($D1431)=L$1,$F1431*0.8,if((year($D1431)+1)=L$1,$F1431*0.6,$F1431*0.4)) ,""),if($E1431="Minors",0,if($E1431="FA Contract",if(and(L$1&lt;=$I1431,L$1&gt;=$H1431),$F1431,""),if($E1431="YP Contract",if(L$1=$H1431,500000,if(L$1=($H1431+1),1000000,if(L$1=($H1431+2),1500000,"")))))))))</f>
        <v/>
      </c>
      <c r="M1431" s="65" t="str">
        <f t="shared" si="2351"/>
        <v/>
      </c>
      <c r="N1431" s="65" t="str">
        <f t="shared" si="2351"/>
        <v/>
      </c>
      <c r="O1431" s="65" t="str">
        <f t="shared" si="2351"/>
        <v/>
      </c>
      <c r="P1431" s="65" t="str">
        <f t="shared" si="2351"/>
        <v/>
      </c>
      <c r="Q1431" s="65" t="str">
        <f t="shared" si="2351"/>
        <v/>
      </c>
      <c r="R1431" s="65" t="str">
        <f t="shared" si="2351"/>
        <v/>
      </c>
      <c r="S1431" s="65" t="str">
        <f t="shared" si="2351"/>
        <v/>
      </c>
      <c r="T1431" s="65" t="str">
        <f t="shared" si="2351"/>
        <v/>
      </c>
      <c r="U1431" s="65" t="str">
        <f t="shared" si="2351"/>
        <v/>
      </c>
      <c r="V1431" s="65" t="str">
        <f t="shared" si="2351"/>
        <v/>
      </c>
      <c r="W1431" s="65" t="str">
        <f t="shared" si="2351"/>
        <v/>
      </c>
      <c r="X1431" s="65" t="str">
        <f t="shared" si="2351"/>
        <v/>
      </c>
      <c r="Y1431" s="65" t="str">
        <f t="shared" si="2351"/>
        <v/>
      </c>
      <c r="Z1431" s="65" t="str">
        <f t="shared" si="2351"/>
        <v/>
      </c>
    </row>
    <row r="1432">
      <c r="B1432" s="23"/>
      <c r="C1432" s="9"/>
      <c r="D1432" s="9"/>
      <c r="E1432" s="9"/>
      <c r="F1432" s="2"/>
      <c r="G1432" s="3"/>
      <c r="I1432" s="64" t="str">
        <f t="shared" si="4"/>
        <v/>
      </c>
      <c r="J1432" s="13" t="str">
        <f t="shared" si="1840"/>
        <v/>
      </c>
      <c r="K1432" s="13" t="str">
        <f t="shared" si="1879"/>
        <v/>
      </c>
      <c r="L1432" s="65" t="str">
        <f t="shared" ref="L1432:Z1432" si="2352">if($E1432="","",if($E1432="Injured",if(and(L$1=year(today()),L$1&lt;=$I1432,L$1&gt;=$H1432),0,if(and(L$1&lt;=$I1432,L$1&gt;=$H1432),$F1432,"")),if($E1432="Dropped",if(and(L$1&lt;=$I1432,L$1&gt;=$H1432),if(Year($D1432)=L$1,$F1432*0.8,if((year($D1432)+1)=L$1,$F1432*0.6,$F1432*0.4)) ,""),if($E1432="Minors",0,if($E1432="FA Contract",if(and(L$1&lt;=$I1432,L$1&gt;=$H1432),$F1432,""),if($E1432="YP Contract",if(L$1=$H1432,500000,if(L$1=($H1432+1),1000000,if(L$1=($H1432+2),1500000,"")))))))))</f>
        <v/>
      </c>
      <c r="M1432" s="65" t="str">
        <f t="shared" si="2352"/>
        <v/>
      </c>
      <c r="N1432" s="65" t="str">
        <f t="shared" si="2352"/>
        <v/>
      </c>
      <c r="O1432" s="65" t="str">
        <f t="shared" si="2352"/>
        <v/>
      </c>
      <c r="P1432" s="65" t="str">
        <f t="shared" si="2352"/>
        <v/>
      </c>
      <c r="Q1432" s="65" t="str">
        <f t="shared" si="2352"/>
        <v/>
      </c>
      <c r="R1432" s="65" t="str">
        <f t="shared" si="2352"/>
        <v/>
      </c>
      <c r="S1432" s="65" t="str">
        <f t="shared" si="2352"/>
        <v/>
      </c>
      <c r="T1432" s="65" t="str">
        <f t="shared" si="2352"/>
        <v/>
      </c>
      <c r="U1432" s="65" t="str">
        <f t="shared" si="2352"/>
        <v/>
      </c>
      <c r="V1432" s="65" t="str">
        <f t="shared" si="2352"/>
        <v/>
      </c>
      <c r="W1432" s="65" t="str">
        <f t="shared" si="2352"/>
        <v/>
      </c>
      <c r="X1432" s="65" t="str">
        <f t="shared" si="2352"/>
        <v/>
      </c>
      <c r="Y1432" s="65" t="str">
        <f t="shared" si="2352"/>
        <v/>
      </c>
      <c r="Z1432" s="65" t="str">
        <f t="shared" si="2352"/>
        <v/>
      </c>
    </row>
    <row r="1433">
      <c r="B1433" s="23"/>
      <c r="C1433" s="9"/>
      <c r="D1433" s="9"/>
      <c r="E1433" s="9"/>
      <c r="F1433" s="2"/>
      <c r="G1433" s="3"/>
      <c r="I1433" s="64" t="str">
        <f t="shared" si="4"/>
        <v/>
      </c>
      <c r="J1433" s="13" t="str">
        <f t="shared" si="1840"/>
        <v/>
      </c>
      <c r="K1433" s="13" t="str">
        <f t="shared" si="1879"/>
        <v/>
      </c>
      <c r="L1433" s="65" t="str">
        <f t="shared" ref="L1433:Z1433" si="2353">if($E1433="","",if($E1433="Injured",if(and(L$1=year(today()),L$1&lt;=$I1433,L$1&gt;=$H1433),0,if(and(L$1&lt;=$I1433,L$1&gt;=$H1433),$F1433,"")),if($E1433="Dropped",if(and(L$1&lt;=$I1433,L$1&gt;=$H1433),if(Year($D1433)=L$1,$F1433*0.8,if((year($D1433)+1)=L$1,$F1433*0.6,$F1433*0.4)) ,""),if($E1433="Minors",0,if($E1433="FA Contract",if(and(L$1&lt;=$I1433,L$1&gt;=$H1433),$F1433,""),if($E1433="YP Contract",if(L$1=$H1433,500000,if(L$1=($H1433+1),1000000,if(L$1=($H1433+2),1500000,"")))))))))</f>
        <v/>
      </c>
      <c r="M1433" s="65" t="str">
        <f t="shared" si="2353"/>
        <v/>
      </c>
      <c r="N1433" s="65" t="str">
        <f t="shared" si="2353"/>
        <v/>
      </c>
      <c r="O1433" s="65" t="str">
        <f t="shared" si="2353"/>
        <v/>
      </c>
      <c r="P1433" s="65" t="str">
        <f t="shared" si="2353"/>
        <v/>
      </c>
      <c r="Q1433" s="65" t="str">
        <f t="shared" si="2353"/>
        <v/>
      </c>
      <c r="R1433" s="65" t="str">
        <f t="shared" si="2353"/>
        <v/>
      </c>
      <c r="S1433" s="65" t="str">
        <f t="shared" si="2353"/>
        <v/>
      </c>
      <c r="T1433" s="65" t="str">
        <f t="shared" si="2353"/>
        <v/>
      </c>
      <c r="U1433" s="65" t="str">
        <f t="shared" si="2353"/>
        <v/>
      </c>
      <c r="V1433" s="65" t="str">
        <f t="shared" si="2353"/>
        <v/>
      </c>
      <c r="W1433" s="65" t="str">
        <f t="shared" si="2353"/>
        <v/>
      </c>
      <c r="X1433" s="65" t="str">
        <f t="shared" si="2353"/>
        <v/>
      </c>
      <c r="Y1433" s="65" t="str">
        <f t="shared" si="2353"/>
        <v/>
      </c>
      <c r="Z1433" s="65" t="str">
        <f t="shared" si="2353"/>
        <v/>
      </c>
    </row>
    <row r="1434">
      <c r="B1434" s="23"/>
      <c r="C1434" s="9"/>
      <c r="D1434" s="9"/>
      <c r="E1434" s="9"/>
      <c r="F1434" s="2"/>
      <c r="G1434" s="3"/>
      <c r="I1434" s="64" t="str">
        <f t="shared" si="4"/>
        <v/>
      </c>
      <c r="J1434" s="13" t="str">
        <f t="shared" si="1840"/>
        <v/>
      </c>
      <c r="K1434" s="13" t="str">
        <f t="shared" si="1879"/>
        <v/>
      </c>
      <c r="L1434" s="65" t="str">
        <f t="shared" ref="L1434:Z1434" si="2354">if($E1434="","",if($E1434="Injured",if(and(L$1=year(today()),L$1&lt;=$I1434,L$1&gt;=$H1434),0,if(and(L$1&lt;=$I1434,L$1&gt;=$H1434),$F1434,"")),if($E1434="Dropped",if(and(L$1&lt;=$I1434,L$1&gt;=$H1434),if(Year($D1434)=L$1,$F1434*0.8,if((year($D1434)+1)=L$1,$F1434*0.6,$F1434*0.4)) ,""),if($E1434="Minors",0,if($E1434="FA Contract",if(and(L$1&lt;=$I1434,L$1&gt;=$H1434),$F1434,""),if($E1434="YP Contract",if(L$1=$H1434,500000,if(L$1=($H1434+1),1000000,if(L$1=($H1434+2),1500000,"")))))))))</f>
        <v/>
      </c>
      <c r="M1434" s="65" t="str">
        <f t="shared" si="2354"/>
        <v/>
      </c>
      <c r="N1434" s="65" t="str">
        <f t="shared" si="2354"/>
        <v/>
      </c>
      <c r="O1434" s="65" t="str">
        <f t="shared" si="2354"/>
        <v/>
      </c>
      <c r="P1434" s="65" t="str">
        <f t="shared" si="2354"/>
        <v/>
      </c>
      <c r="Q1434" s="65" t="str">
        <f t="shared" si="2354"/>
        <v/>
      </c>
      <c r="R1434" s="65" t="str">
        <f t="shared" si="2354"/>
        <v/>
      </c>
      <c r="S1434" s="65" t="str">
        <f t="shared" si="2354"/>
        <v/>
      </c>
      <c r="T1434" s="65" t="str">
        <f t="shared" si="2354"/>
        <v/>
      </c>
      <c r="U1434" s="65" t="str">
        <f t="shared" si="2354"/>
        <v/>
      </c>
      <c r="V1434" s="65" t="str">
        <f t="shared" si="2354"/>
        <v/>
      </c>
      <c r="W1434" s="65" t="str">
        <f t="shared" si="2354"/>
        <v/>
      </c>
      <c r="X1434" s="65" t="str">
        <f t="shared" si="2354"/>
        <v/>
      </c>
      <c r="Y1434" s="65" t="str">
        <f t="shared" si="2354"/>
        <v/>
      </c>
      <c r="Z1434" s="65" t="str">
        <f t="shared" si="2354"/>
        <v/>
      </c>
    </row>
    <row r="1435">
      <c r="B1435" s="23"/>
      <c r="C1435" s="9"/>
      <c r="D1435" s="9"/>
      <c r="E1435" s="9"/>
      <c r="F1435" s="2"/>
      <c r="G1435" s="3"/>
      <c r="I1435" s="64" t="str">
        <f t="shared" si="4"/>
        <v/>
      </c>
      <c r="J1435" s="13" t="str">
        <f t="shared" si="1840"/>
        <v/>
      </c>
      <c r="K1435" s="13" t="str">
        <f t="shared" si="1879"/>
        <v/>
      </c>
      <c r="L1435" s="65" t="str">
        <f t="shared" ref="L1435:Z1435" si="2355">if($E1435="","",if($E1435="Injured",if(and(L$1=year(today()),L$1&lt;=$I1435,L$1&gt;=$H1435),0,if(and(L$1&lt;=$I1435,L$1&gt;=$H1435),$F1435,"")),if($E1435="Dropped",if(and(L$1&lt;=$I1435,L$1&gt;=$H1435),if(Year($D1435)=L$1,$F1435*0.8,if((year($D1435)+1)=L$1,$F1435*0.6,$F1435*0.4)) ,""),if($E1435="Minors",0,if($E1435="FA Contract",if(and(L$1&lt;=$I1435,L$1&gt;=$H1435),$F1435,""),if($E1435="YP Contract",if(L$1=$H1435,500000,if(L$1=($H1435+1),1000000,if(L$1=($H1435+2),1500000,"")))))))))</f>
        <v/>
      </c>
      <c r="M1435" s="65" t="str">
        <f t="shared" si="2355"/>
        <v/>
      </c>
      <c r="N1435" s="65" t="str">
        <f t="shared" si="2355"/>
        <v/>
      </c>
      <c r="O1435" s="65" t="str">
        <f t="shared" si="2355"/>
        <v/>
      </c>
      <c r="P1435" s="65" t="str">
        <f t="shared" si="2355"/>
        <v/>
      </c>
      <c r="Q1435" s="65" t="str">
        <f t="shared" si="2355"/>
        <v/>
      </c>
      <c r="R1435" s="65" t="str">
        <f t="shared" si="2355"/>
        <v/>
      </c>
      <c r="S1435" s="65" t="str">
        <f t="shared" si="2355"/>
        <v/>
      </c>
      <c r="T1435" s="65" t="str">
        <f t="shared" si="2355"/>
        <v/>
      </c>
      <c r="U1435" s="65" t="str">
        <f t="shared" si="2355"/>
        <v/>
      </c>
      <c r="V1435" s="65" t="str">
        <f t="shared" si="2355"/>
        <v/>
      </c>
      <c r="W1435" s="65" t="str">
        <f t="shared" si="2355"/>
        <v/>
      </c>
      <c r="X1435" s="65" t="str">
        <f t="shared" si="2355"/>
        <v/>
      </c>
      <c r="Y1435" s="65" t="str">
        <f t="shared" si="2355"/>
        <v/>
      </c>
      <c r="Z1435" s="65" t="str">
        <f t="shared" si="2355"/>
        <v/>
      </c>
    </row>
    <row r="1436">
      <c r="B1436" s="23"/>
      <c r="C1436" s="9"/>
      <c r="D1436" s="9"/>
      <c r="E1436" s="9"/>
      <c r="F1436" s="2"/>
      <c r="G1436" s="3"/>
      <c r="I1436" s="64" t="str">
        <f t="shared" si="4"/>
        <v/>
      </c>
      <c r="J1436" s="13" t="str">
        <f t="shared" si="1840"/>
        <v/>
      </c>
      <c r="K1436" s="13" t="str">
        <f t="shared" si="1879"/>
        <v/>
      </c>
      <c r="L1436" s="65" t="str">
        <f t="shared" ref="L1436:Z1436" si="2356">if($E1436="","",if($E1436="Injured",if(and(L$1=year(today()),L$1&lt;=$I1436,L$1&gt;=$H1436),0,if(and(L$1&lt;=$I1436,L$1&gt;=$H1436),$F1436,"")),if($E1436="Dropped",if(and(L$1&lt;=$I1436,L$1&gt;=$H1436),if(Year($D1436)=L$1,$F1436*0.8,if((year($D1436)+1)=L$1,$F1436*0.6,$F1436*0.4)) ,""),if($E1436="Minors",0,if($E1436="FA Contract",if(and(L$1&lt;=$I1436,L$1&gt;=$H1436),$F1436,""),if($E1436="YP Contract",if(L$1=$H1436,500000,if(L$1=($H1436+1),1000000,if(L$1=($H1436+2),1500000,"")))))))))</f>
        <v/>
      </c>
      <c r="M1436" s="65" t="str">
        <f t="shared" si="2356"/>
        <v/>
      </c>
      <c r="N1436" s="65" t="str">
        <f t="shared" si="2356"/>
        <v/>
      </c>
      <c r="O1436" s="65" t="str">
        <f t="shared" si="2356"/>
        <v/>
      </c>
      <c r="P1436" s="65" t="str">
        <f t="shared" si="2356"/>
        <v/>
      </c>
      <c r="Q1436" s="65" t="str">
        <f t="shared" si="2356"/>
        <v/>
      </c>
      <c r="R1436" s="65" t="str">
        <f t="shared" si="2356"/>
        <v/>
      </c>
      <c r="S1436" s="65" t="str">
        <f t="shared" si="2356"/>
        <v/>
      </c>
      <c r="T1436" s="65" t="str">
        <f t="shared" si="2356"/>
        <v/>
      </c>
      <c r="U1436" s="65" t="str">
        <f t="shared" si="2356"/>
        <v/>
      </c>
      <c r="V1436" s="65" t="str">
        <f t="shared" si="2356"/>
        <v/>
      </c>
      <c r="W1436" s="65" t="str">
        <f t="shared" si="2356"/>
        <v/>
      </c>
      <c r="X1436" s="65" t="str">
        <f t="shared" si="2356"/>
        <v/>
      </c>
      <c r="Y1436" s="65" t="str">
        <f t="shared" si="2356"/>
        <v/>
      </c>
      <c r="Z1436" s="65" t="str">
        <f t="shared" si="2356"/>
        <v/>
      </c>
    </row>
    <row r="1437">
      <c r="B1437" s="23"/>
      <c r="C1437" s="9"/>
      <c r="D1437" s="9"/>
      <c r="E1437" s="9"/>
      <c r="F1437" s="2"/>
      <c r="G1437" s="3"/>
      <c r="I1437" s="64" t="str">
        <f t="shared" si="4"/>
        <v/>
      </c>
      <c r="J1437" s="13" t="str">
        <f t="shared" si="1840"/>
        <v/>
      </c>
      <c r="K1437" s="13" t="str">
        <f t="shared" si="1879"/>
        <v/>
      </c>
      <c r="L1437" s="65" t="str">
        <f t="shared" ref="L1437:Z1437" si="2357">if($E1437="","",if($E1437="Injured",if(and(L$1=year(today()),L$1&lt;=$I1437,L$1&gt;=$H1437),0,if(and(L$1&lt;=$I1437,L$1&gt;=$H1437),$F1437,"")),if($E1437="Dropped",if(and(L$1&lt;=$I1437,L$1&gt;=$H1437),if(Year($D1437)=L$1,$F1437*0.8,if((year($D1437)+1)=L$1,$F1437*0.6,$F1437*0.4)) ,""),if($E1437="Minors",0,if($E1437="FA Contract",if(and(L$1&lt;=$I1437,L$1&gt;=$H1437),$F1437,""),if($E1437="YP Contract",if(L$1=$H1437,500000,if(L$1=($H1437+1),1000000,if(L$1=($H1437+2),1500000,"")))))))))</f>
        <v/>
      </c>
      <c r="M1437" s="65" t="str">
        <f t="shared" si="2357"/>
        <v/>
      </c>
      <c r="N1437" s="65" t="str">
        <f t="shared" si="2357"/>
        <v/>
      </c>
      <c r="O1437" s="65" t="str">
        <f t="shared" si="2357"/>
        <v/>
      </c>
      <c r="P1437" s="65" t="str">
        <f t="shared" si="2357"/>
        <v/>
      </c>
      <c r="Q1437" s="65" t="str">
        <f t="shared" si="2357"/>
        <v/>
      </c>
      <c r="R1437" s="65" t="str">
        <f t="shared" si="2357"/>
        <v/>
      </c>
      <c r="S1437" s="65" t="str">
        <f t="shared" si="2357"/>
        <v/>
      </c>
      <c r="T1437" s="65" t="str">
        <f t="shared" si="2357"/>
        <v/>
      </c>
      <c r="U1437" s="65" t="str">
        <f t="shared" si="2357"/>
        <v/>
      </c>
      <c r="V1437" s="65" t="str">
        <f t="shared" si="2357"/>
        <v/>
      </c>
      <c r="W1437" s="65" t="str">
        <f t="shared" si="2357"/>
        <v/>
      </c>
      <c r="X1437" s="65" t="str">
        <f t="shared" si="2357"/>
        <v/>
      </c>
      <c r="Y1437" s="65" t="str">
        <f t="shared" si="2357"/>
        <v/>
      </c>
      <c r="Z1437" s="65" t="str">
        <f t="shared" si="2357"/>
        <v/>
      </c>
    </row>
    <row r="1438">
      <c r="B1438" s="23"/>
      <c r="C1438" s="9"/>
      <c r="D1438" s="9"/>
      <c r="E1438" s="9"/>
      <c r="F1438" s="2"/>
      <c r="G1438" s="3"/>
      <c r="I1438" s="64" t="str">
        <f t="shared" si="4"/>
        <v/>
      </c>
      <c r="J1438" s="13" t="str">
        <f t="shared" si="1840"/>
        <v/>
      </c>
      <c r="K1438" s="13" t="str">
        <f t="shared" si="1879"/>
        <v/>
      </c>
      <c r="L1438" s="65" t="str">
        <f t="shared" ref="L1438:Z1438" si="2358">if($E1438="","",if($E1438="Injured",if(and(L$1=year(today()),L$1&lt;=$I1438,L$1&gt;=$H1438),0,if(and(L$1&lt;=$I1438,L$1&gt;=$H1438),$F1438,"")),if($E1438="Dropped",if(and(L$1&lt;=$I1438,L$1&gt;=$H1438),if(Year($D1438)=L$1,$F1438*0.8,if((year($D1438)+1)=L$1,$F1438*0.6,$F1438*0.4)) ,""),if($E1438="Minors",0,if($E1438="FA Contract",if(and(L$1&lt;=$I1438,L$1&gt;=$H1438),$F1438,""),if($E1438="YP Contract",if(L$1=$H1438,500000,if(L$1=($H1438+1),1000000,if(L$1=($H1438+2),1500000,"")))))))))</f>
        <v/>
      </c>
      <c r="M1438" s="65" t="str">
        <f t="shared" si="2358"/>
        <v/>
      </c>
      <c r="N1438" s="65" t="str">
        <f t="shared" si="2358"/>
        <v/>
      </c>
      <c r="O1438" s="65" t="str">
        <f t="shared" si="2358"/>
        <v/>
      </c>
      <c r="P1438" s="65" t="str">
        <f t="shared" si="2358"/>
        <v/>
      </c>
      <c r="Q1438" s="65" t="str">
        <f t="shared" si="2358"/>
        <v/>
      </c>
      <c r="R1438" s="65" t="str">
        <f t="shared" si="2358"/>
        <v/>
      </c>
      <c r="S1438" s="65" t="str">
        <f t="shared" si="2358"/>
        <v/>
      </c>
      <c r="T1438" s="65" t="str">
        <f t="shared" si="2358"/>
        <v/>
      </c>
      <c r="U1438" s="65" t="str">
        <f t="shared" si="2358"/>
        <v/>
      </c>
      <c r="V1438" s="65" t="str">
        <f t="shared" si="2358"/>
        <v/>
      </c>
      <c r="W1438" s="65" t="str">
        <f t="shared" si="2358"/>
        <v/>
      </c>
      <c r="X1438" s="65" t="str">
        <f t="shared" si="2358"/>
        <v/>
      </c>
      <c r="Y1438" s="65" t="str">
        <f t="shared" si="2358"/>
        <v/>
      </c>
      <c r="Z1438" s="65" t="str">
        <f t="shared" si="2358"/>
        <v/>
      </c>
    </row>
    <row r="1439">
      <c r="B1439" s="23"/>
      <c r="C1439" s="9"/>
      <c r="D1439" s="9"/>
      <c r="E1439" s="9"/>
      <c r="F1439" s="2"/>
      <c r="G1439" s="3"/>
      <c r="I1439" s="64" t="str">
        <f t="shared" si="4"/>
        <v/>
      </c>
      <c r="J1439" s="13" t="str">
        <f t="shared" si="1840"/>
        <v/>
      </c>
      <c r="K1439" s="13" t="str">
        <f t="shared" si="1879"/>
        <v/>
      </c>
      <c r="L1439" s="65" t="str">
        <f t="shared" ref="L1439:Z1439" si="2359">if($E1439="","",if($E1439="Injured",if(and(L$1=year(today()),L$1&lt;=$I1439,L$1&gt;=$H1439),0,if(and(L$1&lt;=$I1439,L$1&gt;=$H1439),$F1439,"")),if($E1439="Dropped",if(and(L$1&lt;=$I1439,L$1&gt;=$H1439),if(Year($D1439)=L$1,$F1439*0.8,if((year($D1439)+1)=L$1,$F1439*0.6,$F1439*0.4)) ,""),if($E1439="Minors",0,if($E1439="FA Contract",if(and(L$1&lt;=$I1439,L$1&gt;=$H1439),$F1439,""),if($E1439="YP Contract",if(L$1=$H1439,500000,if(L$1=($H1439+1),1000000,if(L$1=($H1439+2),1500000,"")))))))))</f>
        <v/>
      </c>
      <c r="M1439" s="65" t="str">
        <f t="shared" si="2359"/>
        <v/>
      </c>
      <c r="N1439" s="65" t="str">
        <f t="shared" si="2359"/>
        <v/>
      </c>
      <c r="O1439" s="65" t="str">
        <f t="shared" si="2359"/>
        <v/>
      </c>
      <c r="P1439" s="65" t="str">
        <f t="shared" si="2359"/>
        <v/>
      </c>
      <c r="Q1439" s="65" t="str">
        <f t="shared" si="2359"/>
        <v/>
      </c>
      <c r="R1439" s="65" t="str">
        <f t="shared" si="2359"/>
        <v/>
      </c>
      <c r="S1439" s="65" t="str">
        <f t="shared" si="2359"/>
        <v/>
      </c>
      <c r="T1439" s="65" t="str">
        <f t="shared" si="2359"/>
        <v/>
      </c>
      <c r="U1439" s="65" t="str">
        <f t="shared" si="2359"/>
        <v/>
      </c>
      <c r="V1439" s="65" t="str">
        <f t="shared" si="2359"/>
        <v/>
      </c>
      <c r="W1439" s="65" t="str">
        <f t="shared" si="2359"/>
        <v/>
      </c>
      <c r="X1439" s="65" t="str">
        <f t="shared" si="2359"/>
        <v/>
      </c>
      <c r="Y1439" s="65" t="str">
        <f t="shared" si="2359"/>
        <v/>
      </c>
      <c r="Z1439" s="65" t="str">
        <f t="shared" si="2359"/>
        <v/>
      </c>
    </row>
    <row r="1440">
      <c r="B1440" s="23"/>
      <c r="C1440" s="9"/>
      <c r="D1440" s="9"/>
      <c r="E1440" s="9"/>
      <c r="F1440" s="2"/>
      <c r="G1440" s="3"/>
      <c r="I1440" s="64" t="str">
        <f t="shared" si="4"/>
        <v/>
      </c>
      <c r="J1440" s="13" t="str">
        <f t="shared" si="1840"/>
        <v/>
      </c>
      <c r="K1440" s="13" t="str">
        <f t="shared" si="1879"/>
        <v/>
      </c>
      <c r="L1440" s="65" t="str">
        <f t="shared" ref="L1440:Z1440" si="2360">if($E1440="","",if($E1440="Injured",if(and(L$1=year(today()),L$1&lt;=$I1440,L$1&gt;=$H1440),0,if(and(L$1&lt;=$I1440,L$1&gt;=$H1440),$F1440,"")),if($E1440="Dropped",if(and(L$1&lt;=$I1440,L$1&gt;=$H1440),if(Year($D1440)=L$1,$F1440*0.8,if((year($D1440)+1)=L$1,$F1440*0.6,$F1440*0.4)) ,""),if($E1440="Minors",0,if($E1440="FA Contract",if(and(L$1&lt;=$I1440,L$1&gt;=$H1440),$F1440,""),if($E1440="YP Contract",if(L$1=$H1440,500000,if(L$1=($H1440+1),1000000,if(L$1=($H1440+2),1500000,"")))))))))</f>
        <v/>
      </c>
      <c r="M1440" s="65" t="str">
        <f t="shared" si="2360"/>
        <v/>
      </c>
      <c r="N1440" s="65" t="str">
        <f t="shared" si="2360"/>
        <v/>
      </c>
      <c r="O1440" s="65" t="str">
        <f t="shared" si="2360"/>
        <v/>
      </c>
      <c r="P1440" s="65" t="str">
        <f t="shared" si="2360"/>
        <v/>
      </c>
      <c r="Q1440" s="65" t="str">
        <f t="shared" si="2360"/>
        <v/>
      </c>
      <c r="R1440" s="65" t="str">
        <f t="shared" si="2360"/>
        <v/>
      </c>
      <c r="S1440" s="65" t="str">
        <f t="shared" si="2360"/>
        <v/>
      </c>
      <c r="T1440" s="65" t="str">
        <f t="shared" si="2360"/>
        <v/>
      </c>
      <c r="U1440" s="65" t="str">
        <f t="shared" si="2360"/>
        <v/>
      </c>
      <c r="V1440" s="65" t="str">
        <f t="shared" si="2360"/>
        <v/>
      </c>
      <c r="W1440" s="65" t="str">
        <f t="shared" si="2360"/>
        <v/>
      </c>
      <c r="X1440" s="65" t="str">
        <f t="shared" si="2360"/>
        <v/>
      </c>
      <c r="Y1440" s="65" t="str">
        <f t="shared" si="2360"/>
        <v/>
      </c>
      <c r="Z1440" s="65" t="str">
        <f t="shared" si="2360"/>
        <v/>
      </c>
    </row>
    <row r="1441">
      <c r="B1441" s="23"/>
      <c r="C1441" s="9"/>
      <c r="D1441" s="9"/>
      <c r="E1441" s="9"/>
      <c r="F1441" s="2"/>
      <c r="G1441" s="3"/>
      <c r="I1441" s="64" t="str">
        <f t="shared" si="4"/>
        <v/>
      </c>
      <c r="J1441" s="13" t="str">
        <f t="shared" si="1840"/>
        <v/>
      </c>
      <c r="K1441" s="13" t="str">
        <f t="shared" si="1879"/>
        <v/>
      </c>
      <c r="L1441" s="65" t="str">
        <f t="shared" ref="L1441:Z1441" si="2361">if($E1441="","",if($E1441="Injured",if(and(L$1=year(today()),L$1&lt;=$I1441,L$1&gt;=$H1441),0,if(and(L$1&lt;=$I1441,L$1&gt;=$H1441),$F1441,"")),if($E1441="Dropped",if(and(L$1&lt;=$I1441,L$1&gt;=$H1441),if(Year($D1441)=L$1,$F1441*0.8,if((year($D1441)+1)=L$1,$F1441*0.6,$F1441*0.4)) ,""),if($E1441="Minors",0,if($E1441="FA Contract",if(and(L$1&lt;=$I1441,L$1&gt;=$H1441),$F1441,""),if($E1441="YP Contract",if(L$1=$H1441,500000,if(L$1=($H1441+1),1000000,if(L$1=($H1441+2),1500000,"")))))))))</f>
        <v/>
      </c>
      <c r="M1441" s="65" t="str">
        <f t="shared" si="2361"/>
        <v/>
      </c>
      <c r="N1441" s="65" t="str">
        <f t="shared" si="2361"/>
        <v/>
      </c>
      <c r="O1441" s="65" t="str">
        <f t="shared" si="2361"/>
        <v/>
      </c>
      <c r="P1441" s="65" t="str">
        <f t="shared" si="2361"/>
        <v/>
      </c>
      <c r="Q1441" s="65" t="str">
        <f t="shared" si="2361"/>
        <v/>
      </c>
      <c r="R1441" s="65" t="str">
        <f t="shared" si="2361"/>
        <v/>
      </c>
      <c r="S1441" s="65" t="str">
        <f t="shared" si="2361"/>
        <v/>
      </c>
      <c r="T1441" s="65" t="str">
        <f t="shared" si="2361"/>
        <v/>
      </c>
      <c r="U1441" s="65" t="str">
        <f t="shared" si="2361"/>
        <v/>
      </c>
      <c r="V1441" s="65" t="str">
        <f t="shared" si="2361"/>
        <v/>
      </c>
      <c r="W1441" s="65" t="str">
        <f t="shared" si="2361"/>
        <v/>
      </c>
      <c r="X1441" s="65" t="str">
        <f t="shared" si="2361"/>
        <v/>
      </c>
      <c r="Y1441" s="65" t="str">
        <f t="shared" si="2361"/>
        <v/>
      </c>
      <c r="Z1441" s="65" t="str">
        <f t="shared" si="2361"/>
        <v/>
      </c>
    </row>
    <row r="1442">
      <c r="B1442" s="23"/>
      <c r="C1442" s="9"/>
      <c r="D1442" s="9"/>
      <c r="E1442" s="9"/>
      <c r="F1442" s="2"/>
      <c r="G1442" s="3"/>
      <c r="I1442" s="64" t="str">
        <f t="shared" si="4"/>
        <v/>
      </c>
      <c r="J1442" s="13" t="str">
        <f t="shared" si="1840"/>
        <v/>
      </c>
      <c r="K1442" s="13" t="str">
        <f t="shared" si="1879"/>
        <v/>
      </c>
      <c r="L1442" s="65" t="str">
        <f t="shared" ref="L1442:Z1442" si="2362">if($E1442="","",if($E1442="Injured",if(and(L$1=year(today()),L$1&lt;=$I1442,L$1&gt;=$H1442),0,if(and(L$1&lt;=$I1442,L$1&gt;=$H1442),$F1442,"")),if($E1442="Dropped",if(and(L$1&lt;=$I1442,L$1&gt;=$H1442),if(Year($D1442)=L$1,$F1442*0.8,if((year($D1442)+1)=L$1,$F1442*0.6,$F1442*0.4)) ,""),if($E1442="Minors",0,if($E1442="FA Contract",if(and(L$1&lt;=$I1442,L$1&gt;=$H1442),$F1442,""),if($E1442="YP Contract",if(L$1=$H1442,500000,if(L$1=($H1442+1),1000000,if(L$1=($H1442+2),1500000,"")))))))))</f>
        <v/>
      </c>
      <c r="M1442" s="65" t="str">
        <f t="shared" si="2362"/>
        <v/>
      </c>
      <c r="N1442" s="65" t="str">
        <f t="shared" si="2362"/>
        <v/>
      </c>
      <c r="O1442" s="65" t="str">
        <f t="shared" si="2362"/>
        <v/>
      </c>
      <c r="P1442" s="65" t="str">
        <f t="shared" si="2362"/>
        <v/>
      </c>
      <c r="Q1442" s="65" t="str">
        <f t="shared" si="2362"/>
        <v/>
      </c>
      <c r="R1442" s="65" t="str">
        <f t="shared" si="2362"/>
        <v/>
      </c>
      <c r="S1442" s="65" t="str">
        <f t="shared" si="2362"/>
        <v/>
      </c>
      <c r="T1442" s="65" t="str">
        <f t="shared" si="2362"/>
        <v/>
      </c>
      <c r="U1442" s="65" t="str">
        <f t="shared" si="2362"/>
        <v/>
      </c>
      <c r="V1442" s="65" t="str">
        <f t="shared" si="2362"/>
        <v/>
      </c>
      <c r="W1442" s="65" t="str">
        <f t="shared" si="2362"/>
        <v/>
      </c>
      <c r="X1442" s="65" t="str">
        <f t="shared" si="2362"/>
        <v/>
      </c>
      <c r="Y1442" s="65" t="str">
        <f t="shared" si="2362"/>
        <v/>
      </c>
      <c r="Z1442" s="65" t="str">
        <f t="shared" si="2362"/>
        <v/>
      </c>
    </row>
    <row r="1443">
      <c r="B1443" s="23"/>
      <c r="C1443" s="9"/>
      <c r="D1443" s="9"/>
      <c r="E1443" s="9"/>
      <c r="F1443" s="2"/>
      <c r="G1443" s="3"/>
      <c r="I1443" s="64" t="str">
        <f t="shared" si="4"/>
        <v/>
      </c>
      <c r="J1443" s="13" t="str">
        <f t="shared" si="1840"/>
        <v/>
      </c>
      <c r="K1443" s="13" t="str">
        <f t="shared" si="1879"/>
        <v/>
      </c>
      <c r="L1443" s="65" t="str">
        <f t="shared" ref="L1443:Z1443" si="2363">if($E1443="","",if($E1443="Injured",if(and(L$1=year(today()),L$1&lt;=$I1443,L$1&gt;=$H1443),0,if(and(L$1&lt;=$I1443,L$1&gt;=$H1443),$F1443,"")),if($E1443="Dropped",if(and(L$1&lt;=$I1443,L$1&gt;=$H1443),if(Year($D1443)=L$1,$F1443*0.8,if((year($D1443)+1)=L$1,$F1443*0.6,$F1443*0.4)) ,""),if($E1443="Minors",0,if($E1443="FA Contract",if(and(L$1&lt;=$I1443,L$1&gt;=$H1443),$F1443,""),if($E1443="YP Contract",if(L$1=$H1443,500000,if(L$1=($H1443+1),1000000,if(L$1=($H1443+2),1500000,"")))))))))</f>
        <v/>
      </c>
      <c r="M1443" s="65" t="str">
        <f t="shared" si="2363"/>
        <v/>
      </c>
      <c r="N1443" s="65" t="str">
        <f t="shared" si="2363"/>
        <v/>
      </c>
      <c r="O1443" s="65" t="str">
        <f t="shared" si="2363"/>
        <v/>
      </c>
      <c r="P1443" s="65" t="str">
        <f t="shared" si="2363"/>
        <v/>
      </c>
      <c r="Q1443" s="65" t="str">
        <f t="shared" si="2363"/>
        <v/>
      </c>
      <c r="R1443" s="65" t="str">
        <f t="shared" si="2363"/>
        <v/>
      </c>
      <c r="S1443" s="65" t="str">
        <f t="shared" si="2363"/>
        <v/>
      </c>
      <c r="T1443" s="65" t="str">
        <f t="shared" si="2363"/>
        <v/>
      </c>
      <c r="U1443" s="65" t="str">
        <f t="shared" si="2363"/>
        <v/>
      </c>
      <c r="V1443" s="65" t="str">
        <f t="shared" si="2363"/>
        <v/>
      </c>
      <c r="W1443" s="65" t="str">
        <f t="shared" si="2363"/>
        <v/>
      </c>
      <c r="X1443" s="65" t="str">
        <f t="shared" si="2363"/>
        <v/>
      </c>
      <c r="Y1443" s="65" t="str">
        <f t="shared" si="2363"/>
        <v/>
      </c>
      <c r="Z1443" s="65" t="str">
        <f t="shared" si="2363"/>
        <v/>
      </c>
    </row>
    <row r="1444">
      <c r="B1444" s="23"/>
      <c r="C1444" s="9"/>
      <c r="D1444" s="9"/>
      <c r="E1444" s="9"/>
      <c r="F1444" s="2"/>
      <c r="G1444" s="3"/>
      <c r="I1444" s="64" t="str">
        <f t="shared" si="4"/>
        <v/>
      </c>
      <c r="J1444" s="13" t="str">
        <f t="shared" si="1840"/>
        <v/>
      </c>
      <c r="K1444" s="13" t="str">
        <f t="shared" si="1879"/>
        <v/>
      </c>
      <c r="L1444" s="65" t="str">
        <f t="shared" ref="L1444:Z1444" si="2364">if($E1444="","",if($E1444="Injured",if(and(L$1=year(today()),L$1&lt;=$I1444,L$1&gt;=$H1444),0,if(and(L$1&lt;=$I1444,L$1&gt;=$H1444),$F1444,"")),if($E1444="Dropped",if(and(L$1&lt;=$I1444,L$1&gt;=$H1444),if(Year($D1444)=L$1,$F1444*0.8,if((year($D1444)+1)=L$1,$F1444*0.6,$F1444*0.4)) ,""),if($E1444="Minors",0,if($E1444="FA Contract",if(and(L$1&lt;=$I1444,L$1&gt;=$H1444),$F1444,""),if($E1444="YP Contract",if(L$1=$H1444,500000,if(L$1=($H1444+1),1000000,if(L$1=($H1444+2),1500000,"")))))))))</f>
        <v/>
      </c>
      <c r="M1444" s="65" t="str">
        <f t="shared" si="2364"/>
        <v/>
      </c>
      <c r="N1444" s="65" t="str">
        <f t="shared" si="2364"/>
        <v/>
      </c>
      <c r="O1444" s="65" t="str">
        <f t="shared" si="2364"/>
        <v/>
      </c>
      <c r="P1444" s="65" t="str">
        <f t="shared" si="2364"/>
        <v/>
      </c>
      <c r="Q1444" s="65" t="str">
        <f t="shared" si="2364"/>
        <v/>
      </c>
      <c r="R1444" s="65" t="str">
        <f t="shared" si="2364"/>
        <v/>
      </c>
      <c r="S1444" s="65" t="str">
        <f t="shared" si="2364"/>
        <v/>
      </c>
      <c r="T1444" s="65" t="str">
        <f t="shared" si="2364"/>
        <v/>
      </c>
      <c r="U1444" s="65" t="str">
        <f t="shared" si="2364"/>
        <v/>
      </c>
      <c r="V1444" s="65" t="str">
        <f t="shared" si="2364"/>
        <v/>
      </c>
      <c r="W1444" s="65" t="str">
        <f t="shared" si="2364"/>
        <v/>
      </c>
      <c r="X1444" s="65" t="str">
        <f t="shared" si="2364"/>
        <v/>
      </c>
      <c r="Y1444" s="65" t="str">
        <f t="shared" si="2364"/>
        <v/>
      </c>
      <c r="Z1444" s="65" t="str">
        <f t="shared" si="2364"/>
        <v/>
      </c>
    </row>
    <row r="1445">
      <c r="B1445" s="23"/>
      <c r="C1445" s="9"/>
      <c r="D1445" s="9"/>
      <c r="E1445" s="9"/>
      <c r="F1445" s="2"/>
      <c r="G1445" s="3"/>
      <c r="I1445" s="64" t="str">
        <f t="shared" si="4"/>
        <v/>
      </c>
      <c r="J1445" s="13" t="str">
        <f t="shared" si="1840"/>
        <v/>
      </c>
      <c r="K1445" s="13" t="str">
        <f t="shared" si="1879"/>
        <v/>
      </c>
      <c r="L1445" s="65" t="str">
        <f t="shared" ref="L1445:Z1445" si="2365">if($E1445="","",if($E1445="Injured",if(and(L$1=year(today()),L$1&lt;=$I1445,L$1&gt;=$H1445),0,if(and(L$1&lt;=$I1445,L$1&gt;=$H1445),$F1445,"")),if($E1445="Dropped",if(and(L$1&lt;=$I1445,L$1&gt;=$H1445),if(Year($D1445)=L$1,$F1445*0.8,if((year($D1445)+1)=L$1,$F1445*0.6,$F1445*0.4)) ,""),if($E1445="Minors",0,if($E1445="FA Contract",if(and(L$1&lt;=$I1445,L$1&gt;=$H1445),$F1445,""),if($E1445="YP Contract",if(L$1=$H1445,500000,if(L$1=($H1445+1),1000000,if(L$1=($H1445+2),1500000,"")))))))))</f>
        <v/>
      </c>
      <c r="M1445" s="65" t="str">
        <f t="shared" si="2365"/>
        <v/>
      </c>
      <c r="N1445" s="65" t="str">
        <f t="shared" si="2365"/>
        <v/>
      </c>
      <c r="O1445" s="65" t="str">
        <f t="shared" si="2365"/>
        <v/>
      </c>
      <c r="P1445" s="65" t="str">
        <f t="shared" si="2365"/>
        <v/>
      </c>
      <c r="Q1445" s="65" t="str">
        <f t="shared" si="2365"/>
        <v/>
      </c>
      <c r="R1445" s="65" t="str">
        <f t="shared" si="2365"/>
        <v/>
      </c>
      <c r="S1445" s="65" t="str">
        <f t="shared" si="2365"/>
        <v/>
      </c>
      <c r="T1445" s="65" t="str">
        <f t="shared" si="2365"/>
        <v/>
      </c>
      <c r="U1445" s="65" t="str">
        <f t="shared" si="2365"/>
        <v/>
      </c>
      <c r="V1445" s="65" t="str">
        <f t="shared" si="2365"/>
        <v/>
      </c>
      <c r="W1445" s="65" t="str">
        <f t="shared" si="2365"/>
        <v/>
      </c>
      <c r="X1445" s="65" t="str">
        <f t="shared" si="2365"/>
        <v/>
      </c>
      <c r="Y1445" s="65" t="str">
        <f t="shared" si="2365"/>
        <v/>
      </c>
      <c r="Z1445" s="65" t="str">
        <f t="shared" si="2365"/>
        <v/>
      </c>
    </row>
    <row r="1446">
      <c r="B1446" s="23"/>
      <c r="C1446" s="9"/>
      <c r="D1446" s="9"/>
      <c r="E1446" s="9"/>
      <c r="F1446" s="2"/>
      <c r="G1446" s="3"/>
      <c r="I1446" s="64" t="str">
        <f t="shared" si="4"/>
        <v/>
      </c>
      <c r="J1446" s="13" t="str">
        <f t="shared" si="1840"/>
        <v/>
      </c>
      <c r="K1446" s="13" t="str">
        <f t="shared" si="1879"/>
        <v/>
      </c>
      <c r="L1446" s="65" t="str">
        <f t="shared" ref="L1446:Z1446" si="2366">if($E1446="","",if($E1446="Injured",if(and(L$1=year(today()),L$1&lt;=$I1446,L$1&gt;=$H1446),0,if(and(L$1&lt;=$I1446,L$1&gt;=$H1446),$F1446,"")),if($E1446="Dropped",if(and(L$1&lt;=$I1446,L$1&gt;=$H1446),if(Year($D1446)=L$1,$F1446*0.8,if((year($D1446)+1)=L$1,$F1446*0.6,$F1446*0.4)) ,""),if($E1446="Minors",0,if($E1446="FA Contract",if(and(L$1&lt;=$I1446,L$1&gt;=$H1446),$F1446,""),if($E1446="YP Contract",if(L$1=$H1446,500000,if(L$1=($H1446+1),1000000,if(L$1=($H1446+2),1500000,"")))))))))</f>
        <v/>
      </c>
      <c r="M1446" s="65" t="str">
        <f t="shared" si="2366"/>
        <v/>
      </c>
      <c r="N1446" s="65" t="str">
        <f t="shared" si="2366"/>
        <v/>
      </c>
      <c r="O1446" s="65" t="str">
        <f t="shared" si="2366"/>
        <v/>
      </c>
      <c r="P1446" s="65" t="str">
        <f t="shared" si="2366"/>
        <v/>
      </c>
      <c r="Q1446" s="65" t="str">
        <f t="shared" si="2366"/>
        <v/>
      </c>
      <c r="R1446" s="65" t="str">
        <f t="shared" si="2366"/>
        <v/>
      </c>
      <c r="S1446" s="65" t="str">
        <f t="shared" si="2366"/>
        <v/>
      </c>
      <c r="T1446" s="65" t="str">
        <f t="shared" si="2366"/>
        <v/>
      </c>
      <c r="U1446" s="65" t="str">
        <f t="shared" si="2366"/>
        <v/>
      </c>
      <c r="V1446" s="65" t="str">
        <f t="shared" si="2366"/>
        <v/>
      </c>
      <c r="W1446" s="65" t="str">
        <f t="shared" si="2366"/>
        <v/>
      </c>
      <c r="X1446" s="65" t="str">
        <f t="shared" si="2366"/>
        <v/>
      </c>
      <c r="Y1446" s="65" t="str">
        <f t="shared" si="2366"/>
        <v/>
      </c>
      <c r="Z1446" s="65" t="str">
        <f t="shared" si="2366"/>
        <v/>
      </c>
    </row>
    <row r="1447">
      <c r="B1447" s="23"/>
      <c r="C1447" s="9"/>
      <c r="D1447" s="9"/>
      <c r="E1447" s="9"/>
      <c r="F1447" s="2"/>
      <c r="G1447" s="3"/>
      <c r="I1447" s="64" t="str">
        <f t="shared" si="4"/>
        <v/>
      </c>
      <c r="J1447" s="13" t="str">
        <f t="shared" si="1840"/>
        <v/>
      </c>
      <c r="K1447" s="13" t="str">
        <f t="shared" si="1879"/>
        <v/>
      </c>
      <c r="L1447" s="65" t="str">
        <f t="shared" ref="L1447:Z1447" si="2367">if($E1447="","",if($E1447="Injured",if(and(L$1=year(today()),L$1&lt;=$I1447,L$1&gt;=$H1447),0,if(and(L$1&lt;=$I1447,L$1&gt;=$H1447),$F1447,"")),if($E1447="Dropped",if(and(L$1&lt;=$I1447,L$1&gt;=$H1447),if(Year($D1447)=L$1,$F1447*0.8,if((year($D1447)+1)=L$1,$F1447*0.6,$F1447*0.4)) ,""),if($E1447="Minors",0,if($E1447="FA Contract",if(and(L$1&lt;=$I1447,L$1&gt;=$H1447),$F1447,""),if($E1447="YP Contract",if(L$1=$H1447,500000,if(L$1=($H1447+1),1000000,if(L$1=($H1447+2),1500000,"")))))))))</f>
        <v/>
      </c>
      <c r="M1447" s="65" t="str">
        <f t="shared" si="2367"/>
        <v/>
      </c>
      <c r="N1447" s="65" t="str">
        <f t="shared" si="2367"/>
        <v/>
      </c>
      <c r="O1447" s="65" t="str">
        <f t="shared" si="2367"/>
        <v/>
      </c>
      <c r="P1447" s="65" t="str">
        <f t="shared" si="2367"/>
        <v/>
      </c>
      <c r="Q1447" s="65" t="str">
        <f t="shared" si="2367"/>
        <v/>
      </c>
      <c r="R1447" s="65" t="str">
        <f t="shared" si="2367"/>
        <v/>
      </c>
      <c r="S1447" s="65" t="str">
        <f t="shared" si="2367"/>
        <v/>
      </c>
      <c r="T1447" s="65" t="str">
        <f t="shared" si="2367"/>
        <v/>
      </c>
      <c r="U1447" s="65" t="str">
        <f t="shared" si="2367"/>
        <v/>
      </c>
      <c r="V1447" s="65" t="str">
        <f t="shared" si="2367"/>
        <v/>
      </c>
      <c r="W1447" s="65" t="str">
        <f t="shared" si="2367"/>
        <v/>
      </c>
      <c r="X1447" s="65" t="str">
        <f t="shared" si="2367"/>
        <v/>
      </c>
      <c r="Y1447" s="65" t="str">
        <f t="shared" si="2367"/>
        <v/>
      </c>
      <c r="Z1447" s="65" t="str">
        <f t="shared" si="2367"/>
        <v/>
      </c>
    </row>
    <row r="1448">
      <c r="B1448" s="23"/>
      <c r="C1448" s="9"/>
      <c r="D1448" s="9"/>
      <c r="E1448" s="9"/>
      <c r="F1448" s="2"/>
      <c r="G1448" s="3"/>
      <c r="I1448" s="64" t="str">
        <f t="shared" si="4"/>
        <v/>
      </c>
      <c r="J1448" s="13" t="str">
        <f t="shared" si="1840"/>
        <v/>
      </c>
      <c r="K1448" s="13" t="str">
        <f t="shared" si="1879"/>
        <v/>
      </c>
      <c r="L1448" s="65" t="str">
        <f t="shared" ref="L1448:Z1448" si="2368">if($E1448="","",if($E1448="Injured",if(and(L$1=year(today()),L$1&lt;=$I1448,L$1&gt;=$H1448),0,if(and(L$1&lt;=$I1448,L$1&gt;=$H1448),$F1448,"")),if($E1448="Dropped",if(and(L$1&lt;=$I1448,L$1&gt;=$H1448),if(Year($D1448)=L$1,$F1448*0.8,if((year($D1448)+1)=L$1,$F1448*0.6,$F1448*0.4)) ,""),if($E1448="Minors",0,if($E1448="FA Contract",if(and(L$1&lt;=$I1448,L$1&gt;=$H1448),$F1448,""),if($E1448="YP Contract",if(L$1=$H1448,500000,if(L$1=($H1448+1),1000000,if(L$1=($H1448+2),1500000,"")))))))))</f>
        <v/>
      </c>
      <c r="M1448" s="65" t="str">
        <f t="shared" si="2368"/>
        <v/>
      </c>
      <c r="N1448" s="65" t="str">
        <f t="shared" si="2368"/>
        <v/>
      </c>
      <c r="O1448" s="65" t="str">
        <f t="shared" si="2368"/>
        <v/>
      </c>
      <c r="P1448" s="65" t="str">
        <f t="shared" si="2368"/>
        <v/>
      </c>
      <c r="Q1448" s="65" t="str">
        <f t="shared" si="2368"/>
        <v/>
      </c>
      <c r="R1448" s="65" t="str">
        <f t="shared" si="2368"/>
        <v/>
      </c>
      <c r="S1448" s="65" t="str">
        <f t="shared" si="2368"/>
        <v/>
      </c>
      <c r="T1448" s="65" t="str">
        <f t="shared" si="2368"/>
        <v/>
      </c>
      <c r="U1448" s="65" t="str">
        <f t="shared" si="2368"/>
        <v/>
      </c>
      <c r="V1448" s="65" t="str">
        <f t="shared" si="2368"/>
        <v/>
      </c>
      <c r="W1448" s="65" t="str">
        <f t="shared" si="2368"/>
        <v/>
      </c>
      <c r="X1448" s="65" t="str">
        <f t="shared" si="2368"/>
        <v/>
      </c>
      <c r="Y1448" s="65" t="str">
        <f t="shared" si="2368"/>
        <v/>
      </c>
      <c r="Z1448" s="65" t="str">
        <f t="shared" si="2368"/>
        <v/>
      </c>
    </row>
    <row r="1449">
      <c r="B1449" s="23"/>
      <c r="C1449" s="9"/>
      <c r="D1449" s="9"/>
      <c r="E1449" s="9"/>
      <c r="F1449" s="2"/>
      <c r="G1449" s="3"/>
      <c r="I1449" s="64" t="str">
        <f t="shared" si="4"/>
        <v/>
      </c>
      <c r="J1449" s="13" t="str">
        <f t="shared" si="1840"/>
        <v/>
      </c>
      <c r="K1449" s="13" t="str">
        <f t="shared" si="1879"/>
        <v/>
      </c>
      <c r="L1449" s="65" t="str">
        <f t="shared" ref="L1449:Z1449" si="2369">if($E1449="","",if($E1449="Injured",if(and(L$1=year(today()),L$1&lt;=$I1449,L$1&gt;=$H1449),0,if(and(L$1&lt;=$I1449,L$1&gt;=$H1449),$F1449,"")),if($E1449="Dropped",if(and(L$1&lt;=$I1449,L$1&gt;=$H1449),if(Year($D1449)=L$1,$F1449*0.8,if((year($D1449)+1)=L$1,$F1449*0.6,$F1449*0.4)) ,""),if($E1449="Minors",0,if($E1449="FA Contract",if(and(L$1&lt;=$I1449,L$1&gt;=$H1449),$F1449,""),if($E1449="YP Contract",if(L$1=$H1449,500000,if(L$1=($H1449+1),1000000,if(L$1=($H1449+2),1500000,"")))))))))</f>
        <v/>
      </c>
      <c r="M1449" s="65" t="str">
        <f t="shared" si="2369"/>
        <v/>
      </c>
      <c r="N1449" s="65" t="str">
        <f t="shared" si="2369"/>
        <v/>
      </c>
      <c r="O1449" s="65" t="str">
        <f t="shared" si="2369"/>
        <v/>
      </c>
      <c r="P1449" s="65" t="str">
        <f t="shared" si="2369"/>
        <v/>
      </c>
      <c r="Q1449" s="65" t="str">
        <f t="shared" si="2369"/>
        <v/>
      </c>
      <c r="R1449" s="65" t="str">
        <f t="shared" si="2369"/>
        <v/>
      </c>
      <c r="S1449" s="65" t="str">
        <f t="shared" si="2369"/>
        <v/>
      </c>
      <c r="T1449" s="65" t="str">
        <f t="shared" si="2369"/>
        <v/>
      </c>
      <c r="U1449" s="65" t="str">
        <f t="shared" si="2369"/>
        <v/>
      </c>
      <c r="V1449" s="65" t="str">
        <f t="shared" si="2369"/>
        <v/>
      </c>
      <c r="W1449" s="65" t="str">
        <f t="shared" si="2369"/>
        <v/>
      </c>
      <c r="X1449" s="65" t="str">
        <f t="shared" si="2369"/>
        <v/>
      </c>
      <c r="Y1449" s="65" t="str">
        <f t="shared" si="2369"/>
        <v/>
      </c>
      <c r="Z1449" s="65" t="str">
        <f t="shared" si="2369"/>
        <v/>
      </c>
    </row>
    <row r="1450">
      <c r="B1450" s="23"/>
      <c r="C1450" s="9"/>
      <c r="D1450" s="9"/>
      <c r="E1450" s="9"/>
      <c r="F1450" s="2"/>
      <c r="G1450" s="3"/>
      <c r="I1450" s="64" t="str">
        <f t="shared" si="4"/>
        <v/>
      </c>
      <c r="J1450" s="13" t="str">
        <f t="shared" si="1840"/>
        <v/>
      </c>
      <c r="K1450" s="13" t="str">
        <f t="shared" si="1879"/>
        <v/>
      </c>
      <c r="L1450" s="65" t="str">
        <f t="shared" ref="L1450:Z1450" si="2370">if($E1450="","",if($E1450="Injured",if(and(L$1=year(today()),L$1&lt;=$I1450,L$1&gt;=$H1450),0,if(and(L$1&lt;=$I1450,L$1&gt;=$H1450),$F1450,"")),if($E1450="Dropped",if(and(L$1&lt;=$I1450,L$1&gt;=$H1450),if(Year($D1450)=L$1,$F1450*0.8,if((year($D1450)+1)=L$1,$F1450*0.6,$F1450*0.4)) ,""),if($E1450="Minors",0,if($E1450="FA Contract",if(and(L$1&lt;=$I1450,L$1&gt;=$H1450),$F1450,""),if($E1450="YP Contract",if(L$1=$H1450,500000,if(L$1=($H1450+1),1000000,if(L$1=($H1450+2),1500000,"")))))))))</f>
        <v/>
      </c>
      <c r="M1450" s="65" t="str">
        <f t="shared" si="2370"/>
        <v/>
      </c>
      <c r="N1450" s="65" t="str">
        <f t="shared" si="2370"/>
        <v/>
      </c>
      <c r="O1450" s="65" t="str">
        <f t="shared" si="2370"/>
        <v/>
      </c>
      <c r="P1450" s="65" t="str">
        <f t="shared" si="2370"/>
        <v/>
      </c>
      <c r="Q1450" s="65" t="str">
        <f t="shared" si="2370"/>
        <v/>
      </c>
      <c r="R1450" s="65" t="str">
        <f t="shared" si="2370"/>
        <v/>
      </c>
      <c r="S1450" s="65" t="str">
        <f t="shared" si="2370"/>
        <v/>
      </c>
      <c r="T1450" s="65" t="str">
        <f t="shared" si="2370"/>
        <v/>
      </c>
      <c r="U1450" s="65" t="str">
        <f t="shared" si="2370"/>
        <v/>
      </c>
      <c r="V1450" s="65" t="str">
        <f t="shared" si="2370"/>
        <v/>
      </c>
      <c r="W1450" s="65" t="str">
        <f t="shared" si="2370"/>
        <v/>
      </c>
      <c r="X1450" s="65" t="str">
        <f t="shared" si="2370"/>
        <v/>
      </c>
      <c r="Y1450" s="65" t="str">
        <f t="shared" si="2370"/>
        <v/>
      </c>
      <c r="Z1450" s="65" t="str">
        <f t="shared" si="2370"/>
        <v/>
      </c>
    </row>
    <row r="1451">
      <c r="B1451" s="23"/>
      <c r="C1451" s="9"/>
      <c r="D1451" s="9"/>
      <c r="E1451" s="9"/>
      <c r="F1451" s="2"/>
      <c r="G1451" s="3"/>
      <c r="I1451" s="64" t="str">
        <f t="shared" si="4"/>
        <v/>
      </c>
      <c r="J1451" s="13" t="str">
        <f t="shared" si="1840"/>
        <v/>
      </c>
      <c r="K1451" s="13" t="str">
        <f t="shared" si="1879"/>
        <v/>
      </c>
      <c r="L1451" s="65" t="str">
        <f t="shared" ref="L1451:Z1451" si="2371">if($E1451="","",if($E1451="Injured",if(and(L$1=year(today()),L$1&lt;=$I1451,L$1&gt;=$H1451),0,if(and(L$1&lt;=$I1451,L$1&gt;=$H1451),$F1451,"")),if($E1451="Dropped",if(and(L$1&lt;=$I1451,L$1&gt;=$H1451),if(Year($D1451)=L$1,$F1451*0.8,if((year($D1451)+1)=L$1,$F1451*0.6,$F1451*0.4)) ,""),if($E1451="Minors",0,if($E1451="FA Contract",if(and(L$1&lt;=$I1451,L$1&gt;=$H1451),$F1451,""),if($E1451="YP Contract",if(L$1=$H1451,500000,if(L$1=($H1451+1),1000000,if(L$1=($H1451+2),1500000,"")))))))))</f>
        <v/>
      </c>
      <c r="M1451" s="65" t="str">
        <f t="shared" si="2371"/>
        <v/>
      </c>
      <c r="N1451" s="65" t="str">
        <f t="shared" si="2371"/>
        <v/>
      </c>
      <c r="O1451" s="65" t="str">
        <f t="shared" si="2371"/>
        <v/>
      </c>
      <c r="P1451" s="65" t="str">
        <f t="shared" si="2371"/>
        <v/>
      </c>
      <c r="Q1451" s="65" t="str">
        <f t="shared" si="2371"/>
        <v/>
      </c>
      <c r="R1451" s="65" t="str">
        <f t="shared" si="2371"/>
        <v/>
      </c>
      <c r="S1451" s="65" t="str">
        <f t="shared" si="2371"/>
        <v/>
      </c>
      <c r="T1451" s="65" t="str">
        <f t="shared" si="2371"/>
        <v/>
      </c>
      <c r="U1451" s="65" t="str">
        <f t="shared" si="2371"/>
        <v/>
      </c>
      <c r="V1451" s="65" t="str">
        <f t="shared" si="2371"/>
        <v/>
      </c>
      <c r="W1451" s="65" t="str">
        <f t="shared" si="2371"/>
        <v/>
      </c>
      <c r="X1451" s="65" t="str">
        <f t="shared" si="2371"/>
        <v/>
      </c>
      <c r="Y1451" s="65" t="str">
        <f t="shared" si="2371"/>
        <v/>
      </c>
      <c r="Z1451" s="65" t="str">
        <f t="shared" si="2371"/>
        <v/>
      </c>
    </row>
    <row r="1452">
      <c r="B1452" s="23"/>
      <c r="C1452" s="9"/>
      <c r="D1452" s="9"/>
      <c r="E1452" s="9"/>
      <c r="F1452" s="2"/>
      <c r="G1452" s="3"/>
      <c r="I1452" s="64" t="str">
        <f t="shared" si="4"/>
        <v/>
      </c>
      <c r="J1452" s="13" t="str">
        <f t="shared" si="1840"/>
        <v/>
      </c>
      <c r="K1452" s="13" t="str">
        <f t="shared" si="1879"/>
        <v/>
      </c>
      <c r="L1452" s="65" t="str">
        <f t="shared" ref="L1452:Z1452" si="2372">if($E1452="","",if($E1452="Injured",if(and(L$1=year(today()),L$1&lt;=$I1452,L$1&gt;=$H1452),0,if(and(L$1&lt;=$I1452,L$1&gt;=$H1452),$F1452,"")),if($E1452="Dropped",if(and(L$1&lt;=$I1452,L$1&gt;=$H1452),if(Year($D1452)=L$1,$F1452*0.8,if((year($D1452)+1)=L$1,$F1452*0.6,$F1452*0.4)) ,""),if($E1452="Minors",0,if($E1452="FA Contract",if(and(L$1&lt;=$I1452,L$1&gt;=$H1452),$F1452,""),if($E1452="YP Contract",if(L$1=$H1452,500000,if(L$1=($H1452+1),1000000,if(L$1=($H1452+2),1500000,"")))))))))</f>
        <v/>
      </c>
      <c r="M1452" s="65" t="str">
        <f t="shared" si="2372"/>
        <v/>
      </c>
      <c r="N1452" s="65" t="str">
        <f t="shared" si="2372"/>
        <v/>
      </c>
      <c r="O1452" s="65" t="str">
        <f t="shared" si="2372"/>
        <v/>
      </c>
      <c r="P1452" s="65" t="str">
        <f t="shared" si="2372"/>
        <v/>
      </c>
      <c r="Q1452" s="65" t="str">
        <f t="shared" si="2372"/>
        <v/>
      </c>
      <c r="R1452" s="65" t="str">
        <f t="shared" si="2372"/>
        <v/>
      </c>
      <c r="S1452" s="65" t="str">
        <f t="shared" si="2372"/>
        <v/>
      </c>
      <c r="T1452" s="65" t="str">
        <f t="shared" si="2372"/>
        <v/>
      </c>
      <c r="U1452" s="65" t="str">
        <f t="shared" si="2372"/>
        <v/>
      </c>
      <c r="V1452" s="65" t="str">
        <f t="shared" si="2372"/>
        <v/>
      </c>
      <c r="W1452" s="65" t="str">
        <f t="shared" si="2372"/>
        <v/>
      </c>
      <c r="X1452" s="65" t="str">
        <f t="shared" si="2372"/>
        <v/>
      </c>
      <c r="Y1452" s="65" t="str">
        <f t="shared" si="2372"/>
        <v/>
      </c>
      <c r="Z1452" s="65" t="str">
        <f t="shared" si="2372"/>
        <v/>
      </c>
    </row>
    <row r="1453">
      <c r="B1453" s="23"/>
      <c r="C1453" s="9"/>
      <c r="D1453" s="9"/>
      <c r="E1453" s="9"/>
      <c r="F1453" s="2"/>
      <c r="G1453" s="3"/>
      <c r="I1453" s="64" t="str">
        <f t="shared" si="4"/>
        <v/>
      </c>
      <c r="J1453" s="13" t="str">
        <f t="shared" si="1840"/>
        <v/>
      </c>
      <c r="K1453" s="13" t="str">
        <f t="shared" si="1879"/>
        <v/>
      </c>
      <c r="L1453" s="65" t="str">
        <f t="shared" ref="L1453:Z1453" si="2373">if($E1453="","",if($E1453="Injured",if(and(L$1=year(today()),L$1&lt;=$I1453,L$1&gt;=$H1453),0,if(and(L$1&lt;=$I1453,L$1&gt;=$H1453),$F1453,"")),if($E1453="Dropped",if(and(L$1&lt;=$I1453,L$1&gt;=$H1453),if(Year($D1453)=L$1,$F1453*0.8,if((year($D1453)+1)=L$1,$F1453*0.6,$F1453*0.4)) ,""),if($E1453="Minors",0,if($E1453="FA Contract",if(and(L$1&lt;=$I1453,L$1&gt;=$H1453),$F1453,""),if($E1453="YP Contract",if(L$1=$H1453,500000,if(L$1=($H1453+1),1000000,if(L$1=($H1453+2),1500000,"")))))))))</f>
        <v/>
      </c>
      <c r="M1453" s="65" t="str">
        <f t="shared" si="2373"/>
        <v/>
      </c>
      <c r="N1453" s="65" t="str">
        <f t="shared" si="2373"/>
        <v/>
      </c>
      <c r="O1453" s="65" t="str">
        <f t="shared" si="2373"/>
        <v/>
      </c>
      <c r="P1453" s="65" t="str">
        <f t="shared" si="2373"/>
        <v/>
      </c>
      <c r="Q1453" s="65" t="str">
        <f t="shared" si="2373"/>
        <v/>
      </c>
      <c r="R1453" s="65" t="str">
        <f t="shared" si="2373"/>
        <v/>
      </c>
      <c r="S1453" s="65" t="str">
        <f t="shared" si="2373"/>
        <v/>
      </c>
      <c r="T1453" s="65" t="str">
        <f t="shared" si="2373"/>
        <v/>
      </c>
      <c r="U1453" s="65" t="str">
        <f t="shared" si="2373"/>
        <v/>
      </c>
      <c r="V1453" s="65" t="str">
        <f t="shared" si="2373"/>
        <v/>
      </c>
      <c r="W1453" s="65" t="str">
        <f t="shared" si="2373"/>
        <v/>
      </c>
      <c r="X1453" s="65" t="str">
        <f t="shared" si="2373"/>
        <v/>
      </c>
      <c r="Y1453" s="65" t="str">
        <f t="shared" si="2373"/>
        <v/>
      </c>
      <c r="Z1453" s="65" t="str">
        <f t="shared" si="2373"/>
        <v/>
      </c>
    </row>
    <row r="1454">
      <c r="B1454" s="23"/>
      <c r="C1454" s="9"/>
      <c r="D1454" s="9"/>
      <c r="E1454" s="9"/>
      <c r="F1454" s="2"/>
      <c r="G1454" s="3"/>
      <c r="I1454" s="64" t="str">
        <f t="shared" si="4"/>
        <v/>
      </c>
      <c r="J1454" s="13" t="str">
        <f t="shared" si="1840"/>
        <v/>
      </c>
      <c r="K1454" s="13" t="str">
        <f t="shared" si="1879"/>
        <v/>
      </c>
      <c r="L1454" s="65" t="str">
        <f t="shared" ref="L1454:Z1454" si="2374">if($E1454="","",if($E1454="Injured",if(and(L$1=year(today()),L$1&lt;=$I1454,L$1&gt;=$H1454),0,if(and(L$1&lt;=$I1454,L$1&gt;=$H1454),$F1454,"")),if($E1454="Dropped",if(and(L$1&lt;=$I1454,L$1&gt;=$H1454),if(Year($D1454)=L$1,$F1454*0.8,if((year($D1454)+1)=L$1,$F1454*0.6,$F1454*0.4)) ,""),if($E1454="Minors",0,if($E1454="FA Contract",if(and(L$1&lt;=$I1454,L$1&gt;=$H1454),$F1454,""),if($E1454="YP Contract",if(L$1=$H1454,500000,if(L$1=($H1454+1),1000000,if(L$1=($H1454+2),1500000,"")))))))))</f>
        <v/>
      </c>
      <c r="M1454" s="65" t="str">
        <f t="shared" si="2374"/>
        <v/>
      </c>
      <c r="N1454" s="65" t="str">
        <f t="shared" si="2374"/>
        <v/>
      </c>
      <c r="O1454" s="65" t="str">
        <f t="shared" si="2374"/>
        <v/>
      </c>
      <c r="P1454" s="65" t="str">
        <f t="shared" si="2374"/>
        <v/>
      </c>
      <c r="Q1454" s="65" t="str">
        <f t="shared" si="2374"/>
        <v/>
      </c>
      <c r="R1454" s="65" t="str">
        <f t="shared" si="2374"/>
        <v/>
      </c>
      <c r="S1454" s="65" t="str">
        <f t="shared" si="2374"/>
        <v/>
      </c>
      <c r="T1454" s="65" t="str">
        <f t="shared" si="2374"/>
        <v/>
      </c>
      <c r="U1454" s="65" t="str">
        <f t="shared" si="2374"/>
        <v/>
      </c>
      <c r="V1454" s="65" t="str">
        <f t="shared" si="2374"/>
        <v/>
      </c>
      <c r="W1454" s="65" t="str">
        <f t="shared" si="2374"/>
        <v/>
      </c>
      <c r="X1454" s="65" t="str">
        <f t="shared" si="2374"/>
        <v/>
      </c>
      <c r="Y1454" s="65" t="str">
        <f t="shared" si="2374"/>
        <v/>
      </c>
      <c r="Z1454" s="65" t="str">
        <f t="shared" si="2374"/>
        <v/>
      </c>
    </row>
    <row r="1455">
      <c r="B1455" s="23"/>
      <c r="C1455" s="9"/>
      <c r="D1455" s="9"/>
      <c r="E1455" s="9"/>
      <c r="F1455" s="2"/>
      <c r="G1455" s="3"/>
      <c r="I1455" s="64" t="str">
        <f t="shared" si="4"/>
        <v/>
      </c>
      <c r="J1455" s="13" t="str">
        <f t="shared" si="1840"/>
        <v/>
      </c>
      <c r="K1455" s="13" t="str">
        <f t="shared" si="1879"/>
        <v/>
      </c>
      <c r="L1455" s="65" t="str">
        <f t="shared" ref="L1455:Z1455" si="2375">if($E1455="","",if($E1455="Injured",if(and(L$1=year(today()),L$1&lt;=$I1455,L$1&gt;=$H1455),0,if(and(L$1&lt;=$I1455,L$1&gt;=$H1455),$F1455,"")),if($E1455="Dropped",if(and(L$1&lt;=$I1455,L$1&gt;=$H1455),if(Year($D1455)=L$1,$F1455*0.8,if((year($D1455)+1)=L$1,$F1455*0.6,$F1455*0.4)) ,""),if($E1455="Minors",0,if($E1455="FA Contract",if(and(L$1&lt;=$I1455,L$1&gt;=$H1455),$F1455,""),if($E1455="YP Contract",if(L$1=$H1455,500000,if(L$1=($H1455+1),1000000,if(L$1=($H1455+2),1500000,"")))))))))</f>
        <v/>
      </c>
      <c r="M1455" s="65" t="str">
        <f t="shared" si="2375"/>
        <v/>
      </c>
      <c r="N1455" s="65" t="str">
        <f t="shared" si="2375"/>
        <v/>
      </c>
      <c r="O1455" s="65" t="str">
        <f t="shared" si="2375"/>
        <v/>
      </c>
      <c r="P1455" s="65" t="str">
        <f t="shared" si="2375"/>
        <v/>
      </c>
      <c r="Q1455" s="65" t="str">
        <f t="shared" si="2375"/>
        <v/>
      </c>
      <c r="R1455" s="65" t="str">
        <f t="shared" si="2375"/>
        <v/>
      </c>
      <c r="S1455" s="65" t="str">
        <f t="shared" si="2375"/>
        <v/>
      </c>
      <c r="T1455" s="65" t="str">
        <f t="shared" si="2375"/>
        <v/>
      </c>
      <c r="U1455" s="65" t="str">
        <f t="shared" si="2375"/>
        <v/>
      </c>
      <c r="V1455" s="65" t="str">
        <f t="shared" si="2375"/>
        <v/>
      </c>
      <c r="W1455" s="65" t="str">
        <f t="shared" si="2375"/>
        <v/>
      </c>
      <c r="X1455" s="65" t="str">
        <f t="shared" si="2375"/>
        <v/>
      </c>
      <c r="Y1455" s="65" t="str">
        <f t="shared" si="2375"/>
        <v/>
      </c>
      <c r="Z1455" s="65" t="str">
        <f t="shared" si="2375"/>
        <v/>
      </c>
    </row>
    <row r="1456">
      <c r="B1456" s="23"/>
      <c r="C1456" s="9"/>
      <c r="D1456" s="9"/>
      <c r="E1456" s="9"/>
      <c r="F1456" s="2"/>
      <c r="G1456" s="3"/>
      <c r="I1456" s="64" t="str">
        <f t="shared" si="4"/>
        <v/>
      </c>
      <c r="J1456" s="13" t="str">
        <f t="shared" si="1840"/>
        <v/>
      </c>
      <c r="K1456" s="13" t="str">
        <f t="shared" si="1879"/>
        <v/>
      </c>
      <c r="L1456" s="65" t="str">
        <f t="shared" ref="L1456:Z1456" si="2376">if($E1456="","",if($E1456="Injured",if(and(L$1=year(today()),L$1&lt;=$I1456,L$1&gt;=$H1456),0,if(and(L$1&lt;=$I1456,L$1&gt;=$H1456),$F1456,"")),if($E1456="Dropped",if(and(L$1&lt;=$I1456,L$1&gt;=$H1456),if(Year($D1456)=L$1,$F1456*0.8,if((year($D1456)+1)=L$1,$F1456*0.6,$F1456*0.4)) ,""),if($E1456="Minors",0,if($E1456="FA Contract",if(and(L$1&lt;=$I1456,L$1&gt;=$H1456),$F1456,""),if($E1456="YP Contract",if(L$1=$H1456,500000,if(L$1=($H1456+1),1000000,if(L$1=($H1456+2),1500000,"")))))))))</f>
        <v/>
      </c>
      <c r="M1456" s="65" t="str">
        <f t="shared" si="2376"/>
        <v/>
      </c>
      <c r="N1456" s="65" t="str">
        <f t="shared" si="2376"/>
        <v/>
      </c>
      <c r="O1456" s="65" t="str">
        <f t="shared" si="2376"/>
        <v/>
      </c>
      <c r="P1456" s="65" t="str">
        <f t="shared" si="2376"/>
        <v/>
      </c>
      <c r="Q1456" s="65" t="str">
        <f t="shared" si="2376"/>
        <v/>
      </c>
      <c r="R1456" s="65" t="str">
        <f t="shared" si="2376"/>
        <v/>
      </c>
      <c r="S1456" s="65" t="str">
        <f t="shared" si="2376"/>
        <v/>
      </c>
      <c r="T1456" s="65" t="str">
        <f t="shared" si="2376"/>
        <v/>
      </c>
      <c r="U1456" s="65" t="str">
        <f t="shared" si="2376"/>
        <v/>
      </c>
      <c r="V1456" s="65" t="str">
        <f t="shared" si="2376"/>
        <v/>
      </c>
      <c r="W1456" s="65" t="str">
        <f t="shared" si="2376"/>
        <v/>
      </c>
      <c r="X1456" s="65" t="str">
        <f t="shared" si="2376"/>
        <v/>
      </c>
      <c r="Y1456" s="65" t="str">
        <f t="shared" si="2376"/>
        <v/>
      </c>
      <c r="Z1456" s="65" t="str">
        <f t="shared" si="2376"/>
        <v/>
      </c>
    </row>
    <row r="1457">
      <c r="B1457" s="23"/>
      <c r="C1457" s="9"/>
      <c r="D1457" s="9"/>
      <c r="E1457" s="9"/>
      <c r="F1457" s="2"/>
      <c r="G1457" s="3"/>
      <c r="I1457" s="64" t="str">
        <f t="shared" si="4"/>
        <v/>
      </c>
      <c r="J1457" s="13" t="str">
        <f t="shared" si="1840"/>
        <v/>
      </c>
      <c r="K1457" s="13" t="str">
        <f t="shared" si="1879"/>
        <v/>
      </c>
      <c r="L1457" s="65" t="str">
        <f t="shared" ref="L1457:Z1457" si="2377">if($E1457="","",if($E1457="Injured",if(and(L$1=year(today()),L$1&lt;=$I1457,L$1&gt;=$H1457),0,if(and(L$1&lt;=$I1457,L$1&gt;=$H1457),$F1457,"")),if($E1457="Dropped",if(and(L$1&lt;=$I1457,L$1&gt;=$H1457),if(Year($D1457)=L$1,$F1457*0.8,if((year($D1457)+1)=L$1,$F1457*0.6,$F1457*0.4)) ,""),if($E1457="Minors",0,if($E1457="FA Contract",if(and(L$1&lt;=$I1457,L$1&gt;=$H1457),$F1457,""),if($E1457="YP Contract",if(L$1=$H1457,500000,if(L$1=($H1457+1),1000000,if(L$1=($H1457+2),1500000,"")))))))))</f>
        <v/>
      </c>
      <c r="M1457" s="65" t="str">
        <f t="shared" si="2377"/>
        <v/>
      </c>
      <c r="N1457" s="65" t="str">
        <f t="shared" si="2377"/>
        <v/>
      </c>
      <c r="O1457" s="65" t="str">
        <f t="shared" si="2377"/>
        <v/>
      </c>
      <c r="P1457" s="65" t="str">
        <f t="shared" si="2377"/>
        <v/>
      </c>
      <c r="Q1457" s="65" t="str">
        <f t="shared" si="2377"/>
        <v/>
      </c>
      <c r="R1457" s="65" t="str">
        <f t="shared" si="2377"/>
        <v/>
      </c>
      <c r="S1457" s="65" t="str">
        <f t="shared" si="2377"/>
        <v/>
      </c>
      <c r="T1457" s="65" t="str">
        <f t="shared" si="2377"/>
        <v/>
      </c>
      <c r="U1457" s="65" t="str">
        <f t="shared" si="2377"/>
        <v/>
      </c>
      <c r="V1457" s="65" t="str">
        <f t="shared" si="2377"/>
        <v/>
      </c>
      <c r="W1457" s="65" t="str">
        <f t="shared" si="2377"/>
        <v/>
      </c>
      <c r="X1457" s="65" t="str">
        <f t="shared" si="2377"/>
        <v/>
      </c>
      <c r="Y1457" s="65" t="str">
        <f t="shared" si="2377"/>
        <v/>
      </c>
      <c r="Z1457" s="65" t="str">
        <f t="shared" si="2377"/>
        <v/>
      </c>
    </row>
    <row r="1458">
      <c r="B1458" s="23"/>
      <c r="C1458" s="9"/>
      <c r="D1458" s="9"/>
      <c r="E1458" s="9"/>
      <c r="F1458" s="2"/>
      <c r="G1458" s="3"/>
      <c r="I1458" s="64" t="str">
        <f t="shared" si="4"/>
        <v/>
      </c>
      <c r="J1458" s="13" t="str">
        <f t="shared" si="1840"/>
        <v/>
      </c>
      <c r="K1458" s="13" t="str">
        <f t="shared" si="1879"/>
        <v/>
      </c>
      <c r="L1458" s="65" t="str">
        <f t="shared" ref="L1458:Z1458" si="2378">if($E1458="","",if($E1458="Injured",if(and(L$1=year(today()),L$1&lt;=$I1458,L$1&gt;=$H1458),0,if(and(L$1&lt;=$I1458,L$1&gt;=$H1458),$F1458,"")),if($E1458="Dropped",if(and(L$1&lt;=$I1458,L$1&gt;=$H1458),if(Year($D1458)=L$1,$F1458*0.8,if((year($D1458)+1)=L$1,$F1458*0.6,$F1458*0.4)) ,""),if($E1458="Minors",0,if($E1458="FA Contract",if(and(L$1&lt;=$I1458,L$1&gt;=$H1458),$F1458,""),if($E1458="YP Contract",if(L$1=$H1458,500000,if(L$1=($H1458+1),1000000,if(L$1=($H1458+2),1500000,"")))))))))</f>
        <v/>
      </c>
      <c r="M1458" s="65" t="str">
        <f t="shared" si="2378"/>
        <v/>
      </c>
      <c r="N1458" s="65" t="str">
        <f t="shared" si="2378"/>
        <v/>
      </c>
      <c r="O1458" s="65" t="str">
        <f t="shared" si="2378"/>
        <v/>
      </c>
      <c r="P1458" s="65" t="str">
        <f t="shared" si="2378"/>
        <v/>
      </c>
      <c r="Q1458" s="65" t="str">
        <f t="shared" si="2378"/>
        <v/>
      </c>
      <c r="R1458" s="65" t="str">
        <f t="shared" si="2378"/>
        <v/>
      </c>
      <c r="S1458" s="65" t="str">
        <f t="shared" si="2378"/>
        <v/>
      </c>
      <c r="T1458" s="65" t="str">
        <f t="shared" si="2378"/>
        <v/>
      </c>
      <c r="U1458" s="65" t="str">
        <f t="shared" si="2378"/>
        <v/>
      </c>
      <c r="V1458" s="65" t="str">
        <f t="shared" si="2378"/>
        <v/>
      </c>
      <c r="W1458" s="65" t="str">
        <f t="shared" si="2378"/>
        <v/>
      </c>
      <c r="X1458" s="65" t="str">
        <f t="shared" si="2378"/>
        <v/>
      </c>
      <c r="Y1458" s="65" t="str">
        <f t="shared" si="2378"/>
        <v/>
      </c>
      <c r="Z1458" s="65" t="str">
        <f t="shared" si="2378"/>
        <v/>
      </c>
    </row>
    <row r="1459">
      <c r="B1459" s="23"/>
      <c r="C1459" s="9"/>
      <c r="D1459" s="9"/>
      <c r="E1459" s="9"/>
      <c r="F1459" s="2"/>
      <c r="G1459" s="3"/>
      <c r="I1459" s="64" t="str">
        <f t="shared" si="4"/>
        <v/>
      </c>
      <c r="J1459" s="13" t="str">
        <f t="shared" si="1840"/>
        <v/>
      </c>
      <c r="K1459" s="13" t="str">
        <f t="shared" si="1879"/>
        <v/>
      </c>
      <c r="L1459" s="65" t="str">
        <f t="shared" ref="L1459:Z1459" si="2379">if($E1459="","",if($E1459="Injured",if(and(L$1=year(today()),L$1&lt;=$I1459,L$1&gt;=$H1459),0,if(and(L$1&lt;=$I1459,L$1&gt;=$H1459),$F1459,"")),if($E1459="Dropped",if(and(L$1&lt;=$I1459,L$1&gt;=$H1459),if(Year($D1459)=L$1,$F1459*0.8,if((year($D1459)+1)=L$1,$F1459*0.6,$F1459*0.4)) ,""),if($E1459="Minors",0,if($E1459="FA Contract",if(and(L$1&lt;=$I1459,L$1&gt;=$H1459),$F1459,""),if($E1459="YP Contract",if(L$1=$H1459,500000,if(L$1=($H1459+1),1000000,if(L$1=($H1459+2),1500000,"")))))))))</f>
        <v/>
      </c>
      <c r="M1459" s="65" t="str">
        <f t="shared" si="2379"/>
        <v/>
      </c>
      <c r="N1459" s="65" t="str">
        <f t="shared" si="2379"/>
        <v/>
      </c>
      <c r="O1459" s="65" t="str">
        <f t="shared" si="2379"/>
        <v/>
      </c>
      <c r="P1459" s="65" t="str">
        <f t="shared" si="2379"/>
        <v/>
      </c>
      <c r="Q1459" s="65" t="str">
        <f t="shared" si="2379"/>
        <v/>
      </c>
      <c r="R1459" s="65" t="str">
        <f t="shared" si="2379"/>
        <v/>
      </c>
      <c r="S1459" s="65" t="str">
        <f t="shared" si="2379"/>
        <v/>
      </c>
      <c r="T1459" s="65" t="str">
        <f t="shared" si="2379"/>
        <v/>
      </c>
      <c r="U1459" s="65" t="str">
        <f t="shared" si="2379"/>
        <v/>
      </c>
      <c r="V1459" s="65" t="str">
        <f t="shared" si="2379"/>
        <v/>
      </c>
      <c r="W1459" s="65" t="str">
        <f t="shared" si="2379"/>
        <v/>
      </c>
      <c r="X1459" s="65" t="str">
        <f t="shared" si="2379"/>
        <v/>
      </c>
      <c r="Y1459" s="65" t="str">
        <f t="shared" si="2379"/>
        <v/>
      </c>
      <c r="Z1459" s="65" t="str">
        <f t="shared" si="2379"/>
        <v/>
      </c>
    </row>
    <row r="1460">
      <c r="B1460" s="23"/>
      <c r="C1460" s="9"/>
      <c r="D1460" s="9"/>
      <c r="E1460" s="9"/>
      <c r="F1460" s="2"/>
      <c r="G1460" s="3"/>
      <c r="I1460" s="64" t="str">
        <f t="shared" si="4"/>
        <v/>
      </c>
      <c r="J1460" s="13" t="str">
        <f t="shared" si="1840"/>
        <v/>
      </c>
      <c r="K1460" s="13" t="str">
        <f t="shared" si="1879"/>
        <v/>
      </c>
      <c r="L1460" s="65" t="str">
        <f t="shared" ref="L1460:Z1460" si="2380">if($E1460="","",if($E1460="Injured",if(and(L$1=year(today()),L$1&lt;=$I1460,L$1&gt;=$H1460),0,if(and(L$1&lt;=$I1460,L$1&gt;=$H1460),$F1460,"")),if($E1460="Dropped",if(and(L$1&lt;=$I1460,L$1&gt;=$H1460),if(Year($D1460)=L$1,$F1460*0.8,if((year($D1460)+1)=L$1,$F1460*0.6,$F1460*0.4)) ,""),if($E1460="Minors",0,if($E1460="FA Contract",if(and(L$1&lt;=$I1460,L$1&gt;=$H1460),$F1460,""),if($E1460="YP Contract",if(L$1=$H1460,500000,if(L$1=($H1460+1),1000000,if(L$1=($H1460+2),1500000,"")))))))))</f>
        <v/>
      </c>
      <c r="M1460" s="65" t="str">
        <f t="shared" si="2380"/>
        <v/>
      </c>
      <c r="N1460" s="65" t="str">
        <f t="shared" si="2380"/>
        <v/>
      </c>
      <c r="O1460" s="65" t="str">
        <f t="shared" si="2380"/>
        <v/>
      </c>
      <c r="P1460" s="65" t="str">
        <f t="shared" si="2380"/>
        <v/>
      </c>
      <c r="Q1460" s="65" t="str">
        <f t="shared" si="2380"/>
        <v/>
      </c>
      <c r="R1460" s="65" t="str">
        <f t="shared" si="2380"/>
        <v/>
      </c>
      <c r="S1460" s="65" t="str">
        <f t="shared" si="2380"/>
        <v/>
      </c>
      <c r="T1460" s="65" t="str">
        <f t="shared" si="2380"/>
        <v/>
      </c>
      <c r="U1460" s="65" t="str">
        <f t="shared" si="2380"/>
        <v/>
      </c>
      <c r="V1460" s="65" t="str">
        <f t="shared" si="2380"/>
        <v/>
      </c>
      <c r="W1460" s="65" t="str">
        <f t="shared" si="2380"/>
        <v/>
      </c>
      <c r="X1460" s="65" t="str">
        <f t="shared" si="2380"/>
        <v/>
      </c>
      <c r="Y1460" s="65" t="str">
        <f t="shared" si="2380"/>
        <v/>
      </c>
      <c r="Z1460" s="65" t="str">
        <f t="shared" si="2380"/>
        <v/>
      </c>
    </row>
    <row r="1461">
      <c r="B1461" s="23"/>
      <c r="C1461" s="9"/>
      <c r="D1461" s="9"/>
      <c r="E1461" s="9"/>
      <c r="F1461" s="2"/>
      <c r="G1461" s="3"/>
      <c r="I1461" s="64" t="str">
        <f t="shared" si="4"/>
        <v/>
      </c>
      <c r="J1461" s="13" t="str">
        <f t="shared" si="1840"/>
        <v/>
      </c>
      <c r="K1461" s="13" t="str">
        <f t="shared" si="1879"/>
        <v/>
      </c>
      <c r="L1461" s="65" t="str">
        <f t="shared" ref="L1461:Z1461" si="2381">if($E1461="","",if($E1461="Injured",if(and(L$1=year(today()),L$1&lt;=$I1461,L$1&gt;=$H1461),0,if(and(L$1&lt;=$I1461,L$1&gt;=$H1461),$F1461,"")),if($E1461="Dropped",if(and(L$1&lt;=$I1461,L$1&gt;=$H1461),if(Year($D1461)=L$1,$F1461*0.8,if((year($D1461)+1)=L$1,$F1461*0.6,$F1461*0.4)) ,""),if($E1461="Minors",0,if($E1461="FA Contract",if(and(L$1&lt;=$I1461,L$1&gt;=$H1461),$F1461,""),if($E1461="YP Contract",if(L$1=$H1461,500000,if(L$1=($H1461+1),1000000,if(L$1=($H1461+2),1500000,"")))))))))</f>
        <v/>
      </c>
      <c r="M1461" s="65" t="str">
        <f t="shared" si="2381"/>
        <v/>
      </c>
      <c r="N1461" s="65" t="str">
        <f t="shared" si="2381"/>
        <v/>
      </c>
      <c r="O1461" s="65" t="str">
        <f t="shared" si="2381"/>
        <v/>
      </c>
      <c r="P1461" s="65" t="str">
        <f t="shared" si="2381"/>
        <v/>
      </c>
      <c r="Q1461" s="65" t="str">
        <f t="shared" si="2381"/>
        <v/>
      </c>
      <c r="R1461" s="65" t="str">
        <f t="shared" si="2381"/>
        <v/>
      </c>
      <c r="S1461" s="65" t="str">
        <f t="shared" si="2381"/>
        <v/>
      </c>
      <c r="T1461" s="65" t="str">
        <f t="shared" si="2381"/>
        <v/>
      </c>
      <c r="U1461" s="65" t="str">
        <f t="shared" si="2381"/>
        <v/>
      </c>
      <c r="V1461" s="65" t="str">
        <f t="shared" si="2381"/>
        <v/>
      </c>
      <c r="W1461" s="65" t="str">
        <f t="shared" si="2381"/>
        <v/>
      </c>
      <c r="X1461" s="65" t="str">
        <f t="shared" si="2381"/>
        <v/>
      </c>
      <c r="Y1461" s="65" t="str">
        <f t="shared" si="2381"/>
        <v/>
      </c>
      <c r="Z1461" s="65" t="str">
        <f t="shared" si="2381"/>
        <v/>
      </c>
    </row>
    <row r="1462">
      <c r="B1462" s="23"/>
      <c r="C1462" s="9"/>
      <c r="D1462" s="9"/>
      <c r="E1462" s="9"/>
      <c r="F1462" s="2"/>
      <c r="G1462" s="3"/>
      <c r="I1462" s="64" t="str">
        <f t="shared" si="4"/>
        <v/>
      </c>
      <c r="J1462" s="13" t="str">
        <f t="shared" si="1840"/>
        <v/>
      </c>
      <c r="K1462" s="13" t="str">
        <f t="shared" si="1879"/>
        <v/>
      </c>
      <c r="L1462" s="65" t="str">
        <f t="shared" ref="L1462:Z1462" si="2382">if($E1462="","",if($E1462="Injured",if(and(L$1=year(today()),L$1&lt;=$I1462,L$1&gt;=$H1462),0,if(and(L$1&lt;=$I1462,L$1&gt;=$H1462),$F1462,"")),if($E1462="Dropped",if(and(L$1&lt;=$I1462,L$1&gt;=$H1462),if(Year($D1462)=L$1,$F1462*0.8,if((year($D1462)+1)=L$1,$F1462*0.6,$F1462*0.4)) ,""),if($E1462="Minors",0,if($E1462="FA Contract",if(and(L$1&lt;=$I1462,L$1&gt;=$H1462),$F1462,""),if($E1462="YP Contract",if(L$1=$H1462,500000,if(L$1=($H1462+1),1000000,if(L$1=($H1462+2),1500000,"")))))))))</f>
        <v/>
      </c>
      <c r="M1462" s="65" t="str">
        <f t="shared" si="2382"/>
        <v/>
      </c>
      <c r="N1462" s="65" t="str">
        <f t="shared" si="2382"/>
        <v/>
      </c>
      <c r="O1462" s="65" t="str">
        <f t="shared" si="2382"/>
        <v/>
      </c>
      <c r="P1462" s="65" t="str">
        <f t="shared" si="2382"/>
        <v/>
      </c>
      <c r="Q1462" s="65" t="str">
        <f t="shared" si="2382"/>
        <v/>
      </c>
      <c r="R1462" s="65" t="str">
        <f t="shared" si="2382"/>
        <v/>
      </c>
      <c r="S1462" s="65" t="str">
        <f t="shared" si="2382"/>
        <v/>
      </c>
      <c r="T1462" s="65" t="str">
        <f t="shared" si="2382"/>
        <v/>
      </c>
      <c r="U1462" s="65" t="str">
        <f t="shared" si="2382"/>
        <v/>
      </c>
      <c r="V1462" s="65" t="str">
        <f t="shared" si="2382"/>
        <v/>
      </c>
      <c r="W1462" s="65" t="str">
        <f t="shared" si="2382"/>
        <v/>
      </c>
      <c r="X1462" s="65" t="str">
        <f t="shared" si="2382"/>
        <v/>
      </c>
      <c r="Y1462" s="65" t="str">
        <f t="shared" si="2382"/>
        <v/>
      </c>
      <c r="Z1462" s="65" t="str">
        <f t="shared" si="2382"/>
        <v/>
      </c>
    </row>
    <row r="1463">
      <c r="B1463" s="23"/>
      <c r="C1463" s="9"/>
      <c r="D1463" s="9"/>
      <c r="E1463" s="9"/>
      <c r="F1463" s="2"/>
      <c r="G1463" s="3"/>
      <c r="I1463" s="64" t="str">
        <f t="shared" si="4"/>
        <v/>
      </c>
      <c r="J1463" s="13" t="str">
        <f t="shared" si="1840"/>
        <v/>
      </c>
      <c r="K1463" s="13" t="str">
        <f t="shared" si="1879"/>
        <v/>
      </c>
      <c r="L1463" s="65" t="str">
        <f t="shared" ref="L1463:Z1463" si="2383">if($E1463="","",if($E1463="Injured",if(and(L$1=year(today()),L$1&lt;=$I1463,L$1&gt;=$H1463),0,if(and(L$1&lt;=$I1463,L$1&gt;=$H1463),$F1463,"")),if($E1463="Dropped",if(and(L$1&lt;=$I1463,L$1&gt;=$H1463),if(Year($D1463)=L$1,$F1463*0.8,if((year($D1463)+1)=L$1,$F1463*0.6,$F1463*0.4)) ,""),if($E1463="Minors",0,if($E1463="FA Contract",if(and(L$1&lt;=$I1463,L$1&gt;=$H1463),$F1463,""),if($E1463="YP Contract",if(L$1=$H1463,500000,if(L$1=($H1463+1),1000000,if(L$1=($H1463+2),1500000,"")))))))))</f>
        <v/>
      </c>
      <c r="M1463" s="65" t="str">
        <f t="shared" si="2383"/>
        <v/>
      </c>
      <c r="N1463" s="65" t="str">
        <f t="shared" si="2383"/>
        <v/>
      </c>
      <c r="O1463" s="65" t="str">
        <f t="shared" si="2383"/>
        <v/>
      </c>
      <c r="P1463" s="65" t="str">
        <f t="shared" si="2383"/>
        <v/>
      </c>
      <c r="Q1463" s="65" t="str">
        <f t="shared" si="2383"/>
        <v/>
      </c>
      <c r="R1463" s="65" t="str">
        <f t="shared" si="2383"/>
        <v/>
      </c>
      <c r="S1463" s="65" t="str">
        <f t="shared" si="2383"/>
        <v/>
      </c>
      <c r="T1463" s="65" t="str">
        <f t="shared" si="2383"/>
        <v/>
      </c>
      <c r="U1463" s="65" t="str">
        <f t="shared" si="2383"/>
        <v/>
      </c>
      <c r="V1463" s="65" t="str">
        <f t="shared" si="2383"/>
        <v/>
      </c>
      <c r="W1463" s="65" t="str">
        <f t="shared" si="2383"/>
        <v/>
      </c>
      <c r="X1463" s="65" t="str">
        <f t="shared" si="2383"/>
        <v/>
      </c>
      <c r="Y1463" s="65" t="str">
        <f t="shared" si="2383"/>
        <v/>
      </c>
      <c r="Z1463" s="65" t="str">
        <f t="shared" si="2383"/>
        <v/>
      </c>
    </row>
    <row r="1464">
      <c r="B1464" s="23"/>
      <c r="C1464" s="9"/>
      <c r="D1464" s="9"/>
      <c r="E1464" s="9"/>
      <c r="F1464" s="2"/>
      <c r="G1464" s="3"/>
      <c r="I1464" s="64" t="str">
        <f t="shared" si="4"/>
        <v/>
      </c>
      <c r="J1464" s="13" t="str">
        <f t="shared" si="1840"/>
        <v/>
      </c>
      <c r="K1464" s="13" t="str">
        <f t="shared" si="1879"/>
        <v/>
      </c>
      <c r="L1464" s="65" t="str">
        <f t="shared" ref="L1464:Z1464" si="2384">if($E1464="","",if($E1464="Injured",if(and(L$1=year(today()),L$1&lt;=$I1464,L$1&gt;=$H1464),0,if(and(L$1&lt;=$I1464,L$1&gt;=$H1464),$F1464,"")),if($E1464="Dropped",if(and(L$1&lt;=$I1464,L$1&gt;=$H1464),if(Year($D1464)=L$1,$F1464*0.8,if((year($D1464)+1)=L$1,$F1464*0.6,$F1464*0.4)) ,""),if($E1464="Minors",0,if($E1464="FA Contract",if(and(L$1&lt;=$I1464,L$1&gt;=$H1464),$F1464,""),if($E1464="YP Contract",if(L$1=$H1464,500000,if(L$1=($H1464+1),1000000,if(L$1=($H1464+2),1500000,"")))))))))</f>
        <v/>
      </c>
      <c r="M1464" s="65" t="str">
        <f t="shared" si="2384"/>
        <v/>
      </c>
      <c r="N1464" s="65" t="str">
        <f t="shared" si="2384"/>
        <v/>
      </c>
      <c r="O1464" s="65" t="str">
        <f t="shared" si="2384"/>
        <v/>
      </c>
      <c r="P1464" s="65" t="str">
        <f t="shared" si="2384"/>
        <v/>
      </c>
      <c r="Q1464" s="65" t="str">
        <f t="shared" si="2384"/>
        <v/>
      </c>
      <c r="R1464" s="65" t="str">
        <f t="shared" si="2384"/>
        <v/>
      </c>
      <c r="S1464" s="65" t="str">
        <f t="shared" si="2384"/>
        <v/>
      </c>
      <c r="T1464" s="65" t="str">
        <f t="shared" si="2384"/>
        <v/>
      </c>
      <c r="U1464" s="65" t="str">
        <f t="shared" si="2384"/>
        <v/>
      </c>
      <c r="V1464" s="65" t="str">
        <f t="shared" si="2384"/>
        <v/>
      </c>
      <c r="W1464" s="65" t="str">
        <f t="shared" si="2384"/>
        <v/>
      </c>
      <c r="X1464" s="65" t="str">
        <f t="shared" si="2384"/>
        <v/>
      </c>
      <c r="Y1464" s="65" t="str">
        <f t="shared" si="2384"/>
        <v/>
      </c>
      <c r="Z1464" s="65" t="str">
        <f t="shared" si="2384"/>
        <v/>
      </c>
    </row>
    <row r="1465">
      <c r="B1465" s="23"/>
      <c r="C1465" s="9"/>
      <c r="D1465" s="9"/>
      <c r="E1465" s="9"/>
      <c r="F1465" s="2"/>
      <c r="G1465" s="3"/>
      <c r="I1465" s="64" t="str">
        <f t="shared" si="4"/>
        <v/>
      </c>
      <c r="J1465" s="13" t="str">
        <f t="shared" si="1840"/>
        <v/>
      </c>
      <c r="K1465" s="13" t="str">
        <f t="shared" si="1879"/>
        <v/>
      </c>
      <c r="L1465" s="65" t="str">
        <f t="shared" ref="L1465:Z1465" si="2385">if($E1465="","",if($E1465="Injured",if(and(L$1=year(today()),L$1&lt;=$I1465,L$1&gt;=$H1465),0,if(and(L$1&lt;=$I1465,L$1&gt;=$H1465),$F1465,"")),if($E1465="Dropped",if(and(L$1&lt;=$I1465,L$1&gt;=$H1465),if(Year($D1465)=L$1,$F1465*0.8,if((year($D1465)+1)=L$1,$F1465*0.6,$F1465*0.4)) ,""),if($E1465="Minors",0,if($E1465="FA Contract",if(and(L$1&lt;=$I1465,L$1&gt;=$H1465),$F1465,""),if($E1465="YP Contract",if(L$1=$H1465,500000,if(L$1=($H1465+1),1000000,if(L$1=($H1465+2),1500000,"")))))))))</f>
        <v/>
      </c>
      <c r="M1465" s="65" t="str">
        <f t="shared" si="2385"/>
        <v/>
      </c>
      <c r="N1465" s="65" t="str">
        <f t="shared" si="2385"/>
        <v/>
      </c>
      <c r="O1465" s="65" t="str">
        <f t="shared" si="2385"/>
        <v/>
      </c>
      <c r="P1465" s="65" t="str">
        <f t="shared" si="2385"/>
        <v/>
      </c>
      <c r="Q1465" s="65" t="str">
        <f t="shared" si="2385"/>
        <v/>
      </c>
      <c r="R1465" s="65" t="str">
        <f t="shared" si="2385"/>
        <v/>
      </c>
      <c r="S1465" s="65" t="str">
        <f t="shared" si="2385"/>
        <v/>
      </c>
      <c r="T1465" s="65" t="str">
        <f t="shared" si="2385"/>
        <v/>
      </c>
      <c r="U1465" s="65" t="str">
        <f t="shared" si="2385"/>
        <v/>
      </c>
      <c r="V1465" s="65" t="str">
        <f t="shared" si="2385"/>
        <v/>
      </c>
      <c r="W1465" s="65" t="str">
        <f t="shared" si="2385"/>
        <v/>
      </c>
      <c r="X1465" s="65" t="str">
        <f t="shared" si="2385"/>
        <v/>
      </c>
      <c r="Y1465" s="65" t="str">
        <f t="shared" si="2385"/>
        <v/>
      </c>
      <c r="Z1465" s="65" t="str">
        <f t="shared" si="2385"/>
        <v/>
      </c>
    </row>
    <row r="1466">
      <c r="B1466" s="23"/>
      <c r="C1466" s="9"/>
      <c r="D1466" s="9"/>
      <c r="E1466" s="9"/>
      <c r="F1466" s="2"/>
      <c r="G1466" s="3"/>
      <c r="I1466" s="64" t="str">
        <f t="shared" si="4"/>
        <v/>
      </c>
      <c r="J1466" s="13" t="str">
        <f t="shared" si="1840"/>
        <v/>
      </c>
      <c r="K1466" s="13" t="str">
        <f t="shared" si="1879"/>
        <v/>
      </c>
      <c r="L1466" s="65" t="str">
        <f t="shared" ref="L1466:Z1466" si="2386">if($E1466="","",if($E1466="Injured",if(and(L$1=year(today()),L$1&lt;=$I1466,L$1&gt;=$H1466),0,if(and(L$1&lt;=$I1466,L$1&gt;=$H1466),$F1466,"")),if($E1466="Dropped",if(and(L$1&lt;=$I1466,L$1&gt;=$H1466),if(Year($D1466)=L$1,$F1466*0.8,if((year($D1466)+1)=L$1,$F1466*0.6,$F1466*0.4)) ,""),if($E1466="Minors",0,if($E1466="FA Contract",if(and(L$1&lt;=$I1466,L$1&gt;=$H1466),$F1466,""),if($E1466="YP Contract",if(L$1=$H1466,500000,if(L$1=($H1466+1),1000000,if(L$1=($H1466+2),1500000,"")))))))))</f>
        <v/>
      </c>
      <c r="M1466" s="65" t="str">
        <f t="shared" si="2386"/>
        <v/>
      </c>
      <c r="N1466" s="65" t="str">
        <f t="shared" si="2386"/>
        <v/>
      </c>
      <c r="O1466" s="65" t="str">
        <f t="shared" si="2386"/>
        <v/>
      </c>
      <c r="P1466" s="65" t="str">
        <f t="shared" si="2386"/>
        <v/>
      </c>
      <c r="Q1466" s="65" t="str">
        <f t="shared" si="2386"/>
        <v/>
      </c>
      <c r="R1466" s="65" t="str">
        <f t="shared" si="2386"/>
        <v/>
      </c>
      <c r="S1466" s="65" t="str">
        <f t="shared" si="2386"/>
        <v/>
      </c>
      <c r="T1466" s="65" t="str">
        <f t="shared" si="2386"/>
        <v/>
      </c>
      <c r="U1466" s="65" t="str">
        <f t="shared" si="2386"/>
        <v/>
      </c>
      <c r="V1466" s="65" t="str">
        <f t="shared" si="2386"/>
        <v/>
      </c>
      <c r="W1466" s="65" t="str">
        <f t="shared" si="2386"/>
        <v/>
      </c>
      <c r="X1466" s="65" t="str">
        <f t="shared" si="2386"/>
        <v/>
      </c>
      <c r="Y1466" s="65" t="str">
        <f t="shared" si="2386"/>
        <v/>
      </c>
      <c r="Z1466" s="65" t="str">
        <f t="shared" si="2386"/>
        <v/>
      </c>
    </row>
    <row r="1467">
      <c r="B1467" s="23"/>
      <c r="C1467" s="9"/>
      <c r="D1467" s="9"/>
      <c r="E1467" s="9"/>
      <c r="F1467" s="2"/>
      <c r="G1467" s="3"/>
      <c r="I1467" s="64" t="str">
        <f t="shared" si="4"/>
        <v/>
      </c>
      <c r="J1467" s="13" t="str">
        <f t="shared" si="1840"/>
        <v/>
      </c>
      <c r="K1467" s="13" t="str">
        <f t="shared" si="1879"/>
        <v/>
      </c>
      <c r="L1467" s="65" t="str">
        <f t="shared" ref="L1467:Z1467" si="2387">if($E1467="","",if($E1467="Injured",if(and(L$1=year(today()),L$1&lt;=$I1467,L$1&gt;=$H1467),0,if(and(L$1&lt;=$I1467,L$1&gt;=$H1467),$F1467,"")),if($E1467="Dropped",if(and(L$1&lt;=$I1467,L$1&gt;=$H1467),if(Year($D1467)=L$1,$F1467*0.8,if((year($D1467)+1)=L$1,$F1467*0.6,$F1467*0.4)) ,""),if($E1467="Minors",0,if($E1467="FA Contract",if(and(L$1&lt;=$I1467,L$1&gt;=$H1467),$F1467,""),if($E1467="YP Contract",if(L$1=$H1467,500000,if(L$1=($H1467+1),1000000,if(L$1=($H1467+2),1500000,"")))))))))</f>
        <v/>
      </c>
      <c r="M1467" s="65" t="str">
        <f t="shared" si="2387"/>
        <v/>
      </c>
      <c r="N1467" s="65" t="str">
        <f t="shared" si="2387"/>
        <v/>
      </c>
      <c r="O1467" s="65" t="str">
        <f t="shared" si="2387"/>
        <v/>
      </c>
      <c r="P1467" s="65" t="str">
        <f t="shared" si="2387"/>
        <v/>
      </c>
      <c r="Q1467" s="65" t="str">
        <f t="shared" si="2387"/>
        <v/>
      </c>
      <c r="R1467" s="65" t="str">
        <f t="shared" si="2387"/>
        <v/>
      </c>
      <c r="S1467" s="65" t="str">
        <f t="shared" si="2387"/>
        <v/>
      </c>
      <c r="T1467" s="65" t="str">
        <f t="shared" si="2387"/>
        <v/>
      </c>
      <c r="U1467" s="65" t="str">
        <f t="shared" si="2387"/>
        <v/>
      </c>
      <c r="V1467" s="65" t="str">
        <f t="shared" si="2387"/>
        <v/>
      </c>
      <c r="W1467" s="65" t="str">
        <f t="shared" si="2387"/>
        <v/>
      </c>
      <c r="X1467" s="65" t="str">
        <f t="shared" si="2387"/>
        <v/>
      </c>
      <c r="Y1467" s="65" t="str">
        <f t="shared" si="2387"/>
        <v/>
      </c>
      <c r="Z1467" s="65" t="str">
        <f t="shared" si="2387"/>
        <v/>
      </c>
    </row>
    <row r="1468">
      <c r="B1468" s="23"/>
      <c r="C1468" s="9"/>
      <c r="D1468" s="9"/>
      <c r="E1468" s="9"/>
      <c r="F1468" s="2"/>
      <c r="G1468" s="3"/>
      <c r="I1468" s="64" t="str">
        <f t="shared" si="4"/>
        <v/>
      </c>
      <c r="J1468" s="13" t="str">
        <f t="shared" si="1840"/>
        <v/>
      </c>
      <c r="K1468" s="13" t="str">
        <f t="shared" si="1879"/>
        <v/>
      </c>
      <c r="L1468" s="65" t="str">
        <f t="shared" ref="L1468:Z1468" si="2388">if($E1468="","",if($E1468="Injured",if(and(L$1=year(today()),L$1&lt;=$I1468,L$1&gt;=$H1468),0,if(and(L$1&lt;=$I1468,L$1&gt;=$H1468),$F1468,"")),if($E1468="Dropped",if(and(L$1&lt;=$I1468,L$1&gt;=$H1468),if(Year($D1468)=L$1,$F1468*0.8,if((year($D1468)+1)=L$1,$F1468*0.6,$F1468*0.4)) ,""),if($E1468="Minors",0,if($E1468="FA Contract",if(and(L$1&lt;=$I1468,L$1&gt;=$H1468),$F1468,""),if($E1468="YP Contract",if(L$1=$H1468,500000,if(L$1=($H1468+1),1000000,if(L$1=($H1468+2),1500000,"")))))))))</f>
        <v/>
      </c>
      <c r="M1468" s="65" t="str">
        <f t="shared" si="2388"/>
        <v/>
      </c>
      <c r="N1468" s="65" t="str">
        <f t="shared" si="2388"/>
        <v/>
      </c>
      <c r="O1468" s="65" t="str">
        <f t="shared" si="2388"/>
        <v/>
      </c>
      <c r="P1468" s="65" t="str">
        <f t="shared" si="2388"/>
        <v/>
      </c>
      <c r="Q1468" s="65" t="str">
        <f t="shared" si="2388"/>
        <v/>
      </c>
      <c r="R1468" s="65" t="str">
        <f t="shared" si="2388"/>
        <v/>
      </c>
      <c r="S1468" s="65" t="str">
        <f t="shared" si="2388"/>
        <v/>
      </c>
      <c r="T1468" s="65" t="str">
        <f t="shared" si="2388"/>
        <v/>
      </c>
      <c r="U1468" s="65" t="str">
        <f t="shared" si="2388"/>
        <v/>
      </c>
      <c r="V1468" s="65" t="str">
        <f t="shared" si="2388"/>
        <v/>
      </c>
      <c r="W1468" s="65" t="str">
        <f t="shared" si="2388"/>
        <v/>
      </c>
      <c r="X1468" s="65" t="str">
        <f t="shared" si="2388"/>
        <v/>
      </c>
      <c r="Y1468" s="65" t="str">
        <f t="shared" si="2388"/>
        <v/>
      </c>
      <c r="Z1468" s="65" t="str">
        <f t="shared" si="2388"/>
        <v/>
      </c>
    </row>
    <row r="1469">
      <c r="B1469" s="23"/>
      <c r="C1469" s="9"/>
      <c r="D1469" s="9"/>
      <c r="E1469" s="9"/>
      <c r="F1469" s="2"/>
      <c r="G1469" s="3"/>
      <c r="I1469" s="64" t="str">
        <f t="shared" si="4"/>
        <v/>
      </c>
      <c r="J1469" s="13" t="str">
        <f t="shared" si="1840"/>
        <v/>
      </c>
      <c r="K1469" s="13" t="str">
        <f t="shared" si="1879"/>
        <v/>
      </c>
      <c r="L1469" s="65" t="str">
        <f t="shared" ref="L1469:Z1469" si="2389">if($E1469="","",if($E1469="Injured",if(and(L$1=year(today()),L$1&lt;=$I1469,L$1&gt;=$H1469),0,if(and(L$1&lt;=$I1469,L$1&gt;=$H1469),$F1469,"")),if($E1469="Dropped",if(and(L$1&lt;=$I1469,L$1&gt;=$H1469),if(Year($D1469)=L$1,$F1469*0.8,if((year($D1469)+1)=L$1,$F1469*0.6,$F1469*0.4)) ,""),if($E1469="Minors",0,if($E1469="FA Contract",if(and(L$1&lt;=$I1469,L$1&gt;=$H1469),$F1469,""),if($E1469="YP Contract",if(L$1=$H1469,500000,if(L$1=($H1469+1),1000000,if(L$1=($H1469+2),1500000,"")))))))))</f>
        <v/>
      </c>
      <c r="M1469" s="65" t="str">
        <f t="shared" si="2389"/>
        <v/>
      </c>
      <c r="N1469" s="65" t="str">
        <f t="shared" si="2389"/>
        <v/>
      </c>
      <c r="O1469" s="65" t="str">
        <f t="shared" si="2389"/>
        <v/>
      </c>
      <c r="P1469" s="65" t="str">
        <f t="shared" si="2389"/>
        <v/>
      </c>
      <c r="Q1469" s="65" t="str">
        <f t="shared" si="2389"/>
        <v/>
      </c>
      <c r="R1469" s="65" t="str">
        <f t="shared" si="2389"/>
        <v/>
      </c>
      <c r="S1469" s="65" t="str">
        <f t="shared" si="2389"/>
        <v/>
      </c>
      <c r="T1469" s="65" t="str">
        <f t="shared" si="2389"/>
        <v/>
      </c>
      <c r="U1469" s="65" t="str">
        <f t="shared" si="2389"/>
        <v/>
      </c>
      <c r="V1469" s="65" t="str">
        <f t="shared" si="2389"/>
        <v/>
      </c>
      <c r="W1469" s="65" t="str">
        <f t="shared" si="2389"/>
        <v/>
      </c>
      <c r="X1469" s="65" t="str">
        <f t="shared" si="2389"/>
        <v/>
      </c>
      <c r="Y1469" s="65" t="str">
        <f t="shared" si="2389"/>
        <v/>
      </c>
      <c r="Z1469" s="65" t="str">
        <f t="shared" si="2389"/>
        <v/>
      </c>
    </row>
    <row r="1470">
      <c r="B1470" s="23"/>
      <c r="C1470" s="9"/>
      <c r="D1470" s="9"/>
      <c r="E1470" s="9"/>
      <c r="F1470" s="2"/>
      <c r="G1470" s="3"/>
      <c r="I1470" s="64" t="str">
        <f t="shared" si="4"/>
        <v/>
      </c>
      <c r="J1470" s="13" t="str">
        <f t="shared" si="1840"/>
        <v/>
      </c>
      <c r="K1470" s="13" t="str">
        <f t="shared" si="1879"/>
        <v/>
      </c>
      <c r="L1470" s="65" t="str">
        <f t="shared" ref="L1470:Z1470" si="2390">if($E1470="","",if($E1470="Injured",if(and(L$1=year(today()),L$1&lt;=$I1470,L$1&gt;=$H1470),0,if(and(L$1&lt;=$I1470,L$1&gt;=$H1470),$F1470,"")),if($E1470="Dropped",if(and(L$1&lt;=$I1470,L$1&gt;=$H1470),if(Year($D1470)=L$1,$F1470*0.8,if((year($D1470)+1)=L$1,$F1470*0.6,$F1470*0.4)) ,""),if($E1470="Minors",0,if($E1470="FA Contract",if(and(L$1&lt;=$I1470,L$1&gt;=$H1470),$F1470,""),if($E1470="YP Contract",if(L$1=$H1470,500000,if(L$1=($H1470+1),1000000,if(L$1=($H1470+2),1500000,"")))))))))</f>
        <v/>
      </c>
      <c r="M1470" s="65" t="str">
        <f t="shared" si="2390"/>
        <v/>
      </c>
      <c r="N1470" s="65" t="str">
        <f t="shared" si="2390"/>
        <v/>
      </c>
      <c r="O1470" s="65" t="str">
        <f t="shared" si="2390"/>
        <v/>
      </c>
      <c r="P1470" s="65" t="str">
        <f t="shared" si="2390"/>
        <v/>
      </c>
      <c r="Q1470" s="65" t="str">
        <f t="shared" si="2390"/>
        <v/>
      </c>
      <c r="R1470" s="65" t="str">
        <f t="shared" si="2390"/>
        <v/>
      </c>
      <c r="S1470" s="65" t="str">
        <f t="shared" si="2390"/>
        <v/>
      </c>
      <c r="T1470" s="65" t="str">
        <f t="shared" si="2390"/>
        <v/>
      </c>
      <c r="U1470" s="65" t="str">
        <f t="shared" si="2390"/>
        <v/>
      </c>
      <c r="V1470" s="65" t="str">
        <f t="shared" si="2390"/>
        <v/>
      </c>
      <c r="W1470" s="65" t="str">
        <f t="shared" si="2390"/>
        <v/>
      </c>
      <c r="X1470" s="65" t="str">
        <f t="shared" si="2390"/>
        <v/>
      </c>
      <c r="Y1470" s="65" t="str">
        <f t="shared" si="2390"/>
        <v/>
      </c>
      <c r="Z1470" s="65" t="str">
        <f t="shared" si="2390"/>
        <v/>
      </c>
    </row>
    <row r="1471">
      <c r="B1471" s="23"/>
      <c r="C1471" s="9"/>
      <c r="D1471" s="9"/>
      <c r="E1471" s="9"/>
      <c r="F1471" s="2"/>
      <c r="G1471" s="3"/>
      <c r="I1471" s="64" t="str">
        <f t="shared" si="4"/>
        <v/>
      </c>
      <c r="J1471" s="13" t="str">
        <f t="shared" si="1840"/>
        <v/>
      </c>
      <c r="K1471" s="13" t="str">
        <f t="shared" si="1879"/>
        <v/>
      </c>
      <c r="L1471" s="65" t="str">
        <f t="shared" ref="L1471:Z1471" si="2391">if($E1471="","",if($E1471="Injured",if(and(L$1=year(today()),L$1&lt;=$I1471,L$1&gt;=$H1471),0,if(and(L$1&lt;=$I1471,L$1&gt;=$H1471),$F1471,"")),if($E1471="Dropped",if(and(L$1&lt;=$I1471,L$1&gt;=$H1471),if(Year($D1471)=L$1,$F1471*0.8,if((year($D1471)+1)=L$1,$F1471*0.6,$F1471*0.4)) ,""),if($E1471="Minors",0,if($E1471="FA Contract",if(and(L$1&lt;=$I1471,L$1&gt;=$H1471),$F1471,""),if($E1471="YP Contract",if(L$1=$H1471,500000,if(L$1=($H1471+1),1000000,if(L$1=($H1471+2),1500000,"")))))))))</f>
        <v/>
      </c>
      <c r="M1471" s="65" t="str">
        <f t="shared" si="2391"/>
        <v/>
      </c>
      <c r="N1471" s="65" t="str">
        <f t="shared" si="2391"/>
        <v/>
      </c>
      <c r="O1471" s="65" t="str">
        <f t="shared" si="2391"/>
        <v/>
      </c>
      <c r="P1471" s="65" t="str">
        <f t="shared" si="2391"/>
        <v/>
      </c>
      <c r="Q1471" s="65" t="str">
        <f t="shared" si="2391"/>
        <v/>
      </c>
      <c r="R1471" s="65" t="str">
        <f t="shared" si="2391"/>
        <v/>
      </c>
      <c r="S1471" s="65" t="str">
        <f t="shared" si="2391"/>
        <v/>
      </c>
      <c r="T1471" s="65" t="str">
        <f t="shared" si="2391"/>
        <v/>
      </c>
      <c r="U1471" s="65" t="str">
        <f t="shared" si="2391"/>
        <v/>
      </c>
      <c r="V1471" s="65" t="str">
        <f t="shared" si="2391"/>
        <v/>
      </c>
      <c r="W1471" s="65" t="str">
        <f t="shared" si="2391"/>
        <v/>
      </c>
      <c r="X1471" s="65" t="str">
        <f t="shared" si="2391"/>
        <v/>
      </c>
      <c r="Y1471" s="65" t="str">
        <f t="shared" si="2391"/>
        <v/>
      </c>
      <c r="Z1471" s="65" t="str">
        <f t="shared" si="2391"/>
        <v/>
      </c>
    </row>
    <row r="1472">
      <c r="B1472" s="23"/>
      <c r="C1472" s="9"/>
      <c r="D1472" s="9"/>
      <c r="E1472" s="9"/>
      <c r="F1472" s="2"/>
      <c r="G1472" s="3"/>
      <c r="I1472" s="64" t="str">
        <f t="shared" si="4"/>
        <v/>
      </c>
      <c r="J1472" s="13" t="str">
        <f t="shared" si="1840"/>
        <v/>
      </c>
      <c r="K1472" s="13" t="str">
        <f t="shared" si="1879"/>
        <v/>
      </c>
      <c r="L1472" s="65" t="str">
        <f t="shared" ref="L1472:Z1472" si="2392">if($E1472="","",if($E1472="Injured",if(and(L$1=year(today()),L$1&lt;=$I1472,L$1&gt;=$H1472),0,if(and(L$1&lt;=$I1472,L$1&gt;=$H1472),$F1472,"")),if($E1472="Dropped",if(and(L$1&lt;=$I1472,L$1&gt;=$H1472),if(Year($D1472)=L$1,$F1472*0.8,if((year($D1472)+1)=L$1,$F1472*0.6,$F1472*0.4)) ,""),if($E1472="Minors",0,if($E1472="FA Contract",if(and(L$1&lt;=$I1472,L$1&gt;=$H1472),$F1472,""),if($E1472="YP Contract",if(L$1=$H1472,500000,if(L$1=($H1472+1),1000000,if(L$1=($H1472+2),1500000,"")))))))))</f>
        <v/>
      </c>
      <c r="M1472" s="65" t="str">
        <f t="shared" si="2392"/>
        <v/>
      </c>
      <c r="N1472" s="65" t="str">
        <f t="shared" si="2392"/>
        <v/>
      </c>
      <c r="O1472" s="65" t="str">
        <f t="shared" si="2392"/>
        <v/>
      </c>
      <c r="P1472" s="65" t="str">
        <f t="shared" si="2392"/>
        <v/>
      </c>
      <c r="Q1472" s="65" t="str">
        <f t="shared" si="2392"/>
        <v/>
      </c>
      <c r="R1472" s="65" t="str">
        <f t="shared" si="2392"/>
        <v/>
      </c>
      <c r="S1472" s="65" t="str">
        <f t="shared" si="2392"/>
        <v/>
      </c>
      <c r="T1472" s="65" t="str">
        <f t="shared" si="2392"/>
        <v/>
      </c>
      <c r="U1472" s="65" t="str">
        <f t="shared" si="2392"/>
        <v/>
      </c>
      <c r="V1472" s="65" t="str">
        <f t="shared" si="2392"/>
        <v/>
      </c>
      <c r="W1472" s="65" t="str">
        <f t="shared" si="2392"/>
        <v/>
      </c>
      <c r="X1472" s="65" t="str">
        <f t="shared" si="2392"/>
        <v/>
      </c>
      <c r="Y1472" s="65" t="str">
        <f t="shared" si="2392"/>
        <v/>
      </c>
      <c r="Z1472" s="65" t="str">
        <f t="shared" si="2392"/>
        <v/>
      </c>
    </row>
    <row r="1473">
      <c r="B1473" s="23"/>
      <c r="C1473" s="9"/>
      <c r="D1473" s="9"/>
      <c r="E1473" s="9"/>
      <c r="F1473" s="2"/>
      <c r="G1473" s="3"/>
      <c r="I1473" s="64" t="str">
        <f t="shared" si="4"/>
        <v/>
      </c>
      <c r="J1473" s="13" t="str">
        <f t="shared" si="1840"/>
        <v/>
      </c>
      <c r="K1473" s="13" t="str">
        <f t="shared" si="1879"/>
        <v/>
      </c>
      <c r="L1473" s="65" t="str">
        <f t="shared" ref="L1473:Z1473" si="2393">if($E1473="","",if($E1473="Injured",if(and(L$1=year(today()),L$1&lt;=$I1473,L$1&gt;=$H1473),0,if(and(L$1&lt;=$I1473,L$1&gt;=$H1473),$F1473,"")),if($E1473="Dropped",if(and(L$1&lt;=$I1473,L$1&gt;=$H1473),if(Year($D1473)=L$1,$F1473*0.8,if((year($D1473)+1)=L$1,$F1473*0.6,$F1473*0.4)) ,""),if($E1473="Minors",0,if($E1473="FA Contract",if(and(L$1&lt;=$I1473,L$1&gt;=$H1473),$F1473,""),if($E1473="YP Contract",if(L$1=$H1473,500000,if(L$1=($H1473+1),1000000,if(L$1=($H1473+2),1500000,"")))))))))</f>
        <v/>
      </c>
      <c r="M1473" s="65" t="str">
        <f t="shared" si="2393"/>
        <v/>
      </c>
      <c r="N1473" s="65" t="str">
        <f t="shared" si="2393"/>
        <v/>
      </c>
      <c r="O1473" s="65" t="str">
        <f t="shared" si="2393"/>
        <v/>
      </c>
      <c r="P1473" s="65" t="str">
        <f t="shared" si="2393"/>
        <v/>
      </c>
      <c r="Q1473" s="65" t="str">
        <f t="shared" si="2393"/>
        <v/>
      </c>
      <c r="R1473" s="65" t="str">
        <f t="shared" si="2393"/>
        <v/>
      </c>
      <c r="S1473" s="65" t="str">
        <f t="shared" si="2393"/>
        <v/>
      </c>
      <c r="T1473" s="65" t="str">
        <f t="shared" si="2393"/>
        <v/>
      </c>
      <c r="U1473" s="65" t="str">
        <f t="shared" si="2393"/>
        <v/>
      </c>
      <c r="V1473" s="65" t="str">
        <f t="shared" si="2393"/>
        <v/>
      </c>
      <c r="W1473" s="65" t="str">
        <f t="shared" si="2393"/>
        <v/>
      </c>
      <c r="X1473" s="65" t="str">
        <f t="shared" si="2393"/>
        <v/>
      </c>
      <c r="Y1473" s="65" t="str">
        <f t="shared" si="2393"/>
        <v/>
      </c>
      <c r="Z1473" s="65" t="str">
        <f t="shared" si="2393"/>
        <v/>
      </c>
    </row>
    <row r="1474">
      <c r="B1474" s="23"/>
      <c r="C1474" s="9"/>
      <c r="D1474" s="9"/>
      <c r="E1474" s="9"/>
      <c r="F1474" s="2"/>
      <c r="G1474" s="3"/>
      <c r="I1474" s="64" t="str">
        <f t="shared" si="4"/>
        <v/>
      </c>
      <c r="J1474" s="13" t="str">
        <f t="shared" si="1840"/>
        <v/>
      </c>
      <c r="K1474" s="13" t="str">
        <f t="shared" si="1879"/>
        <v/>
      </c>
      <c r="L1474" s="65" t="str">
        <f t="shared" ref="L1474:Z1474" si="2394">if($E1474="","",if($E1474="Injured",if(and(L$1=year(today()),L$1&lt;=$I1474,L$1&gt;=$H1474),0,if(and(L$1&lt;=$I1474,L$1&gt;=$H1474),$F1474,"")),if($E1474="Dropped",if(and(L$1&lt;=$I1474,L$1&gt;=$H1474),if(Year($D1474)=L$1,$F1474*0.8,if((year($D1474)+1)=L$1,$F1474*0.6,$F1474*0.4)) ,""),if($E1474="Minors",0,if($E1474="FA Contract",if(and(L$1&lt;=$I1474,L$1&gt;=$H1474),$F1474,""),if($E1474="YP Contract",if(L$1=$H1474,500000,if(L$1=($H1474+1),1000000,if(L$1=($H1474+2),1500000,"")))))))))</f>
        <v/>
      </c>
      <c r="M1474" s="65" t="str">
        <f t="shared" si="2394"/>
        <v/>
      </c>
      <c r="N1474" s="65" t="str">
        <f t="shared" si="2394"/>
        <v/>
      </c>
      <c r="O1474" s="65" t="str">
        <f t="shared" si="2394"/>
        <v/>
      </c>
      <c r="P1474" s="65" t="str">
        <f t="shared" si="2394"/>
        <v/>
      </c>
      <c r="Q1474" s="65" t="str">
        <f t="shared" si="2394"/>
        <v/>
      </c>
      <c r="R1474" s="65" t="str">
        <f t="shared" si="2394"/>
        <v/>
      </c>
      <c r="S1474" s="65" t="str">
        <f t="shared" si="2394"/>
        <v/>
      </c>
      <c r="T1474" s="65" t="str">
        <f t="shared" si="2394"/>
        <v/>
      </c>
      <c r="U1474" s="65" t="str">
        <f t="shared" si="2394"/>
        <v/>
      </c>
      <c r="V1474" s="65" t="str">
        <f t="shared" si="2394"/>
        <v/>
      </c>
      <c r="W1474" s="65" t="str">
        <f t="shared" si="2394"/>
        <v/>
      </c>
      <c r="X1474" s="65" t="str">
        <f t="shared" si="2394"/>
        <v/>
      </c>
      <c r="Y1474" s="65" t="str">
        <f t="shared" si="2394"/>
        <v/>
      </c>
      <c r="Z1474" s="65" t="str">
        <f t="shared" si="2394"/>
        <v/>
      </c>
    </row>
    <row r="1475">
      <c r="B1475" s="23"/>
      <c r="C1475" s="9"/>
      <c r="D1475" s="9"/>
      <c r="E1475" s="9"/>
      <c r="F1475" s="2"/>
      <c r="G1475" s="3"/>
      <c r="I1475" s="64" t="str">
        <f t="shared" si="4"/>
        <v/>
      </c>
      <c r="J1475" s="13" t="str">
        <f t="shared" si="1840"/>
        <v/>
      </c>
      <c r="K1475" s="13" t="str">
        <f t="shared" si="1879"/>
        <v/>
      </c>
      <c r="L1475" s="65" t="str">
        <f t="shared" ref="L1475:Z1475" si="2395">if($E1475="","",if($E1475="Injured",if(and(L$1=year(today()),L$1&lt;=$I1475,L$1&gt;=$H1475),0,if(and(L$1&lt;=$I1475,L$1&gt;=$H1475),$F1475,"")),if($E1475="Dropped",if(and(L$1&lt;=$I1475,L$1&gt;=$H1475),if(Year($D1475)=L$1,$F1475*0.8,if((year($D1475)+1)=L$1,$F1475*0.6,$F1475*0.4)) ,""),if($E1475="Minors",0,if($E1475="FA Contract",if(and(L$1&lt;=$I1475,L$1&gt;=$H1475),$F1475,""),if($E1475="YP Contract",if(L$1=$H1475,500000,if(L$1=($H1475+1),1000000,if(L$1=($H1475+2),1500000,"")))))))))</f>
        <v/>
      </c>
      <c r="M1475" s="65" t="str">
        <f t="shared" si="2395"/>
        <v/>
      </c>
      <c r="N1475" s="65" t="str">
        <f t="shared" si="2395"/>
        <v/>
      </c>
      <c r="O1475" s="65" t="str">
        <f t="shared" si="2395"/>
        <v/>
      </c>
      <c r="P1475" s="65" t="str">
        <f t="shared" si="2395"/>
        <v/>
      </c>
      <c r="Q1475" s="65" t="str">
        <f t="shared" si="2395"/>
        <v/>
      </c>
      <c r="R1475" s="65" t="str">
        <f t="shared" si="2395"/>
        <v/>
      </c>
      <c r="S1475" s="65" t="str">
        <f t="shared" si="2395"/>
        <v/>
      </c>
      <c r="T1475" s="65" t="str">
        <f t="shared" si="2395"/>
        <v/>
      </c>
      <c r="U1475" s="65" t="str">
        <f t="shared" si="2395"/>
        <v/>
      </c>
      <c r="V1475" s="65" t="str">
        <f t="shared" si="2395"/>
        <v/>
      </c>
      <c r="W1475" s="65" t="str">
        <f t="shared" si="2395"/>
        <v/>
      </c>
      <c r="X1475" s="65" t="str">
        <f t="shared" si="2395"/>
        <v/>
      </c>
      <c r="Y1475" s="65" t="str">
        <f t="shared" si="2395"/>
        <v/>
      </c>
      <c r="Z1475" s="65" t="str">
        <f t="shared" si="2395"/>
        <v/>
      </c>
    </row>
    <row r="1476">
      <c r="B1476" s="23"/>
      <c r="C1476" s="9"/>
      <c r="D1476" s="9"/>
      <c r="E1476" s="9"/>
      <c r="F1476" s="2"/>
      <c r="G1476" s="3"/>
      <c r="I1476" s="64" t="str">
        <f t="shared" si="4"/>
        <v/>
      </c>
      <c r="J1476" s="13" t="str">
        <f t="shared" si="1840"/>
        <v/>
      </c>
      <c r="K1476" s="13" t="str">
        <f t="shared" si="1879"/>
        <v/>
      </c>
      <c r="L1476" s="65" t="str">
        <f t="shared" ref="L1476:Z1476" si="2396">if($E1476="","",if($E1476="Injured",if(and(L$1=year(today()),L$1&lt;=$I1476,L$1&gt;=$H1476),0,if(and(L$1&lt;=$I1476,L$1&gt;=$H1476),$F1476,"")),if($E1476="Dropped",if(and(L$1&lt;=$I1476,L$1&gt;=$H1476),if(Year($D1476)=L$1,$F1476*0.8,if((year($D1476)+1)=L$1,$F1476*0.6,$F1476*0.4)) ,""),if($E1476="Minors",0,if($E1476="FA Contract",if(and(L$1&lt;=$I1476,L$1&gt;=$H1476),$F1476,""),if($E1476="YP Contract",if(L$1=$H1476,500000,if(L$1=($H1476+1),1000000,if(L$1=($H1476+2),1500000,"")))))))))</f>
        <v/>
      </c>
      <c r="M1476" s="65" t="str">
        <f t="shared" si="2396"/>
        <v/>
      </c>
      <c r="N1476" s="65" t="str">
        <f t="shared" si="2396"/>
        <v/>
      </c>
      <c r="O1476" s="65" t="str">
        <f t="shared" si="2396"/>
        <v/>
      </c>
      <c r="P1476" s="65" t="str">
        <f t="shared" si="2396"/>
        <v/>
      </c>
      <c r="Q1476" s="65" t="str">
        <f t="shared" si="2396"/>
        <v/>
      </c>
      <c r="R1476" s="65" t="str">
        <f t="shared" si="2396"/>
        <v/>
      </c>
      <c r="S1476" s="65" t="str">
        <f t="shared" si="2396"/>
        <v/>
      </c>
      <c r="T1476" s="65" t="str">
        <f t="shared" si="2396"/>
        <v/>
      </c>
      <c r="U1476" s="65" t="str">
        <f t="shared" si="2396"/>
        <v/>
      </c>
      <c r="V1476" s="65" t="str">
        <f t="shared" si="2396"/>
        <v/>
      </c>
      <c r="W1476" s="65" t="str">
        <f t="shared" si="2396"/>
        <v/>
      </c>
      <c r="X1476" s="65" t="str">
        <f t="shared" si="2396"/>
        <v/>
      </c>
      <c r="Y1476" s="65" t="str">
        <f t="shared" si="2396"/>
        <v/>
      </c>
      <c r="Z1476" s="65" t="str">
        <f t="shared" si="2396"/>
        <v/>
      </c>
    </row>
    <row r="1477">
      <c r="B1477" s="23"/>
      <c r="C1477" s="9"/>
      <c r="D1477" s="9"/>
      <c r="E1477" s="9"/>
      <c r="F1477" s="2"/>
      <c r="G1477" s="3"/>
      <c r="I1477" s="64" t="str">
        <f t="shared" si="4"/>
        <v/>
      </c>
      <c r="J1477" s="13" t="str">
        <f t="shared" si="1840"/>
        <v/>
      </c>
      <c r="K1477" s="13" t="str">
        <f t="shared" si="1879"/>
        <v/>
      </c>
      <c r="L1477" s="65" t="str">
        <f t="shared" ref="L1477:Z1477" si="2397">if($E1477="","",if($E1477="Injured",if(and(L$1=year(today()),L$1&lt;=$I1477,L$1&gt;=$H1477),0,if(and(L$1&lt;=$I1477,L$1&gt;=$H1477),$F1477,"")),if($E1477="Dropped",if(and(L$1&lt;=$I1477,L$1&gt;=$H1477),if(Year($D1477)=L$1,$F1477*0.8,if((year($D1477)+1)=L$1,$F1477*0.6,$F1477*0.4)) ,""),if($E1477="Minors",0,if($E1477="FA Contract",if(and(L$1&lt;=$I1477,L$1&gt;=$H1477),$F1477,""),if($E1477="YP Contract",if(L$1=$H1477,500000,if(L$1=($H1477+1),1000000,if(L$1=($H1477+2),1500000,"")))))))))</f>
        <v/>
      </c>
      <c r="M1477" s="65" t="str">
        <f t="shared" si="2397"/>
        <v/>
      </c>
      <c r="N1477" s="65" t="str">
        <f t="shared" si="2397"/>
        <v/>
      </c>
      <c r="O1477" s="65" t="str">
        <f t="shared" si="2397"/>
        <v/>
      </c>
      <c r="P1477" s="65" t="str">
        <f t="shared" si="2397"/>
        <v/>
      </c>
      <c r="Q1477" s="65" t="str">
        <f t="shared" si="2397"/>
        <v/>
      </c>
      <c r="R1477" s="65" t="str">
        <f t="shared" si="2397"/>
        <v/>
      </c>
      <c r="S1477" s="65" t="str">
        <f t="shared" si="2397"/>
        <v/>
      </c>
      <c r="T1477" s="65" t="str">
        <f t="shared" si="2397"/>
        <v/>
      </c>
      <c r="U1477" s="65" t="str">
        <f t="shared" si="2397"/>
        <v/>
      </c>
      <c r="V1477" s="65" t="str">
        <f t="shared" si="2397"/>
        <v/>
      </c>
      <c r="W1477" s="65" t="str">
        <f t="shared" si="2397"/>
        <v/>
      </c>
      <c r="X1477" s="65" t="str">
        <f t="shared" si="2397"/>
        <v/>
      </c>
      <c r="Y1477" s="65" t="str">
        <f t="shared" si="2397"/>
        <v/>
      </c>
      <c r="Z1477" s="65" t="str">
        <f t="shared" si="2397"/>
        <v/>
      </c>
    </row>
    <row r="1478">
      <c r="B1478" s="23"/>
      <c r="C1478" s="9"/>
      <c r="D1478" s="9"/>
      <c r="E1478" s="9"/>
      <c r="F1478" s="2"/>
      <c r="G1478" s="3"/>
      <c r="I1478" s="64" t="str">
        <f t="shared" si="4"/>
        <v/>
      </c>
      <c r="J1478" s="13" t="str">
        <f t="shared" si="1840"/>
        <v/>
      </c>
      <c r="K1478" s="13" t="str">
        <f t="shared" si="1879"/>
        <v/>
      </c>
      <c r="L1478" s="65" t="str">
        <f t="shared" ref="L1478:Z1478" si="2398">if($E1478="","",if($E1478="Injured",if(and(L$1=year(today()),L$1&lt;=$I1478,L$1&gt;=$H1478),0,if(and(L$1&lt;=$I1478,L$1&gt;=$H1478),$F1478,"")),if($E1478="Dropped",if(and(L$1&lt;=$I1478,L$1&gt;=$H1478),if(Year($D1478)=L$1,$F1478*0.8,if((year($D1478)+1)=L$1,$F1478*0.6,$F1478*0.4)) ,""),if($E1478="Minors",0,if($E1478="FA Contract",if(and(L$1&lt;=$I1478,L$1&gt;=$H1478),$F1478,""),if($E1478="YP Contract",if(L$1=$H1478,500000,if(L$1=($H1478+1),1000000,if(L$1=($H1478+2),1500000,"")))))))))</f>
        <v/>
      </c>
      <c r="M1478" s="65" t="str">
        <f t="shared" si="2398"/>
        <v/>
      </c>
      <c r="N1478" s="65" t="str">
        <f t="shared" si="2398"/>
        <v/>
      </c>
      <c r="O1478" s="65" t="str">
        <f t="shared" si="2398"/>
        <v/>
      </c>
      <c r="P1478" s="65" t="str">
        <f t="shared" si="2398"/>
        <v/>
      </c>
      <c r="Q1478" s="65" t="str">
        <f t="shared" si="2398"/>
        <v/>
      </c>
      <c r="R1478" s="65" t="str">
        <f t="shared" si="2398"/>
        <v/>
      </c>
      <c r="S1478" s="65" t="str">
        <f t="shared" si="2398"/>
        <v/>
      </c>
      <c r="T1478" s="65" t="str">
        <f t="shared" si="2398"/>
        <v/>
      </c>
      <c r="U1478" s="65" t="str">
        <f t="shared" si="2398"/>
        <v/>
      </c>
      <c r="V1478" s="65" t="str">
        <f t="shared" si="2398"/>
        <v/>
      </c>
      <c r="W1478" s="65" t="str">
        <f t="shared" si="2398"/>
        <v/>
      </c>
      <c r="X1478" s="65" t="str">
        <f t="shared" si="2398"/>
        <v/>
      </c>
      <c r="Y1478" s="65" t="str">
        <f t="shared" si="2398"/>
        <v/>
      </c>
      <c r="Z1478" s="65" t="str">
        <f t="shared" si="2398"/>
        <v/>
      </c>
    </row>
    <row r="1479">
      <c r="B1479" s="23"/>
      <c r="C1479" s="9"/>
      <c r="D1479" s="9"/>
      <c r="E1479" s="9"/>
      <c r="F1479" s="2"/>
      <c r="G1479" s="3"/>
      <c r="I1479" s="64" t="str">
        <f t="shared" si="4"/>
        <v/>
      </c>
      <c r="J1479" s="13" t="str">
        <f t="shared" si="1840"/>
        <v/>
      </c>
      <c r="K1479" s="13" t="str">
        <f t="shared" si="1879"/>
        <v/>
      </c>
      <c r="L1479" s="65" t="str">
        <f t="shared" ref="L1479:Z1479" si="2399">if($E1479="","",if($E1479="Injured",if(and(L$1=year(today()),L$1&lt;=$I1479,L$1&gt;=$H1479),0,if(and(L$1&lt;=$I1479,L$1&gt;=$H1479),$F1479,"")),if($E1479="Dropped",if(and(L$1&lt;=$I1479,L$1&gt;=$H1479),if(Year($D1479)=L$1,$F1479*0.8,if((year($D1479)+1)=L$1,$F1479*0.6,$F1479*0.4)) ,""),if($E1479="Minors",0,if($E1479="FA Contract",if(and(L$1&lt;=$I1479,L$1&gt;=$H1479),$F1479,""),if($E1479="YP Contract",if(L$1=$H1479,500000,if(L$1=($H1479+1),1000000,if(L$1=($H1479+2),1500000,"")))))))))</f>
        <v/>
      </c>
      <c r="M1479" s="65" t="str">
        <f t="shared" si="2399"/>
        <v/>
      </c>
      <c r="N1479" s="65" t="str">
        <f t="shared" si="2399"/>
        <v/>
      </c>
      <c r="O1479" s="65" t="str">
        <f t="shared" si="2399"/>
        <v/>
      </c>
      <c r="P1479" s="65" t="str">
        <f t="shared" si="2399"/>
        <v/>
      </c>
      <c r="Q1479" s="65" t="str">
        <f t="shared" si="2399"/>
        <v/>
      </c>
      <c r="R1479" s="65" t="str">
        <f t="shared" si="2399"/>
        <v/>
      </c>
      <c r="S1479" s="65" t="str">
        <f t="shared" si="2399"/>
        <v/>
      </c>
      <c r="T1479" s="65" t="str">
        <f t="shared" si="2399"/>
        <v/>
      </c>
      <c r="U1479" s="65" t="str">
        <f t="shared" si="2399"/>
        <v/>
      </c>
      <c r="V1479" s="65" t="str">
        <f t="shared" si="2399"/>
        <v/>
      </c>
      <c r="W1479" s="65" t="str">
        <f t="shared" si="2399"/>
        <v/>
      </c>
      <c r="X1479" s="65" t="str">
        <f t="shared" si="2399"/>
        <v/>
      </c>
      <c r="Y1479" s="65" t="str">
        <f t="shared" si="2399"/>
        <v/>
      </c>
      <c r="Z1479" s="65" t="str">
        <f t="shared" si="2399"/>
        <v/>
      </c>
    </row>
    <row r="1480">
      <c r="B1480" s="23"/>
      <c r="C1480" s="9"/>
      <c r="D1480" s="9"/>
      <c r="E1480" s="9"/>
      <c r="F1480" s="2"/>
      <c r="G1480" s="3"/>
      <c r="I1480" s="64" t="str">
        <f t="shared" si="4"/>
        <v/>
      </c>
      <c r="J1480" s="13" t="str">
        <f t="shared" si="1840"/>
        <v/>
      </c>
      <c r="K1480" s="13" t="str">
        <f t="shared" si="1879"/>
        <v/>
      </c>
      <c r="L1480" s="65" t="str">
        <f t="shared" ref="L1480:Z1480" si="2400">if($E1480="","",if($E1480="Injured",if(and(L$1=year(today()),L$1&lt;=$I1480,L$1&gt;=$H1480),0,if(and(L$1&lt;=$I1480,L$1&gt;=$H1480),$F1480,"")),if($E1480="Dropped",if(and(L$1&lt;=$I1480,L$1&gt;=$H1480),if(Year($D1480)=L$1,$F1480*0.8,if((year($D1480)+1)=L$1,$F1480*0.6,$F1480*0.4)) ,""),if($E1480="Minors",0,if($E1480="FA Contract",if(and(L$1&lt;=$I1480,L$1&gt;=$H1480),$F1480,""),if($E1480="YP Contract",if(L$1=$H1480,500000,if(L$1=($H1480+1),1000000,if(L$1=($H1480+2),1500000,"")))))))))</f>
        <v/>
      </c>
      <c r="M1480" s="65" t="str">
        <f t="shared" si="2400"/>
        <v/>
      </c>
      <c r="N1480" s="65" t="str">
        <f t="shared" si="2400"/>
        <v/>
      </c>
      <c r="O1480" s="65" t="str">
        <f t="shared" si="2400"/>
        <v/>
      </c>
      <c r="P1480" s="65" t="str">
        <f t="shared" si="2400"/>
        <v/>
      </c>
      <c r="Q1480" s="65" t="str">
        <f t="shared" si="2400"/>
        <v/>
      </c>
      <c r="R1480" s="65" t="str">
        <f t="shared" si="2400"/>
        <v/>
      </c>
      <c r="S1480" s="65" t="str">
        <f t="shared" si="2400"/>
        <v/>
      </c>
      <c r="T1480" s="65" t="str">
        <f t="shared" si="2400"/>
        <v/>
      </c>
      <c r="U1480" s="65" t="str">
        <f t="shared" si="2400"/>
        <v/>
      </c>
      <c r="V1480" s="65" t="str">
        <f t="shared" si="2400"/>
        <v/>
      </c>
      <c r="W1480" s="65" t="str">
        <f t="shared" si="2400"/>
        <v/>
      </c>
      <c r="X1480" s="65" t="str">
        <f t="shared" si="2400"/>
        <v/>
      </c>
      <c r="Y1480" s="65" t="str">
        <f t="shared" si="2400"/>
        <v/>
      </c>
      <c r="Z1480" s="65" t="str">
        <f t="shared" si="2400"/>
        <v/>
      </c>
    </row>
    <row r="1481">
      <c r="B1481" s="23"/>
      <c r="C1481" s="9"/>
      <c r="D1481" s="9"/>
      <c r="E1481" s="9"/>
      <c r="F1481" s="2"/>
      <c r="G1481" s="3"/>
      <c r="I1481" s="64" t="str">
        <f t="shared" si="4"/>
        <v/>
      </c>
      <c r="J1481" s="13" t="str">
        <f t="shared" si="1840"/>
        <v/>
      </c>
      <c r="K1481" s="13" t="str">
        <f t="shared" si="1879"/>
        <v/>
      </c>
      <c r="L1481" s="65" t="str">
        <f t="shared" ref="L1481:Z1481" si="2401">if($E1481="","",if($E1481="Injured",if(and(L$1=year(today()),L$1&lt;=$I1481,L$1&gt;=$H1481),0,if(and(L$1&lt;=$I1481,L$1&gt;=$H1481),$F1481,"")),if($E1481="Dropped",if(and(L$1&lt;=$I1481,L$1&gt;=$H1481),if(Year($D1481)=L$1,$F1481*0.8,if((year($D1481)+1)=L$1,$F1481*0.6,$F1481*0.4)) ,""),if($E1481="Minors",0,if($E1481="FA Contract",if(and(L$1&lt;=$I1481,L$1&gt;=$H1481),$F1481,""),if($E1481="YP Contract",if(L$1=$H1481,500000,if(L$1=($H1481+1),1000000,if(L$1=($H1481+2),1500000,"")))))))))</f>
        <v/>
      </c>
      <c r="M1481" s="65" t="str">
        <f t="shared" si="2401"/>
        <v/>
      </c>
      <c r="N1481" s="65" t="str">
        <f t="shared" si="2401"/>
        <v/>
      </c>
      <c r="O1481" s="65" t="str">
        <f t="shared" si="2401"/>
        <v/>
      </c>
      <c r="P1481" s="65" t="str">
        <f t="shared" si="2401"/>
        <v/>
      </c>
      <c r="Q1481" s="65" t="str">
        <f t="shared" si="2401"/>
        <v/>
      </c>
      <c r="R1481" s="65" t="str">
        <f t="shared" si="2401"/>
        <v/>
      </c>
      <c r="S1481" s="65" t="str">
        <f t="shared" si="2401"/>
        <v/>
      </c>
      <c r="T1481" s="65" t="str">
        <f t="shared" si="2401"/>
        <v/>
      </c>
      <c r="U1481" s="65" t="str">
        <f t="shared" si="2401"/>
        <v/>
      </c>
      <c r="V1481" s="65" t="str">
        <f t="shared" si="2401"/>
        <v/>
      </c>
      <c r="W1481" s="65" t="str">
        <f t="shared" si="2401"/>
        <v/>
      </c>
      <c r="X1481" s="65" t="str">
        <f t="shared" si="2401"/>
        <v/>
      </c>
      <c r="Y1481" s="65" t="str">
        <f t="shared" si="2401"/>
        <v/>
      </c>
      <c r="Z1481" s="65" t="str">
        <f t="shared" si="2401"/>
        <v/>
      </c>
    </row>
    <row r="1482">
      <c r="B1482" s="23"/>
      <c r="C1482" s="9"/>
      <c r="D1482" s="9"/>
      <c r="E1482" s="9"/>
      <c r="F1482" s="2"/>
      <c r="G1482" s="3"/>
      <c r="I1482" s="64" t="str">
        <f t="shared" si="4"/>
        <v/>
      </c>
      <c r="J1482" s="13" t="str">
        <f t="shared" si="1840"/>
        <v/>
      </c>
      <c r="K1482" s="13" t="str">
        <f t="shared" si="1879"/>
        <v/>
      </c>
      <c r="L1482" s="65" t="str">
        <f t="shared" ref="L1482:Z1482" si="2402">if($E1482="","",if($E1482="Injured",if(and(L$1=year(today()),L$1&lt;=$I1482,L$1&gt;=$H1482),0,if(and(L$1&lt;=$I1482,L$1&gt;=$H1482),$F1482,"")),if($E1482="Dropped",if(and(L$1&lt;=$I1482,L$1&gt;=$H1482),if(Year($D1482)=L$1,$F1482*0.8,if((year($D1482)+1)=L$1,$F1482*0.6,$F1482*0.4)) ,""),if($E1482="Minors",0,if($E1482="FA Contract",if(and(L$1&lt;=$I1482,L$1&gt;=$H1482),$F1482,""),if($E1482="YP Contract",if(L$1=$H1482,500000,if(L$1=($H1482+1),1000000,if(L$1=($H1482+2),1500000,"")))))))))</f>
        <v/>
      </c>
      <c r="M1482" s="65" t="str">
        <f t="shared" si="2402"/>
        <v/>
      </c>
      <c r="N1482" s="65" t="str">
        <f t="shared" si="2402"/>
        <v/>
      </c>
      <c r="O1482" s="65" t="str">
        <f t="shared" si="2402"/>
        <v/>
      </c>
      <c r="P1482" s="65" t="str">
        <f t="shared" si="2402"/>
        <v/>
      </c>
      <c r="Q1482" s="65" t="str">
        <f t="shared" si="2402"/>
        <v/>
      </c>
      <c r="R1482" s="65" t="str">
        <f t="shared" si="2402"/>
        <v/>
      </c>
      <c r="S1482" s="65" t="str">
        <f t="shared" si="2402"/>
        <v/>
      </c>
      <c r="T1482" s="65" t="str">
        <f t="shared" si="2402"/>
        <v/>
      </c>
      <c r="U1482" s="65" t="str">
        <f t="shared" si="2402"/>
        <v/>
      </c>
      <c r="V1482" s="65" t="str">
        <f t="shared" si="2402"/>
        <v/>
      </c>
      <c r="W1482" s="65" t="str">
        <f t="shared" si="2402"/>
        <v/>
      </c>
      <c r="X1482" s="65" t="str">
        <f t="shared" si="2402"/>
        <v/>
      </c>
      <c r="Y1482" s="65" t="str">
        <f t="shared" si="2402"/>
        <v/>
      </c>
      <c r="Z1482" s="65" t="str">
        <f t="shared" si="2402"/>
        <v/>
      </c>
    </row>
    <row r="1483">
      <c r="B1483" s="23"/>
      <c r="C1483" s="9"/>
      <c r="D1483" s="9"/>
      <c r="E1483" s="9"/>
      <c r="F1483" s="2"/>
      <c r="G1483" s="3"/>
      <c r="I1483" s="64" t="str">
        <f t="shared" si="4"/>
        <v/>
      </c>
      <c r="J1483" s="13" t="str">
        <f t="shared" si="1840"/>
        <v/>
      </c>
      <c r="K1483" s="13" t="str">
        <f t="shared" si="1879"/>
        <v/>
      </c>
      <c r="L1483" s="65" t="str">
        <f t="shared" ref="L1483:Z1483" si="2403">if($E1483="","",if($E1483="Injured",if(and(L$1=year(today()),L$1&lt;=$I1483,L$1&gt;=$H1483),0,if(and(L$1&lt;=$I1483,L$1&gt;=$H1483),$F1483,"")),if($E1483="Dropped",if(and(L$1&lt;=$I1483,L$1&gt;=$H1483),if(Year($D1483)=L$1,$F1483*0.8,if((year($D1483)+1)=L$1,$F1483*0.6,$F1483*0.4)) ,""),if($E1483="Minors",0,if($E1483="FA Contract",if(and(L$1&lt;=$I1483,L$1&gt;=$H1483),$F1483,""),if($E1483="YP Contract",if(L$1=$H1483,500000,if(L$1=($H1483+1),1000000,if(L$1=($H1483+2),1500000,"")))))))))</f>
        <v/>
      </c>
      <c r="M1483" s="65" t="str">
        <f t="shared" si="2403"/>
        <v/>
      </c>
      <c r="N1483" s="65" t="str">
        <f t="shared" si="2403"/>
        <v/>
      </c>
      <c r="O1483" s="65" t="str">
        <f t="shared" si="2403"/>
        <v/>
      </c>
      <c r="P1483" s="65" t="str">
        <f t="shared" si="2403"/>
        <v/>
      </c>
      <c r="Q1483" s="65" t="str">
        <f t="shared" si="2403"/>
        <v/>
      </c>
      <c r="R1483" s="65" t="str">
        <f t="shared" si="2403"/>
        <v/>
      </c>
      <c r="S1483" s="65" t="str">
        <f t="shared" si="2403"/>
        <v/>
      </c>
      <c r="T1483" s="65" t="str">
        <f t="shared" si="2403"/>
        <v/>
      </c>
      <c r="U1483" s="65" t="str">
        <f t="shared" si="2403"/>
        <v/>
      </c>
      <c r="V1483" s="65" t="str">
        <f t="shared" si="2403"/>
        <v/>
      </c>
      <c r="W1483" s="65" t="str">
        <f t="shared" si="2403"/>
        <v/>
      </c>
      <c r="X1483" s="65" t="str">
        <f t="shared" si="2403"/>
        <v/>
      </c>
      <c r="Y1483" s="65" t="str">
        <f t="shared" si="2403"/>
        <v/>
      </c>
      <c r="Z1483" s="65" t="str">
        <f t="shared" si="2403"/>
        <v/>
      </c>
    </row>
    <row r="1484">
      <c r="B1484" s="23"/>
      <c r="C1484" s="9"/>
      <c r="D1484" s="9"/>
      <c r="E1484" s="9"/>
      <c r="F1484" s="2"/>
      <c r="G1484" s="3"/>
      <c r="I1484" s="64" t="str">
        <f t="shared" si="4"/>
        <v/>
      </c>
      <c r="J1484" s="13" t="str">
        <f t="shared" si="1840"/>
        <v/>
      </c>
      <c r="K1484" s="13" t="str">
        <f t="shared" si="1879"/>
        <v/>
      </c>
      <c r="L1484" s="65" t="str">
        <f t="shared" ref="L1484:Z1484" si="2404">if($E1484="","",if($E1484="Injured",if(and(L$1=year(today()),L$1&lt;=$I1484,L$1&gt;=$H1484),0,if(and(L$1&lt;=$I1484,L$1&gt;=$H1484),$F1484,"")),if($E1484="Dropped",if(and(L$1&lt;=$I1484,L$1&gt;=$H1484),if(Year($D1484)=L$1,$F1484*0.8,if((year($D1484)+1)=L$1,$F1484*0.6,$F1484*0.4)) ,""),if($E1484="Minors",0,if($E1484="FA Contract",if(and(L$1&lt;=$I1484,L$1&gt;=$H1484),$F1484,""),if($E1484="YP Contract",if(L$1=$H1484,500000,if(L$1=($H1484+1),1000000,if(L$1=($H1484+2),1500000,"")))))))))</f>
        <v/>
      </c>
      <c r="M1484" s="65" t="str">
        <f t="shared" si="2404"/>
        <v/>
      </c>
      <c r="N1484" s="65" t="str">
        <f t="shared" si="2404"/>
        <v/>
      </c>
      <c r="O1484" s="65" t="str">
        <f t="shared" si="2404"/>
        <v/>
      </c>
      <c r="P1484" s="65" t="str">
        <f t="shared" si="2404"/>
        <v/>
      </c>
      <c r="Q1484" s="65" t="str">
        <f t="shared" si="2404"/>
        <v/>
      </c>
      <c r="R1484" s="65" t="str">
        <f t="shared" si="2404"/>
        <v/>
      </c>
      <c r="S1484" s="65" t="str">
        <f t="shared" si="2404"/>
        <v/>
      </c>
      <c r="T1484" s="65" t="str">
        <f t="shared" si="2404"/>
        <v/>
      </c>
      <c r="U1484" s="65" t="str">
        <f t="shared" si="2404"/>
        <v/>
      </c>
      <c r="V1484" s="65" t="str">
        <f t="shared" si="2404"/>
        <v/>
      </c>
      <c r="W1484" s="65" t="str">
        <f t="shared" si="2404"/>
        <v/>
      </c>
      <c r="X1484" s="65" t="str">
        <f t="shared" si="2404"/>
        <v/>
      </c>
      <c r="Y1484" s="65" t="str">
        <f t="shared" si="2404"/>
        <v/>
      </c>
      <c r="Z1484" s="65" t="str">
        <f t="shared" si="2404"/>
        <v/>
      </c>
    </row>
    <row r="1485">
      <c r="B1485" s="23"/>
      <c r="C1485" s="9"/>
      <c r="D1485" s="9"/>
      <c r="E1485" s="9"/>
      <c r="F1485" s="2"/>
      <c r="G1485" s="3"/>
      <c r="I1485" s="64" t="str">
        <f t="shared" si="4"/>
        <v/>
      </c>
      <c r="J1485" s="13" t="str">
        <f t="shared" si="1840"/>
        <v/>
      </c>
      <c r="K1485" s="13" t="str">
        <f t="shared" si="1879"/>
        <v/>
      </c>
      <c r="L1485" s="65" t="str">
        <f t="shared" ref="L1485:Z1485" si="2405">if($E1485="","",if($E1485="Injured",if(and(L$1=year(today()),L$1&lt;=$I1485,L$1&gt;=$H1485),0,if(and(L$1&lt;=$I1485,L$1&gt;=$H1485),$F1485,"")),if($E1485="Dropped",if(and(L$1&lt;=$I1485,L$1&gt;=$H1485),if(Year($D1485)=L$1,$F1485*0.8,if((year($D1485)+1)=L$1,$F1485*0.6,$F1485*0.4)) ,""),if($E1485="Minors",0,if($E1485="FA Contract",if(and(L$1&lt;=$I1485,L$1&gt;=$H1485),$F1485,""),if($E1485="YP Contract",if(L$1=$H1485,500000,if(L$1=($H1485+1),1000000,if(L$1=($H1485+2),1500000,"")))))))))</f>
        <v/>
      </c>
      <c r="M1485" s="65" t="str">
        <f t="shared" si="2405"/>
        <v/>
      </c>
      <c r="N1485" s="65" t="str">
        <f t="shared" si="2405"/>
        <v/>
      </c>
      <c r="O1485" s="65" t="str">
        <f t="shared" si="2405"/>
        <v/>
      </c>
      <c r="P1485" s="65" t="str">
        <f t="shared" si="2405"/>
        <v/>
      </c>
      <c r="Q1485" s="65" t="str">
        <f t="shared" si="2405"/>
        <v/>
      </c>
      <c r="R1485" s="65" t="str">
        <f t="shared" si="2405"/>
        <v/>
      </c>
      <c r="S1485" s="65" t="str">
        <f t="shared" si="2405"/>
        <v/>
      </c>
      <c r="T1485" s="65" t="str">
        <f t="shared" si="2405"/>
        <v/>
      </c>
      <c r="U1485" s="65" t="str">
        <f t="shared" si="2405"/>
        <v/>
      </c>
      <c r="V1485" s="65" t="str">
        <f t="shared" si="2405"/>
        <v/>
      </c>
      <c r="W1485" s="65" t="str">
        <f t="shared" si="2405"/>
        <v/>
      </c>
      <c r="X1485" s="65" t="str">
        <f t="shared" si="2405"/>
        <v/>
      </c>
      <c r="Y1485" s="65" t="str">
        <f t="shared" si="2405"/>
        <v/>
      </c>
      <c r="Z1485" s="65" t="str">
        <f t="shared" si="2405"/>
        <v/>
      </c>
    </row>
    <row r="1486">
      <c r="B1486" s="23"/>
      <c r="C1486" s="9"/>
      <c r="D1486" s="9"/>
      <c r="E1486" s="9"/>
      <c r="F1486" s="2"/>
      <c r="G1486" s="3"/>
      <c r="I1486" s="64" t="str">
        <f t="shared" si="4"/>
        <v/>
      </c>
      <c r="J1486" s="13" t="str">
        <f t="shared" si="1840"/>
        <v/>
      </c>
      <c r="K1486" s="13" t="str">
        <f t="shared" si="1879"/>
        <v/>
      </c>
      <c r="L1486" s="65" t="str">
        <f t="shared" ref="L1486:Z1486" si="2406">if($E1486="","",if($E1486="Injured",if(and(L$1=year(today()),L$1&lt;=$I1486,L$1&gt;=$H1486),0,if(and(L$1&lt;=$I1486,L$1&gt;=$H1486),$F1486,"")),if($E1486="Dropped",if(and(L$1&lt;=$I1486,L$1&gt;=$H1486),if(Year($D1486)=L$1,$F1486*0.8,if((year($D1486)+1)=L$1,$F1486*0.6,$F1486*0.4)) ,""),if($E1486="Minors",0,if($E1486="FA Contract",if(and(L$1&lt;=$I1486,L$1&gt;=$H1486),$F1486,""),if($E1486="YP Contract",if(L$1=$H1486,500000,if(L$1=($H1486+1),1000000,if(L$1=($H1486+2),1500000,"")))))))))</f>
        <v/>
      </c>
      <c r="M1486" s="65" t="str">
        <f t="shared" si="2406"/>
        <v/>
      </c>
      <c r="N1486" s="65" t="str">
        <f t="shared" si="2406"/>
        <v/>
      </c>
      <c r="O1486" s="65" t="str">
        <f t="shared" si="2406"/>
        <v/>
      </c>
      <c r="P1486" s="65" t="str">
        <f t="shared" si="2406"/>
        <v/>
      </c>
      <c r="Q1486" s="65" t="str">
        <f t="shared" si="2406"/>
        <v/>
      </c>
      <c r="R1486" s="65" t="str">
        <f t="shared" si="2406"/>
        <v/>
      </c>
      <c r="S1486" s="65" t="str">
        <f t="shared" si="2406"/>
        <v/>
      </c>
      <c r="T1486" s="65" t="str">
        <f t="shared" si="2406"/>
        <v/>
      </c>
      <c r="U1486" s="65" t="str">
        <f t="shared" si="2406"/>
        <v/>
      </c>
      <c r="V1486" s="65" t="str">
        <f t="shared" si="2406"/>
        <v/>
      </c>
      <c r="W1486" s="65" t="str">
        <f t="shared" si="2406"/>
        <v/>
      </c>
      <c r="X1486" s="65" t="str">
        <f t="shared" si="2406"/>
        <v/>
      </c>
      <c r="Y1486" s="65" t="str">
        <f t="shared" si="2406"/>
        <v/>
      </c>
      <c r="Z1486" s="65" t="str">
        <f t="shared" si="2406"/>
        <v/>
      </c>
    </row>
    <row r="1487">
      <c r="B1487" s="23"/>
      <c r="C1487" s="9"/>
      <c r="D1487" s="9"/>
      <c r="E1487" s="9"/>
      <c r="F1487" s="2"/>
      <c r="G1487" s="3"/>
      <c r="I1487" s="64" t="str">
        <f t="shared" si="4"/>
        <v/>
      </c>
      <c r="J1487" s="13" t="str">
        <f t="shared" si="1840"/>
        <v/>
      </c>
      <c r="K1487" s="13" t="str">
        <f t="shared" si="1879"/>
        <v/>
      </c>
      <c r="L1487" s="65" t="str">
        <f t="shared" ref="L1487:Z1487" si="2407">if($E1487="","",if($E1487="Injured",if(and(L$1=year(today()),L$1&lt;=$I1487,L$1&gt;=$H1487),0,if(and(L$1&lt;=$I1487,L$1&gt;=$H1487),$F1487,"")),if($E1487="Dropped",if(and(L$1&lt;=$I1487,L$1&gt;=$H1487),if(Year($D1487)=L$1,$F1487*0.8,if((year($D1487)+1)=L$1,$F1487*0.6,$F1487*0.4)) ,""),if($E1487="Minors",0,if($E1487="FA Contract",if(and(L$1&lt;=$I1487,L$1&gt;=$H1487),$F1487,""),if($E1487="YP Contract",if(L$1=$H1487,500000,if(L$1=($H1487+1),1000000,if(L$1=($H1487+2),1500000,"")))))))))</f>
        <v/>
      </c>
      <c r="M1487" s="65" t="str">
        <f t="shared" si="2407"/>
        <v/>
      </c>
      <c r="N1487" s="65" t="str">
        <f t="shared" si="2407"/>
        <v/>
      </c>
      <c r="O1487" s="65" t="str">
        <f t="shared" si="2407"/>
        <v/>
      </c>
      <c r="P1487" s="65" t="str">
        <f t="shared" si="2407"/>
        <v/>
      </c>
      <c r="Q1487" s="65" t="str">
        <f t="shared" si="2407"/>
        <v/>
      </c>
      <c r="R1487" s="65" t="str">
        <f t="shared" si="2407"/>
        <v/>
      </c>
      <c r="S1487" s="65" t="str">
        <f t="shared" si="2407"/>
        <v/>
      </c>
      <c r="T1487" s="65" t="str">
        <f t="shared" si="2407"/>
        <v/>
      </c>
      <c r="U1487" s="65" t="str">
        <f t="shared" si="2407"/>
        <v/>
      </c>
      <c r="V1487" s="65" t="str">
        <f t="shared" si="2407"/>
        <v/>
      </c>
      <c r="W1487" s="65" t="str">
        <f t="shared" si="2407"/>
        <v/>
      </c>
      <c r="X1487" s="65" t="str">
        <f t="shared" si="2407"/>
        <v/>
      </c>
      <c r="Y1487" s="65" t="str">
        <f t="shared" si="2407"/>
        <v/>
      </c>
      <c r="Z1487" s="65" t="str">
        <f t="shared" si="2407"/>
        <v/>
      </c>
    </row>
    <row r="1488">
      <c r="B1488" s="23"/>
      <c r="C1488" s="9"/>
      <c r="D1488" s="9"/>
      <c r="E1488" s="9"/>
      <c r="F1488" s="2"/>
      <c r="G1488" s="3"/>
      <c r="I1488" s="64" t="str">
        <f t="shared" si="4"/>
        <v/>
      </c>
      <c r="J1488" s="13" t="str">
        <f t="shared" si="1840"/>
        <v/>
      </c>
      <c r="K1488" s="13" t="str">
        <f t="shared" si="1879"/>
        <v/>
      </c>
      <c r="L1488" s="65" t="str">
        <f t="shared" ref="L1488:Z1488" si="2408">if($E1488="","",if($E1488="Injured",if(and(L$1=year(today()),L$1&lt;=$I1488,L$1&gt;=$H1488),0,if(and(L$1&lt;=$I1488,L$1&gt;=$H1488),$F1488,"")),if($E1488="Dropped",if(and(L$1&lt;=$I1488,L$1&gt;=$H1488),if(Year($D1488)=L$1,$F1488*0.8,if((year($D1488)+1)=L$1,$F1488*0.6,$F1488*0.4)) ,""),if($E1488="Minors",0,if($E1488="FA Contract",if(and(L$1&lt;=$I1488,L$1&gt;=$H1488),$F1488,""),if($E1488="YP Contract",if(L$1=$H1488,500000,if(L$1=($H1488+1),1000000,if(L$1=($H1488+2),1500000,"")))))))))</f>
        <v/>
      </c>
      <c r="M1488" s="65" t="str">
        <f t="shared" si="2408"/>
        <v/>
      </c>
      <c r="N1488" s="65" t="str">
        <f t="shared" si="2408"/>
        <v/>
      </c>
      <c r="O1488" s="65" t="str">
        <f t="shared" si="2408"/>
        <v/>
      </c>
      <c r="P1488" s="65" t="str">
        <f t="shared" si="2408"/>
        <v/>
      </c>
      <c r="Q1488" s="65" t="str">
        <f t="shared" si="2408"/>
        <v/>
      </c>
      <c r="R1488" s="65" t="str">
        <f t="shared" si="2408"/>
        <v/>
      </c>
      <c r="S1488" s="65" t="str">
        <f t="shared" si="2408"/>
        <v/>
      </c>
      <c r="T1488" s="65" t="str">
        <f t="shared" si="2408"/>
        <v/>
      </c>
      <c r="U1488" s="65" t="str">
        <f t="shared" si="2408"/>
        <v/>
      </c>
      <c r="V1488" s="65" t="str">
        <f t="shared" si="2408"/>
        <v/>
      </c>
      <c r="W1488" s="65" t="str">
        <f t="shared" si="2408"/>
        <v/>
      </c>
      <c r="X1488" s="65" t="str">
        <f t="shared" si="2408"/>
        <v/>
      </c>
      <c r="Y1488" s="65" t="str">
        <f t="shared" si="2408"/>
        <v/>
      </c>
      <c r="Z1488" s="65" t="str">
        <f t="shared" si="2408"/>
        <v/>
      </c>
    </row>
    <row r="1489">
      <c r="B1489" s="23"/>
      <c r="C1489" s="9"/>
      <c r="D1489" s="9"/>
      <c r="E1489" s="9"/>
      <c r="F1489" s="2"/>
      <c r="G1489" s="3"/>
      <c r="I1489" s="64" t="str">
        <f t="shared" si="4"/>
        <v/>
      </c>
      <c r="J1489" s="13" t="str">
        <f t="shared" si="1840"/>
        <v/>
      </c>
      <c r="K1489" s="13" t="str">
        <f t="shared" si="1879"/>
        <v/>
      </c>
      <c r="L1489" s="65" t="str">
        <f t="shared" ref="L1489:Z1489" si="2409">if($E1489="","",if($E1489="Injured",if(and(L$1=year(today()),L$1&lt;=$I1489,L$1&gt;=$H1489),0,if(and(L$1&lt;=$I1489,L$1&gt;=$H1489),$F1489,"")),if($E1489="Dropped",if(and(L$1&lt;=$I1489,L$1&gt;=$H1489),if(Year($D1489)=L$1,$F1489*0.8,if((year($D1489)+1)=L$1,$F1489*0.6,$F1489*0.4)) ,""),if($E1489="Minors",0,if($E1489="FA Contract",if(and(L$1&lt;=$I1489,L$1&gt;=$H1489),$F1489,""),if($E1489="YP Contract",if(L$1=$H1489,500000,if(L$1=($H1489+1),1000000,if(L$1=($H1489+2),1500000,"")))))))))</f>
        <v/>
      </c>
      <c r="M1489" s="65" t="str">
        <f t="shared" si="2409"/>
        <v/>
      </c>
      <c r="N1489" s="65" t="str">
        <f t="shared" si="2409"/>
        <v/>
      </c>
      <c r="O1489" s="65" t="str">
        <f t="shared" si="2409"/>
        <v/>
      </c>
      <c r="P1489" s="65" t="str">
        <f t="shared" si="2409"/>
        <v/>
      </c>
      <c r="Q1489" s="65" t="str">
        <f t="shared" si="2409"/>
        <v/>
      </c>
      <c r="R1489" s="65" t="str">
        <f t="shared" si="2409"/>
        <v/>
      </c>
      <c r="S1489" s="65" t="str">
        <f t="shared" si="2409"/>
        <v/>
      </c>
      <c r="T1489" s="65" t="str">
        <f t="shared" si="2409"/>
        <v/>
      </c>
      <c r="U1489" s="65" t="str">
        <f t="shared" si="2409"/>
        <v/>
      </c>
      <c r="V1489" s="65" t="str">
        <f t="shared" si="2409"/>
        <v/>
      </c>
      <c r="W1489" s="65" t="str">
        <f t="shared" si="2409"/>
        <v/>
      </c>
      <c r="X1489" s="65" t="str">
        <f t="shared" si="2409"/>
        <v/>
      </c>
      <c r="Y1489" s="65" t="str">
        <f t="shared" si="2409"/>
        <v/>
      </c>
      <c r="Z1489" s="65" t="str">
        <f t="shared" si="2409"/>
        <v/>
      </c>
    </row>
    <row r="1490">
      <c r="B1490" s="23"/>
      <c r="C1490" s="9"/>
      <c r="D1490" s="9"/>
      <c r="E1490" s="9"/>
      <c r="F1490" s="2"/>
      <c r="G1490" s="3"/>
      <c r="I1490" s="64" t="str">
        <f t="shared" si="4"/>
        <v/>
      </c>
      <c r="J1490" s="13" t="str">
        <f t="shared" si="1840"/>
        <v/>
      </c>
      <c r="K1490" s="13" t="str">
        <f t="shared" si="1879"/>
        <v/>
      </c>
      <c r="L1490" s="65" t="str">
        <f t="shared" ref="L1490:Z1490" si="2410">if($E1490="","",if($E1490="Injured",if(and(L$1=year(today()),L$1&lt;=$I1490,L$1&gt;=$H1490),0,if(and(L$1&lt;=$I1490,L$1&gt;=$H1490),$F1490,"")),if($E1490="Dropped",if(and(L$1&lt;=$I1490,L$1&gt;=$H1490),if(Year($D1490)=L$1,$F1490*0.8,if((year($D1490)+1)=L$1,$F1490*0.6,$F1490*0.4)) ,""),if($E1490="Minors",0,if($E1490="FA Contract",if(and(L$1&lt;=$I1490,L$1&gt;=$H1490),$F1490,""),if($E1490="YP Contract",if(L$1=$H1490,500000,if(L$1=($H1490+1),1000000,if(L$1=($H1490+2),1500000,"")))))))))</f>
        <v/>
      </c>
      <c r="M1490" s="65" t="str">
        <f t="shared" si="2410"/>
        <v/>
      </c>
      <c r="N1490" s="65" t="str">
        <f t="shared" si="2410"/>
        <v/>
      </c>
      <c r="O1490" s="65" t="str">
        <f t="shared" si="2410"/>
        <v/>
      </c>
      <c r="P1490" s="65" t="str">
        <f t="shared" si="2410"/>
        <v/>
      </c>
      <c r="Q1490" s="65" t="str">
        <f t="shared" si="2410"/>
        <v/>
      </c>
      <c r="R1490" s="65" t="str">
        <f t="shared" si="2410"/>
        <v/>
      </c>
      <c r="S1490" s="65" t="str">
        <f t="shared" si="2410"/>
        <v/>
      </c>
      <c r="T1490" s="65" t="str">
        <f t="shared" si="2410"/>
        <v/>
      </c>
      <c r="U1490" s="65" t="str">
        <f t="shared" si="2410"/>
        <v/>
      </c>
      <c r="V1490" s="65" t="str">
        <f t="shared" si="2410"/>
        <v/>
      </c>
      <c r="W1490" s="65" t="str">
        <f t="shared" si="2410"/>
        <v/>
      </c>
      <c r="X1490" s="65" t="str">
        <f t="shared" si="2410"/>
        <v/>
      </c>
      <c r="Y1490" s="65" t="str">
        <f t="shared" si="2410"/>
        <v/>
      </c>
      <c r="Z1490" s="65" t="str">
        <f t="shared" si="2410"/>
        <v/>
      </c>
    </row>
    <row r="1491">
      <c r="B1491" s="23"/>
      <c r="C1491" s="9"/>
      <c r="D1491" s="9"/>
      <c r="E1491" s="9"/>
      <c r="F1491" s="2"/>
      <c r="G1491" s="3"/>
      <c r="I1491" s="64" t="str">
        <f t="shared" si="4"/>
        <v/>
      </c>
      <c r="J1491" s="13" t="str">
        <f t="shared" si="1840"/>
        <v/>
      </c>
      <c r="K1491" s="13" t="str">
        <f t="shared" si="1879"/>
        <v/>
      </c>
      <c r="L1491" s="65" t="str">
        <f t="shared" ref="L1491:Z1491" si="2411">if($E1491="","",if($E1491="Injured",if(and(L$1=year(today()),L$1&lt;=$I1491,L$1&gt;=$H1491),0,if(and(L$1&lt;=$I1491,L$1&gt;=$H1491),$F1491,"")),if($E1491="Dropped",if(and(L$1&lt;=$I1491,L$1&gt;=$H1491),if(Year($D1491)=L$1,$F1491*0.8,if((year($D1491)+1)=L$1,$F1491*0.6,$F1491*0.4)) ,""),if($E1491="Minors",0,if($E1491="FA Contract",if(and(L$1&lt;=$I1491,L$1&gt;=$H1491),$F1491,""),if($E1491="YP Contract",if(L$1=$H1491,500000,if(L$1=($H1491+1),1000000,if(L$1=($H1491+2),1500000,"")))))))))</f>
        <v/>
      </c>
      <c r="M1491" s="65" t="str">
        <f t="shared" si="2411"/>
        <v/>
      </c>
      <c r="N1491" s="65" t="str">
        <f t="shared" si="2411"/>
        <v/>
      </c>
      <c r="O1491" s="65" t="str">
        <f t="shared" si="2411"/>
        <v/>
      </c>
      <c r="P1491" s="65" t="str">
        <f t="shared" si="2411"/>
        <v/>
      </c>
      <c r="Q1491" s="65" t="str">
        <f t="shared" si="2411"/>
        <v/>
      </c>
      <c r="R1491" s="65" t="str">
        <f t="shared" si="2411"/>
        <v/>
      </c>
      <c r="S1491" s="65" t="str">
        <f t="shared" si="2411"/>
        <v/>
      </c>
      <c r="T1491" s="65" t="str">
        <f t="shared" si="2411"/>
        <v/>
      </c>
      <c r="U1491" s="65" t="str">
        <f t="shared" si="2411"/>
        <v/>
      </c>
      <c r="V1491" s="65" t="str">
        <f t="shared" si="2411"/>
        <v/>
      </c>
      <c r="W1491" s="65" t="str">
        <f t="shared" si="2411"/>
        <v/>
      </c>
      <c r="X1491" s="65" t="str">
        <f t="shared" si="2411"/>
        <v/>
      </c>
      <c r="Y1491" s="65" t="str">
        <f t="shared" si="2411"/>
        <v/>
      </c>
      <c r="Z1491" s="65" t="str">
        <f t="shared" si="2411"/>
        <v/>
      </c>
    </row>
    <row r="1492">
      <c r="B1492" s="23"/>
      <c r="C1492" s="9"/>
      <c r="D1492" s="9"/>
      <c r="E1492" s="9"/>
      <c r="F1492" s="2"/>
      <c r="G1492" s="3"/>
      <c r="I1492" s="64" t="str">
        <f t="shared" si="4"/>
        <v/>
      </c>
      <c r="J1492" s="13" t="str">
        <f t="shared" si="1840"/>
        <v/>
      </c>
      <c r="K1492" s="13" t="str">
        <f t="shared" si="1879"/>
        <v/>
      </c>
      <c r="L1492" s="65" t="str">
        <f t="shared" ref="L1492:Z1492" si="2412">if($E1492="","",if($E1492="Injured",if(and(L$1=year(today()),L$1&lt;=$I1492,L$1&gt;=$H1492),0,if(and(L$1&lt;=$I1492,L$1&gt;=$H1492),$F1492,"")),if($E1492="Dropped",if(and(L$1&lt;=$I1492,L$1&gt;=$H1492),if(Year($D1492)=L$1,$F1492*0.8,if((year($D1492)+1)=L$1,$F1492*0.6,$F1492*0.4)) ,""),if($E1492="Minors",0,if($E1492="FA Contract",if(and(L$1&lt;=$I1492,L$1&gt;=$H1492),$F1492,""),if($E1492="YP Contract",if(L$1=$H1492,500000,if(L$1=($H1492+1),1000000,if(L$1=($H1492+2),1500000,"")))))))))</f>
        <v/>
      </c>
      <c r="M1492" s="65" t="str">
        <f t="shared" si="2412"/>
        <v/>
      </c>
      <c r="N1492" s="65" t="str">
        <f t="shared" si="2412"/>
        <v/>
      </c>
      <c r="O1492" s="65" t="str">
        <f t="shared" si="2412"/>
        <v/>
      </c>
      <c r="P1492" s="65" t="str">
        <f t="shared" si="2412"/>
        <v/>
      </c>
      <c r="Q1492" s="65" t="str">
        <f t="shared" si="2412"/>
        <v/>
      </c>
      <c r="R1492" s="65" t="str">
        <f t="shared" si="2412"/>
        <v/>
      </c>
      <c r="S1492" s="65" t="str">
        <f t="shared" si="2412"/>
        <v/>
      </c>
      <c r="T1492" s="65" t="str">
        <f t="shared" si="2412"/>
        <v/>
      </c>
      <c r="U1492" s="65" t="str">
        <f t="shared" si="2412"/>
        <v/>
      </c>
      <c r="V1492" s="65" t="str">
        <f t="shared" si="2412"/>
        <v/>
      </c>
      <c r="W1492" s="65" t="str">
        <f t="shared" si="2412"/>
        <v/>
      </c>
      <c r="X1492" s="65" t="str">
        <f t="shared" si="2412"/>
        <v/>
      </c>
      <c r="Y1492" s="65" t="str">
        <f t="shared" si="2412"/>
        <v/>
      </c>
      <c r="Z1492" s="65" t="str">
        <f t="shared" si="2412"/>
        <v/>
      </c>
    </row>
    <row r="1493">
      <c r="B1493" s="23"/>
      <c r="C1493" s="9"/>
      <c r="D1493" s="9"/>
      <c r="E1493" s="9"/>
      <c r="F1493" s="2"/>
      <c r="G1493" s="3"/>
      <c r="I1493" s="64" t="str">
        <f t="shared" si="4"/>
        <v/>
      </c>
      <c r="J1493" s="13" t="str">
        <f t="shared" si="1840"/>
        <v/>
      </c>
      <c r="K1493" s="13" t="str">
        <f t="shared" si="1879"/>
        <v/>
      </c>
      <c r="L1493" s="65" t="str">
        <f t="shared" ref="L1493:Z1493" si="2413">if($E1493="","",if($E1493="Injured",if(and(L$1=year(today()),L$1&lt;=$I1493,L$1&gt;=$H1493),0,if(and(L$1&lt;=$I1493,L$1&gt;=$H1493),$F1493,"")),if($E1493="Dropped",if(and(L$1&lt;=$I1493,L$1&gt;=$H1493),if(Year($D1493)=L$1,$F1493*0.8,if((year($D1493)+1)=L$1,$F1493*0.6,$F1493*0.4)) ,""),if($E1493="Minors",0,if($E1493="FA Contract",if(and(L$1&lt;=$I1493,L$1&gt;=$H1493),$F1493,""),if($E1493="YP Contract",if(L$1=$H1493,500000,if(L$1=($H1493+1),1000000,if(L$1=($H1493+2),1500000,"")))))))))</f>
        <v/>
      </c>
      <c r="M1493" s="65" t="str">
        <f t="shared" si="2413"/>
        <v/>
      </c>
      <c r="N1493" s="65" t="str">
        <f t="shared" si="2413"/>
        <v/>
      </c>
      <c r="O1493" s="65" t="str">
        <f t="shared" si="2413"/>
        <v/>
      </c>
      <c r="P1493" s="65" t="str">
        <f t="shared" si="2413"/>
        <v/>
      </c>
      <c r="Q1493" s="65" t="str">
        <f t="shared" si="2413"/>
        <v/>
      </c>
      <c r="R1493" s="65" t="str">
        <f t="shared" si="2413"/>
        <v/>
      </c>
      <c r="S1493" s="65" t="str">
        <f t="shared" si="2413"/>
        <v/>
      </c>
      <c r="T1493" s="65" t="str">
        <f t="shared" si="2413"/>
        <v/>
      </c>
      <c r="U1493" s="65" t="str">
        <f t="shared" si="2413"/>
        <v/>
      </c>
      <c r="V1493" s="65" t="str">
        <f t="shared" si="2413"/>
        <v/>
      </c>
      <c r="W1493" s="65" t="str">
        <f t="shared" si="2413"/>
        <v/>
      </c>
      <c r="X1493" s="65" t="str">
        <f t="shared" si="2413"/>
        <v/>
      </c>
      <c r="Y1493" s="65" t="str">
        <f t="shared" si="2413"/>
        <v/>
      </c>
      <c r="Z1493" s="65" t="str">
        <f t="shared" si="2413"/>
        <v/>
      </c>
    </row>
    <row r="1494">
      <c r="B1494" s="23"/>
      <c r="C1494" s="9"/>
      <c r="D1494" s="9"/>
      <c r="E1494" s="9"/>
      <c r="F1494" s="2"/>
      <c r="G1494" s="3"/>
      <c r="I1494" s="64" t="str">
        <f t="shared" si="4"/>
        <v/>
      </c>
      <c r="J1494" s="13" t="str">
        <f t="shared" si="1840"/>
        <v/>
      </c>
      <c r="K1494" s="13" t="str">
        <f t="shared" si="1879"/>
        <v/>
      </c>
      <c r="L1494" s="65" t="str">
        <f t="shared" ref="L1494:Z1494" si="2414">if($E1494="","",if($E1494="Injured",if(and(L$1=year(today()),L$1&lt;=$I1494,L$1&gt;=$H1494),0,if(and(L$1&lt;=$I1494,L$1&gt;=$H1494),$F1494,"")),if($E1494="Dropped",if(and(L$1&lt;=$I1494,L$1&gt;=$H1494),if(Year($D1494)=L$1,$F1494*0.8,if((year($D1494)+1)=L$1,$F1494*0.6,$F1494*0.4)) ,""),if($E1494="Minors",0,if($E1494="FA Contract",if(and(L$1&lt;=$I1494,L$1&gt;=$H1494),$F1494,""),if($E1494="YP Contract",if(L$1=$H1494,500000,if(L$1=($H1494+1),1000000,if(L$1=($H1494+2),1500000,"")))))))))</f>
        <v/>
      </c>
      <c r="M1494" s="65" t="str">
        <f t="shared" si="2414"/>
        <v/>
      </c>
      <c r="N1494" s="65" t="str">
        <f t="shared" si="2414"/>
        <v/>
      </c>
      <c r="O1494" s="65" t="str">
        <f t="shared" si="2414"/>
        <v/>
      </c>
      <c r="P1494" s="65" t="str">
        <f t="shared" si="2414"/>
        <v/>
      </c>
      <c r="Q1494" s="65" t="str">
        <f t="shared" si="2414"/>
        <v/>
      </c>
      <c r="R1494" s="65" t="str">
        <f t="shared" si="2414"/>
        <v/>
      </c>
      <c r="S1494" s="65" t="str">
        <f t="shared" si="2414"/>
        <v/>
      </c>
      <c r="T1494" s="65" t="str">
        <f t="shared" si="2414"/>
        <v/>
      </c>
      <c r="U1494" s="65" t="str">
        <f t="shared" si="2414"/>
        <v/>
      </c>
      <c r="V1494" s="65" t="str">
        <f t="shared" si="2414"/>
        <v/>
      </c>
      <c r="W1494" s="65" t="str">
        <f t="shared" si="2414"/>
        <v/>
      </c>
      <c r="X1494" s="65" t="str">
        <f t="shared" si="2414"/>
        <v/>
      </c>
      <c r="Y1494" s="65" t="str">
        <f t="shared" si="2414"/>
        <v/>
      </c>
      <c r="Z1494" s="65" t="str">
        <f t="shared" si="2414"/>
        <v/>
      </c>
    </row>
    <row r="1495">
      <c r="B1495" s="23"/>
      <c r="C1495" s="9"/>
      <c r="D1495" s="9"/>
      <c r="E1495" s="9"/>
      <c r="F1495" s="2"/>
      <c r="G1495" s="3"/>
      <c r="I1495" s="64" t="str">
        <f t="shared" si="4"/>
        <v/>
      </c>
      <c r="J1495" s="13" t="str">
        <f t="shared" si="1840"/>
        <v/>
      </c>
      <c r="K1495" s="13" t="str">
        <f t="shared" si="1879"/>
        <v/>
      </c>
      <c r="L1495" s="65" t="str">
        <f t="shared" ref="L1495:Z1495" si="2415">if($E1495="","",if($E1495="Injured",if(and(L$1=year(today()),L$1&lt;=$I1495,L$1&gt;=$H1495),0,if(and(L$1&lt;=$I1495,L$1&gt;=$H1495),$F1495,"")),if($E1495="Dropped",if(and(L$1&lt;=$I1495,L$1&gt;=$H1495),if(Year($D1495)=L$1,$F1495*0.8,if((year($D1495)+1)=L$1,$F1495*0.6,$F1495*0.4)) ,""),if($E1495="Minors",0,if($E1495="FA Contract",if(and(L$1&lt;=$I1495,L$1&gt;=$H1495),$F1495,""),if($E1495="YP Contract",if(L$1=$H1495,500000,if(L$1=($H1495+1),1000000,if(L$1=($H1495+2),1500000,"")))))))))</f>
        <v/>
      </c>
      <c r="M1495" s="65" t="str">
        <f t="shared" si="2415"/>
        <v/>
      </c>
      <c r="N1495" s="65" t="str">
        <f t="shared" si="2415"/>
        <v/>
      </c>
      <c r="O1495" s="65" t="str">
        <f t="shared" si="2415"/>
        <v/>
      </c>
      <c r="P1495" s="65" t="str">
        <f t="shared" si="2415"/>
        <v/>
      </c>
      <c r="Q1495" s="65" t="str">
        <f t="shared" si="2415"/>
        <v/>
      </c>
      <c r="R1495" s="65" t="str">
        <f t="shared" si="2415"/>
        <v/>
      </c>
      <c r="S1495" s="65" t="str">
        <f t="shared" si="2415"/>
        <v/>
      </c>
      <c r="T1495" s="65" t="str">
        <f t="shared" si="2415"/>
        <v/>
      </c>
      <c r="U1495" s="65" t="str">
        <f t="shared" si="2415"/>
        <v/>
      </c>
      <c r="V1495" s="65" t="str">
        <f t="shared" si="2415"/>
        <v/>
      </c>
      <c r="W1495" s="65" t="str">
        <f t="shared" si="2415"/>
        <v/>
      </c>
      <c r="X1495" s="65" t="str">
        <f t="shared" si="2415"/>
        <v/>
      </c>
      <c r="Y1495" s="65" t="str">
        <f t="shared" si="2415"/>
        <v/>
      </c>
      <c r="Z1495" s="65" t="str">
        <f t="shared" si="2415"/>
        <v/>
      </c>
    </row>
    <row r="1496">
      <c r="B1496" s="23"/>
      <c r="C1496" s="9"/>
      <c r="D1496" s="9"/>
      <c r="E1496" s="9"/>
      <c r="F1496" s="2"/>
      <c r="G1496" s="3"/>
      <c r="I1496" s="64" t="str">
        <f t="shared" si="4"/>
        <v/>
      </c>
      <c r="J1496" s="13" t="str">
        <f t="shared" si="1840"/>
        <v/>
      </c>
      <c r="K1496" s="13" t="str">
        <f t="shared" si="1879"/>
        <v/>
      </c>
      <c r="L1496" s="65" t="str">
        <f t="shared" ref="L1496:Z1496" si="2416">if($E1496="","",if($E1496="Injured",if(and(L$1=year(today()),L$1&lt;=$I1496,L$1&gt;=$H1496),0,if(and(L$1&lt;=$I1496,L$1&gt;=$H1496),$F1496,"")),if($E1496="Dropped",if(and(L$1&lt;=$I1496,L$1&gt;=$H1496),if(Year($D1496)=L$1,$F1496*0.8,if((year($D1496)+1)=L$1,$F1496*0.6,$F1496*0.4)) ,""),if($E1496="Minors",0,if($E1496="FA Contract",if(and(L$1&lt;=$I1496,L$1&gt;=$H1496),$F1496,""),if($E1496="YP Contract",if(L$1=$H1496,500000,if(L$1=($H1496+1),1000000,if(L$1=($H1496+2),1500000,"")))))))))</f>
        <v/>
      </c>
      <c r="M1496" s="65" t="str">
        <f t="shared" si="2416"/>
        <v/>
      </c>
      <c r="N1496" s="65" t="str">
        <f t="shared" si="2416"/>
        <v/>
      </c>
      <c r="O1496" s="65" t="str">
        <f t="shared" si="2416"/>
        <v/>
      </c>
      <c r="P1496" s="65" t="str">
        <f t="shared" si="2416"/>
        <v/>
      </c>
      <c r="Q1496" s="65" t="str">
        <f t="shared" si="2416"/>
        <v/>
      </c>
      <c r="R1496" s="65" t="str">
        <f t="shared" si="2416"/>
        <v/>
      </c>
      <c r="S1496" s="65" t="str">
        <f t="shared" si="2416"/>
        <v/>
      </c>
      <c r="T1496" s="65" t="str">
        <f t="shared" si="2416"/>
        <v/>
      </c>
      <c r="U1496" s="65" t="str">
        <f t="shared" si="2416"/>
        <v/>
      </c>
      <c r="V1496" s="65" t="str">
        <f t="shared" si="2416"/>
        <v/>
      </c>
      <c r="W1496" s="65" t="str">
        <f t="shared" si="2416"/>
        <v/>
      </c>
      <c r="X1496" s="65" t="str">
        <f t="shared" si="2416"/>
        <v/>
      </c>
      <c r="Y1496" s="65" t="str">
        <f t="shared" si="2416"/>
        <v/>
      </c>
      <c r="Z1496" s="65" t="str">
        <f t="shared" si="2416"/>
        <v/>
      </c>
    </row>
    <row r="1497">
      <c r="B1497" s="23"/>
      <c r="C1497" s="9"/>
      <c r="D1497" s="9"/>
      <c r="E1497" s="9"/>
      <c r="F1497" s="2"/>
      <c r="G1497" s="3"/>
      <c r="I1497" s="64" t="str">
        <f t="shared" si="4"/>
        <v/>
      </c>
      <c r="J1497" s="13" t="str">
        <f t="shared" si="1840"/>
        <v/>
      </c>
      <c r="K1497" s="13" t="str">
        <f t="shared" si="1879"/>
        <v/>
      </c>
      <c r="L1497" s="65" t="str">
        <f t="shared" ref="L1497:Z1497" si="2417">if($E1497="","",if($E1497="Injured",if(and(L$1=year(today()),L$1&lt;=$I1497,L$1&gt;=$H1497),0,if(and(L$1&lt;=$I1497,L$1&gt;=$H1497),$F1497,"")),if($E1497="Dropped",if(and(L$1&lt;=$I1497,L$1&gt;=$H1497),if(Year($D1497)=L$1,$F1497*0.8,if((year($D1497)+1)=L$1,$F1497*0.6,$F1497*0.4)) ,""),if($E1497="Minors",0,if($E1497="FA Contract",if(and(L$1&lt;=$I1497,L$1&gt;=$H1497),$F1497,""),if($E1497="YP Contract",if(L$1=$H1497,500000,if(L$1=($H1497+1),1000000,if(L$1=($H1497+2),1500000,"")))))))))</f>
        <v/>
      </c>
      <c r="M1497" s="65" t="str">
        <f t="shared" si="2417"/>
        <v/>
      </c>
      <c r="N1497" s="65" t="str">
        <f t="shared" si="2417"/>
        <v/>
      </c>
      <c r="O1497" s="65" t="str">
        <f t="shared" si="2417"/>
        <v/>
      </c>
      <c r="P1497" s="65" t="str">
        <f t="shared" si="2417"/>
        <v/>
      </c>
      <c r="Q1497" s="65" t="str">
        <f t="shared" si="2417"/>
        <v/>
      </c>
      <c r="R1497" s="65" t="str">
        <f t="shared" si="2417"/>
        <v/>
      </c>
      <c r="S1497" s="65" t="str">
        <f t="shared" si="2417"/>
        <v/>
      </c>
      <c r="T1497" s="65" t="str">
        <f t="shared" si="2417"/>
        <v/>
      </c>
      <c r="U1497" s="65" t="str">
        <f t="shared" si="2417"/>
        <v/>
      </c>
      <c r="V1497" s="65" t="str">
        <f t="shared" si="2417"/>
        <v/>
      </c>
      <c r="W1497" s="65" t="str">
        <f t="shared" si="2417"/>
        <v/>
      </c>
      <c r="X1497" s="65" t="str">
        <f t="shared" si="2417"/>
        <v/>
      </c>
      <c r="Y1497" s="65" t="str">
        <f t="shared" si="2417"/>
        <v/>
      </c>
      <c r="Z1497" s="65" t="str">
        <f t="shared" si="2417"/>
        <v/>
      </c>
    </row>
    <row r="1498">
      <c r="B1498" s="23"/>
      <c r="C1498" s="9"/>
      <c r="D1498" s="9"/>
      <c r="E1498" s="9"/>
      <c r="F1498" s="2"/>
      <c r="G1498" s="3"/>
      <c r="I1498" s="64" t="str">
        <f t="shared" si="4"/>
        <v/>
      </c>
      <c r="J1498" s="13" t="str">
        <f t="shared" si="1840"/>
        <v/>
      </c>
      <c r="K1498" s="13" t="str">
        <f t="shared" si="1879"/>
        <v/>
      </c>
      <c r="L1498" s="65" t="str">
        <f t="shared" ref="L1498:Z1498" si="2418">if($E1498="","",if($E1498="Injured",if(and(L$1=year(today()),L$1&lt;=$I1498,L$1&gt;=$H1498),0,if(and(L$1&lt;=$I1498,L$1&gt;=$H1498),$F1498,"")),if($E1498="Dropped",if(and(L$1&lt;=$I1498,L$1&gt;=$H1498),if(Year($D1498)=L$1,$F1498*0.8,if((year($D1498)+1)=L$1,$F1498*0.6,$F1498*0.4)) ,""),if($E1498="Minors",0,if($E1498="FA Contract",if(and(L$1&lt;=$I1498,L$1&gt;=$H1498),$F1498,""),if($E1498="YP Contract",if(L$1=$H1498,500000,if(L$1=($H1498+1),1000000,if(L$1=($H1498+2),1500000,"")))))))))</f>
        <v/>
      </c>
      <c r="M1498" s="65" t="str">
        <f t="shared" si="2418"/>
        <v/>
      </c>
      <c r="N1498" s="65" t="str">
        <f t="shared" si="2418"/>
        <v/>
      </c>
      <c r="O1498" s="65" t="str">
        <f t="shared" si="2418"/>
        <v/>
      </c>
      <c r="P1498" s="65" t="str">
        <f t="shared" si="2418"/>
        <v/>
      </c>
      <c r="Q1498" s="65" t="str">
        <f t="shared" si="2418"/>
        <v/>
      </c>
      <c r="R1498" s="65" t="str">
        <f t="shared" si="2418"/>
        <v/>
      </c>
      <c r="S1498" s="65" t="str">
        <f t="shared" si="2418"/>
        <v/>
      </c>
      <c r="T1498" s="65" t="str">
        <f t="shared" si="2418"/>
        <v/>
      </c>
      <c r="U1498" s="65" t="str">
        <f t="shared" si="2418"/>
        <v/>
      </c>
      <c r="V1498" s="65" t="str">
        <f t="shared" si="2418"/>
        <v/>
      </c>
      <c r="W1498" s="65" t="str">
        <f t="shared" si="2418"/>
        <v/>
      </c>
      <c r="X1498" s="65" t="str">
        <f t="shared" si="2418"/>
        <v/>
      </c>
      <c r="Y1498" s="65" t="str">
        <f t="shared" si="2418"/>
        <v/>
      </c>
      <c r="Z1498" s="65" t="str">
        <f t="shared" si="2418"/>
        <v/>
      </c>
    </row>
    <row r="1499">
      <c r="B1499" s="23"/>
      <c r="C1499" s="9"/>
      <c r="D1499" s="9"/>
      <c r="E1499" s="9"/>
      <c r="F1499" s="2"/>
      <c r="G1499" s="3"/>
      <c r="I1499" s="64" t="str">
        <f t="shared" si="4"/>
        <v/>
      </c>
      <c r="J1499" s="13" t="str">
        <f t="shared" si="1840"/>
        <v/>
      </c>
      <c r="K1499" s="13" t="str">
        <f t="shared" si="1879"/>
        <v/>
      </c>
      <c r="L1499" s="65" t="str">
        <f t="shared" ref="L1499:Z1499" si="2419">if($E1499="","",if($E1499="Injured",if(and(L$1=year(today()),L$1&lt;=$I1499,L$1&gt;=$H1499),0,if(and(L$1&lt;=$I1499,L$1&gt;=$H1499),$F1499,"")),if($E1499="Dropped",if(and(L$1&lt;=$I1499,L$1&gt;=$H1499),if(Year($D1499)=L$1,$F1499*0.8,if((year($D1499)+1)=L$1,$F1499*0.6,$F1499*0.4)) ,""),if($E1499="Minors",0,if($E1499="FA Contract",if(and(L$1&lt;=$I1499,L$1&gt;=$H1499),$F1499,""),if($E1499="YP Contract",if(L$1=$H1499,500000,if(L$1=($H1499+1),1000000,if(L$1=($H1499+2),1500000,"")))))))))</f>
        <v/>
      </c>
      <c r="M1499" s="65" t="str">
        <f t="shared" si="2419"/>
        <v/>
      </c>
      <c r="N1499" s="65" t="str">
        <f t="shared" si="2419"/>
        <v/>
      </c>
      <c r="O1499" s="65" t="str">
        <f t="shared" si="2419"/>
        <v/>
      </c>
      <c r="P1499" s="65" t="str">
        <f t="shared" si="2419"/>
        <v/>
      </c>
      <c r="Q1499" s="65" t="str">
        <f t="shared" si="2419"/>
        <v/>
      </c>
      <c r="R1499" s="65" t="str">
        <f t="shared" si="2419"/>
        <v/>
      </c>
      <c r="S1499" s="65" t="str">
        <f t="shared" si="2419"/>
        <v/>
      </c>
      <c r="T1499" s="65" t="str">
        <f t="shared" si="2419"/>
        <v/>
      </c>
      <c r="U1499" s="65" t="str">
        <f t="shared" si="2419"/>
        <v/>
      </c>
      <c r="V1499" s="65" t="str">
        <f t="shared" si="2419"/>
        <v/>
      </c>
      <c r="W1499" s="65" t="str">
        <f t="shared" si="2419"/>
        <v/>
      </c>
      <c r="X1499" s="65" t="str">
        <f t="shared" si="2419"/>
        <v/>
      </c>
      <c r="Y1499" s="65" t="str">
        <f t="shared" si="2419"/>
        <v/>
      </c>
      <c r="Z1499" s="65" t="str">
        <f t="shared" si="2419"/>
        <v/>
      </c>
    </row>
    <row r="1500">
      <c r="B1500" s="23"/>
      <c r="C1500" s="9"/>
      <c r="D1500" s="9"/>
      <c r="E1500" s="9"/>
      <c r="F1500" s="2"/>
      <c r="G1500" s="3"/>
      <c r="I1500" s="64" t="str">
        <f t="shared" si="4"/>
        <v/>
      </c>
      <c r="J1500" s="13" t="str">
        <f t="shared" si="1840"/>
        <v/>
      </c>
      <c r="K1500" s="13" t="str">
        <f t="shared" si="1879"/>
        <v/>
      </c>
      <c r="L1500" s="65" t="str">
        <f t="shared" ref="L1500:Z1500" si="2420">if($E1500="","",if($E1500="Injured",if(and(L$1=year(today()),L$1&lt;=$I1500,L$1&gt;=$H1500),0,if(and(L$1&lt;=$I1500,L$1&gt;=$H1500),$F1500,"")),if($E1500="Dropped",if(and(L$1&lt;=$I1500,L$1&gt;=$H1500),if(Year($D1500)=L$1,$F1500*0.8,if((year($D1500)+1)=L$1,$F1500*0.6,$F1500*0.4)) ,""),if($E1500="Minors",0,if($E1500="FA Contract",if(and(L$1&lt;=$I1500,L$1&gt;=$H1500),$F1500,""),if($E1500="YP Contract",if(L$1=$H1500,500000,if(L$1=($H1500+1),1000000,if(L$1=($H1500+2),1500000,"")))))))))</f>
        <v/>
      </c>
      <c r="M1500" s="65" t="str">
        <f t="shared" si="2420"/>
        <v/>
      </c>
      <c r="N1500" s="65" t="str">
        <f t="shared" si="2420"/>
        <v/>
      </c>
      <c r="O1500" s="65" t="str">
        <f t="shared" si="2420"/>
        <v/>
      </c>
      <c r="P1500" s="65" t="str">
        <f t="shared" si="2420"/>
        <v/>
      </c>
      <c r="Q1500" s="65" t="str">
        <f t="shared" si="2420"/>
        <v/>
      </c>
      <c r="R1500" s="65" t="str">
        <f t="shared" si="2420"/>
        <v/>
      </c>
      <c r="S1500" s="65" t="str">
        <f t="shared" si="2420"/>
        <v/>
      </c>
      <c r="T1500" s="65" t="str">
        <f t="shared" si="2420"/>
        <v/>
      </c>
      <c r="U1500" s="65" t="str">
        <f t="shared" si="2420"/>
        <v/>
      </c>
      <c r="V1500" s="65" t="str">
        <f t="shared" si="2420"/>
        <v/>
      </c>
      <c r="W1500" s="65" t="str">
        <f t="shared" si="2420"/>
        <v/>
      </c>
      <c r="X1500" s="65" t="str">
        <f t="shared" si="2420"/>
        <v/>
      </c>
      <c r="Y1500" s="65" t="str">
        <f t="shared" si="2420"/>
        <v/>
      </c>
      <c r="Z1500" s="65" t="str">
        <f t="shared" si="2420"/>
        <v/>
      </c>
    </row>
    <row r="1501">
      <c r="B1501" s="23"/>
      <c r="C1501" s="9"/>
      <c r="D1501" s="9"/>
      <c r="E1501" s="9"/>
      <c r="F1501" s="2"/>
      <c r="G1501" s="3"/>
      <c r="I1501" s="64" t="str">
        <f t="shared" si="4"/>
        <v/>
      </c>
      <c r="J1501" s="13" t="str">
        <f t="shared" si="1840"/>
        <v/>
      </c>
      <c r="K1501" s="13" t="str">
        <f t="shared" si="1879"/>
        <v/>
      </c>
      <c r="L1501" s="65" t="str">
        <f t="shared" ref="L1501:Z1501" si="2421">if($E1501="","",if($E1501="Injured",if(and(L$1=year(today()),L$1&lt;=$I1501,L$1&gt;=$H1501),0,if(and(L$1&lt;=$I1501,L$1&gt;=$H1501),$F1501,"")),if($E1501="Dropped",if(and(L$1&lt;=$I1501,L$1&gt;=$H1501),if(Year($D1501)=L$1,$F1501*0.8,if((year($D1501)+1)=L$1,$F1501*0.6,$F1501*0.4)) ,""),if($E1501="Minors",0,if($E1501="FA Contract",if(and(L$1&lt;=$I1501,L$1&gt;=$H1501),$F1501,""),if($E1501="YP Contract",if(L$1=$H1501,500000,if(L$1=($H1501+1),1000000,if(L$1=($H1501+2),1500000,"")))))))))</f>
        <v/>
      </c>
      <c r="M1501" s="65" t="str">
        <f t="shared" si="2421"/>
        <v/>
      </c>
      <c r="N1501" s="65" t="str">
        <f t="shared" si="2421"/>
        <v/>
      </c>
      <c r="O1501" s="65" t="str">
        <f t="shared" si="2421"/>
        <v/>
      </c>
      <c r="P1501" s="65" t="str">
        <f t="shared" si="2421"/>
        <v/>
      </c>
      <c r="Q1501" s="65" t="str">
        <f t="shared" si="2421"/>
        <v/>
      </c>
      <c r="R1501" s="65" t="str">
        <f t="shared" si="2421"/>
        <v/>
      </c>
      <c r="S1501" s="65" t="str">
        <f t="shared" si="2421"/>
        <v/>
      </c>
      <c r="T1501" s="65" t="str">
        <f t="shared" si="2421"/>
        <v/>
      </c>
      <c r="U1501" s="65" t="str">
        <f t="shared" si="2421"/>
        <v/>
      </c>
      <c r="V1501" s="65" t="str">
        <f t="shared" si="2421"/>
        <v/>
      </c>
      <c r="W1501" s="65" t="str">
        <f t="shared" si="2421"/>
        <v/>
      </c>
      <c r="X1501" s="65" t="str">
        <f t="shared" si="2421"/>
        <v/>
      </c>
      <c r="Y1501" s="65" t="str">
        <f t="shared" si="2421"/>
        <v/>
      </c>
      <c r="Z1501" s="65" t="str">
        <f t="shared" si="2421"/>
        <v/>
      </c>
    </row>
    <row r="1502">
      <c r="B1502" s="23"/>
      <c r="C1502" s="9"/>
      <c r="D1502" s="9"/>
      <c r="E1502" s="9"/>
      <c r="F1502" s="2"/>
      <c r="G1502" s="3"/>
      <c r="I1502" s="64" t="str">
        <f t="shared" si="4"/>
        <v/>
      </c>
      <c r="J1502" s="13" t="str">
        <f t="shared" si="1840"/>
        <v/>
      </c>
      <c r="K1502" s="13" t="str">
        <f t="shared" si="1879"/>
        <v/>
      </c>
      <c r="L1502" s="65" t="str">
        <f t="shared" ref="L1502:Z1502" si="2422">if($E1502="","",if($E1502="Injured",if(and(L$1=year(today()),L$1&lt;=$I1502,L$1&gt;=$H1502),0,if(and(L$1&lt;=$I1502,L$1&gt;=$H1502),$F1502,"")),if($E1502="Dropped",if(and(L$1&lt;=$I1502,L$1&gt;=$H1502),if(Year($D1502)=L$1,$F1502*0.8,if((year($D1502)+1)=L$1,$F1502*0.6,$F1502*0.4)) ,""),if($E1502="Minors",0,if($E1502="FA Contract",if(and(L$1&lt;=$I1502,L$1&gt;=$H1502),$F1502,""),if($E1502="YP Contract",if(L$1=$H1502,500000,if(L$1=($H1502+1),1000000,if(L$1=($H1502+2),1500000,"")))))))))</f>
        <v/>
      </c>
      <c r="M1502" s="65" t="str">
        <f t="shared" si="2422"/>
        <v/>
      </c>
      <c r="N1502" s="65" t="str">
        <f t="shared" si="2422"/>
        <v/>
      </c>
      <c r="O1502" s="65" t="str">
        <f t="shared" si="2422"/>
        <v/>
      </c>
      <c r="P1502" s="65" t="str">
        <f t="shared" si="2422"/>
        <v/>
      </c>
      <c r="Q1502" s="65" t="str">
        <f t="shared" si="2422"/>
        <v/>
      </c>
      <c r="R1502" s="65" t="str">
        <f t="shared" si="2422"/>
        <v/>
      </c>
      <c r="S1502" s="65" t="str">
        <f t="shared" si="2422"/>
        <v/>
      </c>
      <c r="T1502" s="65" t="str">
        <f t="shared" si="2422"/>
        <v/>
      </c>
      <c r="U1502" s="65" t="str">
        <f t="shared" si="2422"/>
        <v/>
      </c>
      <c r="V1502" s="65" t="str">
        <f t="shared" si="2422"/>
        <v/>
      </c>
      <c r="W1502" s="65" t="str">
        <f t="shared" si="2422"/>
        <v/>
      </c>
      <c r="X1502" s="65" t="str">
        <f t="shared" si="2422"/>
        <v/>
      </c>
      <c r="Y1502" s="65" t="str">
        <f t="shared" si="2422"/>
        <v/>
      </c>
      <c r="Z1502" s="65" t="str">
        <f t="shared" si="2422"/>
        <v/>
      </c>
    </row>
    <row r="1503">
      <c r="B1503" s="23"/>
      <c r="C1503" s="9"/>
      <c r="D1503" s="9"/>
      <c r="E1503" s="9"/>
      <c r="F1503" s="2"/>
      <c r="G1503" s="3"/>
      <c r="I1503" s="64" t="str">
        <f t="shared" si="4"/>
        <v/>
      </c>
      <c r="J1503" s="13" t="str">
        <f t="shared" si="1840"/>
        <v/>
      </c>
      <c r="K1503" s="13" t="str">
        <f t="shared" si="1879"/>
        <v/>
      </c>
      <c r="L1503" s="65" t="str">
        <f t="shared" ref="L1503:Z1503" si="2423">if($E1503="","",if($E1503="Injured",if(and(L$1=year(today()),L$1&lt;=$I1503,L$1&gt;=$H1503),0,if(and(L$1&lt;=$I1503,L$1&gt;=$H1503),$F1503,"")),if($E1503="Dropped",if(and(L$1&lt;=$I1503,L$1&gt;=$H1503),if(Year($D1503)=L$1,$F1503*0.8,if((year($D1503)+1)=L$1,$F1503*0.6,$F1503*0.4)) ,""),if($E1503="Minors",0,if($E1503="FA Contract",if(and(L$1&lt;=$I1503,L$1&gt;=$H1503),$F1503,""),if($E1503="YP Contract",if(L$1=$H1503,500000,if(L$1=($H1503+1),1000000,if(L$1=($H1503+2),1500000,"")))))))))</f>
        <v/>
      </c>
      <c r="M1503" s="65" t="str">
        <f t="shared" si="2423"/>
        <v/>
      </c>
      <c r="N1503" s="65" t="str">
        <f t="shared" si="2423"/>
        <v/>
      </c>
      <c r="O1503" s="65" t="str">
        <f t="shared" si="2423"/>
        <v/>
      </c>
      <c r="P1503" s="65" t="str">
        <f t="shared" si="2423"/>
        <v/>
      </c>
      <c r="Q1503" s="65" t="str">
        <f t="shared" si="2423"/>
        <v/>
      </c>
      <c r="R1503" s="65" t="str">
        <f t="shared" si="2423"/>
        <v/>
      </c>
      <c r="S1503" s="65" t="str">
        <f t="shared" si="2423"/>
        <v/>
      </c>
      <c r="T1503" s="65" t="str">
        <f t="shared" si="2423"/>
        <v/>
      </c>
      <c r="U1503" s="65" t="str">
        <f t="shared" si="2423"/>
        <v/>
      </c>
      <c r="V1503" s="65" t="str">
        <f t="shared" si="2423"/>
        <v/>
      </c>
      <c r="W1503" s="65" t="str">
        <f t="shared" si="2423"/>
        <v/>
      </c>
      <c r="X1503" s="65" t="str">
        <f t="shared" si="2423"/>
        <v/>
      </c>
      <c r="Y1503" s="65" t="str">
        <f t="shared" si="2423"/>
        <v/>
      </c>
      <c r="Z1503" s="65" t="str">
        <f t="shared" si="2423"/>
        <v/>
      </c>
    </row>
    <row r="1504">
      <c r="B1504" s="23"/>
      <c r="C1504" s="9"/>
      <c r="D1504" s="9"/>
      <c r="E1504" s="9"/>
      <c r="F1504" s="2"/>
      <c r="G1504" s="3"/>
      <c r="I1504" s="64" t="str">
        <f t="shared" si="4"/>
        <v/>
      </c>
      <c r="J1504" s="13" t="str">
        <f t="shared" si="1840"/>
        <v/>
      </c>
      <c r="K1504" s="13" t="str">
        <f t="shared" si="1879"/>
        <v/>
      </c>
      <c r="L1504" s="65" t="str">
        <f t="shared" ref="L1504:Z1504" si="2424">if($E1504="","",if($E1504="Injured",if(and(L$1=year(today()),L$1&lt;=$I1504,L$1&gt;=$H1504),0,if(and(L$1&lt;=$I1504,L$1&gt;=$H1504),$F1504,"")),if($E1504="Dropped",if(and(L$1&lt;=$I1504,L$1&gt;=$H1504),if(Year($D1504)=L$1,$F1504*0.8,if((year($D1504)+1)=L$1,$F1504*0.6,$F1504*0.4)) ,""),if($E1504="Minors",0,if($E1504="FA Contract",if(and(L$1&lt;=$I1504,L$1&gt;=$H1504),$F1504,""),if($E1504="YP Contract",if(L$1=$H1504,500000,if(L$1=($H1504+1),1000000,if(L$1=($H1504+2),1500000,"")))))))))</f>
        <v/>
      </c>
      <c r="M1504" s="65" t="str">
        <f t="shared" si="2424"/>
        <v/>
      </c>
      <c r="N1504" s="65" t="str">
        <f t="shared" si="2424"/>
        <v/>
      </c>
      <c r="O1504" s="65" t="str">
        <f t="shared" si="2424"/>
        <v/>
      </c>
      <c r="P1504" s="65" t="str">
        <f t="shared" si="2424"/>
        <v/>
      </c>
      <c r="Q1504" s="65" t="str">
        <f t="shared" si="2424"/>
        <v/>
      </c>
      <c r="R1504" s="65" t="str">
        <f t="shared" si="2424"/>
        <v/>
      </c>
      <c r="S1504" s="65" t="str">
        <f t="shared" si="2424"/>
        <v/>
      </c>
      <c r="T1504" s="65" t="str">
        <f t="shared" si="2424"/>
        <v/>
      </c>
      <c r="U1504" s="65" t="str">
        <f t="shared" si="2424"/>
        <v/>
      </c>
      <c r="V1504" s="65" t="str">
        <f t="shared" si="2424"/>
        <v/>
      </c>
      <c r="W1504" s="65" t="str">
        <f t="shared" si="2424"/>
        <v/>
      </c>
      <c r="X1504" s="65" t="str">
        <f t="shared" si="2424"/>
        <v/>
      </c>
      <c r="Y1504" s="65" t="str">
        <f t="shared" si="2424"/>
        <v/>
      </c>
      <c r="Z1504" s="65" t="str">
        <f t="shared" si="2424"/>
        <v/>
      </c>
    </row>
    <row r="1505">
      <c r="B1505" s="23"/>
      <c r="C1505" s="9"/>
      <c r="D1505" s="9"/>
      <c r="E1505" s="9"/>
      <c r="F1505" s="2"/>
      <c r="G1505" s="3"/>
      <c r="I1505" s="64" t="str">
        <f t="shared" si="4"/>
        <v/>
      </c>
      <c r="J1505" s="13" t="str">
        <f t="shared" si="1840"/>
        <v/>
      </c>
      <c r="K1505" s="13" t="str">
        <f t="shared" si="1879"/>
        <v/>
      </c>
      <c r="L1505" s="65" t="str">
        <f t="shared" ref="L1505:Z1505" si="2425">if($E1505="","",if($E1505="Injured",if(and(L$1=year(today()),L$1&lt;=$I1505,L$1&gt;=$H1505),0,if(and(L$1&lt;=$I1505,L$1&gt;=$H1505),$F1505,"")),if($E1505="Dropped",if(and(L$1&lt;=$I1505,L$1&gt;=$H1505),if(Year($D1505)=L$1,$F1505*0.8,if((year($D1505)+1)=L$1,$F1505*0.6,$F1505*0.4)) ,""),if($E1505="Minors",0,if($E1505="FA Contract",if(and(L$1&lt;=$I1505,L$1&gt;=$H1505),$F1505,""),if($E1505="YP Contract",if(L$1=$H1505,500000,if(L$1=($H1505+1),1000000,if(L$1=($H1505+2),1500000,"")))))))))</f>
        <v/>
      </c>
      <c r="M1505" s="65" t="str">
        <f t="shared" si="2425"/>
        <v/>
      </c>
      <c r="N1505" s="65" t="str">
        <f t="shared" si="2425"/>
        <v/>
      </c>
      <c r="O1505" s="65" t="str">
        <f t="shared" si="2425"/>
        <v/>
      </c>
      <c r="P1505" s="65" t="str">
        <f t="shared" si="2425"/>
        <v/>
      </c>
      <c r="Q1505" s="65" t="str">
        <f t="shared" si="2425"/>
        <v/>
      </c>
      <c r="R1505" s="65" t="str">
        <f t="shared" si="2425"/>
        <v/>
      </c>
      <c r="S1505" s="65" t="str">
        <f t="shared" si="2425"/>
        <v/>
      </c>
      <c r="T1505" s="65" t="str">
        <f t="shared" si="2425"/>
        <v/>
      </c>
      <c r="U1505" s="65" t="str">
        <f t="shared" si="2425"/>
        <v/>
      </c>
      <c r="V1505" s="65" t="str">
        <f t="shared" si="2425"/>
        <v/>
      </c>
      <c r="W1505" s="65" t="str">
        <f t="shared" si="2425"/>
        <v/>
      </c>
      <c r="X1505" s="65" t="str">
        <f t="shared" si="2425"/>
        <v/>
      </c>
      <c r="Y1505" s="65" t="str">
        <f t="shared" si="2425"/>
        <v/>
      </c>
      <c r="Z1505" s="65" t="str">
        <f t="shared" si="2425"/>
        <v/>
      </c>
    </row>
    <row r="1506">
      <c r="B1506" s="23"/>
      <c r="C1506" s="9"/>
      <c r="D1506" s="9"/>
      <c r="E1506" s="9"/>
      <c r="F1506" s="2"/>
      <c r="G1506" s="3"/>
      <c r="I1506" s="64" t="str">
        <f t="shared" si="4"/>
        <v/>
      </c>
      <c r="J1506" s="13" t="str">
        <f t="shared" si="1840"/>
        <v/>
      </c>
      <c r="K1506" s="13" t="str">
        <f t="shared" si="1879"/>
        <v/>
      </c>
      <c r="L1506" s="65" t="str">
        <f t="shared" ref="L1506:Z1506" si="2426">if($E1506="","",if($E1506="Injured",if(and(L$1=year(today()),L$1&lt;=$I1506,L$1&gt;=$H1506),0,if(and(L$1&lt;=$I1506,L$1&gt;=$H1506),$F1506,"")),if($E1506="Dropped",if(and(L$1&lt;=$I1506,L$1&gt;=$H1506),if(Year($D1506)=L$1,$F1506*0.8,if((year($D1506)+1)=L$1,$F1506*0.6,$F1506*0.4)) ,""),if($E1506="Minors",0,if($E1506="FA Contract",if(and(L$1&lt;=$I1506,L$1&gt;=$H1506),$F1506,""),if($E1506="YP Contract",if(L$1=$H1506,500000,if(L$1=($H1506+1),1000000,if(L$1=($H1506+2),1500000,"")))))))))</f>
        <v/>
      </c>
      <c r="M1506" s="65" t="str">
        <f t="shared" si="2426"/>
        <v/>
      </c>
      <c r="N1506" s="65" t="str">
        <f t="shared" si="2426"/>
        <v/>
      </c>
      <c r="O1506" s="65" t="str">
        <f t="shared" si="2426"/>
        <v/>
      </c>
      <c r="P1506" s="65" t="str">
        <f t="shared" si="2426"/>
        <v/>
      </c>
      <c r="Q1506" s="65" t="str">
        <f t="shared" si="2426"/>
        <v/>
      </c>
      <c r="R1506" s="65" t="str">
        <f t="shared" si="2426"/>
        <v/>
      </c>
      <c r="S1506" s="65" t="str">
        <f t="shared" si="2426"/>
        <v/>
      </c>
      <c r="T1506" s="65" t="str">
        <f t="shared" si="2426"/>
        <v/>
      </c>
      <c r="U1506" s="65" t="str">
        <f t="shared" si="2426"/>
        <v/>
      </c>
      <c r="V1506" s="65" t="str">
        <f t="shared" si="2426"/>
        <v/>
      </c>
      <c r="W1506" s="65" t="str">
        <f t="shared" si="2426"/>
        <v/>
      </c>
      <c r="X1506" s="65" t="str">
        <f t="shared" si="2426"/>
        <v/>
      </c>
      <c r="Y1506" s="65" t="str">
        <f t="shared" si="2426"/>
        <v/>
      </c>
      <c r="Z1506" s="65" t="str">
        <f t="shared" si="2426"/>
        <v/>
      </c>
    </row>
    <row r="1507">
      <c r="B1507" s="23"/>
      <c r="C1507" s="9"/>
      <c r="D1507" s="9"/>
      <c r="E1507" s="9"/>
      <c r="F1507" s="2"/>
      <c r="G1507" s="3"/>
      <c r="I1507" s="64" t="str">
        <f t="shared" si="4"/>
        <v/>
      </c>
      <c r="J1507" s="13" t="str">
        <f t="shared" si="1840"/>
        <v/>
      </c>
      <c r="K1507" s="13" t="str">
        <f t="shared" si="1879"/>
        <v/>
      </c>
      <c r="L1507" s="65" t="str">
        <f t="shared" ref="L1507:Z1507" si="2427">if($E1507="","",if($E1507="Injured",if(and(L$1=year(today()),L$1&lt;=$I1507,L$1&gt;=$H1507),0,if(and(L$1&lt;=$I1507,L$1&gt;=$H1507),$F1507,"")),if($E1507="Dropped",if(and(L$1&lt;=$I1507,L$1&gt;=$H1507),if(Year($D1507)=L$1,$F1507*0.8,if((year($D1507)+1)=L$1,$F1507*0.6,$F1507*0.4)) ,""),if($E1507="Minors",0,if($E1507="FA Contract",if(and(L$1&lt;=$I1507,L$1&gt;=$H1507),$F1507,""),if($E1507="YP Contract",if(L$1=$H1507,500000,if(L$1=($H1507+1),1000000,if(L$1=($H1507+2),1500000,"")))))))))</f>
        <v/>
      </c>
      <c r="M1507" s="65" t="str">
        <f t="shared" si="2427"/>
        <v/>
      </c>
      <c r="N1507" s="65" t="str">
        <f t="shared" si="2427"/>
        <v/>
      </c>
      <c r="O1507" s="65" t="str">
        <f t="shared" si="2427"/>
        <v/>
      </c>
      <c r="P1507" s="65" t="str">
        <f t="shared" si="2427"/>
        <v/>
      </c>
      <c r="Q1507" s="65" t="str">
        <f t="shared" si="2427"/>
        <v/>
      </c>
      <c r="R1507" s="65" t="str">
        <f t="shared" si="2427"/>
        <v/>
      </c>
      <c r="S1507" s="65" t="str">
        <f t="shared" si="2427"/>
        <v/>
      </c>
      <c r="T1507" s="65" t="str">
        <f t="shared" si="2427"/>
        <v/>
      </c>
      <c r="U1507" s="65" t="str">
        <f t="shared" si="2427"/>
        <v/>
      </c>
      <c r="V1507" s="65" t="str">
        <f t="shared" si="2427"/>
        <v/>
      </c>
      <c r="W1507" s="65" t="str">
        <f t="shared" si="2427"/>
        <v/>
      </c>
      <c r="X1507" s="65" t="str">
        <f t="shared" si="2427"/>
        <v/>
      </c>
      <c r="Y1507" s="65" t="str">
        <f t="shared" si="2427"/>
        <v/>
      </c>
      <c r="Z1507" s="65" t="str">
        <f t="shared" si="2427"/>
        <v/>
      </c>
    </row>
    <row r="1508">
      <c r="B1508" s="23"/>
      <c r="C1508" s="9"/>
      <c r="D1508" s="9"/>
      <c r="E1508" s="9"/>
      <c r="F1508" s="2"/>
      <c r="G1508" s="3"/>
      <c r="I1508" s="64" t="str">
        <f t="shared" si="4"/>
        <v/>
      </c>
      <c r="J1508" s="13" t="str">
        <f t="shared" si="1840"/>
        <v/>
      </c>
      <c r="K1508" s="13" t="str">
        <f t="shared" si="1879"/>
        <v/>
      </c>
      <c r="L1508" s="65" t="str">
        <f t="shared" ref="L1508:Z1508" si="2428">if($E1508="","",if($E1508="Injured",if(and(L$1=year(today()),L$1&lt;=$I1508,L$1&gt;=$H1508),0,if(and(L$1&lt;=$I1508,L$1&gt;=$H1508),$F1508,"")),if($E1508="Dropped",if(and(L$1&lt;=$I1508,L$1&gt;=$H1508),if(Year($D1508)=L$1,$F1508*0.8,if((year($D1508)+1)=L$1,$F1508*0.6,$F1508*0.4)) ,""),if($E1508="Minors",0,if($E1508="FA Contract",if(and(L$1&lt;=$I1508,L$1&gt;=$H1508),$F1508,""),if($E1508="YP Contract",if(L$1=$H1508,500000,if(L$1=($H1508+1),1000000,if(L$1=($H1508+2),1500000,"")))))))))</f>
        <v/>
      </c>
      <c r="M1508" s="65" t="str">
        <f t="shared" si="2428"/>
        <v/>
      </c>
      <c r="N1508" s="65" t="str">
        <f t="shared" si="2428"/>
        <v/>
      </c>
      <c r="O1508" s="65" t="str">
        <f t="shared" si="2428"/>
        <v/>
      </c>
      <c r="P1508" s="65" t="str">
        <f t="shared" si="2428"/>
        <v/>
      </c>
      <c r="Q1508" s="65" t="str">
        <f t="shared" si="2428"/>
        <v/>
      </c>
      <c r="R1508" s="65" t="str">
        <f t="shared" si="2428"/>
        <v/>
      </c>
      <c r="S1508" s="65" t="str">
        <f t="shared" si="2428"/>
        <v/>
      </c>
      <c r="T1508" s="65" t="str">
        <f t="shared" si="2428"/>
        <v/>
      </c>
      <c r="U1508" s="65" t="str">
        <f t="shared" si="2428"/>
        <v/>
      </c>
      <c r="V1508" s="65" t="str">
        <f t="shared" si="2428"/>
        <v/>
      </c>
      <c r="W1508" s="65" t="str">
        <f t="shared" si="2428"/>
        <v/>
      </c>
      <c r="X1508" s="65" t="str">
        <f t="shared" si="2428"/>
        <v/>
      </c>
      <c r="Y1508" s="65" t="str">
        <f t="shared" si="2428"/>
        <v/>
      </c>
      <c r="Z1508" s="65" t="str">
        <f t="shared" si="2428"/>
        <v/>
      </c>
    </row>
    <row r="1509">
      <c r="B1509" s="23"/>
      <c r="C1509" s="9"/>
      <c r="D1509" s="9"/>
      <c r="E1509" s="9"/>
      <c r="F1509" s="2"/>
      <c r="G1509" s="3"/>
      <c r="I1509" s="64" t="str">
        <f t="shared" si="4"/>
        <v/>
      </c>
      <c r="J1509" s="13" t="str">
        <f t="shared" si="1840"/>
        <v/>
      </c>
      <c r="K1509" s="13" t="str">
        <f t="shared" si="1879"/>
        <v/>
      </c>
      <c r="L1509" s="65" t="str">
        <f t="shared" ref="L1509:Z1509" si="2429">if($E1509="","",if($E1509="Injured",if(and(L$1=year(today()),L$1&lt;=$I1509,L$1&gt;=$H1509),0,if(and(L$1&lt;=$I1509,L$1&gt;=$H1509),$F1509,"")),if($E1509="Dropped",if(and(L$1&lt;=$I1509,L$1&gt;=$H1509),if(Year($D1509)=L$1,$F1509*0.8,if((year($D1509)+1)=L$1,$F1509*0.6,$F1509*0.4)) ,""),if($E1509="Minors",0,if($E1509="FA Contract",if(and(L$1&lt;=$I1509,L$1&gt;=$H1509),$F1509,""),if($E1509="YP Contract",if(L$1=$H1509,500000,if(L$1=($H1509+1),1000000,if(L$1=($H1509+2),1500000,"")))))))))</f>
        <v/>
      </c>
      <c r="M1509" s="65" t="str">
        <f t="shared" si="2429"/>
        <v/>
      </c>
      <c r="N1509" s="65" t="str">
        <f t="shared" si="2429"/>
        <v/>
      </c>
      <c r="O1509" s="65" t="str">
        <f t="shared" si="2429"/>
        <v/>
      </c>
      <c r="P1509" s="65" t="str">
        <f t="shared" si="2429"/>
        <v/>
      </c>
      <c r="Q1509" s="65" t="str">
        <f t="shared" si="2429"/>
        <v/>
      </c>
      <c r="R1509" s="65" t="str">
        <f t="shared" si="2429"/>
        <v/>
      </c>
      <c r="S1509" s="65" t="str">
        <f t="shared" si="2429"/>
        <v/>
      </c>
      <c r="T1509" s="65" t="str">
        <f t="shared" si="2429"/>
        <v/>
      </c>
      <c r="U1509" s="65" t="str">
        <f t="shared" si="2429"/>
        <v/>
      </c>
      <c r="V1509" s="65" t="str">
        <f t="shared" si="2429"/>
        <v/>
      </c>
      <c r="W1509" s="65" t="str">
        <f t="shared" si="2429"/>
        <v/>
      </c>
      <c r="X1509" s="65" t="str">
        <f t="shared" si="2429"/>
        <v/>
      </c>
      <c r="Y1509" s="65" t="str">
        <f t="shared" si="2429"/>
        <v/>
      </c>
      <c r="Z1509" s="65" t="str">
        <f t="shared" si="2429"/>
        <v/>
      </c>
    </row>
    <row r="1510">
      <c r="B1510" s="23"/>
      <c r="C1510" s="9"/>
      <c r="D1510" s="9"/>
      <c r="E1510" s="9"/>
      <c r="F1510" s="2"/>
      <c r="G1510" s="3"/>
      <c r="I1510" s="64" t="str">
        <f t="shared" si="4"/>
        <v/>
      </c>
      <c r="J1510" s="13" t="str">
        <f t="shared" si="1840"/>
        <v/>
      </c>
      <c r="K1510" s="13" t="str">
        <f t="shared" si="1879"/>
        <v/>
      </c>
      <c r="L1510" s="65" t="str">
        <f t="shared" ref="L1510:Z1510" si="2430">if($E1510="","",if($E1510="Injured",if(and(L$1=year(today()),L$1&lt;=$I1510,L$1&gt;=$H1510),0,if(and(L$1&lt;=$I1510,L$1&gt;=$H1510),$F1510,"")),if($E1510="Dropped",if(and(L$1&lt;=$I1510,L$1&gt;=$H1510),if(Year($D1510)=L$1,$F1510*0.8,if((year($D1510)+1)=L$1,$F1510*0.6,$F1510*0.4)) ,""),if($E1510="Minors",0,if($E1510="FA Contract",if(and(L$1&lt;=$I1510,L$1&gt;=$H1510),$F1510,""),if($E1510="YP Contract",if(L$1=$H1510,500000,if(L$1=($H1510+1),1000000,if(L$1=($H1510+2),1500000,"")))))))))</f>
        <v/>
      </c>
      <c r="M1510" s="65" t="str">
        <f t="shared" si="2430"/>
        <v/>
      </c>
      <c r="N1510" s="65" t="str">
        <f t="shared" si="2430"/>
        <v/>
      </c>
      <c r="O1510" s="65" t="str">
        <f t="shared" si="2430"/>
        <v/>
      </c>
      <c r="P1510" s="65" t="str">
        <f t="shared" si="2430"/>
        <v/>
      </c>
      <c r="Q1510" s="65" t="str">
        <f t="shared" si="2430"/>
        <v/>
      </c>
      <c r="R1510" s="65" t="str">
        <f t="shared" si="2430"/>
        <v/>
      </c>
      <c r="S1510" s="65" t="str">
        <f t="shared" si="2430"/>
        <v/>
      </c>
      <c r="T1510" s="65" t="str">
        <f t="shared" si="2430"/>
        <v/>
      </c>
      <c r="U1510" s="65" t="str">
        <f t="shared" si="2430"/>
        <v/>
      </c>
      <c r="V1510" s="65" t="str">
        <f t="shared" si="2430"/>
        <v/>
      </c>
      <c r="W1510" s="65" t="str">
        <f t="shared" si="2430"/>
        <v/>
      </c>
      <c r="X1510" s="65" t="str">
        <f t="shared" si="2430"/>
        <v/>
      </c>
      <c r="Y1510" s="65" t="str">
        <f t="shared" si="2430"/>
        <v/>
      </c>
      <c r="Z1510" s="65" t="str">
        <f t="shared" si="2430"/>
        <v/>
      </c>
    </row>
    <row r="1511">
      <c r="B1511" s="23"/>
      <c r="C1511" s="9"/>
      <c r="D1511" s="9"/>
      <c r="E1511" s="9"/>
      <c r="F1511" s="2"/>
      <c r="G1511" s="3"/>
      <c r="I1511" s="64" t="str">
        <f t="shared" si="4"/>
        <v/>
      </c>
      <c r="J1511" s="13" t="str">
        <f t="shared" si="1840"/>
        <v/>
      </c>
      <c r="K1511" s="13" t="str">
        <f t="shared" si="1879"/>
        <v/>
      </c>
      <c r="L1511" s="65" t="str">
        <f t="shared" ref="L1511:Z1511" si="2431">if($E1511="","",if($E1511="Injured",if(and(L$1=year(today()),L$1&lt;=$I1511,L$1&gt;=$H1511),0,if(and(L$1&lt;=$I1511,L$1&gt;=$H1511),$F1511,"")),if($E1511="Dropped",if(and(L$1&lt;=$I1511,L$1&gt;=$H1511),if(Year($D1511)=L$1,$F1511*0.8,if((year($D1511)+1)=L$1,$F1511*0.6,$F1511*0.4)) ,""),if($E1511="Minors",0,if($E1511="FA Contract",if(and(L$1&lt;=$I1511,L$1&gt;=$H1511),$F1511,""),if($E1511="YP Contract",if(L$1=$H1511,500000,if(L$1=($H1511+1),1000000,if(L$1=($H1511+2),1500000,"")))))))))</f>
        <v/>
      </c>
      <c r="M1511" s="65" t="str">
        <f t="shared" si="2431"/>
        <v/>
      </c>
      <c r="N1511" s="65" t="str">
        <f t="shared" si="2431"/>
        <v/>
      </c>
      <c r="O1511" s="65" t="str">
        <f t="shared" si="2431"/>
        <v/>
      </c>
      <c r="P1511" s="65" t="str">
        <f t="shared" si="2431"/>
        <v/>
      </c>
      <c r="Q1511" s="65" t="str">
        <f t="shared" si="2431"/>
        <v/>
      </c>
      <c r="R1511" s="65" t="str">
        <f t="shared" si="2431"/>
        <v/>
      </c>
      <c r="S1511" s="65" t="str">
        <f t="shared" si="2431"/>
        <v/>
      </c>
      <c r="T1511" s="65" t="str">
        <f t="shared" si="2431"/>
        <v/>
      </c>
      <c r="U1511" s="65" t="str">
        <f t="shared" si="2431"/>
        <v/>
      </c>
      <c r="V1511" s="65" t="str">
        <f t="shared" si="2431"/>
        <v/>
      </c>
      <c r="W1511" s="65" t="str">
        <f t="shared" si="2431"/>
        <v/>
      </c>
      <c r="X1511" s="65" t="str">
        <f t="shared" si="2431"/>
        <v/>
      </c>
      <c r="Y1511" s="65" t="str">
        <f t="shared" si="2431"/>
        <v/>
      </c>
      <c r="Z1511" s="65" t="str">
        <f t="shared" si="2431"/>
        <v/>
      </c>
    </row>
    <row r="1512">
      <c r="B1512" s="23"/>
      <c r="C1512" s="9"/>
      <c r="D1512" s="9"/>
      <c r="E1512" s="9"/>
      <c r="F1512" s="2"/>
      <c r="G1512" s="3"/>
      <c r="I1512" s="64" t="str">
        <f t="shared" si="4"/>
        <v/>
      </c>
      <c r="J1512" s="13" t="str">
        <f t="shared" si="1840"/>
        <v/>
      </c>
      <c r="K1512" s="13" t="str">
        <f t="shared" si="1879"/>
        <v/>
      </c>
      <c r="L1512" s="65" t="str">
        <f t="shared" ref="L1512:Z1512" si="2432">if($E1512="","",if($E1512="Injured",if(and(L$1=year(today()),L$1&lt;=$I1512,L$1&gt;=$H1512),0,if(and(L$1&lt;=$I1512,L$1&gt;=$H1512),$F1512,"")),if($E1512="Dropped",if(and(L$1&lt;=$I1512,L$1&gt;=$H1512),if(Year($D1512)=L$1,$F1512*0.8,if((year($D1512)+1)=L$1,$F1512*0.6,$F1512*0.4)) ,""),if($E1512="Minors",0,if($E1512="FA Contract",if(and(L$1&lt;=$I1512,L$1&gt;=$H1512),$F1512,""),if($E1512="YP Contract",if(L$1=$H1512,500000,if(L$1=($H1512+1),1000000,if(L$1=($H1512+2),1500000,"")))))))))</f>
        <v/>
      </c>
      <c r="M1512" s="65" t="str">
        <f t="shared" si="2432"/>
        <v/>
      </c>
      <c r="N1512" s="65" t="str">
        <f t="shared" si="2432"/>
        <v/>
      </c>
      <c r="O1512" s="65" t="str">
        <f t="shared" si="2432"/>
        <v/>
      </c>
      <c r="P1512" s="65" t="str">
        <f t="shared" si="2432"/>
        <v/>
      </c>
      <c r="Q1512" s="65" t="str">
        <f t="shared" si="2432"/>
        <v/>
      </c>
      <c r="R1512" s="65" t="str">
        <f t="shared" si="2432"/>
        <v/>
      </c>
      <c r="S1512" s="65" t="str">
        <f t="shared" si="2432"/>
        <v/>
      </c>
      <c r="T1512" s="65" t="str">
        <f t="shared" si="2432"/>
        <v/>
      </c>
      <c r="U1512" s="65" t="str">
        <f t="shared" si="2432"/>
        <v/>
      </c>
      <c r="V1512" s="65" t="str">
        <f t="shared" si="2432"/>
        <v/>
      </c>
      <c r="W1512" s="65" t="str">
        <f t="shared" si="2432"/>
        <v/>
      </c>
      <c r="X1512" s="65" t="str">
        <f t="shared" si="2432"/>
        <v/>
      </c>
      <c r="Y1512" s="65" t="str">
        <f t="shared" si="2432"/>
        <v/>
      </c>
      <c r="Z1512" s="65" t="str">
        <f t="shared" si="2432"/>
        <v/>
      </c>
    </row>
    <row r="1513">
      <c r="B1513" s="23"/>
      <c r="C1513" s="9"/>
      <c r="D1513" s="9"/>
      <c r="E1513" s="9"/>
      <c r="F1513" s="2"/>
      <c r="G1513" s="3"/>
      <c r="I1513" s="64" t="str">
        <f t="shared" si="4"/>
        <v/>
      </c>
      <c r="J1513" s="13" t="str">
        <f t="shared" si="1840"/>
        <v/>
      </c>
      <c r="K1513" s="13" t="str">
        <f t="shared" si="1879"/>
        <v/>
      </c>
      <c r="L1513" s="65" t="str">
        <f t="shared" ref="L1513:Z1513" si="2433">if($E1513="","",if($E1513="Injured",if(and(L$1=year(today()),L$1&lt;=$I1513,L$1&gt;=$H1513),0,if(and(L$1&lt;=$I1513,L$1&gt;=$H1513),$F1513,"")),if($E1513="Dropped",if(and(L$1&lt;=$I1513,L$1&gt;=$H1513),if(Year($D1513)=L$1,$F1513*0.8,if((year($D1513)+1)=L$1,$F1513*0.6,$F1513*0.4)) ,""),if($E1513="Minors",0,if($E1513="FA Contract",if(and(L$1&lt;=$I1513,L$1&gt;=$H1513),$F1513,""),if($E1513="YP Contract",if(L$1=$H1513,500000,if(L$1=($H1513+1),1000000,if(L$1=($H1513+2),1500000,"")))))))))</f>
        <v/>
      </c>
      <c r="M1513" s="65" t="str">
        <f t="shared" si="2433"/>
        <v/>
      </c>
      <c r="N1513" s="65" t="str">
        <f t="shared" si="2433"/>
        <v/>
      </c>
      <c r="O1513" s="65" t="str">
        <f t="shared" si="2433"/>
        <v/>
      </c>
      <c r="P1513" s="65" t="str">
        <f t="shared" si="2433"/>
        <v/>
      </c>
      <c r="Q1513" s="65" t="str">
        <f t="shared" si="2433"/>
        <v/>
      </c>
      <c r="R1513" s="65" t="str">
        <f t="shared" si="2433"/>
        <v/>
      </c>
      <c r="S1513" s="65" t="str">
        <f t="shared" si="2433"/>
        <v/>
      </c>
      <c r="T1513" s="65" t="str">
        <f t="shared" si="2433"/>
        <v/>
      </c>
      <c r="U1513" s="65" t="str">
        <f t="shared" si="2433"/>
        <v/>
      </c>
      <c r="V1513" s="65" t="str">
        <f t="shared" si="2433"/>
        <v/>
      </c>
      <c r="W1513" s="65" t="str">
        <f t="shared" si="2433"/>
        <v/>
      </c>
      <c r="X1513" s="65" t="str">
        <f t="shared" si="2433"/>
        <v/>
      </c>
      <c r="Y1513" s="65" t="str">
        <f t="shared" si="2433"/>
        <v/>
      </c>
      <c r="Z1513" s="65" t="str">
        <f t="shared" si="2433"/>
        <v/>
      </c>
    </row>
    <row r="1514">
      <c r="B1514" s="23"/>
      <c r="C1514" s="9"/>
      <c r="D1514" s="9"/>
      <c r="E1514" s="9"/>
      <c r="F1514" s="2"/>
      <c r="G1514" s="3"/>
      <c r="I1514" s="64" t="str">
        <f t="shared" si="4"/>
        <v/>
      </c>
      <c r="J1514" s="13" t="str">
        <f t="shared" si="1840"/>
        <v/>
      </c>
      <c r="K1514" s="13" t="str">
        <f t="shared" si="1879"/>
        <v/>
      </c>
      <c r="L1514" s="65" t="str">
        <f t="shared" ref="L1514:Z1514" si="2434">if($E1514="","",if($E1514="Injured",if(and(L$1=year(today()),L$1&lt;=$I1514,L$1&gt;=$H1514),0,if(and(L$1&lt;=$I1514,L$1&gt;=$H1514),$F1514,"")),if($E1514="Dropped",if(and(L$1&lt;=$I1514,L$1&gt;=$H1514),if(Year($D1514)=L$1,$F1514*0.8,if((year($D1514)+1)=L$1,$F1514*0.6,$F1514*0.4)) ,""),if($E1514="Minors",0,if($E1514="FA Contract",if(and(L$1&lt;=$I1514,L$1&gt;=$H1514),$F1514,""),if($E1514="YP Contract",if(L$1=$H1514,500000,if(L$1=($H1514+1),1000000,if(L$1=($H1514+2),1500000,"")))))))))</f>
        <v/>
      </c>
      <c r="M1514" s="65" t="str">
        <f t="shared" si="2434"/>
        <v/>
      </c>
      <c r="N1514" s="65" t="str">
        <f t="shared" si="2434"/>
        <v/>
      </c>
      <c r="O1514" s="65" t="str">
        <f t="shared" si="2434"/>
        <v/>
      </c>
      <c r="P1514" s="65" t="str">
        <f t="shared" si="2434"/>
        <v/>
      </c>
      <c r="Q1514" s="65" t="str">
        <f t="shared" si="2434"/>
        <v/>
      </c>
      <c r="R1514" s="65" t="str">
        <f t="shared" si="2434"/>
        <v/>
      </c>
      <c r="S1514" s="65" t="str">
        <f t="shared" si="2434"/>
        <v/>
      </c>
      <c r="T1514" s="65" t="str">
        <f t="shared" si="2434"/>
        <v/>
      </c>
      <c r="U1514" s="65" t="str">
        <f t="shared" si="2434"/>
        <v/>
      </c>
      <c r="V1514" s="65" t="str">
        <f t="shared" si="2434"/>
        <v/>
      </c>
      <c r="W1514" s="65" t="str">
        <f t="shared" si="2434"/>
        <v/>
      </c>
      <c r="X1514" s="65" t="str">
        <f t="shared" si="2434"/>
        <v/>
      </c>
      <c r="Y1514" s="65" t="str">
        <f t="shared" si="2434"/>
        <v/>
      </c>
      <c r="Z1514" s="65" t="str">
        <f t="shared" si="2434"/>
        <v/>
      </c>
    </row>
    <row r="1515">
      <c r="B1515" s="23"/>
      <c r="C1515" s="9"/>
      <c r="D1515" s="9"/>
      <c r="E1515" s="9"/>
      <c r="F1515" s="2"/>
      <c r="G1515" s="3"/>
      <c r="I1515" s="64" t="str">
        <f t="shared" si="4"/>
        <v/>
      </c>
      <c r="J1515" s="13" t="str">
        <f t="shared" si="1840"/>
        <v/>
      </c>
      <c r="K1515" s="13" t="str">
        <f t="shared" si="1879"/>
        <v/>
      </c>
      <c r="L1515" s="65" t="str">
        <f t="shared" ref="L1515:Z1515" si="2435">if($E1515="","",if($E1515="Injured",if(and(L$1=year(today()),L$1&lt;=$I1515,L$1&gt;=$H1515),0,if(and(L$1&lt;=$I1515,L$1&gt;=$H1515),$F1515,"")),if($E1515="Dropped",if(and(L$1&lt;=$I1515,L$1&gt;=$H1515),if(Year($D1515)=L$1,$F1515*0.8,if((year($D1515)+1)=L$1,$F1515*0.6,$F1515*0.4)) ,""),if($E1515="Minors",0,if($E1515="FA Contract",if(and(L$1&lt;=$I1515,L$1&gt;=$H1515),$F1515,""),if($E1515="YP Contract",if(L$1=$H1515,500000,if(L$1=($H1515+1),1000000,if(L$1=($H1515+2),1500000,"")))))))))</f>
        <v/>
      </c>
      <c r="M1515" s="65" t="str">
        <f t="shared" si="2435"/>
        <v/>
      </c>
      <c r="N1515" s="65" t="str">
        <f t="shared" si="2435"/>
        <v/>
      </c>
      <c r="O1515" s="65" t="str">
        <f t="shared" si="2435"/>
        <v/>
      </c>
      <c r="P1515" s="65" t="str">
        <f t="shared" si="2435"/>
        <v/>
      </c>
      <c r="Q1515" s="65" t="str">
        <f t="shared" si="2435"/>
        <v/>
      </c>
      <c r="R1515" s="65" t="str">
        <f t="shared" si="2435"/>
        <v/>
      </c>
      <c r="S1515" s="65" t="str">
        <f t="shared" si="2435"/>
        <v/>
      </c>
      <c r="T1515" s="65" t="str">
        <f t="shared" si="2435"/>
        <v/>
      </c>
      <c r="U1515" s="65" t="str">
        <f t="shared" si="2435"/>
        <v/>
      </c>
      <c r="V1515" s="65" t="str">
        <f t="shared" si="2435"/>
        <v/>
      </c>
      <c r="W1515" s="65" t="str">
        <f t="shared" si="2435"/>
        <v/>
      </c>
      <c r="X1515" s="65" t="str">
        <f t="shared" si="2435"/>
        <v/>
      </c>
      <c r="Y1515" s="65" t="str">
        <f t="shared" si="2435"/>
        <v/>
      </c>
      <c r="Z1515" s="65" t="str">
        <f t="shared" si="2435"/>
        <v/>
      </c>
    </row>
    <row r="1516">
      <c r="B1516" s="23"/>
      <c r="C1516" s="9"/>
      <c r="D1516" s="9"/>
      <c r="E1516" s="9"/>
      <c r="F1516" s="2"/>
      <c r="G1516" s="3"/>
      <c r="I1516" s="64" t="str">
        <f t="shared" si="4"/>
        <v/>
      </c>
      <c r="J1516" s="13" t="str">
        <f t="shared" si="1840"/>
        <v/>
      </c>
      <c r="K1516" s="13" t="str">
        <f t="shared" si="1879"/>
        <v/>
      </c>
      <c r="L1516" s="65" t="str">
        <f t="shared" ref="L1516:Z1516" si="2436">if($E1516="","",if($E1516="Injured",if(and(L$1=year(today()),L$1&lt;=$I1516,L$1&gt;=$H1516),0,if(and(L$1&lt;=$I1516,L$1&gt;=$H1516),$F1516,"")),if($E1516="Dropped",if(and(L$1&lt;=$I1516,L$1&gt;=$H1516),if(Year($D1516)=L$1,$F1516*0.8,if((year($D1516)+1)=L$1,$F1516*0.6,$F1516*0.4)) ,""),if($E1516="Minors",0,if($E1516="FA Contract",if(and(L$1&lt;=$I1516,L$1&gt;=$H1516),$F1516,""),if($E1516="YP Contract",if(L$1=$H1516,500000,if(L$1=($H1516+1),1000000,if(L$1=($H1516+2),1500000,"")))))))))</f>
        <v/>
      </c>
      <c r="M1516" s="65" t="str">
        <f t="shared" si="2436"/>
        <v/>
      </c>
      <c r="N1516" s="65" t="str">
        <f t="shared" si="2436"/>
        <v/>
      </c>
      <c r="O1516" s="65" t="str">
        <f t="shared" si="2436"/>
        <v/>
      </c>
      <c r="P1516" s="65" t="str">
        <f t="shared" si="2436"/>
        <v/>
      </c>
      <c r="Q1516" s="65" t="str">
        <f t="shared" si="2436"/>
        <v/>
      </c>
      <c r="R1516" s="65" t="str">
        <f t="shared" si="2436"/>
        <v/>
      </c>
      <c r="S1516" s="65" t="str">
        <f t="shared" si="2436"/>
        <v/>
      </c>
      <c r="T1516" s="65" t="str">
        <f t="shared" si="2436"/>
        <v/>
      </c>
      <c r="U1516" s="65" t="str">
        <f t="shared" si="2436"/>
        <v/>
      </c>
      <c r="V1516" s="65" t="str">
        <f t="shared" si="2436"/>
        <v/>
      </c>
      <c r="W1516" s="65" t="str">
        <f t="shared" si="2436"/>
        <v/>
      </c>
      <c r="X1516" s="65" t="str">
        <f t="shared" si="2436"/>
        <v/>
      </c>
      <c r="Y1516" s="65" t="str">
        <f t="shared" si="2436"/>
        <v/>
      </c>
      <c r="Z1516" s="65" t="str">
        <f t="shared" si="2436"/>
        <v/>
      </c>
    </row>
    <row r="1517">
      <c r="B1517" s="23"/>
      <c r="C1517" s="9"/>
      <c r="D1517" s="9"/>
      <c r="E1517" s="9"/>
      <c r="F1517" s="2"/>
      <c r="G1517" s="3"/>
      <c r="I1517" s="64" t="str">
        <f t="shared" si="4"/>
        <v/>
      </c>
      <c r="J1517" s="13" t="str">
        <f t="shared" si="1840"/>
        <v/>
      </c>
      <c r="K1517" s="13" t="str">
        <f t="shared" si="1879"/>
        <v/>
      </c>
      <c r="L1517" s="65" t="str">
        <f t="shared" ref="L1517:Z1517" si="2437">if($E1517="","",if($E1517="Injured",if(and(L$1=year(today()),L$1&lt;=$I1517,L$1&gt;=$H1517),0,if(and(L$1&lt;=$I1517,L$1&gt;=$H1517),$F1517,"")),if($E1517="Dropped",if(and(L$1&lt;=$I1517,L$1&gt;=$H1517),if(Year($D1517)=L$1,$F1517*0.8,if((year($D1517)+1)=L$1,$F1517*0.6,$F1517*0.4)) ,""),if($E1517="Minors",0,if($E1517="FA Contract",if(and(L$1&lt;=$I1517,L$1&gt;=$H1517),$F1517,""),if($E1517="YP Contract",if(L$1=$H1517,500000,if(L$1=($H1517+1),1000000,if(L$1=($H1517+2),1500000,"")))))))))</f>
        <v/>
      </c>
      <c r="M1517" s="65" t="str">
        <f t="shared" si="2437"/>
        <v/>
      </c>
      <c r="N1517" s="65" t="str">
        <f t="shared" si="2437"/>
        <v/>
      </c>
      <c r="O1517" s="65" t="str">
        <f t="shared" si="2437"/>
        <v/>
      </c>
      <c r="P1517" s="65" t="str">
        <f t="shared" si="2437"/>
        <v/>
      </c>
      <c r="Q1517" s="65" t="str">
        <f t="shared" si="2437"/>
        <v/>
      </c>
      <c r="R1517" s="65" t="str">
        <f t="shared" si="2437"/>
        <v/>
      </c>
      <c r="S1517" s="65" t="str">
        <f t="shared" si="2437"/>
        <v/>
      </c>
      <c r="T1517" s="65" t="str">
        <f t="shared" si="2437"/>
        <v/>
      </c>
      <c r="U1517" s="65" t="str">
        <f t="shared" si="2437"/>
        <v/>
      </c>
      <c r="V1517" s="65" t="str">
        <f t="shared" si="2437"/>
        <v/>
      </c>
      <c r="W1517" s="65" t="str">
        <f t="shared" si="2437"/>
        <v/>
      </c>
      <c r="X1517" s="65" t="str">
        <f t="shared" si="2437"/>
        <v/>
      </c>
      <c r="Y1517" s="65" t="str">
        <f t="shared" si="2437"/>
        <v/>
      </c>
      <c r="Z1517" s="65" t="str">
        <f t="shared" si="2437"/>
        <v/>
      </c>
    </row>
    <row r="1518">
      <c r="B1518" s="23"/>
      <c r="C1518" s="9"/>
      <c r="D1518" s="9"/>
      <c r="E1518" s="9"/>
      <c r="F1518" s="2"/>
      <c r="G1518" s="3"/>
      <c r="I1518" s="64" t="str">
        <f t="shared" si="4"/>
        <v/>
      </c>
      <c r="J1518" s="13" t="str">
        <f t="shared" si="1840"/>
        <v/>
      </c>
      <c r="K1518" s="13" t="str">
        <f t="shared" si="1879"/>
        <v/>
      </c>
      <c r="L1518" s="65" t="str">
        <f t="shared" ref="L1518:Z1518" si="2438">if($E1518="","",if($E1518="Injured",if(and(L$1=year(today()),L$1&lt;=$I1518,L$1&gt;=$H1518),0,if(and(L$1&lt;=$I1518,L$1&gt;=$H1518),$F1518,"")),if($E1518="Dropped",if(and(L$1&lt;=$I1518,L$1&gt;=$H1518),if(Year($D1518)=L$1,$F1518*0.8,if((year($D1518)+1)=L$1,$F1518*0.6,$F1518*0.4)) ,""),if($E1518="Minors",0,if($E1518="FA Contract",if(and(L$1&lt;=$I1518,L$1&gt;=$H1518),$F1518,""),if($E1518="YP Contract",if(L$1=$H1518,500000,if(L$1=($H1518+1),1000000,if(L$1=($H1518+2),1500000,"")))))))))</f>
        <v/>
      </c>
      <c r="M1518" s="65" t="str">
        <f t="shared" si="2438"/>
        <v/>
      </c>
      <c r="N1518" s="65" t="str">
        <f t="shared" si="2438"/>
        <v/>
      </c>
      <c r="O1518" s="65" t="str">
        <f t="shared" si="2438"/>
        <v/>
      </c>
      <c r="P1518" s="65" t="str">
        <f t="shared" si="2438"/>
        <v/>
      </c>
      <c r="Q1518" s="65" t="str">
        <f t="shared" si="2438"/>
        <v/>
      </c>
      <c r="R1518" s="65" t="str">
        <f t="shared" si="2438"/>
        <v/>
      </c>
      <c r="S1518" s="65" t="str">
        <f t="shared" si="2438"/>
        <v/>
      </c>
      <c r="T1518" s="65" t="str">
        <f t="shared" si="2438"/>
        <v/>
      </c>
      <c r="U1518" s="65" t="str">
        <f t="shared" si="2438"/>
        <v/>
      </c>
      <c r="V1518" s="65" t="str">
        <f t="shared" si="2438"/>
        <v/>
      </c>
      <c r="W1518" s="65" t="str">
        <f t="shared" si="2438"/>
        <v/>
      </c>
      <c r="X1518" s="65" t="str">
        <f t="shared" si="2438"/>
        <v/>
      </c>
      <c r="Y1518" s="65" t="str">
        <f t="shared" si="2438"/>
        <v/>
      </c>
      <c r="Z1518" s="65" t="str">
        <f t="shared" si="2438"/>
        <v/>
      </c>
    </row>
    <row r="1519">
      <c r="B1519" s="23"/>
      <c r="C1519" s="9"/>
      <c r="D1519" s="9"/>
      <c r="E1519" s="9"/>
      <c r="F1519" s="2"/>
      <c r="G1519" s="3"/>
      <c r="I1519" s="64" t="str">
        <f t="shared" si="4"/>
        <v/>
      </c>
      <c r="J1519" s="13" t="str">
        <f t="shared" si="1840"/>
        <v/>
      </c>
      <c r="K1519" s="13" t="str">
        <f t="shared" si="1879"/>
        <v/>
      </c>
      <c r="L1519" s="65" t="str">
        <f t="shared" ref="L1519:Z1519" si="2439">if($E1519="","",if($E1519="Injured",if(and(L$1=year(today()),L$1&lt;=$I1519,L$1&gt;=$H1519),0,if(and(L$1&lt;=$I1519,L$1&gt;=$H1519),$F1519,"")),if($E1519="Dropped",if(and(L$1&lt;=$I1519,L$1&gt;=$H1519),if(Year($D1519)=L$1,$F1519*0.8,if((year($D1519)+1)=L$1,$F1519*0.6,$F1519*0.4)) ,""),if($E1519="Minors",0,if($E1519="FA Contract",if(and(L$1&lt;=$I1519,L$1&gt;=$H1519),$F1519,""),if($E1519="YP Contract",if(L$1=$H1519,500000,if(L$1=($H1519+1),1000000,if(L$1=($H1519+2),1500000,"")))))))))</f>
        <v/>
      </c>
      <c r="M1519" s="65" t="str">
        <f t="shared" si="2439"/>
        <v/>
      </c>
      <c r="N1519" s="65" t="str">
        <f t="shared" si="2439"/>
        <v/>
      </c>
      <c r="O1519" s="65" t="str">
        <f t="shared" si="2439"/>
        <v/>
      </c>
      <c r="P1519" s="65" t="str">
        <f t="shared" si="2439"/>
        <v/>
      </c>
      <c r="Q1519" s="65" t="str">
        <f t="shared" si="2439"/>
        <v/>
      </c>
      <c r="R1519" s="65" t="str">
        <f t="shared" si="2439"/>
        <v/>
      </c>
      <c r="S1519" s="65" t="str">
        <f t="shared" si="2439"/>
        <v/>
      </c>
      <c r="T1519" s="65" t="str">
        <f t="shared" si="2439"/>
        <v/>
      </c>
      <c r="U1519" s="65" t="str">
        <f t="shared" si="2439"/>
        <v/>
      </c>
      <c r="V1519" s="65" t="str">
        <f t="shared" si="2439"/>
        <v/>
      </c>
      <c r="W1519" s="65" t="str">
        <f t="shared" si="2439"/>
        <v/>
      </c>
      <c r="X1519" s="65" t="str">
        <f t="shared" si="2439"/>
        <v/>
      </c>
      <c r="Y1519" s="65" t="str">
        <f t="shared" si="2439"/>
        <v/>
      </c>
      <c r="Z1519" s="65" t="str">
        <f t="shared" si="2439"/>
        <v/>
      </c>
    </row>
    <row r="1520">
      <c r="B1520" s="23"/>
      <c r="C1520" s="9"/>
      <c r="D1520" s="9"/>
      <c r="E1520" s="9"/>
      <c r="F1520" s="2"/>
      <c r="G1520" s="3"/>
      <c r="I1520" s="64" t="str">
        <f t="shared" si="4"/>
        <v/>
      </c>
      <c r="J1520" s="13" t="str">
        <f t="shared" si="1840"/>
        <v/>
      </c>
      <c r="K1520" s="13" t="str">
        <f t="shared" si="1879"/>
        <v/>
      </c>
      <c r="L1520" s="65" t="str">
        <f t="shared" ref="L1520:Z1520" si="2440">if($E1520="","",if($E1520="Injured",if(and(L$1=year(today()),L$1&lt;=$I1520,L$1&gt;=$H1520),0,if(and(L$1&lt;=$I1520,L$1&gt;=$H1520),$F1520,"")),if($E1520="Dropped",if(and(L$1&lt;=$I1520,L$1&gt;=$H1520),if(Year($D1520)=L$1,$F1520*0.8,if((year($D1520)+1)=L$1,$F1520*0.6,$F1520*0.4)) ,""),if($E1520="Minors",0,if($E1520="FA Contract",if(and(L$1&lt;=$I1520,L$1&gt;=$H1520),$F1520,""),if($E1520="YP Contract",if(L$1=$H1520,500000,if(L$1=($H1520+1),1000000,if(L$1=($H1520+2),1500000,"")))))))))</f>
        <v/>
      </c>
      <c r="M1520" s="65" t="str">
        <f t="shared" si="2440"/>
        <v/>
      </c>
      <c r="N1520" s="65" t="str">
        <f t="shared" si="2440"/>
        <v/>
      </c>
      <c r="O1520" s="65" t="str">
        <f t="shared" si="2440"/>
        <v/>
      </c>
      <c r="P1520" s="65" t="str">
        <f t="shared" si="2440"/>
        <v/>
      </c>
      <c r="Q1520" s="65" t="str">
        <f t="shared" si="2440"/>
        <v/>
      </c>
      <c r="R1520" s="65" t="str">
        <f t="shared" si="2440"/>
        <v/>
      </c>
      <c r="S1520" s="65" t="str">
        <f t="shared" si="2440"/>
        <v/>
      </c>
      <c r="T1520" s="65" t="str">
        <f t="shared" si="2440"/>
        <v/>
      </c>
      <c r="U1520" s="65" t="str">
        <f t="shared" si="2440"/>
        <v/>
      </c>
      <c r="V1520" s="65" t="str">
        <f t="shared" si="2440"/>
        <v/>
      </c>
      <c r="W1520" s="65" t="str">
        <f t="shared" si="2440"/>
        <v/>
      </c>
      <c r="X1520" s="65" t="str">
        <f t="shared" si="2440"/>
        <v/>
      </c>
      <c r="Y1520" s="65" t="str">
        <f t="shared" si="2440"/>
        <v/>
      </c>
      <c r="Z1520" s="65" t="str">
        <f t="shared" si="2440"/>
        <v/>
      </c>
    </row>
    <row r="1521">
      <c r="B1521" s="23"/>
      <c r="C1521" s="9"/>
      <c r="D1521" s="9"/>
      <c r="E1521" s="9"/>
      <c r="F1521" s="2"/>
      <c r="G1521" s="3"/>
      <c r="I1521" s="64" t="str">
        <f t="shared" si="4"/>
        <v/>
      </c>
      <c r="J1521" s="13" t="str">
        <f t="shared" si="1840"/>
        <v/>
      </c>
      <c r="K1521" s="13" t="str">
        <f t="shared" si="1879"/>
        <v/>
      </c>
      <c r="L1521" s="65" t="str">
        <f t="shared" ref="L1521:Z1521" si="2441">if($E1521="","",if($E1521="Injured",if(and(L$1=year(today()),L$1&lt;=$I1521,L$1&gt;=$H1521),0,if(and(L$1&lt;=$I1521,L$1&gt;=$H1521),$F1521,"")),if($E1521="Dropped",if(and(L$1&lt;=$I1521,L$1&gt;=$H1521),if(Year($D1521)=L$1,$F1521*0.8,if((year($D1521)+1)=L$1,$F1521*0.6,$F1521*0.4)) ,""),if($E1521="Minors",0,if($E1521="FA Contract",if(and(L$1&lt;=$I1521,L$1&gt;=$H1521),$F1521,""),if($E1521="YP Contract",if(L$1=$H1521,500000,if(L$1=($H1521+1),1000000,if(L$1=($H1521+2),1500000,"")))))))))</f>
        <v/>
      </c>
      <c r="M1521" s="65" t="str">
        <f t="shared" si="2441"/>
        <v/>
      </c>
      <c r="N1521" s="65" t="str">
        <f t="shared" si="2441"/>
        <v/>
      </c>
      <c r="O1521" s="65" t="str">
        <f t="shared" si="2441"/>
        <v/>
      </c>
      <c r="P1521" s="65" t="str">
        <f t="shared" si="2441"/>
        <v/>
      </c>
      <c r="Q1521" s="65" t="str">
        <f t="shared" si="2441"/>
        <v/>
      </c>
      <c r="R1521" s="65" t="str">
        <f t="shared" si="2441"/>
        <v/>
      </c>
      <c r="S1521" s="65" t="str">
        <f t="shared" si="2441"/>
        <v/>
      </c>
      <c r="T1521" s="65" t="str">
        <f t="shared" si="2441"/>
        <v/>
      </c>
      <c r="U1521" s="65" t="str">
        <f t="shared" si="2441"/>
        <v/>
      </c>
      <c r="V1521" s="65" t="str">
        <f t="shared" si="2441"/>
        <v/>
      </c>
      <c r="W1521" s="65" t="str">
        <f t="shared" si="2441"/>
        <v/>
      </c>
      <c r="X1521" s="65" t="str">
        <f t="shared" si="2441"/>
        <v/>
      </c>
      <c r="Y1521" s="65" t="str">
        <f t="shared" si="2441"/>
        <v/>
      </c>
      <c r="Z1521" s="65" t="str">
        <f t="shared" si="2441"/>
        <v/>
      </c>
    </row>
    <row r="1522">
      <c r="B1522" s="23"/>
      <c r="C1522" s="9"/>
      <c r="D1522" s="9"/>
      <c r="E1522" s="9"/>
      <c r="F1522" s="2"/>
      <c r="G1522" s="3"/>
      <c r="I1522" s="64" t="str">
        <f t="shared" si="4"/>
        <v/>
      </c>
      <c r="J1522" s="13" t="str">
        <f t="shared" si="1840"/>
        <v/>
      </c>
      <c r="K1522" s="13" t="str">
        <f t="shared" si="1879"/>
        <v/>
      </c>
      <c r="L1522" s="65" t="str">
        <f t="shared" ref="L1522:Z1522" si="2442">if($E1522="","",if($E1522="Injured",if(and(L$1=year(today()),L$1&lt;=$I1522,L$1&gt;=$H1522),0,if(and(L$1&lt;=$I1522,L$1&gt;=$H1522),$F1522,"")),if($E1522="Dropped",if(and(L$1&lt;=$I1522,L$1&gt;=$H1522),if(Year($D1522)=L$1,$F1522*0.8,if((year($D1522)+1)=L$1,$F1522*0.6,$F1522*0.4)) ,""),if($E1522="Minors",0,if($E1522="FA Contract",if(and(L$1&lt;=$I1522,L$1&gt;=$H1522),$F1522,""),if($E1522="YP Contract",if(L$1=$H1522,500000,if(L$1=($H1522+1),1000000,if(L$1=($H1522+2),1500000,"")))))))))</f>
        <v/>
      </c>
      <c r="M1522" s="65" t="str">
        <f t="shared" si="2442"/>
        <v/>
      </c>
      <c r="N1522" s="65" t="str">
        <f t="shared" si="2442"/>
        <v/>
      </c>
      <c r="O1522" s="65" t="str">
        <f t="shared" si="2442"/>
        <v/>
      </c>
      <c r="P1522" s="65" t="str">
        <f t="shared" si="2442"/>
        <v/>
      </c>
      <c r="Q1522" s="65" t="str">
        <f t="shared" si="2442"/>
        <v/>
      </c>
      <c r="R1522" s="65" t="str">
        <f t="shared" si="2442"/>
        <v/>
      </c>
      <c r="S1522" s="65" t="str">
        <f t="shared" si="2442"/>
        <v/>
      </c>
      <c r="T1522" s="65" t="str">
        <f t="shared" si="2442"/>
        <v/>
      </c>
      <c r="U1522" s="65" t="str">
        <f t="shared" si="2442"/>
        <v/>
      </c>
      <c r="V1522" s="65" t="str">
        <f t="shared" si="2442"/>
        <v/>
      </c>
      <c r="W1522" s="65" t="str">
        <f t="shared" si="2442"/>
        <v/>
      </c>
      <c r="X1522" s="65" t="str">
        <f t="shared" si="2442"/>
        <v/>
      </c>
      <c r="Y1522" s="65" t="str">
        <f t="shared" si="2442"/>
        <v/>
      </c>
      <c r="Z1522" s="65" t="str">
        <f t="shared" si="2442"/>
        <v/>
      </c>
    </row>
    <row r="1523">
      <c r="B1523" s="23"/>
      <c r="C1523" s="9"/>
      <c r="D1523" s="9"/>
      <c r="E1523" s="9"/>
      <c r="F1523" s="2"/>
      <c r="G1523" s="3"/>
      <c r="I1523" s="64" t="str">
        <f t="shared" si="4"/>
        <v/>
      </c>
      <c r="J1523" s="13" t="str">
        <f t="shared" si="1840"/>
        <v/>
      </c>
      <c r="K1523" s="13" t="str">
        <f t="shared" si="1879"/>
        <v/>
      </c>
      <c r="L1523" s="65" t="str">
        <f t="shared" ref="L1523:Z1523" si="2443">if($E1523="","",if($E1523="Injured",if(and(L$1=year(today()),L$1&lt;=$I1523,L$1&gt;=$H1523),0,if(and(L$1&lt;=$I1523,L$1&gt;=$H1523),$F1523,"")),if($E1523="Dropped",if(and(L$1&lt;=$I1523,L$1&gt;=$H1523),if(Year($D1523)=L$1,$F1523*0.8,if((year($D1523)+1)=L$1,$F1523*0.6,$F1523*0.4)) ,""),if($E1523="Minors",0,if($E1523="FA Contract",if(and(L$1&lt;=$I1523,L$1&gt;=$H1523),$F1523,""),if($E1523="YP Contract",if(L$1=$H1523,500000,if(L$1=($H1523+1),1000000,if(L$1=($H1523+2),1500000,"")))))))))</f>
        <v/>
      </c>
      <c r="M1523" s="65" t="str">
        <f t="shared" si="2443"/>
        <v/>
      </c>
      <c r="N1523" s="65" t="str">
        <f t="shared" si="2443"/>
        <v/>
      </c>
      <c r="O1523" s="65" t="str">
        <f t="shared" si="2443"/>
        <v/>
      </c>
      <c r="P1523" s="65" t="str">
        <f t="shared" si="2443"/>
        <v/>
      </c>
      <c r="Q1523" s="65" t="str">
        <f t="shared" si="2443"/>
        <v/>
      </c>
      <c r="R1523" s="65" t="str">
        <f t="shared" si="2443"/>
        <v/>
      </c>
      <c r="S1523" s="65" t="str">
        <f t="shared" si="2443"/>
        <v/>
      </c>
      <c r="T1523" s="65" t="str">
        <f t="shared" si="2443"/>
        <v/>
      </c>
      <c r="U1523" s="65" t="str">
        <f t="shared" si="2443"/>
        <v/>
      </c>
      <c r="V1523" s="65" t="str">
        <f t="shared" si="2443"/>
        <v/>
      </c>
      <c r="W1523" s="65" t="str">
        <f t="shared" si="2443"/>
        <v/>
      </c>
      <c r="X1523" s="65" t="str">
        <f t="shared" si="2443"/>
        <v/>
      </c>
      <c r="Y1523" s="65" t="str">
        <f t="shared" si="2443"/>
        <v/>
      </c>
      <c r="Z1523" s="65" t="str">
        <f t="shared" si="2443"/>
        <v/>
      </c>
    </row>
    <row r="1524">
      <c r="B1524" s="23"/>
      <c r="C1524" s="9"/>
      <c r="D1524" s="9"/>
      <c r="E1524" s="9"/>
      <c r="F1524" s="2"/>
      <c r="G1524" s="3"/>
      <c r="I1524" s="64" t="str">
        <f t="shared" si="4"/>
        <v/>
      </c>
      <c r="J1524" s="13" t="str">
        <f t="shared" si="1840"/>
        <v/>
      </c>
      <c r="K1524" s="13" t="str">
        <f t="shared" si="1879"/>
        <v/>
      </c>
      <c r="L1524" s="65" t="str">
        <f t="shared" ref="L1524:Z1524" si="2444">if($E1524="","",if($E1524="Injured",if(and(L$1=year(today()),L$1&lt;=$I1524,L$1&gt;=$H1524),0,if(and(L$1&lt;=$I1524,L$1&gt;=$H1524),$F1524,"")),if($E1524="Dropped",if(and(L$1&lt;=$I1524,L$1&gt;=$H1524),if(Year($D1524)=L$1,$F1524*0.8,if((year($D1524)+1)=L$1,$F1524*0.6,$F1524*0.4)) ,""),if($E1524="Minors",0,if($E1524="FA Contract",if(and(L$1&lt;=$I1524,L$1&gt;=$H1524),$F1524,""),if($E1524="YP Contract",if(L$1=$H1524,500000,if(L$1=($H1524+1),1000000,if(L$1=($H1524+2),1500000,"")))))))))</f>
        <v/>
      </c>
      <c r="M1524" s="65" t="str">
        <f t="shared" si="2444"/>
        <v/>
      </c>
      <c r="N1524" s="65" t="str">
        <f t="shared" si="2444"/>
        <v/>
      </c>
      <c r="O1524" s="65" t="str">
        <f t="shared" si="2444"/>
        <v/>
      </c>
      <c r="P1524" s="65" t="str">
        <f t="shared" si="2444"/>
        <v/>
      </c>
      <c r="Q1524" s="65" t="str">
        <f t="shared" si="2444"/>
        <v/>
      </c>
      <c r="R1524" s="65" t="str">
        <f t="shared" si="2444"/>
        <v/>
      </c>
      <c r="S1524" s="65" t="str">
        <f t="shared" si="2444"/>
        <v/>
      </c>
      <c r="T1524" s="65" t="str">
        <f t="shared" si="2444"/>
        <v/>
      </c>
      <c r="U1524" s="65" t="str">
        <f t="shared" si="2444"/>
        <v/>
      </c>
      <c r="V1524" s="65" t="str">
        <f t="shared" si="2444"/>
        <v/>
      </c>
      <c r="W1524" s="65" t="str">
        <f t="shared" si="2444"/>
        <v/>
      </c>
      <c r="X1524" s="65" t="str">
        <f t="shared" si="2444"/>
        <v/>
      </c>
      <c r="Y1524" s="65" t="str">
        <f t="shared" si="2444"/>
        <v/>
      </c>
      <c r="Z1524" s="65" t="str">
        <f t="shared" si="2444"/>
        <v/>
      </c>
    </row>
    <row r="1525">
      <c r="B1525" s="23"/>
      <c r="C1525" s="9"/>
      <c r="D1525" s="9"/>
      <c r="E1525" s="9"/>
      <c r="F1525" s="2"/>
      <c r="G1525" s="3"/>
      <c r="I1525" s="64" t="str">
        <f t="shared" si="4"/>
        <v/>
      </c>
      <c r="J1525" s="13" t="str">
        <f t="shared" si="1840"/>
        <v/>
      </c>
      <c r="K1525" s="13" t="str">
        <f t="shared" si="1879"/>
        <v/>
      </c>
      <c r="L1525" s="65" t="str">
        <f t="shared" ref="L1525:Z1525" si="2445">if($E1525="","",if($E1525="Injured",if(and(L$1=year(today()),L$1&lt;=$I1525,L$1&gt;=$H1525),0,if(and(L$1&lt;=$I1525,L$1&gt;=$H1525),$F1525,"")),if($E1525="Dropped",if(and(L$1&lt;=$I1525,L$1&gt;=$H1525),if(Year($D1525)=L$1,$F1525*0.8,if((year($D1525)+1)=L$1,$F1525*0.6,$F1525*0.4)) ,""),if($E1525="Minors",0,if($E1525="FA Contract",if(and(L$1&lt;=$I1525,L$1&gt;=$H1525),$F1525,""),if($E1525="YP Contract",if(L$1=$H1525,500000,if(L$1=($H1525+1),1000000,if(L$1=($H1525+2),1500000,"")))))))))</f>
        <v/>
      </c>
      <c r="M1525" s="65" t="str">
        <f t="shared" si="2445"/>
        <v/>
      </c>
      <c r="N1525" s="65" t="str">
        <f t="shared" si="2445"/>
        <v/>
      </c>
      <c r="O1525" s="65" t="str">
        <f t="shared" si="2445"/>
        <v/>
      </c>
      <c r="P1525" s="65" t="str">
        <f t="shared" si="2445"/>
        <v/>
      </c>
      <c r="Q1525" s="65" t="str">
        <f t="shared" si="2445"/>
        <v/>
      </c>
      <c r="R1525" s="65" t="str">
        <f t="shared" si="2445"/>
        <v/>
      </c>
      <c r="S1525" s="65" t="str">
        <f t="shared" si="2445"/>
        <v/>
      </c>
      <c r="T1525" s="65" t="str">
        <f t="shared" si="2445"/>
        <v/>
      </c>
      <c r="U1525" s="65" t="str">
        <f t="shared" si="2445"/>
        <v/>
      </c>
      <c r="V1525" s="65" t="str">
        <f t="shared" si="2445"/>
        <v/>
      </c>
      <c r="W1525" s="65" t="str">
        <f t="shared" si="2445"/>
        <v/>
      </c>
      <c r="X1525" s="65" t="str">
        <f t="shared" si="2445"/>
        <v/>
      </c>
      <c r="Y1525" s="65" t="str">
        <f t="shared" si="2445"/>
        <v/>
      </c>
      <c r="Z1525" s="65" t="str">
        <f t="shared" si="2445"/>
        <v/>
      </c>
    </row>
    <row r="1526">
      <c r="B1526" s="23"/>
      <c r="C1526" s="9"/>
      <c r="D1526" s="9"/>
      <c r="E1526" s="9"/>
      <c r="F1526" s="2"/>
      <c r="G1526" s="3"/>
      <c r="I1526" s="64" t="str">
        <f t="shared" si="4"/>
        <v/>
      </c>
      <c r="J1526" s="13" t="str">
        <f t="shared" si="1840"/>
        <v/>
      </c>
      <c r="K1526" s="13" t="str">
        <f t="shared" si="1879"/>
        <v/>
      </c>
      <c r="L1526" s="65" t="str">
        <f t="shared" ref="L1526:Z1526" si="2446">if($E1526="","",if($E1526="Injured",if(and(L$1=year(today()),L$1&lt;=$I1526,L$1&gt;=$H1526),0,if(and(L$1&lt;=$I1526,L$1&gt;=$H1526),$F1526,"")),if($E1526="Dropped",if(and(L$1&lt;=$I1526,L$1&gt;=$H1526),if(Year($D1526)=L$1,$F1526*0.8,if((year($D1526)+1)=L$1,$F1526*0.6,$F1526*0.4)) ,""),if($E1526="Minors",0,if($E1526="FA Contract",if(and(L$1&lt;=$I1526,L$1&gt;=$H1526),$F1526,""),if($E1526="YP Contract",if(L$1=$H1526,500000,if(L$1=($H1526+1),1000000,if(L$1=($H1526+2),1500000,"")))))))))</f>
        <v/>
      </c>
      <c r="M1526" s="65" t="str">
        <f t="shared" si="2446"/>
        <v/>
      </c>
      <c r="N1526" s="65" t="str">
        <f t="shared" si="2446"/>
        <v/>
      </c>
      <c r="O1526" s="65" t="str">
        <f t="shared" si="2446"/>
        <v/>
      </c>
      <c r="P1526" s="65" t="str">
        <f t="shared" si="2446"/>
        <v/>
      </c>
      <c r="Q1526" s="65" t="str">
        <f t="shared" si="2446"/>
        <v/>
      </c>
      <c r="R1526" s="65" t="str">
        <f t="shared" si="2446"/>
        <v/>
      </c>
      <c r="S1526" s="65" t="str">
        <f t="shared" si="2446"/>
        <v/>
      </c>
      <c r="T1526" s="65" t="str">
        <f t="shared" si="2446"/>
        <v/>
      </c>
      <c r="U1526" s="65" t="str">
        <f t="shared" si="2446"/>
        <v/>
      </c>
      <c r="V1526" s="65" t="str">
        <f t="shared" si="2446"/>
        <v/>
      </c>
      <c r="W1526" s="65" t="str">
        <f t="shared" si="2446"/>
        <v/>
      </c>
      <c r="X1526" s="65" t="str">
        <f t="shared" si="2446"/>
        <v/>
      </c>
      <c r="Y1526" s="65" t="str">
        <f t="shared" si="2446"/>
        <v/>
      </c>
      <c r="Z1526" s="65" t="str">
        <f t="shared" si="2446"/>
        <v/>
      </c>
    </row>
    <row r="1527">
      <c r="B1527" s="23"/>
      <c r="C1527" s="9"/>
      <c r="D1527" s="9"/>
      <c r="E1527" s="9"/>
      <c r="F1527" s="2"/>
      <c r="G1527" s="3"/>
      <c r="I1527" s="64" t="str">
        <f t="shared" si="4"/>
        <v/>
      </c>
      <c r="J1527" s="13" t="str">
        <f t="shared" si="1840"/>
        <v/>
      </c>
      <c r="K1527" s="13" t="str">
        <f t="shared" si="1879"/>
        <v/>
      </c>
      <c r="L1527" s="65" t="str">
        <f t="shared" ref="L1527:Z1527" si="2447">if($E1527="","",if($E1527="Injured",if(and(L$1=year(today()),L$1&lt;=$I1527,L$1&gt;=$H1527),0,if(and(L$1&lt;=$I1527,L$1&gt;=$H1527),$F1527,"")),if($E1527="Dropped",if(and(L$1&lt;=$I1527,L$1&gt;=$H1527),if(Year($D1527)=L$1,$F1527*0.8,if((year($D1527)+1)=L$1,$F1527*0.6,$F1527*0.4)) ,""),if($E1527="Minors",0,if($E1527="FA Contract",if(and(L$1&lt;=$I1527,L$1&gt;=$H1527),$F1527,""),if($E1527="YP Contract",if(L$1=$H1527,500000,if(L$1=($H1527+1),1000000,if(L$1=($H1527+2),1500000,"")))))))))</f>
        <v/>
      </c>
      <c r="M1527" s="65" t="str">
        <f t="shared" si="2447"/>
        <v/>
      </c>
      <c r="N1527" s="65" t="str">
        <f t="shared" si="2447"/>
        <v/>
      </c>
      <c r="O1527" s="65" t="str">
        <f t="shared" si="2447"/>
        <v/>
      </c>
      <c r="P1527" s="65" t="str">
        <f t="shared" si="2447"/>
        <v/>
      </c>
      <c r="Q1527" s="65" t="str">
        <f t="shared" si="2447"/>
        <v/>
      </c>
      <c r="R1527" s="65" t="str">
        <f t="shared" si="2447"/>
        <v/>
      </c>
      <c r="S1527" s="65" t="str">
        <f t="shared" si="2447"/>
        <v/>
      </c>
      <c r="T1527" s="65" t="str">
        <f t="shared" si="2447"/>
        <v/>
      </c>
      <c r="U1527" s="65" t="str">
        <f t="shared" si="2447"/>
        <v/>
      </c>
      <c r="V1527" s="65" t="str">
        <f t="shared" si="2447"/>
        <v/>
      </c>
      <c r="W1527" s="65" t="str">
        <f t="shared" si="2447"/>
        <v/>
      </c>
      <c r="X1527" s="65" t="str">
        <f t="shared" si="2447"/>
        <v/>
      </c>
      <c r="Y1527" s="65" t="str">
        <f t="shared" si="2447"/>
        <v/>
      </c>
      <c r="Z1527" s="65" t="str">
        <f t="shared" si="2447"/>
        <v/>
      </c>
    </row>
    <row r="1528">
      <c r="B1528" s="23"/>
      <c r="C1528" s="9"/>
      <c r="D1528" s="9"/>
      <c r="E1528" s="9"/>
      <c r="F1528" s="2"/>
      <c r="G1528" s="3"/>
      <c r="I1528" s="64" t="str">
        <f t="shared" si="4"/>
        <v/>
      </c>
      <c r="J1528" s="13" t="str">
        <f t="shared" si="1840"/>
        <v/>
      </c>
      <c r="K1528" s="13" t="str">
        <f t="shared" si="1879"/>
        <v/>
      </c>
      <c r="L1528" s="65" t="str">
        <f t="shared" ref="L1528:Z1528" si="2448">if($E1528="","",if($E1528="Injured",if(and(L$1=year(today()),L$1&lt;=$I1528,L$1&gt;=$H1528),0,if(and(L$1&lt;=$I1528,L$1&gt;=$H1528),$F1528,"")),if($E1528="Dropped",if(and(L$1&lt;=$I1528,L$1&gt;=$H1528),if(Year($D1528)=L$1,$F1528*0.8,if((year($D1528)+1)=L$1,$F1528*0.6,$F1528*0.4)) ,""),if($E1528="Minors",0,if($E1528="FA Contract",if(and(L$1&lt;=$I1528,L$1&gt;=$H1528),$F1528,""),if($E1528="YP Contract",if(L$1=$H1528,500000,if(L$1=($H1528+1),1000000,if(L$1=($H1528+2),1500000,"")))))))))</f>
        <v/>
      </c>
      <c r="M1528" s="65" t="str">
        <f t="shared" si="2448"/>
        <v/>
      </c>
      <c r="N1528" s="65" t="str">
        <f t="shared" si="2448"/>
        <v/>
      </c>
      <c r="O1528" s="65" t="str">
        <f t="shared" si="2448"/>
        <v/>
      </c>
      <c r="P1528" s="65" t="str">
        <f t="shared" si="2448"/>
        <v/>
      </c>
      <c r="Q1528" s="65" t="str">
        <f t="shared" si="2448"/>
        <v/>
      </c>
      <c r="R1528" s="65" t="str">
        <f t="shared" si="2448"/>
        <v/>
      </c>
      <c r="S1528" s="65" t="str">
        <f t="shared" si="2448"/>
        <v/>
      </c>
      <c r="T1528" s="65" t="str">
        <f t="shared" si="2448"/>
        <v/>
      </c>
      <c r="U1528" s="65" t="str">
        <f t="shared" si="2448"/>
        <v/>
      </c>
      <c r="V1528" s="65" t="str">
        <f t="shared" si="2448"/>
        <v/>
      </c>
      <c r="W1528" s="65" t="str">
        <f t="shared" si="2448"/>
        <v/>
      </c>
      <c r="X1528" s="65" t="str">
        <f t="shared" si="2448"/>
        <v/>
      </c>
      <c r="Y1528" s="65" t="str">
        <f t="shared" si="2448"/>
        <v/>
      </c>
      <c r="Z1528" s="65" t="str">
        <f t="shared" si="2448"/>
        <v/>
      </c>
    </row>
    <row r="1529">
      <c r="B1529" s="23"/>
      <c r="C1529" s="9"/>
      <c r="D1529" s="9"/>
      <c r="E1529" s="9"/>
      <c r="F1529" s="2"/>
      <c r="G1529" s="3"/>
      <c r="I1529" s="64" t="str">
        <f t="shared" si="4"/>
        <v/>
      </c>
      <c r="J1529" s="13" t="str">
        <f t="shared" si="1840"/>
        <v/>
      </c>
      <c r="K1529" s="13" t="str">
        <f t="shared" si="1879"/>
        <v/>
      </c>
      <c r="L1529" s="65" t="str">
        <f t="shared" ref="L1529:Z1529" si="2449">if($E1529="","",if($E1529="Injured",if(and(L$1=year(today()),L$1&lt;=$I1529,L$1&gt;=$H1529),0,if(and(L$1&lt;=$I1529,L$1&gt;=$H1529),$F1529,"")),if($E1529="Dropped",if(and(L$1&lt;=$I1529,L$1&gt;=$H1529),if(Year($D1529)=L$1,$F1529*0.8,if((year($D1529)+1)=L$1,$F1529*0.6,$F1529*0.4)) ,""),if($E1529="Minors",0,if($E1529="FA Contract",if(and(L$1&lt;=$I1529,L$1&gt;=$H1529),$F1529,""),if($E1529="YP Contract",if(L$1=$H1529,500000,if(L$1=($H1529+1),1000000,if(L$1=($H1529+2),1500000,"")))))))))</f>
        <v/>
      </c>
      <c r="M1529" s="65" t="str">
        <f t="shared" si="2449"/>
        <v/>
      </c>
      <c r="N1529" s="65" t="str">
        <f t="shared" si="2449"/>
        <v/>
      </c>
      <c r="O1529" s="65" t="str">
        <f t="shared" si="2449"/>
        <v/>
      </c>
      <c r="P1529" s="65" t="str">
        <f t="shared" si="2449"/>
        <v/>
      </c>
      <c r="Q1529" s="65" t="str">
        <f t="shared" si="2449"/>
        <v/>
      </c>
      <c r="R1529" s="65" t="str">
        <f t="shared" si="2449"/>
        <v/>
      </c>
      <c r="S1529" s="65" t="str">
        <f t="shared" si="2449"/>
        <v/>
      </c>
      <c r="T1529" s="65" t="str">
        <f t="shared" si="2449"/>
        <v/>
      </c>
      <c r="U1529" s="65" t="str">
        <f t="shared" si="2449"/>
        <v/>
      </c>
      <c r="V1529" s="65" t="str">
        <f t="shared" si="2449"/>
        <v/>
      </c>
      <c r="W1529" s="65" t="str">
        <f t="shared" si="2449"/>
        <v/>
      </c>
      <c r="X1529" s="65" t="str">
        <f t="shared" si="2449"/>
        <v/>
      </c>
      <c r="Y1529" s="65" t="str">
        <f t="shared" si="2449"/>
        <v/>
      </c>
      <c r="Z1529" s="65" t="str">
        <f t="shared" si="2449"/>
        <v/>
      </c>
    </row>
    <row r="1530">
      <c r="B1530" s="23"/>
      <c r="C1530" s="9"/>
      <c r="D1530" s="9"/>
      <c r="E1530" s="9"/>
      <c r="F1530" s="2"/>
      <c r="G1530" s="3"/>
      <c r="I1530" s="64" t="str">
        <f t="shared" si="4"/>
        <v/>
      </c>
      <c r="J1530" s="13" t="str">
        <f t="shared" si="1840"/>
        <v/>
      </c>
      <c r="K1530" s="13" t="str">
        <f t="shared" si="1879"/>
        <v/>
      </c>
      <c r="L1530" s="65" t="str">
        <f t="shared" ref="L1530:Z1530" si="2450">if($E1530="","",if($E1530="Injured",if(and(L$1=year(today()),L$1&lt;=$I1530,L$1&gt;=$H1530),0,if(and(L$1&lt;=$I1530,L$1&gt;=$H1530),$F1530,"")),if($E1530="Dropped",if(and(L$1&lt;=$I1530,L$1&gt;=$H1530),if(Year($D1530)=L$1,$F1530*0.8,if((year($D1530)+1)=L$1,$F1530*0.6,$F1530*0.4)) ,""),if($E1530="Minors",0,if($E1530="FA Contract",if(and(L$1&lt;=$I1530,L$1&gt;=$H1530),$F1530,""),if($E1530="YP Contract",if(L$1=$H1530,500000,if(L$1=($H1530+1),1000000,if(L$1=($H1530+2),1500000,"")))))))))</f>
        <v/>
      </c>
      <c r="M1530" s="65" t="str">
        <f t="shared" si="2450"/>
        <v/>
      </c>
      <c r="N1530" s="65" t="str">
        <f t="shared" si="2450"/>
        <v/>
      </c>
      <c r="O1530" s="65" t="str">
        <f t="shared" si="2450"/>
        <v/>
      </c>
      <c r="P1530" s="65" t="str">
        <f t="shared" si="2450"/>
        <v/>
      </c>
      <c r="Q1530" s="65" t="str">
        <f t="shared" si="2450"/>
        <v/>
      </c>
      <c r="R1530" s="65" t="str">
        <f t="shared" si="2450"/>
        <v/>
      </c>
      <c r="S1530" s="65" t="str">
        <f t="shared" si="2450"/>
        <v/>
      </c>
      <c r="T1530" s="65" t="str">
        <f t="shared" si="2450"/>
        <v/>
      </c>
      <c r="U1530" s="65" t="str">
        <f t="shared" si="2450"/>
        <v/>
      </c>
      <c r="V1530" s="65" t="str">
        <f t="shared" si="2450"/>
        <v/>
      </c>
      <c r="W1530" s="65" t="str">
        <f t="shared" si="2450"/>
        <v/>
      </c>
      <c r="X1530" s="65" t="str">
        <f t="shared" si="2450"/>
        <v/>
      </c>
      <c r="Y1530" s="65" t="str">
        <f t="shared" si="2450"/>
        <v/>
      </c>
      <c r="Z1530" s="65" t="str">
        <f t="shared" si="2450"/>
        <v/>
      </c>
    </row>
    <row r="1531">
      <c r="B1531" s="23"/>
      <c r="C1531" s="9"/>
      <c r="D1531" s="9"/>
      <c r="E1531" s="9"/>
      <c r="F1531" s="2"/>
      <c r="G1531" s="3"/>
      <c r="I1531" s="64" t="str">
        <f t="shared" si="4"/>
        <v/>
      </c>
      <c r="J1531" s="13" t="str">
        <f t="shared" si="1840"/>
        <v/>
      </c>
      <c r="K1531" s="13" t="str">
        <f t="shared" si="1879"/>
        <v/>
      </c>
      <c r="L1531" s="65" t="str">
        <f t="shared" ref="L1531:Z1531" si="2451">if($E1531="","",if($E1531="Injured",if(and(L$1=year(today()),L$1&lt;=$I1531,L$1&gt;=$H1531),0,if(and(L$1&lt;=$I1531,L$1&gt;=$H1531),$F1531,"")),if($E1531="Dropped",if(and(L$1&lt;=$I1531,L$1&gt;=$H1531),if(Year($D1531)=L$1,$F1531*0.8,if((year($D1531)+1)=L$1,$F1531*0.6,$F1531*0.4)) ,""),if($E1531="Minors",0,if($E1531="FA Contract",if(and(L$1&lt;=$I1531,L$1&gt;=$H1531),$F1531,""),if($E1531="YP Contract",if(L$1=$H1531,500000,if(L$1=($H1531+1),1000000,if(L$1=($H1531+2),1500000,"")))))))))</f>
        <v/>
      </c>
      <c r="M1531" s="65" t="str">
        <f t="shared" si="2451"/>
        <v/>
      </c>
      <c r="N1531" s="65" t="str">
        <f t="shared" si="2451"/>
        <v/>
      </c>
      <c r="O1531" s="65" t="str">
        <f t="shared" si="2451"/>
        <v/>
      </c>
      <c r="P1531" s="65" t="str">
        <f t="shared" si="2451"/>
        <v/>
      </c>
      <c r="Q1531" s="65" t="str">
        <f t="shared" si="2451"/>
        <v/>
      </c>
      <c r="R1531" s="65" t="str">
        <f t="shared" si="2451"/>
        <v/>
      </c>
      <c r="S1531" s="65" t="str">
        <f t="shared" si="2451"/>
        <v/>
      </c>
      <c r="T1531" s="65" t="str">
        <f t="shared" si="2451"/>
        <v/>
      </c>
      <c r="U1531" s="65" t="str">
        <f t="shared" si="2451"/>
        <v/>
      </c>
      <c r="V1531" s="65" t="str">
        <f t="shared" si="2451"/>
        <v/>
      </c>
      <c r="W1531" s="65" t="str">
        <f t="shared" si="2451"/>
        <v/>
      </c>
      <c r="X1531" s="65" t="str">
        <f t="shared" si="2451"/>
        <v/>
      </c>
      <c r="Y1531" s="65" t="str">
        <f t="shared" si="2451"/>
        <v/>
      </c>
      <c r="Z1531" s="65" t="str">
        <f t="shared" si="2451"/>
        <v/>
      </c>
    </row>
    <row r="1532">
      <c r="B1532" s="23"/>
      <c r="C1532" s="9"/>
      <c r="D1532" s="9"/>
      <c r="E1532" s="9"/>
      <c r="F1532" s="2"/>
      <c r="G1532" s="3"/>
      <c r="I1532" s="64" t="str">
        <f t="shared" si="4"/>
        <v/>
      </c>
      <c r="J1532" s="13" t="str">
        <f t="shared" si="1840"/>
        <v/>
      </c>
      <c r="K1532" s="13" t="str">
        <f t="shared" si="1879"/>
        <v/>
      </c>
      <c r="L1532" s="65" t="str">
        <f t="shared" ref="L1532:Z1532" si="2452">if($E1532="","",if($E1532="Injured",if(and(L$1=year(today()),L$1&lt;=$I1532,L$1&gt;=$H1532),0,if(and(L$1&lt;=$I1532,L$1&gt;=$H1532),$F1532,"")),if($E1532="Dropped",if(and(L$1&lt;=$I1532,L$1&gt;=$H1532),if(Year($D1532)=L$1,$F1532*0.8,if((year($D1532)+1)=L$1,$F1532*0.6,$F1532*0.4)) ,""),if($E1532="Minors",0,if($E1532="FA Contract",if(and(L$1&lt;=$I1532,L$1&gt;=$H1532),$F1532,""),if($E1532="YP Contract",if(L$1=$H1532,500000,if(L$1=($H1532+1),1000000,if(L$1=($H1532+2),1500000,"")))))))))</f>
        <v/>
      </c>
      <c r="M1532" s="65" t="str">
        <f t="shared" si="2452"/>
        <v/>
      </c>
      <c r="N1532" s="65" t="str">
        <f t="shared" si="2452"/>
        <v/>
      </c>
      <c r="O1532" s="65" t="str">
        <f t="shared" si="2452"/>
        <v/>
      </c>
      <c r="P1532" s="65" t="str">
        <f t="shared" si="2452"/>
        <v/>
      </c>
      <c r="Q1532" s="65" t="str">
        <f t="shared" si="2452"/>
        <v/>
      </c>
      <c r="R1532" s="65" t="str">
        <f t="shared" si="2452"/>
        <v/>
      </c>
      <c r="S1532" s="65" t="str">
        <f t="shared" si="2452"/>
        <v/>
      </c>
      <c r="T1532" s="65" t="str">
        <f t="shared" si="2452"/>
        <v/>
      </c>
      <c r="U1532" s="65" t="str">
        <f t="shared" si="2452"/>
        <v/>
      </c>
      <c r="V1532" s="65" t="str">
        <f t="shared" si="2452"/>
        <v/>
      </c>
      <c r="W1532" s="65" t="str">
        <f t="shared" si="2452"/>
        <v/>
      </c>
      <c r="X1532" s="65" t="str">
        <f t="shared" si="2452"/>
        <v/>
      </c>
      <c r="Y1532" s="65" t="str">
        <f t="shared" si="2452"/>
        <v/>
      </c>
      <c r="Z1532" s="65" t="str">
        <f t="shared" si="2452"/>
        <v/>
      </c>
    </row>
    <row r="1533">
      <c r="B1533" s="23"/>
      <c r="C1533" s="9"/>
      <c r="D1533" s="9"/>
      <c r="E1533" s="9"/>
      <c r="F1533" s="2"/>
      <c r="G1533" s="3"/>
      <c r="I1533" s="64" t="str">
        <f t="shared" si="4"/>
        <v/>
      </c>
      <c r="J1533" s="13" t="str">
        <f t="shared" si="1840"/>
        <v/>
      </c>
      <c r="K1533" s="13" t="str">
        <f t="shared" si="1879"/>
        <v/>
      </c>
      <c r="L1533" s="65" t="str">
        <f t="shared" ref="L1533:Z1533" si="2453">if($E1533="","",if($E1533="Injured",if(and(L$1=year(today()),L$1&lt;=$I1533,L$1&gt;=$H1533),0,if(and(L$1&lt;=$I1533,L$1&gt;=$H1533),$F1533,"")),if($E1533="Dropped",if(and(L$1&lt;=$I1533,L$1&gt;=$H1533),if(Year($D1533)=L$1,$F1533*0.8,if((year($D1533)+1)=L$1,$F1533*0.6,$F1533*0.4)) ,""),if($E1533="Minors",0,if($E1533="FA Contract",if(and(L$1&lt;=$I1533,L$1&gt;=$H1533),$F1533,""),if($E1533="YP Contract",if(L$1=$H1533,500000,if(L$1=($H1533+1),1000000,if(L$1=($H1533+2),1500000,"")))))))))</f>
        <v/>
      </c>
      <c r="M1533" s="65" t="str">
        <f t="shared" si="2453"/>
        <v/>
      </c>
      <c r="N1533" s="65" t="str">
        <f t="shared" si="2453"/>
        <v/>
      </c>
      <c r="O1533" s="65" t="str">
        <f t="shared" si="2453"/>
        <v/>
      </c>
      <c r="P1533" s="65" t="str">
        <f t="shared" si="2453"/>
        <v/>
      </c>
      <c r="Q1533" s="65" t="str">
        <f t="shared" si="2453"/>
        <v/>
      </c>
      <c r="R1533" s="65" t="str">
        <f t="shared" si="2453"/>
        <v/>
      </c>
      <c r="S1533" s="65" t="str">
        <f t="shared" si="2453"/>
        <v/>
      </c>
      <c r="T1533" s="65" t="str">
        <f t="shared" si="2453"/>
        <v/>
      </c>
      <c r="U1533" s="65" t="str">
        <f t="shared" si="2453"/>
        <v/>
      </c>
      <c r="V1533" s="65" t="str">
        <f t="shared" si="2453"/>
        <v/>
      </c>
      <c r="W1533" s="65" t="str">
        <f t="shared" si="2453"/>
        <v/>
      </c>
      <c r="X1533" s="65" t="str">
        <f t="shared" si="2453"/>
        <v/>
      </c>
      <c r="Y1533" s="65" t="str">
        <f t="shared" si="2453"/>
        <v/>
      </c>
      <c r="Z1533" s="65" t="str">
        <f t="shared" si="2453"/>
        <v/>
      </c>
    </row>
    <row r="1534">
      <c r="B1534" s="23"/>
      <c r="C1534" s="9"/>
      <c r="D1534" s="9"/>
      <c r="E1534" s="9"/>
      <c r="F1534" s="2"/>
      <c r="G1534" s="3"/>
      <c r="I1534" s="64" t="str">
        <f t="shared" si="4"/>
        <v/>
      </c>
      <c r="J1534" s="13" t="str">
        <f t="shared" si="1840"/>
        <v/>
      </c>
      <c r="K1534" s="13" t="str">
        <f t="shared" si="1879"/>
        <v/>
      </c>
      <c r="L1534" s="65" t="str">
        <f t="shared" ref="L1534:Z1534" si="2454">if($E1534="","",if($E1534="Injured",if(and(L$1=year(today()),L$1&lt;=$I1534,L$1&gt;=$H1534),0,if(and(L$1&lt;=$I1534,L$1&gt;=$H1534),$F1534,"")),if($E1534="Dropped",if(and(L$1&lt;=$I1534,L$1&gt;=$H1534),if(Year($D1534)=L$1,$F1534*0.8,if((year($D1534)+1)=L$1,$F1534*0.6,$F1534*0.4)) ,""),if($E1534="Minors",0,if($E1534="FA Contract",if(and(L$1&lt;=$I1534,L$1&gt;=$H1534),$F1534,""),if($E1534="YP Contract",if(L$1=$H1534,500000,if(L$1=($H1534+1),1000000,if(L$1=($H1534+2),1500000,"")))))))))</f>
        <v/>
      </c>
      <c r="M1534" s="65" t="str">
        <f t="shared" si="2454"/>
        <v/>
      </c>
      <c r="N1534" s="65" t="str">
        <f t="shared" si="2454"/>
        <v/>
      </c>
      <c r="O1534" s="65" t="str">
        <f t="shared" si="2454"/>
        <v/>
      </c>
      <c r="P1534" s="65" t="str">
        <f t="shared" si="2454"/>
        <v/>
      </c>
      <c r="Q1534" s="65" t="str">
        <f t="shared" si="2454"/>
        <v/>
      </c>
      <c r="R1534" s="65" t="str">
        <f t="shared" si="2454"/>
        <v/>
      </c>
      <c r="S1534" s="65" t="str">
        <f t="shared" si="2454"/>
        <v/>
      </c>
      <c r="T1534" s="65" t="str">
        <f t="shared" si="2454"/>
        <v/>
      </c>
      <c r="U1534" s="65" t="str">
        <f t="shared" si="2454"/>
        <v/>
      </c>
      <c r="V1534" s="65" t="str">
        <f t="shared" si="2454"/>
        <v/>
      </c>
      <c r="W1534" s="65" t="str">
        <f t="shared" si="2454"/>
        <v/>
      </c>
      <c r="X1534" s="65" t="str">
        <f t="shared" si="2454"/>
        <v/>
      </c>
      <c r="Y1534" s="65" t="str">
        <f t="shared" si="2454"/>
        <v/>
      </c>
      <c r="Z1534" s="65" t="str">
        <f t="shared" si="2454"/>
        <v/>
      </c>
    </row>
    <row r="1535">
      <c r="B1535" s="23"/>
      <c r="C1535" s="9"/>
      <c r="D1535" s="9"/>
      <c r="E1535" s="9"/>
      <c r="F1535" s="2"/>
      <c r="G1535" s="3"/>
      <c r="I1535" s="64" t="str">
        <f t="shared" si="4"/>
        <v/>
      </c>
      <c r="J1535" s="13" t="str">
        <f t="shared" si="1840"/>
        <v/>
      </c>
      <c r="K1535" s="13" t="str">
        <f t="shared" si="1879"/>
        <v/>
      </c>
      <c r="L1535" s="65" t="str">
        <f t="shared" ref="L1535:Z1535" si="2455">if($E1535="","",if($E1535="Injured",if(and(L$1=year(today()),L$1&lt;=$I1535,L$1&gt;=$H1535),0,if(and(L$1&lt;=$I1535,L$1&gt;=$H1535),$F1535,"")),if($E1535="Dropped",if(and(L$1&lt;=$I1535,L$1&gt;=$H1535),if(Year($D1535)=L$1,$F1535*0.8,if((year($D1535)+1)=L$1,$F1535*0.6,$F1535*0.4)) ,""),if($E1535="Minors",0,if($E1535="FA Contract",if(and(L$1&lt;=$I1535,L$1&gt;=$H1535),$F1535,""),if($E1535="YP Contract",if(L$1=$H1535,500000,if(L$1=($H1535+1),1000000,if(L$1=($H1535+2),1500000,"")))))))))</f>
        <v/>
      </c>
      <c r="M1535" s="65" t="str">
        <f t="shared" si="2455"/>
        <v/>
      </c>
      <c r="N1535" s="65" t="str">
        <f t="shared" si="2455"/>
        <v/>
      </c>
      <c r="O1535" s="65" t="str">
        <f t="shared" si="2455"/>
        <v/>
      </c>
      <c r="P1535" s="65" t="str">
        <f t="shared" si="2455"/>
        <v/>
      </c>
      <c r="Q1535" s="65" t="str">
        <f t="shared" si="2455"/>
        <v/>
      </c>
      <c r="R1535" s="65" t="str">
        <f t="shared" si="2455"/>
        <v/>
      </c>
      <c r="S1535" s="65" t="str">
        <f t="shared" si="2455"/>
        <v/>
      </c>
      <c r="T1535" s="65" t="str">
        <f t="shared" si="2455"/>
        <v/>
      </c>
      <c r="U1535" s="65" t="str">
        <f t="shared" si="2455"/>
        <v/>
      </c>
      <c r="V1535" s="65" t="str">
        <f t="shared" si="2455"/>
        <v/>
      </c>
      <c r="W1535" s="65" t="str">
        <f t="shared" si="2455"/>
        <v/>
      </c>
      <c r="X1535" s="65" t="str">
        <f t="shared" si="2455"/>
        <v/>
      </c>
      <c r="Y1535" s="65" t="str">
        <f t="shared" si="2455"/>
        <v/>
      </c>
      <c r="Z1535" s="65" t="str">
        <f t="shared" si="2455"/>
        <v/>
      </c>
    </row>
    <row r="1536">
      <c r="B1536" s="23"/>
      <c r="C1536" s="9"/>
      <c r="D1536" s="9"/>
      <c r="E1536" s="9"/>
      <c r="F1536" s="2"/>
      <c r="G1536" s="3"/>
      <c r="I1536" s="64" t="str">
        <f t="shared" si="4"/>
        <v/>
      </c>
      <c r="J1536" s="13" t="str">
        <f t="shared" si="1840"/>
        <v/>
      </c>
      <c r="K1536" s="13" t="str">
        <f t="shared" si="1879"/>
        <v/>
      </c>
      <c r="L1536" s="65" t="str">
        <f t="shared" ref="L1536:Z1536" si="2456">if($E1536="","",if($E1536="Injured",if(and(L$1=year(today()),L$1&lt;=$I1536,L$1&gt;=$H1536),0,if(and(L$1&lt;=$I1536,L$1&gt;=$H1536),$F1536,"")),if($E1536="Dropped",if(and(L$1&lt;=$I1536,L$1&gt;=$H1536),if(Year($D1536)=L$1,$F1536*0.8,if((year($D1536)+1)=L$1,$F1536*0.6,$F1536*0.4)) ,""),if($E1536="Minors",0,if($E1536="FA Contract",if(and(L$1&lt;=$I1536,L$1&gt;=$H1536),$F1536,""),if($E1536="YP Contract",if(L$1=$H1536,500000,if(L$1=($H1536+1),1000000,if(L$1=($H1536+2),1500000,"")))))))))</f>
        <v/>
      </c>
      <c r="M1536" s="65" t="str">
        <f t="shared" si="2456"/>
        <v/>
      </c>
      <c r="N1536" s="65" t="str">
        <f t="shared" si="2456"/>
        <v/>
      </c>
      <c r="O1536" s="65" t="str">
        <f t="shared" si="2456"/>
        <v/>
      </c>
      <c r="P1536" s="65" t="str">
        <f t="shared" si="2456"/>
        <v/>
      </c>
      <c r="Q1536" s="65" t="str">
        <f t="shared" si="2456"/>
        <v/>
      </c>
      <c r="R1536" s="65" t="str">
        <f t="shared" si="2456"/>
        <v/>
      </c>
      <c r="S1536" s="65" t="str">
        <f t="shared" si="2456"/>
        <v/>
      </c>
      <c r="T1536" s="65" t="str">
        <f t="shared" si="2456"/>
        <v/>
      </c>
      <c r="U1536" s="65" t="str">
        <f t="shared" si="2456"/>
        <v/>
      </c>
      <c r="V1536" s="65" t="str">
        <f t="shared" si="2456"/>
        <v/>
      </c>
      <c r="W1536" s="65" t="str">
        <f t="shared" si="2456"/>
        <v/>
      </c>
      <c r="X1536" s="65" t="str">
        <f t="shared" si="2456"/>
        <v/>
      </c>
      <c r="Y1536" s="65" t="str">
        <f t="shared" si="2456"/>
        <v/>
      </c>
      <c r="Z1536" s="65" t="str">
        <f t="shared" si="2456"/>
        <v/>
      </c>
    </row>
    <row r="1537">
      <c r="B1537" s="23"/>
      <c r="C1537" s="9"/>
      <c r="D1537" s="9"/>
      <c r="E1537" s="9"/>
      <c r="F1537" s="2"/>
      <c r="G1537" s="3"/>
      <c r="I1537" s="64" t="str">
        <f t="shared" si="4"/>
        <v/>
      </c>
      <c r="J1537" s="13" t="str">
        <f t="shared" si="1840"/>
        <v/>
      </c>
      <c r="K1537" s="13" t="str">
        <f t="shared" si="1879"/>
        <v/>
      </c>
      <c r="L1537" s="65" t="str">
        <f t="shared" ref="L1537:Z1537" si="2457">if($E1537="","",if($E1537="Injured",if(and(L$1=year(today()),L$1&lt;=$I1537,L$1&gt;=$H1537),0,if(and(L$1&lt;=$I1537,L$1&gt;=$H1537),$F1537,"")),if($E1537="Dropped",if(and(L$1&lt;=$I1537,L$1&gt;=$H1537),if(Year($D1537)=L$1,$F1537*0.8,if((year($D1537)+1)=L$1,$F1537*0.6,$F1537*0.4)) ,""),if($E1537="Minors",0,if($E1537="FA Contract",if(and(L$1&lt;=$I1537,L$1&gt;=$H1537),$F1537,""),if($E1537="YP Contract",if(L$1=$H1537,500000,if(L$1=($H1537+1),1000000,if(L$1=($H1537+2),1500000,"")))))))))</f>
        <v/>
      </c>
      <c r="M1537" s="65" t="str">
        <f t="shared" si="2457"/>
        <v/>
      </c>
      <c r="N1537" s="65" t="str">
        <f t="shared" si="2457"/>
        <v/>
      </c>
      <c r="O1537" s="65" t="str">
        <f t="shared" si="2457"/>
        <v/>
      </c>
      <c r="P1537" s="65" t="str">
        <f t="shared" si="2457"/>
        <v/>
      </c>
      <c r="Q1537" s="65" t="str">
        <f t="shared" si="2457"/>
        <v/>
      </c>
      <c r="R1537" s="65" t="str">
        <f t="shared" si="2457"/>
        <v/>
      </c>
      <c r="S1537" s="65" t="str">
        <f t="shared" si="2457"/>
        <v/>
      </c>
      <c r="T1537" s="65" t="str">
        <f t="shared" si="2457"/>
        <v/>
      </c>
      <c r="U1537" s="65" t="str">
        <f t="shared" si="2457"/>
        <v/>
      </c>
      <c r="V1537" s="65" t="str">
        <f t="shared" si="2457"/>
        <v/>
      </c>
      <c r="W1537" s="65" t="str">
        <f t="shared" si="2457"/>
        <v/>
      </c>
      <c r="X1537" s="65" t="str">
        <f t="shared" si="2457"/>
        <v/>
      </c>
      <c r="Y1537" s="65" t="str">
        <f t="shared" si="2457"/>
        <v/>
      </c>
      <c r="Z1537" s="65" t="str">
        <f t="shared" si="2457"/>
        <v/>
      </c>
    </row>
    <row r="1538">
      <c r="B1538" s="23"/>
      <c r="C1538" s="9"/>
      <c r="D1538" s="9"/>
      <c r="E1538" s="9"/>
      <c r="F1538" s="2"/>
      <c r="G1538" s="3"/>
      <c r="I1538" s="64" t="str">
        <f t="shared" si="4"/>
        <v/>
      </c>
      <c r="J1538" s="13" t="str">
        <f t="shared" si="1840"/>
        <v/>
      </c>
      <c r="K1538" s="13" t="str">
        <f t="shared" si="1879"/>
        <v/>
      </c>
      <c r="L1538" s="65" t="str">
        <f t="shared" ref="L1538:Z1538" si="2458">if($E1538="","",if($E1538="Injured",if(and(L$1=year(today()),L$1&lt;=$I1538,L$1&gt;=$H1538),0,if(and(L$1&lt;=$I1538,L$1&gt;=$H1538),$F1538,"")),if($E1538="Dropped",if(and(L$1&lt;=$I1538,L$1&gt;=$H1538),if(Year($D1538)=L$1,$F1538*0.8,if((year($D1538)+1)=L$1,$F1538*0.6,$F1538*0.4)) ,""),if($E1538="Minors",0,if($E1538="FA Contract",if(and(L$1&lt;=$I1538,L$1&gt;=$H1538),$F1538,""),if($E1538="YP Contract",if(L$1=$H1538,500000,if(L$1=($H1538+1),1000000,if(L$1=($H1538+2),1500000,"")))))))))</f>
        <v/>
      </c>
      <c r="M1538" s="65" t="str">
        <f t="shared" si="2458"/>
        <v/>
      </c>
      <c r="N1538" s="65" t="str">
        <f t="shared" si="2458"/>
        <v/>
      </c>
      <c r="O1538" s="65" t="str">
        <f t="shared" si="2458"/>
        <v/>
      </c>
      <c r="P1538" s="65" t="str">
        <f t="shared" si="2458"/>
        <v/>
      </c>
      <c r="Q1538" s="65" t="str">
        <f t="shared" si="2458"/>
        <v/>
      </c>
      <c r="R1538" s="65" t="str">
        <f t="shared" si="2458"/>
        <v/>
      </c>
      <c r="S1538" s="65" t="str">
        <f t="shared" si="2458"/>
        <v/>
      </c>
      <c r="T1538" s="65" t="str">
        <f t="shared" si="2458"/>
        <v/>
      </c>
      <c r="U1538" s="65" t="str">
        <f t="shared" si="2458"/>
        <v/>
      </c>
      <c r="V1538" s="65" t="str">
        <f t="shared" si="2458"/>
        <v/>
      </c>
      <c r="W1538" s="65" t="str">
        <f t="shared" si="2458"/>
        <v/>
      </c>
      <c r="X1538" s="65" t="str">
        <f t="shared" si="2458"/>
        <v/>
      </c>
      <c r="Y1538" s="65" t="str">
        <f t="shared" si="2458"/>
        <v/>
      </c>
      <c r="Z1538" s="65" t="str">
        <f t="shared" si="2458"/>
        <v/>
      </c>
    </row>
    <row r="1539">
      <c r="B1539" s="23"/>
      <c r="C1539" s="9"/>
      <c r="D1539" s="9"/>
      <c r="E1539" s="9"/>
      <c r="F1539" s="2"/>
      <c r="G1539" s="3"/>
      <c r="I1539" s="64" t="str">
        <f t="shared" si="4"/>
        <v/>
      </c>
      <c r="J1539" s="13" t="str">
        <f t="shared" si="1840"/>
        <v/>
      </c>
      <c r="K1539" s="13" t="str">
        <f t="shared" si="1879"/>
        <v/>
      </c>
      <c r="L1539" s="65" t="str">
        <f t="shared" ref="L1539:Z1539" si="2459">if($E1539="","",if($E1539="Injured",if(and(L$1=year(today()),L$1&lt;=$I1539,L$1&gt;=$H1539),0,if(and(L$1&lt;=$I1539,L$1&gt;=$H1539),$F1539,"")),if($E1539="Dropped",if(and(L$1&lt;=$I1539,L$1&gt;=$H1539),if(Year($D1539)=L$1,$F1539*0.8,if((year($D1539)+1)=L$1,$F1539*0.6,$F1539*0.4)) ,""),if($E1539="Minors",0,if($E1539="FA Contract",if(and(L$1&lt;=$I1539,L$1&gt;=$H1539),$F1539,""),if($E1539="YP Contract",if(L$1=$H1539,500000,if(L$1=($H1539+1),1000000,if(L$1=($H1539+2),1500000,"")))))))))</f>
        <v/>
      </c>
      <c r="M1539" s="65" t="str">
        <f t="shared" si="2459"/>
        <v/>
      </c>
      <c r="N1539" s="65" t="str">
        <f t="shared" si="2459"/>
        <v/>
      </c>
      <c r="O1539" s="65" t="str">
        <f t="shared" si="2459"/>
        <v/>
      </c>
      <c r="P1539" s="65" t="str">
        <f t="shared" si="2459"/>
        <v/>
      </c>
      <c r="Q1539" s="65" t="str">
        <f t="shared" si="2459"/>
        <v/>
      </c>
      <c r="R1539" s="65" t="str">
        <f t="shared" si="2459"/>
        <v/>
      </c>
      <c r="S1539" s="65" t="str">
        <f t="shared" si="2459"/>
        <v/>
      </c>
      <c r="T1539" s="65" t="str">
        <f t="shared" si="2459"/>
        <v/>
      </c>
      <c r="U1539" s="65" t="str">
        <f t="shared" si="2459"/>
        <v/>
      </c>
      <c r="V1539" s="65" t="str">
        <f t="shared" si="2459"/>
        <v/>
      </c>
      <c r="W1539" s="65" t="str">
        <f t="shared" si="2459"/>
        <v/>
      </c>
      <c r="X1539" s="65" t="str">
        <f t="shared" si="2459"/>
        <v/>
      </c>
      <c r="Y1539" s="65" t="str">
        <f t="shared" si="2459"/>
        <v/>
      </c>
      <c r="Z1539" s="65" t="str">
        <f t="shared" si="2459"/>
        <v/>
      </c>
    </row>
    <row r="1540">
      <c r="B1540" s="23"/>
      <c r="C1540" s="9"/>
      <c r="D1540" s="9"/>
      <c r="E1540" s="9"/>
      <c r="F1540" s="2"/>
      <c r="G1540" s="3"/>
      <c r="I1540" s="64" t="str">
        <f t="shared" si="4"/>
        <v/>
      </c>
      <c r="J1540" s="13" t="str">
        <f t="shared" si="1840"/>
        <v/>
      </c>
      <c r="K1540" s="13" t="str">
        <f t="shared" si="1879"/>
        <v/>
      </c>
      <c r="L1540" s="65" t="str">
        <f t="shared" ref="L1540:Z1540" si="2460">if($E1540="","",if($E1540="Injured",if(and(L$1=year(today()),L$1&lt;=$I1540,L$1&gt;=$H1540),0,if(and(L$1&lt;=$I1540,L$1&gt;=$H1540),$F1540,"")),if($E1540="Dropped",if(and(L$1&lt;=$I1540,L$1&gt;=$H1540),if(Year($D1540)=L$1,$F1540*0.8,if((year($D1540)+1)=L$1,$F1540*0.6,$F1540*0.4)) ,""),if($E1540="Minors",0,if($E1540="FA Contract",if(and(L$1&lt;=$I1540,L$1&gt;=$H1540),$F1540,""),if($E1540="YP Contract",if(L$1=$H1540,500000,if(L$1=($H1540+1),1000000,if(L$1=($H1540+2),1500000,"")))))))))</f>
        <v/>
      </c>
      <c r="M1540" s="65" t="str">
        <f t="shared" si="2460"/>
        <v/>
      </c>
      <c r="N1540" s="65" t="str">
        <f t="shared" si="2460"/>
        <v/>
      </c>
      <c r="O1540" s="65" t="str">
        <f t="shared" si="2460"/>
        <v/>
      </c>
      <c r="P1540" s="65" t="str">
        <f t="shared" si="2460"/>
        <v/>
      </c>
      <c r="Q1540" s="65" t="str">
        <f t="shared" si="2460"/>
        <v/>
      </c>
      <c r="R1540" s="65" t="str">
        <f t="shared" si="2460"/>
        <v/>
      </c>
      <c r="S1540" s="65" t="str">
        <f t="shared" si="2460"/>
        <v/>
      </c>
      <c r="T1540" s="65" t="str">
        <f t="shared" si="2460"/>
        <v/>
      </c>
      <c r="U1540" s="65" t="str">
        <f t="shared" si="2460"/>
        <v/>
      </c>
      <c r="V1540" s="65" t="str">
        <f t="shared" si="2460"/>
        <v/>
      </c>
      <c r="W1540" s="65" t="str">
        <f t="shared" si="2460"/>
        <v/>
      </c>
      <c r="X1540" s="65" t="str">
        <f t="shared" si="2460"/>
        <v/>
      </c>
      <c r="Y1540" s="65" t="str">
        <f t="shared" si="2460"/>
        <v/>
      </c>
      <c r="Z1540" s="65" t="str">
        <f t="shared" si="2460"/>
        <v/>
      </c>
    </row>
    <row r="1541">
      <c r="B1541" s="23"/>
      <c r="C1541" s="9"/>
      <c r="D1541" s="9"/>
      <c r="E1541" s="9"/>
      <c r="F1541" s="2"/>
      <c r="G1541" s="3"/>
      <c r="I1541" s="64" t="str">
        <f t="shared" si="4"/>
        <v/>
      </c>
      <c r="J1541" s="13" t="str">
        <f t="shared" si="1840"/>
        <v/>
      </c>
      <c r="K1541" s="13" t="str">
        <f t="shared" si="1879"/>
        <v/>
      </c>
      <c r="L1541" s="65" t="str">
        <f t="shared" ref="L1541:Z1541" si="2461">if($E1541="","",if($E1541="Injured",if(and(L$1=year(today()),L$1&lt;=$I1541,L$1&gt;=$H1541),0,if(and(L$1&lt;=$I1541,L$1&gt;=$H1541),$F1541,"")),if($E1541="Dropped",if(and(L$1&lt;=$I1541,L$1&gt;=$H1541),if(Year($D1541)=L$1,$F1541*0.8,if((year($D1541)+1)=L$1,$F1541*0.6,$F1541*0.4)) ,""),if($E1541="Minors",0,if($E1541="FA Contract",if(and(L$1&lt;=$I1541,L$1&gt;=$H1541),$F1541,""),if($E1541="YP Contract",if(L$1=$H1541,500000,if(L$1=($H1541+1),1000000,if(L$1=($H1541+2),1500000,"")))))))))</f>
        <v/>
      </c>
      <c r="M1541" s="65" t="str">
        <f t="shared" si="2461"/>
        <v/>
      </c>
      <c r="N1541" s="65" t="str">
        <f t="shared" si="2461"/>
        <v/>
      </c>
      <c r="O1541" s="65" t="str">
        <f t="shared" si="2461"/>
        <v/>
      </c>
      <c r="P1541" s="65" t="str">
        <f t="shared" si="2461"/>
        <v/>
      </c>
      <c r="Q1541" s="65" t="str">
        <f t="shared" si="2461"/>
        <v/>
      </c>
      <c r="R1541" s="65" t="str">
        <f t="shared" si="2461"/>
        <v/>
      </c>
      <c r="S1541" s="65" t="str">
        <f t="shared" si="2461"/>
        <v/>
      </c>
      <c r="T1541" s="65" t="str">
        <f t="shared" si="2461"/>
        <v/>
      </c>
      <c r="U1541" s="65" t="str">
        <f t="shared" si="2461"/>
        <v/>
      </c>
      <c r="V1541" s="65" t="str">
        <f t="shared" si="2461"/>
        <v/>
      </c>
      <c r="W1541" s="65" t="str">
        <f t="shared" si="2461"/>
        <v/>
      </c>
      <c r="X1541" s="65" t="str">
        <f t="shared" si="2461"/>
        <v/>
      </c>
      <c r="Y1541" s="65" t="str">
        <f t="shared" si="2461"/>
        <v/>
      </c>
      <c r="Z1541" s="65" t="str">
        <f t="shared" si="2461"/>
        <v/>
      </c>
    </row>
    <row r="1542">
      <c r="B1542" s="23"/>
      <c r="C1542" s="9"/>
      <c r="D1542" s="9"/>
      <c r="E1542" s="9"/>
      <c r="F1542" s="2"/>
      <c r="G1542" s="3"/>
      <c r="I1542" s="64" t="str">
        <f t="shared" si="4"/>
        <v/>
      </c>
      <c r="J1542" s="13" t="str">
        <f t="shared" si="1840"/>
        <v/>
      </c>
      <c r="K1542" s="13" t="str">
        <f t="shared" si="1879"/>
        <v/>
      </c>
      <c r="L1542" s="65" t="str">
        <f t="shared" ref="L1542:Z1542" si="2462">if($E1542="","",if($E1542="Injured",if(and(L$1=year(today()),L$1&lt;=$I1542,L$1&gt;=$H1542),0,if(and(L$1&lt;=$I1542,L$1&gt;=$H1542),$F1542,"")),if($E1542="Dropped",if(and(L$1&lt;=$I1542,L$1&gt;=$H1542),if(Year($D1542)=L$1,$F1542*0.8,if((year($D1542)+1)=L$1,$F1542*0.6,$F1542*0.4)) ,""),if($E1542="Minors",0,if($E1542="FA Contract",if(and(L$1&lt;=$I1542,L$1&gt;=$H1542),$F1542,""),if($E1542="YP Contract",if(L$1=$H1542,500000,if(L$1=($H1542+1),1000000,if(L$1=($H1542+2),1500000,"")))))))))</f>
        <v/>
      </c>
      <c r="M1542" s="65" t="str">
        <f t="shared" si="2462"/>
        <v/>
      </c>
      <c r="N1542" s="65" t="str">
        <f t="shared" si="2462"/>
        <v/>
      </c>
      <c r="O1542" s="65" t="str">
        <f t="shared" si="2462"/>
        <v/>
      </c>
      <c r="P1542" s="65" t="str">
        <f t="shared" si="2462"/>
        <v/>
      </c>
      <c r="Q1542" s="65" t="str">
        <f t="shared" si="2462"/>
        <v/>
      </c>
      <c r="R1542" s="65" t="str">
        <f t="shared" si="2462"/>
        <v/>
      </c>
      <c r="S1542" s="65" t="str">
        <f t="shared" si="2462"/>
        <v/>
      </c>
      <c r="T1542" s="65" t="str">
        <f t="shared" si="2462"/>
        <v/>
      </c>
      <c r="U1542" s="65" t="str">
        <f t="shared" si="2462"/>
        <v/>
      </c>
      <c r="V1542" s="65" t="str">
        <f t="shared" si="2462"/>
        <v/>
      </c>
      <c r="W1542" s="65" t="str">
        <f t="shared" si="2462"/>
        <v/>
      </c>
      <c r="X1542" s="65" t="str">
        <f t="shared" si="2462"/>
        <v/>
      </c>
      <c r="Y1542" s="65" t="str">
        <f t="shared" si="2462"/>
        <v/>
      </c>
      <c r="Z1542" s="65" t="str">
        <f t="shared" si="2462"/>
        <v/>
      </c>
    </row>
    <row r="1543">
      <c r="B1543" s="23"/>
      <c r="C1543" s="9"/>
      <c r="D1543" s="9"/>
      <c r="E1543" s="9"/>
      <c r="F1543" s="2"/>
      <c r="G1543" s="3"/>
      <c r="I1543" s="64" t="str">
        <f t="shared" si="4"/>
        <v/>
      </c>
      <c r="J1543" s="13" t="str">
        <f t="shared" si="1840"/>
        <v/>
      </c>
      <c r="K1543" s="13" t="str">
        <f t="shared" si="1879"/>
        <v/>
      </c>
      <c r="L1543" s="65" t="str">
        <f t="shared" ref="L1543:Z1543" si="2463">if($E1543="","",if($E1543="Injured",if(and(L$1=year(today()),L$1&lt;=$I1543,L$1&gt;=$H1543),0,if(and(L$1&lt;=$I1543,L$1&gt;=$H1543),$F1543,"")),if($E1543="Dropped",if(and(L$1&lt;=$I1543,L$1&gt;=$H1543),if(Year($D1543)=L$1,$F1543*0.8,if((year($D1543)+1)=L$1,$F1543*0.6,$F1543*0.4)) ,""),if($E1543="Minors",0,if($E1543="FA Contract",if(and(L$1&lt;=$I1543,L$1&gt;=$H1543),$F1543,""),if($E1543="YP Contract",if(L$1=$H1543,500000,if(L$1=($H1543+1),1000000,if(L$1=($H1543+2),1500000,"")))))))))</f>
        <v/>
      </c>
      <c r="M1543" s="65" t="str">
        <f t="shared" si="2463"/>
        <v/>
      </c>
      <c r="N1543" s="65" t="str">
        <f t="shared" si="2463"/>
        <v/>
      </c>
      <c r="O1543" s="65" t="str">
        <f t="shared" si="2463"/>
        <v/>
      </c>
      <c r="P1543" s="65" t="str">
        <f t="shared" si="2463"/>
        <v/>
      </c>
      <c r="Q1543" s="65" t="str">
        <f t="shared" si="2463"/>
        <v/>
      </c>
      <c r="R1543" s="65" t="str">
        <f t="shared" si="2463"/>
        <v/>
      </c>
      <c r="S1543" s="65" t="str">
        <f t="shared" si="2463"/>
        <v/>
      </c>
      <c r="T1543" s="65" t="str">
        <f t="shared" si="2463"/>
        <v/>
      </c>
      <c r="U1543" s="65" t="str">
        <f t="shared" si="2463"/>
        <v/>
      </c>
      <c r="V1543" s="65" t="str">
        <f t="shared" si="2463"/>
        <v/>
      </c>
      <c r="W1543" s="65" t="str">
        <f t="shared" si="2463"/>
        <v/>
      </c>
      <c r="X1543" s="65" t="str">
        <f t="shared" si="2463"/>
        <v/>
      </c>
      <c r="Y1543" s="65" t="str">
        <f t="shared" si="2463"/>
        <v/>
      </c>
      <c r="Z1543" s="65" t="str">
        <f t="shared" si="2463"/>
        <v/>
      </c>
    </row>
    <row r="1544">
      <c r="B1544" s="23"/>
      <c r="C1544" s="9"/>
      <c r="D1544" s="9"/>
      <c r="E1544" s="9"/>
      <c r="F1544" s="2"/>
      <c r="G1544" s="3"/>
      <c r="I1544" s="64" t="str">
        <f t="shared" si="4"/>
        <v/>
      </c>
      <c r="J1544" s="13" t="str">
        <f t="shared" si="1840"/>
        <v/>
      </c>
      <c r="K1544" s="13" t="str">
        <f t="shared" si="1879"/>
        <v/>
      </c>
      <c r="L1544" s="65" t="str">
        <f t="shared" ref="L1544:Z1544" si="2464">if($E1544="","",if($E1544="Injured",if(and(L$1=year(today()),L$1&lt;=$I1544,L$1&gt;=$H1544),0,if(and(L$1&lt;=$I1544,L$1&gt;=$H1544),$F1544,"")),if($E1544="Dropped",if(and(L$1&lt;=$I1544,L$1&gt;=$H1544),if(Year($D1544)=L$1,$F1544*0.8,if((year($D1544)+1)=L$1,$F1544*0.6,$F1544*0.4)) ,""),if($E1544="Minors",0,if($E1544="FA Contract",if(and(L$1&lt;=$I1544,L$1&gt;=$H1544),$F1544,""),if($E1544="YP Contract",if(L$1=$H1544,500000,if(L$1=($H1544+1),1000000,if(L$1=($H1544+2),1500000,"")))))))))</f>
        <v/>
      </c>
      <c r="M1544" s="65" t="str">
        <f t="shared" si="2464"/>
        <v/>
      </c>
      <c r="N1544" s="65" t="str">
        <f t="shared" si="2464"/>
        <v/>
      </c>
      <c r="O1544" s="65" t="str">
        <f t="shared" si="2464"/>
        <v/>
      </c>
      <c r="P1544" s="65" t="str">
        <f t="shared" si="2464"/>
        <v/>
      </c>
      <c r="Q1544" s="65" t="str">
        <f t="shared" si="2464"/>
        <v/>
      </c>
      <c r="R1544" s="65" t="str">
        <f t="shared" si="2464"/>
        <v/>
      </c>
      <c r="S1544" s="65" t="str">
        <f t="shared" si="2464"/>
        <v/>
      </c>
      <c r="T1544" s="65" t="str">
        <f t="shared" si="2464"/>
        <v/>
      </c>
      <c r="U1544" s="65" t="str">
        <f t="shared" si="2464"/>
        <v/>
      </c>
      <c r="V1544" s="65" t="str">
        <f t="shared" si="2464"/>
        <v/>
      </c>
      <c r="W1544" s="65" t="str">
        <f t="shared" si="2464"/>
        <v/>
      </c>
      <c r="X1544" s="65" t="str">
        <f t="shared" si="2464"/>
        <v/>
      </c>
      <c r="Y1544" s="65" t="str">
        <f t="shared" si="2464"/>
        <v/>
      </c>
      <c r="Z1544" s="65" t="str">
        <f t="shared" si="2464"/>
        <v/>
      </c>
    </row>
    <row r="1545">
      <c r="B1545" s="23"/>
      <c r="C1545" s="9"/>
      <c r="D1545" s="9"/>
      <c r="E1545" s="9"/>
      <c r="F1545" s="2"/>
      <c r="G1545" s="3"/>
      <c r="I1545" s="64" t="str">
        <f t="shared" si="4"/>
        <v/>
      </c>
      <c r="J1545" s="13" t="str">
        <f t="shared" si="1840"/>
        <v/>
      </c>
      <c r="K1545" s="13" t="str">
        <f t="shared" si="1879"/>
        <v/>
      </c>
      <c r="L1545" s="65" t="str">
        <f t="shared" ref="L1545:Z1545" si="2465">if($E1545="","",if($E1545="Injured",if(and(L$1=year(today()),L$1&lt;=$I1545,L$1&gt;=$H1545),0,if(and(L$1&lt;=$I1545,L$1&gt;=$H1545),$F1545,"")),if($E1545="Dropped",if(and(L$1&lt;=$I1545,L$1&gt;=$H1545),if(Year($D1545)=L$1,$F1545*0.8,if((year($D1545)+1)=L$1,$F1545*0.6,$F1545*0.4)) ,""),if($E1545="Minors",0,if($E1545="FA Contract",if(and(L$1&lt;=$I1545,L$1&gt;=$H1545),$F1545,""),if($E1545="YP Contract",if(L$1=$H1545,500000,if(L$1=($H1545+1),1000000,if(L$1=($H1545+2),1500000,"")))))))))</f>
        <v/>
      </c>
      <c r="M1545" s="65" t="str">
        <f t="shared" si="2465"/>
        <v/>
      </c>
      <c r="N1545" s="65" t="str">
        <f t="shared" si="2465"/>
        <v/>
      </c>
      <c r="O1545" s="65" t="str">
        <f t="shared" si="2465"/>
        <v/>
      </c>
      <c r="P1545" s="65" t="str">
        <f t="shared" si="2465"/>
        <v/>
      </c>
      <c r="Q1545" s="65" t="str">
        <f t="shared" si="2465"/>
        <v/>
      </c>
      <c r="R1545" s="65" t="str">
        <f t="shared" si="2465"/>
        <v/>
      </c>
      <c r="S1545" s="65" t="str">
        <f t="shared" si="2465"/>
        <v/>
      </c>
      <c r="T1545" s="65" t="str">
        <f t="shared" si="2465"/>
        <v/>
      </c>
      <c r="U1545" s="65" t="str">
        <f t="shared" si="2465"/>
        <v/>
      </c>
      <c r="V1545" s="65" t="str">
        <f t="shared" si="2465"/>
        <v/>
      </c>
      <c r="W1545" s="65" t="str">
        <f t="shared" si="2465"/>
        <v/>
      </c>
      <c r="X1545" s="65" t="str">
        <f t="shared" si="2465"/>
        <v/>
      </c>
      <c r="Y1545" s="65" t="str">
        <f t="shared" si="2465"/>
        <v/>
      </c>
      <c r="Z1545" s="65" t="str">
        <f t="shared" si="2465"/>
        <v/>
      </c>
    </row>
    <row r="1546">
      <c r="B1546" s="23"/>
      <c r="C1546" s="9"/>
      <c r="D1546" s="9"/>
      <c r="E1546" s="9"/>
      <c r="F1546" s="2"/>
      <c r="G1546" s="3"/>
      <c r="I1546" s="64" t="str">
        <f t="shared" si="4"/>
        <v/>
      </c>
      <c r="J1546" s="13" t="str">
        <f t="shared" si="1840"/>
        <v/>
      </c>
      <c r="K1546" s="13" t="str">
        <f t="shared" si="1879"/>
        <v/>
      </c>
      <c r="L1546" s="65" t="str">
        <f t="shared" ref="L1546:Z1546" si="2466">if($E1546="","",if($E1546="Injured",if(and(L$1=year(today()),L$1&lt;=$I1546,L$1&gt;=$H1546),0,if(and(L$1&lt;=$I1546,L$1&gt;=$H1546),$F1546,"")),if($E1546="Dropped",if(and(L$1&lt;=$I1546,L$1&gt;=$H1546),if(Year($D1546)=L$1,$F1546*0.8,if((year($D1546)+1)=L$1,$F1546*0.6,$F1546*0.4)) ,""),if($E1546="Minors",0,if($E1546="FA Contract",if(and(L$1&lt;=$I1546,L$1&gt;=$H1546),$F1546,""),if($E1546="YP Contract",if(L$1=$H1546,500000,if(L$1=($H1546+1),1000000,if(L$1=($H1546+2),1500000,"")))))))))</f>
        <v/>
      </c>
      <c r="M1546" s="65" t="str">
        <f t="shared" si="2466"/>
        <v/>
      </c>
      <c r="N1546" s="65" t="str">
        <f t="shared" si="2466"/>
        <v/>
      </c>
      <c r="O1546" s="65" t="str">
        <f t="shared" si="2466"/>
        <v/>
      </c>
      <c r="P1546" s="65" t="str">
        <f t="shared" si="2466"/>
        <v/>
      </c>
      <c r="Q1546" s="65" t="str">
        <f t="shared" si="2466"/>
        <v/>
      </c>
      <c r="R1546" s="65" t="str">
        <f t="shared" si="2466"/>
        <v/>
      </c>
      <c r="S1546" s="65" t="str">
        <f t="shared" si="2466"/>
        <v/>
      </c>
      <c r="T1546" s="65" t="str">
        <f t="shared" si="2466"/>
        <v/>
      </c>
      <c r="U1546" s="65" t="str">
        <f t="shared" si="2466"/>
        <v/>
      </c>
      <c r="V1546" s="65" t="str">
        <f t="shared" si="2466"/>
        <v/>
      </c>
      <c r="W1546" s="65" t="str">
        <f t="shared" si="2466"/>
        <v/>
      </c>
      <c r="X1546" s="65" t="str">
        <f t="shared" si="2466"/>
        <v/>
      </c>
      <c r="Y1546" s="65" t="str">
        <f t="shared" si="2466"/>
        <v/>
      </c>
      <c r="Z1546" s="65" t="str">
        <f t="shared" si="2466"/>
        <v/>
      </c>
    </row>
    <row r="1547">
      <c r="B1547" s="23"/>
      <c r="C1547" s="9"/>
      <c r="D1547" s="9"/>
      <c r="E1547" s="9"/>
      <c r="F1547" s="2"/>
      <c r="G1547" s="3"/>
      <c r="I1547" s="64" t="str">
        <f t="shared" si="4"/>
        <v/>
      </c>
      <c r="J1547" s="13" t="str">
        <f t="shared" si="1840"/>
        <v/>
      </c>
      <c r="K1547" s="13" t="str">
        <f t="shared" si="1879"/>
        <v/>
      </c>
      <c r="L1547" s="65" t="str">
        <f t="shared" ref="L1547:Z1547" si="2467">if($E1547="","",if($E1547="Injured",if(and(L$1=year(today()),L$1&lt;=$I1547,L$1&gt;=$H1547),0,if(and(L$1&lt;=$I1547,L$1&gt;=$H1547),$F1547,"")),if($E1547="Dropped",if(and(L$1&lt;=$I1547,L$1&gt;=$H1547),if(Year($D1547)=L$1,$F1547*0.8,if((year($D1547)+1)=L$1,$F1547*0.6,$F1547*0.4)) ,""),if($E1547="Minors",0,if($E1547="FA Contract",if(and(L$1&lt;=$I1547,L$1&gt;=$H1547),$F1547,""),if($E1547="YP Contract",if(L$1=$H1547,500000,if(L$1=($H1547+1),1000000,if(L$1=($H1547+2),1500000,"")))))))))</f>
        <v/>
      </c>
      <c r="M1547" s="65" t="str">
        <f t="shared" si="2467"/>
        <v/>
      </c>
      <c r="N1547" s="65" t="str">
        <f t="shared" si="2467"/>
        <v/>
      </c>
      <c r="O1547" s="65" t="str">
        <f t="shared" si="2467"/>
        <v/>
      </c>
      <c r="P1547" s="65" t="str">
        <f t="shared" si="2467"/>
        <v/>
      </c>
      <c r="Q1547" s="65" t="str">
        <f t="shared" si="2467"/>
        <v/>
      </c>
      <c r="R1547" s="65" t="str">
        <f t="shared" si="2467"/>
        <v/>
      </c>
      <c r="S1547" s="65" t="str">
        <f t="shared" si="2467"/>
        <v/>
      </c>
      <c r="T1547" s="65" t="str">
        <f t="shared" si="2467"/>
        <v/>
      </c>
      <c r="U1547" s="65" t="str">
        <f t="shared" si="2467"/>
        <v/>
      </c>
      <c r="V1547" s="65" t="str">
        <f t="shared" si="2467"/>
        <v/>
      </c>
      <c r="W1547" s="65" t="str">
        <f t="shared" si="2467"/>
        <v/>
      </c>
      <c r="X1547" s="65" t="str">
        <f t="shared" si="2467"/>
        <v/>
      </c>
      <c r="Y1547" s="65" t="str">
        <f t="shared" si="2467"/>
        <v/>
      </c>
      <c r="Z1547" s="65" t="str">
        <f t="shared" si="2467"/>
        <v/>
      </c>
    </row>
    <row r="1548">
      <c r="B1548" s="23"/>
      <c r="C1548" s="9"/>
      <c r="D1548" s="9"/>
      <c r="E1548" s="9"/>
      <c r="F1548" s="2"/>
      <c r="G1548" s="3"/>
      <c r="I1548" s="64" t="str">
        <f t="shared" si="4"/>
        <v/>
      </c>
      <c r="J1548" s="13" t="str">
        <f t="shared" si="1840"/>
        <v/>
      </c>
      <c r="K1548" s="13" t="str">
        <f t="shared" si="1879"/>
        <v/>
      </c>
      <c r="L1548" s="65" t="str">
        <f t="shared" ref="L1548:Z1548" si="2468">if($E1548="","",if($E1548="Injured",if(and(L$1=year(today()),L$1&lt;=$I1548,L$1&gt;=$H1548),0,if(and(L$1&lt;=$I1548,L$1&gt;=$H1548),$F1548,"")),if($E1548="Dropped",if(and(L$1&lt;=$I1548,L$1&gt;=$H1548),if(Year($D1548)=L$1,$F1548*0.8,if((year($D1548)+1)=L$1,$F1548*0.6,$F1548*0.4)) ,""),if($E1548="Minors",0,if($E1548="FA Contract",if(and(L$1&lt;=$I1548,L$1&gt;=$H1548),$F1548,""),if($E1548="YP Contract",if(L$1=$H1548,500000,if(L$1=($H1548+1),1000000,if(L$1=($H1548+2),1500000,"")))))))))</f>
        <v/>
      </c>
      <c r="M1548" s="65" t="str">
        <f t="shared" si="2468"/>
        <v/>
      </c>
      <c r="N1548" s="65" t="str">
        <f t="shared" si="2468"/>
        <v/>
      </c>
      <c r="O1548" s="65" t="str">
        <f t="shared" si="2468"/>
        <v/>
      </c>
      <c r="P1548" s="65" t="str">
        <f t="shared" si="2468"/>
        <v/>
      </c>
      <c r="Q1548" s="65" t="str">
        <f t="shared" si="2468"/>
        <v/>
      </c>
      <c r="R1548" s="65" t="str">
        <f t="shared" si="2468"/>
        <v/>
      </c>
      <c r="S1548" s="65" t="str">
        <f t="shared" si="2468"/>
        <v/>
      </c>
      <c r="T1548" s="65" t="str">
        <f t="shared" si="2468"/>
        <v/>
      </c>
      <c r="U1548" s="65" t="str">
        <f t="shared" si="2468"/>
        <v/>
      </c>
      <c r="V1548" s="65" t="str">
        <f t="shared" si="2468"/>
        <v/>
      </c>
      <c r="W1548" s="65" t="str">
        <f t="shared" si="2468"/>
        <v/>
      </c>
      <c r="X1548" s="65" t="str">
        <f t="shared" si="2468"/>
        <v/>
      </c>
      <c r="Y1548" s="65" t="str">
        <f t="shared" si="2468"/>
        <v/>
      </c>
      <c r="Z1548" s="65" t="str">
        <f t="shared" si="2468"/>
        <v/>
      </c>
    </row>
    <row r="1549">
      <c r="B1549" s="23"/>
      <c r="C1549" s="9"/>
      <c r="D1549" s="9"/>
      <c r="E1549" s="9"/>
      <c r="F1549" s="2"/>
      <c r="G1549" s="3"/>
      <c r="I1549" s="64" t="str">
        <f t="shared" si="4"/>
        <v/>
      </c>
      <c r="J1549" s="13" t="str">
        <f t="shared" si="1840"/>
        <v/>
      </c>
      <c r="K1549" s="13" t="str">
        <f t="shared" si="1879"/>
        <v/>
      </c>
      <c r="L1549" s="65" t="str">
        <f t="shared" ref="L1549:Z1549" si="2469">if($E1549="","",if($E1549="Injured",if(and(L$1=year(today()),L$1&lt;=$I1549,L$1&gt;=$H1549),0,if(and(L$1&lt;=$I1549,L$1&gt;=$H1549),$F1549,"")),if($E1549="Dropped",if(and(L$1&lt;=$I1549,L$1&gt;=$H1549),if(Year($D1549)=L$1,$F1549*0.8,if((year($D1549)+1)=L$1,$F1549*0.6,$F1549*0.4)) ,""),if($E1549="Minors",0,if($E1549="FA Contract",if(and(L$1&lt;=$I1549,L$1&gt;=$H1549),$F1549,""),if($E1549="YP Contract",if(L$1=$H1549,500000,if(L$1=($H1549+1),1000000,if(L$1=($H1549+2),1500000,"")))))))))</f>
        <v/>
      </c>
      <c r="M1549" s="65" t="str">
        <f t="shared" si="2469"/>
        <v/>
      </c>
      <c r="N1549" s="65" t="str">
        <f t="shared" si="2469"/>
        <v/>
      </c>
      <c r="O1549" s="65" t="str">
        <f t="shared" si="2469"/>
        <v/>
      </c>
      <c r="P1549" s="65" t="str">
        <f t="shared" si="2469"/>
        <v/>
      </c>
      <c r="Q1549" s="65" t="str">
        <f t="shared" si="2469"/>
        <v/>
      </c>
      <c r="R1549" s="65" t="str">
        <f t="shared" si="2469"/>
        <v/>
      </c>
      <c r="S1549" s="65" t="str">
        <f t="shared" si="2469"/>
        <v/>
      </c>
      <c r="T1549" s="65" t="str">
        <f t="shared" si="2469"/>
        <v/>
      </c>
      <c r="U1549" s="65" t="str">
        <f t="shared" si="2469"/>
        <v/>
      </c>
      <c r="V1549" s="65" t="str">
        <f t="shared" si="2469"/>
        <v/>
      </c>
      <c r="W1549" s="65" t="str">
        <f t="shared" si="2469"/>
        <v/>
      </c>
      <c r="X1549" s="65" t="str">
        <f t="shared" si="2469"/>
        <v/>
      </c>
      <c r="Y1549" s="65" t="str">
        <f t="shared" si="2469"/>
        <v/>
      </c>
      <c r="Z1549" s="65" t="str">
        <f t="shared" si="2469"/>
        <v/>
      </c>
    </row>
    <row r="1550">
      <c r="B1550" s="23"/>
      <c r="C1550" s="9"/>
      <c r="D1550" s="9"/>
      <c r="E1550" s="9"/>
      <c r="F1550" s="2"/>
      <c r="G1550" s="3"/>
      <c r="I1550" s="64" t="str">
        <f t="shared" si="4"/>
        <v/>
      </c>
      <c r="J1550" s="13" t="str">
        <f t="shared" si="1840"/>
        <v/>
      </c>
      <c r="K1550" s="13" t="str">
        <f t="shared" si="1879"/>
        <v/>
      </c>
      <c r="L1550" s="65" t="str">
        <f t="shared" ref="L1550:Z1550" si="2470">if($E1550="","",if($E1550="Injured",if(and(L$1=year(today()),L$1&lt;=$I1550,L$1&gt;=$H1550),0,if(and(L$1&lt;=$I1550,L$1&gt;=$H1550),$F1550,"")),if($E1550="Dropped",if(and(L$1&lt;=$I1550,L$1&gt;=$H1550),if(Year($D1550)=L$1,$F1550*0.8,if((year($D1550)+1)=L$1,$F1550*0.6,$F1550*0.4)) ,""),if($E1550="Minors",0,if($E1550="FA Contract",if(and(L$1&lt;=$I1550,L$1&gt;=$H1550),$F1550,""),if($E1550="YP Contract",if(L$1=$H1550,500000,if(L$1=($H1550+1),1000000,if(L$1=($H1550+2),1500000,"")))))))))</f>
        <v/>
      </c>
      <c r="M1550" s="65" t="str">
        <f t="shared" si="2470"/>
        <v/>
      </c>
      <c r="N1550" s="65" t="str">
        <f t="shared" si="2470"/>
        <v/>
      </c>
      <c r="O1550" s="65" t="str">
        <f t="shared" si="2470"/>
        <v/>
      </c>
      <c r="P1550" s="65" t="str">
        <f t="shared" si="2470"/>
        <v/>
      </c>
      <c r="Q1550" s="65" t="str">
        <f t="shared" si="2470"/>
        <v/>
      </c>
      <c r="R1550" s="65" t="str">
        <f t="shared" si="2470"/>
        <v/>
      </c>
      <c r="S1550" s="65" t="str">
        <f t="shared" si="2470"/>
        <v/>
      </c>
      <c r="T1550" s="65" t="str">
        <f t="shared" si="2470"/>
        <v/>
      </c>
      <c r="U1550" s="65" t="str">
        <f t="shared" si="2470"/>
        <v/>
      </c>
      <c r="V1550" s="65" t="str">
        <f t="shared" si="2470"/>
        <v/>
      </c>
      <c r="W1550" s="65" t="str">
        <f t="shared" si="2470"/>
        <v/>
      </c>
      <c r="X1550" s="65" t="str">
        <f t="shared" si="2470"/>
        <v/>
      </c>
      <c r="Y1550" s="65" t="str">
        <f t="shared" si="2470"/>
        <v/>
      </c>
      <c r="Z1550" s="65" t="str">
        <f t="shared" si="2470"/>
        <v/>
      </c>
    </row>
    <row r="1551">
      <c r="B1551" s="23"/>
      <c r="C1551" s="9"/>
      <c r="D1551" s="9"/>
      <c r="E1551" s="9"/>
      <c r="F1551" s="2"/>
      <c r="G1551" s="3"/>
      <c r="I1551" s="64" t="str">
        <f t="shared" si="4"/>
        <v/>
      </c>
      <c r="J1551" s="13" t="str">
        <f t="shared" si="1840"/>
        <v/>
      </c>
      <c r="K1551" s="13" t="str">
        <f t="shared" si="1879"/>
        <v/>
      </c>
      <c r="L1551" s="65" t="str">
        <f t="shared" ref="L1551:Z1551" si="2471">if($E1551="","",if($E1551="Injured",if(and(L$1=year(today()),L$1&lt;=$I1551,L$1&gt;=$H1551),0,if(and(L$1&lt;=$I1551,L$1&gt;=$H1551),$F1551,"")),if($E1551="Dropped",if(and(L$1&lt;=$I1551,L$1&gt;=$H1551),if(Year($D1551)=L$1,$F1551*0.8,if((year($D1551)+1)=L$1,$F1551*0.6,$F1551*0.4)) ,""),if($E1551="Minors",0,if($E1551="FA Contract",if(and(L$1&lt;=$I1551,L$1&gt;=$H1551),$F1551,""),if($E1551="YP Contract",if(L$1=$H1551,500000,if(L$1=($H1551+1),1000000,if(L$1=($H1551+2),1500000,"")))))))))</f>
        <v/>
      </c>
      <c r="M1551" s="65" t="str">
        <f t="shared" si="2471"/>
        <v/>
      </c>
      <c r="N1551" s="65" t="str">
        <f t="shared" si="2471"/>
        <v/>
      </c>
      <c r="O1551" s="65" t="str">
        <f t="shared" si="2471"/>
        <v/>
      </c>
      <c r="P1551" s="65" t="str">
        <f t="shared" si="2471"/>
        <v/>
      </c>
      <c r="Q1551" s="65" t="str">
        <f t="shared" si="2471"/>
        <v/>
      </c>
      <c r="R1551" s="65" t="str">
        <f t="shared" si="2471"/>
        <v/>
      </c>
      <c r="S1551" s="65" t="str">
        <f t="shared" si="2471"/>
        <v/>
      </c>
      <c r="T1551" s="65" t="str">
        <f t="shared" si="2471"/>
        <v/>
      </c>
      <c r="U1551" s="65" t="str">
        <f t="shared" si="2471"/>
        <v/>
      </c>
      <c r="V1551" s="65" t="str">
        <f t="shared" si="2471"/>
        <v/>
      </c>
      <c r="W1551" s="65" t="str">
        <f t="shared" si="2471"/>
        <v/>
      </c>
      <c r="X1551" s="65" t="str">
        <f t="shared" si="2471"/>
        <v/>
      </c>
      <c r="Y1551" s="65" t="str">
        <f t="shared" si="2471"/>
        <v/>
      </c>
      <c r="Z1551" s="65" t="str">
        <f t="shared" si="2471"/>
        <v/>
      </c>
    </row>
    <row r="1552">
      <c r="B1552" s="23"/>
      <c r="C1552" s="9"/>
      <c r="D1552" s="9"/>
      <c r="E1552" s="9"/>
      <c r="F1552" s="2"/>
      <c r="G1552" s="3"/>
      <c r="I1552" s="64" t="str">
        <f t="shared" si="4"/>
        <v/>
      </c>
      <c r="J1552" s="13" t="str">
        <f t="shared" si="1840"/>
        <v/>
      </c>
      <c r="K1552" s="13" t="str">
        <f t="shared" si="1879"/>
        <v/>
      </c>
      <c r="L1552" s="65" t="str">
        <f t="shared" ref="L1552:Z1552" si="2472">if($E1552="","",if($E1552="Injured",if(and(L$1=year(today()),L$1&lt;=$I1552,L$1&gt;=$H1552),0,if(and(L$1&lt;=$I1552,L$1&gt;=$H1552),$F1552,"")),if($E1552="Dropped",if(and(L$1&lt;=$I1552,L$1&gt;=$H1552),if(Year($D1552)=L$1,$F1552*0.8,if((year($D1552)+1)=L$1,$F1552*0.6,$F1552*0.4)) ,""),if($E1552="Minors",0,if($E1552="FA Contract",if(and(L$1&lt;=$I1552,L$1&gt;=$H1552),$F1552,""),if($E1552="YP Contract",if(L$1=$H1552,500000,if(L$1=($H1552+1),1000000,if(L$1=($H1552+2),1500000,"")))))))))</f>
        <v/>
      </c>
      <c r="M1552" s="65" t="str">
        <f t="shared" si="2472"/>
        <v/>
      </c>
      <c r="N1552" s="65" t="str">
        <f t="shared" si="2472"/>
        <v/>
      </c>
      <c r="O1552" s="65" t="str">
        <f t="shared" si="2472"/>
        <v/>
      </c>
      <c r="P1552" s="65" t="str">
        <f t="shared" si="2472"/>
        <v/>
      </c>
      <c r="Q1552" s="65" t="str">
        <f t="shared" si="2472"/>
        <v/>
      </c>
      <c r="R1552" s="65" t="str">
        <f t="shared" si="2472"/>
        <v/>
      </c>
      <c r="S1552" s="65" t="str">
        <f t="shared" si="2472"/>
        <v/>
      </c>
      <c r="T1552" s="65" t="str">
        <f t="shared" si="2472"/>
        <v/>
      </c>
      <c r="U1552" s="65" t="str">
        <f t="shared" si="2472"/>
        <v/>
      </c>
      <c r="V1552" s="65" t="str">
        <f t="shared" si="2472"/>
        <v/>
      </c>
      <c r="W1552" s="65" t="str">
        <f t="shared" si="2472"/>
        <v/>
      </c>
      <c r="X1552" s="65" t="str">
        <f t="shared" si="2472"/>
        <v/>
      </c>
      <c r="Y1552" s="65" t="str">
        <f t="shared" si="2472"/>
        <v/>
      </c>
      <c r="Z1552" s="65" t="str">
        <f t="shared" si="2472"/>
        <v/>
      </c>
    </row>
    <row r="1553">
      <c r="B1553" s="23"/>
      <c r="C1553" s="9"/>
      <c r="D1553" s="9"/>
      <c r="E1553" s="9"/>
      <c r="F1553" s="2"/>
      <c r="G1553" s="3"/>
      <c r="I1553" s="64" t="str">
        <f t="shared" si="4"/>
        <v/>
      </c>
      <c r="J1553" s="13" t="str">
        <f t="shared" si="1840"/>
        <v/>
      </c>
      <c r="K1553" s="13" t="str">
        <f t="shared" si="1879"/>
        <v/>
      </c>
      <c r="L1553" s="65" t="str">
        <f t="shared" ref="L1553:Z1553" si="2473">if($E1553="","",if($E1553="Injured",if(and(L$1=year(today()),L$1&lt;=$I1553,L$1&gt;=$H1553),0,if(and(L$1&lt;=$I1553,L$1&gt;=$H1553),$F1553,"")),if($E1553="Dropped",if(and(L$1&lt;=$I1553,L$1&gt;=$H1553),if(Year($D1553)=L$1,$F1553*0.8,if((year($D1553)+1)=L$1,$F1553*0.6,$F1553*0.4)) ,""),if($E1553="Minors",0,if($E1553="FA Contract",if(and(L$1&lt;=$I1553,L$1&gt;=$H1553),$F1553,""),if($E1553="YP Contract",if(L$1=$H1553,500000,if(L$1=($H1553+1),1000000,if(L$1=($H1553+2),1500000,"")))))))))</f>
        <v/>
      </c>
      <c r="M1553" s="65" t="str">
        <f t="shared" si="2473"/>
        <v/>
      </c>
      <c r="N1553" s="65" t="str">
        <f t="shared" si="2473"/>
        <v/>
      </c>
      <c r="O1553" s="65" t="str">
        <f t="shared" si="2473"/>
        <v/>
      </c>
      <c r="P1553" s="65" t="str">
        <f t="shared" si="2473"/>
        <v/>
      </c>
      <c r="Q1553" s="65" t="str">
        <f t="shared" si="2473"/>
        <v/>
      </c>
      <c r="R1553" s="65" t="str">
        <f t="shared" si="2473"/>
        <v/>
      </c>
      <c r="S1553" s="65" t="str">
        <f t="shared" si="2473"/>
        <v/>
      </c>
      <c r="T1553" s="65" t="str">
        <f t="shared" si="2473"/>
        <v/>
      </c>
      <c r="U1553" s="65" t="str">
        <f t="shared" si="2473"/>
        <v/>
      </c>
      <c r="V1553" s="65" t="str">
        <f t="shared" si="2473"/>
        <v/>
      </c>
      <c r="W1553" s="65" t="str">
        <f t="shared" si="2473"/>
        <v/>
      </c>
      <c r="X1553" s="65" t="str">
        <f t="shared" si="2473"/>
        <v/>
      </c>
      <c r="Y1553" s="65" t="str">
        <f t="shared" si="2473"/>
        <v/>
      </c>
      <c r="Z1553" s="65" t="str">
        <f t="shared" si="2473"/>
        <v/>
      </c>
    </row>
    <row r="1554">
      <c r="B1554" s="23"/>
      <c r="C1554" s="9"/>
      <c r="D1554" s="9"/>
      <c r="E1554" s="9"/>
      <c r="F1554" s="2"/>
      <c r="G1554" s="3"/>
      <c r="I1554" s="64" t="str">
        <f t="shared" si="4"/>
        <v/>
      </c>
      <c r="J1554" s="13" t="str">
        <f t="shared" si="1840"/>
        <v/>
      </c>
      <c r="K1554" s="13" t="str">
        <f t="shared" si="1879"/>
        <v/>
      </c>
      <c r="L1554" s="65" t="str">
        <f t="shared" ref="L1554:Z1554" si="2474">if($E1554="","",if($E1554="Injured",if(and(L$1=year(today()),L$1&lt;=$I1554,L$1&gt;=$H1554),0,if(and(L$1&lt;=$I1554,L$1&gt;=$H1554),$F1554,"")),if($E1554="Dropped",if(and(L$1&lt;=$I1554,L$1&gt;=$H1554),if(Year($D1554)=L$1,$F1554*0.8,if((year($D1554)+1)=L$1,$F1554*0.6,$F1554*0.4)) ,""),if($E1554="Minors",0,if($E1554="FA Contract",if(and(L$1&lt;=$I1554,L$1&gt;=$H1554),$F1554,""),if($E1554="YP Contract",if(L$1=$H1554,500000,if(L$1=($H1554+1),1000000,if(L$1=($H1554+2),1500000,"")))))))))</f>
        <v/>
      </c>
      <c r="M1554" s="65" t="str">
        <f t="shared" si="2474"/>
        <v/>
      </c>
      <c r="N1554" s="65" t="str">
        <f t="shared" si="2474"/>
        <v/>
      </c>
      <c r="O1554" s="65" t="str">
        <f t="shared" si="2474"/>
        <v/>
      </c>
      <c r="P1554" s="65" t="str">
        <f t="shared" si="2474"/>
        <v/>
      </c>
      <c r="Q1554" s="65" t="str">
        <f t="shared" si="2474"/>
        <v/>
      </c>
      <c r="R1554" s="65" t="str">
        <f t="shared" si="2474"/>
        <v/>
      </c>
      <c r="S1554" s="65" t="str">
        <f t="shared" si="2474"/>
        <v/>
      </c>
      <c r="T1554" s="65" t="str">
        <f t="shared" si="2474"/>
        <v/>
      </c>
      <c r="U1554" s="65" t="str">
        <f t="shared" si="2474"/>
        <v/>
      </c>
      <c r="V1554" s="65" t="str">
        <f t="shared" si="2474"/>
        <v/>
      </c>
      <c r="W1554" s="65" t="str">
        <f t="shared" si="2474"/>
        <v/>
      </c>
      <c r="X1554" s="65" t="str">
        <f t="shared" si="2474"/>
        <v/>
      </c>
      <c r="Y1554" s="65" t="str">
        <f t="shared" si="2474"/>
        <v/>
      </c>
      <c r="Z1554" s="65" t="str">
        <f t="shared" si="2474"/>
        <v/>
      </c>
    </row>
    <row r="1555">
      <c r="B1555" s="23"/>
      <c r="C1555" s="9"/>
      <c r="D1555" s="9"/>
      <c r="E1555" s="9"/>
      <c r="F1555" s="2"/>
      <c r="G1555" s="3"/>
      <c r="I1555" s="64" t="str">
        <f t="shared" si="4"/>
        <v/>
      </c>
      <c r="J1555" s="13" t="str">
        <f t="shared" si="1840"/>
        <v/>
      </c>
      <c r="K1555" s="13" t="str">
        <f t="shared" si="1879"/>
        <v/>
      </c>
      <c r="L1555" s="65" t="str">
        <f t="shared" ref="L1555:Z1555" si="2475">if($E1555="","",if($E1555="Injured",if(and(L$1=year(today()),L$1&lt;=$I1555,L$1&gt;=$H1555),0,if(and(L$1&lt;=$I1555,L$1&gt;=$H1555),$F1555,"")),if($E1555="Dropped",if(and(L$1&lt;=$I1555,L$1&gt;=$H1555),if(Year($D1555)=L$1,$F1555*0.8,if((year($D1555)+1)=L$1,$F1555*0.6,$F1555*0.4)) ,""),if($E1555="Minors",0,if($E1555="FA Contract",if(and(L$1&lt;=$I1555,L$1&gt;=$H1555),$F1555,""),if($E1555="YP Contract",if(L$1=$H1555,500000,if(L$1=($H1555+1),1000000,if(L$1=($H1555+2),1500000,"")))))))))</f>
        <v/>
      </c>
      <c r="M1555" s="65" t="str">
        <f t="shared" si="2475"/>
        <v/>
      </c>
      <c r="N1555" s="65" t="str">
        <f t="shared" si="2475"/>
        <v/>
      </c>
      <c r="O1555" s="65" t="str">
        <f t="shared" si="2475"/>
        <v/>
      </c>
      <c r="P1555" s="65" t="str">
        <f t="shared" si="2475"/>
        <v/>
      </c>
      <c r="Q1555" s="65" t="str">
        <f t="shared" si="2475"/>
        <v/>
      </c>
      <c r="R1555" s="65" t="str">
        <f t="shared" si="2475"/>
        <v/>
      </c>
      <c r="S1555" s="65" t="str">
        <f t="shared" si="2475"/>
        <v/>
      </c>
      <c r="T1555" s="65" t="str">
        <f t="shared" si="2475"/>
        <v/>
      </c>
      <c r="U1555" s="65" t="str">
        <f t="shared" si="2475"/>
        <v/>
      </c>
      <c r="V1555" s="65" t="str">
        <f t="shared" si="2475"/>
        <v/>
      </c>
      <c r="W1555" s="65" t="str">
        <f t="shared" si="2475"/>
        <v/>
      </c>
      <c r="X1555" s="65" t="str">
        <f t="shared" si="2475"/>
        <v/>
      </c>
      <c r="Y1555" s="65" t="str">
        <f t="shared" si="2475"/>
        <v/>
      </c>
      <c r="Z1555" s="65" t="str">
        <f t="shared" si="2475"/>
        <v/>
      </c>
    </row>
    <row r="1556">
      <c r="B1556" s="23"/>
      <c r="C1556" s="9"/>
      <c r="D1556" s="9"/>
      <c r="E1556" s="9"/>
      <c r="F1556" s="2"/>
      <c r="G1556" s="3"/>
      <c r="I1556" s="64" t="str">
        <f t="shared" si="4"/>
        <v/>
      </c>
      <c r="J1556" s="13" t="str">
        <f t="shared" si="1840"/>
        <v/>
      </c>
      <c r="K1556" s="13" t="str">
        <f t="shared" si="1879"/>
        <v/>
      </c>
      <c r="L1556" s="65" t="str">
        <f t="shared" ref="L1556:Z1556" si="2476">if($E1556="","",if($E1556="Injured",if(and(L$1=year(today()),L$1&lt;=$I1556,L$1&gt;=$H1556),0,if(and(L$1&lt;=$I1556,L$1&gt;=$H1556),$F1556,"")),if($E1556="Dropped",if(and(L$1&lt;=$I1556,L$1&gt;=$H1556),if(Year($D1556)=L$1,$F1556*0.8,if((year($D1556)+1)=L$1,$F1556*0.6,$F1556*0.4)) ,""),if($E1556="Minors",0,if($E1556="FA Contract",if(and(L$1&lt;=$I1556,L$1&gt;=$H1556),$F1556,""),if($E1556="YP Contract",if(L$1=$H1556,500000,if(L$1=($H1556+1),1000000,if(L$1=($H1556+2),1500000,"")))))))))</f>
        <v/>
      </c>
      <c r="M1556" s="65" t="str">
        <f t="shared" si="2476"/>
        <v/>
      </c>
      <c r="N1556" s="65" t="str">
        <f t="shared" si="2476"/>
        <v/>
      </c>
      <c r="O1556" s="65" t="str">
        <f t="shared" si="2476"/>
        <v/>
      </c>
      <c r="P1556" s="65" t="str">
        <f t="shared" si="2476"/>
        <v/>
      </c>
      <c r="Q1556" s="65" t="str">
        <f t="shared" si="2476"/>
        <v/>
      </c>
      <c r="R1556" s="65" t="str">
        <f t="shared" si="2476"/>
        <v/>
      </c>
      <c r="S1556" s="65" t="str">
        <f t="shared" si="2476"/>
        <v/>
      </c>
      <c r="T1556" s="65" t="str">
        <f t="shared" si="2476"/>
        <v/>
      </c>
      <c r="U1556" s="65" t="str">
        <f t="shared" si="2476"/>
        <v/>
      </c>
      <c r="V1556" s="65" t="str">
        <f t="shared" si="2476"/>
        <v/>
      </c>
      <c r="W1556" s="65" t="str">
        <f t="shared" si="2476"/>
        <v/>
      </c>
      <c r="X1556" s="65" t="str">
        <f t="shared" si="2476"/>
        <v/>
      </c>
      <c r="Y1556" s="65" t="str">
        <f t="shared" si="2476"/>
        <v/>
      </c>
      <c r="Z1556" s="65" t="str">
        <f t="shared" si="2476"/>
        <v/>
      </c>
    </row>
    <row r="1557">
      <c r="B1557" s="23"/>
      <c r="C1557" s="9"/>
      <c r="D1557" s="9"/>
      <c r="E1557" s="9"/>
      <c r="F1557" s="2"/>
      <c r="G1557" s="3"/>
      <c r="I1557" s="64" t="str">
        <f t="shared" si="4"/>
        <v/>
      </c>
      <c r="J1557" s="13" t="str">
        <f t="shared" si="1840"/>
        <v/>
      </c>
      <c r="K1557" s="13" t="str">
        <f t="shared" si="1879"/>
        <v/>
      </c>
      <c r="L1557" s="65" t="str">
        <f t="shared" ref="L1557:Z1557" si="2477">if($E1557="","",if($E1557="Injured",if(and(L$1=year(today()),L$1&lt;=$I1557,L$1&gt;=$H1557),0,if(and(L$1&lt;=$I1557,L$1&gt;=$H1557),$F1557,"")),if($E1557="Dropped",if(and(L$1&lt;=$I1557,L$1&gt;=$H1557),if(Year($D1557)=L$1,$F1557*0.8,if((year($D1557)+1)=L$1,$F1557*0.6,$F1557*0.4)) ,""),if($E1557="Minors",0,if($E1557="FA Contract",if(and(L$1&lt;=$I1557,L$1&gt;=$H1557),$F1557,""),if($E1557="YP Contract",if(L$1=$H1557,500000,if(L$1=($H1557+1),1000000,if(L$1=($H1557+2),1500000,"")))))))))</f>
        <v/>
      </c>
      <c r="M1557" s="65" t="str">
        <f t="shared" si="2477"/>
        <v/>
      </c>
      <c r="N1557" s="65" t="str">
        <f t="shared" si="2477"/>
        <v/>
      </c>
      <c r="O1557" s="65" t="str">
        <f t="shared" si="2477"/>
        <v/>
      </c>
      <c r="P1557" s="65" t="str">
        <f t="shared" si="2477"/>
        <v/>
      </c>
      <c r="Q1557" s="65" t="str">
        <f t="shared" si="2477"/>
        <v/>
      </c>
      <c r="R1557" s="65" t="str">
        <f t="shared" si="2477"/>
        <v/>
      </c>
      <c r="S1557" s="65" t="str">
        <f t="shared" si="2477"/>
        <v/>
      </c>
      <c r="T1557" s="65" t="str">
        <f t="shared" si="2477"/>
        <v/>
      </c>
      <c r="U1557" s="65" t="str">
        <f t="shared" si="2477"/>
        <v/>
      </c>
      <c r="V1557" s="65" t="str">
        <f t="shared" si="2477"/>
        <v/>
      </c>
      <c r="W1557" s="65" t="str">
        <f t="shared" si="2477"/>
        <v/>
      </c>
      <c r="X1557" s="65" t="str">
        <f t="shared" si="2477"/>
        <v/>
      </c>
      <c r="Y1557" s="65" t="str">
        <f t="shared" si="2477"/>
        <v/>
      </c>
      <c r="Z1557" s="65" t="str">
        <f t="shared" si="2477"/>
        <v/>
      </c>
    </row>
    <row r="1558">
      <c r="B1558" s="23"/>
      <c r="C1558" s="9"/>
      <c r="D1558" s="9"/>
      <c r="E1558" s="9"/>
      <c r="F1558" s="2"/>
      <c r="G1558" s="3"/>
      <c r="I1558" s="64" t="str">
        <f t="shared" si="4"/>
        <v/>
      </c>
      <c r="J1558" s="13" t="str">
        <f t="shared" si="1840"/>
        <v/>
      </c>
      <c r="K1558" s="13" t="str">
        <f t="shared" si="1879"/>
        <v/>
      </c>
      <c r="L1558" s="65" t="str">
        <f t="shared" ref="L1558:Z1558" si="2478">if($E1558="","",if($E1558="Injured",if(and(L$1=year(today()),L$1&lt;=$I1558,L$1&gt;=$H1558),0,if(and(L$1&lt;=$I1558,L$1&gt;=$H1558),$F1558,"")),if($E1558="Dropped",if(and(L$1&lt;=$I1558,L$1&gt;=$H1558),if(Year($D1558)=L$1,$F1558*0.8,if((year($D1558)+1)=L$1,$F1558*0.6,$F1558*0.4)) ,""),if($E1558="Minors",0,if($E1558="FA Contract",if(and(L$1&lt;=$I1558,L$1&gt;=$H1558),$F1558,""),if($E1558="YP Contract",if(L$1=$H1558,500000,if(L$1=($H1558+1),1000000,if(L$1=($H1558+2),1500000,"")))))))))</f>
        <v/>
      </c>
      <c r="M1558" s="65" t="str">
        <f t="shared" si="2478"/>
        <v/>
      </c>
      <c r="N1558" s="65" t="str">
        <f t="shared" si="2478"/>
        <v/>
      </c>
      <c r="O1558" s="65" t="str">
        <f t="shared" si="2478"/>
        <v/>
      </c>
      <c r="P1558" s="65" t="str">
        <f t="shared" si="2478"/>
        <v/>
      </c>
      <c r="Q1558" s="65" t="str">
        <f t="shared" si="2478"/>
        <v/>
      </c>
      <c r="R1558" s="65" t="str">
        <f t="shared" si="2478"/>
        <v/>
      </c>
      <c r="S1558" s="65" t="str">
        <f t="shared" si="2478"/>
        <v/>
      </c>
      <c r="T1558" s="65" t="str">
        <f t="shared" si="2478"/>
        <v/>
      </c>
      <c r="U1558" s="65" t="str">
        <f t="shared" si="2478"/>
        <v/>
      </c>
      <c r="V1558" s="65" t="str">
        <f t="shared" si="2478"/>
        <v/>
      </c>
      <c r="W1558" s="65" t="str">
        <f t="shared" si="2478"/>
        <v/>
      </c>
      <c r="X1558" s="65" t="str">
        <f t="shared" si="2478"/>
        <v/>
      </c>
      <c r="Y1558" s="65" t="str">
        <f t="shared" si="2478"/>
        <v/>
      </c>
      <c r="Z1558" s="65" t="str">
        <f t="shared" si="2478"/>
        <v/>
      </c>
    </row>
    <row r="1559">
      <c r="B1559" s="23"/>
      <c r="C1559" s="9"/>
      <c r="D1559" s="9"/>
      <c r="E1559" s="9"/>
      <c r="F1559" s="2"/>
      <c r="G1559" s="3"/>
      <c r="I1559" s="64" t="str">
        <f t="shared" si="4"/>
        <v/>
      </c>
      <c r="J1559" s="13" t="str">
        <f t="shared" si="1840"/>
        <v/>
      </c>
      <c r="K1559" s="13" t="str">
        <f t="shared" si="1879"/>
        <v/>
      </c>
      <c r="L1559" s="65" t="str">
        <f t="shared" ref="L1559:Z1559" si="2479">if($E1559="","",if($E1559="Injured",if(and(L$1=year(today()),L$1&lt;=$I1559,L$1&gt;=$H1559),0,if(and(L$1&lt;=$I1559,L$1&gt;=$H1559),$F1559,"")),if($E1559="Dropped",if(and(L$1&lt;=$I1559,L$1&gt;=$H1559),if(Year($D1559)=L$1,$F1559*0.8,if((year($D1559)+1)=L$1,$F1559*0.6,$F1559*0.4)) ,""),if($E1559="Minors",0,if($E1559="FA Contract",if(and(L$1&lt;=$I1559,L$1&gt;=$H1559),$F1559,""),if($E1559="YP Contract",if(L$1=$H1559,500000,if(L$1=($H1559+1),1000000,if(L$1=($H1559+2),1500000,"")))))))))</f>
        <v/>
      </c>
      <c r="M1559" s="65" t="str">
        <f t="shared" si="2479"/>
        <v/>
      </c>
      <c r="N1559" s="65" t="str">
        <f t="shared" si="2479"/>
        <v/>
      </c>
      <c r="O1559" s="65" t="str">
        <f t="shared" si="2479"/>
        <v/>
      </c>
      <c r="P1559" s="65" t="str">
        <f t="shared" si="2479"/>
        <v/>
      </c>
      <c r="Q1559" s="65" t="str">
        <f t="shared" si="2479"/>
        <v/>
      </c>
      <c r="R1559" s="65" t="str">
        <f t="shared" si="2479"/>
        <v/>
      </c>
      <c r="S1559" s="65" t="str">
        <f t="shared" si="2479"/>
        <v/>
      </c>
      <c r="T1559" s="65" t="str">
        <f t="shared" si="2479"/>
        <v/>
      </c>
      <c r="U1559" s="65" t="str">
        <f t="shared" si="2479"/>
        <v/>
      </c>
      <c r="V1559" s="65" t="str">
        <f t="shared" si="2479"/>
        <v/>
      </c>
      <c r="W1559" s="65" t="str">
        <f t="shared" si="2479"/>
        <v/>
      </c>
      <c r="X1559" s="65" t="str">
        <f t="shared" si="2479"/>
        <v/>
      </c>
      <c r="Y1559" s="65" t="str">
        <f t="shared" si="2479"/>
        <v/>
      </c>
      <c r="Z1559" s="65" t="str">
        <f t="shared" si="2479"/>
        <v/>
      </c>
    </row>
    <row r="1560">
      <c r="B1560" s="23"/>
      <c r="C1560" s="9"/>
      <c r="D1560" s="9"/>
      <c r="E1560" s="9"/>
      <c r="F1560" s="2"/>
      <c r="G1560" s="3"/>
      <c r="I1560" s="64" t="str">
        <f t="shared" si="4"/>
        <v/>
      </c>
      <c r="J1560" s="13" t="str">
        <f t="shared" si="1840"/>
        <v/>
      </c>
      <c r="K1560" s="13" t="str">
        <f t="shared" si="1879"/>
        <v/>
      </c>
      <c r="L1560" s="65" t="str">
        <f t="shared" ref="L1560:Z1560" si="2480">if($E1560="","",if($E1560="Injured",if(and(L$1=year(today()),L$1&lt;=$I1560,L$1&gt;=$H1560),0,if(and(L$1&lt;=$I1560,L$1&gt;=$H1560),$F1560,"")),if($E1560="Dropped",if(and(L$1&lt;=$I1560,L$1&gt;=$H1560),if(Year($D1560)=L$1,$F1560*0.8,if((year($D1560)+1)=L$1,$F1560*0.6,$F1560*0.4)) ,""),if($E1560="Minors",0,if($E1560="FA Contract",if(and(L$1&lt;=$I1560,L$1&gt;=$H1560),$F1560,""),if($E1560="YP Contract",if(L$1=$H1560,500000,if(L$1=($H1560+1),1000000,if(L$1=($H1560+2),1500000,"")))))))))</f>
        <v/>
      </c>
      <c r="M1560" s="65" t="str">
        <f t="shared" si="2480"/>
        <v/>
      </c>
      <c r="N1560" s="65" t="str">
        <f t="shared" si="2480"/>
        <v/>
      </c>
      <c r="O1560" s="65" t="str">
        <f t="shared" si="2480"/>
        <v/>
      </c>
      <c r="P1560" s="65" t="str">
        <f t="shared" si="2480"/>
        <v/>
      </c>
      <c r="Q1560" s="65" t="str">
        <f t="shared" si="2480"/>
        <v/>
      </c>
      <c r="R1560" s="65" t="str">
        <f t="shared" si="2480"/>
        <v/>
      </c>
      <c r="S1560" s="65" t="str">
        <f t="shared" si="2480"/>
        <v/>
      </c>
      <c r="T1560" s="65" t="str">
        <f t="shared" si="2480"/>
        <v/>
      </c>
      <c r="U1560" s="65" t="str">
        <f t="shared" si="2480"/>
        <v/>
      </c>
      <c r="V1560" s="65" t="str">
        <f t="shared" si="2480"/>
        <v/>
      </c>
      <c r="W1560" s="65" t="str">
        <f t="shared" si="2480"/>
        <v/>
      </c>
      <c r="X1560" s="65" t="str">
        <f t="shared" si="2480"/>
        <v/>
      </c>
      <c r="Y1560" s="65" t="str">
        <f t="shared" si="2480"/>
        <v/>
      </c>
      <c r="Z1560" s="65" t="str">
        <f t="shared" si="2480"/>
        <v/>
      </c>
    </row>
    <row r="1561">
      <c r="B1561" s="23"/>
      <c r="C1561" s="9"/>
      <c r="D1561" s="9"/>
      <c r="E1561" s="9"/>
      <c r="F1561" s="2"/>
      <c r="G1561" s="3"/>
      <c r="I1561" s="64" t="str">
        <f t="shared" si="4"/>
        <v/>
      </c>
      <c r="J1561" s="13" t="str">
        <f t="shared" si="1840"/>
        <v/>
      </c>
      <c r="K1561" s="13" t="str">
        <f t="shared" si="1879"/>
        <v/>
      </c>
      <c r="L1561" s="65" t="str">
        <f t="shared" ref="L1561:Z1561" si="2481">if($E1561="","",if($E1561="Injured",if(and(L$1=year(today()),L$1&lt;=$I1561,L$1&gt;=$H1561),0,if(and(L$1&lt;=$I1561,L$1&gt;=$H1561),$F1561,"")),if($E1561="Dropped",if(and(L$1&lt;=$I1561,L$1&gt;=$H1561),if(Year($D1561)=L$1,$F1561*0.8,if((year($D1561)+1)=L$1,$F1561*0.6,$F1561*0.4)) ,""),if($E1561="Minors",0,if($E1561="FA Contract",if(and(L$1&lt;=$I1561,L$1&gt;=$H1561),$F1561,""),if($E1561="YP Contract",if(L$1=$H1561,500000,if(L$1=($H1561+1),1000000,if(L$1=($H1561+2),1500000,"")))))))))</f>
        <v/>
      </c>
      <c r="M1561" s="65" t="str">
        <f t="shared" si="2481"/>
        <v/>
      </c>
      <c r="N1561" s="65" t="str">
        <f t="shared" si="2481"/>
        <v/>
      </c>
      <c r="O1561" s="65" t="str">
        <f t="shared" si="2481"/>
        <v/>
      </c>
      <c r="P1561" s="65" t="str">
        <f t="shared" si="2481"/>
        <v/>
      </c>
      <c r="Q1561" s="65" t="str">
        <f t="shared" si="2481"/>
        <v/>
      </c>
      <c r="R1561" s="65" t="str">
        <f t="shared" si="2481"/>
        <v/>
      </c>
      <c r="S1561" s="65" t="str">
        <f t="shared" si="2481"/>
        <v/>
      </c>
      <c r="T1561" s="65" t="str">
        <f t="shared" si="2481"/>
        <v/>
      </c>
      <c r="U1561" s="65" t="str">
        <f t="shared" si="2481"/>
        <v/>
      </c>
      <c r="V1561" s="65" t="str">
        <f t="shared" si="2481"/>
        <v/>
      </c>
      <c r="W1561" s="65" t="str">
        <f t="shared" si="2481"/>
        <v/>
      </c>
      <c r="X1561" s="65" t="str">
        <f t="shared" si="2481"/>
        <v/>
      </c>
      <c r="Y1561" s="65" t="str">
        <f t="shared" si="2481"/>
        <v/>
      </c>
      <c r="Z1561" s="65" t="str">
        <f t="shared" si="2481"/>
        <v/>
      </c>
    </row>
    <row r="1562">
      <c r="B1562" s="23"/>
      <c r="C1562" s="9"/>
      <c r="D1562" s="9"/>
      <c r="E1562" s="9"/>
      <c r="F1562" s="2"/>
      <c r="G1562" s="3"/>
      <c r="I1562" s="64" t="str">
        <f t="shared" si="4"/>
        <v/>
      </c>
      <c r="J1562" s="13" t="str">
        <f t="shared" si="1840"/>
        <v/>
      </c>
      <c r="K1562" s="13" t="str">
        <f t="shared" si="1879"/>
        <v/>
      </c>
      <c r="L1562" s="65" t="str">
        <f t="shared" ref="L1562:Z1562" si="2482">if($E1562="","",if($E1562="Injured",if(and(L$1=year(today()),L$1&lt;=$I1562,L$1&gt;=$H1562),0,if(and(L$1&lt;=$I1562,L$1&gt;=$H1562),$F1562,"")),if($E1562="Dropped",if(and(L$1&lt;=$I1562,L$1&gt;=$H1562),if(Year($D1562)=L$1,$F1562*0.8,if((year($D1562)+1)=L$1,$F1562*0.6,$F1562*0.4)) ,""),if($E1562="Minors",0,if($E1562="FA Contract",if(and(L$1&lt;=$I1562,L$1&gt;=$H1562),$F1562,""),if($E1562="YP Contract",if(L$1=$H1562,500000,if(L$1=($H1562+1),1000000,if(L$1=($H1562+2),1500000,"")))))))))</f>
        <v/>
      </c>
      <c r="M1562" s="65" t="str">
        <f t="shared" si="2482"/>
        <v/>
      </c>
      <c r="N1562" s="65" t="str">
        <f t="shared" si="2482"/>
        <v/>
      </c>
      <c r="O1562" s="65" t="str">
        <f t="shared" si="2482"/>
        <v/>
      </c>
      <c r="P1562" s="65" t="str">
        <f t="shared" si="2482"/>
        <v/>
      </c>
      <c r="Q1562" s="65" t="str">
        <f t="shared" si="2482"/>
        <v/>
      </c>
      <c r="R1562" s="65" t="str">
        <f t="shared" si="2482"/>
        <v/>
      </c>
      <c r="S1562" s="65" t="str">
        <f t="shared" si="2482"/>
        <v/>
      </c>
      <c r="T1562" s="65" t="str">
        <f t="shared" si="2482"/>
        <v/>
      </c>
      <c r="U1562" s="65" t="str">
        <f t="shared" si="2482"/>
        <v/>
      </c>
      <c r="V1562" s="65" t="str">
        <f t="shared" si="2482"/>
        <v/>
      </c>
      <c r="W1562" s="65" t="str">
        <f t="shared" si="2482"/>
        <v/>
      </c>
      <c r="X1562" s="65" t="str">
        <f t="shared" si="2482"/>
        <v/>
      </c>
      <c r="Y1562" s="65" t="str">
        <f t="shared" si="2482"/>
        <v/>
      </c>
      <c r="Z1562" s="65" t="str">
        <f t="shared" si="2482"/>
        <v/>
      </c>
    </row>
    <row r="1563">
      <c r="B1563" s="23"/>
      <c r="C1563" s="9"/>
      <c r="D1563" s="9"/>
      <c r="E1563" s="9"/>
      <c r="F1563" s="2"/>
      <c r="G1563" s="3"/>
      <c r="I1563" s="64" t="str">
        <f t="shared" si="4"/>
        <v/>
      </c>
      <c r="J1563" s="13" t="str">
        <f t="shared" si="1840"/>
        <v/>
      </c>
      <c r="K1563" s="13" t="str">
        <f t="shared" si="1879"/>
        <v/>
      </c>
      <c r="L1563" s="65" t="str">
        <f t="shared" ref="L1563:Z1563" si="2483">if($E1563="","",if($E1563="Injured",if(and(L$1=year(today()),L$1&lt;=$I1563,L$1&gt;=$H1563),0,if(and(L$1&lt;=$I1563,L$1&gt;=$H1563),$F1563,"")),if($E1563="Dropped",if(and(L$1&lt;=$I1563,L$1&gt;=$H1563),if(Year($D1563)=L$1,$F1563*0.8,if((year($D1563)+1)=L$1,$F1563*0.6,$F1563*0.4)) ,""),if($E1563="Minors",0,if($E1563="FA Contract",if(and(L$1&lt;=$I1563,L$1&gt;=$H1563),$F1563,""),if($E1563="YP Contract",if(L$1=$H1563,500000,if(L$1=($H1563+1),1000000,if(L$1=($H1563+2),1500000,"")))))))))</f>
        <v/>
      </c>
      <c r="M1563" s="65" t="str">
        <f t="shared" si="2483"/>
        <v/>
      </c>
      <c r="N1563" s="65" t="str">
        <f t="shared" si="2483"/>
        <v/>
      </c>
      <c r="O1563" s="65" t="str">
        <f t="shared" si="2483"/>
        <v/>
      </c>
      <c r="P1563" s="65" t="str">
        <f t="shared" si="2483"/>
        <v/>
      </c>
      <c r="Q1563" s="65" t="str">
        <f t="shared" si="2483"/>
        <v/>
      </c>
      <c r="R1563" s="65" t="str">
        <f t="shared" si="2483"/>
        <v/>
      </c>
      <c r="S1563" s="65" t="str">
        <f t="shared" si="2483"/>
        <v/>
      </c>
      <c r="T1563" s="65" t="str">
        <f t="shared" si="2483"/>
        <v/>
      </c>
      <c r="U1563" s="65" t="str">
        <f t="shared" si="2483"/>
        <v/>
      </c>
      <c r="V1563" s="65" t="str">
        <f t="shared" si="2483"/>
        <v/>
      </c>
      <c r="W1563" s="65" t="str">
        <f t="shared" si="2483"/>
        <v/>
      </c>
      <c r="X1563" s="65" t="str">
        <f t="shared" si="2483"/>
        <v/>
      </c>
      <c r="Y1563" s="65" t="str">
        <f t="shared" si="2483"/>
        <v/>
      </c>
      <c r="Z1563" s="65" t="str">
        <f t="shared" si="2483"/>
        <v/>
      </c>
    </row>
    <row r="1564">
      <c r="B1564" s="23"/>
      <c r="C1564" s="9"/>
      <c r="D1564" s="9"/>
      <c r="E1564" s="9"/>
      <c r="F1564" s="2"/>
      <c r="G1564" s="3"/>
      <c r="I1564" s="64" t="str">
        <f t="shared" si="4"/>
        <v/>
      </c>
      <c r="J1564" s="13" t="str">
        <f t="shared" si="1840"/>
        <v/>
      </c>
      <c r="K1564" s="13" t="str">
        <f t="shared" si="1879"/>
        <v/>
      </c>
      <c r="L1564" s="65" t="str">
        <f t="shared" ref="L1564:Z1564" si="2484">if($E1564="","",if($E1564="Injured",if(and(L$1=year(today()),L$1&lt;=$I1564,L$1&gt;=$H1564),0,if(and(L$1&lt;=$I1564,L$1&gt;=$H1564),$F1564,"")),if($E1564="Dropped",if(and(L$1&lt;=$I1564,L$1&gt;=$H1564),if(Year($D1564)=L$1,$F1564*0.8,if((year($D1564)+1)=L$1,$F1564*0.6,$F1564*0.4)) ,""),if($E1564="Minors",0,if($E1564="FA Contract",if(and(L$1&lt;=$I1564,L$1&gt;=$H1564),$F1564,""),if($E1564="YP Contract",if(L$1=$H1564,500000,if(L$1=($H1564+1),1000000,if(L$1=($H1564+2),1500000,"")))))))))</f>
        <v/>
      </c>
      <c r="M1564" s="65" t="str">
        <f t="shared" si="2484"/>
        <v/>
      </c>
      <c r="N1564" s="65" t="str">
        <f t="shared" si="2484"/>
        <v/>
      </c>
      <c r="O1564" s="65" t="str">
        <f t="shared" si="2484"/>
        <v/>
      </c>
      <c r="P1564" s="65" t="str">
        <f t="shared" si="2484"/>
        <v/>
      </c>
      <c r="Q1564" s="65" t="str">
        <f t="shared" si="2484"/>
        <v/>
      </c>
      <c r="R1564" s="65" t="str">
        <f t="shared" si="2484"/>
        <v/>
      </c>
      <c r="S1564" s="65" t="str">
        <f t="shared" si="2484"/>
        <v/>
      </c>
      <c r="T1564" s="65" t="str">
        <f t="shared" si="2484"/>
        <v/>
      </c>
      <c r="U1564" s="65" t="str">
        <f t="shared" si="2484"/>
        <v/>
      </c>
      <c r="V1564" s="65" t="str">
        <f t="shared" si="2484"/>
        <v/>
      </c>
      <c r="W1564" s="65" t="str">
        <f t="shared" si="2484"/>
        <v/>
      </c>
      <c r="X1564" s="65" t="str">
        <f t="shared" si="2484"/>
        <v/>
      </c>
      <c r="Y1564" s="65" t="str">
        <f t="shared" si="2484"/>
        <v/>
      </c>
      <c r="Z1564" s="65" t="str">
        <f t="shared" si="2484"/>
        <v/>
      </c>
    </row>
    <row r="1565">
      <c r="B1565" s="23"/>
      <c r="C1565" s="9"/>
      <c r="D1565" s="9"/>
      <c r="E1565" s="9"/>
      <c r="F1565" s="2"/>
      <c r="G1565" s="3"/>
      <c r="I1565" s="64" t="str">
        <f t="shared" si="4"/>
        <v/>
      </c>
      <c r="J1565" s="13" t="str">
        <f t="shared" si="1840"/>
        <v/>
      </c>
      <c r="K1565" s="13" t="str">
        <f t="shared" si="1879"/>
        <v/>
      </c>
      <c r="L1565" s="65" t="str">
        <f t="shared" ref="L1565:Z1565" si="2485">if($E1565="","",if($E1565="Injured",if(and(L$1=year(today()),L$1&lt;=$I1565,L$1&gt;=$H1565),0,if(and(L$1&lt;=$I1565,L$1&gt;=$H1565),$F1565,"")),if($E1565="Dropped",if(and(L$1&lt;=$I1565,L$1&gt;=$H1565),if(Year($D1565)=L$1,$F1565*0.8,if((year($D1565)+1)=L$1,$F1565*0.6,$F1565*0.4)) ,""),if($E1565="Minors",0,if($E1565="FA Contract",if(and(L$1&lt;=$I1565,L$1&gt;=$H1565),$F1565,""),if($E1565="YP Contract",if(L$1=$H1565,500000,if(L$1=($H1565+1),1000000,if(L$1=($H1565+2),1500000,"")))))))))</f>
        <v/>
      </c>
      <c r="M1565" s="65" t="str">
        <f t="shared" si="2485"/>
        <v/>
      </c>
      <c r="N1565" s="65" t="str">
        <f t="shared" si="2485"/>
        <v/>
      </c>
      <c r="O1565" s="65" t="str">
        <f t="shared" si="2485"/>
        <v/>
      </c>
      <c r="P1565" s="65" t="str">
        <f t="shared" si="2485"/>
        <v/>
      </c>
      <c r="Q1565" s="65" t="str">
        <f t="shared" si="2485"/>
        <v/>
      </c>
      <c r="R1565" s="65" t="str">
        <f t="shared" si="2485"/>
        <v/>
      </c>
      <c r="S1565" s="65" t="str">
        <f t="shared" si="2485"/>
        <v/>
      </c>
      <c r="T1565" s="65" t="str">
        <f t="shared" si="2485"/>
        <v/>
      </c>
      <c r="U1565" s="65" t="str">
        <f t="shared" si="2485"/>
        <v/>
      </c>
      <c r="V1565" s="65" t="str">
        <f t="shared" si="2485"/>
        <v/>
      </c>
      <c r="W1565" s="65" t="str">
        <f t="shared" si="2485"/>
        <v/>
      </c>
      <c r="X1565" s="65" t="str">
        <f t="shared" si="2485"/>
        <v/>
      </c>
      <c r="Y1565" s="65" t="str">
        <f t="shared" si="2485"/>
        <v/>
      </c>
      <c r="Z1565" s="65" t="str">
        <f t="shared" si="2485"/>
        <v/>
      </c>
    </row>
    <row r="1566">
      <c r="B1566" s="23"/>
      <c r="C1566" s="9"/>
      <c r="D1566" s="9"/>
      <c r="E1566" s="9"/>
      <c r="F1566" s="2"/>
      <c r="G1566" s="3"/>
      <c r="I1566" s="64" t="str">
        <f t="shared" si="4"/>
        <v/>
      </c>
      <c r="J1566" s="13" t="str">
        <f t="shared" si="1840"/>
        <v/>
      </c>
      <c r="K1566" s="13" t="str">
        <f t="shared" si="1879"/>
        <v/>
      </c>
      <c r="L1566" s="65" t="str">
        <f t="shared" ref="L1566:Z1566" si="2486">if($E1566="","",if($E1566="Injured",if(and(L$1=year(today()),L$1&lt;=$I1566,L$1&gt;=$H1566),0,if(and(L$1&lt;=$I1566,L$1&gt;=$H1566),$F1566,"")),if($E1566="Dropped",if(and(L$1&lt;=$I1566,L$1&gt;=$H1566),if(Year($D1566)=L$1,$F1566*0.8,if((year($D1566)+1)=L$1,$F1566*0.6,$F1566*0.4)) ,""),if($E1566="Minors",0,if($E1566="FA Contract",if(and(L$1&lt;=$I1566,L$1&gt;=$H1566),$F1566,""),if($E1566="YP Contract",if(L$1=$H1566,500000,if(L$1=($H1566+1),1000000,if(L$1=($H1566+2),1500000,"")))))))))</f>
        <v/>
      </c>
      <c r="M1566" s="65" t="str">
        <f t="shared" si="2486"/>
        <v/>
      </c>
      <c r="N1566" s="65" t="str">
        <f t="shared" si="2486"/>
        <v/>
      </c>
      <c r="O1566" s="65" t="str">
        <f t="shared" si="2486"/>
        <v/>
      </c>
      <c r="P1566" s="65" t="str">
        <f t="shared" si="2486"/>
        <v/>
      </c>
      <c r="Q1566" s="65" t="str">
        <f t="shared" si="2486"/>
        <v/>
      </c>
      <c r="R1566" s="65" t="str">
        <f t="shared" si="2486"/>
        <v/>
      </c>
      <c r="S1566" s="65" t="str">
        <f t="shared" si="2486"/>
        <v/>
      </c>
      <c r="T1566" s="65" t="str">
        <f t="shared" si="2486"/>
        <v/>
      </c>
      <c r="U1566" s="65" t="str">
        <f t="shared" si="2486"/>
        <v/>
      </c>
      <c r="V1566" s="65" t="str">
        <f t="shared" si="2486"/>
        <v/>
      </c>
      <c r="W1566" s="65" t="str">
        <f t="shared" si="2486"/>
        <v/>
      </c>
      <c r="X1566" s="65" t="str">
        <f t="shared" si="2486"/>
        <v/>
      </c>
      <c r="Y1566" s="65" t="str">
        <f t="shared" si="2486"/>
        <v/>
      </c>
      <c r="Z1566" s="65" t="str">
        <f t="shared" si="2486"/>
        <v/>
      </c>
    </row>
    <row r="1567">
      <c r="B1567" s="23"/>
      <c r="C1567" s="9"/>
      <c r="D1567" s="9"/>
      <c r="E1567" s="9"/>
      <c r="F1567" s="2"/>
      <c r="G1567" s="3"/>
      <c r="I1567" s="64" t="str">
        <f t="shared" si="4"/>
        <v/>
      </c>
      <c r="J1567" s="13" t="str">
        <f t="shared" si="1840"/>
        <v/>
      </c>
      <c r="K1567" s="13" t="str">
        <f t="shared" si="1879"/>
        <v/>
      </c>
      <c r="L1567" s="65" t="str">
        <f t="shared" ref="L1567:Z1567" si="2487">if($E1567="","",if($E1567="Injured",if(and(L$1=year(today()),L$1&lt;=$I1567,L$1&gt;=$H1567),0,if(and(L$1&lt;=$I1567,L$1&gt;=$H1567),$F1567,"")),if($E1567="Dropped",if(and(L$1&lt;=$I1567,L$1&gt;=$H1567),if(Year($D1567)=L$1,$F1567*0.8,if((year($D1567)+1)=L$1,$F1567*0.6,$F1567*0.4)) ,""),if($E1567="Minors",0,if($E1567="FA Contract",if(and(L$1&lt;=$I1567,L$1&gt;=$H1567),$F1567,""),if($E1567="YP Contract",if(L$1=$H1567,500000,if(L$1=($H1567+1),1000000,if(L$1=($H1567+2),1500000,"")))))))))</f>
        <v/>
      </c>
      <c r="M1567" s="65" t="str">
        <f t="shared" si="2487"/>
        <v/>
      </c>
      <c r="N1567" s="65" t="str">
        <f t="shared" si="2487"/>
        <v/>
      </c>
      <c r="O1567" s="65" t="str">
        <f t="shared" si="2487"/>
        <v/>
      </c>
      <c r="P1567" s="65" t="str">
        <f t="shared" si="2487"/>
        <v/>
      </c>
      <c r="Q1567" s="65" t="str">
        <f t="shared" si="2487"/>
        <v/>
      </c>
      <c r="R1567" s="65" t="str">
        <f t="shared" si="2487"/>
        <v/>
      </c>
      <c r="S1567" s="65" t="str">
        <f t="shared" si="2487"/>
        <v/>
      </c>
      <c r="T1567" s="65" t="str">
        <f t="shared" si="2487"/>
        <v/>
      </c>
      <c r="U1567" s="65" t="str">
        <f t="shared" si="2487"/>
        <v/>
      </c>
      <c r="V1567" s="65" t="str">
        <f t="shared" si="2487"/>
        <v/>
      </c>
      <c r="W1567" s="65" t="str">
        <f t="shared" si="2487"/>
        <v/>
      </c>
      <c r="X1567" s="65" t="str">
        <f t="shared" si="2487"/>
        <v/>
      </c>
      <c r="Y1567" s="65" t="str">
        <f t="shared" si="2487"/>
        <v/>
      </c>
      <c r="Z1567" s="65" t="str">
        <f t="shared" si="2487"/>
        <v/>
      </c>
    </row>
    <row r="1568">
      <c r="B1568" s="23"/>
      <c r="C1568" s="9"/>
      <c r="D1568" s="9"/>
      <c r="E1568" s="9"/>
      <c r="F1568" s="2"/>
      <c r="G1568" s="3"/>
      <c r="I1568" s="64" t="str">
        <f t="shared" si="4"/>
        <v/>
      </c>
      <c r="J1568" s="13" t="str">
        <f t="shared" si="1840"/>
        <v/>
      </c>
      <c r="K1568" s="13" t="str">
        <f t="shared" si="1879"/>
        <v/>
      </c>
      <c r="L1568" s="65" t="str">
        <f t="shared" ref="L1568:Z1568" si="2488">if($E1568="","",if($E1568="Injured",if(and(L$1=year(today()),L$1&lt;=$I1568,L$1&gt;=$H1568),0,if(and(L$1&lt;=$I1568,L$1&gt;=$H1568),$F1568,"")),if($E1568="Dropped",if(and(L$1&lt;=$I1568,L$1&gt;=$H1568),if(Year($D1568)=L$1,$F1568*0.8,if((year($D1568)+1)=L$1,$F1568*0.6,$F1568*0.4)) ,""),if($E1568="Minors",0,if($E1568="FA Contract",if(and(L$1&lt;=$I1568,L$1&gt;=$H1568),$F1568,""),if($E1568="YP Contract",if(L$1=$H1568,500000,if(L$1=($H1568+1),1000000,if(L$1=($H1568+2),1500000,"")))))))))</f>
        <v/>
      </c>
      <c r="M1568" s="65" t="str">
        <f t="shared" si="2488"/>
        <v/>
      </c>
      <c r="N1568" s="65" t="str">
        <f t="shared" si="2488"/>
        <v/>
      </c>
      <c r="O1568" s="65" t="str">
        <f t="shared" si="2488"/>
        <v/>
      </c>
      <c r="P1568" s="65" t="str">
        <f t="shared" si="2488"/>
        <v/>
      </c>
      <c r="Q1568" s="65" t="str">
        <f t="shared" si="2488"/>
        <v/>
      </c>
      <c r="R1568" s="65" t="str">
        <f t="shared" si="2488"/>
        <v/>
      </c>
      <c r="S1568" s="65" t="str">
        <f t="shared" si="2488"/>
        <v/>
      </c>
      <c r="T1568" s="65" t="str">
        <f t="shared" si="2488"/>
        <v/>
      </c>
      <c r="U1568" s="65" t="str">
        <f t="shared" si="2488"/>
        <v/>
      </c>
      <c r="V1568" s="65" t="str">
        <f t="shared" si="2488"/>
        <v/>
      </c>
      <c r="W1568" s="65" t="str">
        <f t="shared" si="2488"/>
        <v/>
      </c>
      <c r="X1568" s="65" t="str">
        <f t="shared" si="2488"/>
        <v/>
      </c>
      <c r="Y1568" s="65" t="str">
        <f t="shared" si="2488"/>
        <v/>
      </c>
      <c r="Z1568" s="65" t="str">
        <f t="shared" si="2488"/>
        <v/>
      </c>
    </row>
    <row r="1569">
      <c r="B1569" s="23"/>
      <c r="C1569" s="9"/>
      <c r="D1569" s="9"/>
      <c r="E1569" s="9"/>
      <c r="F1569" s="2"/>
      <c r="G1569" s="3"/>
      <c r="I1569" s="64" t="str">
        <f t="shared" si="4"/>
        <v/>
      </c>
      <c r="J1569" s="13" t="str">
        <f t="shared" si="1840"/>
        <v/>
      </c>
      <c r="K1569" s="13" t="str">
        <f t="shared" si="1879"/>
        <v/>
      </c>
      <c r="L1569" s="65" t="str">
        <f t="shared" ref="L1569:Z1569" si="2489">if($E1569="","",if($E1569="Injured",if(and(L$1=year(today()),L$1&lt;=$I1569,L$1&gt;=$H1569),0,if(and(L$1&lt;=$I1569,L$1&gt;=$H1569),$F1569,"")),if($E1569="Dropped",if(and(L$1&lt;=$I1569,L$1&gt;=$H1569),if(Year($D1569)=L$1,$F1569*0.8,if((year($D1569)+1)=L$1,$F1569*0.6,$F1569*0.4)) ,""),if($E1569="Minors",0,if($E1569="FA Contract",if(and(L$1&lt;=$I1569,L$1&gt;=$H1569),$F1569,""),if($E1569="YP Contract",if(L$1=$H1569,500000,if(L$1=($H1569+1),1000000,if(L$1=($H1569+2),1500000,"")))))))))</f>
        <v/>
      </c>
      <c r="M1569" s="65" t="str">
        <f t="shared" si="2489"/>
        <v/>
      </c>
      <c r="N1569" s="65" t="str">
        <f t="shared" si="2489"/>
        <v/>
      </c>
      <c r="O1569" s="65" t="str">
        <f t="shared" si="2489"/>
        <v/>
      </c>
      <c r="P1569" s="65" t="str">
        <f t="shared" si="2489"/>
        <v/>
      </c>
      <c r="Q1569" s="65" t="str">
        <f t="shared" si="2489"/>
        <v/>
      </c>
      <c r="R1569" s="65" t="str">
        <f t="shared" si="2489"/>
        <v/>
      </c>
      <c r="S1569" s="65" t="str">
        <f t="shared" si="2489"/>
        <v/>
      </c>
      <c r="T1569" s="65" t="str">
        <f t="shared" si="2489"/>
        <v/>
      </c>
      <c r="U1569" s="65" t="str">
        <f t="shared" si="2489"/>
        <v/>
      </c>
      <c r="V1569" s="65" t="str">
        <f t="shared" si="2489"/>
        <v/>
      </c>
      <c r="W1569" s="65" t="str">
        <f t="shared" si="2489"/>
        <v/>
      </c>
      <c r="X1569" s="65" t="str">
        <f t="shared" si="2489"/>
        <v/>
      </c>
      <c r="Y1569" s="65" t="str">
        <f t="shared" si="2489"/>
        <v/>
      </c>
      <c r="Z1569" s="65" t="str">
        <f t="shared" si="2489"/>
        <v/>
      </c>
    </row>
    <row r="1570">
      <c r="B1570" s="23"/>
      <c r="C1570" s="9"/>
      <c r="D1570" s="9"/>
      <c r="E1570" s="9"/>
      <c r="F1570" s="2"/>
      <c r="G1570" s="3"/>
      <c r="I1570" s="64" t="str">
        <f t="shared" si="4"/>
        <v/>
      </c>
      <c r="J1570" s="13" t="str">
        <f t="shared" si="1840"/>
        <v/>
      </c>
      <c r="K1570" s="13" t="str">
        <f t="shared" si="1879"/>
        <v/>
      </c>
      <c r="L1570" s="65" t="str">
        <f t="shared" ref="L1570:Z1570" si="2490">if($E1570="","",if($E1570="Injured",if(and(L$1=year(today()),L$1&lt;=$I1570,L$1&gt;=$H1570),0,if(and(L$1&lt;=$I1570,L$1&gt;=$H1570),$F1570,"")),if($E1570="Dropped",if(and(L$1&lt;=$I1570,L$1&gt;=$H1570),if(Year($D1570)=L$1,$F1570*0.8,if((year($D1570)+1)=L$1,$F1570*0.6,$F1570*0.4)) ,""),if($E1570="Minors",0,if($E1570="FA Contract",if(and(L$1&lt;=$I1570,L$1&gt;=$H1570),$F1570,""),if($E1570="YP Contract",if(L$1=$H1570,500000,if(L$1=($H1570+1),1000000,if(L$1=($H1570+2),1500000,"")))))))))</f>
        <v/>
      </c>
      <c r="M1570" s="65" t="str">
        <f t="shared" si="2490"/>
        <v/>
      </c>
      <c r="N1570" s="65" t="str">
        <f t="shared" si="2490"/>
        <v/>
      </c>
      <c r="O1570" s="65" t="str">
        <f t="shared" si="2490"/>
        <v/>
      </c>
      <c r="P1570" s="65" t="str">
        <f t="shared" si="2490"/>
        <v/>
      </c>
      <c r="Q1570" s="65" t="str">
        <f t="shared" si="2490"/>
        <v/>
      </c>
      <c r="R1570" s="65" t="str">
        <f t="shared" si="2490"/>
        <v/>
      </c>
      <c r="S1570" s="65" t="str">
        <f t="shared" si="2490"/>
        <v/>
      </c>
      <c r="T1570" s="65" t="str">
        <f t="shared" si="2490"/>
        <v/>
      </c>
      <c r="U1570" s="65" t="str">
        <f t="shared" si="2490"/>
        <v/>
      </c>
      <c r="V1570" s="65" t="str">
        <f t="shared" si="2490"/>
        <v/>
      </c>
      <c r="W1570" s="65" t="str">
        <f t="shared" si="2490"/>
        <v/>
      </c>
      <c r="X1570" s="65" t="str">
        <f t="shared" si="2490"/>
        <v/>
      </c>
      <c r="Y1570" s="65" t="str">
        <f t="shared" si="2490"/>
        <v/>
      </c>
      <c r="Z1570" s="65" t="str">
        <f t="shared" si="2490"/>
        <v/>
      </c>
    </row>
    <row r="1571">
      <c r="B1571" s="23"/>
      <c r="C1571" s="9"/>
      <c r="D1571" s="9"/>
      <c r="E1571" s="9"/>
      <c r="F1571" s="2"/>
      <c r="G1571" s="3"/>
      <c r="I1571" s="64" t="str">
        <f t="shared" si="4"/>
        <v/>
      </c>
      <c r="J1571" s="13" t="str">
        <f t="shared" si="1840"/>
        <v/>
      </c>
      <c r="K1571" s="13" t="str">
        <f t="shared" si="1879"/>
        <v/>
      </c>
      <c r="L1571" s="65" t="str">
        <f t="shared" ref="L1571:Z1571" si="2491">if($E1571="","",if($E1571="Injured",if(and(L$1=year(today()),L$1&lt;=$I1571,L$1&gt;=$H1571),0,if(and(L$1&lt;=$I1571,L$1&gt;=$H1571),$F1571,"")),if($E1571="Dropped",if(and(L$1&lt;=$I1571,L$1&gt;=$H1571),if(Year($D1571)=L$1,$F1571*0.8,if((year($D1571)+1)=L$1,$F1571*0.6,$F1571*0.4)) ,""),if($E1571="Minors",0,if($E1571="FA Contract",if(and(L$1&lt;=$I1571,L$1&gt;=$H1571),$F1571,""),if($E1571="YP Contract",if(L$1=$H1571,500000,if(L$1=($H1571+1),1000000,if(L$1=($H1571+2),1500000,"")))))))))</f>
        <v/>
      </c>
      <c r="M1571" s="65" t="str">
        <f t="shared" si="2491"/>
        <v/>
      </c>
      <c r="N1571" s="65" t="str">
        <f t="shared" si="2491"/>
        <v/>
      </c>
      <c r="O1571" s="65" t="str">
        <f t="shared" si="2491"/>
        <v/>
      </c>
      <c r="P1571" s="65" t="str">
        <f t="shared" si="2491"/>
        <v/>
      </c>
      <c r="Q1571" s="65" t="str">
        <f t="shared" si="2491"/>
        <v/>
      </c>
      <c r="R1571" s="65" t="str">
        <f t="shared" si="2491"/>
        <v/>
      </c>
      <c r="S1571" s="65" t="str">
        <f t="shared" si="2491"/>
        <v/>
      </c>
      <c r="T1571" s="65" t="str">
        <f t="shared" si="2491"/>
        <v/>
      </c>
      <c r="U1571" s="65" t="str">
        <f t="shared" si="2491"/>
        <v/>
      </c>
      <c r="V1571" s="65" t="str">
        <f t="shared" si="2491"/>
        <v/>
      </c>
      <c r="W1571" s="65" t="str">
        <f t="shared" si="2491"/>
        <v/>
      </c>
      <c r="X1571" s="65" t="str">
        <f t="shared" si="2491"/>
        <v/>
      </c>
      <c r="Y1571" s="65" t="str">
        <f t="shared" si="2491"/>
        <v/>
      </c>
      <c r="Z1571" s="65" t="str">
        <f t="shared" si="2491"/>
        <v/>
      </c>
    </row>
    <row r="1572">
      <c r="B1572" s="23"/>
      <c r="C1572" s="9"/>
      <c r="D1572" s="9"/>
      <c r="E1572" s="9"/>
      <c r="F1572" s="2"/>
      <c r="G1572" s="3"/>
      <c r="I1572" s="64" t="str">
        <f t="shared" si="4"/>
        <v/>
      </c>
      <c r="J1572" s="13" t="str">
        <f t="shared" si="1840"/>
        <v/>
      </c>
      <c r="K1572" s="13" t="str">
        <f t="shared" si="1879"/>
        <v/>
      </c>
      <c r="L1572" s="65" t="str">
        <f t="shared" ref="L1572:Z1572" si="2492">if($E1572="","",if($E1572="Injured",if(and(L$1=year(today()),L$1&lt;=$I1572,L$1&gt;=$H1572),0,if(and(L$1&lt;=$I1572,L$1&gt;=$H1572),$F1572,"")),if($E1572="Dropped",if(and(L$1&lt;=$I1572,L$1&gt;=$H1572),if(Year($D1572)=L$1,$F1572*0.8,if((year($D1572)+1)=L$1,$F1572*0.6,$F1572*0.4)) ,""),if($E1572="Minors",0,if($E1572="FA Contract",if(and(L$1&lt;=$I1572,L$1&gt;=$H1572),$F1572,""),if($E1572="YP Contract",if(L$1=$H1572,500000,if(L$1=($H1572+1),1000000,if(L$1=($H1572+2),1500000,"")))))))))</f>
        <v/>
      </c>
      <c r="M1572" s="65" t="str">
        <f t="shared" si="2492"/>
        <v/>
      </c>
      <c r="N1572" s="65" t="str">
        <f t="shared" si="2492"/>
        <v/>
      </c>
      <c r="O1572" s="65" t="str">
        <f t="shared" si="2492"/>
        <v/>
      </c>
      <c r="P1572" s="65" t="str">
        <f t="shared" si="2492"/>
        <v/>
      </c>
      <c r="Q1572" s="65" t="str">
        <f t="shared" si="2492"/>
        <v/>
      </c>
      <c r="R1572" s="65" t="str">
        <f t="shared" si="2492"/>
        <v/>
      </c>
      <c r="S1572" s="65" t="str">
        <f t="shared" si="2492"/>
        <v/>
      </c>
      <c r="T1572" s="65" t="str">
        <f t="shared" si="2492"/>
        <v/>
      </c>
      <c r="U1572" s="65" t="str">
        <f t="shared" si="2492"/>
        <v/>
      </c>
      <c r="V1572" s="65" t="str">
        <f t="shared" si="2492"/>
        <v/>
      </c>
      <c r="W1572" s="65" t="str">
        <f t="shared" si="2492"/>
        <v/>
      </c>
      <c r="X1572" s="65" t="str">
        <f t="shared" si="2492"/>
        <v/>
      </c>
      <c r="Y1572" s="65" t="str">
        <f t="shared" si="2492"/>
        <v/>
      </c>
      <c r="Z1572" s="65" t="str">
        <f t="shared" si="2492"/>
        <v/>
      </c>
    </row>
    <row r="1573">
      <c r="B1573" s="23"/>
      <c r="C1573" s="9"/>
      <c r="D1573" s="9"/>
      <c r="E1573" s="9"/>
      <c r="F1573" s="2"/>
      <c r="G1573" s="3"/>
      <c r="I1573" s="64" t="str">
        <f t="shared" si="4"/>
        <v/>
      </c>
      <c r="J1573" s="13" t="str">
        <f t="shared" si="1840"/>
        <v/>
      </c>
      <c r="K1573" s="13" t="str">
        <f t="shared" si="1879"/>
        <v/>
      </c>
      <c r="L1573" s="65" t="str">
        <f t="shared" ref="L1573:Z1573" si="2493">if($E1573="","",if($E1573="Injured",if(and(L$1=year(today()),L$1&lt;=$I1573,L$1&gt;=$H1573),0,if(and(L$1&lt;=$I1573,L$1&gt;=$H1573),$F1573,"")),if($E1573="Dropped",if(and(L$1&lt;=$I1573,L$1&gt;=$H1573),if(Year($D1573)=L$1,$F1573*0.8,if((year($D1573)+1)=L$1,$F1573*0.6,$F1573*0.4)) ,""),if($E1573="Minors",0,if($E1573="FA Contract",if(and(L$1&lt;=$I1573,L$1&gt;=$H1573),$F1573,""),if($E1573="YP Contract",if(L$1=$H1573,500000,if(L$1=($H1573+1),1000000,if(L$1=($H1573+2),1500000,"")))))))))</f>
        <v/>
      </c>
      <c r="M1573" s="65" t="str">
        <f t="shared" si="2493"/>
        <v/>
      </c>
      <c r="N1573" s="65" t="str">
        <f t="shared" si="2493"/>
        <v/>
      </c>
      <c r="O1573" s="65" t="str">
        <f t="shared" si="2493"/>
        <v/>
      </c>
      <c r="P1573" s="65" t="str">
        <f t="shared" si="2493"/>
        <v/>
      </c>
      <c r="Q1573" s="65" t="str">
        <f t="shared" si="2493"/>
        <v/>
      </c>
      <c r="R1573" s="65" t="str">
        <f t="shared" si="2493"/>
        <v/>
      </c>
      <c r="S1573" s="65" t="str">
        <f t="shared" si="2493"/>
        <v/>
      </c>
      <c r="T1573" s="65" t="str">
        <f t="shared" si="2493"/>
        <v/>
      </c>
      <c r="U1573" s="65" t="str">
        <f t="shared" si="2493"/>
        <v/>
      </c>
      <c r="V1573" s="65" t="str">
        <f t="shared" si="2493"/>
        <v/>
      </c>
      <c r="W1573" s="65" t="str">
        <f t="shared" si="2493"/>
        <v/>
      </c>
      <c r="X1573" s="65" t="str">
        <f t="shared" si="2493"/>
        <v/>
      </c>
      <c r="Y1573" s="65" t="str">
        <f t="shared" si="2493"/>
        <v/>
      </c>
      <c r="Z1573" s="65" t="str">
        <f t="shared" si="2493"/>
        <v/>
      </c>
    </row>
    <row r="1574">
      <c r="B1574" s="23"/>
      <c r="C1574" s="9"/>
      <c r="D1574" s="9"/>
      <c r="E1574" s="9"/>
      <c r="F1574" s="2"/>
      <c r="G1574" s="3"/>
      <c r="I1574" s="64" t="str">
        <f t="shared" si="4"/>
        <v/>
      </c>
      <c r="J1574" s="13" t="str">
        <f t="shared" si="1840"/>
        <v/>
      </c>
      <c r="K1574" s="13" t="str">
        <f t="shared" si="1879"/>
        <v/>
      </c>
      <c r="L1574" s="65" t="str">
        <f t="shared" ref="L1574:Z1574" si="2494">if($E1574="","",if($E1574="Injured",if(and(L$1=year(today()),L$1&lt;=$I1574,L$1&gt;=$H1574),0,if(and(L$1&lt;=$I1574,L$1&gt;=$H1574),$F1574,"")),if($E1574="Dropped",if(and(L$1&lt;=$I1574,L$1&gt;=$H1574),if(Year($D1574)=L$1,$F1574*0.8,if((year($D1574)+1)=L$1,$F1574*0.6,$F1574*0.4)) ,""),if($E1574="Minors",0,if($E1574="FA Contract",if(and(L$1&lt;=$I1574,L$1&gt;=$H1574),$F1574,""),if($E1574="YP Contract",if(L$1=$H1574,500000,if(L$1=($H1574+1),1000000,if(L$1=($H1574+2),1500000,"")))))))))</f>
        <v/>
      </c>
      <c r="M1574" s="65" t="str">
        <f t="shared" si="2494"/>
        <v/>
      </c>
      <c r="N1574" s="65" t="str">
        <f t="shared" si="2494"/>
        <v/>
      </c>
      <c r="O1574" s="65" t="str">
        <f t="shared" si="2494"/>
        <v/>
      </c>
      <c r="P1574" s="65" t="str">
        <f t="shared" si="2494"/>
        <v/>
      </c>
      <c r="Q1574" s="65" t="str">
        <f t="shared" si="2494"/>
        <v/>
      </c>
      <c r="R1574" s="65" t="str">
        <f t="shared" si="2494"/>
        <v/>
      </c>
      <c r="S1574" s="65" t="str">
        <f t="shared" si="2494"/>
        <v/>
      </c>
      <c r="T1574" s="65" t="str">
        <f t="shared" si="2494"/>
        <v/>
      </c>
      <c r="U1574" s="65" t="str">
        <f t="shared" si="2494"/>
        <v/>
      </c>
      <c r="V1574" s="65" t="str">
        <f t="shared" si="2494"/>
        <v/>
      </c>
      <c r="W1574" s="65" t="str">
        <f t="shared" si="2494"/>
        <v/>
      </c>
      <c r="X1574" s="65" t="str">
        <f t="shared" si="2494"/>
        <v/>
      </c>
      <c r="Y1574" s="65" t="str">
        <f t="shared" si="2494"/>
        <v/>
      </c>
      <c r="Z1574" s="65" t="str">
        <f t="shared" si="2494"/>
        <v/>
      </c>
    </row>
    <row r="1575">
      <c r="B1575" s="23"/>
      <c r="C1575" s="9"/>
      <c r="D1575" s="9"/>
      <c r="E1575" s="9"/>
      <c r="F1575" s="2"/>
      <c r="G1575" s="3"/>
      <c r="I1575" s="64" t="str">
        <f t="shared" si="4"/>
        <v/>
      </c>
      <c r="J1575" s="13" t="str">
        <f t="shared" si="1840"/>
        <v/>
      </c>
      <c r="K1575" s="13" t="str">
        <f t="shared" si="1879"/>
        <v/>
      </c>
      <c r="L1575" s="65" t="str">
        <f t="shared" ref="L1575:Z1575" si="2495">if($E1575="","",if($E1575="Injured",if(and(L$1=year(today()),L$1&lt;=$I1575,L$1&gt;=$H1575),0,if(and(L$1&lt;=$I1575,L$1&gt;=$H1575),$F1575,"")),if($E1575="Dropped",if(and(L$1&lt;=$I1575,L$1&gt;=$H1575),if(Year($D1575)=L$1,$F1575*0.8,if((year($D1575)+1)=L$1,$F1575*0.6,$F1575*0.4)) ,""),if($E1575="Minors",0,if($E1575="FA Contract",if(and(L$1&lt;=$I1575,L$1&gt;=$H1575),$F1575,""),if($E1575="YP Contract",if(L$1=$H1575,500000,if(L$1=($H1575+1),1000000,if(L$1=($H1575+2),1500000,"")))))))))</f>
        <v/>
      </c>
      <c r="M1575" s="65" t="str">
        <f t="shared" si="2495"/>
        <v/>
      </c>
      <c r="N1575" s="65" t="str">
        <f t="shared" si="2495"/>
        <v/>
      </c>
      <c r="O1575" s="65" t="str">
        <f t="shared" si="2495"/>
        <v/>
      </c>
      <c r="P1575" s="65" t="str">
        <f t="shared" si="2495"/>
        <v/>
      </c>
      <c r="Q1575" s="65" t="str">
        <f t="shared" si="2495"/>
        <v/>
      </c>
      <c r="R1575" s="65" t="str">
        <f t="shared" si="2495"/>
        <v/>
      </c>
      <c r="S1575" s="65" t="str">
        <f t="shared" si="2495"/>
        <v/>
      </c>
      <c r="T1575" s="65" t="str">
        <f t="shared" si="2495"/>
        <v/>
      </c>
      <c r="U1575" s="65" t="str">
        <f t="shared" si="2495"/>
        <v/>
      </c>
      <c r="V1575" s="65" t="str">
        <f t="shared" si="2495"/>
        <v/>
      </c>
      <c r="W1575" s="65" t="str">
        <f t="shared" si="2495"/>
        <v/>
      </c>
      <c r="X1575" s="65" t="str">
        <f t="shared" si="2495"/>
        <v/>
      </c>
      <c r="Y1575" s="65" t="str">
        <f t="shared" si="2495"/>
        <v/>
      </c>
      <c r="Z1575" s="65" t="str">
        <f t="shared" si="2495"/>
        <v/>
      </c>
    </row>
    <row r="1576">
      <c r="B1576" s="23"/>
      <c r="C1576" s="9"/>
      <c r="D1576" s="9"/>
      <c r="E1576" s="9"/>
      <c r="F1576" s="2"/>
      <c r="G1576" s="3"/>
      <c r="I1576" s="64" t="str">
        <f t="shared" si="4"/>
        <v/>
      </c>
      <c r="J1576" s="13" t="str">
        <f t="shared" si="1840"/>
        <v/>
      </c>
      <c r="K1576" s="13" t="str">
        <f t="shared" si="1879"/>
        <v/>
      </c>
      <c r="L1576" s="65" t="str">
        <f t="shared" ref="L1576:Z1576" si="2496">if($E1576="","",if($E1576="Injured",if(and(L$1=year(today()),L$1&lt;=$I1576,L$1&gt;=$H1576),0,if(and(L$1&lt;=$I1576,L$1&gt;=$H1576),$F1576,"")),if($E1576="Dropped",if(and(L$1&lt;=$I1576,L$1&gt;=$H1576),if(Year($D1576)=L$1,$F1576*0.8,if((year($D1576)+1)=L$1,$F1576*0.6,$F1576*0.4)) ,""),if($E1576="Minors",0,if($E1576="FA Contract",if(and(L$1&lt;=$I1576,L$1&gt;=$H1576),$F1576,""),if($E1576="YP Contract",if(L$1=$H1576,500000,if(L$1=($H1576+1),1000000,if(L$1=($H1576+2),1500000,"")))))))))</f>
        <v/>
      </c>
      <c r="M1576" s="65" t="str">
        <f t="shared" si="2496"/>
        <v/>
      </c>
      <c r="N1576" s="65" t="str">
        <f t="shared" si="2496"/>
        <v/>
      </c>
      <c r="O1576" s="65" t="str">
        <f t="shared" si="2496"/>
        <v/>
      </c>
      <c r="P1576" s="65" t="str">
        <f t="shared" si="2496"/>
        <v/>
      </c>
      <c r="Q1576" s="65" t="str">
        <f t="shared" si="2496"/>
        <v/>
      </c>
      <c r="R1576" s="65" t="str">
        <f t="shared" si="2496"/>
        <v/>
      </c>
      <c r="S1576" s="65" t="str">
        <f t="shared" si="2496"/>
        <v/>
      </c>
      <c r="T1576" s="65" t="str">
        <f t="shared" si="2496"/>
        <v/>
      </c>
      <c r="U1576" s="65" t="str">
        <f t="shared" si="2496"/>
        <v/>
      </c>
      <c r="V1576" s="65" t="str">
        <f t="shared" si="2496"/>
        <v/>
      </c>
      <c r="W1576" s="65" t="str">
        <f t="shared" si="2496"/>
        <v/>
      </c>
      <c r="X1576" s="65" t="str">
        <f t="shared" si="2496"/>
        <v/>
      </c>
      <c r="Y1576" s="65" t="str">
        <f t="shared" si="2496"/>
        <v/>
      </c>
      <c r="Z1576" s="65" t="str">
        <f t="shared" si="2496"/>
        <v/>
      </c>
    </row>
    <row r="1577">
      <c r="B1577" s="23"/>
      <c r="C1577" s="9"/>
      <c r="D1577" s="9"/>
      <c r="E1577" s="9"/>
      <c r="F1577" s="2"/>
      <c r="G1577" s="3"/>
      <c r="I1577" s="64" t="str">
        <f t="shared" si="4"/>
        <v/>
      </c>
      <c r="J1577" s="13" t="str">
        <f t="shared" si="1840"/>
        <v/>
      </c>
      <c r="K1577" s="13" t="str">
        <f t="shared" si="1879"/>
        <v/>
      </c>
      <c r="L1577" s="65" t="str">
        <f t="shared" ref="L1577:Z1577" si="2497">if($E1577="","",if($E1577="Injured",if(and(L$1=year(today()),L$1&lt;=$I1577,L$1&gt;=$H1577),0,if(and(L$1&lt;=$I1577,L$1&gt;=$H1577),$F1577,"")),if($E1577="Dropped",if(and(L$1&lt;=$I1577,L$1&gt;=$H1577),if(Year($D1577)=L$1,$F1577*0.8,if((year($D1577)+1)=L$1,$F1577*0.6,$F1577*0.4)) ,""),if($E1577="Minors",0,if($E1577="FA Contract",if(and(L$1&lt;=$I1577,L$1&gt;=$H1577),$F1577,""),if($E1577="YP Contract",if(L$1=$H1577,500000,if(L$1=($H1577+1),1000000,if(L$1=($H1577+2),1500000,"")))))))))</f>
        <v/>
      </c>
      <c r="M1577" s="65" t="str">
        <f t="shared" si="2497"/>
        <v/>
      </c>
      <c r="N1577" s="65" t="str">
        <f t="shared" si="2497"/>
        <v/>
      </c>
      <c r="O1577" s="65" t="str">
        <f t="shared" si="2497"/>
        <v/>
      </c>
      <c r="P1577" s="65" t="str">
        <f t="shared" si="2497"/>
        <v/>
      </c>
      <c r="Q1577" s="65" t="str">
        <f t="shared" si="2497"/>
        <v/>
      </c>
      <c r="R1577" s="65" t="str">
        <f t="shared" si="2497"/>
        <v/>
      </c>
      <c r="S1577" s="65" t="str">
        <f t="shared" si="2497"/>
        <v/>
      </c>
      <c r="T1577" s="65" t="str">
        <f t="shared" si="2497"/>
        <v/>
      </c>
      <c r="U1577" s="65" t="str">
        <f t="shared" si="2497"/>
        <v/>
      </c>
      <c r="V1577" s="65" t="str">
        <f t="shared" si="2497"/>
        <v/>
      </c>
      <c r="W1577" s="65" t="str">
        <f t="shared" si="2497"/>
        <v/>
      </c>
      <c r="X1577" s="65" t="str">
        <f t="shared" si="2497"/>
        <v/>
      </c>
      <c r="Y1577" s="65" t="str">
        <f t="shared" si="2497"/>
        <v/>
      </c>
      <c r="Z1577" s="65" t="str">
        <f t="shared" si="2497"/>
        <v/>
      </c>
    </row>
    <row r="1578">
      <c r="B1578" s="23"/>
      <c r="C1578" s="9"/>
      <c r="D1578" s="9"/>
      <c r="E1578" s="9"/>
      <c r="F1578" s="2"/>
      <c r="G1578" s="3"/>
      <c r="I1578" s="64" t="str">
        <f t="shared" si="4"/>
        <v/>
      </c>
      <c r="J1578" s="13" t="str">
        <f t="shared" si="1840"/>
        <v/>
      </c>
      <c r="K1578" s="13" t="str">
        <f t="shared" si="1879"/>
        <v/>
      </c>
      <c r="L1578" s="65" t="str">
        <f t="shared" ref="L1578:Z1578" si="2498">if($E1578="","",if($E1578="Injured",if(and(L$1=year(today()),L$1&lt;=$I1578,L$1&gt;=$H1578),0,if(and(L$1&lt;=$I1578,L$1&gt;=$H1578),$F1578,"")),if($E1578="Dropped",if(and(L$1&lt;=$I1578,L$1&gt;=$H1578),if(Year($D1578)=L$1,$F1578*0.8,if((year($D1578)+1)=L$1,$F1578*0.6,$F1578*0.4)) ,""),if($E1578="Minors",0,if($E1578="FA Contract",if(and(L$1&lt;=$I1578,L$1&gt;=$H1578),$F1578,""),if($E1578="YP Contract",if(L$1=$H1578,500000,if(L$1=($H1578+1),1000000,if(L$1=($H1578+2),1500000,"")))))))))</f>
        <v/>
      </c>
      <c r="M1578" s="65" t="str">
        <f t="shared" si="2498"/>
        <v/>
      </c>
      <c r="N1578" s="65" t="str">
        <f t="shared" si="2498"/>
        <v/>
      </c>
      <c r="O1578" s="65" t="str">
        <f t="shared" si="2498"/>
        <v/>
      </c>
      <c r="P1578" s="65" t="str">
        <f t="shared" si="2498"/>
        <v/>
      </c>
      <c r="Q1578" s="65" t="str">
        <f t="shared" si="2498"/>
        <v/>
      </c>
      <c r="R1578" s="65" t="str">
        <f t="shared" si="2498"/>
        <v/>
      </c>
      <c r="S1578" s="65" t="str">
        <f t="shared" si="2498"/>
        <v/>
      </c>
      <c r="T1578" s="65" t="str">
        <f t="shared" si="2498"/>
        <v/>
      </c>
      <c r="U1578" s="65" t="str">
        <f t="shared" si="2498"/>
        <v/>
      </c>
      <c r="V1578" s="65" t="str">
        <f t="shared" si="2498"/>
        <v/>
      </c>
      <c r="W1578" s="65" t="str">
        <f t="shared" si="2498"/>
        <v/>
      </c>
      <c r="X1578" s="65" t="str">
        <f t="shared" si="2498"/>
        <v/>
      </c>
      <c r="Y1578" s="65" t="str">
        <f t="shared" si="2498"/>
        <v/>
      </c>
      <c r="Z1578" s="65" t="str">
        <f t="shared" si="2498"/>
        <v/>
      </c>
    </row>
    <row r="1579">
      <c r="B1579" s="23"/>
      <c r="C1579" s="9"/>
      <c r="D1579" s="9"/>
      <c r="E1579" s="9"/>
      <c r="F1579" s="2"/>
      <c r="G1579" s="3"/>
      <c r="I1579" s="64" t="str">
        <f t="shared" si="4"/>
        <v/>
      </c>
      <c r="J1579" s="13" t="str">
        <f t="shared" si="1840"/>
        <v/>
      </c>
      <c r="K1579" s="13" t="str">
        <f t="shared" si="1879"/>
        <v/>
      </c>
      <c r="L1579" s="65" t="str">
        <f t="shared" ref="L1579:Z1579" si="2499">if($E1579="","",if($E1579="Injured",if(and(L$1=year(today()),L$1&lt;=$I1579,L$1&gt;=$H1579),0,if(and(L$1&lt;=$I1579,L$1&gt;=$H1579),$F1579,"")),if($E1579="Dropped",if(and(L$1&lt;=$I1579,L$1&gt;=$H1579),if(Year($D1579)=L$1,$F1579*0.8,if((year($D1579)+1)=L$1,$F1579*0.6,$F1579*0.4)) ,""),if($E1579="Minors",0,if($E1579="FA Contract",if(and(L$1&lt;=$I1579,L$1&gt;=$H1579),$F1579,""),if($E1579="YP Contract",if(L$1=$H1579,500000,if(L$1=($H1579+1),1000000,if(L$1=($H1579+2),1500000,"")))))))))</f>
        <v/>
      </c>
      <c r="M1579" s="65" t="str">
        <f t="shared" si="2499"/>
        <v/>
      </c>
      <c r="N1579" s="65" t="str">
        <f t="shared" si="2499"/>
        <v/>
      </c>
      <c r="O1579" s="65" t="str">
        <f t="shared" si="2499"/>
        <v/>
      </c>
      <c r="P1579" s="65" t="str">
        <f t="shared" si="2499"/>
        <v/>
      </c>
      <c r="Q1579" s="65" t="str">
        <f t="shared" si="2499"/>
        <v/>
      </c>
      <c r="R1579" s="65" t="str">
        <f t="shared" si="2499"/>
        <v/>
      </c>
      <c r="S1579" s="65" t="str">
        <f t="shared" si="2499"/>
        <v/>
      </c>
      <c r="T1579" s="65" t="str">
        <f t="shared" si="2499"/>
        <v/>
      </c>
      <c r="U1579" s="65" t="str">
        <f t="shared" si="2499"/>
        <v/>
      </c>
      <c r="V1579" s="65" t="str">
        <f t="shared" si="2499"/>
        <v/>
      </c>
      <c r="W1579" s="65" t="str">
        <f t="shared" si="2499"/>
        <v/>
      </c>
      <c r="X1579" s="65" t="str">
        <f t="shared" si="2499"/>
        <v/>
      </c>
      <c r="Y1579" s="65" t="str">
        <f t="shared" si="2499"/>
        <v/>
      </c>
      <c r="Z1579" s="65" t="str">
        <f t="shared" si="2499"/>
        <v/>
      </c>
    </row>
    <row r="1580">
      <c r="B1580" s="23"/>
      <c r="C1580" s="9"/>
      <c r="D1580" s="9"/>
      <c r="E1580" s="9"/>
      <c r="F1580" s="2"/>
      <c r="G1580" s="3"/>
      <c r="I1580" s="64" t="str">
        <f t="shared" si="4"/>
        <v/>
      </c>
      <c r="J1580" s="13" t="str">
        <f t="shared" si="1840"/>
        <v/>
      </c>
      <c r="K1580" s="13" t="str">
        <f t="shared" si="1879"/>
        <v/>
      </c>
      <c r="L1580" s="65" t="str">
        <f t="shared" ref="L1580:Z1580" si="2500">if($E1580="","",if($E1580="Injured",if(and(L$1=year(today()),L$1&lt;=$I1580,L$1&gt;=$H1580),0,if(and(L$1&lt;=$I1580,L$1&gt;=$H1580),$F1580,"")),if($E1580="Dropped",if(and(L$1&lt;=$I1580,L$1&gt;=$H1580),if(Year($D1580)=L$1,$F1580*0.8,if((year($D1580)+1)=L$1,$F1580*0.6,$F1580*0.4)) ,""),if($E1580="Minors",0,if($E1580="FA Contract",if(and(L$1&lt;=$I1580,L$1&gt;=$H1580),$F1580,""),if($E1580="YP Contract",if(L$1=$H1580,500000,if(L$1=($H1580+1),1000000,if(L$1=($H1580+2),1500000,"")))))))))</f>
        <v/>
      </c>
      <c r="M1580" s="65" t="str">
        <f t="shared" si="2500"/>
        <v/>
      </c>
      <c r="N1580" s="65" t="str">
        <f t="shared" si="2500"/>
        <v/>
      </c>
      <c r="O1580" s="65" t="str">
        <f t="shared" si="2500"/>
        <v/>
      </c>
      <c r="P1580" s="65" t="str">
        <f t="shared" si="2500"/>
        <v/>
      </c>
      <c r="Q1580" s="65" t="str">
        <f t="shared" si="2500"/>
        <v/>
      </c>
      <c r="R1580" s="65" t="str">
        <f t="shared" si="2500"/>
        <v/>
      </c>
      <c r="S1580" s="65" t="str">
        <f t="shared" si="2500"/>
        <v/>
      </c>
      <c r="T1580" s="65" t="str">
        <f t="shared" si="2500"/>
        <v/>
      </c>
      <c r="U1580" s="65" t="str">
        <f t="shared" si="2500"/>
        <v/>
      </c>
      <c r="V1580" s="65" t="str">
        <f t="shared" si="2500"/>
        <v/>
      </c>
      <c r="W1580" s="65" t="str">
        <f t="shared" si="2500"/>
        <v/>
      </c>
      <c r="X1580" s="65" t="str">
        <f t="shared" si="2500"/>
        <v/>
      </c>
      <c r="Y1580" s="65" t="str">
        <f t="shared" si="2500"/>
        <v/>
      </c>
      <c r="Z1580" s="65" t="str">
        <f t="shared" si="2500"/>
        <v/>
      </c>
    </row>
    <row r="1581">
      <c r="B1581" s="23"/>
      <c r="C1581" s="9"/>
      <c r="D1581" s="9"/>
      <c r="E1581" s="9"/>
      <c r="F1581" s="2"/>
      <c r="G1581" s="3"/>
      <c r="I1581" s="64" t="str">
        <f t="shared" si="4"/>
        <v/>
      </c>
      <c r="J1581" s="13" t="str">
        <f t="shared" si="1840"/>
        <v/>
      </c>
      <c r="K1581" s="13" t="str">
        <f t="shared" si="1879"/>
        <v/>
      </c>
      <c r="L1581" s="65" t="str">
        <f t="shared" ref="L1581:Z1581" si="2501">if($E1581="","",if($E1581="Injured",if(and(L$1=year(today()),L$1&lt;=$I1581,L$1&gt;=$H1581),0,if(and(L$1&lt;=$I1581,L$1&gt;=$H1581),$F1581,"")),if($E1581="Dropped",if(and(L$1&lt;=$I1581,L$1&gt;=$H1581),if(Year($D1581)=L$1,$F1581*0.8,if((year($D1581)+1)=L$1,$F1581*0.6,$F1581*0.4)) ,""),if($E1581="Minors",0,if($E1581="FA Contract",if(and(L$1&lt;=$I1581,L$1&gt;=$H1581),$F1581,""),if($E1581="YP Contract",if(L$1=$H1581,500000,if(L$1=($H1581+1),1000000,if(L$1=($H1581+2),1500000,"")))))))))</f>
        <v/>
      </c>
      <c r="M1581" s="65" t="str">
        <f t="shared" si="2501"/>
        <v/>
      </c>
      <c r="N1581" s="65" t="str">
        <f t="shared" si="2501"/>
        <v/>
      </c>
      <c r="O1581" s="65" t="str">
        <f t="shared" si="2501"/>
        <v/>
      </c>
      <c r="P1581" s="65" t="str">
        <f t="shared" si="2501"/>
        <v/>
      </c>
      <c r="Q1581" s="65" t="str">
        <f t="shared" si="2501"/>
        <v/>
      </c>
      <c r="R1581" s="65" t="str">
        <f t="shared" si="2501"/>
        <v/>
      </c>
      <c r="S1581" s="65" t="str">
        <f t="shared" si="2501"/>
        <v/>
      </c>
      <c r="T1581" s="65" t="str">
        <f t="shared" si="2501"/>
        <v/>
      </c>
      <c r="U1581" s="65" t="str">
        <f t="shared" si="2501"/>
        <v/>
      </c>
      <c r="V1581" s="65" t="str">
        <f t="shared" si="2501"/>
        <v/>
      </c>
      <c r="W1581" s="65" t="str">
        <f t="shared" si="2501"/>
        <v/>
      </c>
      <c r="X1581" s="65" t="str">
        <f t="shared" si="2501"/>
        <v/>
      </c>
      <c r="Y1581" s="65" t="str">
        <f t="shared" si="2501"/>
        <v/>
      </c>
      <c r="Z1581" s="65" t="str">
        <f t="shared" si="2501"/>
        <v/>
      </c>
    </row>
    <row r="1582">
      <c r="B1582" s="23"/>
      <c r="C1582" s="9"/>
      <c r="D1582" s="9"/>
      <c r="E1582" s="9"/>
      <c r="F1582" s="2"/>
      <c r="G1582" s="3"/>
      <c r="I1582" s="64" t="str">
        <f t="shared" si="4"/>
        <v/>
      </c>
      <c r="J1582" s="13" t="str">
        <f t="shared" si="1840"/>
        <v/>
      </c>
      <c r="K1582" s="13" t="str">
        <f t="shared" si="1879"/>
        <v/>
      </c>
      <c r="L1582" s="65" t="str">
        <f t="shared" ref="L1582:Z1582" si="2502">if($E1582="","",if($E1582="Injured",if(and(L$1=year(today()),L$1&lt;=$I1582,L$1&gt;=$H1582),0,if(and(L$1&lt;=$I1582,L$1&gt;=$H1582),$F1582,"")),if($E1582="Dropped",if(and(L$1&lt;=$I1582,L$1&gt;=$H1582),if(Year($D1582)=L$1,$F1582*0.8,if((year($D1582)+1)=L$1,$F1582*0.6,$F1582*0.4)) ,""),if($E1582="Minors",0,if($E1582="FA Contract",if(and(L$1&lt;=$I1582,L$1&gt;=$H1582),$F1582,""),if($E1582="YP Contract",if(L$1=$H1582,500000,if(L$1=($H1582+1),1000000,if(L$1=($H1582+2),1500000,"")))))))))</f>
        <v/>
      </c>
      <c r="M1582" s="65" t="str">
        <f t="shared" si="2502"/>
        <v/>
      </c>
      <c r="N1582" s="65" t="str">
        <f t="shared" si="2502"/>
        <v/>
      </c>
      <c r="O1582" s="65" t="str">
        <f t="shared" si="2502"/>
        <v/>
      </c>
      <c r="P1582" s="65" t="str">
        <f t="shared" si="2502"/>
        <v/>
      </c>
      <c r="Q1582" s="65" t="str">
        <f t="shared" si="2502"/>
        <v/>
      </c>
      <c r="R1582" s="65" t="str">
        <f t="shared" si="2502"/>
        <v/>
      </c>
      <c r="S1582" s="65" t="str">
        <f t="shared" si="2502"/>
        <v/>
      </c>
      <c r="T1582" s="65" t="str">
        <f t="shared" si="2502"/>
        <v/>
      </c>
      <c r="U1582" s="65" t="str">
        <f t="shared" si="2502"/>
        <v/>
      </c>
      <c r="V1582" s="65" t="str">
        <f t="shared" si="2502"/>
        <v/>
      </c>
      <c r="W1582" s="65" t="str">
        <f t="shared" si="2502"/>
        <v/>
      </c>
      <c r="X1582" s="65" t="str">
        <f t="shared" si="2502"/>
        <v/>
      </c>
      <c r="Y1582" s="65" t="str">
        <f t="shared" si="2502"/>
        <v/>
      </c>
      <c r="Z1582" s="65" t="str">
        <f t="shared" si="2502"/>
        <v/>
      </c>
    </row>
    <row r="1583">
      <c r="B1583" s="23"/>
      <c r="C1583" s="9"/>
      <c r="D1583" s="9"/>
      <c r="E1583" s="9"/>
      <c r="F1583" s="2"/>
      <c r="G1583" s="3"/>
      <c r="I1583" s="64" t="str">
        <f t="shared" si="4"/>
        <v/>
      </c>
      <c r="J1583" s="13" t="str">
        <f t="shared" si="1840"/>
        <v/>
      </c>
      <c r="K1583" s="13" t="str">
        <f t="shared" si="1879"/>
        <v/>
      </c>
      <c r="L1583" s="65" t="str">
        <f t="shared" ref="L1583:Z1583" si="2503">if($E1583="","",if($E1583="Injured",if(and(L$1=year(today()),L$1&lt;=$I1583,L$1&gt;=$H1583),0,if(and(L$1&lt;=$I1583,L$1&gt;=$H1583),$F1583,"")),if($E1583="Dropped",if(and(L$1&lt;=$I1583,L$1&gt;=$H1583),if(Year($D1583)=L$1,$F1583*0.8,if((year($D1583)+1)=L$1,$F1583*0.6,$F1583*0.4)) ,""),if($E1583="Minors",0,if($E1583="FA Contract",if(and(L$1&lt;=$I1583,L$1&gt;=$H1583),$F1583,""),if($E1583="YP Contract",if(L$1=$H1583,500000,if(L$1=($H1583+1),1000000,if(L$1=($H1583+2),1500000,"")))))))))</f>
        <v/>
      </c>
      <c r="M1583" s="65" t="str">
        <f t="shared" si="2503"/>
        <v/>
      </c>
      <c r="N1583" s="65" t="str">
        <f t="shared" si="2503"/>
        <v/>
      </c>
      <c r="O1583" s="65" t="str">
        <f t="shared" si="2503"/>
        <v/>
      </c>
      <c r="P1583" s="65" t="str">
        <f t="shared" si="2503"/>
        <v/>
      </c>
      <c r="Q1583" s="65" t="str">
        <f t="shared" si="2503"/>
        <v/>
      </c>
      <c r="R1583" s="65" t="str">
        <f t="shared" si="2503"/>
        <v/>
      </c>
      <c r="S1583" s="65" t="str">
        <f t="shared" si="2503"/>
        <v/>
      </c>
      <c r="T1583" s="65" t="str">
        <f t="shared" si="2503"/>
        <v/>
      </c>
      <c r="U1583" s="65" t="str">
        <f t="shared" si="2503"/>
        <v/>
      </c>
      <c r="V1583" s="65" t="str">
        <f t="shared" si="2503"/>
        <v/>
      </c>
      <c r="W1583" s="65" t="str">
        <f t="shared" si="2503"/>
        <v/>
      </c>
      <c r="X1583" s="65" t="str">
        <f t="shared" si="2503"/>
        <v/>
      </c>
      <c r="Y1583" s="65" t="str">
        <f t="shared" si="2503"/>
        <v/>
      </c>
      <c r="Z1583" s="65" t="str">
        <f t="shared" si="2503"/>
        <v/>
      </c>
    </row>
    <row r="1584">
      <c r="B1584" s="23"/>
      <c r="C1584" s="9"/>
      <c r="D1584" s="9"/>
      <c r="E1584" s="9"/>
      <c r="F1584" s="2"/>
      <c r="G1584" s="3"/>
      <c r="I1584" s="64" t="str">
        <f t="shared" si="4"/>
        <v/>
      </c>
      <c r="J1584" s="13" t="str">
        <f t="shared" si="1840"/>
        <v/>
      </c>
      <c r="K1584" s="13" t="str">
        <f t="shared" si="1879"/>
        <v/>
      </c>
      <c r="L1584" s="65" t="str">
        <f t="shared" ref="L1584:Z1584" si="2504">if($E1584="","",if($E1584="Injured",if(and(L$1=year(today()),L$1&lt;=$I1584,L$1&gt;=$H1584),0,if(and(L$1&lt;=$I1584,L$1&gt;=$H1584),$F1584,"")),if($E1584="Dropped",if(and(L$1&lt;=$I1584,L$1&gt;=$H1584),if(Year($D1584)=L$1,$F1584*0.8,if((year($D1584)+1)=L$1,$F1584*0.6,$F1584*0.4)) ,""),if($E1584="Minors",0,if($E1584="FA Contract",if(and(L$1&lt;=$I1584,L$1&gt;=$H1584),$F1584,""),if($E1584="YP Contract",if(L$1=$H1584,500000,if(L$1=($H1584+1),1000000,if(L$1=($H1584+2),1500000,"")))))))))</f>
        <v/>
      </c>
      <c r="M1584" s="65" t="str">
        <f t="shared" si="2504"/>
        <v/>
      </c>
      <c r="N1584" s="65" t="str">
        <f t="shared" si="2504"/>
        <v/>
      </c>
      <c r="O1584" s="65" t="str">
        <f t="shared" si="2504"/>
        <v/>
      </c>
      <c r="P1584" s="65" t="str">
        <f t="shared" si="2504"/>
        <v/>
      </c>
      <c r="Q1584" s="65" t="str">
        <f t="shared" si="2504"/>
        <v/>
      </c>
      <c r="R1584" s="65" t="str">
        <f t="shared" si="2504"/>
        <v/>
      </c>
      <c r="S1584" s="65" t="str">
        <f t="shared" si="2504"/>
        <v/>
      </c>
      <c r="T1584" s="65" t="str">
        <f t="shared" si="2504"/>
        <v/>
      </c>
      <c r="U1584" s="65" t="str">
        <f t="shared" si="2504"/>
        <v/>
      </c>
      <c r="V1584" s="65" t="str">
        <f t="shared" si="2504"/>
        <v/>
      </c>
      <c r="W1584" s="65" t="str">
        <f t="shared" si="2504"/>
        <v/>
      </c>
      <c r="X1584" s="65" t="str">
        <f t="shared" si="2504"/>
        <v/>
      </c>
      <c r="Y1584" s="65" t="str">
        <f t="shared" si="2504"/>
        <v/>
      </c>
      <c r="Z1584" s="65" t="str">
        <f t="shared" si="2504"/>
        <v/>
      </c>
    </row>
    <row r="1585">
      <c r="B1585" s="23"/>
      <c r="C1585" s="9"/>
      <c r="D1585" s="9"/>
      <c r="E1585" s="9"/>
      <c r="F1585" s="2"/>
      <c r="G1585" s="3"/>
      <c r="I1585" s="64" t="str">
        <f t="shared" si="4"/>
        <v/>
      </c>
      <c r="J1585" s="13" t="str">
        <f t="shared" si="1840"/>
        <v/>
      </c>
      <c r="K1585" s="13" t="str">
        <f t="shared" si="1879"/>
        <v/>
      </c>
      <c r="L1585" s="65" t="str">
        <f t="shared" ref="L1585:Z1585" si="2505">if($E1585="","",if($E1585="Injured",if(and(L$1=year(today()),L$1&lt;=$I1585,L$1&gt;=$H1585),0,if(and(L$1&lt;=$I1585,L$1&gt;=$H1585),$F1585,"")),if($E1585="Dropped",if(and(L$1&lt;=$I1585,L$1&gt;=$H1585),if(Year($D1585)=L$1,$F1585*0.8,if((year($D1585)+1)=L$1,$F1585*0.6,$F1585*0.4)) ,""),if($E1585="Minors",0,if($E1585="FA Contract",if(and(L$1&lt;=$I1585,L$1&gt;=$H1585),$F1585,""),if($E1585="YP Contract",if(L$1=$H1585,500000,if(L$1=($H1585+1),1000000,if(L$1=($H1585+2),1500000,"")))))))))</f>
        <v/>
      </c>
      <c r="M1585" s="65" t="str">
        <f t="shared" si="2505"/>
        <v/>
      </c>
      <c r="N1585" s="65" t="str">
        <f t="shared" si="2505"/>
        <v/>
      </c>
      <c r="O1585" s="65" t="str">
        <f t="shared" si="2505"/>
        <v/>
      </c>
      <c r="P1585" s="65" t="str">
        <f t="shared" si="2505"/>
        <v/>
      </c>
      <c r="Q1585" s="65" t="str">
        <f t="shared" si="2505"/>
        <v/>
      </c>
      <c r="R1585" s="65" t="str">
        <f t="shared" si="2505"/>
        <v/>
      </c>
      <c r="S1585" s="65" t="str">
        <f t="shared" si="2505"/>
        <v/>
      </c>
      <c r="T1585" s="65" t="str">
        <f t="shared" si="2505"/>
        <v/>
      </c>
      <c r="U1585" s="65" t="str">
        <f t="shared" si="2505"/>
        <v/>
      </c>
      <c r="V1585" s="65" t="str">
        <f t="shared" si="2505"/>
        <v/>
      </c>
      <c r="W1585" s="65" t="str">
        <f t="shared" si="2505"/>
        <v/>
      </c>
      <c r="X1585" s="65" t="str">
        <f t="shared" si="2505"/>
        <v/>
      </c>
      <c r="Y1585" s="65" t="str">
        <f t="shared" si="2505"/>
        <v/>
      </c>
      <c r="Z1585" s="65" t="str">
        <f t="shared" si="2505"/>
        <v/>
      </c>
    </row>
    <row r="1586">
      <c r="B1586" s="23"/>
      <c r="C1586" s="9"/>
      <c r="D1586" s="9"/>
      <c r="E1586" s="9"/>
      <c r="F1586" s="2"/>
      <c r="G1586" s="3"/>
      <c r="I1586" s="64" t="str">
        <f t="shared" si="4"/>
        <v/>
      </c>
      <c r="J1586" s="13" t="str">
        <f t="shared" si="1840"/>
        <v/>
      </c>
      <c r="K1586" s="13" t="str">
        <f t="shared" si="1879"/>
        <v/>
      </c>
      <c r="L1586" s="65" t="str">
        <f t="shared" ref="L1586:Z1586" si="2506">if($E1586="","",if($E1586="Injured",if(and(L$1=year(today()),L$1&lt;=$I1586,L$1&gt;=$H1586),0,if(and(L$1&lt;=$I1586,L$1&gt;=$H1586),$F1586,"")),if($E1586="Dropped",if(and(L$1&lt;=$I1586,L$1&gt;=$H1586),if(Year($D1586)=L$1,$F1586*0.8,if((year($D1586)+1)=L$1,$F1586*0.6,$F1586*0.4)) ,""),if($E1586="Minors",0,if($E1586="FA Contract",if(and(L$1&lt;=$I1586,L$1&gt;=$H1586),$F1586,""),if($E1586="YP Contract",if(L$1=$H1586,500000,if(L$1=($H1586+1),1000000,if(L$1=($H1586+2),1500000,"")))))))))</f>
        <v/>
      </c>
      <c r="M1586" s="65" t="str">
        <f t="shared" si="2506"/>
        <v/>
      </c>
      <c r="N1586" s="65" t="str">
        <f t="shared" si="2506"/>
        <v/>
      </c>
      <c r="O1586" s="65" t="str">
        <f t="shared" si="2506"/>
        <v/>
      </c>
      <c r="P1586" s="65" t="str">
        <f t="shared" si="2506"/>
        <v/>
      </c>
      <c r="Q1586" s="65" t="str">
        <f t="shared" si="2506"/>
        <v/>
      </c>
      <c r="R1586" s="65" t="str">
        <f t="shared" si="2506"/>
        <v/>
      </c>
      <c r="S1586" s="65" t="str">
        <f t="shared" si="2506"/>
        <v/>
      </c>
      <c r="T1586" s="65" t="str">
        <f t="shared" si="2506"/>
        <v/>
      </c>
      <c r="U1586" s="65" t="str">
        <f t="shared" si="2506"/>
        <v/>
      </c>
      <c r="V1586" s="65" t="str">
        <f t="shared" si="2506"/>
        <v/>
      </c>
      <c r="W1586" s="65" t="str">
        <f t="shared" si="2506"/>
        <v/>
      </c>
      <c r="X1586" s="65" t="str">
        <f t="shared" si="2506"/>
        <v/>
      </c>
      <c r="Y1586" s="65" t="str">
        <f t="shared" si="2506"/>
        <v/>
      </c>
      <c r="Z1586" s="65" t="str">
        <f t="shared" si="2506"/>
        <v/>
      </c>
    </row>
    <row r="1587">
      <c r="B1587" s="23"/>
      <c r="C1587" s="9"/>
      <c r="D1587" s="9"/>
      <c r="E1587" s="9"/>
      <c r="F1587" s="2"/>
      <c r="G1587" s="3"/>
      <c r="I1587" s="64" t="str">
        <f t="shared" si="4"/>
        <v/>
      </c>
      <c r="J1587" s="13" t="str">
        <f t="shared" si="1840"/>
        <v/>
      </c>
      <c r="K1587" s="13" t="str">
        <f t="shared" si="1879"/>
        <v/>
      </c>
      <c r="L1587" s="65" t="str">
        <f t="shared" ref="L1587:Z1587" si="2507">if($E1587="","",if($E1587="Injured",if(and(L$1=year(today()),L$1&lt;=$I1587,L$1&gt;=$H1587),0,if(and(L$1&lt;=$I1587,L$1&gt;=$H1587),$F1587,"")),if($E1587="Dropped",if(and(L$1&lt;=$I1587,L$1&gt;=$H1587),if(Year($D1587)=L$1,$F1587*0.8,if((year($D1587)+1)=L$1,$F1587*0.6,$F1587*0.4)) ,""),if($E1587="Minors",0,if($E1587="FA Contract",if(and(L$1&lt;=$I1587,L$1&gt;=$H1587),$F1587,""),if($E1587="YP Contract",if(L$1=$H1587,500000,if(L$1=($H1587+1),1000000,if(L$1=($H1587+2),1500000,"")))))))))</f>
        <v/>
      </c>
      <c r="M1587" s="65" t="str">
        <f t="shared" si="2507"/>
        <v/>
      </c>
      <c r="N1587" s="65" t="str">
        <f t="shared" si="2507"/>
        <v/>
      </c>
      <c r="O1587" s="65" t="str">
        <f t="shared" si="2507"/>
        <v/>
      </c>
      <c r="P1587" s="65" t="str">
        <f t="shared" si="2507"/>
        <v/>
      </c>
      <c r="Q1587" s="65" t="str">
        <f t="shared" si="2507"/>
        <v/>
      </c>
      <c r="R1587" s="65" t="str">
        <f t="shared" si="2507"/>
        <v/>
      </c>
      <c r="S1587" s="65" t="str">
        <f t="shared" si="2507"/>
        <v/>
      </c>
      <c r="T1587" s="65" t="str">
        <f t="shared" si="2507"/>
        <v/>
      </c>
      <c r="U1587" s="65" t="str">
        <f t="shared" si="2507"/>
        <v/>
      </c>
      <c r="V1587" s="65" t="str">
        <f t="shared" si="2507"/>
        <v/>
      </c>
      <c r="W1587" s="65" t="str">
        <f t="shared" si="2507"/>
        <v/>
      </c>
      <c r="X1587" s="65" t="str">
        <f t="shared" si="2507"/>
        <v/>
      </c>
      <c r="Y1587" s="65" t="str">
        <f t="shared" si="2507"/>
        <v/>
      </c>
      <c r="Z1587" s="65" t="str">
        <f t="shared" si="2507"/>
        <v/>
      </c>
    </row>
    <row r="1588">
      <c r="B1588" s="23"/>
      <c r="C1588" s="9"/>
      <c r="D1588" s="9"/>
      <c r="E1588" s="9"/>
      <c r="F1588" s="2"/>
      <c r="G1588" s="3"/>
      <c r="I1588" s="64" t="str">
        <f t="shared" si="4"/>
        <v/>
      </c>
      <c r="J1588" s="13" t="str">
        <f t="shared" si="1840"/>
        <v/>
      </c>
      <c r="K1588" s="13" t="str">
        <f t="shared" si="1879"/>
        <v/>
      </c>
      <c r="L1588" s="65" t="str">
        <f t="shared" ref="L1588:Z1588" si="2508">if($E1588="","",if($E1588="Injured",if(and(L$1=year(today()),L$1&lt;=$I1588,L$1&gt;=$H1588),0,if(and(L$1&lt;=$I1588,L$1&gt;=$H1588),$F1588,"")),if($E1588="Dropped",if(and(L$1&lt;=$I1588,L$1&gt;=$H1588),if(Year($D1588)=L$1,$F1588*0.8,if((year($D1588)+1)=L$1,$F1588*0.6,$F1588*0.4)) ,""),if($E1588="Minors",0,if($E1588="FA Contract",if(and(L$1&lt;=$I1588,L$1&gt;=$H1588),$F1588,""),if($E1588="YP Contract",if(L$1=$H1588,500000,if(L$1=($H1588+1),1000000,if(L$1=($H1588+2),1500000,"")))))))))</f>
        <v/>
      </c>
      <c r="M1588" s="65" t="str">
        <f t="shared" si="2508"/>
        <v/>
      </c>
      <c r="N1588" s="65" t="str">
        <f t="shared" si="2508"/>
        <v/>
      </c>
      <c r="O1588" s="65" t="str">
        <f t="shared" si="2508"/>
        <v/>
      </c>
      <c r="P1588" s="65" t="str">
        <f t="shared" si="2508"/>
        <v/>
      </c>
      <c r="Q1588" s="65" t="str">
        <f t="shared" si="2508"/>
        <v/>
      </c>
      <c r="R1588" s="65" t="str">
        <f t="shared" si="2508"/>
        <v/>
      </c>
      <c r="S1588" s="65" t="str">
        <f t="shared" si="2508"/>
        <v/>
      </c>
      <c r="T1588" s="65" t="str">
        <f t="shared" si="2508"/>
        <v/>
      </c>
      <c r="U1588" s="65" t="str">
        <f t="shared" si="2508"/>
        <v/>
      </c>
      <c r="V1588" s="65" t="str">
        <f t="shared" si="2508"/>
        <v/>
      </c>
      <c r="W1588" s="65" t="str">
        <f t="shared" si="2508"/>
        <v/>
      </c>
      <c r="X1588" s="65" t="str">
        <f t="shared" si="2508"/>
        <v/>
      </c>
      <c r="Y1588" s="65" t="str">
        <f t="shared" si="2508"/>
        <v/>
      </c>
      <c r="Z1588" s="65" t="str">
        <f t="shared" si="2508"/>
        <v/>
      </c>
    </row>
    <row r="1589">
      <c r="B1589" s="23"/>
      <c r="C1589" s="9"/>
      <c r="D1589" s="9"/>
      <c r="E1589" s="9"/>
      <c r="F1589" s="2"/>
      <c r="G1589" s="3"/>
      <c r="I1589" s="64" t="str">
        <f t="shared" si="4"/>
        <v/>
      </c>
      <c r="J1589" s="13" t="str">
        <f t="shared" si="1840"/>
        <v/>
      </c>
      <c r="K1589" s="13" t="str">
        <f t="shared" si="1879"/>
        <v/>
      </c>
      <c r="L1589" s="65" t="str">
        <f t="shared" ref="L1589:Z1589" si="2509">if($E1589="","",if($E1589="Injured",if(and(L$1=year(today()),L$1&lt;=$I1589,L$1&gt;=$H1589),0,if(and(L$1&lt;=$I1589,L$1&gt;=$H1589),$F1589,"")),if($E1589="Dropped",if(and(L$1&lt;=$I1589,L$1&gt;=$H1589),if(Year($D1589)=L$1,$F1589*0.8,if((year($D1589)+1)=L$1,$F1589*0.6,$F1589*0.4)) ,""),if($E1589="Minors",0,if($E1589="FA Contract",if(and(L$1&lt;=$I1589,L$1&gt;=$H1589),$F1589,""),if($E1589="YP Contract",if(L$1=$H1589,500000,if(L$1=($H1589+1),1000000,if(L$1=($H1589+2),1500000,"")))))))))</f>
        <v/>
      </c>
      <c r="M1589" s="65" t="str">
        <f t="shared" si="2509"/>
        <v/>
      </c>
      <c r="N1589" s="65" t="str">
        <f t="shared" si="2509"/>
        <v/>
      </c>
      <c r="O1589" s="65" t="str">
        <f t="shared" si="2509"/>
        <v/>
      </c>
      <c r="P1589" s="65" t="str">
        <f t="shared" si="2509"/>
        <v/>
      </c>
      <c r="Q1589" s="65" t="str">
        <f t="shared" si="2509"/>
        <v/>
      </c>
      <c r="R1589" s="65" t="str">
        <f t="shared" si="2509"/>
        <v/>
      </c>
      <c r="S1589" s="65" t="str">
        <f t="shared" si="2509"/>
        <v/>
      </c>
      <c r="T1589" s="65" t="str">
        <f t="shared" si="2509"/>
        <v/>
      </c>
      <c r="U1589" s="65" t="str">
        <f t="shared" si="2509"/>
        <v/>
      </c>
      <c r="V1589" s="65" t="str">
        <f t="shared" si="2509"/>
        <v/>
      </c>
      <c r="W1589" s="65" t="str">
        <f t="shared" si="2509"/>
        <v/>
      </c>
      <c r="X1589" s="65" t="str">
        <f t="shared" si="2509"/>
        <v/>
      </c>
      <c r="Y1589" s="65" t="str">
        <f t="shared" si="2509"/>
        <v/>
      </c>
      <c r="Z1589" s="65" t="str">
        <f t="shared" si="2509"/>
        <v/>
      </c>
    </row>
    <row r="1590">
      <c r="B1590" s="23"/>
      <c r="C1590" s="9"/>
      <c r="D1590" s="9"/>
      <c r="E1590" s="9"/>
      <c r="F1590" s="2"/>
      <c r="G1590" s="3"/>
      <c r="I1590" s="64" t="str">
        <f t="shared" si="4"/>
        <v/>
      </c>
      <c r="J1590" s="13" t="str">
        <f t="shared" si="1840"/>
        <v/>
      </c>
      <c r="K1590" s="13" t="str">
        <f t="shared" si="1879"/>
        <v/>
      </c>
      <c r="L1590" s="65" t="str">
        <f t="shared" ref="L1590:Z1590" si="2510">if($E1590="","",if($E1590="Injured",if(and(L$1=year(today()),L$1&lt;=$I1590,L$1&gt;=$H1590),0,if(and(L$1&lt;=$I1590,L$1&gt;=$H1590),$F1590,"")),if($E1590="Dropped",if(and(L$1&lt;=$I1590,L$1&gt;=$H1590),if(Year($D1590)=L$1,$F1590*0.8,if((year($D1590)+1)=L$1,$F1590*0.6,$F1590*0.4)) ,""),if($E1590="Minors",0,if($E1590="FA Contract",if(and(L$1&lt;=$I1590,L$1&gt;=$H1590),$F1590,""),if($E1590="YP Contract",if(L$1=$H1590,500000,if(L$1=($H1590+1),1000000,if(L$1=($H1590+2),1500000,"")))))))))</f>
        <v/>
      </c>
      <c r="M1590" s="65" t="str">
        <f t="shared" si="2510"/>
        <v/>
      </c>
      <c r="N1590" s="65" t="str">
        <f t="shared" si="2510"/>
        <v/>
      </c>
      <c r="O1590" s="65" t="str">
        <f t="shared" si="2510"/>
        <v/>
      </c>
      <c r="P1590" s="65" t="str">
        <f t="shared" si="2510"/>
        <v/>
      </c>
      <c r="Q1590" s="65" t="str">
        <f t="shared" si="2510"/>
        <v/>
      </c>
      <c r="R1590" s="65" t="str">
        <f t="shared" si="2510"/>
        <v/>
      </c>
      <c r="S1590" s="65" t="str">
        <f t="shared" si="2510"/>
        <v/>
      </c>
      <c r="T1590" s="65" t="str">
        <f t="shared" si="2510"/>
        <v/>
      </c>
      <c r="U1590" s="65" t="str">
        <f t="shared" si="2510"/>
        <v/>
      </c>
      <c r="V1590" s="65" t="str">
        <f t="shared" si="2510"/>
        <v/>
      </c>
      <c r="W1590" s="65" t="str">
        <f t="shared" si="2510"/>
        <v/>
      </c>
      <c r="X1590" s="65" t="str">
        <f t="shared" si="2510"/>
        <v/>
      </c>
      <c r="Y1590" s="65" t="str">
        <f t="shared" si="2510"/>
        <v/>
      </c>
      <c r="Z1590" s="65" t="str">
        <f t="shared" si="2510"/>
        <v/>
      </c>
    </row>
    <row r="1591">
      <c r="B1591" s="23"/>
      <c r="C1591" s="9"/>
      <c r="D1591" s="9"/>
      <c r="E1591" s="9"/>
      <c r="F1591" s="2"/>
      <c r="G1591" s="3"/>
      <c r="I1591" s="64" t="str">
        <f t="shared" si="4"/>
        <v/>
      </c>
      <c r="J1591" s="13" t="str">
        <f t="shared" si="1840"/>
        <v/>
      </c>
      <c r="K1591" s="13" t="str">
        <f t="shared" si="1879"/>
        <v/>
      </c>
      <c r="L1591" s="65" t="str">
        <f t="shared" ref="L1591:Z1591" si="2511">if($E1591="","",if($E1591="Injured",if(and(L$1=year(today()),L$1&lt;=$I1591,L$1&gt;=$H1591),0,if(and(L$1&lt;=$I1591,L$1&gt;=$H1591),$F1591,"")),if($E1591="Dropped",if(and(L$1&lt;=$I1591,L$1&gt;=$H1591),if(Year($D1591)=L$1,$F1591*0.8,if((year($D1591)+1)=L$1,$F1591*0.6,$F1591*0.4)) ,""),if($E1591="Minors",0,if($E1591="FA Contract",if(and(L$1&lt;=$I1591,L$1&gt;=$H1591),$F1591,""),if($E1591="YP Contract",if(L$1=$H1591,500000,if(L$1=($H1591+1),1000000,if(L$1=($H1591+2),1500000,"")))))))))</f>
        <v/>
      </c>
      <c r="M1591" s="65" t="str">
        <f t="shared" si="2511"/>
        <v/>
      </c>
      <c r="N1591" s="65" t="str">
        <f t="shared" si="2511"/>
        <v/>
      </c>
      <c r="O1591" s="65" t="str">
        <f t="shared" si="2511"/>
        <v/>
      </c>
      <c r="P1591" s="65" t="str">
        <f t="shared" si="2511"/>
        <v/>
      </c>
      <c r="Q1591" s="65" t="str">
        <f t="shared" si="2511"/>
        <v/>
      </c>
      <c r="R1591" s="65" t="str">
        <f t="shared" si="2511"/>
        <v/>
      </c>
      <c r="S1591" s="65" t="str">
        <f t="shared" si="2511"/>
        <v/>
      </c>
      <c r="T1591" s="65" t="str">
        <f t="shared" si="2511"/>
        <v/>
      </c>
      <c r="U1591" s="65" t="str">
        <f t="shared" si="2511"/>
        <v/>
      </c>
      <c r="V1591" s="65" t="str">
        <f t="shared" si="2511"/>
        <v/>
      </c>
      <c r="W1591" s="65" t="str">
        <f t="shared" si="2511"/>
        <v/>
      </c>
      <c r="X1591" s="65" t="str">
        <f t="shared" si="2511"/>
        <v/>
      </c>
      <c r="Y1591" s="65" t="str">
        <f t="shared" si="2511"/>
        <v/>
      </c>
      <c r="Z1591" s="65" t="str">
        <f t="shared" si="2511"/>
        <v/>
      </c>
    </row>
    <row r="1592">
      <c r="B1592" s="23"/>
      <c r="C1592" s="9"/>
      <c r="D1592" s="9"/>
      <c r="E1592" s="9"/>
      <c r="F1592" s="2"/>
      <c r="G1592" s="3"/>
      <c r="I1592" s="64" t="str">
        <f t="shared" si="4"/>
        <v/>
      </c>
      <c r="J1592" s="13" t="str">
        <f t="shared" si="1840"/>
        <v/>
      </c>
      <c r="K1592" s="13" t="str">
        <f t="shared" si="1879"/>
        <v/>
      </c>
      <c r="L1592" s="65" t="str">
        <f t="shared" ref="L1592:Z1592" si="2512">if($E1592="","",if($E1592="Injured",if(and(L$1=year(today()),L$1&lt;=$I1592,L$1&gt;=$H1592),0,if(and(L$1&lt;=$I1592,L$1&gt;=$H1592),$F1592,"")),if($E1592="Dropped",if(and(L$1&lt;=$I1592,L$1&gt;=$H1592),if(Year($D1592)=L$1,$F1592*0.8,if((year($D1592)+1)=L$1,$F1592*0.6,$F1592*0.4)) ,""),if($E1592="Minors",0,if($E1592="FA Contract",if(and(L$1&lt;=$I1592,L$1&gt;=$H1592),$F1592,""),if($E1592="YP Contract",if(L$1=$H1592,500000,if(L$1=($H1592+1),1000000,if(L$1=($H1592+2),1500000,"")))))))))</f>
        <v/>
      </c>
      <c r="M1592" s="65" t="str">
        <f t="shared" si="2512"/>
        <v/>
      </c>
      <c r="N1592" s="65" t="str">
        <f t="shared" si="2512"/>
        <v/>
      </c>
      <c r="O1592" s="65" t="str">
        <f t="shared" si="2512"/>
        <v/>
      </c>
      <c r="P1592" s="65" t="str">
        <f t="shared" si="2512"/>
        <v/>
      </c>
      <c r="Q1592" s="65" t="str">
        <f t="shared" si="2512"/>
        <v/>
      </c>
      <c r="R1592" s="65" t="str">
        <f t="shared" si="2512"/>
        <v/>
      </c>
      <c r="S1592" s="65" t="str">
        <f t="shared" si="2512"/>
        <v/>
      </c>
      <c r="T1592" s="65" t="str">
        <f t="shared" si="2512"/>
        <v/>
      </c>
      <c r="U1592" s="65" t="str">
        <f t="shared" si="2512"/>
        <v/>
      </c>
      <c r="V1592" s="65" t="str">
        <f t="shared" si="2512"/>
        <v/>
      </c>
      <c r="W1592" s="65" t="str">
        <f t="shared" si="2512"/>
        <v/>
      </c>
      <c r="X1592" s="65" t="str">
        <f t="shared" si="2512"/>
        <v/>
      </c>
      <c r="Y1592" s="65" t="str">
        <f t="shared" si="2512"/>
        <v/>
      </c>
      <c r="Z1592" s="65" t="str">
        <f t="shared" si="2512"/>
        <v/>
      </c>
    </row>
    <row r="1593">
      <c r="B1593" s="23"/>
      <c r="C1593" s="9"/>
      <c r="D1593" s="9"/>
      <c r="E1593" s="9"/>
      <c r="F1593" s="2"/>
      <c r="G1593" s="3"/>
      <c r="I1593" s="64" t="str">
        <f t="shared" si="4"/>
        <v/>
      </c>
      <c r="J1593" s="13" t="str">
        <f t="shared" si="1840"/>
        <v/>
      </c>
      <c r="K1593" s="13" t="str">
        <f t="shared" si="1879"/>
        <v/>
      </c>
      <c r="L1593" s="65" t="str">
        <f t="shared" ref="L1593:Z1593" si="2513">if($E1593="","",if($E1593="Injured",if(and(L$1=year(today()),L$1&lt;=$I1593,L$1&gt;=$H1593),0,if(and(L$1&lt;=$I1593,L$1&gt;=$H1593),$F1593,"")),if($E1593="Dropped",if(and(L$1&lt;=$I1593,L$1&gt;=$H1593),if(Year($D1593)=L$1,$F1593*0.8,if((year($D1593)+1)=L$1,$F1593*0.6,$F1593*0.4)) ,""),if($E1593="Minors",0,if($E1593="FA Contract",if(and(L$1&lt;=$I1593,L$1&gt;=$H1593),$F1593,""),if($E1593="YP Contract",if(L$1=$H1593,500000,if(L$1=($H1593+1),1000000,if(L$1=($H1593+2),1500000,"")))))))))</f>
        <v/>
      </c>
      <c r="M1593" s="65" t="str">
        <f t="shared" si="2513"/>
        <v/>
      </c>
      <c r="N1593" s="65" t="str">
        <f t="shared" si="2513"/>
        <v/>
      </c>
      <c r="O1593" s="65" t="str">
        <f t="shared" si="2513"/>
        <v/>
      </c>
      <c r="P1593" s="65" t="str">
        <f t="shared" si="2513"/>
        <v/>
      </c>
      <c r="Q1593" s="65" t="str">
        <f t="shared" si="2513"/>
        <v/>
      </c>
      <c r="R1593" s="65" t="str">
        <f t="shared" si="2513"/>
        <v/>
      </c>
      <c r="S1593" s="65" t="str">
        <f t="shared" si="2513"/>
        <v/>
      </c>
      <c r="T1593" s="65" t="str">
        <f t="shared" si="2513"/>
        <v/>
      </c>
      <c r="U1593" s="65" t="str">
        <f t="shared" si="2513"/>
        <v/>
      </c>
      <c r="V1593" s="65" t="str">
        <f t="shared" si="2513"/>
        <v/>
      </c>
      <c r="W1593" s="65" t="str">
        <f t="shared" si="2513"/>
        <v/>
      </c>
      <c r="X1593" s="65" t="str">
        <f t="shared" si="2513"/>
        <v/>
      </c>
      <c r="Y1593" s="65" t="str">
        <f t="shared" si="2513"/>
        <v/>
      </c>
      <c r="Z1593" s="65" t="str">
        <f t="shared" si="2513"/>
        <v/>
      </c>
    </row>
    <row r="1594">
      <c r="B1594" s="23"/>
      <c r="C1594" s="9"/>
      <c r="D1594" s="9"/>
      <c r="E1594" s="9"/>
      <c r="F1594" s="2"/>
      <c r="G1594" s="3"/>
      <c r="I1594" s="64" t="str">
        <f t="shared" si="4"/>
        <v/>
      </c>
      <c r="J1594" s="13" t="str">
        <f t="shared" si="1840"/>
        <v/>
      </c>
      <c r="K1594" s="13" t="str">
        <f t="shared" si="1879"/>
        <v/>
      </c>
      <c r="L1594" s="65" t="str">
        <f t="shared" ref="L1594:Z1594" si="2514">if($E1594="","",if($E1594="Injured",if(and(L$1=year(today()),L$1&lt;=$I1594,L$1&gt;=$H1594),0,if(and(L$1&lt;=$I1594,L$1&gt;=$H1594),$F1594,"")),if($E1594="Dropped",if(and(L$1&lt;=$I1594,L$1&gt;=$H1594),if(Year($D1594)=L$1,$F1594*0.8,if((year($D1594)+1)=L$1,$F1594*0.6,$F1594*0.4)) ,""),if($E1594="Minors",0,if($E1594="FA Contract",if(and(L$1&lt;=$I1594,L$1&gt;=$H1594),$F1594,""),if($E1594="YP Contract",if(L$1=$H1594,500000,if(L$1=($H1594+1),1000000,if(L$1=($H1594+2),1500000,"")))))))))</f>
        <v/>
      </c>
      <c r="M1594" s="65" t="str">
        <f t="shared" si="2514"/>
        <v/>
      </c>
      <c r="N1594" s="65" t="str">
        <f t="shared" si="2514"/>
        <v/>
      </c>
      <c r="O1594" s="65" t="str">
        <f t="shared" si="2514"/>
        <v/>
      </c>
      <c r="P1594" s="65" t="str">
        <f t="shared" si="2514"/>
        <v/>
      </c>
      <c r="Q1594" s="65" t="str">
        <f t="shared" si="2514"/>
        <v/>
      </c>
      <c r="R1594" s="65" t="str">
        <f t="shared" si="2514"/>
        <v/>
      </c>
      <c r="S1594" s="65" t="str">
        <f t="shared" si="2514"/>
        <v/>
      </c>
      <c r="T1594" s="65" t="str">
        <f t="shared" si="2514"/>
        <v/>
      </c>
      <c r="U1594" s="65" t="str">
        <f t="shared" si="2514"/>
        <v/>
      </c>
      <c r="V1594" s="65" t="str">
        <f t="shared" si="2514"/>
        <v/>
      </c>
      <c r="W1594" s="65" t="str">
        <f t="shared" si="2514"/>
        <v/>
      </c>
      <c r="X1594" s="65" t="str">
        <f t="shared" si="2514"/>
        <v/>
      </c>
      <c r="Y1594" s="65" t="str">
        <f t="shared" si="2514"/>
        <v/>
      </c>
      <c r="Z1594" s="65" t="str">
        <f t="shared" si="2514"/>
        <v/>
      </c>
    </row>
    <row r="1595">
      <c r="B1595" s="23"/>
      <c r="C1595" s="9"/>
      <c r="D1595" s="9"/>
      <c r="E1595" s="9"/>
      <c r="F1595" s="2"/>
      <c r="G1595" s="3"/>
      <c r="I1595" s="64" t="str">
        <f t="shared" si="4"/>
        <v/>
      </c>
      <c r="J1595" s="13" t="str">
        <f t="shared" si="1840"/>
        <v/>
      </c>
      <c r="K1595" s="13" t="str">
        <f t="shared" si="1879"/>
        <v/>
      </c>
      <c r="L1595" s="65" t="str">
        <f t="shared" ref="L1595:Z1595" si="2515">if($E1595="","",if($E1595="Injured",if(and(L$1=year(today()),L$1&lt;=$I1595,L$1&gt;=$H1595),0,if(and(L$1&lt;=$I1595,L$1&gt;=$H1595),$F1595,"")),if($E1595="Dropped",if(and(L$1&lt;=$I1595,L$1&gt;=$H1595),if(Year($D1595)=L$1,$F1595*0.8,if((year($D1595)+1)=L$1,$F1595*0.6,$F1595*0.4)) ,""),if($E1595="Minors",0,if($E1595="FA Contract",if(and(L$1&lt;=$I1595,L$1&gt;=$H1595),$F1595,""),if($E1595="YP Contract",if(L$1=$H1595,500000,if(L$1=($H1595+1),1000000,if(L$1=($H1595+2),1500000,"")))))))))</f>
        <v/>
      </c>
      <c r="M1595" s="65" t="str">
        <f t="shared" si="2515"/>
        <v/>
      </c>
      <c r="N1595" s="65" t="str">
        <f t="shared" si="2515"/>
        <v/>
      </c>
      <c r="O1595" s="65" t="str">
        <f t="shared" si="2515"/>
        <v/>
      </c>
      <c r="P1595" s="65" t="str">
        <f t="shared" si="2515"/>
        <v/>
      </c>
      <c r="Q1595" s="65" t="str">
        <f t="shared" si="2515"/>
        <v/>
      </c>
      <c r="R1595" s="65" t="str">
        <f t="shared" si="2515"/>
        <v/>
      </c>
      <c r="S1595" s="65" t="str">
        <f t="shared" si="2515"/>
        <v/>
      </c>
      <c r="T1595" s="65" t="str">
        <f t="shared" si="2515"/>
        <v/>
      </c>
      <c r="U1595" s="65" t="str">
        <f t="shared" si="2515"/>
        <v/>
      </c>
      <c r="V1595" s="65" t="str">
        <f t="shared" si="2515"/>
        <v/>
      </c>
      <c r="W1595" s="65" t="str">
        <f t="shared" si="2515"/>
        <v/>
      </c>
      <c r="X1595" s="65" t="str">
        <f t="shared" si="2515"/>
        <v/>
      </c>
      <c r="Y1595" s="65" t="str">
        <f t="shared" si="2515"/>
        <v/>
      </c>
      <c r="Z1595" s="65" t="str">
        <f t="shared" si="2515"/>
        <v/>
      </c>
    </row>
    <row r="1596">
      <c r="B1596" s="23"/>
      <c r="C1596" s="9"/>
      <c r="D1596" s="9"/>
      <c r="E1596" s="9"/>
      <c r="F1596" s="2"/>
      <c r="G1596" s="3"/>
      <c r="I1596" s="64" t="str">
        <f t="shared" si="4"/>
        <v/>
      </c>
      <c r="J1596" s="13" t="str">
        <f t="shared" si="1840"/>
        <v/>
      </c>
      <c r="K1596" s="13" t="str">
        <f t="shared" si="1879"/>
        <v/>
      </c>
      <c r="L1596" s="65" t="str">
        <f t="shared" ref="L1596:Z1596" si="2516">if($E1596="","",if($E1596="Injured",if(and(L$1=year(today()),L$1&lt;=$I1596,L$1&gt;=$H1596),0,if(and(L$1&lt;=$I1596,L$1&gt;=$H1596),$F1596,"")),if($E1596="Dropped",if(and(L$1&lt;=$I1596,L$1&gt;=$H1596),if(Year($D1596)=L$1,$F1596*0.8,if((year($D1596)+1)=L$1,$F1596*0.6,$F1596*0.4)) ,""),if($E1596="Minors",0,if($E1596="FA Contract",if(and(L$1&lt;=$I1596,L$1&gt;=$H1596),$F1596,""),if($E1596="YP Contract",if(L$1=$H1596,500000,if(L$1=($H1596+1),1000000,if(L$1=($H1596+2),1500000,"")))))))))</f>
        <v/>
      </c>
      <c r="M1596" s="65" t="str">
        <f t="shared" si="2516"/>
        <v/>
      </c>
      <c r="N1596" s="65" t="str">
        <f t="shared" si="2516"/>
        <v/>
      </c>
      <c r="O1596" s="65" t="str">
        <f t="shared" si="2516"/>
        <v/>
      </c>
      <c r="P1596" s="65" t="str">
        <f t="shared" si="2516"/>
        <v/>
      </c>
      <c r="Q1596" s="65" t="str">
        <f t="shared" si="2516"/>
        <v/>
      </c>
      <c r="R1596" s="65" t="str">
        <f t="shared" si="2516"/>
        <v/>
      </c>
      <c r="S1596" s="65" t="str">
        <f t="shared" si="2516"/>
        <v/>
      </c>
      <c r="T1596" s="65" t="str">
        <f t="shared" si="2516"/>
        <v/>
      </c>
      <c r="U1596" s="65" t="str">
        <f t="shared" si="2516"/>
        <v/>
      </c>
      <c r="V1596" s="65" t="str">
        <f t="shared" si="2516"/>
        <v/>
      </c>
      <c r="W1596" s="65" t="str">
        <f t="shared" si="2516"/>
        <v/>
      </c>
      <c r="X1596" s="65" t="str">
        <f t="shared" si="2516"/>
        <v/>
      </c>
      <c r="Y1596" s="65" t="str">
        <f t="shared" si="2516"/>
        <v/>
      </c>
      <c r="Z1596" s="65" t="str">
        <f t="shared" si="2516"/>
        <v/>
      </c>
    </row>
    <row r="1597">
      <c r="B1597" s="23"/>
      <c r="C1597" s="9"/>
      <c r="D1597" s="9"/>
      <c r="E1597" s="9"/>
      <c r="F1597" s="2"/>
      <c r="G1597" s="3"/>
      <c r="I1597" s="64" t="str">
        <f t="shared" si="4"/>
        <v/>
      </c>
      <c r="J1597" s="13" t="str">
        <f t="shared" si="1840"/>
        <v/>
      </c>
      <c r="K1597" s="13" t="str">
        <f t="shared" si="1879"/>
        <v/>
      </c>
      <c r="L1597" s="65" t="str">
        <f t="shared" ref="L1597:Z1597" si="2517">if($E1597="","",if($E1597="Injured",if(and(L$1=year(today()),L$1&lt;=$I1597,L$1&gt;=$H1597),0,if(and(L$1&lt;=$I1597,L$1&gt;=$H1597),$F1597,"")),if($E1597="Dropped",if(and(L$1&lt;=$I1597,L$1&gt;=$H1597),if(Year($D1597)=L$1,$F1597*0.8,if((year($D1597)+1)=L$1,$F1597*0.6,$F1597*0.4)) ,""),if($E1597="Minors",0,if($E1597="FA Contract",if(and(L$1&lt;=$I1597,L$1&gt;=$H1597),$F1597,""),if($E1597="YP Contract",if(L$1=$H1597,500000,if(L$1=($H1597+1),1000000,if(L$1=($H1597+2),1500000,"")))))))))</f>
        <v/>
      </c>
      <c r="M1597" s="65" t="str">
        <f t="shared" si="2517"/>
        <v/>
      </c>
      <c r="N1597" s="65" t="str">
        <f t="shared" si="2517"/>
        <v/>
      </c>
      <c r="O1597" s="65" t="str">
        <f t="shared" si="2517"/>
        <v/>
      </c>
      <c r="P1597" s="65" t="str">
        <f t="shared" si="2517"/>
        <v/>
      </c>
      <c r="Q1597" s="65" t="str">
        <f t="shared" si="2517"/>
        <v/>
      </c>
      <c r="R1597" s="65" t="str">
        <f t="shared" si="2517"/>
        <v/>
      </c>
      <c r="S1597" s="65" t="str">
        <f t="shared" si="2517"/>
        <v/>
      </c>
      <c r="T1597" s="65" t="str">
        <f t="shared" si="2517"/>
        <v/>
      </c>
      <c r="U1597" s="65" t="str">
        <f t="shared" si="2517"/>
        <v/>
      </c>
      <c r="V1597" s="65" t="str">
        <f t="shared" si="2517"/>
        <v/>
      </c>
      <c r="W1597" s="65" t="str">
        <f t="shared" si="2517"/>
        <v/>
      </c>
      <c r="X1597" s="65" t="str">
        <f t="shared" si="2517"/>
        <v/>
      </c>
      <c r="Y1597" s="65" t="str">
        <f t="shared" si="2517"/>
        <v/>
      </c>
      <c r="Z1597" s="65" t="str">
        <f t="shared" si="2517"/>
        <v/>
      </c>
    </row>
    <row r="1598">
      <c r="B1598" s="23"/>
      <c r="C1598" s="9"/>
      <c r="D1598" s="9"/>
      <c r="E1598" s="9"/>
      <c r="F1598" s="2"/>
      <c r="G1598" s="3"/>
      <c r="I1598" s="64" t="str">
        <f t="shared" si="4"/>
        <v/>
      </c>
      <c r="J1598" s="13" t="str">
        <f t="shared" si="1840"/>
        <v/>
      </c>
      <c r="K1598" s="13" t="str">
        <f t="shared" si="1879"/>
        <v/>
      </c>
      <c r="L1598" s="65" t="str">
        <f t="shared" ref="L1598:Z1598" si="2518">if($E1598="","",if($E1598="Injured",if(and(L$1=year(today()),L$1&lt;=$I1598,L$1&gt;=$H1598),0,if(and(L$1&lt;=$I1598,L$1&gt;=$H1598),$F1598,"")),if($E1598="Dropped",if(and(L$1&lt;=$I1598,L$1&gt;=$H1598),if(Year($D1598)=L$1,$F1598*0.8,if((year($D1598)+1)=L$1,$F1598*0.6,$F1598*0.4)) ,""),if($E1598="Minors",0,if($E1598="FA Contract",if(and(L$1&lt;=$I1598,L$1&gt;=$H1598),$F1598,""),if($E1598="YP Contract",if(L$1=$H1598,500000,if(L$1=($H1598+1),1000000,if(L$1=($H1598+2),1500000,"")))))))))</f>
        <v/>
      </c>
      <c r="M1598" s="65" t="str">
        <f t="shared" si="2518"/>
        <v/>
      </c>
      <c r="N1598" s="65" t="str">
        <f t="shared" si="2518"/>
        <v/>
      </c>
      <c r="O1598" s="65" t="str">
        <f t="shared" si="2518"/>
        <v/>
      </c>
      <c r="P1598" s="65" t="str">
        <f t="shared" si="2518"/>
        <v/>
      </c>
      <c r="Q1598" s="65" t="str">
        <f t="shared" si="2518"/>
        <v/>
      </c>
      <c r="R1598" s="65" t="str">
        <f t="shared" si="2518"/>
        <v/>
      </c>
      <c r="S1598" s="65" t="str">
        <f t="shared" si="2518"/>
        <v/>
      </c>
      <c r="T1598" s="65" t="str">
        <f t="shared" si="2518"/>
        <v/>
      </c>
      <c r="U1598" s="65" t="str">
        <f t="shared" si="2518"/>
        <v/>
      </c>
      <c r="V1598" s="65" t="str">
        <f t="shared" si="2518"/>
        <v/>
      </c>
      <c r="W1598" s="65" t="str">
        <f t="shared" si="2518"/>
        <v/>
      </c>
      <c r="X1598" s="65" t="str">
        <f t="shared" si="2518"/>
        <v/>
      </c>
      <c r="Y1598" s="65" t="str">
        <f t="shared" si="2518"/>
        <v/>
      </c>
      <c r="Z1598" s="65" t="str">
        <f t="shared" si="2518"/>
        <v/>
      </c>
    </row>
    <row r="1599">
      <c r="B1599" s="23"/>
      <c r="C1599" s="9"/>
      <c r="D1599" s="9"/>
      <c r="E1599" s="9"/>
      <c r="F1599" s="2"/>
      <c r="G1599" s="3"/>
      <c r="I1599" s="64" t="str">
        <f t="shared" si="4"/>
        <v/>
      </c>
      <c r="J1599" s="13" t="str">
        <f t="shared" si="1840"/>
        <v/>
      </c>
      <c r="K1599" s="13" t="str">
        <f t="shared" si="1879"/>
        <v/>
      </c>
      <c r="L1599" s="65" t="str">
        <f t="shared" ref="L1599:Z1599" si="2519">if($E1599="","",if($E1599="Injured",if(and(L$1=year(today()),L$1&lt;=$I1599,L$1&gt;=$H1599),0,if(and(L$1&lt;=$I1599,L$1&gt;=$H1599),$F1599,"")),if($E1599="Dropped",if(and(L$1&lt;=$I1599,L$1&gt;=$H1599),if(Year($D1599)=L$1,$F1599*0.8,if((year($D1599)+1)=L$1,$F1599*0.6,$F1599*0.4)) ,""),if($E1599="Minors",0,if($E1599="FA Contract",if(and(L$1&lt;=$I1599,L$1&gt;=$H1599),$F1599,""),if($E1599="YP Contract",if(L$1=$H1599,500000,if(L$1=($H1599+1),1000000,if(L$1=($H1599+2),1500000,"")))))))))</f>
        <v/>
      </c>
      <c r="M1599" s="65" t="str">
        <f t="shared" si="2519"/>
        <v/>
      </c>
      <c r="N1599" s="65" t="str">
        <f t="shared" si="2519"/>
        <v/>
      </c>
      <c r="O1599" s="65" t="str">
        <f t="shared" si="2519"/>
        <v/>
      </c>
      <c r="P1599" s="65" t="str">
        <f t="shared" si="2519"/>
        <v/>
      </c>
      <c r="Q1599" s="65" t="str">
        <f t="shared" si="2519"/>
        <v/>
      </c>
      <c r="R1599" s="65" t="str">
        <f t="shared" si="2519"/>
        <v/>
      </c>
      <c r="S1599" s="65" t="str">
        <f t="shared" si="2519"/>
        <v/>
      </c>
      <c r="T1599" s="65" t="str">
        <f t="shared" si="2519"/>
        <v/>
      </c>
      <c r="U1599" s="65" t="str">
        <f t="shared" si="2519"/>
        <v/>
      </c>
      <c r="V1599" s="65" t="str">
        <f t="shared" si="2519"/>
        <v/>
      </c>
      <c r="W1599" s="65" t="str">
        <f t="shared" si="2519"/>
        <v/>
      </c>
      <c r="X1599" s="65" t="str">
        <f t="shared" si="2519"/>
        <v/>
      </c>
      <c r="Y1599" s="65" t="str">
        <f t="shared" si="2519"/>
        <v/>
      </c>
      <c r="Z1599" s="65" t="str">
        <f t="shared" si="2519"/>
        <v/>
      </c>
    </row>
    <row r="1600">
      <c r="B1600" s="23"/>
      <c r="C1600" s="9"/>
      <c r="D1600" s="9"/>
      <c r="E1600" s="9"/>
      <c r="F1600" s="2"/>
      <c r="G1600" s="3"/>
      <c r="I1600" s="64" t="str">
        <f t="shared" si="4"/>
        <v/>
      </c>
      <c r="J1600" s="13" t="str">
        <f t="shared" si="1840"/>
        <v/>
      </c>
      <c r="K1600" s="13" t="str">
        <f t="shared" si="1879"/>
        <v/>
      </c>
      <c r="L1600" s="65" t="str">
        <f t="shared" ref="L1600:Z1600" si="2520">if($E1600="","",if($E1600="Injured",if(and(L$1=year(today()),L$1&lt;=$I1600,L$1&gt;=$H1600),0,if(and(L$1&lt;=$I1600,L$1&gt;=$H1600),$F1600,"")),if($E1600="Dropped",if(and(L$1&lt;=$I1600,L$1&gt;=$H1600),if(Year($D1600)=L$1,$F1600*0.8,if((year($D1600)+1)=L$1,$F1600*0.6,$F1600*0.4)) ,""),if($E1600="Minors",0,if($E1600="FA Contract",if(and(L$1&lt;=$I1600,L$1&gt;=$H1600),$F1600,""),if($E1600="YP Contract",if(L$1=$H1600,500000,if(L$1=($H1600+1),1000000,if(L$1=($H1600+2),1500000,"")))))))))</f>
        <v/>
      </c>
      <c r="M1600" s="65" t="str">
        <f t="shared" si="2520"/>
        <v/>
      </c>
      <c r="N1600" s="65" t="str">
        <f t="shared" si="2520"/>
        <v/>
      </c>
      <c r="O1600" s="65" t="str">
        <f t="shared" si="2520"/>
        <v/>
      </c>
      <c r="P1600" s="65" t="str">
        <f t="shared" si="2520"/>
        <v/>
      </c>
      <c r="Q1600" s="65" t="str">
        <f t="shared" si="2520"/>
        <v/>
      </c>
      <c r="R1600" s="65" t="str">
        <f t="shared" si="2520"/>
        <v/>
      </c>
      <c r="S1600" s="65" t="str">
        <f t="shared" si="2520"/>
        <v/>
      </c>
      <c r="T1600" s="65" t="str">
        <f t="shared" si="2520"/>
        <v/>
      </c>
      <c r="U1600" s="65" t="str">
        <f t="shared" si="2520"/>
        <v/>
      </c>
      <c r="V1600" s="65" t="str">
        <f t="shared" si="2520"/>
        <v/>
      </c>
      <c r="W1600" s="65" t="str">
        <f t="shared" si="2520"/>
        <v/>
      </c>
      <c r="X1600" s="65" t="str">
        <f t="shared" si="2520"/>
        <v/>
      </c>
      <c r="Y1600" s="65" t="str">
        <f t="shared" si="2520"/>
        <v/>
      </c>
      <c r="Z1600" s="65" t="str">
        <f t="shared" si="2520"/>
        <v/>
      </c>
    </row>
    <row r="1601">
      <c r="B1601" s="23"/>
      <c r="C1601" s="9"/>
      <c r="D1601" s="9"/>
      <c r="E1601" s="9"/>
      <c r="F1601" s="2"/>
      <c r="G1601" s="3"/>
      <c r="I1601" s="64" t="str">
        <f t="shared" si="4"/>
        <v/>
      </c>
      <c r="J1601" s="13" t="str">
        <f t="shared" si="1840"/>
        <v/>
      </c>
      <c r="K1601" s="13" t="str">
        <f t="shared" si="1879"/>
        <v/>
      </c>
      <c r="L1601" s="65" t="str">
        <f t="shared" ref="L1601:Z1601" si="2521">if($E1601="","",if($E1601="Injured",if(and(L$1=year(today()),L$1&lt;=$I1601,L$1&gt;=$H1601),0,if(and(L$1&lt;=$I1601,L$1&gt;=$H1601),$F1601,"")),if($E1601="Dropped",if(and(L$1&lt;=$I1601,L$1&gt;=$H1601),if(Year($D1601)=L$1,$F1601*0.8,if((year($D1601)+1)=L$1,$F1601*0.6,$F1601*0.4)) ,""),if($E1601="Minors",0,if($E1601="FA Contract",if(and(L$1&lt;=$I1601,L$1&gt;=$H1601),$F1601,""),if($E1601="YP Contract",if(L$1=$H1601,500000,if(L$1=($H1601+1),1000000,if(L$1=($H1601+2),1500000,"")))))))))</f>
        <v/>
      </c>
      <c r="M1601" s="65" t="str">
        <f t="shared" si="2521"/>
        <v/>
      </c>
      <c r="N1601" s="65" t="str">
        <f t="shared" si="2521"/>
        <v/>
      </c>
      <c r="O1601" s="65" t="str">
        <f t="shared" si="2521"/>
        <v/>
      </c>
      <c r="P1601" s="65" t="str">
        <f t="shared" si="2521"/>
        <v/>
      </c>
      <c r="Q1601" s="65" t="str">
        <f t="shared" si="2521"/>
        <v/>
      </c>
      <c r="R1601" s="65" t="str">
        <f t="shared" si="2521"/>
        <v/>
      </c>
      <c r="S1601" s="65" t="str">
        <f t="shared" si="2521"/>
        <v/>
      </c>
      <c r="T1601" s="65" t="str">
        <f t="shared" si="2521"/>
        <v/>
      </c>
      <c r="U1601" s="65" t="str">
        <f t="shared" si="2521"/>
        <v/>
      </c>
      <c r="V1601" s="65" t="str">
        <f t="shared" si="2521"/>
        <v/>
      </c>
      <c r="W1601" s="65" t="str">
        <f t="shared" si="2521"/>
        <v/>
      </c>
      <c r="X1601" s="65" t="str">
        <f t="shared" si="2521"/>
        <v/>
      </c>
      <c r="Y1601" s="65" t="str">
        <f t="shared" si="2521"/>
        <v/>
      </c>
      <c r="Z1601" s="65" t="str">
        <f t="shared" si="2521"/>
        <v/>
      </c>
    </row>
    <row r="1602">
      <c r="B1602" s="23"/>
      <c r="C1602" s="9"/>
      <c r="D1602" s="9"/>
      <c r="E1602" s="9"/>
      <c r="F1602" s="2"/>
      <c r="G1602" s="3"/>
      <c r="I1602" s="64" t="str">
        <f t="shared" si="4"/>
        <v/>
      </c>
      <c r="J1602" s="13" t="str">
        <f t="shared" si="1840"/>
        <v/>
      </c>
      <c r="K1602" s="13" t="str">
        <f t="shared" si="1879"/>
        <v/>
      </c>
      <c r="L1602" s="65" t="str">
        <f t="shared" ref="L1602:Z1602" si="2522">if($E1602="","",if($E1602="Injured",if(and(L$1=year(today()),L$1&lt;=$I1602,L$1&gt;=$H1602),0,if(and(L$1&lt;=$I1602,L$1&gt;=$H1602),$F1602,"")),if($E1602="Dropped",if(and(L$1&lt;=$I1602,L$1&gt;=$H1602),if(Year($D1602)=L$1,$F1602*0.8,if((year($D1602)+1)=L$1,$F1602*0.6,$F1602*0.4)) ,""),if($E1602="Minors",0,if($E1602="FA Contract",if(and(L$1&lt;=$I1602,L$1&gt;=$H1602),$F1602,""),if($E1602="YP Contract",if(L$1=$H1602,500000,if(L$1=($H1602+1),1000000,if(L$1=($H1602+2),1500000,"")))))))))</f>
        <v/>
      </c>
      <c r="M1602" s="65" t="str">
        <f t="shared" si="2522"/>
        <v/>
      </c>
      <c r="N1602" s="65" t="str">
        <f t="shared" si="2522"/>
        <v/>
      </c>
      <c r="O1602" s="65" t="str">
        <f t="shared" si="2522"/>
        <v/>
      </c>
      <c r="P1602" s="65" t="str">
        <f t="shared" si="2522"/>
        <v/>
      </c>
      <c r="Q1602" s="65" t="str">
        <f t="shared" si="2522"/>
        <v/>
      </c>
      <c r="R1602" s="65" t="str">
        <f t="shared" si="2522"/>
        <v/>
      </c>
      <c r="S1602" s="65" t="str">
        <f t="shared" si="2522"/>
        <v/>
      </c>
      <c r="T1602" s="65" t="str">
        <f t="shared" si="2522"/>
        <v/>
      </c>
      <c r="U1602" s="65" t="str">
        <f t="shared" si="2522"/>
        <v/>
      </c>
      <c r="V1602" s="65" t="str">
        <f t="shared" si="2522"/>
        <v/>
      </c>
      <c r="W1602" s="65" t="str">
        <f t="shared" si="2522"/>
        <v/>
      </c>
      <c r="X1602" s="65" t="str">
        <f t="shared" si="2522"/>
        <v/>
      </c>
      <c r="Y1602" s="65" t="str">
        <f t="shared" si="2522"/>
        <v/>
      </c>
      <c r="Z1602" s="65" t="str">
        <f t="shared" si="2522"/>
        <v/>
      </c>
    </row>
    <row r="1603">
      <c r="B1603" s="23"/>
      <c r="C1603" s="9"/>
      <c r="D1603" s="9"/>
      <c r="E1603" s="9"/>
      <c r="F1603" s="2"/>
      <c r="G1603" s="3"/>
      <c r="I1603" s="64" t="str">
        <f t="shared" si="4"/>
        <v/>
      </c>
      <c r="J1603" s="13" t="str">
        <f t="shared" si="1840"/>
        <v/>
      </c>
      <c r="K1603" s="13" t="str">
        <f t="shared" si="1879"/>
        <v/>
      </c>
      <c r="L1603" s="65" t="str">
        <f t="shared" ref="L1603:Z1603" si="2523">if($E1603="","",if($E1603="Injured",if(and(L$1=year(today()),L$1&lt;=$I1603,L$1&gt;=$H1603),0,if(and(L$1&lt;=$I1603,L$1&gt;=$H1603),$F1603,"")),if($E1603="Dropped",if(and(L$1&lt;=$I1603,L$1&gt;=$H1603),if(Year($D1603)=L$1,$F1603*0.8,if((year($D1603)+1)=L$1,$F1603*0.6,$F1603*0.4)) ,""),if($E1603="Minors",0,if($E1603="FA Contract",if(and(L$1&lt;=$I1603,L$1&gt;=$H1603),$F1603,""),if($E1603="YP Contract",if(L$1=$H1603,500000,if(L$1=($H1603+1),1000000,if(L$1=($H1603+2),1500000,"")))))))))</f>
        <v/>
      </c>
      <c r="M1603" s="65" t="str">
        <f t="shared" si="2523"/>
        <v/>
      </c>
      <c r="N1603" s="65" t="str">
        <f t="shared" si="2523"/>
        <v/>
      </c>
      <c r="O1603" s="65" t="str">
        <f t="shared" si="2523"/>
        <v/>
      </c>
      <c r="P1603" s="65" t="str">
        <f t="shared" si="2523"/>
        <v/>
      </c>
      <c r="Q1603" s="65" t="str">
        <f t="shared" si="2523"/>
        <v/>
      </c>
      <c r="R1603" s="65" t="str">
        <f t="shared" si="2523"/>
        <v/>
      </c>
      <c r="S1603" s="65" t="str">
        <f t="shared" si="2523"/>
        <v/>
      </c>
      <c r="T1603" s="65" t="str">
        <f t="shared" si="2523"/>
        <v/>
      </c>
      <c r="U1603" s="65" t="str">
        <f t="shared" si="2523"/>
        <v/>
      </c>
      <c r="V1603" s="65" t="str">
        <f t="shared" si="2523"/>
        <v/>
      </c>
      <c r="W1603" s="65" t="str">
        <f t="shared" si="2523"/>
        <v/>
      </c>
      <c r="X1603" s="65" t="str">
        <f t="shared" si="2523"/>
        <v/>
      </c>
      <c r="Y1603" s="65" t="str">
        <f t="shared" si="2523"/>
        <v/>
      </c>
      <c r="Z1603" s="65" t="str">
        <f t="shared" si="2523"/>
        <v/>
      </c>
    </row>
    <row r="1604">
      <c r="B1604" s="23"/>
      <c r="C1604" s="9"/>
      <c r="D1604" s="9"/>
      <c r="E1604" s="9"/>
      <c r="F1604" s="2"/>
      <c r="G1604" s="3"/>
      <c r="I1604" s="64" t="str">
        <f t="shared" si="4"/>
        <v/>
      </c>
      <c r="J1604" s="13" t="str">
        <f t="shared" si="1840"/>
        <v/>
      </c>
      <c r="K1604" s="13" t="str">
        <f t="shared" si="1879"/>
        <v/>
      </c>
      <c r="L1604" s="65" t="str">
        <f t="shared" ref="L1604:Z1604" si="2524">if($E1604="","",if($E1604="Injured",if(and(L$1=year(today()),L$1&lt;=$I1604,L$1&gt;=$H1604),0,if(and(L$1&lt;=$I1604,L$1&gt;=$H1604),$F1604,"")),if($E1604="Dropped",if(and(L$1&lt;=$I1604,L$1&gt;=$H1604),if(Year($D1604)=L$1,$F1604*0.8,if((year($D1604)+1)=L$1,$F1604*0.6,$F1604*0.4)) ,""),if($E1604="Minors",0,if($E1604="FA Contract",if(and(L$1&lt;=$I1604,L$1&gt;=$H1604),$F1604,""),if($E1604="YP Contract",if(L$1=$H1604,500000,if(L$1=($H1604+1),1000000,if(L$1=($H1604+2),1500000,"")))))))))</f>
        <v/>
      </c>
      <c r="M1604" s="65" t="str">
        <f t="shared" si="2524"/>
        <v/>
      </c>
      <c r="N1604" s="65" t="str">
        <f t="shared" si="2524"/>
        <v/>
      </c>
      <c r="O1604" s="65" t="str">
        <f t="shared" si="2524"/>
        <v/>
      </c>
      <c r="P1604" s="65" t="str">
        <f t="shared" si="2524"/>
        <v/>
      </c>
      <c r="Q1604" s="65" t="str">
        <f t="shared" si="2524"/>
        <v/>
      </c>
      <c r="R1604" s="65" t="str">
        <f t="shared" si="2524"/>
        <v/>
      </c>
      <c r="S1604" s="65" t="str">
        <f t="shared" si="2524"/>
        <v/>
      </c>
      <c r="T1604" s="65" t="str">
        <f t="shared" si="2524"/>
        <v/>
      </c>
      <c r="U1604" s="65" t="str">
        <f t="shared" si="2524"/>
        <v/>
      </c>
      <c r="V1604" s="65" t="str">
        <f t="shared" si="2524"/>
        <v/>
      </c>
      <c r="W1604" s="65" t="str">
        <f t="shared" si="2524"/>
        <v/>
      </c>
      <c r="X1604" s="65" t="str">
        <f t="shared" si="2524"/>
        <v/>
      </c>
      <c r="Y1604" s="65" t="str">
        <f t="shared" si="2524"/>
        <v/>
      </c>
      <c r="Z1604" s="65" t="str">
        <f t="shared" si="2524"/>
        <v/>
      </c>
    </row>
    <row r="1605">
      <c r="B1605" s="23"/>
      <c r="C1605" s="9"/>
      <c r="D1605" s="9"/>
      <c r="E1605" s="9"/>
      <c r="F1605" s="2"/>
      <c r="G1605" s="3"/>
      <c r="I1605" s="64" t="str">
        <f t="shared" si="4"/>
        <v/>
      </c>
      <c r="J1605" s="13" t="str">
        <f t="shared" si="1840"/>
        <v/>
      </c>
      <c r="K1605" s="13" t="str">
        <f t="shared" si="1879"/>
        <v/>
      </c>
      <c r="L1605" s="65" t="str">
        <f t="shared" ref="L1605:Z1605" si="2525">if($E1605="","",if($E1605="Injured",if(and(L$1=year(today()),L$1&lt;=$I1605,L$1&gt;=$H1605),0,if(and(L$1&lt;=$I1605,L$1&gt;=$H1605),$F1605,"")),if($E1605="Dropped",if(and(L$1&lt;=$I1605,L$1&gt;=$H1605),if(Year($D1605)=L$1,$F1605*0.8,if((year($D1605)+1)=L$1,$F1605*0.6,$F1605*0.4)) ,""),if($E1605="Minors",0,if($E1605="FA Contract",if(and(L$1&lt;=$I1605,L$1&gt;=$H1605),$F1605,""),if($E1605="YP Contract",if(L$1=$H1605,500000,if(L$1=($H1605+1),1000000,if(L$1=($H1605+2),1500000,"")))))))))</f>
        <v/>
      </c>
      <c r="M1605" s="65" t="str">
        <f t="shared" si="2525"/>
        <v/>
      </c>
      <c r="N1605" s="65" t="str">
        <f t="shared" si="2525"/>
        <v/>
      </c>
      <c r="O1605" s="65" t="str">
        <f t="shared" si="2525"/>
        <v/>
      </c>
      <c r="P1605" s="65" t="str">
        <f t="shared" si="2525"/>
        <v/>
      </c>
      <c r="Q1605" s="65" t="str">
        <f t="shared" si="2525"/>
        <v/>
      </c>
      <c r="R1605" s="65" t="str">
        <f t="shared" si="2525"/>
        <v/>
      </c>
      <c r="S1605" s="65" t="str">
        <f t="shared" si="2525"/>
        <v/>
      </c>
      <c r="T1605" s="65" t="str">
        <f t="shared" si="2525"/>
        <v/>
      </c>
      <c r="U1605" s="65" t="str">
        <f t="shared" si="2525"/>
        <v/>
      </c>
      <c r="V1605" s="65" t="str">
        <f t="shared" si="2525"/>
        <v/>
      </c>
      <c r="W1605" s="65" t="str">
        <f t="shared" si="2525"/>
        <v/>
      </c>
      <c r="X1605" s="65" t="str">
        <f t="shared" si="2525"/>
        <v/>
      </c>
      <c r="Y1605" s="65" t="str">
        <f t="shared" si="2525"/>
        <v/>
      </c>
      <c r="Z1605" s="65" t="str">
        <f t="shared" si="2525"/>
        <v/>
      </c>
    </row>
    <row r="1606">
      <c r="B1606" s="23"/>
      <c r="C1606" s="9"/>
      <c r="D1606" s="9"/>
      <c r="E1606" s="9"/>
      <c r="F1606" s="2"/>
      <c r="G1606" s="3"/>
      <c r="I1606" s="64" t="str">
        <f t="shared" si="4"/>
        <v/>
      </c>
      <c r="J1606" s="13" t="str">
        <f t="shared" si="1840"/>
        <v/>
      </c>
      <c r="K1606" s="13" t="str">
        <f t="shared" si="1879"/>
        <v/>
      </c>
      <c r="L1606" s="65" t="str">
        <f t="shared" ref="L1606:Z1606" si="2526">if($E1606="","",if($E1606="Injured",if(and(L$1=year(today()),L$1&lt;=$I1606,L$1&gt;=$H1606),0,if(and(L$1&lt;=$I1606,L$1&gt;=$H1606),$F1606,"")),if($E1606="Dropped",if(and(L$1&lt;=$I1606,L$1&gt;=$H1606),if(Year($D1606)=L$1,$F1606*0.8,if((year($D1606)+1)=L$1,$F1606*0.6,$F1606*0.4)) ,""),if($E1606="Minors",0,if($E1606="FA Contract",if(and(L$1&lt;=$I1606,L$1&gt;=$H1606),$F1606,""),if($E1606="YP Contract",if(L$1=$H1606,500000,if(L$1=($H1606+1),1000000,if(L$1=($H1606+2),1500000,"")))))))))</f>
        <v/>
      </c>
      <c r="M1606" s="65" t="str">
        <f t="shared" si="2526"/>
        <v/>
      </c>
      <c r="N1606" s="65" t="str">
        <f t="shared" si="2526"/>
        <v/>
      </c>
      <c r="O1606" s="65" t="str">
        <f t="shared" si="2526"/>
        <v/>
      </c>
      <c r="P1606" s="65" t="str">
        <f t="shared" si="2526"/>
        <v/>
      </c>
      <c r="Q1606" s="65" t="str">
        <f t="shared" si="2526"/>
        <v/>
      </c>
      <c r="R1606" s="65" t="str">
        <f t="shared" si="2526"/>
        <v/>
      </c>
      <c r="S1606" s="65" t="str">
        <f t="shared" si="2526"/>
        <v/>
      </c>
      <c r="T1606" s="65" t="str">
        <f t="shared" si="2526"/>
        <v/>
      </c>
      <c r="U1606" s="65" t="str">
        <f t="shared" si="2526"/>
        <v/>
      </c>
      <c r="V1606" s="65" t="str">
        <f t="shared" si="2526"/>
        <v/>
      </c>
      <c r="W1606" s="65" t="str">
        <f t="shared" si="2526"/>
        <v/>
      </c>
      <c r="X1606" s="65" t="str">
        <f t="shared" si="2526"/>
        <v/>
      </c>
      <c r="Y1606" s="65" t="str">
        <f t="shared" si="2526"/>
        <v/>
      </c>
      <c r="Z1606" s="65" t="str">
        <f t="shared" si="2526"/>
        <v/>
      </c>
    </row>
    <row r="1607">
      <c r="B1607" s="23"/>
      <c r="C1607" s="9"/>
      <c r="D1607" s="9"/>
      <c r="E1607" s="9"/>
      <c r="F1607" s="2"/>
      <c r="G1607" s="3"/>
      <c r="I1607" s="64" t="str">
        <f t="shared" si="4"/>
        <v/>
      </c>
      <c r="J1607" s="13" t="str">
        <f t="shared" si="1840"/>
        <v/>
      </c>
      <c r="K1607" s="13" t="str">
        <f t="shared" si="1879"/>
        <v/>
      </c>
      <c r="L1607" s="65" t="str">
        <f t="shared" ref="L1607:Z1607" si="2527">if($E1607="","",if($E1607="Injured",if(and(L$1=year(today()),L$1&lt;=$I1607,L$1&gt;=$H1607),0,if(and(L$1&lt;=$I1607,L$1&gt;=$H1607),$F1607,"")),if($E1607="Dropped",if(and(L$1&lt;=$I1607,L$1&gt;=$H1607),if(Year($D1607)=L$1,$F1607*0.8,if((year($D1607)+1)=L$1,$F1607*0.6,$F1607*0.4)) ,""),if($E1607="Minors",0,if($E1607="FA Contract",if(and(L$1&lt;=$I1607,L$1&gt;=$H1607),$F1607,""),if($E1607="YP Contract",if(L$1=$H1607,500000,if(L$1=($H1607+1),1000000,if(L$1=($H1607+2),1500000,"")))))))))</f>
        <v/>
      </c>
      <c r="M1607" s="65" t="str">
        <f t="shared" si="2527"/>
        <v/>
      </c>
      <c r="N1607" s="65" t="str">
        <f t="shared" si="2527"/>
        <v/>
      </c>
      <c r="O1607" s="65" t="str">
        <f t="shared" si="2527"/>
        <v/>
      </c>
      <c r="P1607" s="65" t="str">
        <f t="shared" si="2527"/>
        <v/>
      </c>
      <c r="Q1607" s="65" t="str">
        <f t="shared" si="2527"/>
        <v/>
      </c>
      <c r="R1607" s="65" t="str">
        <f t="shared" si="2527"/>
        <v/>
      </c>
      <c r="S1607" s="65" t="str">
        <f t="shared" si="2527"/>
        <v/>
      </c>
      <c r="T1607" s="65" t="str">
        <f t="shared" si="2527"/>
        <v/>
      </c>
      <c r="U1607" s="65" t="str">
        <f t="shared" si="2527"/>
        <v/>
      </c>
      <c r="V1607" s="65" t="str">
        <f t="shared" si="2527"/>
        <v/>
      </c>
      <c r="W1607" s="65" t="str">
        <f t="shared" si="2527"/>
        <v/>
      </c>
      <c r="X1607" s="65" t="str">
        <f t="shared" si="2527"/>
        <v/>
      </c>
      <c r="Y1607" s="65" t="str">
        <f t="shared" si="2527"/>
        <v/>
      </c>
      <c r="Z1607" s="65" t="str">
        <f t="shared" si="2527"/>
        <v/>
      </c>
    </row>
    <row r="1608">
      <c r="B1608" s="23"/>
      <c r="C1608" s="9"/>
      <c r="D1608" s="9"/>
      <c r="E1608" s="9"/>
      <c r="F1608" s="2"/>
      <c r="G1608" s="3"/>
      <c r="I1608" s="64" t="str">
        <f t="shared" si="4"/>
        <v/>
      </c>
      <c r="J1608" s="13" t="str">
        <f t="shared" si="1840"/>
        <v/>
      </c>
      <c r="K1608" s="13" t="str">
        <f t="shared" si="1879"/>
        <v/>
      </c>
      <c r="L1608" s="65" t="str">
        <f t="shared" ref="L1608:Z1608" si="2528">if($E1608="","",if($E1608="Injured",if(and(L$1=year(today()),L$1&lt;=$I1608,L$1&gt;=$H1608),0,if(and(L$1&lt;=$I1608,L$1&gt;=$H1608),$F1608,"")),if($E1608="Dropped",if(and(L$1&lt;=$I1608,L$1&gt;=$H1608),if(Year($D1608)=L$1,$F1608*0.8,if((year($D1608)+1)=L$1,$F1608*0.6,$F1608*0.4)) ,""),if($E1608="Minors",0,if($E1608="FA Contract",if(and(L$1&lt;=$I1608,L$1&gt;=$H1608),$F1608,""),if($E1608="YP Contract",if(L$1=$H1608,500000,if(L$1=($H1608+1),1000000,if(L$1=($H1608+2),1500000,"")))))))))</f>
        <v/>
      </c>
      <c r="M1608" s="65" t="str">
        <f t="shared" si="2528"/>
        <v/>
      </c>
      <c r="N1608" s="65" t="str">
        <f t="shared" si="2528"/>
        <v/>
      </c>
      <c r="O1608" s="65" t="str">
        <f t="shared" si="2528"/>
        <v/>
      </c>
      <c r="P1608" s="65" t="str">
        <f t="shared" si="2528"/>
        <v/>
      </c>
      <c r="Q1608" s="65" t="str">
        <f t="shared" si="2528"/>
        <v/>
      </c>
      <c r="R1608" s="65" t="str">
        <f t="shared" si="2528"/>
        <v/>
      </c>
      <c r="S1608" s="65" t="str">
        <f t="shared" si="2528"/>
        <v/>
      </c>
      <c r="T1608" s="65" t="str">
        <f t="shared" si="2528"/>
        <v/>
      </c>
      <c r="U1608" s="65" t="str">
        <f t="shared" si="2528"/>
        <v/>
      </c>
      <c r="V1608" s="65" t="str">
        <f t="shared" si="2528"/>
        <v/>
      </c>
      <c r="W1608" s="65" t="str">
        <f t="shared" si="2528"/>
        <v/>
      </c>
      <c r="X1608" s="65" t="str">
        <f t="shared" si="2528"/>
        <v/>
      </c>
      <c r="Y1608" s="65" t="str">
        <f t="shared" si="2528"/>
        <v/>
      </c>
      <c r="Z1608" s="65" t="str">
        <f t="shared" si="2528"/>
        <v/>
      </c>
    </row>
    <row r="1609">
      <c r="B1609" s="23"/>
      <c r="C1609" s="9"/>
      <c r="D1609" s="9"/>
      <c r="E1609" s="9"/>
      <c r="F1609" s="2"/>
      <c r="G1609" s="3"/>
      <c r="I1609" s="64" t="str">
        <f t="shared" si="4"/>
        <v/>
      </c>
      <c r="J1609" s="13" t="str">
        <f t="shared" si="1840"/>
        <v/>
      </c>
      <c r="K1609" s="13" t="str">
        <f t="shared" si="1879"/>
        <v/>
      </c>
      <c r="L1609" s="65" t="str">
        <f t="shared" ref="L1609:Z1609" si="2529">if($E1609="","",if($E1609="Injured",if(and(L$1=year(today()),L$1&lt;=$I1609,L$1&gt;=$H1609),0,if(and(L$1&lt;=$I1609,L$1&gt;=$H1609),$F1609,"")),if($E1609="Dropped",if(and(L$1&lt;=$I1609,L$1&gt;=$H1609),if(Year($D1609)=L$1,$F1609*0.8,if((year($D1609)+1)=L$1,$F1609*0.6,$F1609*0.4)) ,""),if($E1609="Minors",0,if($E1609="FA Contract",if(and(L$1&lt;=$I1609,L$1&gt;=$H1609),$F1609,""),if($E1609="YP Contract",if(L$1=$H1609,500000,if(L$1=($H1609+1),1000000,if(L$1=($H1609+2),1500000,"")))))))))</f>
        <v/>
      </c>
      <c r="M1609" s="65" t="str">
        <f t="shared" si="2529"/>
        <v/>
      </c>
      <c r="N1609" s="65" t="str">
        <f t="shared" si="2529"/>
        <v/>
      </c>
      <c r="O1609" s="65" t="str">
        <f t="shared" si="2529"/>
        <v/>
      </c>
      <c r="P1609" s="65" t="str">
        <f t="shared" si="2529"/>
        <v/>
      </c>
      <c r="Q1609" s="65" t="str">
        <f t="shared" si="2529"/>
        <v/>
      </c>
      <c r="R1609" s="65" t="str">
        <f t="shared" si="2529"/>
        <v/>
      </c>
      <c r="S1609" s="65" t="str">
        <f t="shared" si="2529"/>
        <v/>
      </c>
      <c r="T1609" s="65" t="str">
        <f t="shared" si="2529"/>
        <v/>
      </c>
      <c r="U1609" s="65" t="str">
        <f t="shared" si="2529"/>
        <v/>
      </c>
      <c r="V1609" s="65" t="str">
        <f t="shared" si="2529"/>
        <v/>
      </c>
      <c r="W1609" s="65" t="str">
        <f t="shared" si="2529"/>
        <v/>
      </c>
      <c r="X1609" s="65" t="str">
        <f t="shared" si="2529"/>
        <v/>
      </c>
      <c r="Y1609" s="65" t="str">
        <f t="shared" si="2529"/>
        <v/>
      </c>
      <c r="Z1609" s="65" t="str">
        <f t="shared" si="2529"/>
        <v/>
      </c>
    </row>
    <row r="1610">
      <c r="B1610" s="23"/>
      <c r="C1610" s="9"/>
      <c r="D1610" s="9"/>
      <c r="E1610" s="9"/>
      <c r="F1610" s="2"/>
      <c r="G1610" s="3"/>
      <c r="I1610" s="64" t="str">
        <f t="shared" si="4"/>
        <v/>
      </c>
      <c r="J1610" s="13" t="str">
        <f t="shared" si="1840"/>
        <v/>
      </c>
      <c r="K1610" s="13" t="str">
        <f t="shared" si="1879"/>
        <v/>
      </c>
      <c r="L1610" s="65" t="str">
        <f t="shared" ref="L1610:Z1610" si="2530">if($E1610="","",if($E1610="Injured",if(and(L$1=year(today()),L$1&lt;=$I1610,L$1&gt;=$H1610),0,if(and(L$1&lt;=$I1610,L$1&gt;=$H1610),$F1610,"")),if($E1610="Dropped",if(and(L$1&lt;=$I1610,L$1&gt;=$H1610),if(Year($D1610)=L$1,$F1610*0.8,if((year($D1610)+1)=L$1,$F1610*0.6,$F1610*0.4)) ,""),if($E1610="Minors",0,if($E1610="FA Contract",if(and(L$1&lt;=$I1610,L$1&gt;=$H1610),$F1610,""),if($E1610="YP Contract",if(L$1=$H1610,500000,if(L$1=($H1610+1),1000000,if(L$1=($H1610+2),1500000,"")))))))))</f>
        <v/>
      </c>
      <c r="M1610" s="65" t="str">
        <f t="shared" si="2530"/>
        <v/>
      </c>
      <c r="N1610" s="65" t="str">
        <f t="shared" si="2530"/>
        <v/>
      </c>
      <c r="O1610" s="65" t="str">
        <f t="shared" si="2530"/>
        <v/>
      </c>
      <c r="P1610" s="65" t="str">
        <f t="shared" si="2530"/>
        <v/>
      </c>
      <c r="Q1610" s="65" t="str">
        <f t="shared" si="2530"/>
        <v/>
      </c>
      <c r="R1610" s="65" t="str">
        <f t="shared" si="2530"/>
        <v/>
      </c>
      <c r="S1610" s="65" t="str">
        <f t="shared" si="2530"/>
        <v/>
      </c>
      <c r="T1610" s="65" t="str">
        <f t="shared" si="2530"/>
        <v/>
      </c>
      <c r="U1610" s="65" t="str">
        <f t="shared" si="2530"/>
        <v/>
      </c>
      <c r="V1610" s="65" t="str">
        <f t="shared" si="2530"/>
        <v/>
      </c>
      <c r="W1610" s="65" t="str">
        <f t="shared" si="2530"/>
        <v/>
      </c>
      <c r="X1610" s="65" t="str">
        <f t="shared" si="2530"/>
        <v/>
      </c>
      <c r="Y1610" s="65" t="str">
        <f t="shared" si="2530"/>
        <v/>
      </c>
      <c r="Z1610" s="65" t="str">
        <f t="shared" si="2530"/>
        <v/>
      </c>
    </row>
    <row r="1611">
      <c r="B1611" s="23"/>
      <c r="C1611" s="9"/>
      <c r="D1611" s="9"/>
      <c r="E1611" s="9"/>
      <c r="F1611" s="2"/>
      <c r="G1611" s="3"/>
      <c r="I1611" s="64" t="str">
        <f t="shared" si="4"/>
        <v/>
      </c>
      <c r="J1611" s="13" t="str">
        <f t="shared" si="1840"/>
        <v/>
      </c>
      <c r="K1611" s="13" t="str">
        <f t="shared" si="1879"/>
        <v/>
      </c>
      <c r="L1611" s="65" t="str">
        <f t="shared" ref="L1611:Z1611" si="2531">if($E1611="","",if($E1611="Injured",if(and(L$1=year(today()),L$1&lt;=$I1611,L$1&gt;=$H1611),0,if(and(L$1&lt;=$I1611,L$1&gt;=$H1611),$F1611,"")),if($E1611="Dropped",if(and(L$1&lt;=$I1611,L$1&gt;=$H1611),if(Year($D1611)=L$1,$F1611*0.8,if((year($D1611)+1)=L$1,$F1611*0.6,$F1611*0.4)) ,""),if($E1611="Minors",0,if($E1611="FA Contract",if(and(L$1&lt;=$I1611,L$1&gt;=$H1611),$F1611,""),if($E1611="YP Contract",if(L$1=$H1611,500000,if(L$1=($H1611+1),1000000,if(L$1=($H1611+2),1500000,"")))))))))</f>
        <v/>
      </c>
      <c r="M1611" s="65" t="str">
        <f t="shared" si="2531"/>
        <v/>
      </c>
      <c r="N1611" s="65" t="str">
        <f t="shared" si="2531"/>
        <v/>
      </c>
      <c r="O1611" s="65" t="str">
        <f t="shared" si="2531"/>
        <v/>
      </c>
      <c r="P1611" s="65" t="str">
        <f t="shared" si="2531"/>
        <v/>
      </c>
      <c r="Q1611" s="65" t="str">
        <f t="shared" si="2531"/>
        <v/>
      </c>
      <c r="R1611" s="65" t="str">
        <f t="shared" si="2531"/>
        <v/>
      </c>
      <c r="S1611" s="65" t="str">
        <f t="shared" si="2531"/>
        <v/>
      </c>
      <c r="T1611" s="65" t="str">
        <f t="shared" si="2531"/>
        <v/>
      </c>
      <c r="U1611" s="65" t="str">
        <f t="shared" si="2531"/>
        <v/>
      </c>
      <c r="V1611" s="65" t="str">
        <f t="shared" si="2531"/>
        <v/>
      </c>
      <c r="W1611" s="65" t="str">
        <f t="shared" si="2531"/>
        <v/>
      </c>
      <c r="X1611" s="65" t="str">
        <f t="shared" si="2531"/>
        <v/>
      </c>
      <c r="Y1611" s="65" t="str">
        <f t="shared" si="2531"/>
        <v/>
      </c>
      <c r="Z1611" s="65" t="str">
        <f t="shared" si="2531"/>
        <v/>
      </c>
    </row>
    <row r="1612">
      <c r="B1612" s="23"/>
      <c r="C1612" s="9"/>
      <c r="D1612" s="9"/>
      <c r="E1612" s="9"/>
      <c r="F1612" s="2"/>
      <c r="G1612" s="3"/>
      <c r="I1612" s="64" t="str">
        <f t="shared" si="4"/>
        <v/>
      </c>
      <c r="J1612" s="13" t="str">
        <f t="shared" si="1840"/>
        <v/>
      </c>
      <c r="K1612" s="13" t="str">
        <f t="shared" si="1879"/>
        <v/>
      </c>
      <c r="L1612" s="65" t="str">
        <f t="shared" ref="L1612:Z1612" si="2532">if($E1612="","",if($E1612="Injured",if(and(L$1=year(today()),L$1&lt;=$I1612,L$1&gt;=$H1612),0,if(and(L$1&lt;=$I1612,L$1&gt;=$H1612),$F1612,"")),if($E1612="Dropped",if(and(L$1&lt;=$I1612,L$1&gt;=$H1612),if(Year($D1612)=L$1,$F1612*0.8,if((year($D1612)+1)=L$1,$F1612*0.6,$F1612*0.4)) ,""),if($E1612="Minors",0,if($E1612="FA Contract",if(and(L$1&lt;=$I1612,L$1&gt;=$H1612),$F1612,""),if($E1612="YP Contract",if(L$1=$H1612,500000,if(L$1=($H1612+1),1000000,if(L$1=($H1612+2),1500000,"")))))))))</f>
        <v/>
      </c>
      <c r="M1612" s="65" t="str">
        <f t="shared" si="2532"/>
        <v/>
      </c>
      <c r="N1612" s="65" t="str">
        <f t="shared" si="2532"/>
        <v/>
      </c>
      <c r="O1612" s="65" t="str">
        <f t="shared" si="2532"/>
        <v/>
      </c>
      <c r="P1612" s="65" t="str">
        <f t="shared" si="2532"/>
        <v/>
      </c>
      <c r="Q1612" s="65" t="str">
        <f t="shared" si="2532"/>
        <v/>
      </c>
      <c r="R1612" s="65" t="str">
        <f t="shared" si="2532"/>
        <v/>
      </c>
      <c r="S1612" s="65" t="str">
        <f t="shared" si="2532"/>
        <v/>
      </c>
      <c r="T1612" s="65" t="str">
        <f t="shared" si="2532"/>
        <v/>
      </c>
      <c r="U1612" s="65" t="str">
        <f t="shared" si="2532"/>
        <v/>
      </c>
      <c r="V1612" s="65" t="str">
        <f t="shared" si="2532"/>
        <v/>
      </c>
      <c r="W1612" s="65" t="str">
        <f t="shared" si="2532"/>
        <v/>
      </c>
      <c r="X1612" s="65" t="str">
        <f t="shared" si="2532"/>
        <v/>
      </c>
      <c r="Y1612" s="65" t="str">
        <f t="shared" si="2532"/>
        <v/>
      </c>
      <c r="Z1612" s="65" t="str">
        <f t="shared" si="2532"/>
        <v/>
      </c>
    </row>
    <row r="1613">
      <c r="B1613" s="23"/>
      <c r="C1613" s="9"/>
      <c r="D1613" s="9"/>
      <c r="E1613" s="9"/>
      <c r="F1613" s="2"/>
      <c r="G1613" s="3"/>
      <c r="I1613" s="64" t="str">
        <f t="shared" si="4"/>
        <v/>
      </c>
      <c r="J1613" s="13" t="str">
        <f t="shared" si="1840"/>
        <v/>
      </c>
      <c r="K1613" s="13" t="str">
        <f t="shared" si="1879"/>
        <v/>
      </c>
      <c r="L1613" s="65" t="str">
        <f t="shared" ref="L1613:Z1613" si="2533">if($E1613="","",if($E1613="Injured",if(and(L$1=year(today()),L$1&lt;=$I1613,L$1&gt;=$H1613),0,if(and(L$1&lt;=$I1613,L$1&gt;=$H1613),$F1613,"")),if($E1613="Dropped",if(and(L$1&lt;=$I1613,L$1&gt;=$H1613),if(Year($D1613)=L$1,$F1613*0.8,if((year($D1613)+1)=L$1,$F1613*0.6,$F1613*0.4)) ,""),if($E1613="Minors",0,if($E1613="FA Contract",if(and(L$1&lt;=$I1613,L$1&gt;=$H1613),$F1613,""),if($E1613="YP Contract",if(L$1=$H1613,500000,if(L$1=($H1613+1),1000000,if(L$1=($H1613+2),1500000,"")))))))))</f>
        <v/>
      </c>
      <c r="M1613" s="65" t="str">
        <f t="shared" si="2533"/>
        <v/>
      </c>
      <c r="N1613" s="65" t="str">
        <f t="shared" si="2533"/>
        <v/>
      </c>
      <c r="O1613" s="65" t="str">
        <f t="shared" si="2533"/>
        <v/>
      </c>
      <c r="P1613" s="65" t="str">
        <f t="shared" si="2533"/>
        <v/>
      </c>
      <c r="Q1613" s="65" t="str">
        <f t="shared" si="2533"/>
        <v/>
      </c>
      <c r="R1613" s="65" t="str">
        <f t="shared" si="2533"/>
        <v/>
      </c>
      <c r="S1613" s="65" t="str">
        <f t="shared" si="2533"/>
        <v/>
      </c>
      <c r="T1613" s="65" t="str">
        <f t="shared" si="2533"/>
        <v/>
      </c>
      <c r="U1613" s="65" t="str">
        <f t="shared" si="2533"/>
        <v/>
      </c>
      <c r="V1613" s="65" t="str">
        <f t="shared" si="2533"/>
        <v/>
      </c>
      <c r="W1613" s="65" t="str">
        <f t="shared" si="2533"/>
        <v/>
      </c>
      <c r="X1613" s="65" t="str">
        <f t="shared" si="2533"/>
        <v/>
      </c>
      <c r="Y1613" s="65" t="str">
        <f t="shared" si="2533"/>
        <v/>
      </c>
      <c r="Z1613" s="65" t="str">
        <f t="shared" si="2533"/>
        <v/>
      </c>
    </row>
    <row r="1614">
      <c r="B1614" s="23"/>
      <c r="C1614" s="9"/>
      <c r="D1614" s="9"/>
      <c r="E1614" s="9"/>
      <c r="F1614" s="2"/>
      <c r="G1614" s="3"/>
      <c r="I1614" s="64" t="str">
        <f t="shared" si="4"/>
        <v/>
      </c>
      <c r="J1614" s="13" t="str">
        <f t="shared" si="1840"/>
        <v/>
      </c>
      <c r="K1614" s="13" t="str">
        <f t="shared" si="1879"/>
        <v/>
      </c>
      <c r="L1614" s="65" t="str">
        <f t="shared" ref="L1614:Z1614" si="2534">if($E1614="","",if($E1614="Injured",if(and(L$1=year(today()),L$1&lt;=$I1614,L$1&gt;=$H1614),0,if(and(L$1&lt;=$I1614,L$1&gt;=$H1614),$F1614,"")),if($E1614="Dropped",if(and(L$1&lt;=$I1614,L$1&gt;=$H1614),if(Year($D1614)=L$1,$F1614*0.8,if((year($D1614)+1)=L$1,$F1614*0.6,$F1614*0.4)) ,""),if($E1614="Minors",0,if($E1614="FA Contract",if(and(L$1&lt;=$I1614,L$1&gt;=$H1614),$F1614,""),if($E1614="YP Contract",if(L$1=$H1614,500000,if(L$1=($H1614+1),1000000,if(L$1=($H1614+2),1500000,"")))))))))</f>
        <v/>
      </c>
      <c r="M1614" s="65" t="str">
        <f t="shared" si="2534"/>
        <v/>
      </c>
      <c r="N1614" s="65" t="str">
        <f t="shared" si="2534"/>
        <v/>
      </c>
      <c r="O1614" s="65" t="str">
        <f t="shared" si="2534"/>
        <v/>
      </c>
      <c r="P1614" s="65" t="str">
        <f t="shared" si="2534"/>
        <v/>
      </c>
      <c r="Q1614" s="65" t="str">
        <f t="shared" si="2534"/>
        <v/>
      </c>
      <c r="R1614" s="65" t="str">
        <f t="shared" si="2534"/>
        <v/>
      </c>
      <c r="S1614" s="65" t="str">
        <f t="shared" si="2534"/>
        <v/>
      </c>
      <c r="T1614" s="65" t="str">
        <f t="shared" si="2534"/>
        <v/>
      </c>
      <c r="U1614" s="65" t="str">
        <f t="shared" si="2534"/>
        <v/>
      </c>
      <c r="V1614" s="65" t="str">
        <f t="shared" si="2534"/>
        <v/>
      </c>
      <c r="W1614" s="65" t="str">
        <f t="shared" si="2534"/>
        <v/>
      </c>
      <c r="X1614" s="65" t="str">
        <f t="shared" si="2534"/>
        <v/>
      </c>
      <c r="Y1614" s="65" t="str">
        <f t="shared" si="2534"/>
        <v/>
      </c>
      <c r="Z1614" s="65" t="str">
        <f t="shared" si="2534"/>
        <v/>
      </c>
    </row>
    <row r="1615">
      <c r="B1615" s="23"/>
      <c r="C1615" s="9"/>
      <c r="D1615" s="9"/>
      <c r="E1615" s="9"/>
      <c r="F1615" s="2"/>
      <c r="G1615" s="3"/>
      <c r="I1615" s="64" t="str">
        <f t="shared" si="4"/>
        <v/>
      </c>
      <c r="J1615" s="13" t="str">
        <f t="shared" si="1840"/>
        <v/>
      </c>
      <c r="K1615" s="13" t="str">
        <f t="shared" si="1879"/>
        <v/>
      </c>
      <c r="L1615" s="65" t="str">
        <f t="shared" ref="L1615:Z1615" si="2535">if($E1615="","",if($E1615="Injured",if(and(L$1=year(today()),L$1&lt;=$I1615,L$1&gt;=$H1615),0,if(and(L$1&lt;=$I1615,L$1&gt;=$H1615),$F1615,"")),if($E1615="Dropped",if(and(L$1&lt;=$I1615,L$1&gt;=$H1615),if(Year($D1615)=L$1,$F1615*0.8,if((year($D1615)+1)=L$1,$F1615*0.6,$F1615*0.4)) ,""),if($E1615="Minors",0,if($E1615="FA Contract",if(and(L$1&lt;=$I1615,L$1&gt;=$H1615),$F1615,""),if($E1615="YP Contract",if(L$1=$H1615,500000,if(L$1=($H1615+1),1000000,if(L$1=($H1615+2),1500000,"")))))))))</f>
        <v/>
      </c>
      <c r="M1615" s="65" t="str">
        <f t="shared" si="2535"/>
        <v/>
      </c>
      <c r="N1615" s="65" t="str">
        <f t="shared" si="2535"/>
        <v/>
      </c>
      <c r="O1615" s="65" t="str">
        <f t="shared" si="2535"/>
        <v/>
      </c>
      <c r="P1615" s="65" t="str">
        <f t="shared" si="2535"/>
        <v/>
      </c>
      <c r="Q1615" s="65" t="str">
        <f t="shared" si="2535"/>
        <v/>
      </c>
      <c r="R1615" s="65" t="str">
        <f t="shared" si="2535"/>
        <v/>
      </c>
      <c r="S1615" s="65" t="str">
        <f t="shared" si="2535"/>
        <v/>
      </c>
      <c r="T1615" s="65" t="str">
        <f t="shared" si="2535"/>
        <v/>
      </c>
      <c r="U1615" s="65" t="str">
        <f t="shared" si="2535"/>
        <v/>
      </c>
      <c r="V1615" s="65" t="str">
        <f t="shared" si="2535"/>
        <v/>
      </c>
      <c r="W1615" s="65" t="str">
        <f t="shared" si="2535"/>
        <v/>
      </c>
      <c r="X1615" s="65" t="str">
        <f t="shared" si="2535"/>
        <v/>
      </c>
      <c r="Y1615" s="65" t="str">
        <f t="shared" si="2535"/>
        <v/>
      </c>
      <c r="Z1615" s="65" t="str">
        <f t="shared" si="2535"/>
        <v/>
      </c>
    </row>
    <row r="1616">
      <c r="B1616" s="23"/>
      <c r="C1616" s="9"/>
      <c r="D1616" s="9"/>
      <c r="E1616" s="9"/>
      <c r="F1616" s="2"/>
      <c r="G1616" s="3"/>
      <c r="I1616" s="64" t="str">
        <f t="shared" si="4"/>
        <v/>
      </c>
      <c r="J1616" s="13" t="str">
        <f t="shared" si="1840"/>
        <v/>
      </c>
      <c r="K1616" s="13" t="str">
        <f t="shared" si="1879"/>
        <v/>
      </c>
      <c r="L1616" s="65" t="str">
        <f t="shared" ref="L1616:Z1616" si="2536">if($E1616="","",if($E1616="Injured",if(and(L$1=year(today()),L$1&lt;=$I1616,L$1&gt;=$H1616),0,if(and(L$1&lt;=$I1616,L$1&gt;=$H1616),$F1616,"")),if($E1616="Dropped",if(and(L$1&lt;=$I1616,L$1&gt;=$H1616),if(Year($D1616)=L$1,$F1616*0.8,if((year($D1616)+1)=L$1,$F1616*0.6,$F1616*0.4)) ,""),if($E1616="Minors",0,if($E1616="FA Contract",if(and(L$1&lt;=$I1616,L$1&gt;=$H1616),$F1616,""),if($E1616="YP Contract",if(L$1=$H1616,500000,if(L$1=($H1616+1),1000000,if(L$1=($H1616+2),1500000,"")))))))))</f>
        <v/>
      </c>
      <c r="M1616" s="65" t="str">
        <f t="shared" si="2536"/>
        <v/>
      </c>
      <c r="N1616" s="65" t="str">
        <f t="shared" si="2536"/>
        <v/>
      </c>
      <c r="O1616" s="65" t="str">
        <f t="shared" si="2536"/>
        <v/>
      </c>
      <c r="P1616" s="65" t="str">
        <f t="shared" si="2536"/>
        <v/>
      </c>
      <c r="Q1616" s="65" t="str">
        <f t="shared" si="2536"/>
        <v/>
      </c>
      <c r="R1616" s="65" t="str">
        <f t="shared" si="2536"/>
        <v/>
      </c>
      <c r="S1616" s="65" t="str">
        <f t="shared" si="2536"/>
        <v/>
      </c>
      <c r="T1616" s="65" t="str">
        <f t="shared" si="2536"/>
        <v/>
      </c>
      <c r="U1616" s="65" t="str">
        <f t="shared" si="2536"/>
        <v/>
      </c>
      <c r="V1616" s="65" t="str">
        <f t="shared" si="2536"/>
        <v/>
      </c>
      <c r="W1616" s="65" t="str">
        <f t="shared" si="2536"/>
        <v/>
      </c>
      <c r="X1616" s="65" t="str">
        <f t="shared" si="2536"/>
        <v/>
      </c>
      <c r="Y1616" s="65" t="str">
        <f t="shared" si="2536"/>
        <v/>
      </c>
      <c r="Z1616" s="65" t="str">
        <f t="shared" si="2536"/>
        <v/>
      </c>
    </row>
    <row r="1617">
      <c r="B1617" s="23"/>
      <c r="C1617" s="9"/>
      <c r="D1617" s="9"/>
      <c r="E1617" s="9"/>
      <c r="F1617" s="2"/>
      <c r="G1617" s="3"/>
      <c r="I1617" s="64" t="str">
        <f t="shared" si="4"/>
        <v/>
      </c>
      <c r="J1617" s="13" t="str">
        <f t="shared" si="1840"/>
        <v/>
      </c>
      <c r="K1617" s="13" t="str">
        <f t="shared" si="1879"/>
        <v/>
      </c>
      <c r="L1617" s="65" t="str">
        <f t="shared" ref="L1617:Z1617" si="2537">if($E1617="","",if($E1617="Injured",if(and(L$1=year(today()),L$1&lt;=$I1617,L$1&gt;=$H1617),0,if(and(L$1&lt;=$I1617,L$1&gt;=$H1617),$F1617,"")),if($E1617="Dropped",if(and(L$1&lt;=$I1617,L$1&gt;=$H1617),if(Year($D1617)=L$1,$F1617*0.8,if((year($D1617)+1)=L$1,$F1617*0.6,$F1617*0.4)) ,""),if($E1617="Minors",0,if($E1617="FA Contract",if(and(L$1&lt;=$I1617,L$1&gt;=$H1617),$F1617,""),if($E1617="YP Contract",if(L$1=$H1617,500000,if(L$1=($H1617+1),1000000,if(L$1=($H1617+2),1500000,"")))))))))</f>
        <v/>
      </c>
      <c r="M1617" s="65" t="str">
        <f t="shared" si="2537"/>
        <v/>
      </c>
      <c r="N1617" s="65" t="str">
        <f t="shared" si="2537"/>
        <v/>
      </c>
      <c r="O1617" s="65" t="str">
        <f t="shared" si="2537"/>
        <v/>
      </c>
      <c r="P1617" s="65" t="str">
        <f t="shared" si="2537"/>
        <v/>
      </c>
      <c r="Q1617" s="65" t="str">
        <f t="shared" si="2537"/>
        <v/>
      </c>
      <c r="R1617" s="65" t="str">
        <f t="shared" si="2537"/>
        <v/>
      </c>
      <c r="S1617" s="65" t="str">
        <f t="shared" si="2537"/>
        <v/>
      </c>
      <c r="T1617" s="65" t="str">
        <f t="shared" si="2537"/>
        <v/>
      </c>
      <c r="U1617" s="65" t="str">
        <f t="shared" si="2537"/>
        <v/>
      </c>
      <c r="V1617" s="65" t="str">
        <f t="shared" si="2537"/>
        <v/>
      </c>
      <c r="W1617" s="65" t="str">
        <f t="shared" si="2537"/>
        <v/>
      </c>
      <c r="X1617" s="65" t="str">
        <f t="shared" si="2537"/>
        <v/>
      </c>
      <c r="Y1617" s="65" t="str">
        <f t="shared" si="2537"/>
        <v/>
      </c>
      <c r="Z1617" s="65" t="str">
        <f t="shared" si="2537"/>
        <v/>
      </c>
    </row>
    <row r="1618">
      <c r="B1618" s="23"/>
      <c r="C1618" s="9"/>
      <c r="D1618" s="9"/>
      <c r="E1618" s="9"/>
      <c r="F1618" s="2"/>
      <c r="G1618" s="3"/>
      <c r="I1618" s="64" t="str">
        <f t="shared" si="4"/>
        <v/>
      </c>
      <c r="J1618" s="13" t="str">
        <f t="shared" si="1840"/>
        <v/>
      </c>
      <c r="K1618" s="13" t="str">
        <f t="shared" si="1879"/>
        <v/>
      </c>
      <c r="L1618" s="65" t="str">
        <f t="shared" ref="L1618:Z1618" si="2538">if($E1618="","",if($E1618="Injured",if(and(L$1=year(today()),L$1&lt;=$I1618,L$1&gt;=$H1618),0,if(and(L$1&lt;=$I1618,L$1&gt;=$H1618),$F1618,"")),if($E1618="Dropped",if(and(L$1&lt;=$I1618,L$1&gt;=$H1618),if(Year($D1618)=L$1,$F1618*0.8,if((year($D1618)+1)=L$1,$F1618*0.6,$F1618*0.4)) ,""),if($E1618="Minors",0,if($E1618="FA Contract",if(and(L$1&lt;=$I1618,L$1&gt;=$H1618),$F1618,""),if($E1618="YP Contract",if(L$1=$H1618,500000,if(L$1=($H1618+1),1000000,if(L$1=($H1618+2),1500000,"")))))))))</f>
        <v/>
      </c>
      <c r="M1618" s="65" t="str">
        <f t="shared" si="2538"/>
        <v/>
      </c>
      <c r="N1618" s="65" t="str">
        <f t="shared" si="2538"/>
        <v/>
      </c>
      <c r="O1618" s="65" t="str">
        <f t="shared" si="2538"/>
        <v/>
      </c>
      <c r="P1618" s="65" t="str">
        <f t="shared" si="2538"/>
        <v/>
      </c>
      <c r="Q1618" s="65" t="str">
        <f t="shared" si="2538"/>
        <v/>
      </c>
      <c r="R1618" s="65" t="str">
        <f t="shared" si="2538"/>
        <v/>
      </c>
      <c r="S1618" s="65" t="str">
        <f t="shared" si="2538"/>
        <v/>
      </c>
      <c r="T1618" s="65" t="str">
        <f t="shared" si="2538"/>
        <v/>
      </c>
      <c r="U1618" s="65" t="str">
        <f t="shared" si="2538"/>
        <v/>
      </c>
      <c r="V1618" s="65" t="str">
        <f t="shared" si="2538"/>
        <v/>
      </c>
      <c r="W1618" s="65" t="str">
        <f t="shared" si="2538"/>
        <v/>
      </c>
      <c r="X1618" s="65" t="str">
        <f t="shared" si="2538"/>
        <v/>
      </c>
      <c r="Y1618" s="65" t="str">
        <f t="shared" si="2538"/>
        <v/>
      </c>
      <c r="Z1618" s="65" t="str">
        <f t="shared" si="2538"/>
        <v/>
      </c>
    </row>
    <row r="1619">
      <c r="B1619" s="23"/>
      <c r="C1619" s="9"/>
      <c r="D1619" s="9"/>
      <c r="E1619" s="9"/>
      <c r="F1619" s="2"/>
      <c r="G1619" s="3"/>
      <c r="I1619" s="64" t="str">
        <f t="shared" si="4"/>
        <v/>
      </c>
      <c r="J1619" s="13" t="str">
        <f t="shared" si="1840"/>
        <v/>
      </c>
      <c r="K1619" s="13" t="str">
        <f t="shared" si="1879"/>
        <v/>
      </c>
      <c r="L1619" s="65" t="str">
        <f t="shared" ref="L1619:Z1619" si="2539">if($E1619="","",if($E1619="Injured",if(and(L$1=year(today()),L$1&lt;=$I1619,L$1&gt;=$H1619),0,if(and(L$1&lt;=$I1619,L$1&gt;=$H1619),$F1619,"")),if($E1619="Dropped",if(and(L$1&lt;=$I1619,L$1&gt;=$H1619),if(Year($D1619)=L$1,$F1619*0.8,if((year($D1619)+1)=L$1,$F1619*0.6,$F1619*0.4)) ,""),if($E1619="Minors",0,if($E1619="FA Contract",if(and(L$1&lt;=$I1619,L$1&gt;=$H1619),$F1619,""),if($E1619="YP Contract",if(L$1=$H1619,500000,if(L$1=($H1619+1),1000000,if(L$1=($H1619+2),1500000,"")))))))))</f>
        <v/>
      </c>
      <c r="M1619" s="65" t="str">
        <f t="shared" si="2539"/>
        <v/>
      </c>
      <c r="N1619" s="65" t="str">
        <f t="shared" si="2539"/>
        <v/>
      </c>
      <c r="O1619" s="65" t="str">
        <f t="shared" si="2539"/>
        <v/>
      </c>
      <c r="P1619" s="65" t="str">
        <f t="shared" si="2539"/>
        <v/>
      </c>
      <c r="Q1619" s="65" t="str">
        <f t="shared" si="2539"/>
        <v/>
      </c>
      <c r="R1619" s="65" t="str">
        <f t="shared" si="2539"/>
        <v/>
      </c>
      <c r="S1619" s="65" t="str">
        <f t="shared" si="2539"/>
        <v/>
      </c>
      <c r="T1619" s="65" t="str">
        <f t="shared" si="2539"/>
        <v/>
      </c>
      <c r="U1619" s="65" t="str">
        <f t="shared" si="2539"/>
        <v/>
      </c>
      <c r="V1619" s="65" t="str">
        <f t="shared" si="2539"/>
        <v/>
      </c>
      <c r="W1619" s="65" t="str">
        <f t="shared" si="2539"/>
        <v/>
      </c>
      <c r="X1619" s="65" t="str">
        <f t="shared" si="2539"/>
        <v/>
      </c>
      <c r="Y1619" s="65" t="str">
        <f t="shared" si="2539"/>
        <v/>
      </c>
      <c r="Z1619" s="65" t="str">
        <f t="shared" si="2539"/>
        <v/>
      </c>
    </row>
    <row r="1620">
      <c r="B1620" s="23"/>
      <c r="C1620" s="9"/>
      <c r="D1620" s="9"/>
      <c r="E1620" s="9"/>
      <c r="F1620" s="2"/>
      <c r="G1620" s="3"/>
      <c r="I1620" s="64" t="str">
        <f t="shared" si="4"/>
        <v/>
      </c>
      <c r="J1620" s="13" t="str">
        <f t="shared" si="1840"/>
        <v/>
      </c>
      <c r="K1620" s="13" t="str">
        <f t="shared" si="1879"/>
        <v/>
      </c>
      <c r="L1620" s="65" t="str">
        <f t="shared" ref="L1620:Z1620" si="2540">if($E1620="","",if($E1620="Injured",if(and(L$1=year(today()),L$1&lt;=$I1620,L$1&gt;=$H1620),0,if(and(L$1&lt;=$I1620,L$1&gt;=$H1620),$F1620,"")),if($E1620="Dropped",if(and(L$1&lt;=$I1620,L$1&gt;=$H1620),if(Year($D1620)=L$1,$F1620*0.8,if((year($D1620)+1)=L$1,$F1620*0.6,$F1620*0.4)) ,""),if($E1620="Minors",0,if($E1620="FA Contract",if(and(L$1&lt;=$I1620,L$1&gt;=$H1620),$F1620,""),if($E1620="YP Contract",if(L$1=$H1620,500000,if(L$1=($H1620+1),1000000,if(L$1=($H1620+2),1500000,"")))))))))</f>
        <v/>
      </c>
      <c r="M1620" s="65" t="str">
        <f t="shared" si="2540"/>
        <v/>
      </c>
      <c r="N1620" s="65" t="str">
        <f t="shared" si="2540"/>
        <v/>
      </c>
      <c r="O1620" s="65" t="str">
        <f t="shared" si="2540"/>
        <v/>
      </c>
      <c r="P1620" s="65" t="str">
        <f t="shared" si="2540"/>
        <v/>
      </c>
      <c r="Q1620" s="65" t="str">
        <f t="shared" si="2540"/>
        <v/>
      </c>
      <c r="R1620" s="65" t="str">
        <f t="shared" si="2540"/>
        <v/>
      </c>
      <c r="S1620" s="65" t="str">
        <f t="shared" si="2540"/>
        <v/>
      </c>
      <c r="T1620" s="65" t="str">
        <f t="shared" si="2540"/>
        <v/>
      </c>
      <c r="U1620" s="65" t="str">
        <f t="shared" si="2540"/>
        <v/>
      </c>
      <c r="V1620" s="65" t="str">
        <f t="shared" si="2540"/>
        <v/>
      </c>
      <c r="W1620" s="65" t="str">
        <f t="shared" si="2540"/>
        <v/>
      </c>
      <c r="X1620" s="65" t="str">
        <f t="shared" si="2540"/>
        <v/>
      </c>
      <c r="Y1620" s="65" t="str">
        <f t="shared" si="2540"/>
        <v/>
      </c>
      <c r="Z1620" s="65" t="str">
        <f t="shared" si="2540"/>
        <v/>
      </c>
    </row>
    <row r="1621">
      <c r="B1621" s="23"/>
      <c r="C1621" s="9"/>
      <c r="D1621" s="9"/>
      <c r="E1621" s="9"/>
      <c r="F1621" s="2"/>
      <c r="G1621" s="3"/>
      <c r="I1621" s="64" t="str">
        <f t="shared" si="4"/>
        <v/>
      </c>
      <c r="J1621" s="13" t="str">
        <f t="shared" si="1840"/>
        <v/>
      </c>
      <c r="K1621" s="13" t="str">
        <f t="shared" si="1879"/>
        <v/>
      </c>
      <c r="L1621" s="65" t="str">
        <f t="shared" ref="L1621:Z1621" si="2541">if($E1621="","",if($E1621="Injured",if(and(L$1=year(today()),L$1&lt;=$I1621,L$1&gt;=$H1621),0,if(and(L$1&lt;=$I1621,L$1&gt;=$H1621),$F1621,"")),if($E1621="Dropped",if(and(L$1&lt;=$I1621,L$1&gt;=$H1621),if(Year($D1621)=L$1,$F1621*0.8,if((year($D1621)+1)=L$1,$F1621*0.6,$F1621*0.4)) ,""),if($E1621="Minors",0,if($E1621="FA Contract",if(and(L$1&lt;=$I1621,L$1&gt;=$H1621),$F1621,""),if($E1621="YP Contract",if(L$1=$H1621,500000,if(L$1=($H1621+1),1000000,if(L$1=($H1621+2),1500000,"")))))))))</f>
        <v/>
      </c>
      <c r="M1621" s="65" t="str">
        <f t="shared" si="2541"/>
        <v/>
      </c>
      <c r="N1621" s="65" t="str">
        <f t="shared" si="2541"/>
        <v/>
      </c>
      <c r="O1621" s="65" t="str">
        <f t="shared" si="2541"/>
        <v/>
      </c>
      <c r="P1621" s="65" t="str">
        <f t="shared" si="2541"/>
        <v/>
      </c>
      <c r="Q1621" s="65" t="str">
        <f t="shared" si="2541"/>
        <v/>
      </c>
      <c r="R1621" s="65" t="str">
        <f t="shared" si="2541"/>
        <v/>
      </c>
      <c r="S1621" s="65" t="str">
        <f t="shared" si="2541"/>
        <v/>
      </c>
      <c r="T1621" s="65" t="str">
        <f t="shared" si="2541"/>
        <v/>
      </c>
      <c r="U1621" s="65" t="str">
        <f t="shared" si="2541"/>
        <v/>
      </c>
      <c r="V1621" s="65" t="str">
        <f t="shared" si="2541"/>
        <v/>
      </c>
      <c r="W1621" s="65" t="str">
        <f t="shared" si="2541"/>
        <v/>
      </c>
      <c r="X1621" s="65" t="str">
        <f t="shared" si="2541"/>
        <v/>
      </c>
      <c r="Y1621" s="65" t="str">
        <f t="shared" si="2541"/>
        <v/>
      </c>
      <c r="Z1621" s="65" t="str">
        <f t="shared" si="2541"/>
        <v/>
      </c>
    </row>
    <row r="1622">
      <c r="B1622" s="23"/>
      <c r="C1622" s="9"/>
      <c r="D1622" s="9"/>
      <c r="E1622" s="9"/>
      <c r="F1622" s="2"/>
      <c r="G1622" s="3"/>
      <c r="I1622" s="64" t="str">
        <f t="shared" si="4"/>
        <v/>
      </c>
      <c r="J1622" s="13" t="str">
        <f t="shared" si="1840"/>
        <v/>
      </c>
      <c r="K1622" s="13" t="str">
        <f t="shared" si="1879"/>
        <v/>
      </c>
      <c r="L1622" s="65" t="str">
        <f t="shared" ref="L1622:Z1622" si="2542">if($E1622="","",if($E1622="Injured",if(and(L$1=year(today()),L$1&lt;=$I1622,L$1&gt;=$H1622),0,if(and(L$1&lt;=$I1622,L$1&gt;=$H1622),$F1622,"")),if($E1622="Dropped",if(and(L$1&lt;=$I1622,L$1&gt;=$H1622),if(Year($D1622)=L$1,$F1622*0.8,if((year($D1622)+1)=L$1,$F1622*0.6,$F1622*0.4)) ,""),if($E1622="Minors",0,if($E1622="FA Contract",if(and(L$1&lt;=$I1622,L$1&gt;=$H1622),$F1622,""),if($E1622="YP Contract",if(L$1=$H1622,500000,if(L$1=($H1622+1),1000000,if(L$1=($H1622+2),1500000,"")))))))))</f>
        <v/>
      </c>
      <c r="M1622" s="65" t="str">
        <f t="shared" si="2542"/>
        <v/>
      </c>
      <c r="N1622" s="65" t="str">
        <f t="shared" si="2542"/>
        <v/>
      </c>
      <c r="O1622" s="65" t="str">
        <f t="shared" si="2542"/>
        <v/>
      </c>
      <c r="P1622" s="65" t="str">
        <f t="shared" si="2542"/>
        <v/>
      </c>
      <c r="Q1622" s="65" t="str">
        <f t="shared" si="2542"/>
        <v/>
      </c>
      <c r="R1622" s="65" t="str">
        <f t="shared" si="2542"/>
        <v/>
      </c>
      <c r="S1622" s="65" t="str">
        <f t="shared" si="2542"/>
        <v/>
      </c>
      <c r="T1622" s="65" t="str">
        <f t="shared" si="2542"/>
        <v/>
      </c>
      <c r="U1622" s="65" t="str">
        <f t="shared" si="2542"/>
        <v/>
      </c>
      <c r="V1622" s="65" t="str">
        <f t="shared" si="2542"/>
        <v/>
      </c>
      <c r="W1622" s="65" t="str">
        <f t="shared" si="2542"/>
        <v/>
      </c>
      <c r="X1622" s="65" t="str">
        <f t="shared" si="2542"/>
        <v/>
      </c>
      <c r="Y1622" s="65" t="str">
        <f t="shared" si="2542"/>
        <v/>
      </c>
      <c r="Z1622" s="65" t="str">
        <f t="shared" si="2542"/>
        <v/>
      </c>
    </row>
    <row r="1623">
      <c r="B1623" s="23"/>
      <c r="C1623" s="9"/>
      <c r="D1623" s="9"/>
      <c r="E1623" s="9"/>
      <c r="F1623" s="2"/>
      <c r="G1623" s="3"/>
      <c r="I1623" s="64" t="str">
        <f t="shared" si="4"/>
        <v/>
      </c>
      <c r="J1623" s="13" t="str">
        <f t="shared" si="1840"/>
        <v/>
      </c>
      <c r="K1623" s="13" t="str">
        <f t="shared" si="1879"/>
        <v/>
      </c>
      <c r="L1623" s="65" t="str">
        <f t="shared" ref="L1623:Z1623" si="2543">if($E1623="","",if($E1623="Injured",if(and(L$1=year(today()),L$1&lt;=$I1623,L$1&gt;=$H1623),0,if(and(L$1&lt;=$I1623,L$1&gt;=$H1623),$F1623,"")),if($E1623="Dropped",if(and(L$1&lt;=$I1623,L$1&gt;=$H1623),if(Year($D1623)=L$1,$F1623*0.8,if((year($D1623)+1)=L$1,$F1623*0.6,$F1623*0.4)) ,""),if($E1623="Minors",0,if($E1623="FA Contract",if(and(L$1&lt;=$I1623,L$1&gt;=$H1623),$F1623,""),if($E1623="YP Contract",if(L$1=$H1623,500000,if(L$1=($H1623+1),1000000,if(L$1=($H1623+2),1500000,"")))))))))</f>
        <v/>
      </c>
      <c r="M1623" s="65" t="str">
        <f t="shared" si="2543"/>
        <v/>
      </c>
      <c r="N1623" s="65" t="str">
        <f t="shared" si="2543"/>
        <v/>
      </c>
      <c r="O1623" s="65" t="str">
        <f t="shared" si="2543"/>
        <v/>
      </c>
      <c r="P1623" s="65" t="str">
        <f t="shared" si="2543"/>
        <v/>
      </c>
      <c r="Q1623" s="65" t="str">
        <f t="shared" si="2543"/>
        <v/>
      </c>
      <c r="R1623" s="65" t="str">
        <f t="shared" si="2543"/>
        <v/>
      </c>
      <c r="S1623" s="65" t="str">
        <f t="shared" si="2543"/>
        <v/>
      </c>
      <c r="T1623" s="65" t="str">
        <f t="shared" si="2543"/>
        <v/>
      </c>
      <c r="U1623" s="65" t="str">
        <f t="shared" si="2543"/>
        <v/>
      </c>
      <c r="V1623" s="65" t="str">
        <f t="shared" si="2543"/>
        <v/>
      </c>
      <c r="W1623" s="65" t="str">
        <f t="shared" si="2543"/>
        <v/>
      </c>
      <c r="X1623" s="65" t="str">
        <f t="shared" si="2543"/>
        <v/>
      </c>
      <c r="Y1623" s="65" t="str">
        <f t="shared" si="2543"/>
        <v/>
      </c>
      <c r="Z1623" s="65" t="str">
        <f t="shared" si="2543"/>
        <v/>
      </c>
    </row>
    <row r="1624">
      <c r="B1624" s="23"/>
      <c r="C1624" s="9"/>
      <c r="D1624" s="9"/>
      <c r="E1624" s="9"/>
      <c r="F1624" s="2"/>
      <c r="G1624" s="3"/>
      <c r="I1624" s="64" t="str">
        <f t="shared" si="4"/>
        <v/>
      </c>
      <c r="J1624" s="13" t="str">
        <f t="shared" si="1840"/>
        <v/>
      </c>
      <c r="K1624" s="13" t="str">
        <f t="shared" si="1879"/>
        <v/>
      </c>
      <c r="L1624" s="65" t="str">
        <f t="shared" ref="L1624:Z1624" si="2544">if($E1624="","",if($E1624="Injured",if(and(L$1=year(today()),L$1&lt;=$I1624,L$1&gt;=$H1624),0,if(and(L$1&lt;=$I1624,L$1&gt;=$H1624),$F1624,"")),if($E1624="Dropped",if(and(L$1&lt;=$I1624,L$1&gt;=$H1624),if(Year($D1624)=L$1,$F1624*0.8,if((year($D1624)+1)=L$1,$F1624*0.6,$F1624*0.4)) ,""),if($E1624="Minors",0,if($E1624="FA Contract",if(and(L$1&lt;=$I1624,L$1&gt;=$H1624),$F1624,""),if($E1624="YP Contract",if(L$1=$H1624,500000,if(L$1=($H1624+1),1000000,if(L$1=($H1624+2),1500000,"")))))))))</f>
        <v/>
      </c>
      <c r="M1624" s="65" t="str">
        <f t="shared" si="2544"/>
        <v/>
      </c>
      <c r="N1624" s="65" t="str">
        <f t="shared" si="2544"/>
        <v/>
      </c>
      <c r="O1624" s="65" t="str">
        <f t="shared" si="2544"/>
        <v/>
      </c>
      <c r="P1624" s="65" t="str">
        <f t="shared" si="2544"/>
        <v/>
      </c>
      <c r="Q1624" s="65" t="str">
        <f t="shared" si="2544"/>
        <v/>
      </c>
      <c r="R1624" s="65" t="str">
        <f t="shared" si="2544"/>
        <v/>
      </c>
      <c r="S1624" s="65" t="str">
        <f t="shared" si="2544"/>
        <v/>
      </c>
      <c r="T1624" s="65" t="str">
        <f t="shared" si="2544"/>
        <v/>
      </c>
      <c r="U1624" s="65" t="str">
        <f t="shared" si="2544"/>
        <v/>
      </c>
      <c r="V1624" s="65" t="str">
        <f t="shared" si="2544"/>
        <v/>
      </c>
      <c r="W1624" s="65" t="str">
        <f t="shared" si="2544"/>
        <v/>
      </c>
      <c r="X1624" s="65" t="str">
        <f t="shared" si="2544"/>
        <v/>
      </c>
      <c r="Y1624" s="65" t="str">
        <f t="shared" si="2544"/>
        <v/>
      </c>
      <c r="Z1624" s="65" t="str">
        <f t="shared" si="2544"/>
        <v/>
      </c>
    </row>
    <row r="1625">
      <c r="B1625" s="23"/>
      <c r="C1625" s="9"/>
      <c r="D1625" s="9"/>
      <c r="E1625" s="9"/>
      <c r="F1625" s="2"/>
      <c r="G1625" s="3"/>
      <c r="I1625" s="64" t="str">
        <f t="shared" si="4"/>
        <v/>
      </c>
      <c r="J1625" s="13" t="str">
        <f t="shared" si="1840"/>
        <v/>
      </c>
      <c r="K1625" s="13" t="str">
        <f t="shared" si="1879"/>
        <v/>
      </c>
      <c r="L1625" s="65" t="str">
        <f t="shared" ref="L1625:Z1625" si="2545">if($E1625="","",if($E1625="Injured",if(and(L$1=year(today()),L$1&lt;=$I1625,L$1&gt;=$H1625),0,if(and(L$1&lt;=$I1625,L$1&gt;=$H1625),$F1625,"")),if($E1625="Dropped",if(and(L$1&lt;=$I1625,L$1&gt;=$H1625),if(Year($D1625)=L$1,$F1625*0.8,if((year($D1625)+1)=L$1,$F1625*0.6,$F1625*0.4)) ,""),if($E1625="Minors",0,if($E1625="FA Contract",if(and(L$1&lt;=$I1625,L$1&gt;=$H1625),$F1625,""),if($E1625="YP Contract",if(L$1=$H1625,500000,if(L$1=($H1625+1),1000000,if(L$1=($H1625+2),1500000,"")))))))))</f>
        <v/>
      </c>
      <c r="M1625" s="65" t="str">
        <f t="shared" si="2545"/>
        <v/>
      </c>
      <c r="N1625" s="65" t="str">
        <f t="shared" si="2545"/>
        <v/>
      </c>
      <c r="O1625" s="65" t="str">
        <f t="shared" si="2545"/>
        <v/>
      </c>
      <c r="P1625" s="65" t="str">
        <f t="shared" si="2545"/>
        <v/>
      </c>
      <c r="Q1625" s="65" t="str">
        <f t="shared" si="2545"/>
        <v/>
      </c>
      <c r="R1625" s="65" t="str">
        <f t="shared" si="2545"/>
        <v/>
      </c>
      <c r="S1625" s="65" t="str">
        <f t="shared" si="2545"/>
        <v/>
      </c>
      <c r="T1625" s="65" t="str">
        <f t="shared" si="2545"/>
        <v/>
      </c>
      <c r="U1625" s="65" t="str">
        <f t="shared" si="2545"/>
        <v/>
      </c>
      <c r="V1625" s="65" t="str">
        <f t="shared" si="2545"/>
        <v/>
      </c>
      <c r="W1625" s="65" t="str">
        <f t="shared" si="2545"/>
        <v/>
      </c>
      <c r="X1625" s="65" t="str">
        <f t="shared" si="2545"/>
        <v/>
      </c>
      <c r="Y1625" s="65" t="str">
        <f t="shared" si="2545"/>
        <v/>
      </c>
      <c r="Z1625" s="65" t="str">
        <f t="shared" si="2545"/>
        <v/>
      </c>
    </row>
    <row r="1626">
      <c r="B1626" s="23"/>
      <c r="C1626" s="9"/>
      <c r="D1626" s="9"/>
      <c r="E1626" s="9"/>
      <c r="F1626" s="2"/>
      <c r="G1626" s="3"/>
      <c r="I1626" s="64" t="str">
        <f t="shared" si="4"/>
        <v/>
      </c>
      <c r="J1626" s="13" t="str">
        <f t="shared" si="1840"/>
        <v/>
      </c>
      <c r="K1626" s="13" t="str">
        <f t="shared" si="1879"/>
        <v/>
      </c>
      <c r="L1626" s="65" t="str">
        <f t="shared" ref="L1626:Z1626" si="2546">if($E1626="","",if($E1626="Injured",if(and(L$1=year(today()),L$1&lt;=$I1626,L$1&gt;=$H1626),0,if(and(L$1&lt;=$I1626,L$1&gt;=$H1626),$F1626,"")),if($E1626="Dropped",if(and(L$1&lt;=$I1626,L$1&gt;=$H1626),if(Year($D1626)=L$1,$F1626*0.8,if((year($D1626)+1)=L$1,$F1626*0.6,$F1626*0.4)) ,""),if($E1626="Minors",0,if($E1626="FA Contract",if(and(L$1&lt;=$I1626,L$1&gt;=$H1626),$F1626,""),if($E1626="YP Contract",if(L$1=$H1626,500000,if(L$1=($H1626+1),1000000,if(L$1=($H1626+2),1500000,"")))))))))</f>
        <v/>
      </c>
      <c r="M1626" s="65" t="str">
        <f t="shared" si="2546"/>
        <v/>
      </c>
      <c r="N1626" s="65" t="str">
        <f t="shared" si="2546"/>
        <v/>
      </c>
      <c r="O1626" s="65" t="str">
        <f t="shared" si="2546"/>
        <v/>
      </c>
      <c r="P1626" s="65" t="str">
        <f t="shared" si="2546"/>
        <v/>
      </c>
      <c r="Q1626" s="65" t="str">
        <f t="shared" si="2546"/>
        <v/>
      </c>
      <c r="R1626" s="65" t="str">
        <f t="shared" si="2546"/>
        <v/>
      </c>
      <c r="S1626" s="65" t="str">
        <f t="shared" si="2546"/>
        <v/>
      </c>
      <c r="T1626" s="65" t="str">
        <f t="shared" si="2546"/>
        <v/>
      </c>
      <c r="U1626" s="65" t="str">
        <f t="shared" si="2546"/>
        <v/>
      </c>
      <c r="V1626" s="65" t="str">
        <f t="shared" si="2546"/>
        <v/>
      </c>
      <c r="W1626" s="65" t="str">
        <f t="shared" si="2546"/>
        <v/>
      </c>
      <c r="X1626" s="65" t="str">
        <f t="shared" si="2546"/>
        <v/>
      </c>
      <c r="Y1626" s="65" t="str">
        <f t="shared" si="2546"/>
        <v/>
      </c>
      <c r="Z1626" s="65" t="str">
        <f t="shared" si="2546"/>
        <v/>
      </c>
    </row>
    <row r="1627">
      <c r="B1627" s="23"/>
      <c r="C1627" s="9"/>
      <c r="D1627" s="9"/>
      <c r="E1627" s="9"/>
      <c r="F1627" s="2"/>
      <c r="G1627" s="3"/>
      <c r="I1627" s="64" t="str">
        <f t="shared" si="4"/>
        <v/>
      </c>
      <c r="J1627" s="13" t="str">
        <f t="shared" si="1840"/>
        <v/>
      </c>
      <c r="K1627" s="13" t="str">
        <f t="shared" si="1879"/>
        <v/>
      </c>
      <c r="L1627" s="65" t="str">
        <f t="shared" ref="L1627:Z1627" si="2547">if($E1627="","",if($E1627="Injured",if(and(L$1=year(today()),L$1&lt;=$I1627,L$1&gt;=$H1627),0,if(and(L$1&lt;=$I1627,L$1&gt;=$H1627),$F1627,"")),if($E1627="Dropped",if(and(L$1&lt;=$I1627,L$1&gt;=$H1627),if(Year($D1627)=L$1,$F1627*0.8,if((year($D1627)+1)=L$1,$F1627*0.6,$F1627*0.4)) ,""),if($E1627="Minors",0,if($E1627="FA Contract",if(and(L$1&lt;=$I1627,L$1&gt;=$H1627),$F1627,""),if($E1627="YP Contract",if(L$1=$H1627,500000,if(L$1=($H1627+1),1000000,if(L$1=($H1627+2),1500000,"")))))))))</f>
        <v/>
      </c>
      <c r="M1627" s="65" t="str">
        <f t="shared" si="2547"/>
        <v/>
      </c>
      <c r="N1627" s="65" t="str">
        <f t="shared" si="2547"/>
        <v/>
      </c>
      <c r="O1627" s="65" t="str">
        <f t="shared" si="2547"/>
        <v/>
      </c>
      <c r="P1627" s="65" t="str">
        <f t="shared" si="2547"/>
        <v/>
      </c>
      <c r="Q1627" s="65" t="str">
        <f t="shared" si="2547"/>
        <v/>
      </c>
      <c r="R1627" s="65" t="str">
        <f t="shared" si="2547"/>
        <v/>
      </c>
      <c r="S1627" s="65" t="str">
        <f t="shared" si="2547"/>
        <v/>
      </c>
      <c r="T1627" s="65" t="str">
        <f t="shared" si="2547"/>
        <v/>
      </c>
      <c r="U1627" s="65" t="str">
        <f t="shared" si="2547"/>
        <v/>
      </c>
      <c r="V1627" s="65" t="str">
        <f t="shared" si="2547"/>
        <v/>
      </c>
      <c r="W1627" s="65" t="str">
        <f t="shared" si="2547"/>
        <v/>
      </c>
      <c r="X1627" s="65" t="str">
        <f t="shared" si="2547"/>
        <v/>
      </c>
      <c r="Y1627" s="65" t="str">
        <f t="shared" si="2547"/>
        <v/>
      </c>
      <c r="Z1627" s="65" t="str">
        <f t="shared" si="2547"/>
        <v/>
      </c>
    </row>
    <row r="1628">
      <c r="B1628" s="23"/>
      <c r="C1628" s="9"/>
      <c r="D1628" s="9"/>
      <c r="E1628" s="9"/>
      <c r="F1628" s="2"/>
      <c r="G1628" s="3"/>
      <c r="I1628" s="64" t="str">
        <f t="shared" si="4"/>
        <v/>
      </c>
      <c r="J1628" s="13" t="str">
        <f t="shared" si="1840"/>
        <v/>
      </c>
      <c r="K1628" s="13" t="str">
        <f t="shared" si="1879"/>
        <v/>
      </c>
      <c r="L1628" s="65" t="str">
        <f t="shared" ref="L1628:Z1628" si="2548">if($E1628="","",if($E1628="Injured",if(and(L$1=year(today()),L$1&lt;=$I1628,L$1&gt;=$H1628),0,if(and(L$1&lt;=$I1628,L$1&gt;=$H1628),$F1628,"")),if($E1628="Dropped",if(and(L$1&lt;=$I1628,L$1&gt;=$H1628),if(Year($D1628)=L$1,$F1628*0.8,if((year($D1628)+1)=L$1,$F1628*0.6,$F1628*0.4)) ,""),if($E1628="Minors",0,if($E1628="FA Contract",if(and(L$1&lt;=$I1628,L$1&gt;=$H1628),$F1628,""),if($E1628="YP Contract",if(L$1=$H1628,500000,if(L$1=($H1628+1),1000000,if(L$1=($H1628+2),1500000,"")))))))))</f>
        <v/>
      </c>
      <c r="M1628" s="65" t="str">
        <f t="shared" si="2548"/>
        <v/>
      </c>
      <c r="N1628" s="65" t="str">
        <f t="shared" si="2548"/>
        <v/>
      </c>
      <c r="O1628" s="65" t="str">
        <f t="shared" si="2548"/>
        <v/>
      </c>
      <c r="P1628" s="65" t="str">
        <f t="shared" si="2548"/>
        <v/>
      </c>
      <c r="Q1628" s="65" t="str">
        <f t="shared" si="2548"/>
        <v/>
      </c>
      <c r="R1628" s="65" t="str">
        <f t="shared" si="2548"/>
        <v/>
      </c>
      <c r="S1628" s="65" t="str">
        <f t="shared" si="2548"/>
        <v/>
      </c>
      <c r="T1628" s="65" t="str">
        <f t="shared" si="2548"/>
        <v/>
      </c>
      <c r="U1628" s="65" t="str">
        <f t="shared" si="2548"/>
        <v/>
      </c>
      <c r="V1628" s="65" t="str">
        <f t="shared" si="2548"/>
        <v/>
      </c>
      <c r="W1628" s="65" t="str">
        <f t="shared" si="2548"/>
        <v/>
      </c>
      <c r="X1628" s="65" t="str">
        <f t="shared" si="2548"/>
        <v/>
      </c>
      <c r="Y1628" s="65" t="str">
        <f t="shared" si="2548"/>
        <v/>
      </c>
      <c r="Z1628" s="65" t="str">
        <f t="shared" si="2548"/>
        <v/>
      </c>
    </row>
    <row r="1629">
      <c r="B1629" s="23"/>
      <c r="C1629" s="9"/>
      <c r="D1629" s="9"/>
      <c r="E1629" s="9"/>
      <c r="F1629" s="2"/>
      <c r="G1629" s="3"/>
      <c r="I1629" s="64" t="str">
        <f t="shared" si="4"/>
        <v/>
      </c>
      <c r="J1629" s="13" t="str">
        <f t="shared" si="1840"/>
        <v/>
      </c>
      <c r="K1629" s="13" t="str">
        <f t="shared" si="1879"/>
        <v/>
      </c>
      <c r="L1629" s="65" t="str">
        <f t="shared" ref="L1629:Z1629" si="2549">if($E1629="","",if($E1629="Injured",if(and(L$1=year(today()),L$1&lt;=$I1629,L$1&gt;=$H1629),0,if(and(L$1&lt;=$I1629,L$1&gt;=$H1629),$F1629,"")),if($E1629="Dropped",if(and(L$1&lt;=$I1629,L$1&gt;=$H1629),if(Year($D1629)=L$1,$F1629*0.8,if((year($D1629)+1)=L$1,$F1629*0.6,$F1629*0.4)) ,""),if($E1629="Minors",0,if($E1629="FA Contract",if(and(L$1&lt;=$I1629,L$1&gt;=$H1629),$F1629,""),if($E1629="YP Contract",if(L$1=$H1629,500000,if(L$1=($H1629+1),1000000,if(L$1=($H1629+2),1500000,"")))))))))</f>
        <v/>
      </c>
      <c r="M1629" s="65" t="str">
        <f t="shared" si="2549"/>
        <v/>
      </c>
      <c r="N1629" s="65" t="str">
        <f t="shared" si="2549"/>
        <v/>
      </c>
      <c r="O1629" s="65" t="str">
        <f t="shared" si="2549"/>
        <v/>
      </c>
      <c r="P1629" s="65" t="str">
        <f t="shared" si="2549"/>
        <v/>
      </c>
      <c r="Q1629" s="65" t="str">
        <f t="shared" si="2549"/>
        <v/>
      </c>
      <c r="R1629" s="65" t="str">
        <f t="shared" si="2549"/>
        <v/>
      </c>
      <c r="S1629" s="65" t="str">
        <f t="shared" si="2549"/>
        <v/>
      </c>
      <c r="T1629" s="65" t="str">
        <f t="shared" si="2549"/>
        <v/>
      </c>
      <c r="U1629" s="65" t="str">
        <f t="shared" si="2549"/>
        <v/>
      </c>
      <c r="V1629" s="65" t="str">
        <f t="shared" si="2549"/>
        <v/>
      </c>
      <c r="W1629" s="65" t="str">
        <f t="shared" si="2549"/>
        <v/>
      </c>
      <c r="X1629" s="65" t="str">
        <f t="shared" si="2549"/>
        <v/>
      </c>
      <c r="Y1629" s="65" t="str">
        <f t="shared" si="2549"/>
        <v/>
      </c>
      <c r="Z1629" s="65" t="str">
        <f t="shared" si="2549"/>
        <v/>
      </c>
    </row>
    <row r="1630">
      <c r="B1630" s="23"/>
      <c r="C1630" s="9"/>
      <c r="D1630" s="9"/>
      <c r="E1630" s="9"/>
      <c r="F1630" s="2"/>
      <c r="G1630" s="3"/>
      <c r="I1630" s="64" t="str">
        <f t="shared" si="4"/>
        <v/>
      </c>
      <c r="J1630" s="13" t="str">
        <f t="shared" si="1840"/>
        <v/>
      </c>
      <c r="K1630" s="13" t="str">
        <f t="shared" si="1879"/>
        <v/>
      </c>
      <c r="L1630" s="65" t="str">
        <f t="shared" ref="L1630:Z1630" si="2550">if($E1630="","",if($E1630="Injured",if(and(L$1=year(today()),L$1&lt;=$I1630,L$1&gt;=$H1630),0,if(and(L$1&lt;=$I1630,L$1&gt;=$H1630),$F1630,"")),if($E1630="Dropped",if(and(L$1&lt;=$I1630,L$1&gt;=$H1630),if(Year($D1630)=L$1,$F1630*0.8,if((year($D1630)+1)=L$1,$F1630*0.6,$F1630*0.4)) ,""),if($E1630="Minors",0,if($E1630="FA Contract",if(and(L$1&lt;=$I1630,L$1&gt;=$H1630),$F1630,""),if($E1630="YP Contract",if(L$1=$H1630,500000,if(L$1=($H1630+1),1000000,if(L$1=($H1630+2),1500000,"")))))))))</f>
        <v/>
      </c>
      <c r="M1630" s="65" t="str">
        <f t="shared" si="2550"/>
        <v/>
      </c>
      <c r="N1630" s="65" t="str">
        <f t="shared" si="2550"/>
        <v/>
      </c>
      <c r="O1630" s="65" t="str">
        <f t="shared" si="2550"/>
        <v/>
      </c>
      <c r="P1630" s="65" t="str">
        <f t="shared" si="2550"/>
        <v/>
      </c>
      <c r="Q1630" s="65" t="str">
        <f t="shared" si="2550"/>
        <v/>
      </c>
      <c r="R1630" s="65" t="str">
        <f t="shared" si="2550"/>
        <v/>
      </c>
      <c r="S1630" s="65" t="str">
        <f t="shared" si="2550"/>
        <v/>
      </c>
      <c r="T1630" s="65" t="str">
        <f t="shared" si="2550"/>
        <v/>
      </c>
      <c r="U1630" s="65" t="str">
        <f t="shared" si="2550"/>
        <v/>
      </c>
      <c r="V1630" s="65" t="str">
        <f t="shared" si="2550"/>
        <v/>
      </c>
      <c r="W1630" s="65" t="str">
        <f t="shared" si="2550"/>
        <v/>
      </c>
      <c r="X1630" s="65" t="str">
        <f t="shared" si="2550"/>
        <v/>
      </c>
      <c r="Y1630" s="65" t="str">
        <f t="shared" si="2550"/>
        <v/>
      </c>
      <c r="Z1630" s="65" t="str">
        <f t="shared" si="2550"/>
        <v/>
      </c>
    </row>
    <row r="1631">
      <c r="B1631" s="23"/>
      <c r="C1631" s="9"/>
      <c r="D1631" s="9"/>
      <c r="E1631" s="9"/>
      <c r="F1631" s="2"/>
      <c r="G1631" s="3"/>
      <c r="I1631" s="64" t="str">
        <f t="shared" si="4"/>
        <v/>
      </c>
      <c r="J1631" s="13" t="str">
        <f t="shared" si="1840"/>
        <v/>
      </c>
      <c r="K1631" s="13" t="str">
        <f t="shared" si="1879"/>
        <v/>
      </c>
      <c r="L1631" s="65" t="str">
        <f t="shared" ref="L1631:Z1631" si="2551">if($E1631="","",if($E1631="Injured",if(and(L$1=year(today()),L$1&lt;=$I1631,L$1&gt;=$H1631),0,if(and(L$1&lt;=$I1631,L$1&gt;=$H1631),$F1631,"")),if($E1631="Dropped",if(and(L$1&lt;=$I1631,L$1&gt;=$H1631),if(Year($D1631)=L$1,$F1631*0.8,if((year($D1631)+1)=L$1,$F1631*0.6,$F1631*0.4)) ,""),if($E1631="Minors",0,if($E1631="FA Contract",if(and(L$1&lt;=$I1631,L$1&gt;=$H1631),$F1631,""),if($E1631="YP Contract",if(L$1=$H1631,500000,if(L$1=($H1631+1),1000000,if(L$1=($H1631+2),1500000,"")))))))))</f>
        <v/>
      </c>
      <c r="M1631" s="65" t="str">
        <f t="shared" si="2551"/>
        <v/>
      </c>
      <c r="N1631" s="65" t="str">
        <f t="shared" si="2551"/>
        <v/>
      </c>
      <c r="O1631" s="65" t="str">
        <f t="shared" si="2551"/>
        <v/>
      </c>
      <c r="P1631" s="65" t="str">
        <f t="shared" si="2551"/>
        <v/>
      </c>
      <c r="Q1631" s="65" t="str">
        <f t="shared" si="2551"/>
        <v/>
      </c>
      <c r="R1631" s="65" t="str">
        <f t="shared" si="2551"/>
        <v/>
      </c>
      <c r="S1631" s="65" t="str">
        <f t="shared" si="2551"/>
        <v/>
      </c>
      <c r="T1631" s="65" t="str">
        <f t="shared" si="2551"/>
        <v/>
      </c>
      <c r="U1631" s="65" t="str">
        <f t="shared" si="2551"/>
        <v/>
      </c>
      <c r="V1631" s="65" t="str">
        <f t="shared" si="2551"/>
        <v/>
      </c>
      <c r="W1631" s="65" t="str">
        <f t="shared" si="2551"/>
        <v/>
      </c>
      <c r="X1631" s="65" t="str">
        <f t="shared" si="2551"/>
        <v/>
      </c>
      <c r="Y1631" s="65" t="str">
        <f t="shared" si="2551"/>
        <v/>
      </c>
      <c r="Z1631" s="65" t="str">
        <f t="shared" si="2551"/>
        <v/>
      </c>
    </row>
    <row r="1632">
      <c r="B1632" s="23"/>
      <c r="C1632" s="9"/>
      <c r="D1632" s="9"/>
      <c r="E1632" s="9"/>
      <c r="F1632" s="2"/>
      <c r="G1632" s="3"/>
      <c r="I1632" s="64" t="str">
        <f t="shared" si="4"/>
        <v/>
      </c>
      <c r="J1632" s="13" t="str">
        <f t="shared" si="1840"/>
        <v/>
      </c>
      <c r="K1632" s="13" t="str">
        <f t="shared" si="1879"/>
        <v/>
      </c>
      <c r="L1632" s="65" t="str">
        <f t="shared" ref="L1632:Z1632" si="2552">if($E1632="","",if($E1632="Injured",if(and(L$1=year(today()),L$1&lt;=$I1632,L$1&gt;=$H1632),0,if(and(L$1&lt;=$I1632,L$1&gt;=$H1632),$F1632,"")),if($E1632="Dropped",if(and(L$1&lt;=$I1632,L$1&gt;=$H1632),if(Year($D1632)=L$1,$F1632*0.8,if((year($D1632)+1)=L$1,$F1632*0.6,$F1632*0.4)) ,""),if($E1632="Minors",0,if($E1632="FA Contract",if(and(L$1&lt;=$I1632,L$1&gt;=$H1632),$F1632,""),if($E1632="YP Contract",if(L$1=$H1632,500000,if(L$1=($H1632+1),1000000,if(L$1=($H1632+2),1500000,"")))))))))</f>
        <v/>
      </c>
      <c r="M1632" s="65" t="str">
        <f t="shared" si="2552"/>
        <v/>
      </c>
      <c r="N1632" s="65" t="str">
        <f t="shared" si="2552"/>
        <v/>
      </c>
      <c r="O1632" s="65" t="str">
        <f t="shared" si="2552"/>
        <v/>
      </c>
      <c r="P1632" s="65" t="str">
        <f t="shared" si="2552"/>
        <v/>
      </c>
      <c r="Q1632" s="65" t="str">
        <f t="shared" si="2552"/>
        <v/>
      </c>
      <c r="R1632" s="65" t="str">
        <f t="shared" si="2552"/>
        <v/>
      </c>
      <c r="S1632" s="65" t="str">
        <f t="shared" si="2552"/>
        <v/>
      </c>
      <c r="T1632" s="65" t="str">
        <f t="shared" si="2552"/>
        <v/>
      </c>
      <c r="U1632" s="65" t="str">
        <f t="shared" si="2552"/>
        <v/>
      </c>
      <c r="V1632" s="65" t="str">
        <f t="shared" si="2552"/>
        <v/>
      </c>
      <c r="W1632" s="65" t="str">
        <f t="shared" si="2552"/>
        <v/>
      </c>
      <c r="X1632" s="65" t="str">
        <f t="shared" si="2552"/>
        <v/>
      </c>
      <c r="Y1632" s="65" t="str">
        <f t="shared" si="2552"/>
        <v/>
      </c>
      <c r="Z1632" s="65" t="str">
        <f t="shared" si="2552"/>
        <v/>
      </c>
    </row>
    <row r="1633">
      <c r="B1633" s="23"/>
      <c r="C1633" s="9"/>
      <c r="D1633" s="9"/>
      <c r="E1633" s="9"/>
      <c r="F1633" s="2"/>
      <c r="G1633" s="3"/>
      <c r="I1633" s="64" t="str">
        <f t="shared" si="4"/>
        <v/>
      </c>
      <c r="J1633" s="13" t="str">
        <f t="shared" si="1840"/>
        <v/>
      </c>
      <c r="K1633" s="13" t="str">
        <f t="shared" si="1879"/>
        <v/>
      </c>
      <c r="L1633" s="65" t="str">
        <f t="shared" ref="L1633:Z1633" si="2553">if($E1633="","",if($E1633="Injured",if(and(L$1=year(today()),L$1&lt;=$I1633,L$1&gt;=$H1633),0,if(and(L$1&lt;=$I1633,L$1&gt;=$H1633),$F1633,"")),if($E1633="Dropped",if(and(L$1&lt;=$I1633,L$1&gt;=$H1633),if(Year($D1633)=L$1,$F1633*0.8,if((year($D1633)+1)=L$1,$F1633*0.6,$F1633*0.4)) ,""),if($E1633="Minors",0,if($E1633="FA Contract",if(and(L$1&lt;=$I1633,L$1&gt;=$H1633),$F1633,""),if($E1633="YP Contract",if(L$1=$H1633,500000,if(L$1=($H1633+1),1000000,if(L$1=($H1633+2),1500000,"")))))))))</f>
        <v/>
      </c>
      <c r="M1633" s="65" t="str">
        <f t="shared" si="2553"/>
        <v/>
      </c>
      <c r="N1633" s="65" t="str">
        <f t="shared" si="2553"/>
        <v/>
      </c>
      <c r="O1633" s="65" t="str">
        <f t="shared" si="2553"/>
        <v/>
      </c>
      <c r="P1633" s="65" t="str">
        <f t="shared" si="2553"/>
        <v/>
      </c>
      <c r="Q1633" s="65" t="str">
        <f t="shared" si="2553"/>
        <v/>
      </c>
      <c r="R1633" s="65" t="str">
        <f t="shared" si="2553"/>
        <v/>
      </c>
      <c r="S1633" s="65" t="str">
        <f t="shared" si="2553"/>
        <v/>
      </c>
      <c r="T1633" s="65" t="str">
        <f t="shared" si="2553"/>
        <v/>
      </c>
      <c r="U1633" s="65" t="str">
        <f t="shared" si="2553"/>
        <v/>
      </c>
      <c r="V1633" s="65" t="str">
        <f t="shared" si="2553"/>
        <v/>
      </c>
      <c r="W1633" s="65" t="str">
        <f t="shared" si="2553"/>
        <v/>
      </c>
      <c r="X1633" s="65" t="str">
        <f t="shared" si="2553"/>
        <v/>
      </c>
      <c r="Y1633" s="65" t="str">
        <f t="shared" si="2553"/>
        <v/>
      </c>
      <c r="Z1633" s="65" t="str">
        <f t="shared" si="2553"/>
        <v/>
      </c>
    </row>
    <row r="1634">
      <c r="B1634" s="23"/>
      <c r="C1634" s="9"/>
      <c r="D1634" s="9"/>
      <c r="E1634" s="9"/>
      <c r="F1634" s="2"/>
      <c r="G1634" s="3"/>
      <c r="I1634" s="64" t="str">
        <f t="shared" si="4"/>
        <v/>
      </c>
      <c r="J1634" s="13" t="str">
        <f t="shared" si="1840"/>
        <v/>
      </c>
      <c r="K1634" s="13" t="str">
        <f t="shared" si="1879"/>
        <v/>
      </c>
      <c r="L1634" s="65" t="str">
        <f t="shared" ref="L1634:Z1634" si="2554">if($E1634="","",if($E1634="Injured",if(and(L$1=year(today()),L$1&lt;=$I1634,L$1&gt;=$H1634),0,if(and(L$1&lt;=$I1634,L$1&gt;=$H1634),$F1634,"")),if($E1634="Dropped",if(and(L$1&lt;=$I1634,L$1&gt;=$H1634),if(Year($D1634)=L$1,$F1634*0.8,if((year($D1634)+1)=L$1,$F1634*0.6,$F1634*0.4)) ,""),if($E1634="Minors",0,if($E1634="FA Contract",if(and(L$1&lt;=$I1634,L$1&gt;=$H1634),$F1634,""),if($E1634="YP Contract",if(L$1=$H1634,500000,if(L$1=($H1634+1),1000000,if(L$1=($H1634+2),1500000,"")))))))))</f>
        <v/>
      </c>
      <c r="M1634" s="65" t="str">
        <f t="shared" si="2554"/>
        <v/>
      </c>
      <c r="N1634" s="65" t="str">
        <f t="shared" si="2554"/>
        <v/>
      </c>
      <c r="O1634" s="65" t="str">
        <f t="shared" si="2554"/>
        <v/>
      </c>
      <c r="P1634" s="65" t="str">
        <f t="shared" si="2554"/>
        <v/>
      </c>
      <c r="Q1634" s="65" t="str">
        <f t="shared" si="2554"/>
        <v/>
      </c>
      <c r="R1634" s="65" t="str">
        <f t="shared" si="2554"/>
        <v/>
      </c>
      <c r="S1634" s="65" t="str">
        <f t="shared" si="2554"/>
        <v/>
      </c>
      <c r="T1634" s="65" t="str">
        <f t="shared" si="2554"/>
        <v/>
      </c>
      <c r="U1634" s="65" t="str">
        <f t="shared" si="2554"/>
        <v/>
      </c>
      <c r="V1634" s="65" t="str">
        <f t="shared" si="2554"/>
        <v/>
      </c>
      <c r="W1634" s="65" t="str">
        <f t="shared" si="2554"/>
        <v/>
      </c>
      <c r="X1634" s="65" t="str">
        <f t="shared" si="2554"/>
        <v/>
      </c>
      <c r="Y1634" s="65" t="str">
        <f t="shared" si="2554"/>
        <v/>
      </c>
      <c r="Z1634" s="65" t="str">
        <f t="shared" si="2554"/>
        <v/>
      </c>
    </row>
    <row r="1635">
      <c r="B1635" s="23"/>
      <c r="C1635" s="9"/>
      <c r="D1635" s="9"/>
      <c r="E1635" s="9"/>
      <c r="F1635" s="2"/>
      <c r="G1635" s="3"/>
      <c r="I1635" s="64" t="str">
        <f t="shared" si="4"/>
        <v/>
      </c>
      <c r="J1635" s="13" t="str">
        <f t="shared" si="1840"/>
        <v/>
      </c>
      <c r="K1635" s="13" t="str">
        <f t="shared" si="1879"/>
        <v/>
      </c>
      <c r="L1635" s="65" t="str">
        <f t="shared" ref="L1635:Z1635" si="2555">if($E1635="","",if($E1635="Injured",if(and(L$1=year(today()),L$1&lt;=$I1635,L$1&gt;=$H1635),0,if(and(L$1&lt;=$I1635,L$1&gt;=$H1635),$F1635,"")),if($E1635="Dropped",if(and(L$1&lt;=$I1635,L$1&gt;=$H1635),if(Year($D1635)=L$1,$F1635*0.8,if((year($D1635)+1)=L$1,$F1635*0.6,$F1635*0.4)) ,""),if($E1635="Minors",0,if($E1635="FA Contract",if(and(L$1&lt;=$I1635,L$1&gt;=$H1635),$F1635,""),if($E1635="YP Contract",if(L$1=$H1635,500000,if(L$1=($H1635+1),1000000,if(L$1=($H1635+2),1500000,"")))))))))</f>
        <v/>
      </c>
      <c r="M1635" s="65" t="str">
        <f t="shared" si="2555"/>
        <v/>
      </c>
      <c r="N1635" s="65" t="str">
        <f t="shared" si="2555"/>
        <v/>
      </c>
      <c r="O1635" s="65" t="str">
        <f t="shared" si="2555"/>
        <v/>
      </c>
      <c r="P1635" s="65" t="str">
        <f t="shared" si="2555"/>
        <v/>
      </c>
      <c r="Q1635" s="65" t="str">
        <f t="shared" si="2555"/>
        <v/>
      </c>
      <c r="R1635" s="65" t="str">
        <f t="shared" si="2555"/>
        <v/>
      </c>
      <c r="S1635" s="65" t="str">
        <f t="shared" si="2555"/>
        <v/>
      </c>
      <c r="T1635" s="65" t="str">
        <f t="shared" si="2555"/>
        <v/>
      </c>
      <c r="U1635" s="65" t="str">
        <f t="shared" si="2555"/>
        <v/>
      </c>
      <c r="V1635" s="65" t="str">
        <f t="shared" si="2555"/>
        <v/>
      </c>
      <c r="W1635" s="65" t="str">
        <f t="shared" si="2555"/>
        <v/>
      </c>
      <c r="X1635" s="65" t="str">
        <f t="shared" si="2555"/>
        <v/>
      </c>
      <c r="Y1635" s="65" t="str">
        <f t="shared" si="2555"/>
        <v/>
      </c>
      <c r="Z1635" s="65" t="str">
        <f t="shared" si="2555"/>
        <v/>
      </c>
    </row>
    <row r="1636">
      <c r="B1636" s="23"/>
      <c r="C1636" s="9"/>
      <c r="D1636" s="9"/>
      <c r="E1636" s="9"/>
      <c r="F1636" s="2"/>
      <c r="G1636" s="3"/>
      <c r="I1636" s="64" t="str">
        <f t="shared" si="4"/>
        <v/>
      </c>
      <c r="J1636" s="13" t="str">
        <f t="shared" si="1840"/>
        <v/>
      </c>
      <c r="K1636" s="13" t="str">
        <f t="shared" si="1879"/>
        <v/>
      </c>
      <c r="L1636" s="65" t="str">
        <f t="shared" ref="L1636:Z1636" si="2556">if($E1636="","",if($E1636="Injured",if(and(L$1=year(today()),L$1&lt;=$I1636,L$1&gt;=$H1636),0,if(and(L$1&lt;=$I1636,L$1&gt;=$H1636),$F1636,"")),if($E1636="Dropped",if(and(L$1&lt;=$I1636,L$1&gt;=$H1636),if(Year($D1636)=L$1,$F1636*0.8,if((year($D1636)+1)=L$1,$F1636*0.6,$F1636*0.4)) ,""),if($E1636="Minors",0,if($E1636="FA Contract",if(and(L$1&lt;=$I1636,L$1&gt;=$H1636),$F1636,""),if($E1636="YP Contract",if(L$1=$H1636,500000,if(L$1=($H1636+1),1000000,if(L$1=($H1636+2),1500000,"")))))))))</f>
        <v/>
      </c>
      <c r="M1636" s="65" t="str">
        <f t="shared" si="2556"/>
        <v/>
      </c>
      <c r="N1636" s="65" t="str">
        <f t="shared" si="2556"/>
        <v/>
      </c>
      <c r="O1636" s="65" t="str">
        <f t="shared" si="2556"/>
        <v/>
      </c>
      <c r="P1636" s="65" t="str">
        <f t="shared" si="2556"/>
        <v/>
      </c>
      <c r="Q1636" s="65" t="str">
        <f t="shared" si="2556"/>
        <v/>
      </c>
      <c r="R1636" s="65" t="str">
        <f t="shared" si="2556"/>
        <v/>
      </c>
      <c r="S1636" s="65" t="str">
        <f t="shared" si="2556"/>
        <v/>
      </c>
      <c r="T1636" s="65" t="str">
        <f t="shared" si="2556"/>
        <v/>
      </c>
      <c r="U1636" s="65" t="str">
        <f t="shared" si="2556"/>
        <v/>
      </c>
      <c r="V1636" s="65" t="str">
        <f t="shared" si="2556"/>
        <v/>
      </c>
      <c r="W1636" s="65" t="str">
        <f t="shared" si="2556"/>
        <v/>
      </c>
      <c r="X1636" s="65" t="str">
        <f t="shared" si="2556"/>
        <v/>
      </c>
      <c r="Y1636" s="65" t="str">
        <f t="shared" si="2556"/>
        <v/>
      </c>
      <c r="Z1636" s="65" t="str">
        <f t="shared" si="2556"/>
        <v/>
      </c>
    </row>
    <row r="1637">
      <c r="B1637" s="23"/>
      <c r="C1637" s="9"/>
      <c r="D1637" s="9"/>
      <c r="E1637" s="9"/>
      <c r="F1637" s="2"/>
      <c r="G1637" s="3"/>
      <c r="I1637" s="64" t="str">
        <f t="shared" si="4"/>
        <v/>
      </c>
      <c r="J1637" s="13" t="str">
        <f t="shared" si="1840"/>
        <v/>
      </c>
      <c r="K1637" s="13" t="str">
        <f t="shared" si="1879"/>
        <v/>
      </c>
      <c r="L1637" s="65" t="str">
        <f t="shared" ref="L1637:Z1637" si="2557">if($E1637="","",if($E1637="Injured",if(and(L$1=year(today()),L$1&lt;=$I1637,L$1&gt;=$H1637),0,if(and(L$1&lt;=$I1637,L$1&gt;=$H1637),$F1637,"")),if($E1637="Dropped",if(and(L$1&lt;=$I1637,L$1&gt;=$H1637),if(Year($D1637)=L$1,$F1637*0.8,if((year($D1637)+1)=L$1,$F1637*0.6,$F1637*0.4)) ,""),if($E1637="Minors",0,if($E1637="FA Contract",if(and(L$1&lt;=$I1637,L$1&gt;=$H1637),$F1637,""),if($E1637="YP Contract",if(L$1=$H1637,500000,if(L$1=($H1637+1),1000000,if(L$1=($H1637+2),1500000,"")))))))))</f>
        <v/>
      </c>
      <c r="M1637" s="65" t="str">
        <f t="shared" si="2557"/>
        <v/>
      </c>
      <c r="N1637" s="65" t="str">
        <f t="shared" si="2557"/>
        <v/>
      </c>
      <c r="O1637" s="65" t="str">
        <f t="shared" si="2557"/>
        <v/>
      </c>
      <c r="P1637" s="65" t="str">
        <f t="shared" si="2557"/>
        <v/>
      </c>
      <c r="Q1637" s="65" t="str">
        <f t="shared" si="2557"/>
        <v/>
      </c>
      <c r="R1637" s="65" t="str">
        <f t="shared" si="2557"/>
        <v/>
      </c>
      <c r="S1637" s="65" t="str">
        <f t="shared" si="2557"/>
        <v/>
      </c>
      <c r="T1637" s="65" t="str">
        <f t="shared" si="2557"/>
        <v/>
      </c>
      <c r="U1637" s="65" t="str">
        <f t="shared" si="2557"/>
        <v/>
      </c>
      <c r="V1637" s="65" t="str">
        <f t="shared" si="2557"/>
        <v/>
      </c>
      <c r="W1637" s="65" t="str">
        <f t="shared" si="2557"/>
        <v/>
      </c>
      <c r="X1637" s="65" t="str">
        <f t="shared" si="2557"/>
        <v/>
      </c>
      <c r="Y1637" s="65" t="str">
        <f t="shared" si="2557"/>
        <v/>
      </c>
      <c r="Z1637" s="65" t="str">
        <f t="shared" si="2557"/>
        <v/>
      </c>
    </row>
    <row r="1638">
      <c r="B1638" s="23"/>
      <c r="C1638" s="9"/>
      <c r="D1638" s="9"/>
      <c r="E1638" s="9"/>
      <c r="F1638" s="2"/>
      <c r="G1638" s="3"/>
      <c r="I1638" s="64" t="str">
        <f t="shared" si="4"/>
        <v/>
      </c>
      <c r="J1638" s="13" t="str">
        <f t="shared" si="1840"/>
        <v/>
      </c>
      <c r="K1638" s="13" t="str">
        <f t="shared" si="1879"/>
        <v/>
      </c>
      <c r="L1638" s="65" t="str">
        <f t="shared" ref="L1638:Z1638" si="2558">if($E1638="","",if($E1638="Injured",if(and(L$1=year(today()),L$1&lt;=$I1638,L$1&gt;=$H1638),0,if(and(L$1&lt;=$I1638,L$1&gt;=$H1638),$F1638,"")),if($E1638="Dropped",if(and(L$1&lt;=$I1638,L$1&gt;=$H1638),if(Year($D1638)=L$1,$F1638*0.8,if((year($D1638)+1)=L$1,$F1638*0.6,$F1638*0.4)) ,""),if($E1638="Minors",0,if($E1638="FA Contract",if(and(L$1&lt;=$I1638,L$1&gt;=$H1638),$F1638,""),if($E1638="YP Contract",if(L$1=$H1638,500000,if(L$1=($H1638+1),1000000,if(L$1=($H1638+2),1500000,"")))))))))</f>
        <v/>
      </c>
      <c r="M1638" s="65" t="str">
        <f t="shared" si="2558"/>
        <v/>
      </c>
      <c r="N1638" s="65" t="str">
        <f t="shared" si="2558"/>
        <v/>
      </c>
      <c r="O1638" s="65" t="str">
        <f t="shared" si="2558"/>
        <v/>
      </c>
      <c r="P1638" s="65" t="str">
        <f t="shared" si="2558"/>
        <v/>
      </c>
      <c r="Q1638" s="65" t="str">
        <f t="shared" si="2558"/>
        <v/>
      </c>
      <c r="R1638" s="65" t="str">
        <f t="shared" si="2558"/>
        <v/>
      </c>
      <c r="S1638" s="65" t="str">
        <f t="shared" si="2558"/>
        <v/>
      </c>
      <c r="T1638" s="65" t="str">
        <f t="shared" si="2558"/>
        <v/>
      </c>
      <c r="U1638" s="65" t="str">
        <f t="shared" si="2558"/>
        <v/>
      </c>
      <c r="V1638" s="65" t="str">
        <f t="shared" si="2558"/>
        <v/>
      </c>
      <c r="W1638" s="65" t="str">
        <f t="shared" si="2558"/>
        <v/>
      </c>
      <c r="X1638" s="65" t="str">
        <f t="shared" si="2558"/>
        <v/>
      </c>
      <c r="Y1638" s="65" t="str">
        <f t="shared" si="2558"/>
        <v/>
      </c>
      <c r="Z1638" s="65" t="str">
        <f t="shared" si="2558"/>
        <v/>
      </c>
    </row>
    <row r="1639">
      <c r="B1639" s="23"/>
      <c r="C1639" s="9"/>
      <c r="D1639" s="9"/>
      <c r="E1639" s="9"/>
      <c r="F1639" s="2"/>
      <c r="G1639" s="3"/>
      <c r="I1639" s="64" t="str">
        <f t="shared" si="4"/>
        <v/>
      </c>
      <c r="J1639" s="13" t="str">
        <f t="shared" si="1840"/>
        <v/>
      </c>
      <c r="K1639" s="13" t="str">
        <f t="shared" si="1879"/>
        <v/>
      </c>
      <c r="L1639" s="65" t="str">
        <f t="shared" ref="L1639:Z1639" si="2559">if($E1639="","",if($E1639="Injured",if(and(L$1=year(today()),L$1&lt;=$I1639,L$1&gt;=$H1639),0,if(and(L$1&lt;=$I1639,L$1&gt;=$H1639),$F1639,"")),if($E1639="Dropped",if(and(L$1&lt;=$I1639,L$1&gt;=$H1639),if(Year($D1639)=L$1,$F1639*0.8,if((year($D1639)+1)=L$1,$F1639*0.6,$F1639*0.4)) ,""),if($E1639="Minors",0,if($E1639="FA Contract",if(and(L$1&lt;=$I1639,L$1&gt;=$H1639),$F1639,""),if($E1639="YP Contract",if(L$1=$H1639,500000,if(L$1=($H1639+1),1000000,if(L$1=($H1639+2),1500000,"")))))))))</f>
        <v/>
      </c>
      <c r="M1639" s="65" t="str">
        <f t="shared" si="2559"/>
        <v/>
      </c>
      <c r="N1639" s="65" t="str">
        <f t="shared" si="2559"/>
        <v/>
      </c>
      <c r="O1639" s="65" t="str">
        <f t="shared" si="2559"/>
        <v/>
      </c>
      <c r="P1639" s="65" t="str">
        <f t="shared" si="2559"/>
        <v/>
      </c>
      <c r="Q1639" s="65" t="str">
        <f t="shared" si="2559"/>
        <v/>
      </c>
      <c r="R1639" s="65" t="str">
        <f t="shared" si="2559"/>
        <v/>
      </c>
      <c r="S1639" s="65" t="str">
        <f t="shared" si="2559"/>
        <v/>
      </c>
      <c r="T1639" s="65" t="str">
        <f t="shared" si="2559"/>
        <v/>
      </c>
      <c r="U1639" s="65" t="str">
        <f t="shared" si="2559"/>
        <v/>
      </c>
      <c r="V1639" s="65" t="str">
        <f t="shared" si="2559"/>
        <v/>
      </c>
      <c r="W1639" s="65" t="str">
        <f t="shared" si="2559"/>
        <v/>
      </c>
      <c r="X1639" s="65" t="str">
        <f t="shared" si="2559"/>
        <v/>
      </c>
      <c r="Y1639" s="65" t="str">
        <f t="shared" si="2559"/>
        <v/>
      </c>
      <c r="Z1639" s="65" t="str">
        <f t="shared" si="2559"/>
        <v/>
      </c>
    </row>
    <row r="1640">
      <c r="B1640" s="23"/>
      <c r="C1640" s="9"/>
      <c r="D1640" s="9"/>
      <c r="E1640" s="9"/>
      <c r="F1640" s="2"/>
      <c r="G1640" s="3"/>
      <c r="I1640" s="64" t="str">
        <f t="shared" si="4"/>
        <v/>
      </c>
      <c r="J1640" s="13" t="str">
        <f t="shared" si="1840"/>
        <v/>
      </c>
      <c r="K1640" s="13" t="str">
        <f t="shared" si="1879"/>
        <v/>
      </c>
      <c r="L1640" s="65" t="str">
        <f t="shared" ref="L1640:Z1640" si="2560">if($E1640="","",if($E1640="Injured",if(and(L$1=year(today()),L$1&lt;=$I1640,L$1&gt;=$H1640),0,if(and(L$1&lt;=$I1640,L$1&gt;=$H1640),$F1640,"")),if($E1640="Dropped",if(and(L$1&lt;=$I1640,L$1&gt;=$H1640),if(Year($D1640)=L$1,$F1640*0.8,if((year($D1640)+1)=L$1,$F1640*0.6,$F1640*0.4)) ,""),if($E1640="Minors",0,if($E1640="FA Contract",if(and(L$1&lt;=$I1640,L$1&gt;=$H1640),$F1640,""),if($E1640="YP Contract",if(L$1=$H1640,500000,if(L$1=($H1640+1),1000000,if(L$1=($H1640+2),1500000,"")))))))))</f>
        <v/>
      </c>
      <c r="M1640" s="65" t="str">
        <f t="shared" si="2560"/>
        <v/>
      </c>
      <c r="N1640" s="65" t="str">
        <f t="shared" si="2560"/>
        <v/>
      </c>
      <c r="O1640" s="65" t="str">
        <f t="shared" si="2560"/>
        <v/>
      </c>
      <c r="P1640" s="65" t="str">
        <f t="shared" si="2560"/>
        <v/>
      </c>
      <c r="Q1640" s="65" t="str">
        <f t="shared" si="2560"/>
        <v/>
      </c>
      <c r="R1640" s="65" t="str">
        <f t="shared" si="2560"/>
        <v/>
      </c>
      <c r="S1640" s="65" t="str">
        <f t="shared" si="2560"/>
        <v/>
      </c>
      <c r="T1640" s="65" t="str">
        <f t="shared" si="2560"/>
        <v/>
      </c>
      <c r="U1640" s="65" t="str">
        <f t="shared" si="2560"/>
        <v/>
      </c>
      <c r="V1640" s="65" t="str">
        <f t="shared" si="2560"/>
        <v/>
      </c>
      <c r="W1640" s="65" t="str">
        <f t="shared" si="2560"/>
        <v/>
      </c>
      <c r="X1640" s="65" t="str">
        <f t="shared" si="2560"/>
        <v/>
      </c>
      <c r="Y1640" s="65" t="str">
        <f t="shared" si="2560"/>
        <v/>
      </c>
      <c r="Z1640" s="65" t="str">
        <f t="shared" si="2560"/>
        <v/>
      </c>
    </row>
    <row r="1641">
      <c r="B1641" s="23"/>
      <c r="C1641" s="9"/>
      <c r="D1641" s="9"/>
      <c r="E1641" s="9"/>
      <c r="F1641" s="2"/>
      <c r="G1641" s="3"/>
      <c r="I1641" s="64" t="str">
        <f t="shared" si="4"/>
        <v/>
      </c>
      <c r="J1641" s="13" t="str">
        <f t="shared" si="1840"/>
        <v/>
      </c>
      <c r="K1641" s="13" t="str">
        <f t="shared" si="1879"/>
        <v/>
      </c>
      <c r="L1641" s="65" t="str">
        <f t="shared" ref="L1641:Z1641" si="2561">if($E1641="","",if($E1641="Injured",if(and(L$1=year(today()),L$1&lt;=$I1641,L$1&gt;=$H1641),0,if(and(L$1&lt;=$I1641,L$1&gt;=$H1641),$F1641,"")),if($E1641="Dropped",if(and(L$1&lt;=$I1641,L$1&gt;=$H1641),if(Year($D1641)=L$1,$F1641*0.8,if((year($D1641)+1)=L$1,$F1641*0.6,$F1641*0.4)) ,""),if($E1641="Minors",0,if($E1641="FA Contract",if(and(L$1&lt;=$I1641,L$1&gt;=$H1641),$F1641,""),if($E1641="YP Contract",if(L$1=$H1641,500000,if(L$1=($H1641+1),1000000,if(L$1=($H1641+2),1500000,"")))))))))</f>
        <v/>
      </c>
      <c r="M1641" s="65" t="str">
        <f t="shared" si="2561"/>
        <v/>
      </c>
      <c r="N1641" s="65" t="str">
        <f t="shared" si="2561"/>
        <v/>
      </c>
      <c r="O1641" s="65" t="str">
        <f t="shared" si="2561"/>
        <v/>
      </c>
      <c r="P1641" s="65" t="str">
        <f t="shared" si="2561"/>
        <v/>
      </c>
      <c r="Q1641" s="65" t="str">
        <f t="shared" si="2561"/>
        <v/>
      </c>
      <c r="R1641" s="65" t="str">
        <f t="shared" si="2561"/>
        <v/>
      </c>
      <c r="S1641" s="65" t="str">
        <f t="shared" si="2561"/>
        <v/>
      </c>
      <c r="T1641" s="65" t="str">
        <f t="shared" si="2561"/>
        <v/>
      </c>
      <c r="U1641" s="65" t="str">
        <f t="shared" si="2561"/>
        <v/>
      </c>
      <c r="V1641" s="65" t="str">
        <f t="shared" si="2561"/>
        <v/>
      </c>
      <c r="W1641" s="65" t="str">
        <f t="shared" si="2561"/>
        <v/>
      </c>
      <c r="X1641" s="65" t="str">
        <f t="shared" si="2561"/>
        <v/>
      </c>
      <c r="Y1641" s="65" t="str">
        <f t="shared" si="2561"/>
        <v/>
      </c>
      <c r="Z1641" s="65" t="str">
        <f t="shared" si="2561"/>
        <v/>
      </c>
    </row>
    <row r="1642">
      <c r="B1642" s="23"/>
      <c r="C1642" s="9"/>
      <c r="D1642" s="9"/>
      <c r="E1642" s="9"/>
      <c r="F1642" s="2"/>
      <c r="G1642" s="3"/>
      <c r="I1642" s="64" t="str">
        <f t="shared" si="4"/>
        <v/>
      </c>
      <c r="J1642" s="13" t="str">
        <f t="shared" si="1840"/>
        <v/>
      </c>
      <c r="K1642" s="13" t="str">
        <f t="shared" si="1879"/>
        <v/>
      </c>
      <c r="L1642" s="65" t="str">
        <f t="shared" ref="L1642:Z1642" si="2562">if($E1642="","",if($E1642="Injured",if(and(L$1=year(today()),L$1&lt;=$I1642,L$1&gt;=$H1642),0,if(and(L$1&lt;=$I1642,L$1&gt;=$H1642),$F1642,"")),if($E1642="Dropped",if(and(L$1&lt;=$I1642,L$1&gt;=$H1642),if(Year($D1642)=L$1,$F1642*0.8,if((year($D1642)+1)=L$1,$F1642*0.6,$F1642*0.4)) ,""),if($E1642="Minors",0,if($E1642="FA Contract",if(and(L$1&lt;=$I1642,L$1&gt;=$H1642),$F1642,""),if($E1642="YP Contract",if(L$1=$H1642,500000,if(L$1=($H1642+1),1000000,if(L$1=($H1642+2),1500000,"")))))))))</f>
        <v/>
      </c>
      <c r="M1642" s="65" t="str">
        <f t="shared" si="2562"/>
        <v/>
      </c>
      <c r="N1642" s="65" t="str">
        <f t="shared" si="2562"/>
        <v/>
      </c>
      <c r="O1642" s="65" t="str">
        <f t="shared" si="2562"/>
        <v/>
      </c>
      <c r="P1642" s="65" t="str">
        <f t="shared" si="2562"/>
        <v/>
      </c>
      <c r="Q1642" s="65" t="str">
        <f t="shared" si="2562"/>
        <v/>
      </c>
      <c r="R1642" s="65" t="str">
        <f t="shared" si="2562"/>
        <v/>
      </c>
      <c r="S1642" s="65" t="str">
        <f t="shared" si="2562"/>
        <v/>
      </c>
      <c r="T1642" s="65" t="str">
        <f t="shared" si="2562"/>
        <v/>
      </c>
      <c r="U1642" s="65" t="str">
        <f t="shared" si="2562"/>
        <v/>
      </c>
      <c r="V1642" s="65" t="str">
        <f t="shared" si="2562"/>
        <v/>
      </c>
      <c r="W1642" s="65" t="str">
        <f t="shared" si="2562"/>
        <v/>
      </c>
      <c r="X1642" s="65" t="str">
        <f t="shared" si="2562"/>
        <v/>
      </c>
      <c r="Y1642" s="65" t="str">
        <f t="shared" si="2562"/>
        <v/>
      </c>
      <c r="Z1642" s="65" t="str">
        <f t="shared" si="2562"/>
        <v/>
      </c>
    </row>
    <row r="1643">
      <c r="B1643" s="23"/>
      <c r="C1643" s="9"/>
      <c r="D1643" s="9"/>
      <c r="E1643" s="9"/>
      <c r="F1643" s="2"/>
      <c r="G1643" s="3"/>
      <c r="I1643" s="64" t="str">
        <f t="shared" si="4"/>
        <v/>
      </c>
      <c r="J1643" s="13" t="str">
        <f t="shared" si="1840"/>
        <v/>
      </c>
      <c r="K1643" s="13" t="str">
        <f t="shared" si="1879"/>
        <v/>
      </c>
      <c r="L1643" s="65" t="str">
        <f t="shared" ref="L1643:Z1643" si="2563">if($E1643="","",if($E1643="Injured",if(and(L$1=year(today()),L$1&lt;=$I1643,L$1&gt;=$H1643),0,if(and(L$1&lt;=$I1643,L$1&gt;=$H1643),$F1643,"")),if($E1643="Dropped",if(and(L$1&lt;=$I1643,L$1&gt;=$H1643),if(Year($D1643)=L$1,$F1643*0.8,if((year($D1643)+1)=L$1,$F1643*0.6,$F1643*0.4)) ,""),if($E1643="Minors",0,if($E1643="FA Contract",if(and(L$1&lt;=$I1643,L$1&gt;=$H1643),$F1643,""),if($E1643="YP Contract",if(L$1=$H1643,500000,if(L$1=($H1643+1),1000000,if(L$1=($H1643+2),1500000,"")))))))))</f>
        <v/>
      </c>
      <c r="M1643" s="65" t="str">
        <f t="shared" si="2563"/>
        <v/>
      </c>
      <c r="N1643" s="65" t="str">
        <f t="shared" si="2563"/>
        <v/>
      </c>
      <c r="O1643" s="65" t="str">
        <f t="shared" si="2563"/>
        <v/>
      </c>
      <c r="P1643" s="65" t="str">
        <f t="shared" si="2563"/>
        <v/>
      </c>
      <c r="Q1643" s="65" t="str">
        <f t="shared" si="2563"/>
        <v/>
      </c>
      <c r="R1643" s="65" t="str">
        <f t="shared" si="2563"/>
        <v/>
      </c>
      <c r="S1643" s="65" t="str">
        <f t="shared" si="2563"/>
        <v/>
      </c>
      <c r="T1643" s="65" t="str">
        <f t="shared" si="2563"/>
        <v/>
      </c>
      <c r="U1643" s="65" t="str">
        <f t="shared" si="2563"/>
        <v/>
      </c>
      <c r="V1643" s="65" t="str">
        <f t="shared" si="2563"/>
        <v/>
      </c>
      <c r="W1643" s="65" t="str">
        <f t="shared" si="2563"/>
        <v/>
      </c>
      <c r="X1643" s="65" t="str">
        <f t="shared" si="2563"/>
        <v/>
      </c>
      <c r="Y1643" s="65" t="str">
        <f t="shared" si="2563"/>
        <v/>
      </c>
      <c r="Z1643" s="65" t="str">
        <f t="shared" si="2563"/>
        <v/>
      </c>
    </row>
    <row r="1644">
      <c r="B1644" s="23"/>
      <c r="C1644" s="9"/>
      <c r="D1644" s="9"/>
      <c r="E1644" s="9"/>
      <c r="F1644" s="2"/>
      <c r="G1644" s="3"/>
      <c r="I1644" s="64" t="str">
        <f t="shared" si="4"/>
        <v/>
      </c>
      <c r="J1644" s="13" t="str">
        <f t="shared" si="1840"/>
        <v/>
      </c>
      <c r="K1644" s="13" t="str">
        <f t="shared" si="1879"/>
        <v/>
      </c>
      <c r="L1644" s="65" t="str">
        <f t="shared" ref="L1644:Z1644" si="2564">if($E1644="","",if($E1644="Injured",if(and(L$1=year(today()),L$1&lt;=$I1644,L$1&gt;=$H1644),0,if(and(L$1&lt;=$I1644,L$1&gt;=$H1644),$F1644,"")),if($E1644="Dropped",if(and(L$1&lt;=$I1644,L$1&gt;=$H1644),if(Year($D1644)=L$1,$F1644*0.8,if((year($D1644)+1)=L$1,$F1644*0.6,$F1644*0.4)) ,""),if($E1644="Minors",0,if($E1644="FA Contract",if(and(L$1&lt;=$I1644,L$1&gt;=$H1644),$F1644,""),if($E1644="YP Contract",if(L$1=$H1644,500000,if(L$1=($H1644+1),1000000,if(L$1=($H1644+2),1500000,"")))))))))</f>
        <v/>
      </c>
      <c r="M1644" s="65" t="str">
        <f t="shared" si="2564"/>
        <v/>
      </c>
      <c r="N1644" s="65" t="str">
        <f t="shared" si="2564"/>
        <v/>
      </c>
      <c r="O1644" s="65" t="str">
        <f t="shared" si="2564"/>
        <v/>
      </c>
      <c r="P1644" s="65" t="str">
        <f t="shared" si="2564"/>
        <v/>
      </c>
      <c r="Q1644" s="65" t="str">
        <f t="shared" si="2564"/>
        <v/>
      </c>
      <c r="R1644" s="65" t="str">
        <f t="shared" si="2564"/>
        <v/>
      </c>
      <c r="S1644" s="65" t="str">
        <f t="shared" si="2564"/>
        <v/>
      </c>
      <c r="T1644" s="65" t="str">
        <f t="shared" si="2564"/>
        <v/>
      </c>
      <c r="U1644" s="65" t="str">
        <f t="shared" si="2564"/>
        <v/>
      </c>
      <c r="V1644" s="65" t="str">
        <f t="shared" si="2564"/>
        <v/>
      </c>
      <c r="W1644" s="65" t="str">
        <f t="shared" si="2564"/>
        <v/>
      </c>
      <c r="X1644" s="65" t="str">
        <f t="shared" si="2564"/>
        <v/>
      </c>
      <c r="Y1644" s="65" t="str">
        <f t="shared" si="2564"/>
        <v/>
      </c>
      <c r="Z1644" s="65" t="str">
        <f t="shared" si="2564"/>
        <v/>
      </c>
    </row>
    <row r="1645">
      <c r="B1645" s="23"/>
      <c r="C1645" s="9"/>
      <c r="D1645" s="9"/>
      <c r="E1645" s="9"/>
      <c r="F1645" s="2"/>
      <c r="G1645" s="3"/>
      <c r="I1645" s="64" t="str">
        <f t="shared" si="4"/>
        <v/>
      </c>
      <c r="J1645" s="13" t="str">
        <f t="shared" si="1840"/>
        <v/>
      </c>
      <c r="K1645" s="13" t="str">
        <f t="shared" si="1879"/>
        <v/>
      </c>
      <c r="L1645" s="65" t="str">
        <f t="shared" ref="L1645:Z1645" si="2565">if($E1645="","",if($E1645="Injured",if(and(L$1=year(today()),L$1&lt;=$I1645,L$1&gt;=$H1645),0,if(and(L$1&lt;=$I1645,L$1&gt;=$H1645),$F1645,"")),if($E1645="Dropped",if(and(L$1&lt;=$I1645,L$1&gt;=$H1645),if(Year($D1645)=L$1,$F1645*0.8,if((year($D1645)+1)=L$1,$F1645*0.6,$F1645*0.4)) ,""),if($E1645="Minors",0,if($E1645="FA Contract",if(and(L$1&lt;=$I1645,L$1&gt;=$H1645),$F1645,""),if($E1645="YP Contract",if(L$1=$H1645,500000,if(L$1=($H1645+1),1000000,if(L$1=($H1645+2),1500000,"")))))))))</f>
        <v/>
      </c>
      <c r="M1645" s="65" t="str">
        <f t="shared" si="2565"/>
        <v/>
      </c>
      <c r="N1645" s="65" t="str">
        <f t="shared" si="2565"/>
        <v/>
      </c>
      <c r="O1645" s="65" t="str">
        <f t="shared" si="2565"/>
        <v/>
      </c>
      <c r="P1645" s="65" t="str">
        <f t="shared" si="2565"/>
        <v/>
      </c>
      <c r="Q1645" s="65" t="str">
        <f t="shared" si="2565"/>
        <v/>
      </c>
      <c r="R1645" s="65" t="str">
        <f t="shared" si="2565"/>
        <v/>
      </c>
      <c r="S1645" s="65" t="str">
        <f t="shared" si="2565"/>
        <v/>
      </c>
      <c r="T1645" s="65" t="str">
        <f t="shared" si="2565"/>
        <v/>
      </c>
      <c r="U1645" s="65" t="str">
        <f t="shared" si="2565"/>
        <v/>
      </c>
      <c r="V1645" s="65" t="str">
        <f t="shared" si="2565"/>
        <v/>
      </c>
      <c r="W1645" s="65" t="str">
        <f t="shared" si="2565"/>
        <v/>
      </c>
      <c r="X1645" s="65" t="str">
        <f t="shared" si="2565"/>
        <v/>
      </c>
      <c r="Y1645" s="65" t="str">
        <f t="shared" si="2565"/>
        <v/>
      </c>
      <c r="Z1645" s="65" t="str">
        <f t="shared" si="2565"/>
        <v/>
      </c>
    </row>
    <row r="1646">
      <c r="B1646" s="23"/>
      <c r="C1646" s="9"/>
      <c r="D1646" s="9"/>
      <c r="E1646" s="9"/>
      <c r="F1646" s="2"/>
      <c r="G1646" s="3"/>
      <c r="I1646" s="64" t="str">
        <f t="shared" si="4"/>
        <v/>
      </c>
      <c r="J1646" s="13" t="str">
        <f t="shared" si="1840"/>
        <v/>
      </c>
      <c r="K1646" s="13" t="str">
        <f t="shared" si="1879"/>
        <v/>
      </c>
      <c r="L1646" s="65" t="str">
        <f t="shared" ref="L1646:Z1646" si="2566">if($E1646="","",if($E1646="Injured",if(and(L$1=year(today()),L$1&lt;=$I1646,L$1&gt;=$H1646),0,if(and(L$1&lt;=$I1646,L$1&gt;=$H1646),$F1646,"")),if($E1646="Dropped",if(and(L$1&lt;=$I1646,L$1&gt;=$H1646),if(Year($D1646)=L$1,$F1646*0.8,if((year($D1646)+1)=L$1,$F1646*0.6,$F1646*0.4)) ,""),if($E1646="Minors",0,if($E1646="FA Contract",if(and(L$1&lt;=$I1646,L$1&gt;=$H1646),$F1646,""),if($E1646="YP Contract",if(L$1=$H1646,500000,if(L$1=($H1646+1),1000000,if(L$1=($H1646+2),1500000,"")))))))))</f>
        <v/>
      </c>
      <c r="M1646" s="65" t="str">
        <f t="shared" si="2566"/>
        <v/>
      </c>
      <c r="N1646" s="65" t="str">
        <f t="shared" si="2566"/>
        <v/>
      </c>
      <c r="O1646" s="65" t="str">
        <f t="shared" si="2566"/>
        <v/>
      </c>
      <c r="P1646" s="65" t="str">
        <f t="shared" si="2566"/>
        <v/>
      </c>
      <c r="Q1646" s="65" t="str">
        <f t="shared" si="2566"/>
        <v/>
      </c>
      <c r="R1646" s="65" t="str">
        <f t="shared" si="2566"/>
        <v/>
      </c>
      <c r="S1646" s="65" t="str">
        <f t="shared" si="2566"/>
        <v/>
      </c>
      <c r="T1646" s="65" t="str">
        <f t="shared" si="2566"/>
        <v/>
      </c>
      <c r="U1646" s="65" t="str">
        <f t="shared" si="2566"/>
        <v/>
      </c>
      <c r="V1646" s="65" t="str">
        <f t="shared" si="2566"/>
        <v/>
      </c>
      <c r="W1646" s="65" t="str">
        <f t="shared" si="2566"/>
        <v/>
      </c>
      <c r="X1646" s="65" t="str">
        <f t="shared" si="2566"/>
        <v/>
      </c>
      <c r="Y1646" s="65" t="str">
        <f t="shared" si="2566"/>
        <v/>
      </c>
      <c r="Z1646" s="65" t="str">
        <f t="shared" si="2566"/>
        <v/>
      </c>
    </row>
    <row r="1647">
      <c r="B1647" s="23"/>
      <c r="C1647" s="9"/>
      <c r="D1647" s="9"/>
      <c r="E1647" s="9"/>
      <c r="F1647" s="2"/>
      <c r="G1647" s="3"/>
      <c r="I1647" s="64" t="str">
        <f t="shared" si="4"/>
        <v/>
      </c>
      <c r="J1647" s="13" t="str">
        <f t="shared" si="1840"/>
        <v/>
      </c>
      <c r="K1647" s="13" t="str">
        <f t="shared" si="1879"/>
        <v/>
      </c>
      <c r="L1647" s="65" t="str">
        <f t="shared" ref="L1647:Z1647" si="2567">if($E1647="","",if($E1647="Injured",if(and(L$1=year(today()),L$1&lt;=$I1647,L$1&gt;=$H1647),0,if(and(L$1&lt;=$I1647,L$1&gt;=$H1647),$F1647,"")),if($E1647="Dropped",if(and(L$1&lt;=$I1647,L$1&gt;=$H1647),if(Year($D1647)=L$1,$F1647*0.8,if((year($D1647)+1)=L$1,$F1647*0.6,$F1647*0.4)) ,""),if($E1647="Minors",0,if($E1647="FA Contract",if(and(L$1&lt;=$I1647,L$1&gt;=$H1647),$F1647,""),if($E1647="YP Contract",if(L$1=$H1647,500000,if(L$1=($H1647+1),1000000,if(L$1=($H1647+2),1500000,"")))))))))</f>
        <v/>
      </c>
      <c r="M1647" s="65" t="str">
        <f t="shared" si="2567"/>
        <v/>
      </c>
      <c r="N1647" s="65" t="str">
        <f t="shared" si="2567"/>
        <v/>
      </c>
      <c r="O1647" s="65" t="str">
        <f t="shared" si="2567"/>
        <v/>
      </c>
      <c r="P1647" s="65" t="str">
        <f t="shared" si="2567"/>
        <v/>
      </c>
      <c r="Q1647" s="65" t="str">
        <f t="shared" si="2567"/>
        <v/>
      </c>
      <c r="R1647" s="65" t="str">
        <f t="shared" si="2567"/>
        <v/>
      </c>
      <c r="S1647" s="65" t="str">
        <f t="shared" si="2567"/>
        <v/>
      </c>
      <c r="T1647" s="65" t="str">
        <f t="shared" si="2567"/>
        <v/>
      </c>
      <c r="U1647" s="65" t="str">
        <f t="shared" si="2567"/>
        <v/>
      </c>
      <c r="V1647" s="65" t="str">
        <f t="shared" si="2567"/>
        <v/>
      </c>
      <c r="W1647" s="65" t="str">
        <f t="shared" si="2567"/>
        <v/>
      </c>
      <c r="X1647" s="65" t="str">
        <f t="shared" si="2567"/>
        <v/>
      </c>
      <c r="Y1647" s="65" t="str">
        <f t="shared" si="2567"/>
        <v/>
      </c>
      <c r="Z1647" s="65" t="str">
        <f t="shared" si="2567"/>
        <v/>
      </c>
    </row>
    <row r="1648">
      <c r="B1648" s="23"/>
      <c r="C1648" s="9"/>
      <c r="D1648" s="9"/>
      <c r="E1648" s="9"/>
      <c r="F1648" s="2"/>
      <c r="G1648" s="3"/>
      <c r="I1648" s="64" t="str">
        <f t="shared" si="4"/>
        <v/>
      </c>
      <c r="J1648" s="13" t="str">
        <f t="shared" si="1840"/>
        <v/>
      </c>
      <c r="K1648" s="13" t="str">
        <f t="shared" si="1879"/>
        <v/>
      </c>
      <c r="L1648" s="65" t="str">
        <f t="shared" ref="L1648:Z1648" si="2568">if($E1648="","",if($E1648="Injured",if(and(L$1=year(today()),L$1&lt;=$I1648,L$1&gt;=$H1648),0,if(and(L$1&lt;=$I1648,L$1&gt;=$H1648),$F1648,"")),if($E1648="Dropped",if(and(L$1&lt;=$I1648,L$1&gt;=$H1648),if(Year($D1648)=L$1,$F1648*0.8,if((year($D1648)+1)=L$1,$F1648*0.6,$F1648*0.4)) ,""),if($E1648="Minors",0,if($E1648="FA Contract",if(and(L$1&lt;=$I1648,L$1&gt;=$H1648),$F1648,""),if($E1648="YP Contract",if(L$1=$H1648,500000,if(L$1=($H1648+1),1000000,if(L$1=($H1648+2),1500000,"")))))))))</f>
        <v/>
      </c>
      <c r="M1648" s="65" t="str">
        <f t="shared" si="2568"/>
        <v/>
      </c>
      <c r="N1648" s="65" t="str">
        <f t="shared" si="2568"/>
        <v/>
      </c>
      <c r="O1648" s="65" t="str">
        <f t="shared" si="2568"/>
        <v/>
      </c>
      <c r="P1648" s="65" t="str">
        <f t="shared" si="2568"/>
        <v/>
      </c>
      <c r="Q1648" s="65" t="str">
        <f t="shared" si="2568"/>
        <v/>
      </c>
      <c r="R1648" s="65" t="str">
        <f t="shared" si="2568"/>
        <v/>
      </c>
      <c r="S1648" s="65" t="str">
        <f t="shared" si="2568"/>
        <v/>
      </c>
      <c r="T1648" s="65" t="str">
        <f t="shared" si="2568"/>
        <v/>
      </c>
      <c r="U1648" s="65" t="str">
        <f t="shared" si="2568"/>
        <v/>
      </c>
      <c r="V1648" s="65" t="str">
        <f t="shared" si="2568"/>
        <v/>
      </c>
      <c r="W1648" s="65" t="str">
        <f t="shared" si="2568"/>
        <v/>
      </c>
      <c r="X1648" s="65" t="str">
        <f t="shared" si="2568"/>
        <v/>
      </c>
      <c r="Y1648" s="65" t="str">
        <f t="shared" si="2568"/>
        <v/>
      </c>
      <c r="Z1648" s="65" t="str">
        <f t="shared" si="2568"/>
        <v/>
      </c>
    </row>
    <row r="1649">
      <c r="B1649" s="23"/>
      <c r="C1649" s="9"/>
      <c r="D1649" s="9"/>
      <c r="E1649" s="9"/>
      <c r="F1649" s="2"/>
      <c r="G1649" s="3"/>
      <c r="I1649" s="64" t="str">
        <f t="shared" si="4"/>
        <v/>
      </c>
      <c r="J1649" s="13" t="str">
        <f t="shared" si="1840"/>
        <v/>
      </c>
      <c r="K1649" s="13" t="str">
        <f t="shared" si="1879"/>
        <v/>
      </c>
      <c r="L1649" s="65" t="str">
        <f t="shared" ref="L1649:Z1649" si="2569">if($E1649="","",if($E1649="Injured",if(and(L$1=year(today()),L$1&lt;=$I1649,L$1&gt;=$H1649),0,if(and(L$1&lt;=$I1649,L$1&gt;=$H1649),$F1649,"")),if($E1649="Dropped",if(and(L$1&lt;=$I1649,L$1&gt;=$H1649),if(Year($D1649)=L$1,$F1649*0.8,if((year($D1649)+1)=L$1,$F1649*0.6,$F1649*0.4)) ,""),if($E1649="Minors",0,if($E1649="FA Contract",if(and(L$1&lt;=$I1649,L$1&gt;=$H1649),$F1649,""),if($E1649="YP Contract",if(L$1=$H1649,500000,if(L$1=($H1649+1),1000000,if(L$1=($H1649+2),1500000,"")))))))))</f>
        <v/>
      </c>
      <c r="M1649" s="65" t="str">
        <f t="shared" si="2569"/>
        <v/>
      </c>
      <c r="N1649" s="65" t="str">
        <f t="shared" si="2569"/>
        <v/>
      </c>
      <c r="O1649" s="65" t="str">
        <f t="shared" si="2569"/>
        <v/>
      </c>
      <c r="P1649" s="65" t="str">
        <f t="shared" si="2569"/>
        <v/>
      </c>
      <c r="Q1649" s="65" t="str">
        <f t="shared" si="2569"/>
        <v/>
      </c>
      <c r="R1649" s="65" t="str">
        <f t="shared" si="2569"/>
        <v/>
      </c>
      <c r="S1649" s="65" t="str">
        <f t="shared" si="2569"/>
        <v/>
      </c>
      <c r="T1649" s="65" t="str">
        <f t="shared" si="2569"/>
        <v/>
      </c>
      <c r="U1649" s="65" t="str">
        <f t="shared" si="2569"/>
        <v/>
      </c>
      <c r="V1649" s="65" t="str">
        <f t="shared" si="2569"/>
        <v/>
      </c>
      <c r="W1649" s="65" t="str">
        <f t="shared" si="2569"/>
        <v/>
      </c>
      <c r="X1649" s="65" t="str">
        <f t="shared" si="2569"/>
        <v/>
      </c>
      <c r="Y1649" s="65" t="str">
        <f t="shared" si="2569"/>
        <v/>
      </c>
      <c r="Z1649" s="65" t="str">
        <f t="shared" si="2569"/>
        <v/>
      </c>
    </row>
    <row r="1650">
      <c r="B1650" s="23"/>
      <c r="C1650" s="9"/>
      <c r="D1650" s="9"/>
      <c r="E1650" s="9"/>
      <c r="F1650" s="2"/>
      <c r="G1650" s="3"/>
      <c r="I1650" s="64" t="str">
        <f t="shared" si="4"/>
        <v/>
      </c>
      <c r="J1650" s="13" t="str">
        <f t="shared" si="1840"/>
        <v/>
      </c>
      <c r="K1650" s="13" t="str">
        <f t="shared" si="1879"/>
        <v/>
      </c>
      <c r="L1650" s="65" t="str">
        <f t="shared" ref="L1650:Z1650" si="2570">if($E1650="","",if($E1650="Injured",if(and(L$1=year(today()),L$1&lt;=$I1650,L$1&gt;=$H1650),0,if(and(L$1&lt;=$I1650,L$1&gt;=$H1650),$F1650,"")),if($E1650="Dropped",if(and(L$1&lt;=$I1650,L$1&gt;=$H1650),if(Year($D1650)=L$1,$F1650*0.8,if((year($D1650)+1)=L$1,$F1650*0.6,$F1650*0.4)) ,""),if($E1650="Minors",0,if($E1650="FA Contract",if(and(L$1&lt;=$I1650,L$1&gt;=$H1650),$F1650,""),if($E1650="YP Contract",if(L$1=$H1650,500000,if(L$1=($H1650+1),1000000,if(L$1=($H1650+2),1500000,"")))))))))</f>
        <v/>
      </c>
      <c r="M1650" s="65" t="str">
        <f t="shared" si="2570"/>
        <v/>
      </c>
      <c r="N1650" s="65" t="str">
        <f t="shared" si="2570"/>
        <v/>
      </c>
      <c r="O1650" s="65" t="str">
        <f t="shared" si="2570"/>
        <v/>
      </c>
      <c r="P1650" s="65" t="str">
        <f t="shared" si="2570"/>
        <v/>
      </c>
      <c r="Q1650" s="65" t="str">
        <f t="shared" si="2570"/>
        <v/>
      </c>
      <c r="R1650" s="65" t="str">
        <f t="shared" si="2570"/>
        <v/>
      </c>
      <c r="S1650" s="65" t="str">
        <f t="shared" si="2570"/>
        <v/>
      </c>
      <c r="T1650" s="65" t="str">
        <f t="shared" si="2570"/>
        <v/>
      </c>
      <c r="U1650" s="65" t="str">
        <f t="shared" si="2570"/>
        <v/>
      </c>
      <c r="V1650" s="65" t="str">
        <f t="shared" si="2570"/>
        <v/>
      </c>
      <c r="W1650" s="65" t="str">
        <f t="shared" si="2570"/>
        <v/>
      </c>
      <c r="X1650" s="65" t="str">
        <f t="shared" si="2570"/>
        <v/>
      </c>
      <c r="Y1650" s="65" t="str">
        <f t="shared" si="2570"/>
        <v/>
      </c>
      <c r="Z1650" s="65" t="str">
        <f t="shared" si="2570"/>
        <v/>
      </c>
    </row>
    <row r="1651">
      <c r="B1651" s="23"/>
      <c r="C1651" s="9"/>
      <c r="D1651" s="9"/>
      <c r="E1651" s="9"/>
      <c r="F1651" s="2"/>
      <c r="G1651" s="3"/>
      <c r="I1651" s="64" t="str">
        <f t="shared" si="4"/>
        <v/>
      </c>
      <c r="J1651" s="13" t="str">
        <f t="shared" si="1840"/>
        <v/>
      </c>
      <c r="K1651" s="13" t="str">
        <f t="shared" si="1879"/>
        <v/>
      </c>
      <c r="L1651" s="65" t="str">
        <f t="shared" ref="L1651:Z1651" si="2571">if($E1651="","",if($E1651="Injured",if(and(L$1=year(today()),L$1&lt;=$I1651,L$1&gt;=$H1651),0,if(and(L$1&lt;=$I1651,L$1&gt;=$H1651),$F1651,"")),if($E1651="Dropped",if(and(L$1&lt;=$I1651,L$1&gt;=$H1651),if(Year($D1651)=L$1,$F1651*0.8,if((year($D1651)+1)=L$1,$F1651*0.6,$F1651*0.4)) ,""),if($E1651="Minors",0,if($E1651="FA Contract",if(and(L$1&lt;=$I1651,L$1&gt;=$H1651),$F1651,""),if($E1651="YP Contract",if(L$1=$H1651,500000,if(L$1=($H1651+1),1000000,if(L$1=($H1651+2),1500000,"")))))))))</f>
        <v/>
      </c>
      <c r="M1651" s="65" t="str">
        <f t="shared" si="2571"/>
        <v/>
      </c>
      <c r="N1651" s="65" t="str">
        <f t="shared" si="2571"/>
        <v/>
      </c>
      <c r="O1651" s="65" t="str">
        <f t="shared" si="2571"/>
        <v/>
      </c>
      <c r="P1651" s="65" t="str">
        <f t="shared" si="2571"/>
        <v/>
      </c>
      <c r="Q1651" s="65" t="str">
        <f t="shared" si="2571"/>
        <v/>
      </c>
      <c r="R1651" s="65" t="str">
        <f t="shared" si="2571"/>
        <v/>
      </c>
      <c r="S1651" s="65" t="str">
        <f t="shared" si="2571"/>
        <v/>
      </c>
      <c r="T1651" s="65" t="str">
        <f t="shared" si="2571"/>
        <v/>
      </c>
      <c r="U1651" s="65" t="str">
        <f t="shared" si="2571"/>
        <v/>
      </c>
      <c r="V1651" s="65" t="str">
        <f t="shared" si="2571"/>
        <v/>
      </c>
      <c r="W1651" s="65" t="str">
        <f t="shared" si="2571"/>
        <v/>
      </c>
      <c r="X1651" s="65" t="str">
        <f t="shared" si="2571"/>
        <v/>
      </c>
      <c r="Y1651" s="65" t="str">
        <f t="shared" si="2571"/>
        <v/>
      </c>
      <c r="Z1651" s="65" t="str">
        <f t="shared" si="2571"/>
        <v/>
      </c>
    </row>
    <row r="1652">
      <c r="B1652" s="23"/>
      <c r="C1652" s="9"/>
      <c r="D1652" s="9"/>
      <c r="E1652" s="9"/>
      <c r="F1652" s="2"/>
      <c r="G1652" s="3"/>
      <c r="I1652" s="64" t="str">
        <f t="shared" si="4"/>
        <v/>
      </c>
      <c r="J1652" s="13" t="str">
        <f t="shared" si="1840"/>
        <v/>
      </c>
      <c r="K1652" s="13" t="str">
        <f t="shared" si="1879"/>
        <v/>
      </c>
      <c r="L1652" s="65" t="str">
        <f t="shared" ref="L1652:Z1652" si="2572">if($E1652="","",if($E1652="Injured",if(and(L$1=year(today()),L$1&lt;=$I1652,L$1&gt;=$H1652),0,if(and(L$1&lt;=$I1652,L$1&gt;=$H1652),$F1652,"")),if($E1652="Dropped",if(and(L$1&lt;=$I1652,L$1&gt;=$H1652),if(Year($D1652)=L$1,$F1652*0.8,if((year($D1652)+1)=L$1,$F1652*0.6,$F1652*0.4)) ,""),if($E1652="Minors",0,if($E1652="FA Contract",if(and(L$1&lt;=$I1652,L$1&gt;=$H1652),$F1652,""),if($E1652="YP Contract",if(L$1=$H1652,500000,if(L$1=($H1652+1),1000000,if(L$1=($H1652+2),1500000,"")))))))))</f>
        <v/>
      </c>
      <c r="M1652" s="65" t="str">
        <f t="shared" si="2572"/>
        <v/>
      </c>
      <c r="N1652" s="65" t="str">
        <f t="shared" si="2572"/>
        <v/>
      </c>
      <c r="O1652" s="65" t="str">
        <f t="shared" si="2572"/>
        <v/>
      </c>
      <c r="P1652" s="65" t="str">
        <f t="shared" si="2572"/>
        <v/>
      </c>
      <c r="Q1652" s="65" t="str">
        <f t="shared" si="2572"/>
        <v/>
      </c>
      <c r="R1652" s="65" t="str">
        <f t="shared" si="2572"/>
        <v/>
      </c>
      <c r="S1652" s="65" t="str">
        <f t="shared" si="2572"/>
        <v/>
      </c>
      <c r="T1652" s="65" t="str">
        <f t="shared" si="2572"/>
        <v/>
      </c>
      <c r="U1652" s="65" t="str">
        <f t="shared" si="2572"/>
        <v/>
      </c>
      <c r="V1652" s="65" t="str">
        <f t="shared" si="2572"/>
        <v/>
      </c>
      <c r="W1652" s="65" t="str">
        <f t="shared" si="2572"/>
        <v/>
      </c>
      <c r="X1652" s="65" t="str">
        <f t="shared" si="2572"/>
        <v/>
      </c>
      <c r="Y1652" s="65" t="str">
        <f t="shared" si="2572"/>
        <v/>
      </c>
      <c r="Z1652" s="65" t="str">
        <f t="shared" si="2572"/>
        <v/>
      </c>
    </row>
    <row r="1653">
      <c r="B1653" s="23"/>
      <c r="C1653" s="9"/>
      <c r="D1653" s="9"/>
      <c r="E1653" s="9"/>
      <c r="F1653" s="2"/>
      <c r="G1653" s="3"/>
      <c r="I1653" s="64" t="str">
        <f t="shared" si="4"/>
        <v/>
      </c>
      <c r="J1653" s="13" t="str">
        <f t="shared" si="1840"/>
        <v/>
      </c>
      <c r="K1653" s="13" t="str">
        <f t="shared" si="1879"/>
        <v/>
      </c>
      <c r="L1653" s="65" t="str">
        <f t="shared" ref="L1653:Z1653" si="2573">if($E1653="","",if($E1653="Injured",if(and(L$1=year(today()),L$1&lt;=$I1653,L$1&gt;=$H1653),0,if(and(L$1&lt;=$I1653,L$1&gt;=$H1653),$F1653,"")),if($E1653="Dropped",if(and(L$1&lt;=$I1653,L$1&gt;=$H1653),if(Year($D1653)=L$1,$F1653*0.8,if((year($D1653)+1)=L$1,$F1653*0.6,$F1653*0.4)) ,""),if($E1653="Minors",0,if($E1653="FA Contract",if(and(L$1&lt;=$I1653,L$1&gt;=$H1653),$F1653,""),if($E1653="YP Contract",if(L$1=$H1653,500000,if(L$1=($H1653+1),1000000,if(L$1=($H1653+2),1500000,"")))))))))</f>
        <v/>
      </c>
      <c r="M1653" s="65" t="str">
        <f t="shared" si="2573"/>
        <v/>
      </c>
      <c r="N1653" s="65" t="str">
        <f t="shared" si="2573"/>
        <v/>
      </c>
      <c r="O1653" s="65" t="str">
        <f t="shared" si="2573"/>
        <v/>
      </c>
      <c r="P1653" s="65" t="str">
        <f t="shared" si="2573"/>
        <v/>
      </c>
      <c r="Q1653" s="65" t="str">
        <f t="shared" si="2573"/>
        <v/>
      </c>
      <c r="R1653" s="65" t="str">
        <f t="shared" si="2573"/>
        <v/>
      </c>
      <c r="S1653" s="65" t="str">
        <f t="shared" si="2573"/>
        <v/>
      </c>
      <c r="T1653" s="65" t="str">
        <f t="shared" si="2573"/>
        <v/>
      </c>
      <c r="U1653" s="65" t="str">
        <f t="shared" si="2573"/>
        <v/>
      </c>
      <c r="V1653" s="65" t="str">
        <f t="shared" si="2573"/>
        <v/>
      </c>
      <c r="W1653" s="65" t="str">
        <f t="shared" si="2573"/>
        <v/>
      </c>
      <c r="X1653" s="65" t="str">
        <f t="shared" si="2573"/>
        <v/>
      </c>
      <c r="Y1653" s="65" t="str">
        <f t="shared" si="2573"/>
        <v/>
      </c>
      <c r="Z1653" s="65" t="str">
        <f t="shared" si="2573"/>
        <v/>
      </c>
    </row>
    <row r="1654">
      <c r="B1654" s="23"/>
      <c r="C1654" s="9"/>
      <c r="D1654" s="9"/>
      <c r="E1654" s="9"/>
      <c r="F1654" s="2"/>
      <c r="G1654" s="3"/>
      <c r="I1654" s="64" t="str">
        <f t="shared" si="4"/>
        <v/>
      </c>
      <c r="J1654" s="13" t="str">
        <f t="shared" si="1840"/>
        <v/>
      </c>
      <c r="K1654" s="13" t="str">
        <f t="shared" si="1879"/>
        <v/>
      </c>
      <c r="L1654" s="65" t="str">
        <f t="shared" ref="L1654:Z1654" si="2574">if($E1654="","",if($E1654="Injured",if(and(L$1=year(today()),L$1&lt;=$I1654,L$1&gt;=$H1654),0,if(and(L$1&lt;=$I1654,L$1&gt;=$H1654),$F1654,"")),if($E1654="Dropped",if(and(L$1&lt;=$I1654,L$1&gt;=$H1654),if(Year($D1654)=L$1,$F1654*0.8,if((year($D1654)+1)=L$1,$F1654*0.6,$F1654*0.4)) ,""),if($E1654="Minors",0,if($E1654="FA Contract",if(and(L$1&lt;=$I1654,L$1&gt;=$H1654),$F1654,""),if($E1654="YP Contract",if(L$1=$H1654,500000,if(L$1=($H1654+1),1000000,if(L$1=($H1654+2),1500000,"")))))))))</f>
        <v/>
      </c>
      <c r="M1654" s="65" t="str">
        <f t="shared" si="2574"/>
        <v/>
      </c>
      <c r="N1654" s="65" t="str">
        <f t="shared" si="2574"/>
        <v/>
      </c>
      <c r="O1654" s="65" t="str">
        <f t="shared" si="2574"/>
        <v/>
      </c>
      <c r="P1654" s="65" t="str">
        <f t="shared" si="2574"/>
        <v/>
      </c>
      <c r="Q1654" s="65" t="str">
        <f t="shared" si="2574"/>
        <v/>
      </c>
      <c r="R1654" s="65" t="str">
        <f t="shared" si="2574"/>
        <v/>
      </c>
      <c r="S1654" s="65" t="str">
        <f t="shared" si="2574"/>
        <v/>
      </c>
      <c r="T1654" s="65" t="str">
        <f t="shared" si="2574"/>
        <v/>
      </c>
      <c r="U1654" s="65" t="str">
        <f t="shared" si="2574"/>
        <v/>
      </c>
      <c r="V1654" s="65" t="str">
        <f t="shared" si="2574"/>
        <v/>
      </c>
      <c r="W1654" s="65" t="str">
        <f t="shared" si="2574"/>
        <v/>
      </c>
      <c r="X1654" s="65" t="str">
        <f t="shared" si="2574"/>
        <v/>
      </c>
      <c r="Y1654" s="65" t="str">
        <f t="shared" si="2574"/>
        <v/>
      </c>
      <c r="Z1654" s="65" t="str">
        <f t="shared" si="2574"/>
        <v/>
      </c>
    </row>
    <row r="1655">
      <c r="B1655" s="23"/>
      <c r="C1655" s="9"/>
      <c r="D1655" s="9"/>
      <c r="E1655" s="9"/>
      <c r="F1655" s="2"/>
      <c r="G1655" s="3"/>
      <c r="I1655" s="64" t="str">
        <f t="shared" si="4"/>
        <v/>
      </c>
      <c r="J1655" s="13" t="str">
        <f t="shared" si="1840"/>
        <v/>
      </c>
      <c r="K1655" s="13" t="str">
        <f t="shared" si="1879"/>
        <v/>
      </c>
      <c r="L1655" s="65" t="str">
        <f t="shared" ref="L1655:Z1655" si="2575">if($E1655="","",if($E1655="Injured",if(and(L$1=year(today()),L$1&lt;=$I1655,L$1&gt;=$H1655),0,if(and(L$1&lt;=$I1655,L$1&gt;=$H1655),$F1655,"")),if($E1655="Dropped",if(and(L$1&lt;=$I1655,L$1&gt;=$H1655),if(Year($D1655)=L$1,$F1655*0.8,if((year($D1655)+1)=L$1,$F1655*0.6,$F1655*0.4)) ,""),if($E1655="Minors",0,if($E1655="FA Contract",if(and(L$1&lt;=$I1655,L$1&gt;=$H1655),$F1655,""),if($E1655="YP Contract",if(L$1=$H1655,500000,if(L$1=($H1655+1),1000000,if(L$1=($H1655+2),1500000,"")))))))))</f>
        <v/>
      </c>
      <c r="M1655" s="65" t="str">
        <f t="shared" si="2575"/>
        <v/>
      </c>
      <c r="N1655" s="65" t="str">
        <f t="shared" si="2575"/>
        <v/>
      </c>
      <c r="O1655" s="65" t="str">
        <f t="shared" si="2575"/>
        <v/>
      </c>
      <c r="P1655" s="65" t="str">
        <f t="shared" si="2575"/>
        <v/>
      </c>
      <c r="Q1655" s="65" t="str">
        <f t="shared" si="2575"/>
        <v/>
      </c>
      <c r="R1655" s="65" t="str">
        <f t="shared" si="2575"/>
        <v/>
      </c>
      <c r="S1655" s="65" t="str">
        <f t="shared" si="2575"/>
        <v/>
      </c>
      <c r="T1655" s="65" t="str">
        <f t="shared" si="2575"/>
        <v/>
      </c>
      <c r="U1655" s="65" t="str">
        <f t="shared" si="2575"/>
        <v/>
      </c>
      <c r="V1655" s="65" t="str">
        <f t="shared" si="2575"/>
        <v/>
      </c>
      <c r="W1655" s="65" t="str">
        <f t="shared" si="2575"/>
        <v/>
      </c>
      <c r="X1655" s="65" t="str">
        <f t="shared" si="2575"/>
        <v/>
      </c>
      <c r="Y1655" s="65" t="str">
        <f t="shared" si="2575"/>
        <v/>
      </c>
      <c r="Z1655" s="65" t="str">
        <f t="shared" si="2575"/>
        <v/>
      </c>
    </row>
    <row r="1656">
      <c r="B1656" s="23"/>
      <c r="C1656" s="9"/>
      <c r="D1656" s="9"/>
      <c r="E1656" s="9"/>
      <c r="F1656" s="2"/>
      <c r="G1656" s="3"/>
      <c r="I1656" s="64" t="str">
        <f t="shared" si="4"/>
        <v/>
      </c>
      <c r="J1656" s="13" t="str">
        <f t="shared" si="1840"/>
        <v/>
      </c>
      <c r="K1656" s="13" t="str">
        <f t="shared" si="1879"/>
        <v/>
      </c>
      <c r="L1656" s="65" t="str">
        <f t="shared" ref="L1656:Z1656" si="2576">if($E1656="","",if($E1656="Injured",if(and(L$1=year(today()),L$1&lt;=$I1656,L$1&gt;=$H1656),0,if(and(L$1&lt;=$I1656,L$1&gt;=$H1656),$F1656,"")),if($E1656="Dropped",if(and(L$1&lt;=$I1656,L$1&gt;=$H1656),if(Year($D1656)=L$1,$F1656*0.8,if((year($D1656)+1)=L$1,$F1656*0.6,$F1656*0.4)) ,""),if($E1656="Minors",0,if($E1656="FA Contract",if(and(L$1&lt;=$I1656,L$1&gt;=$H1656),$F1656,""),if($E1656="YP Contract",if(L$1=$H1656,500000,if(L$1=($H1656+1),1000000,if(L$1=($H1656+2),1500000,"")))))))))</f>
        <v/>
      </c>
      <c r="M1656" s="65" t="str">
        <f t="shared" si="2576"/>
        <v/>
      </c>
      <c r="N1656" s="65" t="str">
        <f t="shared" si="2576"/>
        <v/>
      </c>
      <c r="O1656" s="65" t="str">
        <f t="shared" si="2576"/>
        <v/>
      </c>
      <c r="P1656" s="65" t="str">
        <f t="shared" si="2576"/>
        <v/>
      </c>
      <c r="Q1656" s="65" t="str">
        <f t="shared" si="2576"/>
        <v/>
      </c>
      <c r="R1656" s="65" t="str">
        <f t="shared" si="2576"/>
        <v/>
      </c>
      <c r="S1656" s="65" t="str">
        <f t="shared" si="2576"/>
        <v/>
      </c>
      <c r="T1656" s="65" t="str">
        <f t="shared" si="2576"/>
        <v/>
      </c>
      <c r="U1656" s="65" t="str">
        <f t="shared" si="2576"/>
        <v/>
      </c>
      <c r="V1656" s="65" t="str">
        <f t="shared" si="2576"/>
        <v/>
      </c>
      <c r="W1656" s="65" t="str">
        <f t="shared" si="2576"/>
        <v/>
      </c>
      <c r="X1656" s="65" t="str">
        <f t="shared" si="2576"/>
        <v/>
      </c>
      <c r="Y1656" s="65" t="str">
        <f t="shared" si="2576"/>
        <v/>
      </c>
      <c r="Z1656" s="65" t="str">
        <f t="shared" si="2576"/>
        <v/>
      </c>
    </row>
    <row r="1657">
      <c r="B1657" s="23"/>
      <c r="C1657" s="9"/>
      <c r="D1657" s="9"/>
      <c r="E1657" s="9"/>
      <c r="F1657" s="2"/>
      <c r="G1657" s="3"/>
      <c r="I1657" s="64" t="str">
        <f t="shared" si="4"/>
        <v/>
      </c>
      <c r="J1657" s="13" t="str">
        <f t="shared" si="1840"/>
        <v/>
      </c>
      <c r="K1657" s="13" t="str">
        <f t="shared" si="1879"/>
        <v/>
      </c>
      <c r="L1657" s="65" t="str">
        <f t="shared" ref="L1657:Z1657" si="2577">if($E1657="","",if($E1657="Injured",if(and(L$1=year(today()),L$1&lt;=$I1657,L$1&gt;=$H1657),0,if(and(L$1&lt;=$I1657,L$1&gt;=$H1657),$F1657,"")),if($E1657="Dropped",if(and(L$1&lt;=$I1657,L$1&gt;=$H1657),if(Year($D1657)=L$1,$F1657*0.8,if((year($D1657)+1)=L$1,$F1657*0.6,$F1657*0.4)) ,""),if($E1657="Minors",0,if($E1657="FA Contract",if(and(L$1&lt;=$I1657,L$1&gt;=$H1657),$F1657,""),if($E1657="YP Contract",if(L$1=$H1657,500000,if(L$1=($H1657+1),1000000,if(L$1=($H1657+2),1500000,"")))))))))</f>
        <v/>
      </c>
      <c r="M1657" s="65" t="str">
        <f t="shared" si="2577"/>
        <v/>
      </c>
      <c r="N1657" s="65" t="str">
        <f t="shared" si="2577"/>
        <v/>
      </c>
      <c r="O1657" s="65" t="str">
        <f t="shared" si="2577"/>
        <v/>
      </c>
      <c r="P1657" s="65" t="str">
        <f t="shared" si="2577"/>
        <v/>
      </c>
      <c r="Q1657" s="65" t="str">
        <f t="shared" si="2577"/>
        <v/>
      </c>
      <c r="R1657" s="65" t="str">
        <f t="shared" si="2577"/>
        <v/>
      </c>
      <c r="S1657" s="65" t="str">
        <f t="shared" si="2577"/>
        <v/>
      </c>
      <c r="T1657" s="65" t="str">
        <f t="shared" si="2577"/>
        <v/>
      </c>
      <c r="U1657" s="65" t="str">
        <f t="shared" si="2577"/>
        <v/>
      </c>
      <c r="V1657" s="65" t="str">
        <f t="shared" si="2577"/>
        <v/>
      </c>
      <c r="W1657" s="65" t="str">
        <f t="shared" si="2577"/>
        <v/>
      </c>
      <c r="X1657" s="65" t="str">
        <f t="shared" si="2577"/>
        <v/>
      </c>
      <c r="Y1657" s="65" t="str">
        <f t="shared" si="2577"/>
        <v/>
      </c>
      <c r="Z1657" s="65" t="str">
        <f t="shared" si="2577"/>
        <v/>
      </c>
    </row>
    <row r="1658">
      <c r="B1658" s="23"/>
      <c r="C1658" s="9"/>
      <c r="D1658" s="9"/>
      <c r="E1658" s="9"/>
      <c r="F1658" s="2"/>
      <c r="G1658" s="3"/>
      <c r="I1658" s="64" t="str">
        <f t="shared" si="4"/>
        <v/>
      </c>
      <c r="J1658" s="13" t="str">
        <f t="shared" si="1840"/>
        <v/>
      </c>
      <c r="K1658" s="13" t="str">
        <f t="shared" si="1879"/>
        <v/>
      </c>
      <c r="L1658" s="65" t="str">
        <f t="shared" ref="L1658:Z1658" si="2578">if($E1658="","",if($E1658="Injured",if(and(L$1=year(today()),L$1&lt;=$I1658,L$1&gt;=$H1658),0,if(and(L$1&lt;=$I1658,L$1&gt;=$H1658),$F1658,"")),if($E1658="Dropped",if(and(L$1&lt;=$I1658,L$1&gt;=$H1658),if(Year($D1658)=L$1,$F1658*0.8,if((year($D1658)+1)=L$1,$F1658*0.6,$F1658*0.4)) ,""),if($E1658="Minors",0,if($E1658="FA Contract",if(and(L$1&lt;=$I1658,L$1&gt;=$H1658),$F1658,""),if($E1658="YP Contract",if(L$1=$H1658,500000,if(L$1=($H1658+1),1000000,if(L$1=($H1658+2),1500000,"")))))))))</f>
        <v/>
      </c>
      <c r="M1658" s="65" t="str">
        <f t="shared" si="2578"/>
        <v/>
      </c>
      <c r="N1658" s="65" t="str">
        <f t="shared" si="2578"/>
        <v/>
      </c>
      <c r="O1658" s="65" t="str">
        <f t="shared" si="2578"/>
        <v/>
      </c>
      <c r="P1658" s="65" t="str">
        <f t="shared" si="2578"/>
        <v/>
      </c>
      <c r="Q1658" s="65" t="str">
        <f t="shared" si="2578"/>
        <v/>
      </c>
      <c r="R1658" s="65" t="str">
        <f t="shared" si="2578"/>
        <v/>
      </c>
      <c r="S1658" s="65" t="str">
        <f t="shared" si="2578"/>
        <v/>
      </c>
      <c r="T1658" s="65" t="str">
        <f t="shared" si="2578"/>
        <v/>
      </c>
      <c r="U1658" s="65" t="str">
        <f t="shared" si="2578"/>
        <v/>
      </c>
      <c r="V1658" s="65" t="str">
        <f t="shared" si="2578"/>
        <v/>
      </c>
      <c r="W1658" s="65" t="str">
        <f t="shared" si="2578"/>
        <v/>
      </c>
      <c r="X1658" s="65" t="str">
        <f t="shared" si="2578"/>
        <v/>
      </c>
      <c r="Y1658" s="65" t="str">
        <f t="shared" si="2578"/>
        <v/>
      </c>
      <c r="Z1658" s="65" t="str">
        <f t="shared" si="2578"/>
        <v/>
      </c>
    </row>
    <row r="1659">
      <c r="B1659" s="23"/>
      <c r="C1659" s="9"/>
      <c r="D1659" s="9"/>
      <c r="E1659" s="9"/>
      <c r="F1659" s="2"/>
      <c r="G1659" s="3"/>
      <c r="I1659" s="64" t="str">
        <f t="shared" si="4"/>
        <v/>
      </c>
      <c r="J1659" s="13" t="str">
        <f t="shared" si="1840"/>
        <v/>
      </c>
      <c r="K1659" s="13" t="str">
        <f t="shared" si="1879"/>
        <v/>
      </c>
      <c r="L1659" s="65" t="str">
        <f t="shared" ref="L1659:Z1659" si="2579">if($E1659="","",if($E1659="Injured",if(and(L$1=year(today()),L$1&lt;=$I1659,L$1&gt;=$H1659),0,if(and(L$1&lt;=$I1659,L$1&gt;=$H1659),$F1659,"")),if($E1659="Dropped",if(and(L$1&lt;=$I1659,L$1&gt;=$H1659),if(Year($D1659)=L$1,$F1659*0.8,if((year($D1659)+1)=L$1,$F1659*0.6,$F1659*0.4)) ,""),if($E1659="Minors",0,if($E1659="FA Contract",if(and(L$1&lt;=$I1659,L$1&gt;=$H1659),$F1659,""),if($E1659="YP Contract",if(L$1=$H1659,500000,if(L$1=($H1659+1),1000000,if(L$1=($H1659+2),1500000,"")))))))))</f>
        <v/>
      </c>
      <c r="M1659" s="65" t="str">
        <f t="shared" si="2579"/>
        <v/>
      </c>
      <c r="N1659" s="65" t="str">
        <f t="shared" si="2579"/>
        <v/>
      </c>
      <c r="O1659" s="65" t="str">
        <f t="shared" si="2579"/>
        <v/>
      </c>
      <c r="P1659" s="65" t="str">
        <f t="shared" si="2579"/>
        <v/>
      </c>
      <c r="Q1659" s="65" t="str">
        <f t="shared" si="2579"/>
        <v/>
      </c>
      <c r="R1659" s="65" t="str">
        <f t="shared" si="2579"/>
        <v/>
      </c>
      <c r="S1659" s="65" t="str">
        <f t="shared" si="2579"/>
        <v/>
      </c>
      <c r="T1659" s="65" t="str">
        <f t="shared" si="2579"/>
        <v/>
      </c>
      <c r="U1659" s="65" t="str">
        <f t="shared" si="2579"/>
        <v/>
      </c>
      <c r="V1659" s="65" t="str">
        <f t="shared" si="2579"/>
        <v/>
      </c>
      <c r="W1659" s="65" t="str">
        <f t="shared" si="2579"/>
        <v/>
      </c>
      <c r="X1659" s="65" t="str">
        <f t="shared" si="2579"/>
        <v/>
      </c>
      <c r="Y1659" s="65" t="str">
        <f t="shared" si="2579"/>
        <v/>
      </c>
      <c r="Z1659" s="65" t="str">
        <f t="shared" si="2579"/>
        <v/>
      </c>
    </row>
    <row r="1660">
      <c r="B1660" s="23"/>
      <c r="C1660" s="9"/>
      <c r="D1660" s="9"/>
      <c r="E1660" s="9"/>
      <c r="F1660" s="2"/>
      <c r="G1660" s="3"/>
      <c r="I1660" s="64" t="str">
        <f t="shared" si="4"/>
        <v/>
      </c>
      <c r="J1660" s="13" t="str">
        <f t="shared" si="1840"/>
        <v/>
      </c>
      <c r="K1660" s="13" t="str">
        <f t="shared" si="1879"/>
        <v/>
      </c>
      <c r="L1660" s="65" t="str">
        <f t="shared" ref="L1660:Z1660" si="2580">if($E1660="","",if($E1660="Injured",if(and(L$1=year(today()),L$1&lt;=$I1660,L$1&gt;=$H1660),0,if(and(L$1&lt;=$I1660,L$1&gt;=$H1660),$F1660,"")),if($E1660="Dropped",if(and(L$1&lt;=$I1660,L$1&gt;=$H1660),if(Year($D1660)=L$1,$F1660*0.8,if((year($D1660)+1)=L$1,$F1660*0.6,$F1660*0.4)) ,""),if($E1660="Minors",0,if($E1660="FA Contract",if(and(L$1&lt;=$I1660,L$1&gt;=$H1660),$F1660,""),if($E1660="YP Contract",if(L$1=$H1660,500000,if(L$1=($H1660+1),1000000,if(L$1=($H1660+2),1500000,"")))))))))</f>
        <v/>
      </c>
      <c r="M1660" s="65" t="str">
        <f t="shared" si="2580"/>
        <v/>
      </c>
      <c r="N1660" s="65" t="str">
        <f t="shared" si="2580"/>
        <v/>
      </c>
      <c r="O1660" s="65" t="str">
        <f t="shared" si="2580"/>
        <v/>
      </c>
      <c r="P1660" s="65" t="str">
        <f t="shared" si="2580"/>
        <v/>
      </c>
      <c r="Q1660" s="65" t="str">
        <f t="shared" si="2580"/>
        <v/>
      </c>
      <c r="R1660" s="65" t="str">
        <f t="shared" si="2580"/>
        <v/>
      </c>
      <c r="S1660" s="65" t="str">
        <f t="shared" si="2580"/>
        <v/>
      </c>
      <c r="T1660" s="65" t="str">
        <f t="shared" si="2580"/>
        <v/>
      </c>
      <c r="U1660" s="65" t="str">
        <f t="shared" si="2580"/>
        <v/>
      </c>
      <c r="V1660" s="65" t="str">
        <f t="shared" si="2580"/>
        <v/>
      </c>
      <c r="W1660" s="65" t="str">
        <f t="shared" si="2580"/>
        <v/>
      </c>
      <c r="X1660" s="65" t="str">
        <f t="shared" si="2580"/>
        <v/>
      </c>
      <c r="Y1660" s="65" t="str">
        <f t="shared" si="2580"/>
        <v/>
      </c>
      <c r="Z1660" s="65" t="str">
        <f t="shared" si="2580"/>
        <v/>
      </c>
    </row>
    <row r="1661">
      <c r="B1661" s="23"/>
      <c r="C1661" s="9"/>
      <c r="D1661" s="9"/>
      <c r="E1661" s="9"/>
      <c r="F1661" s="2"/>
      <c r="G1661" s="3"/>
      <c r="I1661" s="64" t="str">
        <f t="shared" si="4"/>
        <v/>
      </c>
      <c r="J1661" s="13" t="str">
        <f t="shared" si="1840"/>
        <v/>
      </c>
      <c r="K1661" s="13" t="str">
        <f t="shared" si="1879"/>
        <v/>
      </c>
      <c r="L1661" s="65" t="str">
        <f t="shared" ref="L1661:Z1661" si="2581">if($E1661="","",if($E1661="Injured",if(and(L$1=year(today()),L$1&lt;=$I1661,L$1&gt;=$H1661),0,if(and(L$1&lt;=$I1661,L$1&gt;=$H1661),$F1661,"")),if($E1661="Dropped",if(and(L$1&lt;=$I1661,L$1&gt;=$H1661),if(Year($D1661)=L$1,$F1661*0.8,if((year($D1661)+1)=L$1,$F1661*0.6,$F1661*0.4)) ,""),if($E1661="Minors",0,if($E1661="FA Contract",if(and(L$1&lt;=$I1661,L$1&gt;=$H1661),$F1661,""),if($E1661="YP Contract",if(L$1=$H1661,500000,if(L$1=($H1661+1),1000000,if(L$1=($H1661+2),1500000,"")))))))))</f>
        <v/>
      </c>
      <c r="M1661" s="65" t="str">
        <f t="shared" si="2581"/>
        <v/>
      </c>
      <c r="N1661" s="65" t="str">
        <f t="shared" si="2581"/>
        <v/>
      </c>
      <c r="O1661" s="65" t="str">
        <f t="shared" si="2581"/>
        <v/>
      </c>
      <c r="P1661" s="65" t="str">
        <f t="shared" si="2581"/>
        <v/>
      </c>
      <c r="Q1661" s="65" t="str">
        <f t="shared" si="2581"/>
        <v/>
      </c>
      <c r="R1661" s="65" t="str">
        <f t="shared" si="2581"/>
        <v/>
      </c>
      <c r="S1661" s="65" t="str">
        <f t="shared" si="2581"/>
        <v/>
      </c>
      <c r="T1661" s="65" t="str">
        <f t="shared" si="2581"/>
        <v/>
      </c>
      <c r="U1661" s="65" t="str">
        <f t="shared" si="2581"/>
        <v/>
      </c>
      <c r="V1661" s="65" t="str">
        <f t="shared" si="2581"/>
        <v/>
      </c>
      <c r="W1661" s="65" t="str">
        <f t="shared" si="2581"/>
        <v/>
      </c>
      <c r="X1661" s="65" t="str">
        <f t="shared" si="2581"/>
        <v/>
      </c>
      <c r="Y1661" s="65" t="str">
        <f t="shared" si="2581"/>
        <v/>
      </c>
      <c r="Z1661" s="65" t="str">
        <f t="shared" si="2581"/>
        <v/>
      </c>
    </row>
    <row r="1662">
      <c r="B1662" s="23"/>
      <c r="C1662" s="9"/>
      <c r="D1662" s="9"/>
      <c r="E1662" s="9"/>
      <c r="F1662" s="2"/>
      <c r="G1662" s="3"/>
      <c r="I1662" s="64" t="str">
        <f t="shared" si="4"/>
        <v/>
      </c>
      <c r="J1662" s="13" t="str">
        <f t="shared" si="1840"/>
        <v/>
      </c>
      <c r="K1662" s="13" t="str">
        <f t="shared" si="1879"/>
        <v/>
      </c>
      <c r="L1662" s="65" t="str">
        <f t="shared" ref="L1662:Z1662" si="2582">if($E1662="","",if($E1662="Injured",if(and(L$1=year(today()),L$1&lt;=$I1662,L$1&gt;=$H1662),0,if(and(L$1&lt;=$I1662,L$1&gt;=$H1662),$F1662,"")),if($E1662="Dropped",if(and(L$1&lt;=$I1662,L$1&gt;=$H1662),if(Year($D1662)=L$1,$F1662*0.8,if((year($D1662)+1)=L$1,$F1662*0.6,$F1662*0.4)) ,""),if($E1662="Minors",0,if($E1662="FA Contract",if(and(L$1&lt;=$I1662,L$1&gt;=$H1662),$F1662,""),if($E1662="YP Contract",if(L$1=$H1662,500000,if(L$1=($H1662+1),1000000,if(L$1=($H1662+2),1500000,"")))))))))</f>
        <v/>
      </c>
      <c r="M1662" s="65" t="str">
        <f t="shared" si="2582"/>
        <v/>
      </c>
      <c r="N1662" s="65" t="str">
        <f t="shared" si="2582"/>
        <v/>
      </c>
      <c r="O1662" s="65" t="str">
        <f t="shared" si="2582"/>
        <v/>
      </c>
      <c r="P1662" s="65" t="str">
        <f t="shared" si="2582"/>
        <v/>
      </c>
      <c r="Q1662" s="65" t="str">
        <f t="shared" si="2582"/>
        <v/>
      </c>
      <c r="R1662" s="65" t="str">
        <f t="shared" si="2582"/>
        <v/>
      </c>
      <c r="S1662" s="65" t="str">
        <f t="shared" si="2582"/>
        <v/>
      </c>
      <c r="T1662" s="65" t="str">
        <f t="shared" si="2582"/>
        <v/>
      </c>
      <c r="U1662" s="65" t="str">
        <f t="shared" si="2582"/>
        <v/>
      </c>
      <c r="V1662" s="65" t="str">
        <f t="shared" si="2582"/>
        <v/>
      </c>
      <c r="W1662" s="65" t="str">
        <f t="shared" si="2582"/>
        <v/>
      </c>
      <c r="X1662" s="65" t="str">
        <f t="shared" si="2582"/>
        <v/>
      </c>
      <c r="Y1662" s="65" t="str">
        <f t="shared" si="2582"/>
        <v/>
      </c>
      <c r="Z1662" s="65" t="str">
        <f t="shared" si="2582"/>
        <v/>
      </c>
    </row>
    <row r="1663">
      <c r="B1663" s="23"/>
      <c r="C1663" s="9"/>
      <c r="D1663" s="9"/>
      <c r="E1663" s="9"/>
      <c r="F1663" s="2"/>
      <c r="G1663" s="3"/>
      <c r="I1663" s="64" t="str">
        <f t="shared" si="4"/>
        <v/>
      </c>
      <c r="J1663" s="13" t="str">
        <f t="shared" si="1840"/>
        <v/>
      </c>
      <c r="K1663" s="13" t="str">
        <f t="shared" si="1879"/>
        <v/>
      </c>
      <c r="L1663" s="65" t="str">
        <f t="shared" ref="L1663:Z1663" si="2583">if($E1663="","",if($E1663="Injured",if(and(L$1=year(today()),L$1&lt;=$I1663,L$1&gt;=$H1663),0,if(and(L$1&lt;=$I1663,L$1&gt;=$H1663),$F1663,"")),if($E1663="Dropped",if(and(L$1&lt;=$I1663,L$1&gt;=$H1663),if(Year($D1663)=L$1,$F1663*0.8,if((year($D1663)+1)=L$1,$F1663*0.6,$F1663*0.4)) ,""),if($E1663="Minors",0,if($E1663="FA Contract",if(and(L$1&lt;=$I1663,L$1&gt;=$H1663),$F1663,""),if($E1663="YP Contract",if(L$1=$H1663,500000,if(L$1=($H1663+1),1000000,if(L$1=($H1663+2),1500000,"")))))))))</f>
        <v/>
      </c>
      <c r="M1663" s="65" t="str">
        <f t="shared" si="2583"/>
        <v/>
      </c>
      <c r="N1663" s="65" t="str">
        <f t="shared" si="2583"/>
        <v/>
      </c>
      <c r="O1663" s="65" t="str">
        <f t="shared" si="2583"/>
        <v/>
      </c>
      <c r="P1663" s="65" t="str">
        <f t="shared" si="2583"/>
        <v/>
      </c>
      <c r="Q1663" s="65" t="str">
        <f t="shared" si="2583"/>
        <v/>
      </c>
      <c r="R1663" s="65" t="str">
        <f t="shared" si="2583"/>
        <v/>
      </c>
      <c r="S1663" s="65" t="str">
        <f t="shared" si="2583"/>
        <v/>
      </c>
      <c r="T1663" s="65" t="str">
        <f t="shared" si="2583"/>
        <v/>
      </c>
      <c r="U1663" s="65" t="str">
        <f t="shared" si="2583"/>
        <v/>
      </c>
      <c r="V1663" s="65" t="str">
        <f t="shared" si="2583"/>
        <v/>
      </c>
      <c r="W1663" s="65" t="str">
        <f t="shared" si="2583"/>
        <v/>
      </c>
      <c r="X1663" s="65" t="str">
        <f t="shared" si="2583"/>
        <v/>
      </c>
      <c r="Y1663" s="65" t="str">
        <f t="shared" si="2583"/>
        <v/>
      </c>
      <c r="Z1663" s="65" t="str">
        <f t="shared" si="2583"/>
        <v/>
      </c>
    </row>
    <row r="1664">
      <c r="B1664" s="23"/>
      <c r="C1664" s="9"/>
      <c r="D1664" s="9"/>
      <c r="E1664" s="9"/>
      <c r="F1664" s="2"/>
      <c r="G1664" s="3"/>
      <c r="I1664" s="64" t="str">
        <f t="shared" si="4"/>
        <v/>
      </c>
      <c r="J1664" s="13" t="str">
        <f t="shared" si="1840"/>
        <v/>
      </c>
      <c r="K1664" s="13" t="str">
        <f t="shared" si="1879"/>
        <v/>
      </c>
      <c r="L1664" s="65" t="str">
        <f t="shared" ref="L1664:Z1664" si="2584">if($E1664="","",if($E1664="Injured",if(and(L$1=year(today()),L$1&lt;=$I1664,L$1&gt;=$H1664),0,if(and(L$1&lt;=$I1664,L$1&gt;=$H1664),$F1664,"")),if($E1664="Dropped",if(and(L$1&lt;=$I1664,L$1&gt;=$H1664),if(Year($D1664)=L$1,$F1664*0.8,if((year($D1664)+1)=L$1,$F1664*0.6,$F1664*0.4)) ,""),if($E1664="Minors",0,if($E1664="FA Contract",if(and(L$1&lt;=$I1664,L$1&gt;=$H1664),$F1664,""),if($E1664="YP Contract",if(L$1=$H1664,500000,if(L$1=($H1664+1),1000000,if(L$1=($H1664+2),1500000,"")))))))))</f>
        <v/>
      </c>
      <c r="M1664" s="65" t="str">
        <f t="shared" si="2584"/>
        <v/>
      </c>
      <c r="N1664" s="65" t="str">
        <f t="shared" si="2584"/>
        <v/>
      </c>
      <c r="O1664" s="65" t="str">
        <f t="shared" si="2584"/>
        <v/>
      </c>
      <c r="P1664" s="65" t="str">
        <f t="shared" si="2584"/>
        <v/>
      </c>
      <c r="Q1664" s="65" t="str">
        <f t="shared" si="2584"/>
        <v/>
      </c>
      <c r="R1664" s="65" t="str">
        <f t="shared" si="2584"/>
        <v/>
      </c>
      <c r="S1664" s="65" t="str">
        <f t="shared" si="2584"/>
        <v/>
      </c>
      <c r="T1664" s="65" t="str">
        <f t="shared" si="2584"/>
        <v/>
      </c>
      <c r="U1664" s="65" t="str">
        <f t="shared" si="2584"/>
        <v/>
      </c>
      <c r="V1664" s="65" t="str">
        <f t="shared" si="2584"/>
        <v/>
      </c>
      <c r="W1664" s="65" t="str">
        <f t="shared" si="2584"/>
        <v/>
      </c>
      <c r="X1664" s="65" t="str">
        <f t="shared" si="2584"/>
        <v/>
      </c>
      <c r="Y1664" s="65" t="str">
        <f t="shared" si="2584"/>
        <v/>
      </c>
      <c r="Z1664" s="65" t="str">
        <f t="shared" si="2584"/>
        <v/>
      </c>
    </row>
    <row r="1665">
      <c r="B1665" s="23"/>
      <c r="C1665" s="9"/>
      <c r="D1665" s="9"/>
      <c r="E1665" s="9"/>
      <c r="F1665" s="2"/>
      <c r="G1665" s="3"/>
      <c r="I1665" s="64" t="str">
        <f t="shared" si="4"/>
        <v/>
      </c>
      <c r="J1665" s="13" t="str">
        <f t="shared" si="1840"/>
        <v/>
      </c>
      <c r="K1665" s="13" t="str">
        <f t="shared" si="1879"/>
        <v/>
      </c>
      <c r="L1665" s="65" t="str">
        <f t="shared" ref="L1665:Z1665" si="2585">if($E1665="","",if($E1665="Injured",if(and(L$1=year(today()),L$1&lt;=$I1665,L$1&gt;=$H1665),0,if(and(L$1&lt;=$I1665,L$1&gt;=$H1665),$F1665,"")),if($E1665="Dropped",if(and(L$1&lt;=$I1665,L$1&gt;=$H1665),if(Year($D1665)=L$1,$F1665*0.8,if((year($D1665)+1)=L$1,$F1665*0.6,$F1665*0.4)) ,""),if($E1665="Minors",0,if($E1665="FA Contract",if(and(L$1&lt;=$I1665,L$1&gt;=$H1665),$F1665,""),if($E1665="YP Contract",if(L$1=$H1665,500000,if(L$1=($H1665+1),1000000,if(L$1=($H1665+2),1500000,"")))))))))</f>
        <v/>
      </c>
      <c r="M1665" s="65" t="str">
        <f t="shared" si="2585"/>
        <v/>
      </c>
      <c r="N1665" s="65" t="str">
        <f t="shared" si="2585"/>
        <v/>
      </c>
      <c r="O1665" s="65" t="str">
        <f t="shared" si="2585"/>
        <v/>
      </c>
      <c r="P1665" s="65" t="str">
        <f t="shared" si="2585"/>
        <v/>
      </c>
      <c r="Q1665" s="65" t="str">
        <f t="shared" si="2585"/>
        <v/>
      </c>
      <c r="R1665" s="65" t="str">
        <f t="shared" si="2585"/>
        <v/>
      </c>
      <c r="S1665" s="65" t="str">
        <f t="shared" si="2585"/>
        <v/>
      </c>
      <c r="T1665" s="65" t="str">
        <f t="shared" si="2585"/>
        <v/>
      </c>
      <c r="U1665" s="65" t="str">
        <f t="shared" si="2585"/>
        <v/>
      </c>
      <c r="V1665" s="65" t="str">
        <f t="shared" si="2585"/>
        <v/>
      </c>
      <c r="W1665" s="65" t="str">
        <f t="shared" si="2585"/>
        <v/>
      </c>
      <c r="X1665" s="65" t="str">
        <f t="shared" si="2585"/>
        <v/>
      </c>
      <c r="Y1665" s="65" t="str">
        <f t="shared" si="2585"/>
        <v/>
      </c>
      <c r="Z1665" s="65" t="str">
        <f t="shared" si="2585"/>
        <v/>
      </c>
    </row>
    <row r="1666">
      <c r="B1666" s="23"/>
      <c r="C1666" s="9"/>
      <c r="D1666" s="9"/>
      <c r="E1666" s="9"/>
      <c r="F1666" s="2"/>
      <c r="G1666" s="3"/>
      <c r="I1666" s="64" t="str">
        <f t="shared" si="4"/>
        <v/>
      </c>
      <c r="J1666" s="13" t="str">
        <f t="shared" si="1840"/>
        <v/>
      </c>
      <c r="K1666" s="13" t="str">
        <f t="shared" si="1879"/>
        <v/>
      </c>
      <c r="L1666" s="65" t="str">
        <f t="shared" ref="L1666:Z1666" si="2586">if($E1666="","",if($E1666="Injured",if(and(L$1=year(today()),L$1&lt;=$I1666,L$1&gt;=$H1666),0,if(and(L$1&lt;=$I1666,L$1&gt;=$H1666),$F1666,"")),if($E1666="Dropped",if(and(L$1&lt;=$I1666,L$1&gt;=$H1666),if(Year($D1666)=L$1,$F1666*0.8,if((year($D1666)+1)=L$1,$F1666*0.6,$F1666*0.4)) ,""),if($E1666="Minors",0,if($E1666="FA Contract",if(and(L$1&lt;=$I1666,L$1&gt;=$H1666),$F1666,""),if($E1666="YP Contract",if(L$1=$H1666,500000,if(L$1=($H1666+1),1000000,if(L$1=($H1666+2),1500000,"")))))))))</f>
        <v/>
      </c>
      <c r="M1666" s="65" t="str">
        <f t="shared" si="2586"/>
        <v/>
      </c>
      <c r="N1666" s="65" t="str">
        <f t="shared" si="2586"/>
        <v/>
      </c>
      <c r="O1666" s="65" t="str">
        <f t="shared" si="2586"/>
        <v/>
      </c>
      <c r="P1666" s="65" t="str">
        <f t="shared" si="2586"/>
        <v/>
      </c>
      <c r="Q1666" s="65" t="str">
        <f t="shared" si="2586"/>
        <v/>
      </c>
      <c r="R1666" s="65" t="str">
        <f t="shared" si="2586"/>
        <v/>
      </c>
      <c r="S1666" s="65" t="str">
        <f t="shared" si="2586"/>
        <v/>
      </c>
      <c r="T1666" s="65" t="str">
        <f t="shared" si="2586"/>
        <v/>
      </c>
      <c r="U1666" s="65" t="str">
        <f t="shared" si="2586"/>
        <v/>
      </c>
      <c r="V1666" s="65" t="str">
        <f t="shared" si="2586"/>
        <v/>
      </c>
      <c r="W1666" s="65" t="str">
        <f t="shared" si="2586"/>
        <v/>
      </c>
      <c r="X1666" s="65" t="str">
        <f t="shared" si="2586"/>
        <v/>
      </c>
      <c r="Y1666" s="65" t="str">
        <f t="shared" si="2586"/>
        <v/>
      </c>
      <c r="Z1666" s="65" t="str">
        <f t="shared" si="2586"/>
        <v/>
      </c>
    </row>
    <row r="1667">
      <c r="B1667" s="23"/>
      <c r="C1667" s="9"/>
      <c r="D1667" s="9"/>
      <c r="E1667" s="9"/>
      <c r="F1667" s="2"/>
      <c r="G1667" s="3"/>
      <c r="I1667" s="64" t="str">
        <f t="shared" si="4"/>
        <v/>
      </c>
      <c r="J1667" s="13" t="str">
        <f t="shared" si="1840"/>
        <v/>
      </c>
      <c r="K1667" s="13" t="str">
        <f t="shared" si="1879"/>
        <v/>
      </c>
      <c r="L1667" s="65" t="str">
        <f t="shared" ref="L1667:Z1667" si="2587">if($E1667="","",if($E1667="Injured",if(and(L$1=year(today()),L$1&lt;=$I1667,L$1&gt;=$H1667),0,if(and(L$1&lt;=$I1667,L$1&gt;=$H1667),$F1667,"")),if($E1667="Dropped",if(and(L$1&lt;=$I1667,L$1&gt;=$H1667),if(Year($D1667)=L$1,$F1667*0.8,if((year($D1667)+1)=L$1,$F1667*0.6,$F1667*0.4)) ,""),if($E1667="Minors",0,if($E1667="FA Contract",if(and(L$1&lt;=$I1667,L$1&gt;=$H1667),$F1667,""),if($E1667="YP Contract",if(L$1=$H1667,500000,if(L$1=($H1667+1),1000000,if(L$1=($H1667+2),1500000,"")))))))))</f>
        <v/>
      </c>
      <c r="M1667" s="65" t="str">
        <f t="shared" si="2587"/>
        <v/>
      </c>
      <c r="N1667" s="65" t="str">
        <f t="shared" si="2587"/>
        <v/>
      </c>
      <c r="O1667" s="65" t="str">
        <f t="shared" si="2587"/>
        <v/>
      </c>
      <c r="P1667" s="65" t="str">
        <f t="shared" si="2587"/>
        <v/>
      </c>
      <c r="Q1667" s="65" t="str">
        <f t="shared" si="2587"/>
        <v/>
      </c>
      <c r="R1667" s="65" t="str">
        <f t="shared" si="2587"/>
        <v/>
      </c>
      <c r="S1667" s="65" t="str">
        <f t="shared" si="2587"/>
        <v/>
      </c>
      <c r="T1667" s="65" t="str">
        <f t="shared" si="2587"/>
        <v/>
      </c>
      <c r="U1667" s="65" t="str">
        <f t="shared" si="2587"/>
        <v/>
      </c>
      <c r="V1667" s="65" t="str">
        <f t="shared" si="2587"/>
        <v/>
      </c>
      <c r="W1667" s="65" t="str">
        <f t="shared" si="2587"/>
        <v/>
      </c>
      <c r="X1667" s="65" t="str">
        <f t="shared" si="2587"/>
        <v/>
      </c>
      <c r="Y1667" s="65" t="str">
        <f t="shared" si="2587"/>
        <v/>
      </c>
      <c r="Z1667" s="65" t="str">
        <f t="shared" si="2587"/>
        <v/>
      </c>
    </row>
    <row r="1668">
      <c r="B1668" s="23"/>
      <c r="C1668" s="9"/>
      <c r="D1668" s="9"/>
      <c r="E1668" s="9"/>
      <c r="F1668" s="2"/>
      <c r="G1668" s="3"/>
      <c r="I1668" s="64" t="str">
        <f t="shared" si="4"/>
        <v/>
      </c>
      <c r="J1668" s="13" t="str">
        <f t="shared" si="1840"/>
        <v/>
      </c>
      <c r="K1668" s="13" t="str">
        <f t="shared" si="1879"/>
        <v/>
      </c>
      <c r="L1668" s="65" t="str">
        <f t="shared" ref="L1668:Z1668" si="2588">if($E1668="","",if($E1668="Injured",if(and(L$1=year(today()),L$1&lt;=$I1668,L$1&gt;=$H1668),0,if(and(L$1&lt;=$I1668,L$1&gt;=$H1668),$F1668,"")),if($E1668="Dropped",if(and(L$1&lt;=$I1668,L$1&gt;=$H1668),if(Year($D1668)=L$1,$F1668*0.8,if((year($D1668)+1)=L$1,$F1668*0.6,$F1668*0.4)) ,""),if($E1668="Minors",0,if($E1668="FA Contract",if(and(L$1&lt;=$I1668,L$1&gt;=$H1668),$F1668,""),if($E1668="YP Contract",if(L$1=$H1668,500000,if(L$1=($H1668+1),1000000,if(L$1=($H1668+2),1500000,"")))))))))</f>
        <v/>
      </c>
      <c r="M1668" s="65" t="str">
        <f t="shared" si="2588"/>
        <v/>
      </c>
      <c r="N1668" s="65" t="str">
        <f t="shared" si="2588"/>
        <v/>
      </c>
      <c r="O1668" s="65" t="str">
        <f t="shared" si="2588"/>
        <v/>
      </c>
      <c r="P1668" s="65" t="str">
        <f t="shared" si="2588"/>
        <v/>
      </c>
      <c r="Q1668" s="65" t="str">
        <f t="shared" si="2588"/>
        <v/>
      </c>
      <c r="R1668" s="65" t="str">
        <f t="shared" si="2588"/>
        <v/>
      </c>
      <c r="S1668" s="65" t="str">
        <f t="shared" si="2588"/>
        <v/>
      </c>
      <c r="T1668" s="65" t="str">
        <f t="shared" si="2588"/>
        <v/>
      </c>
      <c r="U1668" s="65" t="str">
        <f t="shared" si="2588"/>
        <v/>
      </c>
      <c r="V1668" s="65" t="str">
        <f t="shared" si="2588"/>
        <v/>
      </c>
      <c r="W1668" s="65" t="str">
        <f t="shared" si="2588"/>
        <v/>
      </c>
      <c r="X1668" s="65" t="str">
        <f t="shared" si="2588"/>
        <v/>
      </c>
      <c r="Y1668" s="65" t="str">
        <f t="shared" si="2588"/>
        <v/>
      </c>
      <c r="Z1668" s="65" t="str">
        <f t="shared" si="2588"/>
        <v/>
      </c>
    </row>
    <row r="1669">
      <c r="B1669" s="23"/>
      <c r="C1669" s="9"/>
      <c r="D1669" s="9"/>
      <c r="E1669" s="9"/>
      <c r="F1669" s="2"/>
      <c r="G1669" s="3"/>
      <c r="I1669" s="64" t="str">
        <f t="shared" si="4"/>
        <v/>
      </c>
      <c r="J1669" s="13" t="str">
        <f t="shared" si="1840"/>
        <v/>
      </c>
      <c r="K1669" s="13" t="str">
        <f t="shared" si="1879"/>
        <v/>
      </c>
      <c r="L1669" s="65" t="str">
        <f t="shared" ref="L1669:Z1669" si="2589">if($E1669="","",if($E1669="Injured",if(and(L$1=year(today()),L$1&lt;=$I1669,L$1&gt;=$H1669),0,if(and(L$1&lt;=$I1669,L$1&gt;=$H1669),$F1669,"")),if($E1669="Dropped",if(and(L$1&lt;=$I1669,L$1&gt;=$H1669),if(Year($D1669)=L$1,$F1669*0.8,if((year($D1669)+1)=L$1,$F1669*0.6,$F1669*0.4)) ,""),if($E1669="Minors",0,if($E1669="FA Contract",if(and(L$1&lt;=$I1669,L$1&gt;=$H1669),$F1669,""),if($E1669="YP Contract",if(L$1=$H1669,500000,if(L$1=($H1669+1),1000000,if(L$1=($H1669+2),1500000,"")))))))))</f>
        <v/>
      </c>
      <c r="M1669" s="65" t="str">
        <f t="shared" si="2589"/>
        <v/>
      </c>
      <c r="N1669" s="65" t="str">
        <f t="shared" si="2589"/>
        <v/>
      </c>
      <c r="O1669" s="65" t="str">
        <f t="shared" si="2589"/>
        <v/>
      </c>
      <c r="P1669" s="65" t="str">
        <f t="shared" si="2589"/>
        <v/>
      </c>
      <c r="Q1669" s="65" t="str">
        <f t="shared" si="2589"/>
        <v/>
      </c>
      <c r="R1669" s="65" t="str">
        <f t="shared" si="2589"/>
        <v/>
      </c>
      <c r="S1669" s="65" t="str">
        <f t="shared" si="2589"/>
        <v/>
      </c>
      <c r="T1669" s="65" t="str">
        <f t="shared" si="2589"/>
        <v/>
      </c>
      <c r="U1669" s="65" t="str">
        <f t="shared" si="2589"/>
        <v/>
      </c>
      <c r="V1669" s="65" t="str">
        <f t="shared" si="2589"/>
        <v/>
      </c>
      <c r="W1669" s="65" t="str">
        <f t="shared" si="2589"/>
        <v/>
      </c>
      <c r="X1669" s="65" t="str">
        <f t="shared" si="2589"/>
        <v/>
      </c>
      <c r="Y1669" s="65" t="str">
        <f t="shared" si="2589"/>
        <v/>
      </c>
      <c r="Z1669" s="65" t="str">
        <f t="shared" si="2589"/>
        <v/>
      </c>
    </row>
    <row r="1670">
      <c r="B1670" s="23"/>
      <c r="C1670" s="9"/>
      <c r="D1670" s="9"/>
      <c r="E1670" s="9"/>
      <c r="F1670" s="2"/>
      <c r="G1670" s="3"/>
      <c r="I1670" s="64" t="str">
        <f t="shared" si="4"/>
        <v/>
      </c>
      <c r="J1670" s="13" t="str">
        <f t="shared" si="1840"/>
        <v/>
      </c>
      <c r="K1670" s="13" t="str">
        <f t="shared" si="1879"/>
        <v/>
      </c>
      <c r="L1670" s="65" t="str">
        <f t="shared" ref="L1670:Z1670" si="2590">if($E1670="","",if($E1670="Injured",if(and(L$1=year(today()),L$1&lt;=$I1670,L$1&gt;=$H1670),0,if(and(L$1&lt;=$I1670,L$1&gt;=$H1670),$F1670,"")),if($E1670="Dropped",if(and(L$1&lt;=$I1670,L$1&gt;=$H1670),if(Year($D1670)=L$1,$F1670*0.8,if((year($D1670)+1)=L$1,$F1670*0.6,$F1670*0.4)) ,""),if($E1670="Minors",0,if($E1670="FA Contract",if(and(L$1&lt;=$I1670,L$1&gt;=$H1670),$F1670,""),if($E1670="YP Contract",if(L$1=$H1670,500000,if(L$1=($H1670+1),1000000,if(L$1=($H1670+2),1500000,"")))))))))</f>
        <v/>
      </c>
      <c r="M1670" s="65" t="str">
        <f t="shared" si="2590"/>
        <v/>
      </c>
      <c r="N1670" s="65" t="str">
        <f t="shared" si="2590"/>
        <v/>
      </c>
      <c r="O1670" s="65" t="str">
        <f t="shared" si="2590"/>
        <v/>
      </c>
      <c r="P1670" s="65" t="str">
        <f t="shared" si="2590"/>
        <v/>
      </c>
      <c r="Q1670" s="65" t="str">
        <f t="shared" si="2590"/>
        <v/>
      </c>
      <c r="R1670" s="65" t="str">
        <f t="shared" si="2590"/>
        <v/>
      </c>
      <c r="S1670" s="65" t="str">
        <f t="shared" si="2590"/>
        <v/>
      </c>
      <c r="T1670" s="65" t="str">
        <f t="shared" si="2590"/>
        <v/>
      </c>
      <c r="U1670" s="65" t="str">
        <f t="shared" si="2590"/>
        <v/>
      </c>
      <c r="V1670" s="65" t="str">
        <f t="shared" si="2590"/>
        <v/>
      </c>
      <c r="W1670" s="65" t="str">
        <f t="shared" si="2590"/>
        <v/>
      </c>
      <c r="X1670" s="65" t="str">
        <f t="shared" si="2590"/>
        <v/>
      </c>
      <c r="Y1670" s="65" t="str">
        <f t="shared" si="2590"/>
        <v/>
      </c>
      <c r="Z1670" s="65" t="str">
        <f t="shared" si="2590"/>
        <v/>
      </c>
    </row>
    <row r="1671">
      <c r="B1671" s="23"/>
      <c r="C1671" s="9"/>
      <c r="D1671" s="9"/>
      <c r="E1671" s="9"/>
      <c r="F1671" s="2"/>
      <c r="G1671" s="3"/>
      <c r="I1671" s="64" t="str">
        <f t="shared" si="4"/>
        <v/>
      </c>
      <c r="J1671" s="13" t="str">
        <f t="shared" si="1840"/>
        <v/>
      </c>
      <c r="K1671" s="13" t="str">
        <f t="shared" si="1879"/>
        <v/>
      </c>
      <c r="L1671" s="65" t="str">
        <f t="shared" ref="L1671:Z1671" si="2591">if($E1671="","",if($E1671="Injured",if(and(L$1=year(today()),L$1&lt;=$I1671,L$1&gt;=$H1671),0,if(and(L$1&lt;=$I1671,L$1&gt;=$H1671),$F1671,"")),if($E1671="Dropped",if(and(L$1&lt;=$I1671,L$1&gt;=$H1671),if(Year($D1671)=L$1,$F1671*0.8,if((year($D1671)+1)=L$1,$F1671*0.6,$F1671*0.4)) ,""),if($E1671="Minors",0,if($E1671="FA Contract",if(and(L$1&lt;=$I1671,L$1&gt;=$H1671),$F1671,""),if($E1671="YP Contract",if(L$1=$H1671,500000,if(L$1=($H1671+1),1000000,if(L$1=($H1671+2),1500000,"")))))))))</f>
        <v/>
      </c>
      <c r="M1671" s="65" t="str">
        <f t="shared" si="2591"/>
        <v/>
      </c>
      <c r="N1671" s="65" t="str">
        <f t="shared" si="2591"/>
        <v/>
      </c>
      <c r="O1671" s="65" t="str">
        <f t="shared" si="2591"/>
        <v/>
      </c>
      <c r="P1671" s="65" t="str">
        <f t="shared" si="2591"/>
        <v/>
      </c>
      <c r="Q1671" s="65" t="str">
        <f t="shared" si="2591"/>
        <v/>
      </c>
      <c r="R1671" s="65" t="str">
        <f t="shared" si="2591"/>
        <v/>
      </c>
      <c r="S1671" s="65" t="str">
        <f t="shared" si="2591"/>
        <v/>
      </c>
      <c r="T1671" s="65" t="str">
        <f t="shared" si="2591"/>
        <v/>
      </c>
      <c r="U1671" s="65" t="str">
        <f t="shared" si="2591"/>
        <v/>
      </c>
      <c r="V1671" s="65" t="str">
        <f t="shared" si="2591"/>
        <v/>
      </c>
      <c r="W1671" s="65" t="str">
        <f t="shared" si="2591"/>
        <v/>
      </c>
      <c r="X1671" s="65" t="str">
        <f t="shared" si="2591"/>
        <v/>
      </c>
      <c r="Y1671" s="65" t="str">
        <f t="shared" si="2591"/>
        <v/>
      </c>
      <c r="Z1671" s="65" t="str">
        <f t="shared" si="2591"/>
        <v/>
      </c>
    </row>
    <row r="1672">
      <c r="B1672" s="23"/>
      <c r="C1672" s="9"/>
      <c r="D1672" s="9"/>
      <c r="E1672" s="9"/>
      <c r="F1672" s="2"/>
      <c r="G1672" s="3"/>
      <c r="I1672" s="64" t="str">
        <f t="shared" si="4"/>
        <v/>
      </c>
      <c r="J1672" s="13" t="str">
        <f t="shared" si="1840"/>
        <v/>
      </c>
      <c r="K1672" s="13" t="str">
        <f t="shared" si="1879"/>
        <v/>
      </c>
      <c r="L1672" s="65" t="str">
        <f t="shared" ref="L1672:Z1672" si="2592">if($E1672="","",if($E1672="Injured",if(and(L$1=year(today()),L$1&lt;=$I1672,L$1&gt;=$H1672),0,if(and(L$1&lt;=$I1672,L$1&gt;=$H1672),$F1672,"")),if($E1672="Dropped",if(and(L$1&lt;=$I1672,L$1&gt;=$H1672),if(Year($D1672)=L$1,$F1672*0.8,if((year($D1672)+1)=L$1,$F1672*0.6,$F1672*0.4)) ,""),if($E1672="Minors",0,if($E1672="FA Contract",if(and(L$1&lt;=$I1672,L$1&gt;=$H1672),$F1672,""),if($E1672="YP Contract",if(L$1=$H1672,500000,if(L$1=($H1672+1),1000000,if(L$1=($H1672+2),1500000,"")))))))))</f>
        <v/>
      </c>
      <c r="M1672" s="65" t="str">
        <f t="shared" si="2592"/>
        <v/>
      </c>
      <c r="N1672" s="65" t="str">
        <f t="shared" si="2592"/>
        <v/>
      </c>
      <c r="O1672" s="65" t="str">
        <f t="shared" si="2592"/>
        <v/>
      </c>
      <c r="P1672" s="65" t="str">
        <f t="shared" si="2592"/>
        <v/>
      </c>
      <c r="Q1672" s="65" t="str">
        <f t="shared" si="2592"/>
        <v/>
      </c>
      <c r="R1672" s="65" t="str">
        <f t="shared" si="2592"/>
        <v/>
      </c>
      <c r="S1672" s="65" t="str">
        <f t="shared" si="2592"/>
        <v/>
      </c>
      <c r="T1672" s="65" t="str">
        <f t="shared" si="2592"/>
        <v/>
      </c>
      <c r="U1672" s="65" t="str">
        <f t="shared" si="2592"/>
        <v/>
      </c>
      <c r="V1672" s="65" t="str">
        <f t="shared" si="2592"/>
        <v/>
      </c>
      <c r="W1672" s="65" t="str">
        <f t="shared" si="2592"/>
        <v/>
      </c>
      <c r="X1672" s="65" t="str">
        <f t="shared" si="2592"/>
        <v/>
      </c>
      <c r="Y1672" s="65" t="str">
        <f t="shared" si="2592"/>
        <v/>
      </c>
      <c r="Z1672" s="65" t="str">
        <f t="shared" si="2592"/>
        <v/>
      </c>
    </row>
    <row r="1673">
      <c r="B1673" s="23"/>
      <c r="C1673" s="9"/>
      <c r="D1673" s="9"/>
      <c r="E1673" s="9"/>
      <c r="F1673" s="2"/>
      <c r="G1673" s="3"/>
      <c r="I1673" s="64" t="str">
        <f t="shared" si="4"/>
        <v/>
      </c>
      <c r="J1673" s="13" t="str">
        <f t="shared" si="1840"/>
        <v/>
      </c>
      <c r="K1673" s="13" t="str">
        <f t="shared" si="1879"/>
        <v/>
      </c>
      <c r="L1673" s="65" t="str">
        <f t="shared" ref="L1673:Z1673" si="2593">if($E1673="","",if($E1673="Injured",if(and(L$1=year(today()),L$1&lt;=$I1673,L$1&gt;=$H1673),0,if(and(L$1&lt;=$I1673,L$1&gt;=$H1673),$F1673,"")),if($E1673="Dropped",if(and(L$1&lt;=$I1673,L$1&gt;=$H1673),if(Year($D1673)=L$1,$F1673*0.8,if((year($D1673)+1)=L$1,$F1673*0.6,$F1673*0.4)) ,""),if($E1673="Minors",0,if($E1673="FA Contract",if(and(L$1&lt;=$I1673,L$1&gt;=$H1673),$F1673,""),if($E1673="YP Contract",if(L$1=$H1673,500000,if(L$1=($H1673+1),1000000,if(L$1=($H1673+2),1500000,"")))))))))</f>
        <v/>
      </c>
      <c r="M1673" s="65" t="str">
        <f t="shared" si="2593"/>
        <v/>
      </c>
      <c r="N1673" s="65" t="str">
        <f t="shared" si="2593"/>
        <v/>
      </c>
      <c r="O1673" s="65" t="str">
        <f t="shared" si="2593"/>
        <v/>
      </c>
      <c r="P1673" s="65" t="str">
        <f t="shared" si="2593"/>
        <v/>
      </c>
      <c r="Q1673" s="65" t="str">
        <f t="shared" si="2593"/>
        <v/>
      </c>
      <c r="R1673" s="65" t="str">
        <f t="shared" si="2593"/>
        <v/>
      </c>
      <c r="S1673" s="65" t="str">
        <f t="shared" si="2593"/>
        <v/>
      </c>
      <c r="T1673" s="65" t="str">
        <f t="shared" si="2593"/>
        <v/>
      </c>
      <c r="U1673" s="65" t="str">
        <f t="shared" si="2593"/>
        <v/>
      </c>
      <c r="V1673" s="65" t="str">
        <f t="shared" si="2593"/>
        <v/>
      </c>
      <c r="W1673" s="65" t="str">
        <f t="shared" si="2593"/>
        <v/>
      </c>
      <c r="X1673" s="65" t="str">
        <f t="shared" si="2593"/>
        <v/>
      </c>
      <c r="Y1673" s="65" t="str">
        <f t="shared" si="2593"/>
        <v/>
      </c>
      <c r="Z1673" s="65" t="str">
        <f t="shared" si="2593"/>
        <v/>
      </c>
    </row>
    <row r="1674">
      <c r="B1674" s="23"/>
      <c r="C1674" s="9"/>
      <c r="D1674" s="9"/>
      <c r="E1674" s="9"/>
      <c r="F1674" s="2"/>
      <c r="G1674" s="3"/>
      <c r="I1674" s="64" t="str">
        <f t="shared" si="4"/>
        <v/>
      </c>
      <c r="J1674" s="13" t="str">
        <f t="shared" si="1840"/>
        <v/>
      </c>
      <c r="K1674" s="13" t="str">
        <f t="shared" si="1879"/>
        <v/>
      </c>
      <c r="L1674" s="65" t="str">
        <f t="shared" ref="L1674:Z1674" si="2594">if($E1674="","",if($E1674="Injured",if(and(L$1=year(today()),L$1&lt;=$I1674,L$1&gt;=$H1674),0,if(and(L$1&lt;=$I1674,L$1&gt;=$H1674),$F1674,"")),if($E1674="Dropped",if(and(L$1&lt;=$I1674,L$1&gt;=$H1674),if(Year($D1674)=L$1,$F1674*0.8,if((year($D1674)+1)=L$1,$F1674*0.6,$F1674*0.4)) ,""),if($E1674="Minors",0,if($E1674="FA Contract",if(and(L$1&lt;=$I1674,L$1&gt;=$H1674),$F1674,""),if($E1674="YP Contract",if(L$1=$H1674,500000,if(L$1=($H1674+1),1000000,if(L$1=($H1674+2),1500000,"")))))))))</f>
        <v/>
      </c>
      <c r="M1674" s="65" t="str">
        <f t="shared" si="2594"/>
        <v/>
      </c>
      <c r="N1674" s="65" t="str">
        <f t="shared" si="2594"/>
        <v/>
      </c>
      <c r="O1674" s="65" t="str">
        <f t="shared" si="2594"/>
        <v/>
      </c>
      <c r="P1674" s="65" t="str">
        <f t="shared" si="2594"/>
        <v/>
      </c>
      <c r="Q1674" s="65" t="str">
        <f t="shared" si="2594"/>
        <v/>
      </c>
      <c r="R1674" s="65" t="str">
        <f t="shared" si="2594"/>
        <v/>
      </c>
      <c r="S1674" s="65" t="str">
        <f t="shared" si="2594"/>
        <v/>
      </c>
      <c r="T1674" s="65" t="str">
        <f t="shared" si="2594"/>
        <v/>
      </c>
      <c r="U1674" s="65" t="str">
        <f t="shared" si="2594"/>
        <v/>
      </c>
      <c r="V1674" s="65" t="str">
        <f t="shared" si="2594"/>
        <v/>
      </c>
      <c r="W1674" s="65" t="str">
        <f t="shared" si="2594"/>
        <v/>
      </c>
      <c r="X1674" s="65" t="str">
        <f t="shared" si="2594"/>
        <v/>
      </c>
      <c r="Y1674" s="65" t="str">
        <f t="shared" si="2594"/>
        <v/>
      </c>
      <c r="Z1674" s="65" t="str">
        <f t="shared" si="2594"/>
        <v/>
      </c>
    </row>
    <row r="1675">
      <c r="B1675" s="23"/>
      <c r="C1675" s="9"/>
      <c r="D1675" s="9"/>
      <c r="E1675" s="9"/>
      <c r="F1675" s="2"/>
      <c r="G1675" s="3"/>
      <c r="I1675" s="64" t="str">
        <f t="shared" si="4"/>
        <v/>
      </c>
      <c r="J1675" s="13" t="str">
        <f t="shared" si="1840"/>
        <v/>
      </c>
      <c r="K1675" s="13" t="str">
        <f t="shared" si="1879"/>
        <v/>
      </c>
      <c r="L1675" s="65" t="str">
        <f t="shared" ref="L1675:Z1675" si="2595">if($E1675="","",if($E1675="Injured",if(and(L$1=year(today()),L$1&lt;=$I1675,L$1&gt;=$H1675),0,if(and(L$1&lt;=$I1675,L$1&gt;=$H1675),$F1675,"")),if($E1675="Dropped",if(and(L$1&lt;=$I1675,L$1&gt;=$H1675),if(Year($D1675)=L$1,$F1675*0.8,if((year($D1675)+1)=L$1,$F1675*0.6,$F1675*0.4)) ,""),if($E1675="Minors",0,if($E1675="FA Contract",if(and(L$1&lt;=$I1675,L$1&gt;=$H1675),$F1675,""),if($E1675="YP Contract",if(L$1=$H1675,500000,if(L$1=($H1675+1),1000000,if(L$1=($H1675+2),1500000,"")))))))))</f>
        <v/>
      </c>
      <c r="M1675" s="65" t="str">
        <f t="shared" si="2595"/>
        <v/>
      </c>
      <c r="N1675" s="65" t="str">
        <f t="shared" si="2595"/>
        <v/>
      </c>
      <c r="O1675" s="65" t="str">
        <f t="shared" si="2595"/>
        <v/>
      </c>
      <c r="P1675" s="65" t="str">
        <f t="shared" si="2595"/>
        <v/>
      </c>
      <c r="Q1675" s="65" t="str">
        <f t="shared" si="2595"/>
        <v/>
      </c>
      <c r="R1675" s="65" t="str">
        <f t="shared" si="2595"/>
        <v/>
      </c>
      <c r="S1675" s="65" t="str">
        <f t="shared" si="2595"/>
        <v/>
      </c>
      <c r="T1675" s="65" t="str">
        <f t="shared" si="2595"/>
        <v/>
      </c>
      <c r="U1675" s="65" t="str">
        <f t="shared" si="2595"/>
        <v/>
      </c>
      <c r="V1675" s="65" t="str">
        <f t="shared" si="2595"/>
        <v/>
      </c>
      <c r="W1675" s="65" t="str">
        <f t="shared" si="2595"/>
        <v/>
      </c>
      <c r="X1675" s="65" t="str">
        <f t="shared" si="2595"/>
        <v/>
      </c>
      <c r="Y1675" s="65" t="str">
        <f t="shared" si="2595"/>
        <v/>
      </c>
      <c r="Z1675" s="65" t="str">
        <f t="shared" si="2595"/>
        <v/>
      </c>
    </row>
    <row r="1676">
      <c r="B1676" s="23"/>
      <c r="C1676" s="9"/>
      <c r="D1676" s="9"/>
      <c r="E1676" s="9"/>
      <c r="F1676" s="2"/>
      <c r="G1676" s="3"/>
      <c r="I1676" s="64" t="str">
        <f t="shared" si="4"/>
        <v/>
      </c>
      <c r="J1676" s="13" t="str">
        <f t="shared" si="1840"/>
        <v/>
      </c>
      <c r="K1676" s="13" t="str">
        <f t="shared" si="1879"/>
        <v/>
      </c>
      <c r="L1676" s="65" t="str">
        <f t="shared" ref="L1676:Z1676" si="2596">if($E1676="","",if($E1676="Injured",if(and(L$1=year(today()),L$1&lt;=$I1676,L$1&gt;=$H1676),0,if(and(L$1&lt;=$I1676,L$1&gt;=$H1676),$F1676,"")),if($E1676="Dropped",if(and(L$1&lt;=$I1676,L$1&gt;=$H1676),if(Year($D1676)=L$1,$F1676*0.8,if((year($D1676)+1)=L$1,$F1676*0.6,$F1676*0.4)) ,""),if($E1676="Minors",0,if($E1676="FA Contract",if(and(L$1&lt;=$I1676,L$1&gt;=$H1676),$F1676,""),if($E1676="YP Contract",if(L$1=$H1676,500000,if(L$1=($H1676+1),1000000,if(L$1=($H1676+2),1500000,"")))))))))</f>
        <v/>
      </c>
      <c r="M1676" s="65" t="str">
        <f t="shared" si="2596"/>
        <v/>
      </c>
      <c r="N1676" s="65" t="str">
        <f t="shared" si="2596"/>
        <v/>
      </c>
      <c r="O1676" s="65" t="str">
        <f t="shared" si="2596"/>
        <v/>
      </c>
      <c r="P1676" s="65" t="str">
        <f t="shared" si="2596"/>
        <v/>
      </c>
      <c r="Q1676" s="65" t="str">
        <f t="shared" si="2596"/>
        <v/>
      </c>
      <c r="R1676" s="65" t="str">
        <f t="shared" si="2596"/>
        <v/>
      </c>
      <c r="S1676" s="65" t="str">
        <f t="shared" si="2596"/>
        <v/>
      </c>
      <c r="T1676" s="65" t="str">
        <f t="shared" si="2596"/>
        <v/>
      </c>
      <c r="U1676" s="65" t="str">
        <f t="shared" si="2596"/>
        <v/>
      </c>
      <c r="V1676" s="65" t="str">
        <f t="shared" si="2596"/>
        <v/>
      </c>
      <c r="W1676" s="65" t="str">
        <f t="shared" si="2596"/>
        <v/>
      </c>
      <c r="X1676" s="65" t="str">
        <f t="shared" si="2596"/>
        <v/>
      </c>
      <c r="Y1676" s="65" t="str">
        <f t="shared" si="2596"/>
        <v/>
      </c>
      <c r="Z1676" s="65" t="str">
        <f t="shared" si="2596"/>
        <v/>
      </c>
    </row>
    <row r="1677">
      <c r="B1677" s="23"/>
      <c r="C1677" s="9"/>
      <c r="D1677" s="9"/>
      <c r="E1677" s="9"/>
      <c r="F1677" s="2"/>
      <c r="G1677" s="3"/>
      <c r="I1677" s="64" t="str">
        <f t="shared" si="4"/>
        <v/>
      </c>
      <c r="J1677" s="13" t="str">
        <f t="shared" si="1840"/>
        <v/>
      </c>
      <c r="K1677" s="13" t="str">
        <f t="shared" si="1879"/>
        <v/>
      </c>
      <c r="L1677" s="65" t="str">
        <f t="shared" ref="L1677:Z1677" si="2597">if($E1677="","",if($E1677="Injured",if(and(L$1=year(today()),L$1&lt;=$I1677,L$1&gt;=$H1677),0,if(and(L$1&lt;=$I1677,L$1&gt;=$H1677),$F1677,"")),if($E1677="Dropped",if(and(L$1&lt;=$I1677,L$1&gt;=$H1677),if(Year($D1677)=L$1,$F1677*0.8,if((year($D1677)+1)=L$1,$F1677*0.6,$F1677*0.4)) ,""),if($E1677="Minors",0,if($E1677="FA Contract",if(and(L$1&lt;=$I1677,L$1&gt;=$H1677),$F1677,""),if($E1677="YP Contract",if(L$1=$H1677,500000,if(L$1=($H1677+1),1000000,if(L$1=($H1677+2),1500000,"")))))))))</f>
        <v/>
      </c>
      <c r="M1677" s="65" t="str">
        <f t="shared" si="2597"/>
        <v/>
      </c>
      <c r="N1677" s="65" t="str">
        <f t="shared" si="2597"/>
        <v/>
      </c>
      <c r="O1677" s="65" t="str">
        <f t="shared" si="2597"/>
        <v/>
      </c>
      <c r="P1677" s="65" t="str">
        <f t="shared" si="2597"/>
        <v/>
      </c>
      <c r="Q1677" s="65" t="str">
        <f t="shared" si="2597"/>
        <v/>
      </c>
      <c r="R1677" s="65" t="str">
        <f t="shared" si="2597"/>
        <v/>
      </c>
      <c r="S1677" s="65" t="str">
        <f t="shared" si="2597"/>
        <v/>
      </c>
      <c r="T1677" s="65" t="str">
        <f t="shared" si="2597"/>
        <v/>
      </c>
      <c r="U1677" s="65" t="str">
        <f t="shared" si="2597"/>
        <v/>
      </c>
      <c r="V1677" s="65" t="str">
        <f t="shared" si="2597"/>
        <v/>
      </c>
      <c r="W1677" s="65" t="str">
        <f t="shared" si="2597"/>
        <v/>
      </c>
      <c r="X1677" s="65" t="str">
        <f t="shared" si="2597"/>
        <v/>
      </c>
      <c r="Y1677" s="65" t="str">
        <f t="shared" si="2597"/>
        <v/>
      </c>
      <c r="Z1677" s="65" t="str">
        <f t="shared" si="2597"/>
        <v/>
      </c>
    </row>
    <row r="1678">
      <c r="B1678" s="23"/>
      <c r="C1678" s="9"/>
      <c r="D1678" s="9"/>
      <c r="E1678" s="9"/>
      <c r="F1678" s="2"/>
      <c r="G1678" s="3"/>
      <c r="I1678" s="64" t="str">
        <f t="shared" si="4"/>
        <v/>
      </c>
      <c r="J1678" s="13" t="str">
        <f t="shared" si="1840"/>
        <v/>
      </c>
      <c r="K1678" s="13" t="str">
        <f t="shared" si="1879"/>
        <v/>
      </c>
      <c r="L1678" s="65" t="str">
        <f t="shared" ref="L1678:Z1678" si="2598">if($E1678="","",if($E1678="Injured",if(and(L$1=year(today()),L$1&lt;=$I1678,L$1&gt;=$H1678),0,if(and(L$1&lt;=$I1678,L$1&gt;=$H1678),$F1678,"")),if($E1678="Dropped",if(and(L$1&lt;=$I1678,L$1&gt;=$H1678),if(Year($D1678)=L$1,$F1678*0.8,if((year($D1678)+1)=L$1,$F1678*0.6,$F1678*0.4)) ,""),if($E1678="Minors",0,if($E1678="FA Contract",if(and(L$1&lt;=$I1678,L$1&gt;=$H1678),$F1678,""),if($E1678="YP Contract",if(L$1=$H1678,500000,if(L$1=($H1678+1),1000000,if(L$1=($H1678+2),1500000,"")))))))))</f>
        <v/>
      </c>
      <c r="M1678" s="65" t="str">
        <f t="shared" si="2598"/>
        <v/>
      </c>
      <c r="N1678" s="65" t="str">
        <f t="shared" si="2598"/>
        <v/>
      </c>
      <c r="O1678" s="65" t="str">
        <f t="shared" si="2598"/>
        <v/>
      </c>
      <c r="P1678" s="65" t="str">
        <f t="shared" si="2598"/>
        <v/>
      </c>
      <c r="Q1678" s="65" t="str">
        <f t="shared" si="2598"/>
        <v/>
      </c>
      <c r="R1678" s="65" t="str">
        <f t="shared" si="2598"/>
        <v/>
      </c>
      <c r="S1678" s="65" t="str">
        <f t="shared" si="2598"/>
        <v/>
      </c>
      <c r="T1678" s="65" t="str">
        <f t="shared" si="2598"/>
        <v/>
      </c>
      <c r="U1678" s="65" t="str">
        <f t="shared" si="2598"/>
        <v/>
      </c>
      <c r="V1678" s="65" t="str">
        <f t="shared" si="2598"/>
        <v/>
      </c>
      <c r="W1678" s="65" t="str">
        <f t="shared" si="2598"/>
        <v/>
      </c>
      <c r="X1678" s="65" t="str">
        <f t="shared" si="2598"/>
        <v/>
      </c>
      <c r="Y1678" s="65" t="str">
        <f t="shared" si="2598"/>
        <v/>
      </c>
      <c r="Z1678" s="65" t="str">
        <f t="shared" si="2598"/>
        <v/>
      </c>
    </row>
    <row r="1679">
      <c r="B1679" s="23"/>
      <c r="C1679" s="9"/>
      <c r="D1679" s="9"/>
      <c r="E1679" s="9"/>
      <c r="F1679" s="2"/>
      <c r="G1679" s="3"/>
      <c r="I1679" s="64" t="str">
        <f t="shared" si="4"/>
        <v/>
      </c>
      <c r="J1679" s="13" t="str">
        <f t="shared" si="1840"/>
        <v/>
      </c>
      <c r="K1679" s="13" t="str">
        <f t="shared" si="1879"/>
        <v/>
      </c>
      <c r="L1679" s="65" t="str">
        <f t="shared" ref="L1679:Z1679" si="2599">if($E1679="","",if($E1679="Injured",if(and(L$1=year(today()),L$1&lt;=$I1679,L$1&gt;=$H1679),0,if(and(L$1&lt;=$I1679,L$1&gt;=$H1679),$F1679,"")),if($E1679="Dropped",if(and(L$1&lt;=$I1679,L$1&gt;=$H1679),if(Year($D1679)=L$1,$F1679*0.8,if((year($D1679)+1)=L$1,$F1679*0.6,$F1679*0.4)) ,""),if($E1679="Minors",0,if($E1679="FA Contract",if(and(L$1&lt;=$I1679,L$1&gt;=$H1679),$F1679,""),if($E1679="YP Contract",if(L$1=$H1679,500000,if(L$1=($H1679+1),1000000,if(L$1=($H1679+2),1500000,"")))))))))</f>
        <v/>
      </c>
      <c r="M1679" s="65" t="str">
        <f t="shared" si="2599"/>
        <v/>
      </c>
      <c r="N1679" s="65" t="str">
        <f t="shared" si="2599"/>
        <v/>
      </c>
      <c r="O1679" s="65" t="str">
        <f t="shared" si="2599"/>
        <v/>
      </c>
      <c r="P1679" s="65" t="str">
        <f t="shared" si="2599"/>
        <v/>
      </c>
      <c r="Q1679" s="65" t="str">
        <f t="shared" si="2599"/>
        <v/>
      </c>
      <c r="R1679" s="65" t="str">
        <f t="shared" si="2599"/>
        <v/>
      </c>
      <c r="S1679" s="65" t="str">
        <f t="shared" si="2599"/>
        <v/>
      </c>
      <c r="T1679" s="65" t="str">
        <f t="shared" si="2599"/>
        <v/>
      </c>
      <c r="U1679" s="65" t="str">
        <f t="shared" si="2599"/>
        <v/>
      </c>
      <c r="V1679" s="65" t="str">
        <f t="shared" si="2599"/>
        <v/>
      </c>
      <c r="W1679" s="65" t="str">
        <f t="shared" si="2599"/>
        <v/>
      </c>
      <c r="X1679" s="65" t="str">
        <f t="shared" si="2599"/>
        <v/>
      </c>
      <c r="Y1679" s="65" t="str">
        <f t="shared" si="2599"/>
        <v/>
      </c>
      <c r="Z1679" s="65" t="str">
        <f t="shared" si="2599"/>
        <v/>
      </c>
    </row>
    <row r="1680">
      <c r="B1680" s="23"/>
      <c r="C1680" s="9"/>
      <c r="D1680" s="9"/>
      <c r="E1680" s="9"/>
      <c r="F1680" s="2"/>
      <c r="G1680" s="3"/>
      <c r="I1680" s="64" t="str">
        <f t="shared" si="4"/>
        <v/>
      </c>
      <c r="J1680" s="13" t="str">
        <f t="shared" si="1840"/>
        <v/>
      </c>
      <c r="K1680" s="13" t="str">
        <f t="shared" si="1879"/>
        <v/>
      </c>
      <c r="L1680" s="65" t="str">
        <f t="shared" ref="L1680:Z1680" si="2600">if($E1680="","",if($E1680="Injured",if(and(L$1=year(today()),L$1&lt;=$I1680,L$1&gt;=$H1680),0,if(and(L$1&lt;=$I1680,L$1&gt;=$H1680),$F1680,"")),if($E1680="Dropped",if(and(L$1&lt;=$I1680,L$1&gt;=$H1680),if(Year($D1680)=L$1,$F1680*0.8,if((year($D1680)+1)=L$1,$F1680*0.6,$F1680*0.4)) ,""),if($E1680="Minors",0,if($E1680="FA Contract",if(and(L$1&lt;=$I1680,L$1&gt;=$H1680),$F1680,""),if($E1680="YP Contract",if(L$1=$H1680,500000,if(L$1=($H1680+1),1000000,if(L$1=($H1680+2),1500000,"")))))))))</f>
        <v/>
      </c>
      <c r="M1680" s="65" t="str">
        <f t="shared" si="2600"/>
        <v/>
      </c>
      <c r="N1680" s="65" t="str">
        <f t="shared" si="2600"/>
        <v/>
      </c>
      <c r="O1680" s="65" t="str">
        <f t="shared" si="2600"/>
        <v/>
      </c>
      <c r="P1680" s="65" t="str">
        <f t="shared" si="2600"/>
        <v/>
      </c>
      <c r="Q1680" s="65" t="str">
        <f t="shared" si="2600"/>
        <v/>
      </c>
      <c r="R1680" s="65" t="str">
        <f t="shared" si="2600"/>
        <v/>
      </c>
      <c r="S1680" s="65" t="str">
        <f t="shared" si="2600"/>
        <v/>
      </c>
      <c r="T1680" s="65" t="str">
        <f t="shared" si="2600"/>
        <v/>
      </c>
      <c r="U1680" s="65" t="str">
        <f t="shared" si="2600"/>
        <v/>
      </c>
      <c r="V1680" s="65" t="str">
        <f t="shared" si="2600"/>
        <v/>
      </c>
      <c r="W1680" s="65" t="str">
        <f t="shared" si="2600"/>
        <v/>
      </c>
      <c r="X1680" s="65" t="str">
        <f t="shared" si="2600"/>
        <v/>
      </c>
      <c r="Y1680" s="65" t="str">
        <f t="shared" si="2600"/>
        <v/>
      </c>
      <c r="Z1680" s="65" t="str">
        <f t="shared" si="2600"/>
        <v/>
      </c>
    </row>
    <row r="1681">
      <c r="B1681" s="23"/>
      <c r="C1681" s="9"/>
      <c r="D1681" s="9"/>
      <c r="E1681" s="9"/>
      <c r="F1681" s="2"/>
      <c r="G1681" s="3"/>
      <c r="I1681" s="64" t="str">
        <f t="shared" si="4"/>
        <v/>
      </c>
      <c r="J1681" s="13" t="str">
        <f t="shared" si="1840"/>
        <v/>
      </c>
      <c r="K1681" s="13" t="str">
        <f t="shared" si="1879"/>
        <v/>
      </c>
      <c r="L1681" s="65" t="str">
        <f t="shared" ref="L1681:Z1681" si="2601">if($E1681="","",if($E1681="Injured",if(and(L$1=year(today()),L$1&lt;=$I1681,L$1&gt;=$H1681),0,if(and(L$1&lt;=$I1681,L$1&gt;=$H1681),$F1681,"")),if($E1681="Dropped",if(and(L$1&lt;=$I1681,L$1&gt;=$H1681),if(Year($D1681)=L$1,$F1681*0.8,if((year($D1681)+1)=L$1,$F1681*0.6,$F1681*0.4)) ,""),if($E1681="Minors",0,if($E1681="FA Contract",if(and(L$1&lt;=$I1681,L$1&gt;=$H1681),$F1681,""),if($E1681="YP Contract",if(L$1=$H1681,500000,if(L$1=($H1681+1),1000000,if(L$1=($H1681+2),1500000,"")))))))))</f>
        <v/>
      </c>
      <c r="M1681" s="65" t="str">
        <f t="shared" si="2601"/>
        <v/>
      </c>
      <c r="N1681" s="65" t="str">
        <f t="shared" si="2601"/>
        <v/>
      </c>
      <c r="O1681" s="65" t="str">
        <f t="shared" si="2601"/>
        <v/>
      </c>
      <c r="P1681" s="65" t="str">
        <f t="shared" si="2601"/>
        <v/>
      </c>
      <c r="Q1681" s="65" t="str">
        <f t="shared" si="2601"/>
        <v/>
      </c>
      <c r="R1681" s="65" t="str">
        <f t="shared" si="2601"/>
        <v/>
      </c>
      <c r="S1681" s="65" t="str">
        <f t="shared" si="2601"/>
        <v/>
      </c>
      <c r="T1681" s="65" t="str">
        <f t="shared" si="2601"/>
        <v/>
      </c>
      <c r="U1681" s="65" t="str">
        <f t="shared" si="2601"/>
        <v/>
      </c>
      <c r="V1681" s="65" t="str">
        <f t="shared" si="2601"/>
        <v/>
      </c>
      <c r="W1681" s="65" t="str">
        <f t="shared" si="2601"/>
        <v/>
      </c>
      <c r="X1681" s="65" t="str">
        <f t="shared" si="2601"/>
        <v/>
      </c>
      <c r="Y1681" s="65" t="str">
        <f t="shared" si="2601"/>
        <v/>
      </c>
      <c r="Z1681" s="65" t="str">
        <f t="shared" si="2601"/>
        <v/>
      </c>
    </row>
    <row r="1682">
      <c r="B1682" s="23"/>
      <c r="C1682" s="9"/>
      <c r="D1682" s="9"/>
      <c r="E1682" s="9"/>
      <c r="F1682" s="2"/>
      <c r="G1682" s="3"/>
      <c r="I1682" s="64" t="str">
        <f t="shared" si="4"/>
        <v/>
      </c>
      <c r="J1682" s="13" t="str">
        <f t="shared" si="1840"/>
        <v/>
      </c>
      <c r="K1682" s="13" t="str">
        <f t="shared" si="1879"/>
        <v/>
      </c>
      <c r="L1682" s="65" t="str">
        <f t="shared" ref="L1682:Z1682" si="2602">if($E1682="","",if($E1682="Injured",if(and(L$1=year(today()),L$1&lt;=$I1682,L$1&gt;=$H1682),0,if(and(L$1&lt;=$I1682,L$1&gt;=$H1682),$F1682,"")),if($E1682="Dropped",if(and(L$1&lt;=$I1682,L$1&gt;=$H1682),if(Year($D1682)=L$1,$F1682*0.8,if((year($D1682)+1)=L$1,$F1682*0.6,$F1682*0.4)) ,""),if($E1682="Minors",0,if($E1682="FA Contract",if(and(L$1&lt;=$I1682,L$1&gt;=$H1682),$F1682,""),if($E1682="YP Contract",if(L$1=$H1682,500000,if(L$1=($H1682+1),1000000,if(L$1=($H1682+2),1500000,"")))))))))</f>
        <v/>
      </c>
      <c r="M1682" s="65" t="str">
        <f t="shared" si="2602"/>
        <v/>
      </c>
      <c r="N1682" s="65" t="str">
        <f t="shared" si="2602"/>
        <v/>
      </c>
      <c r="O1682" s="65" t="str">
        <f t="shared" si="2602"/>
        <v/>
      </c>
      <c r="P1682" s="65" t="str">
        <f t="shared" si="2602"/>
        <v/>
      </c>
      <c r="Q1682" s="65" t="str">
        <f t="shared" si="2602"/>
        <v/>
      </c>
      <c r="R1682" s="65" t="str">
        <f t="shared" si="2602"/>
        <v/>
      </c>
      <c r="S1682" s="65" t="str">
        <f t="shared" si="2602"/>
        <v/>
      </c>
      <c r="T1682" s="65" t="str">
        <f t="shared" si="2602"/>
        <v/>
      </c>
      <c r="U1682" s="65" t="str">
        <f t="shared" si="2602"/>
        <v/>
      </c>
      <c r="V1682" s="65" t="str">
        <f t="shared" si="2602"/>
        <v/>
      </c>
      <c r="W1682" s="65" t="str">
        <f t="shared" si="2602"/>
        <v/>
      </c>
      <c r="X1682" s="65" t="str">
        <f t="shared" si="2602"/>
        <v/>
      </c>
      <c r="Y1682" s="65" t="str">
        <f t="shared" si="2602"/>
        <v/>
      </c>
      <c r="Z1682" s="65" t="str">
        <f t="shared" si="2602"/>
        <v/>
      </c>
    </row>
    <row r="1683">
      <c r="B1683" s="23"/>
      <c r="C1683" s="9"/>
      <c r="D1683" s="9"/>
      <c r="E1683" s="9"/>
      <c r="F1683" s="2"/>
      <c r="G1683" s="3"/>
      <c r="I1683" s="64" t="str">
        <f t="shared" si="4"/>
        <v/>
      </c>
      <c r="J1683" s="13" t="str">
        <f t="shared" si="1840"/>
        <v/>
      </c>
      <c r="K1683" s="13" t="str">
        <f t="shared" si="1879"/>
        <v/>
      </c>
      <c r="L1683" s="65" t="str">
        <f t="shared" ref="L1683:Z1683" si="2603">if($E1683="","",if($E1683="Injured",if(and(L$1=year(today()),L$1&lt;=$I1683,L$1&gt;=$H1683),0,if(and(L$1&lt;=$I1683,L$1&gt;=$H1683),$F1683,"")),if($E1683="Dropped",if(and(L$1&lt;=$I1683,L$1&gt;=$H1683),if(Year($D1683)=L$1,$F1683*0.8,if((year($D1683)+1)=L$1,$F1683*0.6,$F1683*0.4)) ,""),if($E1683="Minors",0,if($E1683="FA Contract",if(and(L$1&lt;=$I1683,L$1&gt;=$H1683),$F1683,""),if($E1683="YP Contract",if(L$1=$H1683,500000,if(L$1=($H1683+1),1000000,if(L$1=($H1683+2),1500000,"")))))))))</f>
        <v/>
      </c>
      <c r="M1683" s="65" t="str">
        <f t="shared" si="2603"/>
        <v/>
      </c>
      <c r="N1683" s="65" t="str">
        <f t="shared" si="2603"/>
        <v/>
      </c>
      <c r="O1683" s="65" t="str">
        <f t="shared" si="2603"/>
        <v/>
      </c>
      <c r="P1683" s="65" t="str">
        <f t="shared" si="2603"/>
        <v/>
      </c>
      <c r="Q1683" s="65" t="str">
        <f t="shared" si="2603"/>
        <v/>
      </c>
      <c r="R1683" s="65" t="str">
        <f t="shared" si="2603"/>
        <v/>
      </c>
      <c r="S1683" s="65" t="str">
        <f t="shared" si="2603"/>
        <v/>
      </c>
      <c r="T1683" s="65" t="str">
        <f t="shared" si="2603"/>
        <v/>
      </c>
      <c r="U1683" s="65" t="str">
        <f t="shared" si="2603"/>
        <v/>
      </c>
      <c r="V1683" s="65" t="str">
        <f t="shared" si="2603"/>
        <v/>
      </c>
      <c r="W1683" s="65" t="str">
        <f t="shared" si="2603"/>
        <v/>
      </c>
      <c r="X1683" s="65" t="str">
        <f t="shared" si="2603"/>
        <v/>
      </c>
      <c r="Y1683" s="65" t="str">
        <f t="shared" si="2603"/>
        <v/>
      </c>
      <c r="Z1683" s="65" t="str">
        <f t="shared" si="2603"/>
        <v/>
      </c>
    </row>
    <row r="1684">
      <c r="B1684" s="23"/>
      <c r="C1684" s="9"/>
      <c r="D1684" s="9"/>
      <c r="E1684" s="9"/>
      <c r="F1684" s="2"/>
      <c r="G1684" s="3"/>
      <c r="I1684" s="64" t="str">
        <f t="shared" si="4"/>
        <v/>
      </c>
      <c r="J1684" s="13" t="str">
        <f t="shared" si="1840"/>
        <v/>
      </c>
      <c r="K1684" s="13" t="str">
        <f t="shared" si="1879"/>
        <v/>
      </c>
      <c r="L1684" s="65" t="str">
        <f t="shared" ref="L1684:Z1684" si="2604">if($E1684="","",if($E1684="Injured",if(and(L$1=year(today()),L$1&lt;=$I1684,L$1&gt;=$H1684),0,if(and(L$1&lt;=$I1684,L$1&gt;=$H1684),$F1684,"")),if($E1684="Dropped",if(and(L$1&lt;=$I1684,L$1&gt;=$H1684),if(Year($D1684)=L$1,$F1684*0.8,if((year($D1684)+1)=L$1,$F1684*0.6,$F1684*0.4)) ,""),if($E1684="Minors",0,if($E1684="FA Contract",if(and(L$1&lt;=$I1684,L$1&gt;=$H1684),$F1684,""),if($E1684="YP Contract",if(L$1=$H1684,500000,if(L$1=($H1684+1),1000000,if(L$1=($H1684+2),1500000,"")))))))))</f>
        <v/>
      </c>
      <c r="M1684" s="65" t="str">
        <f t="shared" si="2604"/>
        <v/>
      </c>
      <c r="N1684" s="65" t="str">
        <f t="shared" si="2604"/>
        <v/>
      </c>
      <c r="O1684" s="65" t="str">
        <f t="shared" si="2604"/>
        <v/>
      </c>
      <c r="P1684" s="65" t="str">
        <f t="shared" si="2604"/>
        <v/>
      </c>
      <c r="Q1684" s="65" t="str">
        <f t="shared" si="2604"/>
        <v/>
      </c>
      <c r="R1684" s="65" t="str">
        <f t="shared" si="2604"/>
        <v/>
      </c>
      <c r="S1684" s="65" t="str">
        <f t="shared" si="2604"/>
        <v/>
      </c>
      <c r="T1684" s="65" t="str">
        <f t="shared" si="2604"/>
        <v/>
      </c>
      <c r="U1684" s="65" t="str">
        <f t="shared" si="2604"/>
        <v/>
      </c>
      <c r="V1684" s="65" t="str">
        <f t="shared" si="2604"/>
        <v/>
      </c>
      <c r="W1684" s="65" t="str">
        <f t="shared" si="2604"/>
        <v/>
      </c>
      <c r="X1684" s="65" t="str">
        <f t="shared" si="2604"/>
        <v/>
      </c>
      <c r="Y1684" s="65" t="str">
        <f t="shared" si="2604"/>
        <v/>
      </c>
      <c r="Z1684" s="65" t="str">
        <f t="shared" si="2604"/>
        <v/>
      </c>
    </row>
    <row r="1685">
      <c r="B1685" s="23"/>
      <c r="C1685" s="9"/>
      <c r="D1685" s="9"/>
      <c r="E1685" s="9"/>
      <c r="F1685" s="2"/>
      <c r="G1685" s="3"/>
      <c r="I1685" s="64" t="str">
        <f t="shared" si="4"/>
        <v/>
      </c>
      <c r="J1685" s="13" t="str">
        <f t="shared" si="1840"/>
        <v/>
      </c>
      <c r="K1685" s="13" t="str">
        <f t="shared" si="1879"/>
        <v/>
      </c>
      <c r="L1685" s="65" t="str">
        <f t="shared" ref="L1685:Z1685" si="2605">if($E1685="","",if($E1685="Injured",if(and(L$1=year(today()),L$1&lt;=$I1685,L$1&gt;=$H1685),0,if(and(L$1&lt;=$I1685,L$1&gt;=$H1685),$F1685,"")),if($E1685="Dropped",if(and(L$1&lt;=$I1685,L$1&gt;=$H1685),if(Year($D1685)=L$1,$F1685*0.8,if((year($D1685)+1)=L$1,$F1685*0.6,$F1685*0.4)) ,""),if($E1685="Minors",0,if($E1685="FA Contract",if(and(L$1&lt;=$I1685,L$1&gt;=$H1685),$F1685,""),if($E1685="YP Contract",if(L$1=$H1685,500000,if(L$1=($H1685+1),1000000,if(L$1=($H1685+2),1500000,"")))))))))</f>
        <v/>
      </c>
      <c r="M1685" s="65" t="str">
        <f t="shared" si="2605"/>
        <v/>
      </c>
      <c r="N1685" s="65" t="str">
        <f t="shared" si="2605"/>
        <v/>
      </c>
      <c r="O1685" s="65" t="str">
        <f t="shared" si="2605"/>
        <v/>
      </c>
      <c r="P1685" s="65" t="str">
        <f t="shared" si="2605"/>
        <v/>
      </c>
      <c r="Q1685" s="65" t="str">
        <f t="shared" si="2605"/>
        <v/>
      </c>
      <c r="R1685" s="65" t="str">
        <f t="shared" si="2605"/>
        <v/>
      </c>
      <c r="S1685" s="65" t="str">
        <f t="shared" si="2605"/>
        <v/>
      </c>
      <c r="T1685" s="65" t="str">
        <f t="shared" si="2605"/>
        <v/>
      </c>
      <c r="U1685" s="65" t="str">
        <f t="shared" si="2605"/>
        <v/>
      </c>
      <c r="V1685" s="65" t="str">
        <f t="shared" si="2605"/>
        <v/>
      </c>
      <c r="W1685" s="65" t="str">
        <f t="shared" si="2605"/>
        <v/>
      </c>
      <c r="X1685" s="65" t="str">
        <f t="shared" si="2605"/>
        <v/>
      </c>
      <c r="Y1685" s="65" t="str">
        <f t="shared" si="2605"/>
        <v/>
      </c>
      <c r="Z1685" s="65" t="str">
        <f t="shared" si="2605"/>
        <v/>
      </c>
    </row>
    <row r="1686">
      <c r="B1686" s="23"/>
      <c r="C1686" s="9"/>
      <c r="D1686" s="9"/>
      <c r="E1686" s="9"/>
      <c r="F1686" s="2"/>
      <c r="G1686" s="3"/>
      <c r="I1686" s="64" t="str">
        <f t="shared" si="4"/>
        <v/>
      </c>
      <c r="J1686" s="13" t="str">
        <f t="shared" si="1840"/>
        <v/>
      </c>
      <c r="K1686" s="13" t="str">
        <f t="shared" si="1879"/>
        <v/>
      </c>
      <c r="L1686" s="65" t="str">
        <f t="shared" ref="L1686:Z1686" si="2606">if($E1686="","",if($E1686="Injured",if(and(L$1=year(today()),L$1&lt;=$I1686,L$1&gt;=$H1686),0,if(and(L$1&lt;=$I1686,L$1&gt;=$H1686),$F1686,"")),if($E1686="Dropped",if(and(L$1&lt;=$I1686,L$1&gt;=$H1686),if(Year($D1686)=L$1,$F1686*0.8,if((year($D1686)+1)=L$1,$F1686*0.6,$F1686*0.4)) ,""),if($E1686="Minors",0,if($E1686="FA Contract",if(and(L$1&lt;=$I1686,L$1&gt;=$H1686),$F1686,""),if($E1686="YP Contract",if(L$1=$H1686,500000,if(L$1=($H1686+1),1000000,if(L$1=($H1686+2),1500000,"")))))))))</f>
        <v/>
      </c>
      <c r="M1686" s="65" t="str">
        <f t="shared" si="2606"/>
        <v/>
      </c>
      <c r="N1686" s="65" t="str">
        <f t="shared" si="2606"/>
        <v/>
      </c>
      <c r="O1686" s="65" t="str">
        <f t="shared" si="2606"/>
        <v/>
      </c>
      <c r="P1686" s="65" t="str">
        <f t="shared" si="2606"/>
        <v/>
      </c>
      <c r="Q1686" s="65" t="str">
        <f t="shared" si="2606"/>
        <v/>
      </c>
      <c r="R1686" s="65" t="str">
        <f t="shared" si="2606"/>
        <v/>
      </c>
      <c r="S1686" s="65" t="str">
        <f t="shared" si="2606"/>
        <v/>
      </c>
      <c r="T1686" s="65" t="str">
        <f t="shared" si="2606"/>
        <v/>
      </c>
      <c r="U1686" s="65" t="str">
        <f t="shared" si="2606"/>
        <v/>
      </c>
      <c r="V1686" s="65" t="str">
        <f t="shared" si="2606"/>
        <v/>
      </c>
      <c r="W1686" s="65" t="str">
        <f t="shared" si="2606"/>
        <v/>
      </c>
      <c r="X1686" s="65" t="str">
        <f t="shared" si="2606"/>
        <v/>
      </c>
      <c r="Y1686" s="65" t="str">
        <f t="shared" si="2606"/>
        <v/>
      </c>
      <c r="Z1686" s="65" t="str">
        <f t="shared" si="2606"/>
        <v/>
      </c>
    </row>
    <row r="1687">
      <c r="B1687" s="23"/>
      <c r="C1687" s="9"/>
      <c r="D1687" s="9"/>
      <c r="E1687" s="9"/>
      <c r="F1687" s="2"/>
      <c r="G1687" s="3"/>
      <c r="I1687" s="64" t="str">
        <f t="shared" si="4"/>
        <v/>
      </c>
      <c r="J1687" s="13" t="str">
        <f t="shared" si="1840"/>
        <v/>
      </c>
      <c r="K1687" s="13" t="str">
        <f t="shared" si="1879"/>
        <v/>
      </c>
      <c r="L1687" s="65" t="str">
        <f t="shared" ref="L1687:Z1687" si="2607">if($E1687="","",if($E1687="Injured",if(and(L$1=year(today()),L$1&lt;=$I1687,L$1&gt;=$H1687),0,if(and(L$1&lt;=$I1687,L$1&gt;=$H1687),$F1687,"")),if($E1687="Dropped",if(and(L$1&lt;=$I1687,L$1&gt;=$H1687),if(Year($D1687)=L$1,$F1687*0.8,if((year($D1687)+1)=L$1,$F1687*0.6,$F1687*0.4)) ,""),if($E1687="Minors",0,if($E1687="FA Contract",if(and(L$1&lt;=$I1687,L$1&gt;=$H1687),$F1687,""),if($E1687="YP Contract",if(L$1=$H1687,500000,if(L$1=($H1687+1),1000000,if(L$1=($H1687+2),1500000,"")))))))))</f>
        <v/>
      </c>
      <c r="M1687" s="65" t="str">
        <f t="shared" si="2607"/>
        <v/>
      </c>
      <c r="N1687" s="65" t="str">
        <f t="shared" si="2607"/>
        <v/>
      </c>
      <c r="O1687" s="65" t="str">
        <f t="shared" si="2607"/>
        <v/>
      </c>
      <c r="P1687" s="65" t="str">
        <f t="shared" si="2607"/>
        <v/>
      </c>
      <c r="Q1687" s="65" t="str">
        <f t="shared" si="2607"/>
        <v/>
      </c>
      <c r="R1687" s="65" t="str">
        <f t="shared" si="2607"/>
        <v/>
      </c>
      <c r="S1687" s="65" t="str">
        <f t="shared" si="2607"/>
        <v/>
      </c>
      <c r="T1687" s="65" t="str">
        <f t="shared" si="2607"/>
        <v/>
      </c>
      <c r="U1687" s="65" t="str">
        <f t="shared" si="2607"/>
        <v/>
      </c>
      <c r="V1687" s="65" t="str">
        <f t="shared" si="2607"/>
        <v/>
      </c>
      <c r="W1687" s="65" t="str">
        <f t="shared" si="2607"/>
        <v/>
      </c>
      <c r="X1687" s="65" t="str">
        <f t="shared" si="2607"/>
        <v/>
      </c>
      <c r="Y1687" s="65" t="str">
        <f t="shared" si="2607"/>
        <v/>
      </c>
      <c r="Z1687" s="65" t="str">
        <f t="shared" si="2607"/>
        <v/>
      </c>
    </row>
    <row r="1688">
      <c r="B1688" s="23"/>
      <c r="C1688" s="9"/>
      <c r="D1688" s="9"/>
      <c r="E1688" s="9"/>
      <c r="F1688" s="2"/>
      <c r="G1688" s="3"/>
      <c r="I1688" s="64" t="str">
        <f t="shared" si="4"/>
        <v/>
      </c>
      <c r="J1688" s="13" t="str">
        <f t="shared" si="1840"/>
        <v/>
      </c>
      <c r="K1688" s="13" t="str">
        <f t="shared" si="1879"/>
        <v/>
      </c>
      <c r="L1688" s="65" t="str">
        <f t="shared" ref="L1688:Z1688" si="2608">if($E1688="","",if($E1688="Injured",if(and(L$1=year(today()),L$1&lt;=$I1688,L$1&gt;=$H1688),0,if(and(L$1&lt;=$I1688,L$1&gt;=$H1688),$F1688,"")),if($E1688="Dropped",if(and(L$1&lt;=$I1688,L$1&gt;=$H1688),if(Year($D1688)=L$1,$F1688*0.8,if((year($D1688)+1)=L$1,$F1688*0.6,$F1688*0.4)) ,""),if($E1688="Minors",0,if($E1688="FA Contract",if(and(L$1&lt;=$I1688,L$1&gt;=$H1688),$F1688,""),if($E1688="YP Contract",if(L$1=$H1688,500000,if(L$1=($H1688+1),1000000,if(L$1=($H1688+2),1500000,"")))))))))</f>
        <v/>
      </c>
      <c r="M1688" s="65" t="str">
        <f t="shared" si="2608"/>
        <v/>
      </c>
      <c r="N1688" s="65" t="str">
        <f t="shared" si="2608"/>
        <v/>
      </c>
      <c r="O1688" s="65" t="str">
        <f t="shared" si="2608"/>
        <v/>
      </c>
      <c r="P1688" s="65" t="str">
        <f t="shared" si="2608"/>
        <v/>
      </c>
      <c r="Q1688" s="65" t="str">
        <f t="shared" si="2608"/>
        <v/>
      </c>
      <c r="R1688" s="65" t="str">
        <f t="shared" si="2608"/>
        <v/>
      </c>
      <c r="S1688" s="65" t="str">
        <f t="shared" si="2608"/>
        <v/>
      </c>
      <c r="T1688" s="65" t="str">
        <f t="shared" si="2608"/>
        <v/>
      </c>
      <c r="U1688" s="65" t="str">
        <f t="shared" si="2608"/>
        <v/>
      </c>
      <c r="V1688" s="65" t="str">
        <f t="shared" si="2608"/>
        <v/>
      </c>
      <c r="W1688" s="65" t="str">
        <f t="shared" si="2608"/>
        <v/>
      </c>
      <c r="X1688" s="65" t="str">
        <f t="shared" si="2608"/>
        <v/>
      </c>
      <c r="Y1688" s="65" t="str">
        <f t="shared" si="2608"/>
        <v/>
      </c>
      <c r="Z1688" s="65" t="str">
        <f t="shared" si="2608"/>
        <v/>
      </c>
    </row>
    <row r="1689">
      <c r="B1689" s="23"/>
      <c r="C1689" s="9"/>
      <c r="D1689" s="9"/>
      <c r="E1689" s="9"/>
      <c r="F1689" s="2"/>
      <c r="G1689" s="3"/>
      <c r="I1689" s="64" t="str">
        <f t="shared" si="4"/>
        <v/>
      </c>
      <c r="J1689" s="13" t="str">
        <f t="shared" si="1840"/>
        <v/>
      </c>
      <c r="K1689" s="13" t="str">
        <f t="shared" si="1879"/>
        <v/>
      </c>
      <c r="L1689" s="65" t="str">
        <f t="shared" ref="L1689:Z1689" si="2609">if($E1689="","",if($E1689="Injured",if(and(L$1=year(today()),L$1&lt;=$I1689,L$1&gt;=$H1689),0,if(and(L$1&lt;=$I1689,L$1&gt;=$H1689),$F1689,"")),if($E1689="Dropped",if(and(L$1&lt;=$I1689,L$1&gt;=$H1689),if(Year($D1689)=L$1,$F1689*0.8,if((year($D1689)+1)=L$1,$F1689*0.6,$F1689*0.4)) ,""),if($E1689="Minors",0,if($E1689="FA Contract",if(and(L$1&lt;=$I1689,L$1&gt;=$H1689),$F1689,""),if($E1689="YP Contract",if(L$1=$H1689,500000,if(L$1=($H1689+1),1000000,if(L$1=($H1689+2),1500000,"")))))))))</f>
        <v/>
      </c>
      <c r="M1689" s="65" t="str">
        <f t="shared" si="2609"/>
        <v/>
      </c>
      <c r="N1689" s="65" t="str">
        <f t="shared" si="2609"/>
        <v/>
      </c>
      <c r="O1689" s="65" t="str">
        <f t="shared" si="2609"/>
        <v/>
      </c>
      <c r="P1689" s="65" t="str">
        <f t="shared" si="2609"/>
        <v/>
      </c>
      <c r="Q1689" s="65" t="str">
        <f t="shared" si="2609"/>
        <v/>
      </c>
      <c r="R1689" s="65" t="str">
        <f t="shared" si="2609"/>
        <v/>
      </c>
      <c r="S1689" s="65" t="str">
        <f t="shared" si="2609"/>
        <v/>
      </c>
      <c r="T1689" s="65" t="str">
        <f t="shared" si="2609"/>
        <v/>
      </c>
      <c r="U1689" s="65" t="str">
        <f t="shared" si="2609"/>
        <v/>
      </c>
      <c r="V1689" s="65" t="str">
        <f t="shared" si="2609"/>
        <v/>
      </c>
      <c r="W1689" s="65" t="str">
        <f t="shared" si="2609"/>
        <v/>
      </c>
      <c r="X1689" s="65" t="str">
        <f t="shared" si="2609"/>
        <v/>
      </c>
      <c r="Y1689" s="65" t="str">
        <f t="shared" si="2609"/>
        <v/>
      </c>
      <c r="Z1689" s="65" t="str">
        <f t="shared" si="2609"/>
        <v/>
      </c>
    </row>
    <row r="1690">
      <c r="B1690" s="23"/>
      <c r="C1690" s="9"/>
      <c r="D1690" s="9"/>
      <c r="E1690" s="9"/>
      <c r="F1690" s="2"/>
      <c r="G1690" s="3"/>
      <c r="I1690" s="64" t="str">
        <f t="shared" si="4"/>
        <v/>
      </c>
      <c r="J1690" s="13" t="str">
        <f t="shared" si="1840"/>
        <v/>
      </c>
      <c r="K1690" s="13" t="str">
        <f t="shared" si="1879"/>
        <v/>
      </c>
      <c r="L1690" s="65" t="str">
        <f t="shared" ref="L1690:Z1690" si="2610">if($E1690="","",if($E1690="Injured",if(and(L$1=year(today()),L$1&lt;=$I1690,L$1&gt;=$H1690),0,if(and(L$1&lt;=$I1690,L$1&gt;=$H1690),$F1690,"")),if($E1690="Dropped",if(and(L$1&lt;=$I1690,L$1&gt;=$H1690),if(Year($D1690)=L$1,$F1690*0.8,if((year($D1690)+1)=L$1,$F1690*0.6,$F1690*0.4)) ,""),if($E1690="Minors",0,if($E1690="FA Contract",if(and(L$1&lt;=$I1690,L$1&gt;=$H1690),$F1690,""),if($E1690="YP Contract",if(L$1=$H1690,500000,if(L$1=($H1690+1),1000000,if(L$1=($H1690+2),1500000,"")))))))))</f>
        <v/>
      </c>
      <c r="M1690" s="65" t="str">
        <f t="shared" si="2610"/>
        <v/>
      </c>
      <c r="N1690" s="65" t="str">
        <f t="shared" si="2610"/>
        <v/>
      </c>
      <c r="O1690" s="65" t="str">
        <f t="shared" si="2610"/>
        <v/>
      </c>
      <c r="P1690" s="65" t="str">
        <f t="shared" si="2610"/>
        <v/>
      </c>
      <c r="Q1690" s="65" t="str">
        <f t="shared" si="2610"/>
        <v/>
      </c>
      <c r="R1690" s="65" t="str">
        <f t="shared" si="2610"/>
        <v/>
      </c>
      <c r="S1690" s="65" t="str">
        <f t="shared" si="2610"/>
        <v/>
      </c>
      <c r="T1690" s="65" t="str">
        <f t="shared" si="2610"/>
        <v/>
      </c>
      <c r="U1690" s="65" t="str">
        <f t="shared" si="2610"/>
        <v/>
      </c>
      <c r="V1690" s="65" t="str">
        <f t="shared" si="2610"/>
        <v/>
      </c>
      <c r="W1690" s="65" t="str">
        <f t="shared" si="2610"/>
        <v/>
      </c>
      <c r="X1690" s="65" t="str">
        <f t="shared" si="2610"/>
        <v/>
      </c>
      <c r="Y1690" s="65" t="str">
        <f t="shared" si="2610"/>
        <v/>
      </c>
      <c r="Z1690" s="65" t="str">
        <f t="shared" si="2610"/>
        <v/>
      </c>
    </row>
    <row r="1691">
      <c r="B1691" s="23"/>
      <c r="C1691" s="9"/>
      <c r="D1691" s="9"/>
      <c r="E1691" s="9"/>
      <c r="F1691" s="2"/>
      <c r="G1691" s="3"/>
      <c r="I1691" s="64" t="str">
        <f t="shared" si="4"/>
        <v/>
      </c>
      <c r="J1691" s="13" t="str">
        <f t="shared" si="1840"/>
        <v/>
      </c>
      <c r="K1691" s="13" t="str">
        <f t="shared" si="1879"/>
        <v/>
      </c>
      <c r="L1691" s="65" t="str">
        <f t="shared" ref="L1691:Z1691" si="2611">if($E1691="","",if($E1691="Injured",if(and(L$1=year(today()),L$1&lt;=$I1691,L$1&gt;=$H1691),0,if(and(L$1&lt;=$I1691,L$1&gt;=$H1691),$F1691,"")),if($E1691="Dropped",if(and(L$1&lt;=$I1691,L$1&gt;=$H1691),if(Year($D1691)=L$1,$F1691*0.8,if((year($D1691)+1)=L$1,$F1691*0.6,$F1691*0.4)) ,""),if($E1691="Minors",0,if($E1691="FA Contract",if(and(L$1&lt;=$I1691,L$1&gt;=$H1691),$F1691,""),if($E1691="YP Contract",if(L$1=$H1691,500000,if(L$1=($H1691+1),1000000,if(L$1=($H1691+2),1500000,"")))))))))</f>
        <v/>
      </c>
      <c r="M1691" s="65" t="str">
        <f t="shared" si="2611"/>
        <v/>
      </c>
      <c r="N1691" s="65" t="str">
        <f t="shared" si="2611"/>
        <v/>
      </c>
      <c r="O1691" s="65" t="str">
        <f t="shared" si="2611"/>
        <v/>
      </c>
      <c r="P1691" s="65" t="str">
        <f t="shared" si="2611"/>
        <v/>
      </c>
      <c r="Q1691" s="65" t="str">
        <f t="shared" si="2611"/>
        <v/>
      </c>
      <c r="R1691" s="65" t="str">
        <f t="shared" si="2611"/>
        <v/>
      </c>
      <c r="S1691" s="65" t="str">
        <f t="shared" si="2611"/>
        <v/>
      </c>
      <c r="T1691" s="65" t="str">
        <f t="shared" si="2611"/>
        <v/>
      </c>
      <c r="U1691" s="65" t="str">
        <f t="shared" si="2611"/>
        <v/>
      </c>
      <c r="V1691" s="65" t="str">
        <f t="shared" si="2611"/>
        <v/>
      </c>
      <c r="W1691" s="65" t="str">
        <f t="shared" si="2611"/>
        <v/>
      </c>
      <c r="X1691" s="65" t="str">
        <f t="shared" si="2611"/>
        <v/>
      </c>
      <c r="Y1691" s="65" t="str">
        <f t="shared" si="2611"/>
        <v/>
      </c>
      <c r="Z1691" s="65" t="str">
        <f t="shared" si="2611"/>
        <v/>
      </c>
    </row>
    <row r="1692">
      <c r="B1692" s="23"/>
      <c r="C1692" s="9"/>
      <c r="D1692" s="9"/>
      <c r="E1692" s="9"/>
      <c r="F1692" s="2"/>
      <c r="G1692" s="3"/>
      <c r="I1692" s="64" t="str">
        <f t="shared" si="4"/>
        <v/>
      </c>
      <c r="J1692" s="13" t="str">
        <f t="shared" si="1840"/>
        <v/>
      </c>
      <c r="K1692" s="13" t="str">
        <f t="shared" si="1879"/>
        <v/>
      </c>
      <c r="L1692" s="65" t="str">
        <f t="shared" ref="L1692:Z1692" si="2612">if($E1692="","",if($E1692="Injured",if(and(L$1=year(today()),L$1&lt;=$I1692,L$1&gt;=$H1692),0,if(and(L$1&lt;=$I1692,L$1&gt;=$H1692),$F1692,"")),if($E1692="Dropped",if(and(L$1&lt;=$I1692,L$1&gt;=$H1692),if(Year($D1692)=L$1,$F1692*0.8,if((year($D1692)+1)=L$1,$F1692*0.6,$F1692*0.4)) ,""),if($E1692="Minors",0,if($E1692="FA Contract",if(and(L$1&lt;=$I1692,L$1&gt;=$H1692),$F1692,""),if($E1692="YP Contract",if(L$1=$H1692,500000,if(L$1=($H1692+1),1000000,if(L$1=($H1692+2),1500000,"")))))))))</f>
        <v/>
      </c>
      <c r="M1692" s="65" t="str">
        <f t="shared" si="2612"/>
        <v/>
      </c>
      <c r="N1692" s="65" t="str">
        <f t="shared" si="2612"/>
        <v/>
      </c>
      <c r="O1692" s="65" t="str">
        <f t="shared" si="2612"/>
        <v/>
      </c>
      <c r="P1692" s="65" t="str">
        <f t="shared" si="2612"/>
        <v/>
      </c>
      <c r="Q1692" s="65" t="str">
        <f t="shared" si="2612"/>
        <v/>
      </c>
      <c r="R1692" s="65" t="str">
        <f t="shared" si="2612"/>
        <v/>
      </c>
      <c r="S1692" s="65" t="str">
        <f t="shared" si="2612"/>
        <v/>
      </c>
      <c r="T1692" s="65" t="str">
        <f t="shared" si="2612"/>
        <v/>
      </c>
      <c r="U1692" s="65" t="str">
        <f t="shared" si="2612"/>
        <v/>
      </c>
      <c r="V1692" s="65" t="str">
        <f t="shared" si="2612"/>
        <v/>
      </c>
      <c r="W1692" s="65" t="str">
        <f t="shared" si="2612"/>
        <v/>
      </c>
      <c r="X1692" s="65" t="str">
        <f t="shared" si="2612"/>
        <v/>
      </c>
      <c r="Y1692" s="65" t="str">
        <f t="shared" si="2612"/>
        <v/>
      </c>
      <c r="Z1692" s="65" t="str">
        <f t="shared" si="2612"/>
        <v/>
      </c>
    </row>
    <row r="1693">
      <c r="B1693" s="23"/>
      <c r="C1693" s="9"/>
      <c r="D1693" s="9"/>
      <c r="E1693" s="9"/>
      <c r="F1693" s="2"/>
      <c r="G1693" s="3"/>
      <c r="I1693" s="64" t="str">
        <f t="shared" si="4"/>
        <v/>
      </c>
      <c r="J1693" s="13" t="str">
        <f t="shared" si="1840"/>
        <v/>
      </c>
      <c r="K1693" s="13" t="str">
        <f t="shared" si="1879"/>
        <v/>
      </c>
      <c r="L1693" s="65" t="str">
        <f t="shared" ref="L1693:Z1693" si="2613">if($E1693="","",if($E1693="Injured",if(and(L$1=year(today()),L$1&lt;=$I1693,L$1&gt;=$H1693),0,if(and(L$1&lt;=$I1693,L$1&gt;=$H1693),$F1693,"")),if($E1693="Dropped",if(and(L$1&lt;=$I1693,L$1&gt;=$H1693),if(Year($D1693)=L$1,$F1693*0.8,if((year($D1693)+1)=L$1,$F1693*0.6,$F1693*0.4)) ,""),if($E1693="Minors",0,if($E1693="FA Contract",if(and(L$1&lt;=$I1693,L$1&gt;=$H1693),$F1693,""),if($E1693="YP Contract",if(L$1=$H1693,500000,if(L$1=($H1693+1),1000000,if(L$1=($H1693+2),1500000,"")))))))))</f>
        <v/>
      </c>
      <c r="M1693" s="65" t="str">
        <f t="shared" si="2613"/>
        <v/>
      </c>
      <c r="N1693" s="65" t="str">
        <f t="shared" si="2613"/>
        <v/>
      </c>
      <c r="O1693" s="65" t="str">
        <f t="shared" si="2613"/>
        <v/>
      </c>
      <c r="P1693" s="65" t="str">
        <f t="shared" si="2613"/>
        <v/>
      </c>
      <c r="Q1693" s="65" t="str">
        <f t="shared" si="2613"/>
        <v/>
      </c>
      <c r="R1693" s="65" t="str">
        <f t="shared" si="2613"/>
        <v/>
      </c>
      <c r="S1693" s="65" t="str">
        <f t="shared" si="2613"/>
        <v/>
      </c>
      <c r="T1693" s="65" t="str">
        <f t="shared" si="2613"/>
        <v/>
      </c>
      <c r="U1693" s="65" t="str">
        <f t="shared" si="2613"/>
        <v/>
      </c>
      <c r="V1693" s="65" t="str">
        <f t="shared" si="2613"/>
        <v/>
      </c>
      <c r="W1693" s="65" t="str">
        <f t="shared" si="2613"/>
        <v/>
      </c>
      <c r="X1693" s="65" t="str">
        <f t="shared" si="2613"/>
        <v/>
      </c>
      <c r="Y1693" s="65" t="str">
        <f t="shared" si="2613"/>
        <v/>
      </c>
      <c r="Z1693" s="65" t="str">
        <f t="shared" si="2613"/>
        <v/>
      </c>
    </row>
    <row r="1694">
      <c r="B1694" s="23"/>
      <c r="C1694" s="9"/>
      <c r="D1694" s="9"/>
      <c r="E1694" s="9"/>
      <c r="F1694" s="2"/>
      <c r="G1694" s="3"/>
      <c r="I1694" s="64" t="str">
        <f t="shared" si="4"/>
        <v/>
      </c>
      <c r="J1694" s="13" t="str">
        <f t="shared" si="1840"/>
        <v/>
      </c>
      <c r="K1694" s="13" t="str">
        <f t="shared" si="1879"/>
        <v/>
      </c>
      <c r="L1694" s="65" t="str">
        <f t="shared" ref="L1694:Z1694" si="2614">if($E1694="","",if($E1694="Injured",if(and(L$1=year(today()),L$1&lt;=$I1694,L$1&gt;=$H1694),0,if(and(L$1&lt;=$I1694,L$1&gt;=$H1694),$F1694,"")),if($E1694="Dropped",if(and(L$1&lt;=$I1694,L$1&gt;=$H1694),if(Year($D1694)=L$1,$F1694*0.8,if((year($D1694)+1)=L$1,$F1694*0.6,$F1694*0.4)) ,""),if($E1694="Minors",0,if($E1694="FA Contract",if(and(L$1&lt;=$I1694,L$1&gt;=$H1694),$F1694,""),if($E1694="YP Contract",if(L$1=$H1694,500000,if(L$1=($H1694+1),1000000,if(L$1=($H1694+2),1500000,"")))))))))</f>
        <v/>
      </c>
      <c r="M1694" s="65" t="str">
        <f t="shared" si="2614"/>
        <v/>
      </c>
      <c r="N1694" s="65" t="str">
        <f t="shared" si="2614"/>
        <v/>
      </c>
      <c r="O1694" s="65" t="str">
        <f t="shared" si="2614"/>
        <v/>
      </c>
      <c r="P1694" s="65" t="str">
        <f t="shared" si="2614"/>
        <v/>
      </c>
      <c r="Q1694" s="65" t="str">
        <f t="shared" si="2614"/>
        <v/>
      </c>
      <c r="R1694" s="65" t="str">
        <f t="shared" si="2614"/>
        <v/>
      </c>
      <c r="S1694" s="65" t="str">
        <f t="shared" si="2614"/>
        <v/>
      </c>
      <c r="T1694" s="65" t="str">
        <f t="shared" si="2614"/>
        <v/>
      </c>
      <c r="U1694" s="65" t="str">
        <f t="shared" si="2614"/>
        <v/>
      </c>
      <c r="V1694" s="65" t="str">
        <f t="shared" si="2614"/>
        <v/>
      </c>
      <c r="W1694" s="65" t="str">
        <f t="shared" si="2614"/>
        <v/>
      </c>
      <c r="X1694" s="65" t="str">
        <f t="shared" si="2614"/>
        <v/>
      </c>
      <c r="Y1694" s="65" t="str">
        <f t="shared" si="2614"/>
        <v/>
      </c>
      <c r="Z1694" s="65" t="str">
        <f t="shared" si="2614"/>
        <v/>
      </c>
    </row>
    <row r="1695">
      <c r="B1695" s="23"/>
      <c r="C1695" s="9"/>
      <c r="D1695" s="9"/>
      <c r="E1695" s="9"/>
      <c r="F1695" s="2"/>
      <c r="G1695" s="3"/>
      <c r="I1695" s="64" t="str">
        <f t="shared" si="4"/>
        <v/>
      </c>
      <c r="J1695" s="13" t="str">
        <f t="shared" si="1840"/>
        <v/>
      </c>
      <c r="K1695" s="13" t="str">
        <f t="shared" si="1879"/>
        <v/>
      </c>
      <c r="L1695" s="65" t="str">
        <f t="shared" ref="L1695:Z1695" si="2615">if($E1695="","",if($E1695="Injured",if(and(L$1=year(today()),L$1&lt;=$I1695,L$1&gt;=$H1695),0,if(and(L$1&lt;=$I1695,L$1&gt;=$H1695),$F1695,"")),if($E1695="Dropped",if(and(L$1&lt;=$I1695,L$1&gt;=$H1695),if(Year($D1695)=L$1,$F1695*0.8,if((year($D1695)+1)=L$1,$F1695*0.6,$F1695*0.4)) ,""),if($E1695="Minors",0,if($E1695="FA Contract",if(and(L$1&lt;=$I1695,L$1&gt;=$H1695),$F1695,""),if($E1695="YP Contract",if(L$1=$H1695,500000,if(L$1=($H1695+1),1000000,if(L$1=($H1695+2),1500000,"")))))))))</f>
        <v/>
      </c>
      <c r="M1695" s="65" t="str">
        <f t="shared" si="2615"/>
        <v/>
      </c>
      <c r="N1695" s="65" t="str">
        <f t="shared" si="2615"/>
        <v/>
      </c>
      <c r="O1695" s="65" t="str">
        <f t="shared" si="2615"/>
        <v/>
      </c>
      <c r="P1695" s="65" t="str">
        <f t="shared" si="2615"/>
        <v/>
      </c>
      <c r="Q1695" s="65" t="str">
        <f t="shared" si="2615"/>
        <v/>
      </c>
      <c r="R1695" s="65" t="str">
        <f t="shared" si="2615"/>
        <v/>
      </c>
      <c r="S1695" s="65" t="str">
        <f t="shared" si="2615"/>
        <v/>
      </c>
      <c r="T1695" s="65" t="str">
        <f t="shared" si="2615"/>
        <v/>
      </c>
      <c r="U1695" s="65" t="str">
        <f t="shared" si="2615"/>
        <v/>
      </c>
      <c r="V1695" s="65" t="str">
        <f t="shared" si="2615"/>
        <v/>
      </c>
      <c r="W1695" s="65" t="str">
        <f t="shared" si="2615"/>
        <v/>
      </c>
      <c r="X1695" s="65" t="str">
        <f t="shared" si="2615"/>
        <v/>
      </c>
      <c r="Y1695" s="65" t="str">
        <f t="shared" si="2615"/>
        <v/>
      </c>
      <c r="Z1695" s="65" t="str">
        <f t="shared" si="2615"/>
        <v/>
      </c>
    </row>
    <row r="1696">
      <c r="B1696" s="23"/>
      <c r="C1696" s="9"/>
      <c r="D1696" s="9"/>
      <c r="E1696" s="9"/>
      <c r="F1696" s="2"/>
      <c r="G1696" s="3"/>
      <c r="I1696" s="64" t="str">
        <f t="shared" si="4"/>
        <v/>
      </c>
      <c r="J1696" s="13" t="str">
        <f t="shared" si="1840"/>
        <v/>
      </c>
      <c r="K1696" s="13" t="str">
        <f t="shared" si="1879"/>
        <v/>
      </c>
      <c r="L1696" s="65" t="str">
        <f t="shared" ref="L1696:Z1696" si="2616">if($E1696="","",if($E1696="Injured",if(and(L$1=year(today()),L$1&lt;=$I1696,L$1&gt;=$H1696),0,if(and(L$1&lt;=$I1696,L$1&gt;=$H1696),$F1696,"")),if($E1696="Dropped",if(and(L$1&lt;=$I1696,L$1&gt;=$H1696),if(Year($D1696)=L$1,$F1696*0.8,if((year($D1696)+1)=L$1,$F1696*0.6,$F1696*0.4)) ,""),if($E1696="Minors",0,if($E1696="FA Contract",if(and(L$1&lt;=$I1696,L$1&gt;=$H1696),$F1696,""),if($E1696="YP Contract",if(L$1=$H1696,500000,if(L$1=($H1696+1),1000000,if(L$1=($H1696+2),1500000,"")))))))))</f>
        <v/>
      </c>
      <c r="M1696" s="65" t="str">
        <f t="shared" si="2616"/>
        <v/>
      </c>
      <c r="N1696" s="65" t="str">
        <f t="shared" si="2616"/>
        <v/>
      </c>
      <c r="O1696" s="65" t="str">
        <f t="shared" si="2616"/>
        <v/>
      </c>
      <c r="P1696" s="65" t="str">
        <f t="shared" si="2616"/>
        <v/>
      </c>
      <c r="Q1696" s="65" t="str">
        <f t="shared" si="2616"/>
        <v/>
      </c>
      <c r="R1696" s="65" t="str">
        <f t="shared" si="2616"/>
        <v/>
      </c>
      <c r="S1696" s="65" t="str">
        <f t="shared" si="2616"/>
        <v/>
      </c>
      <c r="T1696" s="65" t="str">
        <f t="shared" si="2616"/>
        <v/>
      </c>
      <c r="U1696" s="65" t="str">
        <f t="shared" si="2616"/>
        <v/>
      </c>
      <c r="V1696" s="65" t="str">
        <f t="shared" si="2616"/>
        <v/>
      </c>
      <c r="W1696" s="65" t="str">
        <f t="shared" si="2616"/>
        <v/>
      </c>
      <c r="X1696" s="65" t="str">
        <f t="shared" si="2616"/>
        <v/>
      </c>
      <c r="Y1696" s="65" t="str">
        <f t="shared" si="2616"/>
        <v/>
      </c>
      <c r="Z1696" s="65" t="str">
        <f t="shared" si="2616"/>
        <v/>
      </c>
    </row>
    <row r="1697">
      <c r="B1697" s="23"/>
      <c r="C1697" s="9"/>
      <c r="D1697" s="9"/>
      <c r="E1697" s="9"/>
      <c r="F1697" s="2"/>
      <c r="G1697" s="3"/>
      <c r="I1697" s="64" t="str">
        <f t="shared" si="4"/>
        <v/>
      </c>
      <c r="J1697" s="13" t="str">
        <f t="shared" si="1840"/>
        <v/>
      </c>
      <c r="K1697" s="13" t="str">
        <f t="shared" si="1879"/>
        <v/>
      </c>
      <c r="L1697" s="65" t="str">
        <f t="shared" ref="L1697:Z1697" si="2617">if($E1697="","",if($E1697="Injured",if(and(L$1=year(today()),L$1&lt;=$I1697,L$1&gt;=$H1697),0,if(and(L$1&lt;=$I1697,L$1&gt;=$H1697),$F1697,"")),if($E1697="Dropped",if(and(L$1&lt;=$I1697,L$1&gt;=$H1697),if(Year($D1697)=L$1,$F1697*0.8,if((year($D1697)+1)=L$1,$F1697*0.6,$F1697*0.4)) ,""),if($E1697="Minors",0,if($E1697="FA Contract",if(and(L$1&lt;=$I1697,L$1&gt;=$H1697),$F1697,""),if($E1697="YP Contract",if(L$1=$H1697,500000,if(L$1=($H1697+1),1000000,if(L$1=($H1697+2),1500000,"")))))))))</f>
        <v/>
      </c>
      <c r="M1697" s="65" t="str">
        <f t="shared" si="2617"/>
        <v/>
      </c>
      <c r="N1697" s="65" t="str">
        <f t="shared" si="2617"/>
        <v/>
      </c>
      <c r="O1697" s="65" t="str">
        <f t="shared" si="2617"/>
        <v/>
      </c>
      <c r="P1697" s="65" t="str">
        <f t="shared" si="2617"/>
        <v/>
      </c>
      <c r="Q1697" s="65" t="str">
        <f t="shared" si="2617"/>
        <v/>
      </c>
      <c r="R1697" s="65" t="str">
        <f t="shared" si="2617"/>
        <v/>
      </c>
      <c r="S1697" s="65" t="str">
        <f t="shared" si="2617"/>
        <v/>
      </c>
      <c r="T1697" s="65" t="str">
        <f t="shared" si="2617"/>
        <v/>
      </c>
      <c r="U1697" s="65" t="str">
        <f t="shared" si="2617"/>
        <v/>
      </c>
      <c r="V1697" s="65" t="str">
        <f t="shared" si="2617"/>
        <v/>
      </c>
      <c r="W1697" s="65" t="str">
        <f t="shared" si="2617"/>
        <v/>
      </c>
      <c r="X1697" s="65" t="str">
        <f t="shared" si="2617"/>
        <v/>
      </c>
      <c r="Y1697" s="65" t="str">
        <f t="shared" si="2617"/>
        <v/>
      </c>
      <c r="Z1697" s="65" t="str">
        <f t="shared" si="2617"/>
        <v/>
      </c>
    </row>
    <row r="1698">
      <c r="B1698" s="23"/>
      <c r="C1698" s="9"/>
      <c r="D1698" s="9"/>
      <c r="E1698" s="9"/>
      <c r="F1698" s="2"/>
      <c r="G1698" s="3"/>
      <c r="I1698" s="64" t="str">
        <f t="shared" si="4"/>
        <v/>
      </c>
      <c r="J1698" s="13" t="str">
        <f t="shared" si="1840"/>
        <v/>
      </c>
      <c r="K1698" s="13" t="str">
        <f t="shared" si="1879"/>
        <v/>
      </c>
      <c r="L1698" s="65" t="str">
        <f t="shared" ref="L1698:Z1698" si="2618">if($E1698="","",if($E1698="Injured",if(and(L$1=year(today()),L$1&lt;=$I1698,L$1&gt;=$H1698),0,if(and(L$1&lt;=$I1698,L$1&gt;=$H1698),$F1698,"")),if($E1698="Dropped",if(and(L$1&lt;=$I1698,L$1&gt;=$H1698),if(Year($D1698)=L$1,$F1698*0.8,if((year($D1698)+1)=L$1,$F1698*0.6,$F1698*0.4)) ,""),if($E1698="Minors",0,if($E1698="FA Contract",if(and(L$1&lt;=$I1698,L$1&gt;=$H1698),$F1698,""),if($E1698="YP Contract",if(L$1=$H1698,500000,if(L$1=($H1698+1),1000000,if(L$1=($H1698+2),1500000,"")))))))))</f>
        <v/>
      </c>
      <c r="M1698" s="65" t="str">
        <f t="shared" si="2618"/>
        <v/>
      </c>
      <c r="N1698" s="65" t="str">
        <f t="shared" si="2618"/>
        <v/>
      </c>
      <c r="O1698" s="65" t="str">
        <f t="shared" si="2618"/>
        <v/>
      </c>
      <c r="P1698" s="65" t="str">
        <f t="shared" si="2618"/>
        <v/>
      </c>
      <c r="Q1698" s="65" t="str">
        <f t="shared" si="2618"/>
        <v/>
      </c>
      <c r="R1698" s="65" t="str">
        <f t="shared" si="2618"/>
        <v/>
      </c>
      <c r="S1698" s="65" t="str">
        <f t="shared" si="2618"/>
        <v/>
      </c>
      <c r="T1698" s="65" t="str">
        <f t="shared" si="2618"/>
        <v/>
      </c>
      <c r="U1698" s="65" t="str">
        <f t="shared" si="2618"/>
        <v/>
      </c>
      <c r="V1698" s="65" t="str">
        <f t="shared" si="2618"/>
        <v/>
      </c>
      <c r="W1698" s="65" t="str">
        <f t="shared" si="2618"/>
        <v/>
      </c>
      <c r="X1698" s="65" t="str">
        <f t="shared" si="2618"/>
        <v/>
      </c>
      <c r="Y1698" s="65" t="str">
        <f t="shared" si="2618"/>
        <v/>
      </c>
      <c r="Z1698" s="65" t="str">
        <f t="shared" si="2618"/>
        <v/>
      </c>
    </row>
    <row r="1699">
      <c r="B1699" s="23"/>
      <c r="C1699" s="9"/>
      <c r="D1699" s="9"/>
      <c r="E1699" s="9"/>
      <c r="F1699" s="2"/>
      <c r="G1699" s="3"/>
      <c r="I1699" s="64" t="str">
        <f t="shared" si="4"/>
        <v/>
      </c>
      <c r="J1699" s="13" t="str">
        <f t="shared" si="1840"/>
        <v/>
      </c>
      <c r="K1699" s="13" t="str">
        <f t="shared" si="1879"/>
        <v/>
      </c>
      <c r="L1699" s="65" t="str">
        <f t="shared" ref="L1699:Z1699" si="2619">if($E1699="","",if($E1699="Injured",if(and(L$1=year(today()),L$1&lt;=$I1699,L$1&gt;=$H1699),0,if(and(L$1&lt;=$I1699,L$1&gt;=$H1699),$F1699,"")),if($E1699="Dropped",if(and(L$1&lt;=$I1699,L$1&gt;=$H1699),if(Year($D1699)=L$1,$F1699*0.8,if((year($D1699)+1)=L$1,$F1699*0.6,$F1699*0.4)) ,""),if($E1699="Minors",0,if($E1699="FA Contract",if(and(L$1&lt;=$I1699,L$1&gt;=$H1699),$F1699,""),if($E1699="YP Contract",if(L$1=$H1699,500000,if(L$1=($H1699+1),1000000,if(L$1=($H1699+2),1500000,"")))))))))</f>
        <v/>
      </c>
      <c r="M1699" s="65" t="str">
        <f t="shared" si="2619"/>
        <v/>
      </c>
      <c r="N1699" s="65" t="str">
        <f t="shared" si="2619"/>
        <v/>
      </c>
      <c r="O1699" s="65" t="str">
        <f t="shared" si="2619"/>
        <v/>
      </c>
      <c r="P1699" s="65" t="str">
        <f t="shared" si="2619"/>
        <v/>
      </c>
      <c r="Q1699" s="65" t="str">
        <f t="shared" si="2619"/>
        <v/>
      </c>
      <c r="R1699" s="65" t="str">
        <f t="shared" si="2619"/>
        <v/>
      </c>
      <c r="S1699" s="65" t="str">
        <f t="shared" si="2619"/>
        <v/>
      </c>
      <c r="T1699" s="65" t="str">
        <f t="shared" si="2619"/>
        <v/>
      </c>
      <c r="U1699" s="65" t="str">
        <f t="shared" si="2619"/>
        <v/>
      </c>
      <c r="V1699" s="65" t="str">
        <f t="shared" si="2619"/>
        <v/>
      </c>
      <c r="W1699" s="65" t="str">
        <f t="shared" si="2619"/>
        <v/>
      </c>
      <c r="X1699" s="65" t="str">
        <f t="shared" si="2619"/>
        <v/>
      </c>
      <c r="Y1699" s="65" t="str">
        <f t="shared" si="2619"/>
        <v/>
      </c>
      <c r="Z1699" s="65" t="str">
        <f t="shared" si="2619"/>
        <v/>
      </c>
    </row>
    <row r="1700">
      <c r="B1700" s="23"/>
      <c r="C1700" s="9"/>
      <c r="D1700" s="9"/>
      <c r="E1700" s="9"/>
      <c r="F1700" s="2"/>
      <c r="G1700" s="3"/>
      <c r="I1700" s="64" t="str">
        <f t="shared" si="4"/>
        <v/>
      </c>
      <c r="J1700" s="13" t="str">
        <f t="shared" si="1840"/>
        <v/>
      </c>
      <c r="K1700" s="13" t="str">
        <f t="shared" si="1879"/>
        <v/>
      </c>
      <c r="L1700" s="65" t="str">
        <f t="shared" ref="L1700:Z1700" si="2620">if($E1700="","",if($E1700="Injured",if(and(L$1=year(today()),L$1&lt;=$I1700,L$1&gt;=$H1700),0,if(and(L$1&lt;=$I1700,L$1&gt;=$H1700),$F1700,"")),if($E1700="Dropped",if(and(L$1&lt;=$I1700,L$1&gt;=$H1700),if(Year($D1700)=L$1,$F1700*0.8,if((year($D1700)+1)=L$1,$F1700*0.6,$F1700*0.4)) ,""),if($E1700="Minors",0,if($E1700="FA Contract",if(and(L$1&lt;=$I1700,L$1&gt;=$H1700),$F1700,""),if($E1700="YP Contract",if(L$1=$H1700,500000,if(L$1=($H1700+1),1000000,if(L$1=($H1700+2),1500000,"")))))))))</f>
        <v/>
      </c>
      <c r="M1700" s="65" t="str">
        <f t="shared" si="2620"/>
        <v/>
      </c>
      <c r="N1700" s="65" t="str">
        <f t="shared" si="2620"/>
        <v/>
      </c>
      <c r="O1700" s="65" t="str">
        <f t="shared" si="2620"/>
        <v/>
      </c>
      <c r="P1700" s="65" t="str">
        <f t="shared" si="2620"/>
        <v/>
      </c>
      <c r="Q1700" s="65" t="str">
        <f t="shared" si="2620"/>
        <v/>
      </c>
      <c r="R1700" s="65" t="str">
        <f t="shared" si="2620"/>
        <v/>
      </c>
      <c r="S1700" s="65" t="str">
        <f t="shared" si="2620"/>
        <v/>
      </c>
      <c r="T1700" s="65" t="str">
        <f t="shared" si="2620"/>
        <v/>
      </c>
      <c r="U1700" s="65" t="str">
        <f t="shared" si="2620"/>
        <v/>
      </c>
      <c r="V1700" s="65" t="str">
        <f t="shared" si="2620"/>
        <v/>
      </c>
      <c r="W1700" s="65" t="str">
        <f t="shared" si="2620"/>
        <v/>
      </c>
      <c r="X1700" s="65" t="str">
        <f t="shared" si="2620"/>
        <v/>
      </c>
      <c r="Y1700" s="65" t="str">
        <f t="shared" si="2620"/>
        <v/>
      </c>
      <c r="Z1700" s="65" t="str">
        <f t="shared" si="2620"/>
        <v/>
      </c>
    </row>
    <row r="1701">
      <c r="B1701" s="23"/>
      <c r="C1701" s="9"/>
      <c r="D1701" s="9"/>
      <c r="E1701" s="9"/>
      <c r="F1701" s="2"/>
      <c r="G1701" s="3"/>
      <c r="I1701" s="64" t="str">
        <f t="shared" si="4"/>
        <v/>
      </c>
      <c r="J1701" s="13" t="str">
        <f t="shared" si="1840"/>
        <v/>
      </c>
      <c r="K1701" s="13" t="str">
        <f t="shared" si="1879"/>
        <v/>
      </c>
      <c r="L1701" s="65" t="str">
        <f t="shared" ref="L1701:Z1701" si="2621">if($E1701="","",if($E1701="Injured",if(and(L$1=year(today()),L$1&lt;=$I1701,L$1&gt;=$H1701),0,if(and(L$1&lt;=$I1701,L$1&gt;=$H1701),$F1701,"")),if($E1701="Dropped",if(and(L$1&lt;=$I1701,L$1&gt;=$H1701),if(Year($D1701)=L$1,$F1701*0.8,if((year($D1701)+1)=L$1,$F1701*0.6,$F1701*0.4)) ,""),if($E1701="Minors",0,if($E1701="FA Contract",if(and(L$1&lt;=$I1701,L$1&gt;=$H1701),$F1701,""),if($E1701="YP Contract",if(L$1=$H1701,500000,if(L$1=($H1701+1),1000000,if(L$1=($H1701+2),1500000,"")))))))))</f>
        <v/>
      </c>
      <c r="M1701" s="65" t="str">
        <f t="shared" si="2621"/>
        <v/>
      </c>
      <c r="N1701" s="65" t="str">
        <f t="shared" si="2621"/>
        <v/>
      </c>
      <c r="O1701" s="65" t="str">
        <f t="shared" si="2621"/>
        <v/>
      </c>
      <c r="P1701" s="65" t="str">
        <f t="shared" si="2621"/>
        <v/>
      </c>
      <c r="Q1701" s="65" t="str">
        <f t="shared" si="2621"/>
        <v/>
      </c>
      <c r="R1701" s="65" t="str">
        <f t="shared" si="2621"/>
        <v/>
      </c>
      <c r="S1701" s="65" t="str">
        <f t="shared" si="2621"/>
        <v/>
      </c>
      <c r="T1701" s="65" t="str">
        <f t="shared" si="2621"/>
        <v/>
      </c>
      <c r="U1701" s="65" t="str">
        <f t="shared" si="2621"/>
        <v/>
      </c>
      <c r="V1701" s="65" t="str">
        <f t="shared" si="2621"/>
        <v/>
      </c>
      <c r="W1701" s="65" t="str">
        <f t="shared" si="2621"/>
        <v/>
      </c>
      <c r="X1701" s="65" t="str">
        <f t="shared" si="2621"/>
        <v/>
      </c>
      <c r="Y1701" s="65" t="str">
        <f t="shared" si="2621"/>
        <v/>
      </c>
      <c r="Z1701" s="65" t="str">
        <f t="shared" si="2621"/>
        <v/>
      </c>
    </row>
    <row r="1702">
      <c r="B1702" s="23"/>
      <c r="C1702" s="9"/>
      <c r="D1702" s="9"/>
      <c r="E1702" s="9"/>
      <c r="F1702" s="2"/>
      <c r="G1702" s="3"/>
      <c r="I1702" s="64" t="str">
        <f t="shared" si="4"/>
        <v/>
      </c>
      <c r="J1702" s="13" t="str">
        <f t="shared" si="1840"/>
        <v/>
      </c>
      <c r="K1702" s="13" t="str">
        <f t="shared" si="1879"/>
        <v/>
      </c>
      <c r="L1702" s="65" t="str">
        <f t="shared" ref="L1702:Z1702" si="2622">if($E1702="","",if($E1702="Injured",if(and(L$1=year(today()),L$1&lt;=$I1702,L$1&gt;=$H1702),0,if(and(L$1&lt;=$I1702,L$1&gt;=$H1702),$F1702,"")),if($E1702="Dropped",if(and(L$1&lt;=$I1702,L$1&gt;=$H1702),if(Year($D1702)=L$1,$F1702*0.8,if((year($D1702)+1)=L$1,$F1702*0.6,$F1702*0.4)) ,""),if($E1702="Minors",0,if($E1702="FA Contract",if(and(L$1&lt;=$I1702,L$1&gt;=$H1702),$F1702,""),if($E1702="YP Contract",if(L$1=$H1702,500000,if(L$1=($H1702+1),1000000,if(L$1=($H1702+2),1500000,"")))))))))</f>
        <v/>
      </c>
      <c r="M1702" s="65" t="str">
        <f t="shared" si="2622"/>
        <v/>
      </c>
      <c r="N1702" s="65" t="str">
        <f t="shared" si="2622"/>
        <v/>
      </c>
      <c r="O1702" s="65" t="str">
        <f t="shared" si="2622"/>
        <v/>
      </c>
      <c r="P1702" s="65" t="str">
        <f t="shared" si="2622"/>
        <v/>
      </c>
      <c r="Q1702" s="65" t="str">
        <f t="shared" si="2622"/>
        <v/>
      </c>
      <c r="R1702" s="65" t="str">
        <f t="shared" si="2622"/>
        <v/>
      </c>
      <c r="S1702" s="65" t="str">
        <f t="shared" si="2622"/>
        <v/>
      </c>
      <c r="T1702" s="65" t="str">
        <f t="shared" si="2622"/>
        <v/>
      </c>
      <c r="U1702" s="65" t="str">
        <f t="shared" si="2622"/>
        <v/>
      </c>
      <c r="V1702" s="65" t="str">
        <f t="shared" si="2622"/>
        <v/>
      </c>
      <c r="W1702" s="65" t="str">
        <f t="shared" si="2622"/>
        <v/>
      </c>
      <c r="X1702" s="65" t="str">
        <f t="shared" si="2622"/>
        <v/>
      </c>
      <c r="Y1702" s="65" t="str">
        <f t="shared" si="2622"/>
        <v/>
      </c>
      <c r="Z1702" s="65" t="str">
        <f t="shared" si="2622"/>
        <v/>
      </c>
    </row>
    <row r="1703">
      <c r="B1703" s="23"/>
      <c r="C1703" s="9"/>
      <c r="D1703" s="9"/>
      <c r="E1703" s="9"/>
      <c r="F1703" s="2"/>
      <c r="G1703" s="3"/>
      <c r="I1703" s="64" t="str">
        <f t="shared" si="4"/>
        <v/>
      </c>
      <c r="J1703" s="13" t="str">
        <f t="shared" si="1840"/>
        <v/>
      </c>
      <c r="K1703" s="13" t="str">
        <f t="shared" si="1879"/>
        <v/>
      </c>
      <c r="L1703" s="65" t="str">
        <f t="shared" ref="L1703:Z1703" si="2623">if($E1703="","",if($E1703="Injured",if(and(L$1=year(today()),L$1&lt;=$I1703,L$1&gt;=$H1703),0,if(and(L$1&lt;=$I1703,L$1&gt;=$H1703),$F1703,"")),if($E1703="Dropped",if(and(L$1&lt;=$I1703,L$1&gt;=$H1703),if(Year($D1703)=L$1,$F1703*0.8,if((year($D1703)+1)=L$1,$F1703*0.6,$F1703*0.4)) ,""),if($E1703="Minors",0,if($E1703="FA Contract",if(and(L$1&lt;=$I1703,L$1&gt;=$H1703),$F1703,""),if($E1703="YP Contract",if(L$1=$H1703,500000,if(L$1=($H1703+1),1000000,if(L$1=($H1703+2),1500000,"")))))))))</f>
        <v/>
      </c>
      <c r="M1703" s="65" t="str">
        <f t="shared" si="2623"/>
        <v/>
      </c>
      <c r="N1703" s="65" t="str">
        <f t="shared" si="2623"/>
        <v/>
      </c>
      <c r="O1703" s="65" t="str">
        <f t="shared" si="2623"/>
        <v/>
      </c>
      <c r="P1703" s="65" t="str">
        <f t="shared" si="2623"/>
        <v/>
      </c>
      <c r="Q1703" s="65" t="str">
        <f t="shared" si="2623"/>
        <v/>
      </c>
      <c r="R1703" s="65" t="str">
        <f t="shared" si="2623"/>
        <v/>
      </c>
      <c r="S1703" s="65" t="str">
        <f t="shared" si="2623"/>
        <v/>
      </c>
      <c r="T1703" s="65" t="str">
        <f t="shared" si="2623"/>
        <v/>
      </c>
      <c r="U1703" s="65" t="str">
        <f t="shared" si="2623"/>
        <v/>
      </c>
      <c r="V1703" s="65" t="str">
        <f t="shared" si="2623"/>
        <v/>
      </c>
      <c r="W1703" s="65" t="str">
        <f t="shared" si="2623"/>
        <v/>
      </c>
      <c r="X1703" s="65" t="str">
        <f t="shared" si="2623"/>
        <v/>
      </c>
      <c r="Y1703" s="65" t="str">
        <f t="shared" si="2623"/>
        <v/>
      </c>
      <c r="Z1703" s="65" t="str">
        <f t="shared" si="2623"/>
        <v/>
      </c>
    </row>
    <row r="1704">
      <c r="B1704" s="23"/>
      <c r="C1704" s="9"/>
      <c r="D1704" s="9"/>
      <c r="E1704" s="9"/>
      <c r="F1704" s="2"/>
      <c r="G1704" s="3"/>
      <c r="I1704" s="64" t="str">
        <f t="shared" si="4"/>
        <v/>
      </c>
      <c r="J1704" s="13" t="str">
        <f t="shared" si="1840"/>
        <v/>
      </c>
      <c r="K1704" s="13" t="str">
        <f t="shared" si="1879"/>
        <v/>
      </c>
      <c r="L1704" s="65" t="str">
        <f t="shared" ref="L1704:Z1704" si="2624">if($E1704="","",if($E1704="Injured",if(and(L$1=year(today()),L$1&lt;=$I1704,L$1&gt;=$H1704),0,if(and(L$1&lt;=$I1704,L$1&gt;=$H1704),$F1704,"")),if($E1704="Dropped",if(and(L$1&lt;=$I1704,L$1&gt;=$H1704),if(Year($D1704)=L$1,$F1704*0.8,if((year($D1704)+1)=L$1,$F1704*0.6,$F1704*0.4)) ,""),if($E1704="Minors",0,if($E1704="FA Contract",if(and(L$1&lt;=$I1704,L$1&gt;=$H1704),$F1704,""),if($E1704="YP Contract",if(L$1=$H1704,500000,if(L$1=($H1704+1),1000000,if(L$1=($H1704+2),1500000,"")))))))))</f>
        <v/>
      </c>
      <c r="M1704" s="65" t="str">
        <f t="shared" si="2624"/>
        <v/>
      </c>
      <c r="N1704" s="65" t="str">
        <f t="shared" si="2624"/>
        <v/>
      </c>
      <c r="O1704" s="65" t="str">
        <f t="shared" si="2624"/>
        <v/>
      </c>
      <c r="P1704" s="65" t="str">
        <f t="shared" si="2624"/>
        <v/>
      </c>
      <c r="Q1704" s="65" t="str">
        <f t="shared" si="2624"/>
        <v/>
      </c>
      <c r="R1704" s="65" t="str">
        <f t="shared" si="2624"/>
        <v/>
      </c>
      <c r="S1704" s="65" t="str">
        <f t="shared" si="2624"/>
        <v/>
      </c>
      <c r="T1704" s="65" t="str">
        <f t="shared" si="2624"/>
        <v/>
      </c>
      <c r="U1704" s="65" t="str">
        <f t="shared" si="2624"/>
        <v/>
      </c>
      <c r="V1704" s="65" t="str">
        <f t="shared" si="2624"/>
        <v/>
      </c>
      <c r="W1704" s="65" t="str">
        <f t="shared" si="2624"/>
        <v/>
      </c>
      <c r="X1704" s="65" t="str">
        <f t="shared" si="2624"/>
        <v/>
      </c>
      <c r="Y1704" s="65" t="str">
        <f t="shared" si="2624"/>
        <v/>
      </c>
      <c r="Z1704" s="65" t="str">
        <f t="shared" si="2624"/>
        <v/>
      </c>
    </row>
    <row r="1705">
      <c r="B1705" s="23"/>
      <c r="C1705" s="9"/>
      <c r="D1705" s="9"/>
      <c r="E1705" s="9"/>
      <c r="F1705" s="2"/>
      <c r="G1705" s="3"/>
      <c r="I1705" s="64" t="str">
        <f t="shared" si="4"/>
        <v/>
      </c>
      <c r="J1705" s="13" t="str">
        <f t="shared" si="1840"/>
        <v/>
      </c>
      <c r="K1705" s="13" t="str">
        <f t="shared" si="1879"/>
        <v/>
      </c>
      <c r="L1705" s="65" t="str">
        <f t="shared" ref="L1705:Z1705" si="2625">if($E1705="","",if($E1705="Injured",if(and(L$1=year(today()),L$1&lt;=$I1705,L$1&gt;=$H1705),0,if(and(L$1&lt;=$I1705,L$1&gt;=$H1705),$F1705,"")),if($E1705="Dropped",if(and(L$1&lt;=$I1705,L$1&gt;=$H1705),if(Year($D1705)=L$1,$F1705*0.8,if((year($D1705)+1)=L$1,$F1705*0.6,$F1705*0.4)) ,""),if($E1705="Minors",0,if($E1705="FA Contract",if(and(L$1&lt;=$I1705,L$1&gt;=$H1705),$F1705,""),if($E1705="YP Contract",if(L$1=$H1705,500000,if(L$1=($H1705+1),1000000,if(L$1=($H1705+2),1500000,"")))))))))</f>
        <v/>
      </c>
      <c r="M1705" s="65" t="str">
        <f t="shared" si="2625"/>
        <v/>
      </c>
      <c r="N1705" s="65" t="str">
        <f t="shared" si="2625"/>
        <v/>
      </c>
      <c r="O1705" s="65" t="str">
        <f t="shared" si="2625"/>
        <v/>
      </c>
      <c r="P1705" s="65" t="str">
        <f t="shared" si="2625"/>
        <v/>
      </c>
      <c r="Q1705" s="65" t="str">
        <f t="shared" si="2625"/>
        <v/>
      </c>
      <c r="R1705" s="65" t="str">
        <f t="shared" si="2625"/>
        <v/>
      </c>
      <c r="S1705" s="65" t="str">
        <f t="shared" si="2625"/>
        <v/>
      </c>
      <c r="T1705" s="65" t="str">
        <f t="shared" si="2625"/>
        <v/>
      </c>
      <c r="U1705" s="65" t="str">
        <f t="shared" si="2625"/>
        <v/>
      </c>
      <c r="V1705" s="65" t="str">
        <f t="shared" si="2625"/>
        <v/>
      </c>
      <c r="W1705" s="65" t="str">
        <f t="shared" si="2625"/>
        <v/>
      </c>
      <c r="X1705" s="65" t="str">
        <f t="shared" si="2625"/>
        <v/>
      </c>
      <c r="Y1705" s="65" t="str">
        <f t="shared" si="2625"/>
        <v/>
      </c>
      <c r="Z1705" s="65" t="str">
        <f t="shared" si="2625"/>
        <v/>
      </c>
    </row>
    <row r="1706">
      <c r="B1706" s="23"/>
      <c r="C1706" s="9"/>
      <c r="D1706" s="9"/>
      <c r="E1706" s="9"/>
      <c r="F1706" s="2"/>
      <c r="G1706" s="3"/>
      <c r="I1706" s="64" t="str">
        <f t="shared" si="4"/>
        <v/>
      </c>
      <c r="J1706" s="13" t="str">
        <f t="shared" si="1840"/>
        <v/>
      </c>
      <c r="K1706" s="13" t="str">
        <f t="shared" si="1879"/>
        <v/>
      </c>
      <c r="L1706" s="65" t="str">
        <f t="shared" ref="L1706:Z1706" si="2626">if($E1706="","",if($E1706="Injured",if(and(L$1=year(today()),L$1&lt;=$I1706,L$1&gt;=$H1706),0,if(and(L$1&lt;=$I1706,L$1&gt;=$H1706),$F1706,"")),if($E1706="Dropped",if(and(L$1&lt;=$I1706,L$1&gt;=$H1706),if(Year($D1706)=L$1,$F1706*0.8,if((year($D1706)+1)=L$1,$F1706*0.6,$F1706*0.4)) ,""),if($E1706="Minors",0,if($E1706="FA Contract",if(and(L$1&lt;=$I1706,L$1&gt;=$H1706),$F1706,""),if($E1706="YP Contract",if(L$1=$H1706,500000,if(L$1=($H1706+1),1000000,if(L$1=($H1706+2),1500000,"")))))))))</f>
        <v/>
      </c>
      <c r="M1706" s="65" t="str">
        <f t="shared" si="2626"/>
        <v/>
      </c>
      <c r="N1706" s="65" t="str">
        <f t="shared" si="2626"/>
        <v/>
      </c>
      <c r="O1706" s="65" t="str">
        <f t="shared" si="2626"/>
        <v/>
      </c>
      <c r="P1706" s="65" t="str">
        <f t="shared" si="2626"/>
        <v/>
      </c>
      <c r="Q1706" s="65" t="str">
        <f t="shared" si="2626"/>
        <v/>
      </c>
      <c r="R1706" s="65" t="str">
        <f t="shared" si="2626"/>
        <v/>
      </c>
      <c r="S1706" s="65" t="str">
        <f t="shared" si="2626"/>
        <v/>
      </c>
      <c r="T1706" s="65" t="str">
        <f t="shared" si="2626"/>
        <v/>
      </c>
      <c r="U1706" s="65" t="str">
        <f t="shared" si="2626"/>
        <v/>
      </c>
      <c r="V1706" s="65" t="str">
        <f t="shared" si="2626"/>
        <v/>
      </c>
      <c r="W1706" s="65" t="str">
        <f t="shared" si="2626"/>
        <v/>
      </c>
      <c r="X1706" s="65" t="str">
        <f t="shared" si="2626"/>
        <v/>
      </c>
      <c r="Y1706" s="65" t="str">
        <f t="shared" si="2626"/>
        <v/>
      </c>
      <c r="Z1706" s="65" t="str">
        <f t="shared" si="2626"/>
        <v/>
      </c>
    </row>
    <row r="1707">
      <c r="B1707" s="23"/>
      <c r="C1707" s="9"/>
      <c r="D1707" s="9"/>
      <c r="E1707" s="9"/>
      <c r="F1707" s="2"/>
      <c r="G1707" s="3"/>
      <c r="I1707" s="64" t="str">
        <f t="shared" si="4"/>
        <v/>
      </c>
      <c r="J1707" s="13" t="str">
        <f t="shared" si="1840"/>
        <v/>
      </c>
      <c r="K1707" s="13" t="str">
        <f t="shared" si="1879"/>
        <v/>
      </c>
      <c r="L1707" s="65" t="str">
        <f t="shared" ref="L1707:Z1707" si="2627">if($E1707="","",if($E1707="Injured",if(and(L$1=year(today()),L$1&lt;=$I1707,L$1&gt;=$H1707),0,if(and(L$1&lt;=$I1707,L$1&gt;=$H1707),$F1707,"")),if($E1707="Dropped",if(and(L$1&lt;=$I1707,L$1&gt;=$H1707),if(Year($D1707)=L$1,$F1707*0.8,if((year($D1707)+1)=L$1,$F1707*0.6,$F1707*0.4)) ,""),if($E1707="Minors",0,if($E1707="FA Contract",if(and(L$1&lt;=$I1707,L$1&gt;=$H1707),$F1707,""),if($E1707="YP Contract",if(L$1=$H1707,500000,if(L$1=($H1707+1),1000000,if(L$1=($H1707+2),1500000,"")))))))))</f>
        <v/>
      </c>
      <c r="M1707" s="65" t="str">
        <f t="shared" si="2627"/>
        <v/>
      </c>
      <c r="N1707" s="65" t="str">
        <f t="shared" si="2627"/>
        <v/>
      </c>
      <c r="O1707" s="65" t="str">
        <f t="shared" si="2627"/>
        <v/>
      </c>
      <c r="P1707" s="65" t="str">
        <f t="shared" si="2627"/>
        <v/>
      </c>
      <c r="Q1707" s="65" t="str">
        <f t="shared" si="2627"/>
        <v/>
      </c>
      <c r="R1707" s="65" t="str">
        <f t="shared" si="2627"/>
        <v/>
      </c>
      <c r="S1707" s="65" t="str">
        <f t="shared" si="2627"/>
        <v/>
      </c>
      <c r="T1707" s="65" t="str">
        <f t="shared" si="2627"/>
        <v/>
      </c>
      <c r="U1707" s="65" t="str">
        <f t="shared" si="2627"/>
        <v/>
      </c>
      <c r="V1707" s="65" t="str">
        <f t="shared" si="2627"/>
        <v/>
      </c>
      <c r="W1707" s="65" t="str">
        <f t="shared" si="2627"/>
        <v/>
      </c>
      <c r="X1707" s="65" t="str">
        <f t="shared" si="2627"/>
        <v/>
      </c>
      <c r="Y1707" s="65" t="str">
        <f t="shared" si="2627"/>
        <v/>
      </c>
      <c r="Z1707" s="65" t="str">
        <f t="shared" si="2627"/>
        <v/>
      </c>
    </row>
    <row r="1708">
      <c r="B1708" s="23"/>
      <c r="C1708" s="9"/>
      <c r="D1708" s="9"/>
      <c r="E1708" s="9"/>
      <c r="F1708" s="2"/>
      <c r="G1708" s="3"/>
      <c r="I1708" s="64" t="str">
        <f t="shared" si="4"/>
        <v/>
      </c>
      <c r="J1708" s="13" t="str">
        <f t="shared" si="1840"/>
        <v/>
      </c>
      <c r="K1708" s="13" t="str">
        <f t="shared" si="1879"/>
        <v/>
      </c>
      <c r="L1708" s="65" t="str">
        <f t="shared" ref="L1708:Z1708" si="2628">if($E1708="","",if($E1708="Injured",if(and(L$1=year(today()),L$1&lt;=$I1708,L$1&gt;=$H1708),0,if(and(L$1&lt;=$I1708,L$1&gt;=$H1708),$F1708,"")),if($E1708="Dropped",if(and(L$1&lt;=$I1708,L$1&gt;=$H1708),if(Year($D1708)=L$1,$F1708*0.8,if((year($D1708)+1)=L$1,$F1708*0.6,$F1708*0.4)) ,""),if($E1708="Minors",0,if($E1708="FA Contract",if(and(L$1&lt;=$I1708,L$1&gt;=$H1708),$F1708,""),if($E1708="YP Contract",if(L$1=$H1708,500000,if(L$1=($H1708+1),1000000,if(L$1=($H1708+2),1500000,"")))))))))</f>
        <v/>
      </c>
      <c r="M1708" s="65" t="str">
        <f t="shared" si="2628"/>
        <v/>
      </c>
      <c r="N1708" s="65" t="str">
        <f t="shared" si="2628"/>
        <v/>
      </c>
      <c r="O1708" s="65" t="str">
        <f t="shared" si="2628"/>
        <v/>
      </c>
      <c r="P1708" s="65" t="str">
        <f t="shared" si="2628"/>
        <v/>
      </c>
      <c r="Q1708" s="65" t="str">
        <f t="shared" si="2628"/>
        <v/>
      </c>
      <c r="R1708" s="65" t="str">
        <f t="shared" si="2628"/>
        <v/>
      </c>
      <c r="S1708" s="65" t="str">
        <f t="shared" si="2628"/>
        <v/>
      </c>
      <c r="T1708" s="65" t="str">
        <f t="shared" si="2628"/>
        <v/>
      </c>
      <c r="U1708" s="65" t="str">
        <f t="shared" si="2628"/>
        <v/>
      </c>
      <c r="V1708" s="65" t="str">
        <f t="shared" si="2628"/>
        <v/>
      </c>
      <c r="W1708" s="65" t="str">
        <f t="shared" si="2628"/>
        <v/>
      </c>
      <c r="X1708" s="65" t="str">
        <f t="shared" si="2628"/>
        <v/>
      </c>
      <c r="Y1708" s="65" t="str">
        <f t="shared" si="2628"/>
        <v/>
      </c>
      <c r="Z1708" s="65" t="str">
        <f t="shared" si="2628"/>
        <v/>
      </c>
    </row>
    <row r="1709">
      <c r="B1709" s="23"/>
      <c r="C1709" s="9"/>
      <c r="D1709" s="9"/>
      <c r="E1709" s="9"/>
      <c r="F1709" s="2"/>
      <c r="G1709" s="3"/>
      <c r="I1709" s="64" t="str">
        <f t="shared" si="4"/>
        <v/>
      </c>
      <c r="J1709" s="13" t="str">
        <f t="shared" si="1840"/>
        <v/>
      </c>
      <c r="K1709" s="13" t="str">
        <f t="shared" si="1879"/>
        <v/>
      </c>
      <c r="L1709" s="65" t="str">
        <f t="shared" ref="L1709:Z1709" si="2629">if($E1709="","",if($E1709="Injured",if(and(L$1=year(today()),L$1&lt;=$I1709,L$1&gt;=$H1709),0,if(and(L$1&lt;=$I1709,L$1&gt;=$H1709),$F1709,"")),if($E1709="Dropped",if(and(L$1&lt;=$I1709,L$1&gt;=$H1709),if(Year($D1709)=L$1,$F1709*0.8,if((year($D1709)+1)=L$1,$F1709*0.6,$F1709*0.4)) ,""),if($E1709="Minors",0,if($E1709="FA Contract",if(and(L$1&lt;=$I1709,L$1&gt;=$H1709),$F1709,""),if($E1709="YP Contract",if(L$1=$H1709,500000,if(L$1=($H1709+1),1000000,if(L$1=($H1709+2),1500000,"")))))))))</f>
        <v/>
      </c>
      <c r="M1709" s="65" t="str">
        <f t="shared" si="2629"/>
        <v/>
      </c>
      <c r="N1709" s="65" t="str">
        <f t="shared" si="2629"/>
        <v/>
      </c>
      <c r="O1709" s="65" t="str">
        <f t="shared" si="2629"/>
        <v/>
      </c>
      <c r="P1709" s="65" t="str">
        <f t="shared" si="2629"/>
        <v/>
      </c>
      <c r="Q1709" s="65" t="str">
        <f t="shared" si="2629"/>
        <v/>
      </c>
      <c r="R1709" s="65" t="str">
        <f t="shared" si="2629"/>
        <v/>
      </c>
      <c r="S1709" s="65" t="str">
        <f t="shared" si="2629"/>
        <v/>
      </c>
      <c r="T1709" s="65" t="str">
        <f t="shared" si="2629"/>
        <v/>
      </c>
      <c r="U1709" s="65" t="str">
        <f t="shared" si="2629"/>
        <v/>
      </c>
      <c r="V1709" s="65" t="str">
        <f t="shared" si="2629"/>
        <v/>
      </c>
      <c r="W1709" s="65" t="str">
        <f t="shared" si="2629"/>
        <v/>
      </c>
      <c r="X1709" s="65" t="str">
        <f t="shared" si="2629"/>
        <v/>
      </c>
      <c r="Y1709" s="65" t="str">
        <f t="shared" si="2629"/>
        <v/>
      </c>
      <c r="Z1709" s="65" t="str">
        <f t="shared" si="2629"/>
        <v/>
      </c>
    </row>
    <row r="1710">
      <c r="B1710" s="23"/>
      <c r="C1710" s="9"/>
      <c r="D1710" s="9"/>
      <c r="E1710" s="9"/>
      <c r="F1710" s="2"/>
      <c r="G1710" s="3"/>
      <c r="I1710" s="64" t="str">
        <f t="shared" si="4"/>
        <v/>
      </c>
      <c r="J1710" s="13" t="str">
        <f t="shared" si="1840"/>
        <v/>
      </c>
      <c r="K1710" s="13" t="str">
        <f t="shared" si="1879"/>
        <v/>
      </c>
      <c r="L1710" s="65" t="str">
        <f t="shared" ref="L1710:Z1710" si="2630">if($E1710="","",if($E1710="Injured",if(and(L$1=year(today()),L$1&lt;=$I1710,L$1&gt;=$H1710),0,if(and(L$1&lt;=$I1710,L$1&gt;=$H1710),$F1710,"")),if($E1710="Dropped",if(and(L$1&lt;=$I1710,L$1&gt;=$H1710),if(Year($D1710)=L$1,$F1710*0.8,if((year($D1710)+1)=L$1,$F1710*0.6,$F1710*0.4)) ,""),if($E1710="Minors",0,if($E1710="FA Contract",if(and(L$1&lt;=$I1710,L$1&gt;=$H1710),$F1710,""),if($E1710="YP Contract",if(L$1=$H1710,500000,if(L$1=($H1710+1),1000000,if(L$1=($H1710+2),1500000,"")))))))))</f>
        <v/>
      </c>
      <c r="M1710" s="65" t="str">
        <f t="shared" si="2630"/>
        <v/>
      </c>
      <c r="N1710" s="65" t="str">
        <f t="shared" si="2630"/>
        <v/>
      </c>
      <c r="O1710" s="65" t="str">
        <f t="shared" si="2630"/>
        <v/>
      </c>
      <c r="P1710" s="65" t="str">
        <f t="shared" si="2630"/>
        <v/>
      </c>
      <c r="Q1710" s="65" t="str">
        <f t="shared" si="2630"/>
        <v/>
      </c>
      <c r="R1710" s="65" t="str">
        <f t="shared" si="2630"/>
        <v/>
      </c>
      <c r="S1710" s="65" t="str">
        <f t="shared" si="2630"/>
        <v/>
      </c>
      <c r="T1710" s="65" t="str">
        <f t="shared" si="2630"/>
        <v/>
      </c>
      <c r="U1710" s="65" t="str">
        <f t="shared" si="2630"/>
        <v/>
      </c>
      <c r="V1710" s="65" t="str">
        <f t="shared" si="2630"/>
        <v/>
      </c>
      <c r="W1710" s="65" t="str">
        <f t="shared" si="2630"/>
        <v/>
      </c>
      <c r="X1710" s="65" t="str">
        <f t="shared" si="2630"/>
        <v/>
      </c>
      <c r="Y1710" s="65" t="str">
        <f t="shared" si="2630"/>
        <v/>
      </c>
      <c r="Z1710" s="65" t="str">
        <f t="shared" si="2630"/>
        <v/>
      </c>
    </row>
    <row r="1711">
      <c r="B1711" s="23"/>
      <c r="C1711" s="9"/>
      <c r="D1711" s="9"/>
      <c r="E1711" s="9"/>
      <c r="F1711" s="2"/>
      <c r="G1711" s="3"/>
      <c r="I1711" s="64" t="str">
        <f t="shared" si="4"/>
        <v/>
      </c>
      <c r="J1711" s="13" t="str">
        <f t="shared" si="1840"/>
        <v/>
      </c>
      <c r="K1711" s="13" t="str">
        <f t="shared" si="1879"/>
        <v/>
      </c>
      <c r="L1711" s="65" t="str">
        <f t="shared" ref="L1711:Z1711" si="2631">if($E1711="","",if($E1711="Injured",if(and(L$1=year(today()),L$1&lt;=$I1711,L$1&gt;=$H1711),0,if(and(L$1&lt;=$I1711,L$1&gt;=$H1711),$F1711,"")),if($E1711="Dropped",if(and(L$1&lt;=$I1711,L$1&gt;=$H1711),if(Year($D1711)=L$1,$F1711*0.8,if((year($D1711)+1)=L$1,$F1711*0.6,$F1711*0.4)) ,""),if($E1711="Minors",0,if($E1711="FA Contract",if(and(L$1&lt;=$I1711,L$1&gt;=$H1711),$F1711,""),if($E1711="YP Contract",if(L$1=$H1711,500000,if(L$1=($H1711+1),1000000,if(L$1=($H1711+2),1500000,"")))))))))</f>
        <v/>
      </c>
      <c r="M1711" s="65" t="str">
        <f t="shared" si="2631"/>
        <v/>
      </c>
      <c r="N1711" s="65" t="str">
        <f t="shared" si="2631"/>
        <v/>
      </c>
      <c r="O1711" s="65" t="str">
        <f t="shared" si="2631"/>
        <v/>
      </c>
      <c r="P1711" s="65" t="str">
        <f t="shared" si="2631"/>
        <v/>
      </c>
      <c r="Q1711" s="65" t="str">
        <f t="shared" si="2631"/>
        <v/>
      </c>
      <c r="R1711" s="65" t="str">
        <f t="shared" si="2631"/>
        <v/>
      </c>
      <c r="S1711" s="65" t="str">
        <f t="shared" si="2631"/>
        <v/>
      </c>
      <c r="T1711" s="65" t="str">
        <f t="shared" si="2631"/>
        <v/>
      </c>
      <c r="U1711" s="65" t="str">
        <f t="shared" si="2631"/>
        <v/>
      </c>
      <c r="V1711" s="65" t="str">
        <f t="shared" si="2631"/>
        <v/>
      </c>
      <c r="W1711" s="65" t="str">
        <f t="shared" si="2631"/>
        <v/>
      </c>
      <c r="X1711" s="65" t="str">
        <f t="shared" si="2631"/>
        <v/>
      </c>
      <c r="Y1711" s="65" t="str">
        <f t="shared" si="2631"/>
        <v/>
      </c>
      <c r="Z1711" s="65" t="str">
        <f t="shared" si="2631"/>
        <v/>
      </c>
    </row>
    <row r="1712">
      <c r="B1712" s="23"/>
      <c r="C1712" s="9"/>
      <c r="D1712" s="9"/>
      <c r="E1712" s="9"/>
      <c r="F1712" s="2"/>
      <c r="G1712" s="3"/>
      <c r="I1712" s="64" t="str">
        <f t="shared" si="4"/>
        <v/>
      </c>
      <c r="J1712" s="13" t="str">
        <f t="shared" si="1840"/>
        <v/>
      </c>
      <c r="K1712" s="13" t="str">
        <f t="shared" si="1879"/>
        <v/>
      </c>
      <c r="L1712" s="65" t="str">
        <f t="shared" ref="L1712:Z1712" si="2632">if($E1712="","",if($E1712="Injured",if(and(L$1=year(today()),L$1&lt;=$I1712,L$1&gt;=$H1712),0,if(and(L$1&lt;=$I1712,L$1&gt;=$H1712),$F1712,"")),if($E1712="Dropped",if(and(L$1&lt;=$I1712,L$1&gt;=$H1712),if(Year($D1712)=L$1,$F1712*0.8,if((year($D1712)+1)=L$1,$F1712*0.6,$F1712*0.4)) ,""),if($E1712="Minors",0,if($E1712="FA Contract",if(and(L$1&lt;=$I1712,L$1&gt;=$H1712),$F1712,""),if($E1712="YP Contract",if(L$1=$H1712,500000,if(L$1=($H1712+1),1000000,if(L$1=($H1712+2),1500000,"")))))))))</f>
        <v/>
      </c>
      <c r="M1712" s="65" t="str">
        <f t="shared" si="2632"/>
        <v/>
      </c>
      <c r="N1712" s="65" t="str">
        <f t="shared" si="2632"/>
        <v/>
      </c>
      <c r="O1712" s="65" t="str">
        <f t="shared" si="2632"/>
        <v/>
      </c>
      <c r="P1712" s="65" t="str">
        <f t="shared" si="2632"/>
        <v/>
      </c>
      <c r="Q1712" s="65" t="str">
        <f t="shared" si="2632"/>
        <v/>
      </c>
      <c r="R1712" s="65" t="str">
        <f t="shared" si="2632"/>
        <v/>
      </c>
      <c r="S1712" s="65" t="str">
        <f t="shared" si="2632"/>
        <v/>
      </c>
      <c r="T1712" s="65" t="str">
        <f t="shared" si="2632"/>
        <v/>
      </c>
      <c r="U1712" s="65" t="str">
        <f t="shared" si="2632"/>
        <v/>
      </c>
      <c r="V1712" s="65" t="str">
        <f t="shared" si="2632"/>
        <v/>
      </c>
      <c r="W1712" s="65" t="str">
        <f t="shared" si="2632"/>
        <v/>
      </c>
      <c r="X1712" s="65" t="str">
        <f t="shared" si="2632"/>
        <v/>
      </c>
      <c r="Y1712" s="65" t="str">
        <f t="shared" si="2632"/>
        <v/>
      </c>
      <c r="Z1712" s="65" t="str">
        <f t="shared" si="2632"/>
        <v/>
      </c>
    </row>
    <row r="1713">
      <c r="B1713" s="23"/>
      <c r="C1713" s="9"/>
      <c r="D1713" s="9"/>
      <c r="E1713" s="9"/>
      <c r="F1713" s="2"/>
      <c r="G1713" s="3"/>
      <c r="I1713" s="64" t="str">
        <f t="shared" si="4"/>
        <v/>
      </c>
      <c r="J1713" s="13" t="str">
        <f t="shared" si="1840"/>
        <v/>
      </c>
      <c r="K1713" s="13" t="str">
        <f t="shared" si="1879"/>
        <v/>
      </c>
      <c r="L1713" s="65" t="str">
        <f t="shared" ref="L1713:Z1713" si="2633">if($E1713="","",if($E1713="Injured",if(and(L$1=year(today()),L$1&lt;=$I1713,L$1&gt;=$H1713),0,if(and(L$1&lt;=$I1713,L$1&gt;=$H1713),$F1713,"")),if($E1713="Dropped",if(and(L$1&lt;=$I1713,L$1&gt;=$H1713),if(Year($D1713)=L$1,$F1713*0.8,if((year($D1713)+1)=L$1,$F1713*0.6,$F1713*0.4)) ,""),if($E1713="Minors",0,if($E1713="FA Contract",if(and(L$1&lt;=$I1713,L$1&gt;=$H1713),$F1713,""),if($E1713="YP Contract",if(L$1=$H1713,500000,if(L$1=($H1713+1),1000000,if(L$1=($H1713+2),1500000,"")))))))))</f>
        <v/>
      </c>
      <c r="M1713" s="65" t="str">
        <f t="shared" si="2633"/>
        <v/>
      </c>
      <c r="N1713" s="65" t="str">
        <f t="shared" si="2633"/>
        <v/>
      </c>
      <c r="O1713" s="65" t="str">
        <f t="shared" si="2633"/>
        <v/>
      </c>
      <c r="P1713" s="65" t="str">
        <f t="shared" si="2633"/>
        <v/>
      </c>
      <c r="Q1713" s="65" t="str">
        <f t="shared" si="2633"/>
        <v/>
      </c>
      <c r="R1713" s="65" t="str">
        <f t="shared" si="2633"/>
        <v/>
      </c>
      <c r="S1713" s="65" t="str">
        <f t="shared" si="2633"/>
        <v/>
      </c>
      <c r="T1713" s="65" t="str">
        <f t="shared" si="2633"/>
        <v/>
      </c>
      <c r="U1713" s="65" t="str">
        <f t="shared" si="2633"/>
        <v/>
      </c>
      <c r="V1713" s="65" t="str">
        <f t="shared" si="2633"/>
        <v/>
      </c>
      <c r="W1713" s="65" t="str">
        <f t="shared" si="2633"/>
        <v/>
      </c>
      <c r="X1713" s="65" t="str">
        <f t="shared" si="2633"/>
        <v/>
      </c>
      <c r="Y1713" s="65" t="str">
        <f t="shared" si="2633"/>
        <v/>
      </c>
      <c r="Z1713" s="65" t="str">
        <f t="shared" si="2633"/>
        <v/>
      </c>
    </row>
    <row r="1714">
      <c r="B1714" s="23"/>
      <c r="C1714" s="9"/>
      <c r="D1714" s="9"/>
      <c r="E1714" s="9"/>
      <c r="F1714" s="2"/>
      <c r="G1714" s="3"/>
      <c r="I1714" s="64" t="str">
        <f t="shared" si="4"/>
        <v/>
      </c>
      <c r="J1714" s="13" t="str">
        <f t="shared" si="1840"/>
        <v/>
      </c>
      <c r="K1714" s="13" t="str">
        <f t="shared" si="1879"/>
        <v/>
      </c>
      <c r="L1714" s="65" t="str">
        <f t="shared" ref="L1714:Z1714" si="2634">if($E1714="","",if($E1714="Injured",if(and(L$1=year(today()),L$1&lt;=$I1714,L$1&gt;=$H1714),0,if(and(L$1&lt;=$I1714,L$1&gt;=$H1714),$F1714,"")),if($E1714="Dropped",if(and(L$1&lt;=$I1714,L$1&gt;=$H1714),if(Year($D1714)=L$1,$F1714*0.8,if((year($D1714)+1)=L$1,$F1714*0.6,$F1714*0.4)) ,""),if($E1714="Minors",0,if($E1714="FA Contract",if(and(L$1&lt;=$I1714,L$1&gt;=$H1714),$F1714,""),if($E1714="YP Contract",if(L$1=$H1714,500000,if(L$1=($H1714+1),1000000,if(L$1=($H1714+2),1500000,"")))))))))</f>
        <v/>
      </c>
      <c r="M1714" s="65" t="str">
        <f t="shared" si="2634"/>
        <v/>
      </c>
      <c r="N1714" s="65" t="str">
        <f t="shared" si="2634"/>
        <v/>
      </c>
      <c r="O1714" s="65" t="str">
        <f t="shared" si="2634"/>
        <v/>
      </c>
      <c r="P1714" s="65" t="str">
        <f t="shared" si="2634"/>
        <v/>
      </c>
      <c r="Q1714" s="65" t="str">
        <f t="shared" si="2634"/>
        <v/>
      </c>
      <c r="R1714" s="65" t="str">
        <f t="shared" si="2634"/>
        <v/>
      </c>
      <c r="S1714" s="65" t="str">
        <f t="shared" si="2634"/>
        <v/>
      </c>
      <c r="T1714" s="65" t="str">
        <f t="shared" si="2634"/>
        <v/>
      </c>
      <c r="U1714" s="65" t="str">
        <f t="shared" si="2634"/>
        <v/>
      </c>
      <c r="V1714" s="65" t="str">
        <f t="shared" si="2634"/>
        <v/>
      </c>
      <c r="W1714" s="65" t="str">
        <f t="shared" si="2634"/>
        <v/>
      </c>
      <c r="X1714" s="65" t="str">
        <f t="shared" si="2634"/>
        <v/>
      </c>
      <c r="Y1714" s="65" t="str">
        <f t="shared" si="2634"/>
        <v/>
      </c>
      <c r="Z1714" s="65" t="str">
        <f t="shared" si="2634"/>
        <v/>
      </c>
    </row>
    <row r="1715">
      <c r="B1715" s="23"/>
      <c r="C1715" s="9"/>
      <c r="D1715" s="9"/>
      <c r="E1715" s="9"/>
      <c r="F1715" s="2"/>
      <c r="G1715" s="3"/>
      <c r="I1715" s="64" t="str">
        <f t="shared" si="4"/>
        <v/>
      </c>
      <c r="J1715" s="13" t="str">
        <f t="shared" si="1840"/>
        <v/>
      </c>
      <c r="K1715" s="13" t="str">
        <f t="shared" si="1879"/>
        <v/>
      </c>
      <c r="L1715" s="65" t="str">
        <f t="shared" ref="L1715:Z1715" si="2635">if($E1715="","",if($E1715="Injured",if(and(L$1=year(today()),L$1&lt;=$I1715,L$1&gt;=$H1715),0,if(and(L$1&lt;=$I1715,L$1&gt;=$H1715),$F1715,"")),if($E1715="Dropped",if(and(L$1&lt;=$I1715,L$1&gt;=$H1715),if(Year($D1715)=L$1,$F1715*0.8,if((year($D1715)+1)=L$1,$F1715*0.6,$F1715*0.4)) ,""),if($E1715="Minors",0,if($E1715="FA Contract",if(and(L$1&lt;=$I1715,L$1&gt;=$H1715),$F1715,""),if($E1715="YP Contract",if(L$1=$H1715,500000,if(L$1=($H1715+1),1000000,if(L$1=($H1715+2),1500000,"")))))))))</f>
        <v/>
      </c>
      <c r="M1715" s="65" t="str">
        <f t="shared" si="2635"/>
        <v/>
      </c>
      <c r="N1715" s="65" t="str">
        <f t="shared" si="2635"/>
        <v/>
      </c>
      <c r="O1715" s="65" t="str">
        <f t="shared" si="2635"/>
        <v/>
      </c>
      <c r="P1715" s="65" t="str">
        <f t="shared" si="2635"/>
        <v/>
      </c>
      <c r="Q1715" s="65" t="str">
        <f t="shared" si="2635"/>
        <v/>
      </c>
      <c r="R1715" s="65" t="str">
        <f t="shared" si="2635"/>
        <v/>
      </c>
      <c r="S1715" s="65" t="str">
        <f t="shared" si="2635"/>
        <v/>
      </c>
      <c r="T1715" s="65" t="str">
        <f t="shared" si="2635"/>
        <v/>
      </c>
      <c r="U1715" s="65" t="str">
        <f t="shared" si="2635"/>
        <v/>
      </c>
      <c r="V1715" s="65" t="str">
        <f t="shared" si="2635"/>
        <v/>
      </c>
      <c r="W1715" s="65" t="str">
        <f t="shared" si="2635"/>
        <v/>
      </c>
      <c r="X1715" s="65" t="str">
        <f t="shared" si="2635"/>
        <v/>
      </c>
      <c r="Y1715" s="65" t="str">
        <f t="shared" si="2635"/>
        <v/>
      </c>
      <c r="Z1715" s="65" t="str">
        <f t="shared" si="2635"/>
        <v/>
      </c>
    </row>
    <row r="1716">
      <c r="B1716" s="23"/>
      <c r="C1716" s="9"/>
      <c r="D1716" s="9"/>
      <c r="E1716" s="9"/>
      <c r="F1716" s="2"/>
      <c r="G1716" s="3"/>
      <c r="I1716" s="64" t="str">
        <f t="shared" si="4"/>
        <v/>
      </c>
      <c r="J1716" s="13" t="str">
        <f t="shared" si="1840"/>
        <v/>
      </c>
      <c r="K1716" s="13" t="str">
        <f t="shared" si="1879"/>
        <v/>
      </c>
      <c r="L1716" s="65" t="str">
        <f t="shared" ref="L1716:Z1716" si="2636">if($E1716="","",if($E1716="Injured",if(and(L$1=year(today()),L$1&lt;=$I1716,L$1&gt;=$H1716),0,if(and(L$1&lt;=$I1716,L$1&gt;=$H1716),$F1716,"")),if($E1716="Dropped",if(and(L$1&lt;=$I1716,L$1&gt;=$H1716),if(Year($D1716)=L$1,$F1716*0.8,if((year($D1716)+1)=L$1,$F1716*0.6,$F1716*0.4)) ,""),if($E1716="Minors",0,if($E1716="FA Contract",if(and(L$1&lt;=$I1716,L$1&gt;=$H1716),$F1716,""),if($E1716="YP Contract",if(L$1=$H1716,500000,if(L$1=($H1716+1),1000000,if(L$1=($H1716+2),1500000,"")))))))))</f>
        <v/>
      </c>
      <c r="M1716" s="65" t="str">
        <f t="shared" si="2636"/>
        <v/>
      </c>
      <c r="N1716" s="65" t="str">
        <f t="shared" si="2636"/>
        <v/>
      </c>
      <c r="O1716" s="65" t="str">
        <f t="shared" si="2636"/>
        <v/>
      </c>
      <c r="P1716" s="65" t="str">
        <f t="shared" si="2636"/>
        <v/>
      </c>
      <c r="Q1716" s="65" t="str">
        <f t="shared" si="2636"/>
        <v/>
      </c>
      <c r="R1716" s="65" t="str">
        <f t="shared" si="2636"/>
        <v/>
      </c>
      <c r="S1716" s="65" t="str">
        <f t="shared" si="2636"/>
        <v/>
      </c>
      <c r="T1716" s="65" t="str">
        <f t="shared" si="2636"/>
        <v/>
      </c>
      <c r="U1716" s="65" t="str">
        <f t="shared" si="2636"/>
        <v/>
      </c>
      <c r="V1716" s="65" t="str">
        <f t="shared" si="2636"/>
        <v/>
      </c>
      <c r="W1716" s="65" t="str">
        <f t="shared" si="2636"/>
        <v/>
      </c>
      <c r="X1716" s="65" t="str">
        <f t="shared" si="2636"/>
        <v/>
      </c>
      <c r="Y1716" s="65" t="str">
        <f t="shared" si="2636"/>
        <v/>
      </c>
      <c r="Z1716" s="65" t="str">
        <f t="shared" si="2636"/>
        <v/>
      </c>
    </row>
    <row r="1717">
      <c r="B1717" s="23"/>
      <c r="C1717" s="9"/>
      <c r="D1717" s="9"/>
      <c r="E1717" s="9"/>
      <c r="F1717" s="2"/>
      <c r="G1717" s="3"/>
      <c r="I1717" s="64" t="str">
        <f t="shared" si="4"/>
        <v/>
      </c>
      <c r="J1717" s="13" t="str">
        <f t="shared" si="1840"/>
        <v/>
      </c>
      <c r="K1717" s="13" t="str">
        <f t="shared" si="1879"/>
        <v/>
      </c>
      <c r="L1717" s="65" t="str">
        <f t="shared" ref="L1717:Z1717" si="2637">if($E1717="","",if($E1717="Injured",if(and(L$1=year(today()),L$1&lt;=$I1717,L$1&gt;=$H1717),0,if(and(L$1&lt;=$I1717,L$1&gt;=$H1717),$F1717,"")),if($E1717="Dropped",if(and(L$1&lt;=$I1717,L$1&gt;=$H1717),if(Year($D1717)=L$1,$F1717*0.8,if((year($D1717)+1)=L$1,$F1717*0.6,$F1717*0.4)) ,""),if($E1717="Minors",0,if($E1717="FA Contract",if(and(L$1&lt;=$I1717,L$1&gt;=$H1717),$F1717,""),if($E1717="YP Contract",if(L$1=$H1717,500000,if(L$1=($H1717+1),1000000,if(L$1=($H1717+2),1500000,"")))))))))</f>
        <v/>
      </c>
      <c r="M1717" s="65" t="str">
        <f t="shared" si="2637"/>
        <v/>
      </c>
      <c r="N1717" s="65" t="str">
        <f t="shared" si="2637"/>
        <v/>
      </c>
      <c r="O1717" s="65" t="str">
        <f t="shared" si="2637"/>
        <v/>
      </c>
      <c r="P1717" s="65" t="str">
        <f t="shared" si="2637"/>
        <v/>
      </c>
      <c r="Q1717" s="65" t="str">
        <f t="shared" si="2637"/>
        <v/>
      </c>
      <c r="R1717" s="65" t="str">
        <f t="shared" si="2637"/>
        <v/>
      </c>
      <c r="S1717" s="65" t="str">
        <f t="shared" si="2637"/>
        <v/>
      </c>
      <c r="T1717" s="65" t="str">
        <f t="shared" si="2637"/>
        <v/>
      </c>
      <c r="U1717" s="65" t="str">
        <f t="shared" si="2637"/>
        <v/>
      </c>
      <c r="V1717" s="65" t="str">
        <f t="shared" si="2637"/>
        <v/>
      </c>
      <c r="W1717" s="65" t="str">
        <f t="shared" si="2637"/>
        <v/>
      </c>
      <c r="X1717" s="65" t="str">
        <f t="shared" si="2637"/>
        <v/>
      </c>
      <c r="Y1717" s="65" t="str">
        <f t="shared" si="2637"/>
        <v/>
      </c>
      <c r="Z1717" s="65" t="str">
        <f t="shared" si="2637"/>
        <v/>
      </c>
    </row>
    <row r="1718">
      <c r="B1718" s="23"/>
      <c r="C1718" s="9"/>
      <c r="D1718" s="9"/>
      <c r="E1718" s="9"/>
      <c r="F1718" s="2"/>
      <c r="G1718" s="3"/>
      <c r="I1718" s="64" t="str">
        <f t="shared" si="4"/>
        <v/>
      </c>
      <c r="J1718" s="13" t="str">
        <f t="shared" si="1840"/>
        <v/>
      </c>
      <c r="K1718" s="13" t="str">
        <f t="shared" si="1879"/>
        <v/>
      </c>
      <c r="L1718" s="65" t="str">
        <f t="shared" ref="L1718:Z1718" si="2638">if($E1718="","",if($E1718="Injured",if(and(L$1=year(today()),L$1&lt;=$I1718,L$1&gt;=$H1718),0,if(and(L$1&lt;=$I1718,L$1&gt;=$H1718),$F1718,"")),if($E1718="Dropped",if(and(L$1&lt;=$I1718,L$1&gt;=$H1718),if(Year($D1718)=L$1,$F1718*0.8,if((year($D1718)+1)=L$1,$F1718*0.6,$F1718*0.4)) ,""),if($E1718="Minors",0,if($E1718="FA Contract",if(and(L$1&lt;=$I1718,L$1&gt;=$H1718),$F1718,""),if($E1718="YP Contract",if(L$1=$H1718,500000,if(L$1=($H1718+1),1000000,if(L$1=($H1718+2),1500000,"")))))))))</f>
        <v/>
      </c>
      <c r="M1718" s="65" t="str">
        <f t="shared" si="2638"/>
        <v/>
      </c>
      <c r="N1718" s="65" t="str">
        <f t="shared" si="2638"/>
        <v/>
      </c>
      <c r="O1718" s="65" t="str">
        <f t="shared" si="2638"/>
        <v/>
      </c>
      <c r="P1718" s="65" t="str">
        <f t="shared" si="2638"/>
        <v/>
      </c>
      <c r="Q1718" s="65" t="str">
        <f t="shared" si="2638"/>
        <v/>
      </c>
      <c r="R1718" s="65" t="str">
        <f t="shared" si="2638"/>
        <v/>
      </c>
      <c r="S1718" s="65" t="str">
        <f t="shared" si="2638"/>
        <v/>
      </c>
      <c r="T1718" s="65" t="str">
        <f t="shared" si="2638"/>
        <v/>
      </c>
      <c r="U1718" s="65" t="str">
        <f t="shared" si="2638"/>
        <v/>
      </c>
      <c r="V1718" s="65" t="str">
        <f t="shared" si="2638"/>
        <v/>
      </c>
      <c r="W1718" s="65" t="str">
        <f t="shared" si="2638"/>
        <v/>
      </c>
      <c r="X1718" s="65" t="str">
        <f t="shared" si="2638"/>
        <v/>
      </c>
      <c r="Y1718" s="65" t="str">
        <f t="shared" si="2638"/>
        <v/>
      </c>
      <c r="Z1718" s="65" t="str">
        <f t="shared" si="2638"/>
        <v/>
      </c>
    </row>
    <row r="1719">
      <c r="B1719" s="23"/>
      <c r="C1719" s="9"/>
      <c r="D1719" s="9"/>
      <c r="E1719" s="9"/>
      <c r="F1719" s="2"/>
      <c r="G1719" s="3"/>
      <c r="I1719" s="64" t="str">
        <f t="shared" si="4"/>
        <v/>
      </c>
      <c r="J1719" s="13" t="str">
        <f t="shared" si="1840"/>
        <v/>
      </c>
      <c r="K1719" s="13" t="str">
        <f t="shared" si="1879"/>
        <v/>
      </c>
      <c r="L1719" s="65" t="str">
        <f t="shared" ref="L1719:Z1719" si="2639">if($E1719="","",if($E1719="Injured",if(and(L$1=year(today()),L$1&lt;=$I1719,L$1&gt;=$H1719),0,if(and(L$1&lt;=$I1719,L$1&gt;=$H1719),$F1719,"")),if($E1719="Dropped",if(and(L$1&lt;=$I1719,L$1&gt;=$H1719),if(Year($D1719)=L$1,$F1719*0.8,if((year($D1719)+1)=L$1,$F1719*0.6,$F1719*0.4)) ,""),if($E1719="Minors",0,if($E1719="FA Contract",if(and(L$1&lt;=$I1719,L$1&gt;=$H1719),$F1719,""),if($E1719="YP Contract",if(L$1=$H1719,500000,if(L$1=($H1719+1),1000000,if(L$1=($H1719+2),1500000,"")))))))))</f>
        <v/>
      </c>
      <c r="M1719" s="65" t="str">
        <f t="shared" si="2639"/>
        <v/>
      </c>
      <c r="N1719" s="65" t="str">
        <f t="shared" si="2639"/>
        <v/>
      </c>
      <c r="O1719" s="65" t="str">
        <f t="shared" si="2639"/>
        <v/>
      </c>
      <c r="P1719" s="65" t="str">
        <f t="shared" si="2639"/>
        <v/>
      </c>
      <c r="Q1719" s="65" t="str">
        <f t="shared" si="2639"/>
        <v/>
      </c>
      <c r="R1719" s="65" t="str">
        <f t="shared" si="2639"/>
        <v/>
      </c>
      <c r="S1719" s="65" t="str">
        <f t="shared" si="2639"/>
        <v/>
      </c>
      <c r="T1719" s="65" t="str">
        <f t="shared" si="2639"/>
        <v/>
      </c>
      <c r="U1719" s="65" t="str">
        <f t="shared" si="2639"/>
        <v/>
      </c>
      <c r="V1719" s="65" t="str">
        <f t="shared" si="2639"/>
        <v/>
      </c>
      <c r="W1719" s="65" t="str">
        <f t="shared" si="2639"/>
        <v/>
      </c>
      <c r="X1719" s="65" t="str">
        <f t="shared" si="2639"/>
        <v/>
      </c>
      <c r="Y1719" s="65" t="str">
        <f t="shared" si="2639"/>
        <v/>
      </c>
      <c r="Z1719" s="65" t="str">
        <f t="shared" si="2639"/>
        <v/>
      </c>
    </row>
    <row r="1720">
      <c r="B1720" s="23"/>
      <c r="C1720" s="9"/>
      <c r="D1720" s="9"/>
      <c r="E1720" s="9"/>
      <c r="F1720" s="2"/>
      <c r="G1720" s="3"/>
      <c r="I1720" s="64" t="str">
        <f t="shared" si="4"/>
        <v/>
      </c>
      <c r="J1720" s="13" t="str">
        <f t="shared" si="1840"/>
        <v/>
      </c>
      <c r="K1720" s="13" t="str">
        <f t="shared" si="1879"/>
        <v/>
      </c>
      <c r="L1720" s="65" t="str">
        <f t="shared" ref="L1720:Z1720" si="2640">if($E1720="","",if($E1720="Injured",if(and(L$1=year(today()),L$1&lt;=$I1720,L$1&gt;=$H1720),0,if(and(L$1&lt;=$I1720,L$1&gt;=$H1720),$F1720,"")),if($E1720="Dropped",if(and(L$1&lt;=$I1720,L$1&gt;=$H1720),if(Year($D1720)=L$1,$F1720*0.8,if((year($D1720)+1)=L$1,$F1720*0.6,$F1720*0.4)) ,""),if($E1720="Minors",0,if($E1720="FA Contract",if(and(L$1&lt;=$I1720,L$1&gt;=$H1720),$F1720,""),if($E1720="YP Contract",if(L$1=$H1720,500000,if(L$1=($H1720+1),1000000,if(L$1=($H1720+2),1500000,"")))))))))</f>
        <v/>
      </c>
      <c r="M1720" s="65" t="str">
        <f t="shared" si="2640"/>
        <v/>
      </c>
      <c r="N1720" s="65" t="str">
        <f t="shared" si="2640"/>
        <v/>
      </c>
      <c r="O1720" s="65" t="str">
        <f t="shared" si="2640"/>
        <v/>
      </c>
      <c r="P1720" s="65" t="str">
        <f t="shared" si="2640"/>
        <v/>
      </c>
      <c r="Q1720" s="65" t="str">
        <f t="shared" si="2640"/>
        <v/>
      </c>
      <c r="R1720" s="65" t="str">
        <f t="shared" si="2640"/>
        <v/>
      </c>
      <c r="S1720" s="65" t="str">
        <f t="shared" si="2640"/>
        <v/>
      </c>
      <c r="T1720" s="65" t="str">
        <f t="shared" si="2640"/>
        <v/>
      </c>
      <c r="U1720" s="65" t="str">
        <f t="shared" si="2640"/>
        <v/>
      </c>
      <c r="V1720" s="65" t="str">
        <f t="shared" si="2640"/>
        <v/>
      </c>
      <c r="W1720" s="65" t="str">
        <f t="shared" si="2640"/>
        <v/>
      </c>
      <c r="X1720" s="65" t="str">
        <f t="shared" si="2640"/>
        <v/>
      </c>
      <c r="Y1720" s="65" t="str">
        <f t="shared" si="2640"/>
        <v/>
      </c>
      <c r="Z1720" s="65" t="str">
        <f t="shared" si="2640"/>
        <v/>
      </c>
    </row>
    <row r="1721">
      <c r="B1721" s="23"/>
      <c r="C1721" s="9"/>
      <c r="D1721" s="9"/>
      <c r="E1721" s="9"/>
      <c r="F1721" s="2"/>
      <c r="G1721" s="3"/>
      <c r="I1721" s="64" t="str">
        <f t="shared" si="4"/>
        <v/>
      </c>
      <c r="J1721" s="13" t="str">
        <f t="shared" si="1840"/>
        <v/>
      </c>
      <c r="K1721" s="13" t="str">
        <f t="shared" si="1879"/>
        <v/>
      </c>
      <c r="L1721" s="65" t="str">
        <f t="shared" ref="L1721:Z1721" si="2641">if($E1721="","",if($E1721="Injured",if(and(L$1=year(today()),L$1&lt;=$I1721,L$1&gt;=$H1721),0,if(and(L$1&lt;=$I1721,L$1&gt;=$H1721),$F1721,"")),if($E1721="Dropped",if(and(L$1&lt;=$I1721,L$1&gt;=$H1721),if(Year($D1721)=L$1,$F1721*0.8,if((year($D1721)+1)=L$1,$F1721*0.6,$F1721*0.4)) ,""),if($E1721="Minors",0,if($E1721="FA Contract",if(and(L$1&lt;=$I1721,L$1&gt;=$H1721),$F1721,""),if($E1721="YP Contract",if(L$1=$H1721,500000,if(L$1=($H1721+1),1000000,if(L$1=($H1721+2),1500000,"")))))))))</f>
        <v/>
      </c>
      <c r="M1721" s="65" t="str">
        <f t="shared" si="2641"/>
        <v/>
      </c>
      <c r="N1721" s="65" t="str">
        <f t="shared" si="2641"/>
        <v/>
      </c>
      <c r="O1721" s="65" t="str">
        <f t="shared" si="2641"/>
        <v/>
      </c>
      <c r="P1721" s="65" t="str">
        <f t="shared" si="2641"/>
        <v/>
      </c>
      <c r="Q1721" s="65" t="str">
        <f t="shared" si="2641"/>
        <v/>
      </c>
      <c r="R1721" s="65" t="str">
        <f t="shared" si="2641"/>
        <v/>
      </c>
      <c r="S1721" s="65" t="str">
        <f t="shared" si="2641"/>
        <v/>
      </c>
      <c r="T1721" s="65" t="str">
        <f t="shared" si="2641"/>
        <v/>
      </c>
      <c r="U1721" s="65" t="str">
        <f t="shared" si="2641"/>
        <v/>
      </c>
      <c r="V1721" s="65" t="str">
        <f t="shared" si="2641"/>
        <v/>
      </c>
      <c r="W1721" s="65" t="str">
        <f t="shared" si="2641"/>
        <v/>
      </c>
      <c r="X1721" s="65" t="str">
        <f t="shared" si="2641"/>
        <v/>
      </c>
      <c r="Y1721" s="65" t="str">
        <f t="shared" si="2641"/>
        <v/>
      </c>
      <c r="Z1721" s="65" t="str">
        <f t="shared" si="2641"/>
        <v/>
      </c>
    </row>
    <row r="1722">
      <c r="B1722" s="23"/>
      <c r="C1722" s="9"/>
      <c r="D1722" s="9"/>
      <c r="E1722" s="9"/>
      <c r="F1722" s="2"/>
      <c r="G1722" s="3"/>
      <c r="I1722" s="64" t="str">
        <f t="shared" si="4"/>
        <v/>
      </c>
      <c r="J1722" s="13" t="str">
        <f t="shared" si="1840"/>
        <v/>
      </c>
      <c r="K1722" s="13" t="str">
        <f t="shared" si="1879"/>
        <v/>
      </c>
      <c r="L1722" s="65" t="str">
        <f t="shared" ref="L1722:Z1722" si="2642">if($E1722="","",if($E1722="Injured",if(and(L$1=year(today()),L$1&lt;=$I1722,L$1&gt;=$H1722),0,if(and(L$1&lt;=$I1722,L$1&gt;=$H1722),$F1722,"")),if($E1722="Dropped",if(and(L$1&lt;=$I1722,L$1&gt;=$H1722),if(Year($D1722)=L$1,$F1722*0.8,if((year($D1722)+1)=L$1,$F1722*0.6,$F1722*0.4)) ,""),if($E1722="Minors",0,if($E1722="FA Contract",if(and(L$1&lt;=$I1722,L$1&gt;=$H1722),$F1722,""),if($E1722="YP Contract",if(L$1=$H1722,500000,if(L$1=($H1722+1),1000000,if(L$1=($H1722+2),1500000,"")))))))))</f>
        <v/>
      </c>
      <c r="M1722" s="65" t="str">
        <f t="shared" si="2642"/>
        <v/>
      </c>
      <c r="N1722" s="65" t="str">
        <f t="shared" si="2642"/>
        <v/>
      </c>
      <c r="O1722" s="65" t="str">
        <f t="shared" si="2642"/>
        <v/>
      </c>
      <c r="P1722" s="65" t="str">
        <f t="shared" si="2642"/>
        <v/>
      </c>
      <c r="Q1722" s="65" t="str">
        <f t="shared" si="2642"/>
        <v/>
      </c>
      <c r="R1722" s="65" t="str">
        <f t="shared" si="2642"/>
        <v/>
      </c>
      <c r="S1722" s="65" t="str">
        <f t="shared" si="2642"/>
        <v/>
      </c>
      <c r="T1722" s="65" t="str">
        <f t="shared" si="2642"/>
        <v/>
      </c>
      <c r="U1722" s="65" t="str">
        <f t="shared" si="2642"/>
        <v/>
      </c>
      <c r="V1722" s="65" t="str">
        <f t="shared" si="2642"/>
        <v/>
      </c>
      <c r="W1722" s="65" t="str">
        <f t="shared" si="2642"/>
        <v/>
      </c>
      <c r="X1722" s="65" t="str">
        <f t="shared" si="2642"/>
        <v/>
      </c>
      <c r="Y1722" s="65" t="str">
        <f t="shared" si="2642"/>
        <v/>
      </c>
      <c r="Z1722" s="65" t="str">
        <f t="shared" si="2642"/>
        <v/>
      </c>
    </row>
    <row r="1723">
      <c r="B1723" s="23"/>
      <c r="C1723" s="9"/>
      <c r="D1723" s="9"/>
      <c r="E1723" s="9"/>
      <c r="F1723" s="2"/>
      <c r="G1723" s="3"/>
      <c r="I1723" s="64" t="str">
        <f t="shared" si="4"/>
        <v/>
      </c>
      <c r="J1723" s="13" t="str">
        <f t="shared" si="1840"/>
        <v/>
      </c>
      <c r="K1723" s="13" t="str">
        <f t="shared" si="1879"/>
        <v/>
      </c>
      <c r="L1723" s="65" t="str">
        <f t="shared" ref="L1723:Z1723" si="2643">if($E1723="","",if($E1723="Injured",if(and(L$1=year(today()),L$1&lt;=$I1723,L$1&gt;=$H1723),0,if(and(L$1&lt;=$I1723,L$1&gt;=$H1723),$F1723,"")),if($E1723="Dropped",if(and(L$1&lt;=$I1723,L$1&gt;=$H1723),if(Year($D1723)=L$1,$F1723*0.8,if((year($D1723)+1)=L$1,$F1723*0.6,$F1723*0.4)) ,""),if($E1723="Minors",0,if($E1723="FA Contract",if(and(L$1&lt;=$I1723,L$1&gt;=$H1723),$F1723,""),if($E1723="YP Contract",if(L$1=$H1723,500000,if(L$1=($H1723+1),1000000,if(L$1=($H1723+2),1500000,"")))))))))</f>
        <v/>
      </c>
      <c r="M1723" s="65" t="str">
        <f t="shared" si="2643"/>
        <v/>
      </c>
      <c r="N1723" s="65" t="str">
        <f t="shared" si="2643"/>
        <v/>
      </c>
      <c r="O1723" s="65" t="str">
        <f t="shared" si="2643"/>
        <v/>
      </c>
      <c r="P1723" s="65" t="str">
        <f t="shared" si="2643"/>
        <v/>
      </c>
      <c r="Q1723" s="65" t="str">
        <f t="shared" si="2643"/>
        <v/>
      </c>
      <c r="R1723" s="65" t="str">
        <f t="shared" si="2643"/>
        <v/>
      </c>
      <c r="S1723" s="65" t="str">
        <f t="shared" si="2643"/>
        <v/>
      </c>
      <c r="T1723" s="65" t="str">
        <f t="shared" si="2643"/>
        <v/>
      </c>
      <c r="U1723" s="65" t="str">
        <f t="shared" si="2643"/>
        <v/>
      </c>
      <c r="V1723" s="65" t="str">
        <f t="shared" si="2643"/>
        <v/>
      </c>
      <c r="W1723" s="65" t="str">
        <f t="shared" si="2643"/>
        <v/>
      </c>
      <c r="X1723" s="65" t="str">
        <f t="shared" si="2643"/>
        <v/>
      </c>
      <c r="Y1723" s="65" t="str">
        <f t="shared" si="2643"/>
        <v/>
      </c>
      <c r="Z1723" s="65" t="str">
        <f t="shared" si="2643"/>
        <v/>
      </c>
    </row>
    <row r="1724">
      <c r="B1724" s="23"/>
      <c r="C1724" s="9"/>
      <c r="D1724" s="9"/>
      <c r="E1724" s="9"/>
      <c r="F1724" s="2"/>
      <c r="G1724" s="3"/>
      <c r="I1724" s="64" t="str">
        <f t="shared" si="4"/>
        <v/>
      </c>
      <c r="J1724" s="13" t="str">
        <f t="shared" si="1840"/>
        <v/>
      </c>
      <c r="K1724" s="13" t="str">
        <f t="shared" si="1879"/>
        <v/>
      </c>
      <c r="L1724" s="65" t="str">
        <f t="shared" ref="L1724:Z1724" si="2644">if($E1724="","",if($E1724="Injured",if(and(L$1=year(today()),L$1&lt;=$I1724,L$1&gt;=$H1724),0,if(and(L$1&lt;=$I1724,L$1&gt;=$H1724),$F1724,"")),if($E1724="Dropped",if(and(L$1&lt;=$I1724,L$1&gt;=$H1724),if(Year($D1724)=L$1,$F1724*0.8,if((year($D1724)+1)=L$1,$F1724*0.6,$F1724*0.4)) ,""),if($E1724="Minors",0,if($E1724="FA Contract",if(and(L$1&lt;=$I1724,L$1&gt;=$H1724),$F1724,""),if($E1724="YP Contract",if(L$1=$H1724,500000,if(L$1=($H1724+1),1000000,if(L$1=($H1724+2),1500000,"")))))))))</f>
        <v/>
      </c>
      <c r="M1724" s="65" t="str">
        <f t="shared" si="2644"/>
        <v/>
      </c>
      <c r="N1724" s="65" t="str">
        <f t="shared" si="2644"/>
        <v/>
      </c>
      <c r="O1724" s="65" t="str">
        <f t="shared" si="2644"/>
        <v/>
      </c>
      <c r="P1724" s="65" t="str">
        <f t="shared" si="2644"/>
        <v/>
      </c>
      <c r="Q1724" s="65" t="str">
        <f t="shared" si="2644"/>
        <v/>
      </c>
      <c r="R1724" s="65" t="str">
        <f t="shared" si="2644"/>
        <v/>
      </c>
      <c r="S1724" s="65" t="str">
        <f t="shared" si="2644"/>
        <v/>
      </c>
      <c r="T1724" s="65" t="str">
        <f t="shared" si="2644"/>
        <v/>
      </c>
      <c r="U1724" s="65" t="str">
        <f t="shared" si="2644"/>
        <v/>
      </c>
      <c r="V1724" s="65" t="str">
        <f t="shared" si="2644"/>
        <v/>
      </c>
      <c r="W1724" s="65" t="str">
        <f t="shared" si="2644"/>
        <v/>
      </c>
      <c r="X1724" s="65" t="str">
        <f t="shared" si="2644"/>
        <v/>
      </c>
      <c r="Y1724" s="65" t="str">
        <f t="shared" si="2644"/>
        <v/>
      </c>
      <c r="Z1724" s="65" t="str">
        <f t="shared" si="2644"/>
        <v/>
      </c>
    </row>
    <row r="1725">
      <c r="B1725" s="23"/>
      <c r="C1725" s="9"/>
      <c r="D1725" s="9"/>
      <c r="E1725" s="9"/>
      <c r="F1725" s="2"/>
      <c r="G1725" s="3"/>
      <c r="I1725" s="64" t="str">
        <f t="shared" si="4"/>
        <v/>
      </c>
      <c r="J1725" s="13" t="str">
        <f t="shared" si="1840"/>
        <v/>
      </c>
      <c r="K1725" s="13" t="str">
        <f t="shared" si="1879"/>
        <v/>
      </c>
      <c r="L1725" s="65" t="str">
        <f t="shared" ref="L1725:Z1725" si="2645">if($E1725="","",if($E1725="Injured",if(and(L$1=year(today()),L$1&lt;=$I1725,L$1&gt;=$H1725),0,if(and(L$1&lt;=$I1725,L$1&gt;=$H1725),$F1725,"")),if($E1725="Dropped",if(and(L$1&lt;=$I1725,L$1&gt;=$H1725),if(Year($D1725)=L$1,$F1725*0.8,if((year($D1725)+1)=L$1,$F1725*0.6,$F1725*0.4)) ,""),if($E1725="Minors",0,if($E1725="FA Contract",if(and(L$1&lt;=$I1725,L$1&gt;=$H1725),$F1725,""),if($E1725="YP Contract",if(L$1=$H1725,500000,if(L$1=($H1725+1),1000000,if(L$1=($H1725+2),1500000,"")))))))))</f>
        <v/>
      </c>
      <c r="M1725" s="65" t="str">
        <f t="shared" si="2645"/>
        <v/>
      </c>
      <c r="N1725" s="65" t="str">
        <f t="shared" si="2645"/>
        <v/>
      </c>
      <c r="O1725" s="65" t="str">
        <f t="shared" si="2645"/>
        <v/>
      </c>
      <c r="P1725" s="65" t="str">
        <f t="shared" si="2645"/>
        <v/>
      </c>
      <c r="Q1725" s="65" t="str">
        <f t="shared" si="2645"/>
        <v/>
      </c>
      <c r="R1725" s="65" t="str">
        <f t="shared" si="2645"/>
        <v/>
      </c>
      <c r="S1725" s="65" t="str">
        <f t="shared" si="2645"/>
        <v/>
      </c>
      <c r="T1725" s="65" t="str">
        <f t="shared" si="2645"/>
        <v/>
      </c>
      <c r="U1725" s="65" t="str">
        <f t="shared" si="2645"/>
        <v/>
      </c>
      <c r="V1725" s="65" t="str">
        <f t="shared" si="2645"/>
        <v/>
      </c>
      <c r="W1725" s="65" t="str">
        <f t="shared" si="2645"/>
        <v/>
      </c>
      <c r="X1725" s="65" t="str">
        <f t="shared" si="2645"/>
        <v/>
      </c>
      <c r="Y1725" s="65" t="str">
        <f t="shared" si="2645"/>
        <v/>
      </c>
      <c r="Z1725" s="65" t="str">
        <f t="shared" si="2645"/>
        <v/>
      </c>
    </row>
    <row r="1726">
      <c r="B1726" s="23"/>
      <c r="C1726" s="9"/>
      <c r="D1726" s="9"/>
      <c r="E1726" s="9"/>
      <c r="F1726" s="2"/>
      <c r="G1726" s="3"/>
      <c r="I1726" s="64" t="str">
        <f t="shared" si="4"/>
        <v/>
      </c>
      <c r="J1726" s="13" t="str">
        <f t="shared" si="1840"/>
        <v/>
      </c>
      <c r="K1726" s="13" t="str">
        <f t="shared" si="1879"/>
        <v/>
      </c>
      <c r="L1726" s="65" t="str">
        <f t="shared" ref="L1726:Z1726" si="2646">if($E1726="","",if($E1726="Injured",if(and(L$1=year(today()),L$1&lt;=$I1726,L$1&gt;=$H1726),0,if(and(L$1&lt;=$I1726,L$1&gt;=$H1726),$F1726,"")),if($E1726="Dropped",if(and(L$1&lt;=$I1726,L$1&gt;=$H1726),if(Year($D1726)=L$1,$F1726*0.8,if((year($D1726)+1)=L$1,$F1726*0.6,$F1726*0.4)) ,""),if($E1726="Minors",0,if($E1726="FA Contract",if(and(L$1&lt;=$I1726,L$1&gt;=$H1726),$F1726,""),if($E1726="YP Contract",if(L$1=$H1726,500000,if(L$1=($H1726+1),1000000,if(L$1=($H1726+2),1500000,"")))))))))</f>
        <v/>
      </c>
      <c r="M1726" s="65" t="str">
        <f t="shared" si="2646"/>
        <v/>
      </c>
      <c r="N1726" s="65" t="str">
        <f t="shared" si="2646"/>
        <v/>
      </c>
      <c r="O1726" s="65" t="str">
        <f t="shared" si="2646"/>
        <v/>
      </c>
      <c r="P1726" s="65" t="str">
        <f t="shared" si="2646"/>
        <v/>
      </c>
      <c r="Q1726" s="65" t="str">
        <f t="shared" si="2646"/>
        <v/>
      </c>
      <c r="R1726" s="65" t="str">
        <f t="shared" si="2646"/>
        <v/>
      </c>
      <c r="S1726" s="65" t="str">
        <f t="shared" si="2646"/>
        <v/>
      </c>
      <c r="T1726" s="65" t="str">
        <f t="shared" si="2646"/>
        <v/>
      </c>
      <c r="U1726" s="65" t="str">
        <f t="shared" si="2646"/>
        <v/>
      </c>
      <c r="V1726" s="65" t="str">
        <f t="shared" si="2646"/>
        <v/>
      </c>
      <c r="W1726" s="65" t="str">
        <f t="shared" si="2646"/>
        <v/>
      </c>
      <c r="X1726" s="65" t="str">
        <f t="shared" si="2646"/>
        <v/>
      </c>
      <c r="Y1726" s="65" t="str">
        <f t="shared" si="2646"/>
        <v/>
      </c>
      <c r="Z1726" s="65" t="str">
        <f t="shared" si="2646"/>
        <v/>
      </c>
    </row>
    <row r="1727">
      <c r="B1727" s="23"/>
      <c r="C1727" s="9"/>
      <c r="D1727" s="9"/>
      <c r="E1727" s="9"/>
      <c r="F1727" s="2"/>
      <c r="G1727" s="3"/>
      <c r="I1727" s="64" t="str">
        <f t="shared" si="4"/>
        <v/>
      </c>
      <c r="J1727" s="13" t="str">
        <f t="shared" si="1840"/>
        <v/>
      </c>
      <c r="K1727" s="13" t="str">
        <f t="shared" si="1879"/>
        <v/>
      </c>
      <c r="L1727" s="65" t="str">
        <f t="shared" ref="L1727:Z1727" si="2647">if($E1727="","",if($E1727="Injured",if(and(L$1=year(today()),L$1&lt;=$I1727,L$1&gt;=$H1727),0,if(and(L$1&lt;=$I1727,L$1&gt;=$H1727),$F1727,"")),if($E1727="Dropped",if(and(L$1&lt;=$I1727,L$1&gt;=$H1727),if(Year($D1727)=L$1,$F1727*0.8,if((year($D1727)+1)=L$1,$F1727*0.6,$F1727*0.4)) ,""),if($E1727="Minors",0,if($E1727="FA Contract",if(and(L$1&lt;=$I1727,L$1&gt;=$H1727),$F1727,""),if($E1727="YP Contract",if(L$1=$H1727,500000,if(L$1=($H1727+1),1000000,if(L$1=($H1727+2),1500000,"")))))))))</f>
        <v/>
      </c>
      <c r="M1727" s="65" t="str">
        <f t="shared" si="2647"/>
        <v/>
      </c>
      <c r="N1727" s="65" t="str">
        <f t="shared" si="2647"/>
        <v/>
      </c>
      <c r="O1727" s="65" t="str">
        <f t="shared" si="2647"/>
        <v/>
      </c>
      <c r="P1727" s="65" t="str">
        <f t="shared" si="2647"/>
        <v/>
      </c>
      <c r="Q1727" s="65" t="str">
        <f t="shared" si="2647"/>
        <v/>
      </c>
      <c r="R1727" s="65" t="str">
        <f t="shared" si="2647"/>
        <v/>
      </c>
      <c r="S1727" s="65" t="str">
        <f t="shared" si="2647"/>
        <v/>
      </c>
      <c r="T1727" s="65" t="str">
        <f t="shared" si="2647"/>
        <v/>
      </c>
      <c r="U1727" s="65" t="str">
        <f t="shared" si="2647"/>
        <v/>
      </c>
      <c r="V1727" s="65" t="str">
        <f t="shared" si="2647"/>
        <v/>
      </c>
      <c r="W1727" s="65" t="str">
        <f t="shared" si="2647"/>
        <v/>
      </c>
      <c r="X1727" s="65" t="str">
        <f t="shared" si="2647"/>
        <v/>
      </c>
      <c r="Y1727" s="65" t="str">
        <f t="shared" si="2647"/>
        <v/>
      </c>
      <c r="Z1727" s="65" t="str">
        <f t="shared" si="2647"/>
        <v/>
      </c>
    </row>
    <row r="1728">
      <c r="B1728" s="23"/>
      <c r="C1728" s="9"/>
      <c r="D1728" s="9"/>
      <c r="E1728" s="9"/>
      <c r="F1728" s="2"/>
      <c r="G1728" s="3"/>
      <c r="I1728" s="64" t="str">
        <f t="shared" si="4"/>
        <v/>
      </c>
      <c r="J1728" s="13" t="str">
        <f t="shared" si="1840"/>
        <v/>
      </c>
      <c r="K1728" s="13" t="str">
        <f t="shared" si="1879"/>
        <v/>
      </c>
      <c r="L1728" s="65" t="str">
        <f t="shared" ref="L1728:Z1728" si="2648">if($E1728="","",if($E1728="Injured",if(and(L$1=year(today()),L$1&lt;=$I1728,L$1&gt;=$H1728),0,if(and(L$1&lt;=$I1728,L$1&gt;=$H1728),$F1728,"")),if($E1728="Dropped",if(and(L$1&lt;=$I1728,L$1&gt;=$H1728),if(Year($D1728)=L$1,$F1728*0.8,if((year($D1728)+1)=L$1,$F1728*0.6,$F1728*0.4)) ,""),if($E1728="Minors",0,if($E1728="FA Contract",if(and(L$1&lt;=$I1728,L$1&gt;=$H1728),$F1728,""),if($E1728="YP Contract",if(L$1=$H1728,500000,if(L$1=($H1728+1),1000000,if(L$1=($H1728+2),1500000,"")))))))))</f>
        <v/>
      </c>
      <c r="M1728" s="65" t="str">
        <f t="shared" si="2648"/>
        <v/>
      </c>
      <c r="N1728" s="65" t="str">
        <f t="shared" si="2648"/>
        <v/>
      </c>
      <c r="O1728" s="65" t="str">
        <f t="shared" si="2648"/>
        <v/>
      </c>
      <c r="P1728" s="65" t="str">
        <f t="shared" si="2648"/>
        <v/>
      </c>
      <c r="Q1728" s="65" t="str">
        <f t="shared" si="2648"/>
        <v/>
      </c>
      <c r="R1728" s="65" t="str">
        <f t="shared" si="2648"/>
        <v/>
      </c>
      <c r="S1728" s="65" t="str">
        <f t="shared" si="2648"/>
        <v/>
      </c>
      <c r="T1728" s="65" t="str">
        <f t="shared" si="2648"/>
        <v/>
      </c>
      <c r="U1728" s="65" t="str">
        <f t="shared" si="2648"/>
        <v/>
      </c>
      <c r="V1728" s="65" t="str">
        <f t="shared" si="2648"/>
        <v/>
      </c>
      <c r="W1728" s="65" t="str">
        <f t="shared" si="2648"/>
        <v/>
      </c>
      <c r="X1728" s="65" t="str">
        <f t="shared" si="2648"/>
        <v/>
      </c>
      <c r="Y1728" s="65" t="str">
        <f t="shared" si="2648"/>
        <v/>
      </c>
      <c r="Z1728" s="65" t="str">
        <f t="shared" si="2648"/>
        <v/>
      </c>
    </row>
    <row r="1729">
      <c r="B1729" s="23"/>
      <c r="C1729" s="9"/>
      <c r="D1729" s="9"/>
      <c r="E1729" s="9"/>
      <c r="F1729" s="2"/>
      <c r="G1729" s="3"/>
      <c r="I1729" s="64" t="str">
        <f t="shared" si="4"/>
        <v/>
      </c>
      <c r="J1729" s="13" t="str">
        <f t="shared" si="1840"/>
        <v/>
      </c>
      <c r="K1729" s="13" t="str">
        <f t="shared" si="1879"/>
        <v/>
      </c>
      <c r="L1729" s="65" t="str">
        <f t="shared" ref="L1729:Z1729" si="2649">if($E1729="","",if($E1729="Injured",if(and(L$1=year(today()),L$1&lt;=$I1729,L$1&gt;=$H1729),0,if(and(L$1&lt;=$I1729,L$1&gt;=$H1729),$F1729,"")),if($E1729="Dropped",if(and(L$1&lt;=$I1729,L$1&gt;=$H1729),if(Year($D1729)=L$1,$F1729*0.8,if((year($D1729)+1)=L$1,$F1729*0.6,$F1729*0.4)) ,""),if($E1729="Minors",0,if($E1729="FA Contract",if(and(L$1&lt;=$I1729,L$1&gt;=$H1729),$F1729,""),if($E1729="YP Contract",if(L$1=$H1729,500000,if(L$1=($H1729+1),1000000,if(L$1=($H1729+2),1500000,"")))))))))</f>
        <v/>
      </c>
      <c r="M1729" s="65" t="str">
        <f t="shared" si="2649"/>
        <v/>
      </c>
      <c r="N1729" s="65" t="str">
        <f t="shared" si="2649"/>
        <v/>
      </c>
      <c r="O1729" s="65" t="str">
        <f t="shared" si="2649"/>
        <v/>
      </c>
      <c r="P1729" s="65" t="str">
        <f t="shared" si="2649"/>
        <v/>
      </c>
      <c r="Q1729" s="65" t="str">
        <f t="shared" si="2649"/>
        <v/>
      </c>
      <c r="R1729" s="65" t="str">
        <f t="shared" si="2649"/>
        <v/>
      </c>
      <c r="S1729" s="65" t="str">
        <f t="shared" si="2649"/>
        <v/>
      </c>
      <c r="T1729" s="65" t="str">
        <f t="shared" si="2649"/>
        <v/>
      </c>
      <c r="U1729" s="65" t="str">
        <f t="shared" si="2649"/>
        <v/>
      </c>
      <c r="V1729" s="65" t="str">
        <f t="shared" si="2649"/>
        <v/>
      </c>
      <c r="W1729" s="65" t="str">
        <f t="shared" si="2649"/>
        <v/>
      </c>
      <c r="X1729" s="65" t="str">
        <f t="shared" si="2649"/>
        <v/>
      </c>
      <c r="Y1729" s="65" t="str">
        <f t="shared" si="2649"/>
        <v/>
      </c>
      <c r="Z1729" s="65" t="str">
        <f t="shared" si="2649"/>
        <v/>
      </c>
    </row>
    <row r="1730">
      <c r="B1730" s="23"/>
      <c r="C1730" s="9"/>
      <c r="D1730" s="9"/>
      <c r="E1730" s="9"/>
      <c r="F1730" s="2"/>
      <c r="G1730" s="3"/>
      <c r="I1730" s="64" t="str">
        <f t="shared" si="4"/>
        <v/>
      </c>
      <c r="J1730" s="13" t="str">
        <f t="shared" si="1840"/>
        <v/>
      </c>
      <c r="K1730" s="13" t="str">
        <f t="shared" si="1879"/>
        <v/>
      </c>
      <c r="L1730" s="65" t="str">
        <f t="shared" ref="L1730:Z1730" si="2650">if($E1730="","",if($E1730="Injured",if(and(L$1=year(today()),L$1&lt;=$I1730,L$1&gt;=$H1730),0,if(and(L$1&lt;=$I1730,L$1&gt;=$H1730),$F1730,"")),if($E1730="Dropped",if(and(L$1&lt;=$I1730,L$1&gt;=$H1730),if(Year($D1730)=L$1,$F1730*0.8,if((year($D1730)+1)=L$1,$F1730*0.6,$F1730*0.4)) ,""),if($E1730="Minors",0,if($E1730="FA Contract",if(and(L$1&lt;=$I1730,L$1&gt;=$H1730),$F1730,""),if($E1730="YP Contract",if(L$1=$H1730,500000,if(L$1=($H1730+1),1000000,if(L$1=($H1730+2),1500000,"")))))))))</f>
        <v/>
      </c>
      <c r="M1730" s="65" t="str">
        <f t="shared" si="2650"/>
        <v/>
      </c>
      <c r="N1730" s="65" t="str">
        <f t="shared" si="2650"/>
        <v/>
      </c>
      <c r="O1730" s="65" t="str">
        <f t="shared" si="2650"/>
        <v/>
      </c>
      <c r="P1730" s="65" t="str">
        <f t="shared" si="2650"/>
        <v/>
      </c>
      <c r="Q1730" s="65" t="str">
        <f t="shared" si="2650"/>
        <v/>
      </c>
      <c r="R1730" s="65" t="str">
        <f t="shared" si="2650"/>
        <v/>
      </c>
      <c r="S1730" s="65" t="str">
        <f t="shared" si="2650"/>
        <v/>
      </c>
      <c r="T1730" s="65" t="str">
        <f t="shared" si="2650"/>
        <v/>
      </c>
      <c r="U1730" s="65" t="str">
        <f t="shared" si="2650"/>
        <v/>
      </c>
      <c r="V1730" s="65" t="str">
        <f t="shared" si="2650"/>
        <v/>
      </c>
      <c r="W1730" s="65" t="str">
        <f t="shared" si="2650"/>
        <v/>
      </c>
      <c r="X1730" s="65" t="str">
        <f t="shared" si="2650"/>
        <v/>
      </c>
      <c r="Y1730" s="65" t="str">
        <f t="shared" si="2650"/>
        <v/>
      </c>
      <c r="Z1730" s="65" t="str">
        <f t="shared" si="2650"/>
        <v/>
      </c>
    </row>
    <row r="1731">
      <c r="B1731" s="23"/>
      <c r="C1731" s="9"/>
      <c r="D1731" s="9"/>
      <c r="E1731" s="9"/>
      <c r="F1731" s="2"/>
      <c r="G1731" s="3"/>
      <c r="I1731" s="64" t="str">
        <f t="shared" si="4"/>
        <v/>
      </c>
      <c r="J1731" s="13" t="str">
        <f t="shared" si="1840"/>
        <v/>
      </c>
      <c r="K1731" s="13" t="str">
        <f t="shared" si="1879"/>
        <v/>
      </c>
      <c r="L1731" s="65" t="str">
        <f t="shared" ref="L1731:Z1731" si="2651">if($E1731="","",if($E1731="Injured",if(and(L$1=year(today()),L$1&lt;=$I1731,L$1&gt;=$H1731),0,if(and(L$1&lt;=$I1731,L$1&gt;=$H1731),$F1731,"")),if($E1731="Dropped",if(and(L$1&lt;=$I1731,L$1&gt;=$H1731),if(Year($D1731)=L$1,$F1731*0.8,if((year($D1731)+1)=L$1,$F1731*0.6,$F1731*0.4)) ,""),if($E1731="Minors",0,if($E1731="FA Contract",if(and(L$1&lt;=$I1731,L$1&gt;=$H1731),$F1731,""),if($E1731="YP Contract",if(L$1=$H1731,500000,if(L$1=($H1731+1),1000000,if(L$1=($H1731+2),1500000,"")))))))))</f>
        <v/>
      </c>
      <c r="M1731" s="65" t="str">
        <f t="shared" si="2651"/>
        <v/>
      </c>
      <c r="N1731" s="65" t="str">
        <f t="shared" si="2651"/>
        <v/>
      </c>
      <c r="O1731" s="65" t="str">
        <f t="shared" si="2651"/>
        <v/>
      </c>
      <c r="P1731" s="65" t="str">
        <f t="shared" si="2651"/>
        <v/>
      </c>
      <c r="Q1731" s="65" t="str">
        <f t="shared" si="2651"/>
        <v/>
      </c>
      <c r="R1731" s="65" t="str">
        <f t="shared" si="2651"/>
        <v/>
      </c>
      <c r="S1731" s="65" t="str">
        <f t="shared" si="2651"/>
        <v/>
      </c>
      <c r="T1731" s="65" t="str">
        <f t="shared" si="2651"/>
        <v/>
      </c>
      <c r="U1731" s="65" t="str">
        <f t="shared" si="2651"/>
        <v/>
      </c>
      <c r="V1731" s="65" t="str">
        <f t="shared" si="2651"/>
        <v/>
      </c>
      <c r="W1731" s="65" t="str">
        <f t="shared" si="2651"/>
        <v/>
      </c>
      <c r="X1731" s="65" t="str">
        <f t="shared" si="2651"/>
        <v/>
      </c>
      <c r="Y1731" s="65" t="str">
        <f t="shared" si="2651"/>
        <v/>
      </c>
      <c r="Z1731" s="65" t="str">
        <f t="shared" si="2651"/>
        <v/>
      </c>
    </row>
    <row r="1732">
      <c r="B1732" s="23"/>
      <c r="C1732" s="9"/>
      <c r="D1732" s="9"/>
      <c r="E1732" s="9"/>
      <c r="F1732" s="2"/>
      <c r="G1732" s="3"/>
      <c r="I1732" s="64" t="str">
        <f t="shared" si="4"/>
        <v/>
      </c>
      <c r="J1732" s="13" t="str">
        <f t="shared" si="1840"/>
        <v/>
      </c>
      <c r="K1732" s="13" t="str">
        <f t="shared" si="1879"/>
        <v/>
      </c>
      <c r="L1732" s="65" t="str">
        <f t="shared" ref="L1732:Z1732" si="2652">if($E1732="","",if($E1732="Injured",if(and(L$1=year(today()),L$1&lt;=$I1732,L$1&gt;=$H1732),0,if(and(L$1&lt;=$I1732,L$1&gt;=$H1732),$F1732,"")),if($E1732="Dropped",if(and(L$1&lt;=$I1732,L$1&gt;=$H1732),if(Year($D1732)=L$1,$F1732*0.8,if((year($D1732)+1)=L$1,$F1732*0.6,$F1732*0.4)) ,""),if($E1732="Minors",0,if($E1732="FA Contract",if(and(L$1&lt;=$I1732,L$1&gt;=$H1732),$F1732,""),if($E1732="YP Contract",if(L$1=$H1732,500000,if(L$1=($H1732+1),1000000,if(L$1=($H1732+2),1500000,"")))))))))</f>
        <v/>
      </c>
      <c r="M1732" s="65" t="str">
        <f t="shared" si="2652"/>
        <v/>
      </c>
      <c r="N1732" s="65" t="str">
        <f t="shared" si="2652"/>
        <v/>
      </c>
      <c r="O1732" s="65" t="str">
        <f t="shared" si="2652"/>
        <v/>
      </c>
      <c r="P1732" s="65" t="str">
        <f t="shared" si="2652"/>
        <v/>
      </c>
      <c r="Q1732" s="65" t="str">
        <f t="shared" si="2652"/>
        <v/>
      </c>
      <c r="R1732" s="65" t="str">
        <f t="shared" si="2652"/>
        <v/>
      </c>
      <c r="S1732" s="65" t="str">
        <f t="shared" si="2652"/>
        <v/>
      </c>
      <c r="T1732" s="65" t="str">
        <f t="shared" si="2652"/>
        <v/>
      </c>
      <c r="U1732" s="65" t="str">
        <f t="shared" si="2652"/>
        <v/>
      </c>
      <c r="V1732" s="65" t="str">
        <f t="shared" si="2652"/>
        <v/>
      </c>
      <c r="W1732" s="65" t="str">
        <f t="shared" si="2652"/>
        <v/>
      </c>
      <c r="X1732" s="65" t="str">
        <f t="shared" si="2652"/>
        <v/>
      </c>
      <c r="Y1732" s="65" t="str">
        <f t="shared" si="2652"/>
        <v/>
      </c>
      <c r="Z1732" s="65" t="str">
        <f t="shared" si="2652"/>
        <v/>
      </c>
    </row>
    <row r="1733">
      <c r="B1733" s="23"/>
      <c r="C1733" s="9"/>
      <c r="D1733" s="9"/>
      <c r="E1733" s="9"/>
      <c r="F1733" s="2"/>
      <c r="G1733" s="3"/>
      <c r="I1733" s="64" t="str">
        <f t="shared" si="4"/>
        <v/>
      </c>
      <c r="J1733" s="13" t="str">
        <f t="shared" si="1840"/>
        <v/>
      </c>
      <c r="K1733" s="13" t="str">
        <f t="shared" si="1879"/>
        <v/>
      </c>
      <c r="L1733" s="65" t="str">
        <f t="shared" ref="L1733:Z1733" si="2653">if($E1733="","",if($E1733="Injured",if(and(L$1=year(today()),L$1&lt;=$I1733,L$1&gt;=$H1733),0,if(and(L$1&lt;=$I1733,L$1&gt;=$H1733),$F1733,"")),if($E1733="Dropped",if(and(L$1&lt;=$I1733,L$1&gt;=$H1733),if(Year($D1733)=L$1,$F1733*0.8,if((year($D1733)+1)=L$1,$F1733*0.6,$F1733*0.4)) ,""),if($E1733="Minors",0,if($E1733="FA Contract",if(and(L$1&lt;=$I1733,L$1&gt;=$H1733),$F1733,""),if($E1733="YP Contract",if(L$1=$H1733,500000,if(L$1=($H1733+1),1000000,if(L$1=($H1733+2),1500000,"")))))))))</f>
        <v/>
      </c>
      <c r="M1733" s="65" t="str">
        <f t="shared" si="2653"/>
        <v/>
      </c>
      <c r="N1733" s="65" t="str">
        <f t="shared" si="2653"/>
        <v/>
      </c>
      <c r="O1733" s="65" t="str">
        <f t="shared" si="2653"/>
        <v/>
      </c>
      <c r="P1733" s="65" t="str">
        <f t="shared" si="2653"/>
        <v/>
      </c>
      <c r="Q1733" s="65" t="str">
        <f t="shared" si="2653"/>
        <v/>
      </c>
      <c r="R1733" s="65" t="str">
        <f t="shared" si="2653"/>
        <v/>
      </c>
      <c r="S1733" s="65" t="str">
        <f t="shared" si="2653"/>
        <v/>
      </c>
      <c r="T1733" s="65" t="str">
        <f t="shared" si="2653"/>
        <v/>
      </c>
      <c r="U1733" s="65" t="str">
        <f t="shared" si="2653"/>
        <v/>
      </c>
      <c r="V1733" s="65" t="str">
        <f t="shared" si="2653"/>
        <v/>
      </c>
      <c r="W1733" s="65" t="str">
        <f t="shared" si="2653"/>
        <v/>
      </c>
      <c r="X1733" s="65" t="str">
        <f t="shared" si="2653"/>
        <v/>
      </c>
      <c r="Y1733" s="65" t="str">
        <f t="shared" si="2653"/>
        <v/>
      </c>
      <c r="Z1733" s="65" t="str">
        <f t="shared" si="2653"/>
        <v/>
      </c>
    </row>
    <row r="1734">
      <c r="B1734" s="23"/>
      <c r="C1734" s="9"/>
      <c r="D1734" s="9"/>
      <c r="E1734" s="9"/>
      <c r="F1734" s="2"/>
      <c r="G1734" s="3"/>
      <c r="I1734" s="64" t="str">
        <f t="shared" si="4"/>
        <v/>
      </c>
      <c r="J1734" s="13" t="str">
        <f t="shared" si="1840"/>
        <v/>
      </c>
      <c r="K1734" s="13" t="str">
        <f t="shared" si="1879"/>
        <v/>
      </c>
      <c r="L1734" s="65" t="str">
        <f t="shared" ref="L1734:Z1734" si="2654">if($E1734="","",if($E1734="Injured",if(and(L$1=year(today()),L$1&lt;=$I1734,L$1&gt;=$H1734),0,if(and(L$1&lt;=$I1734,L$1&gt;=$H1734),$F1734,"")),if($E1734="Dropped",if(and(L$1&lt;=$I1734,L$1&gt;=$H1734),if(Year($D1734)=L$1,$F1734*0.8,if((year($D1734)+1)=L$1,$F1734*0.6,$F1734*0.4)) ,""),if($E1734="Minors",0,if($E1734="FA Contract",if(and(L$1&lt;=$I1734,L$1&gt;=$H1734),$F1734,""),if($E1734="YP Contract",if(L$1=$H1734,500000,if(L$1=($H1734+1),1000000,if(L$1=($H1734+2),1500000,"")))))))))</f>
        <v/>
      </c>
      <c r="M1734" s="65" t="str">
        <f t="shared" si="2654"/>
        <v/>
      </c>
      <c r="N1734" s="65" t="str">
        <f t="shared" si="2654"/>
        <v/>
      </c>
      <c r="O1734" s="65" t="str">
        <f t="shared" si="2654"/>
        <v/>
      </c>
      <c r="P1734" s="65" t="str">
        <f t="shared" si="2654"/>
        <v/>
      </c>
      <c r="Q1734" s="65" t="str">
        <f t="shared" si="2654"/>
        <v/>
      </c>
      <c r="R1734" s="65" t="str">
        <f t="shared" si="2654"/>
        <v/>
      </c>
      <c r="S1734" s="65" t="str">
        <f t="shared" si="2654"/>
        <v/>
      </c>
      <c r="T1734" s="65" t="str">
        <f t="shared" si="2654"/>
        <v/>
      </c>
      <c r="U1734" s="65" t="str">
        <f t="shared" si="2654"/>
        <v/>
      </c>
      <c r="V1734" s="65" t="str">
        <f t="shared" si="2654"/>
        <v/>
      </c>
      <c r="W1734" s="65" t="str">
        <f t="shared" si="2654"/>
        <v/>
      </c>
      <c r="X1734" s="65" t="str">
        <f t="shared" si="2654"/>
        <v/>
      </c>
      <c r="Y1734" s="65" t="str">
        <f t="shared" si="2654"/>
        <v/>
      </c>
      <c r="Z1734" s="65" t="str">
        <f t="shared" si="2654"/>
        <v/>
      </c>
    </row>
    <row r="1735">
      <c r="B1735" s="23"/>
      <c r="C1735" s="9"/>
      <c r="D1735" s="9"/>
      <c r="E1735" s="9"/>
      <c r="F1735" s="2"/>
      <c r="G1735" s="3"/>
      <c r="I1735" s="64" t="str">
        <f t="shared" si="4"/>
        <v/>
      </c>
      <c r="J1735" s="13" t="str">
        <f t="shared" si="1840"/>
        <v/>
      </c>
      <c r="K1735" s="13" t="str">
        <f t="shared" si="1879"/>
        <v/>
      </c>
      <c r="L1735" s="65" t="str">
        <f t="shared" ref="L1735:Z1735" si="2655">if($E1735="","",if($E1735="Injured",if(and(L$1=year(today()),L$1&lt;=$I1735,L$1&gt;=$H1735),0,if(and(L$1&lt;=$I1735,L$1&gt;=$H1735),$F1735,"")),if($E1735="Dropped",if(and(L$1&lt;=$I1735,L$1&gt;=$H1735),if(Year($D1735)=L$1,$F1735*0.8,if((year($D1735)+1)=L$1,$F1735*0.6,$F1735*0.4)) ,""),if($E1735="Minors",0,if($E1735="FA Contract",if(and(L$1&lt;=$I1735,L$1&gt;=$H1735),$F1735,""),if($E1735="YP Contract",if(L$1=$H1735,500000,if(L$1=($H1735+1),1000000,if(L$1=($H1735+2),1500000,"")))))))))</f>
        <v/>
      </c>
      <c r="M1735" s="65" t="str">
        <f t="shared" si="2655"/>
        <v/>
      </c>
      <c r="N1735" s="65" t="str">
        <f t="shared" si="2655"/>
        <v/>
      </c>
      <c r="O1735" s="65" t="str">
        <f t="shared" si="2655"/>
        <v/>
      </c>
      <c r="P1735" s="65" t="str">
        <f t="shared" si="2655"/>
        <v/>
      </c>
      <c r="Q1735" s="65" t="str">
        <f t="shared" si="2655"/>
        <v/>
      </c>
      <c r="R1735" s="65" t="str">
        <f t="shared" si="2655"/>
        <v/>
      </c>
      <c r="S1735" s="65" t="str">
        <f t="shared" si="2655"/>
        <v/>
      </c>
      <c r="T1735" s="65" t="str">
        <f t="shared" si="2655"/>
        <v/>
      </c>
      <c r="U1735" s="65" t="str">
        <f t="shared" si="2655"/>
        <v/>
      </c>
      <c r="V1735" s="65" t="str">
        <f t="shared" si="2655"/>
        <v/>
      </c>
      <c r="W1735" s="65" t="str">
        <f t="shared" si="2655"/>
        <v/>
      </c>
      <c r="X1735" s="65" t="str">
        <f t="shared" si="2655"/>
        <v/>
      </c>
      <c r="Y1735" s="65" t="str">
        <f t="shared" si="2655"/>
        <v/>
      </c>
      <c r="Z1735" s="65" t="str">
        <f t="shared" si="2655"/>
        <v/>
      </c>
    </row>
    <row r="1736">
      <c r="B1736" s="23"/>
      <c r="C1736" s="9"/>
      <c r="D1736" s="9"/>
      <c r="E1736" s="9"/>
      <c r="F1736" s="2"/>
      <c r="G1736" s="3"/>
      <c r="I1736" s="64" t="str">
        <f t="shared" si="4"/>
        <v/>
      </c>
      <c r="J1736" s="13" t="str">
        <f t="shared" si="1840"/>
        <v/>
      </c>
      <c r="K1736" s="13" t="str">
        <f t="shared" si="1879"/>
        <v/>
      </c>
      <c r="L1736" s="65" t="str">
        <f t="shared" ref="L1736:Z1736" si="2656">if($E1736="","",if($E1736="Injured",if(and(L$1=year(today()),L$1&lt;=$I1736,L$1&gt;=$H1736),0,if(and(L$1&lt;=$I1736,L$1&gt;=$H1736),$F1736,"")),if($E1736="Dropped",if(and(L$1&lt;=$I1736,L$1&gt;=$H1736),if(Year($D1736)=L$1,$F1736*0.8,if((year($D1736)+1)=L$1,$F1736*0.6,$F1736*0.4)) ,""),if($E1736="Minors",0,if($E1736="FA Contract",if(and(L$1&lt;=$I1736,L$1&gt;=$H1736),$F1736,""),if($E1736="YP Contract",if(L$1=$H1736,500000,if(L$1=($H1736+1),1000000,if(L$1=($H1736+2),1500000,"")))))))))</f>
        <v/>
      </c>
      <c r="M1736" s="65" t="str">
        <f t="shared" si="2656"/>
        <v/>
      </c>
      <c r="N1736" s="65" t="str">
        <f t="shared" si="2656"/>
        <v/>
      </c>
      <c r="O1736" s="65" t="str">
        <f t="shared" si="2656"/>
        <v/>
      </c>
      <c r="P1736" s="65" t="str">
        <f t="shared" si="2656"/>
        <v/>
      </c>
      <c r="Q1736" s="65" t="str">
        <f t="shared" si="2656"/>
        <v/>
      </c>
      <c r="R1736" s="65" t="str">
        <f t="shared" si="2656"/>
        <v/>
      </c>
      <c r="S1736" s="65" t="str">
        <f t="shared" si="2656"/>
        <v/>
      </c>
      <c r="T1736" s="65" t="str">
        <f t="shared" si="2656"/>
        <v/>
      </c>
      <c r="U1736" s="65" t="str">
        <f t="shared" si="2656"/>
        <v/>
      </c>
      <c r="V1736" s="65" t="str">
        <f t="shared" si="2656"/>
        <v/>
      </c>
      <c r="W1736" s="65" t="str">
        <f t="shared" si="2656"/>
        <v/>
      </c>
      <c r="X1736" s="65" t="str">
        <f t="shared" si="2656"/>
        <v/>
      </c>
      <c r="Y1736" s="65" t="str">
        <f t="shared" si="2656"/>
        <v/>
      </c>
      <c r="Z1736" s="65" t="str">
        <f t="shared" si="2656"/>
        <v/>
      </c>
    </row>
    <row r="1737">
      <c r="B1737" s="23"/>
      <c r="C1737" s="9"/>
      <c r="D1737" s="9"/>
      <c r="E1737" s="9"/>
      <c r="F1737" s="2"/>
      <c r="G1737" s="3"/>
      <c r="I1737" s="64" t="str">
        <f t="shared" si="4"/>
        <v/>
      </c>
      <c r="J1737" s="13" t="str">
        <f t="shared" si="1840"/>
        <v/>
      </c>
      <c r="K1737" s="13" t="str">
        <f t="shared" si="1879"/>
        <v/>
      </c>
      <c r="L1737" s="65" t="str">
        <f t="shared" ref="L1737:Z1737" si="2657">if($E1737="","",if($E1737="Injured",if(and(L$1=year(today()),L$1&lt;=$I1737,L$1&gt;=$H1737),0,if(and(L$1&lt;=$I1737,L$1&gt;=$H1737),$F1737,"")),if($E1737="Dropped",if(and(L$1&lt;=$I1737,L$1&gt;=$H1737),if(Year($D1737)=L$1,$F1737*0.8,if((year($D1737)+1)=L$1,$F1737*0.6,$F1737*0.4)) ,""),if($E1737="Minors",0,if($E1737="FA Contract",if(and(L$1&lt;=$I1737,L$1&gt;=$H1737),$F1737,""),if($E1737="YP Contract",if(L$1=$H1737,500000,if(L$1=($H1737+1),1000000,if(L$1=($H1737+2),1500000,"")))))))))</f>
        <v/>
      </c>
      <c r="M1737" s="65" t="str">
        <f t="shared" si="2657"/>
        <v/>
      </c>
      <c r="N1737" s="65" t="str">
        <f t="shared" si="2657"/>
        <v/>
      </c>
      <c r="O1737" s="65" t="str">
        <f t="shared" si="2657"/>
        <v/>
      </c>
      <c r="P1737" s="65" t="str">
        <f t="shared" si="2657"/>
        <v/>
      </c>
      <c r="Q1737" s="65" t="str">
        <f t="shared" si="2657"/>
        <v/>
      </c>
      <c r="R1737" s="65" t="str">
        <f t="shared" si="2657"/>
        <v/>
      </c>
      <c r="S1737" s="65" t="str">
        <f t="shared" si="2657"/>
        <v/>
      </c>
      <c r="T1737" s="65" t="str">
        <f t="shared" si="2657"/>
        <v/>
      </c>
      <c r="U1737" s="65" t="str">
        <f t="shared" si="2657"/>
        <v/>
      </c>
      <c r="V1737" s="65" t="str">
        <f t="shared" si="2657"/>
        <v/>
      </c>
      <c r="W1737" s="65" t="str">
        <f t="shared" si="2657"/>
        <v/>
      </c>
      <c r="X1737" s="65" t="str">
        <f t="shared" si="2657"/>
        <v/>
      </c>
      <c r="Y1737" s="65" t="str">
        <f t="shared" si="2657"/>
        <v/>
      </c>
      <c r="Z1737" s="65" t="str">
        <f t="shared" si="2657"/>
        <v/>
      </c>
    </row>
    <row r="1738">
      <c r="B1738" s="23"/>
      <c r="C1738" s="9"/>
      <c r="D1738" s="9"/>
      <c r="E1738" s="9"/>
      <c r="F1738" s="2"/>
      <c r="G1738" s="3"/>
      <c r="I1738" s="64" t="str">
        <f t="shared" si="4"/>
        <v/>
      </c>
      <c r="J1738" s="13" t="str">
        <f t="shared" si="1840"/>
        <v/>
      </c>
      <c r="K1738" s="13" t="str">
        <f t="shared" si="1879"/>
        <v/>
      </c>
      <c r="L1738" s="65" t="str">
        <f t="shared" ref="L1738:Z1738" si="2658">if($E1738="","",if($E1738="Injured",if(and(L$1=year(today()),L$1&lt;=$I1738,L$1&gt;=$H1738),0,if(and(L$1&lt;=$I1738,L$1&gt;=$H1738),$F1738,"")),if($E1738="Dropped",if(and(L$1&lt;=$I1738,L$1&gt;=$H1738),if(Year($D1738)=L$1,$F1738*0.8,if((year($D1738)+1)=L$1,$F1738*0.6,$F1738*0.4)) ,""),if($E1738="Minors",0,if($E1738="FA Contract",if(and(L$1&lt;=$I1738,L$1&gt;=$H1738),$F1738,""),if($E1738="YP Contract",if(L$1=$H1738,500000,if(L$1=($H1738+1),1000000,if(L$1=($H1738+2),1500000,"")))))))))</f>
        <v/>
      </c>
      <c r="M1738" s="65" t="str">
        <f t="shared" si="2658"/>
        <v/>
      </c>
      <c r="N1738" s="65" t="str">
        <f t="shared" si="2658"/>
        <v/>
      </c>
      <c r="O1738" s="65" t="str">
        <f t="shared" si="2658"/>
        <v/>
      </c>
      <c r="P1738" s="65" t="str">
        <f t="shared" si="2658"/>
        <v/>
      </c>
      <c r="Q1738" s="65" t="str">
        <f t="shared" si="2658"/>
        <v/>
      </c>
      <c r="R1738" s="65" t="str">
        <f t="shared" si="2658"/>
        <v/>
      </c>
      <c r="S1738" s="65" t="str">
        <f t="shared" si="2658"/>
        <v/>
      </c>
      <c r="T1738" s="65" t="str">
        <f t="shared" si="2658"/>
        <v/>
      </c>
      <c r="U1738" s="65" t="str">
        <f t="shared" si="2658"/>
        <v/>
      </c>
      <c r="V1738" s="65" t="str">
        <f t="shared" si="2658"/>
        <v/>
      </c>
      <c r="W1738" s="65" t="str">
        <f t="shared" si="2658"/>
        <v/>
      </c>
      <c r="X1738" s="65" t="str">
        <f t="shared" si="2658"/>
        <v/>
      </c>
      <c r="Y1738" s="65" t="str">
        <f t="shared" si="2658"/>
        <v/>
      </c>
      <c r="Z1738" s="65" t="str">
        <f t="shared" si="2658"/>
        <v/>
      </c>
    </row>
    <row r="1739">
      <c r="B1739" s="23"/>
      <c r="C1739" s="9"/>
      <c r="D1739" s="9"/>
      <c r="E1739" s="9"/>
      <c r="F1739" s="2"/>
      <c r="G1739" s="3"/>
      <c r="I1739" s="64" t="str">
        <f t="shared" si="4"/>
        <v/>
      </c>
      <c r="J1739" s="13" t="str">
        <f t="shared" si="1840"/>
        <v/>
      </c>
      <c r="K1739" s="13" t="str">
        <f t="shared" si="1879"/>
        <v/>
      </c>
      <c r="L1739" s="65" t="str">
        <f t="shared" ref="L1739:Z1739" si="2659">if($E1739="","",if($E1739="Injured",if(and(L$1=year(today()),L$1&lt;=$I1739,L$1&gt;=$H1739),0,if(and(L$1&lt;=$I1739,L$1&gt;=$H1739),$F1739,"")),if($E1739="Dropped",if(and(L$1&lt;=$I1739,L$1&gt;=$H1739),if(Year($D1739)=L$1,$F1739*0.8,if((year($D1739)+1)=L$1,$F1739*0.6,$F1739*0.4)) ,""),if($E1739="Minors",0,if($E1739="FA Contract",if(and(L$1&lt;=$I1739,L$1&gt;=$H1739),$F1739,""),if($E1739="YP Contract",if(L$1=$H1739,500000,if(L$1=($H1739+1),1000000,if(L$1=($H1739+2),1500000,"")))))))))</f>
        <v/>
      </c>
      <c r="M1739" s="65" t="str">
        <f t="shared" si="2659"/>
        <v/>
      </c>
      <c r="N1739" s="65" t="str">
        <f t="shared" si="2659"/>
        <v/>
      </c>
      <c r="O1739" s="65" t="str">
        <f t="shared" si="2659"/>
        <v/>
      </c>
      <c r="P1739" s="65" t="str">
        <f t="shared" si="2659"/>
        <v/>
      </c>
      <c r="Q1739" s="65" t="str">
        <f t="shared" si="2659"/>
        <v/>
      </c>
      <c r="R1739" s="65" t="str">
        <f t="shared" si="2659"/>
        <v/>
      </c>
      <c r="S1739" s="65" t="str">
        <f t="shared" si="2659"/>
        <v/>
      </c>
      <c r="T1739" s="65" t="str">
        <f t="shared" si="2659"/>
        <v/>
      </c>
      <c r="U1739" s="65" t="str">
        <f t="shared" si="2659"/>
        <v/>
      </c>
      <c r="V1739" s="65" t="str">
        <f t="shared" si="2659"/>
        <v/>
      </c>
      <c r="W1739" s="65" t="str">
        <f t="shared" si="2659"/>
        <v/>
      </c>
      <c r="X1739" s="65" t="str">
        <f t="shared" si="2659"/>
        <v/>
      </c>
      <c r="Y1739" s="65" t="str">
        <f t="shared" si="2659"/>
        <v/>
      </c>
      <c r="Z1739" s="65" t="str">
        <f t="shared" si="2659"/>
        <v/>
      </c>
    </row>
    <row r="1740">
      <c r="B1740" s="23"/>
      <c r="C1740" s="9"/>
      <c r="D1740" s="9"/>
      <c r="E1740" s="9"/>
      <c r="F1740" s="2"/>
      <c r="G1740" s="3"/>
      <c r="I1740" s="64" t="str">
        <f t="shared" si="4"/>
        <v/>
      </c>
      <c r="J1740" s="13" t="str">
        <f t="shared" si="1840"/>
        <v/>
      </c>
      <c r="K1740" s="13" t="str">
        <f t="shared" si="1879"/>
        <v/>
      </c>
      <c r="L1740" s="65" t="str">
        <f t="shared" ref="L1740:Z1740" si="2660">if($E1740="","",if($E1740="Injured",if(and(L$1=year(today()),L$1&lt;=$I1740,L$1&gt;=$H1740),0,if(and(L$1&lt;=$I1740,L$1&gt;=$H1740),$F1740,"")),if($E1740="Dropped",if(and(L$1&lt;=$I1740,L$1&gt;=$H1740),if(Year($D1740)=L$1,$F1740*0.8,if((year($D1740)+1)=L$1,$F1740*0.6,$F1740*0.4)) ,""),if($E1740="Minors",0,if($E1740="FA Contract",if(and(L$1&lt;=$I1740,L$1&gt;=$H1740),$F1740,""),if($E1740="YP Contract",if(L$1=$H1740,500000,if(L$1=($H1740+1),1000000,if(L$1=($H1740+2),1500000,"")))))))))</f>
        <v/>
      </c>
      <c r="M1740" s="65" t="str">
        <f t="shared" si="2660"/>
        <v/>
      </c>
      <c r="N1740" s="65" t="str">
        <f t="shared" si="2660"/>
        <v/>
      </c>
      <c r="O1740" s="65" t="str">
        <f t="shared" si="2660"/>
        <v/>
      </c>
      <c r="P1740" s="65" t="str">
        <f t="shared" si="2660"/>
        <v/>
      </c>
      <c r="Q1740" s="65" t="str">
        <f t="shared" si="2660"/>
        <v/>
      </c>
      <c r="R1740" s="65" t="str">
        <f t="shared" si="2660"/>
        <v/>
      </c>
      <c r="S1740" s="65" t="str">
        <f t="shared" si="2660"/>
        <v/>
      </c>
      <c r="T1740" s="65" t="str">
        <f t="shared" si="2660"/>
        <v/>
      </c>
      <c r="U1740" s="65" t="str">
        <f t="shared" si="2660"/>
        <v/>
      </c>
      <c r="V1740" s="65" t="str">
        <f t="shared" si="2660"/>
        <v/>
      </c>
      <c r="W1740" s="65" t="str">
        <f t="shared" si="2660"/>
        <v/>
      </c>
      <c r="X1740" s="65" t="str">
        <f t="shared" si="2660"/>
        <v/>
      </c>
      <c r="Y1740" s="65" t="str">
        <f t="shared" si="2660"/>
        <v/>
      </c>
      <c r="Z1740" s="65" t="str">
        <f t="shared" si="2660"/>
        <v/>
      </c>
    </row>
    <row r="1741">
      <c r="B1741" s="23"/>
      <c r="C1741" s="9"/>
      <c r="D1741" s="9"/>
      <c r="E1741" s="9"/>
      <c r="F1741" s="2"/>
      <c r="G1741" s="3"/>
      <c r="I1741" s="64" t="str">
        <f t="shared" si="4"/>
        <v/>
      </c>
      <c r="J1741" s="13" t="str">
        <f t="shared" si="1840"/>
        <v/>
      </c>
      <c r="K1741" s="13" t="str">
        <f t="shared" si="1879"/>
        <v/>
      </c>
      <c r="L1741" s="65" t="str">
        <f t="shared" ref="L1741:Z1741" si="2661">if($E1741="","",if($E1741="Injured",if(and(L$1=year(today()),L$1&lt;=$I1741,L$1&gt;=$H1741),0,if(and(L$1&lt;=$I1741,L$1&gt;=$H1741),$F1741,"")),if($E1741="Dropped",if(and(L$1&lt;=$I1741,L$1&gt;=$H1741),if(Year($D1741)=L$1,$F1741*0.8,if((year($D1741)+1)=L$1,$F1741*0.6,$F1741*0.4)) ,""),if($E1741="Minors",0,if($E1741="FA Contract",if(and(L$1&lt;=$I1741,L$1&gt;=$H1741),$F1741,""),if($E1741="YP Contract",if(L$1=$H1741,500000,if(L$1=($H1741+1),1000000,if(L$1=($H1741+2),1500000,"")))))))))</f>
        <v/>
      </c>
      <c r="M1741" s="65" t="str">
        <f t="shared" si="2661"/>
        <v/>
      </c>
      <c r="N1741" s="65" t="str">
        <f t="shared" si="2661"/>
        <v/>
      </c>
      <c r="O1741" s="65" t="str">
        <f t="shared" si="2661"/>
        <v/>
      </c>
      <c r="P1741" s="65" t="str">
        <f t="shared" si="2661"/>
        <v/>
      </c>
      <c r="Q1741" s="65" t="str">
        <f t="shared" si="2661"/>
        <v/>
      </c>
      <c r="R1741" s="65" t="str">
        <f t="shared" si="2661"/>
        <v/>
      </c>
      <c r="S1741" s="65" t="str">
        <f t="shared" si="2661"/>
        <v/>
      </c>
      <c r="T1741" s="65" t="str">
        <f t="shared" si="2661"/>
        <v/>
      </c>
      <c r="U1741" s="65" t="str">
        <f t="shared" si="2661"/>
        <v/>
      </c>
      <c r="V1741" s="65" t="str">
        <f t="shared" si="2661"/>
        <v/>
      </c>
      <c r="W1741" s="65" t="str">
        <f t="shared" si="2661"/>
        <v/>
      </c>
      <c r="X1741" s="65" t="str">
        <f t="shared" si="2661"/>
        <v/>
      </c>
      <c r="Y1741" s="65" t="str">
        <f t="shared" si="2661"/>
        <v/>
      </c>
      <c r="Z1741" s="65" t="str">
        <f t="shared" si="2661"/>
        <v/>
      </c>
    </row>
    <row r="1742">
      <c r="B1742" s="23"/>
      <c r="C1742" s="9"/>
      <c r="D1742" s="9"/>
      <c r="E1742" s="9"/>
      <c r="F1742" s="2"/>
      <c r="G1742" s="3"/>
      <c r="I1742" s="64" t="str">
        <f t="shared" si="4"/>
        <v/>
      </c>
      <c r="J1742" s="13" t="str">
        <f t="shared" si="1840"/>
        <v/>
      </c>
      <c r="K1742" s="13" t="str">
        <f t="shared" si="1879"/>
        <v/>
      </c>
      <c r="L1742" s="65" t="str">
        <f t="shared" ref="L1742:Z1742" si="2662">if($E1742="","",if($E1742="Injured",if(and(L$1=year(today()),L$1&lt;=$I1742,L$1&gt;=$H1742),0,if(and(L$1&lt;=$I1742,L$1&gt;=$H1742),$F1742,"")),if($E1742="Dropped",if(and(L$1&lt;=$I1742,L$1&gt;=$H1742),if(Year($D1742)=L$1,$F1742*0.8,if((year($D1742)+1)=L$1,$F1742*0.6,$F1742*0.4)) ,""),if($E1742="Minors",0,if($E1742="FA Contract",if(and(L$1&lt;=$I1742,L$1&gt;=$H1742),$F1742,""),if($E1742="YP Contract",if(L$1=$H1742,500000,if(L$1=($H1742+1),1000000,if(L$1=($H1742+2),1500000,"")))))))))</f>
        <v/>
      </c>
      <c r="M1742" s="65" t="str">
        <f t="shared" si="2662"/>
        <v/>
      </c>
      <c r="N1742" s="65" t="str">
        <f t="shared" si="2662"/>
        <v/>
      </c>
      <c r="O1742" s="65" t="str">
        <f t="shared" si="2662"/>
        <v/>
      </c>
      <c r="P1742" s="65" t="str">
        <f t="shared" si="2662"/>
        <v/>
      </c>
      <c r="Q1742" s="65" t="str">
        <f t="shared" si="2662"/>
        <v/>
      </c>
      <c r="R1742" s="65" t="str">
        <f t="shared" si="2662"/>
        <v/>
      </c>
      <c r="S1742" s="65" t="str">
        <f t="shared" si="2662"/>
        <v/>
      </c>
      <c r="T1742" s="65" t="str">
        <f t="shared" si="2662"/>
        <v/>
      </c>
      <c r="U1742" s="65" t="str">
        <f t="shared" si="2662"/>
        <v/>
      </c>
      <c r="V1742" s="65" t="str">
        <f t="shared" si="2662"/>
        <v/>
      </c>
      <c r="W1742" s="65" t="str">
        <f t="shared" si="2662"/>
        <v/>
      </c>
      <c r="X1742" s="65" t="str">
        <f t="shared" si="2662"/>
        <v/>
      </c>
      <c r="Y1742" s="65" t="str">
        <f t="shared" si="2662"/>
        <v/>
      </c>
      <c r="Z1742" s="65" t="str">
        <f t="shared" si="2662"/>
        <v/>
      </c>
    </row>
    <row r="1743">
      <c r="B1743" s="23"/>
      <c r="C1743" s="9"/>
      <c r="D1743" s="9"/>
      <c r="E1743" s="9"/>
      <c r="F1743" s="2"/>
      <c r="G1743" s="3"/>
      <c r="I1743" s="64" t="str">
        <f t="shared" si="4"/>
        <v/>
      </c>
      <c r="J1743" s="13" t="str">
        <f t="shared" si="1840"/>
        <v/>
      </c>
      <c r="K1743" s="13" t="str">
        <f t="shared" si="1879"/>
        <v/>
      </c>
      <c r="L1743" s="65" t="str">
        <f t="shared" ref="L1743:Z1743" si="2663">if($E1743="","",if($E1743="Injured",if(and(L$1=year(today()),L$1&lt;=$I1743,L$1&gt;=$H1743),0,if(and(L$1&lt;=$I1743,L$1&gt;=$H1743),$F1743,"")),if($E1743="Dropped",if(and(L$1&lt;=$I1743,L$1&gt;=$H1743),if(Year($D1743)=L$1,$F1743*0.8,if((year($D1743)+1)=L$1,$F1743*0.6,$F1743*0.4)) ,""),if($E1743="Minors",0,if($E1743="FA Contract",if(and(L$1&lt;=$I1743,L$1&gt;=$H1743),$F1743,""),if($E1743="YP Contract",if(L$1=$H1743,500000,if(L$1=($H1743+1),1000000,if(L$1=($H1743+2),1500000,"")))))))))</f>
        <v/>
      </c>
      <c r="M1743" s="65" t="str">
        <f t="shared" si="2663"/>
        <v/>
      </c>
      <c r="N1743" s="65" t="str">
        <f t="shared" si="2663"/>
        <v/>
      </c>
      <c r="O1743" s="65" t="str">
        <f t="shared" si="2663"/>
        <v/>
      </c>
      <c r="P1743" s="65" t="str">
        <f t="shared" si="2663"/>
        <v/>
      </c>
      <c r="Q1743" s="65" t="str">
        <f t="shared" si="2663"/>
        <v/>
      </c>
      <c r="R1743" s="65" t="str">
        <f t="shared" si="2663"/>
        <v/>
      </c>
      <c r="S1743" s="65" t="str">
        <f t="shared" si="2663"/>
        <v/>
      </c>
      <c r="T1743" s="65" t="str">
        <f t="shared" si="2663"/>
        <v/>
      </c>
      <c r="U1743" s="65" t="str">
        <f t="shared" si="2663"/>
        <v/>
      </c>
      <c r="V1743" s="65" t="str">
        <f t="shared" si="2663"/>
        <v/>
      </c>
      <c r="W1743" s="65" t="str">
        <f t="shared" si="2663"/>
        <v/>
      </c>
      <c r="X1743" s="65" t="str">
        <f t="shared" si="2663"/>
        <v/>
      </c>
      <c r="Y1743" s="65" t="str">
        <f t="shared" si="2663"/>
        <v/>
      </c>
      <c r="Z1743" s="65" t="str">
        <f t="shared" si="2663"/>
        <v/>
      </c>
    </row>
    <row r="1744">
      <c r="B1744" s="23"/>
      <c r="C1744" s="9"/>
      <c r="D1744" s="9"/>
      <c r="E1744" s="9"/>
      <c r="F1744" s="2"/>
      <c r="G1744" s="3"/>
      <c r="I1744" s="64" t="str">
        <f t="shared" si="4"/>
        <v/>
      </c>
      <c r="J1744" s="13" t="str">
        <f t="shared" si="1840"/>
        <v/>
      </c>
      <c r="K1744" s="13" t="str">
        <f t="shared" si="1879"/>
        <v/>
      </c>
      <c r="L1744" s="65" t="str">
        <f t="shared" ref="L1744:Z1744" si="2664">if($E1744="","",if($E1744="Injured",if(and(L$1=year(today()),L$1&lt;=$I1744,L$1&gt;=$H1744),0,if(and(L$1&lt;=$I1744,L$1&gt;=$H1744),$F1744,"")),if($E1744="Dropped",if(and(L$1&lt;=$I1744,L$1&gt;=$H1744),if(Year($D1744)=L$1,$F1744*0.8,if((year($D1744)+1)=L$1,$F1744*0.6,$F1744*0.4)) ,""),if($E1744="Minors",0,if($E1744="FA Contract",if(and(L$1&lt;=$I1744,L$1&gt;=$H1744),$F1744,""),if($E1744="YP Contract",if(L$1=$H1744,500000,if(L$1=($H1744+1),1000000,if(L$1=($H1744+2),1500000,"")))))))))</f>
        <v/>
      </c>
      <c r="M1744" s="65" t="str">
        <f t="shared" si="2664"/>
        <v/>
      </c>
      <c r="N1744" s="65" t="str">
        <f t="shared" si="2664"/>
        <v/>
      </c>
      <c r="O1744" s="65" t="str">
        <f t="shared" si="2664"/>
        <v/>
      </c>
      <c r="P1744" s="65" t="str">
        <f t="shared" si="2664"/>
        <v/>
      </c>
      <c r="Q1744" s="65" t="str">
        <f t="shared" si="2664"/>
        <v/>
      </c>
      <c r="R1744" s="65" t="str">
        <f t="shared" si="2664"/>
        <v/>
      </c>
      <c r="S1744" s="65" t="str">
        <f t="shared" si="2664"/>
        <v/>
      </c>
      <c r="T1744" s="65" t="str">
        <f t="shared" si="2664"/>
        <v/>
      </c>
      <c r="U1744" s="65" t="str">
        <f t="shared" si="2664"/>
        <v/>
      </c>
      <c r="V1744" s="65" t="str">
        <f t="shared" si="2664"/>
        <v/>
      </c>
      <c r="W1744" s="65" t="str">
        <f t="shared" si="2664"/>
        <v/>
      </c>
      <c r="X1744" s="65" t="str">
        <f t="shared" si="2664"/>
        <v/>
      </c>
      <c r="Y1744" s="65" t="str">
        <f t="shared" si="2664"/>
        <v/>
      </c>
      <c r="Z1744" s="65" t="str">
        <f t="shared" si="2664"/>
        <v/>
      </c>
    </row>
    <row r="1745">
      <c r="B1745" s="23"/>
      <c r="C1745" s="9"/>
      <c r="D1745" s="9"/>
      <c r="E1745" s="9"/>
      <c r="F1745" s="2"/>
      <c r="G1745" s="3"/>
      <c r="I1745" s="64" t="str">
        <f t="shared" si="4"/>
        <v/>
      </c>
      <c r="J1745" s="13" t="str">
        <f t="shared" si="1840"/>
        <v/>
      </c>
      <c r="K1745" s="13" t="str">
        <f t="shared" si="1879"/>
        <v/>
      </c>
      <c r="L1745" s="65" t="str">
        <f t="shared" ref="L1745:Z1745" si="2665">if($E1745="","",if($E1745="Injured",if(and(L$1=year(today()),L$1&lt;=$I1745,L$1&gt;=$H1745),0,if(and(L$1&lt;=$I1745,L$1&gt;=$H1745),$F1745,"")),if($E1745="Dropped",if(and(L$1&lt;=$I1745,L$1&gt;=$H1745),if(Year($D1745)=L$1,$F1745*0.8,if((year($D1745)+1)=L$1,$F1745*0.6,$F1745*0.4)) ,""),if($E1745="Minors",0,if($E1745="FA Contract",if(and(L$1&lt;=$I1745,L$1&gt;=$H1745),$F1745,""),if($E1745="YP Contract",if(L$1=$H1745,500000,if(L$1=($H1745+1),1000000,if(L$1=($H1745+2),1500000,"")))))))))</f>
        <v/>
      </c>
      <c r="M1745" s="65" t="str">
        <f t="shared" si="2665"/>
        <v/>
      </c>
      <c r="N1745" s="65" t="str">
        <f t="shared" si="2665"/>
        <v/>
      </c>
      <c r="O1745" s="65" t="str">
        <f t="shared" si="2665"/>
        <v/>
      </c>
      <c r="P1745" s="65" t="str">
        <f t="shared" si="2665"/>
        <v/>
      </c>
      <c r="Q1745" s="65" t="str">
        <f t="shared" si="2665"/>
        <v/>
      </c>
      <c r="R1745" s="65" t="str">
        <f t="shared" si="2665"/>
        <v/>
      </c>
      <c r="S1745" s="65" t="str">
        <f t="shared" si="2665"/>
        <v/>
      </c>
      <c r="T1745" s="65" t="str">
        <f t="shared" si="2665"/>
        <v/>
      </c>
      <c r="U1745" s="65" t="str">
        <f t="shared" si="2665"/>
        <v/>
      </c>
      <c r="V1745" s="65" t="str">
        <f t="shared" si="2665"/>
        <v/>
      </c>
      <c r="W1745" s="65" t="str">
        <f t="shared" si="2665"/>
        <v/>
      </c>
      <c r="X1745" s="65" t="str">
        <f t="shared" si="2665"/>
        <v/>
      </c>
      <c r="Y1745" s="65" t="str">
        <f t="shared" si="2665"/>
        <v/>
      </c>
      <c r="Z1745" s="65" t="str">
        <f t="shared" si="2665"/>
        <v/>
      </c>
    </row>
    <row r="1746">
      <c r="B1746" s="23"/>
      <c r="C1746" s="9"/>
      <c r="D1746" s="9"/>
      <c r="E1746" s="9"/>
      <c r="F1746" s="2"/>
      <c r="G1746" s="3"/>
      <c r="I1746" s="64" t="str">
        <f t="shared" si="4"/>
        <v/>
      </c>
      <c r="J1746" s="13" t="str">
        <f t="shared" si="1840"/>
        <v/>
      </c>
      <c r="K1746" s="13" t="str">
        <f t="shared" si="1879"/>
        <v/>
      </c>
      <c r="L1746" s="65" t="str">
        <f t="shared" ref="L1746:Z1746" si="2666">if($E1746="","",if($E1746="Injured",if(and(L$1=year(today()),L$1&lt;=$I1746,L$1&gt;=$H1746),0,if(and(L$1&lt;=$I1746,L$1&gt;=$H1746),$F1746,"")),if($E1746="Dropped",if(and(L$1&lt;=$I1746,L$1&gt;=$H1746),if(Year($D1746)=L$1,$F1746*0.8,if((year($D1746)+1)=L$1,$F1746*0.6,$F1746*0.4)) ,""),if($E1746="Minors",0,if($E1746="FA Contract",if(and(L$1&lt;=$I1746,L$1&gt;=$H1746),$F1746,""),if($E1746="YP Contract",if(L$1=$H1746,500000,if(L$1=($H1746+1),1000000,if(L$1=($H1746+2),1500000,"")))))))))</f>
        <v/>
      </c>
      <c r="M1746" s="65" t="str">
        <f t="shared" si="2666"/>
        <v/>
      </c>
      <c r="N1746" s="65" t="str">
        <f t="shared" si="2666"/>
        <v/>
      </c>
      <c r="O1746" s="65" t="str">
        <f t="shared" si="2666"/>
        <v/>
      </c>
      <c r="P1746" s="65" t="str">
        <f t="shared" si="2666"/>
        <v/>
      </c>
      <c r="Q1746" s="65" t="str">
        <f t="shared" si="2666"/>
        <v/>
      </c>
      <c r="R1746" s="65" t="str">
        <f t="shared" si="2666"/>
        <v/>
      </c>
      <c r="S1746" s="65" t="str">
        <f t="shared" si="2666"/>
        <v/>
      </c>
      <c r="T1746" s="65" t="str">
        <f t="shared" si="2666"/>
        <v/>
      </c>
      <c r="U1746" s="65" t="str">
        <f t="shared" si="2666"/>
        <v/>
      </c>
      <c r="V1746" s="65" t="str">
        <f t="shared" si="2666"/>
        <v/>
      </c>
      <c r="W1746" s="65" t="str">
        <f t="shared" si="2666"/>
        <v/>
      </c>
      <c r="X1746" s="65" t="str">
        <f t="shared" si="2666"/>
        <v/>
      </c>
      <c r="Y1746" s="65" t="str">
        <f t="shared" si="2666"/>
        <v/>
      </c>
      <c r="Z1746" s="65" t="str">
        <f t="shared" si="2666"/>
        <v/>
      </c>
    </row>
    <row r="1747">
      <c r="B1747" s="23"/>
      <c r="C1747" s="9"/>
      <c r="D1747" s="9"/>
      <c r="E1747" s="9"/>
      <c r="F1747" s="2"/>
      <c r="G1747" s="3"/>
      <c r="I1747" s="64" t="str">
        <f t="shared" si="4"/>
        <v/>
      </c>
      <c r="J1747" s="13" t="str">
        <f t="shared" si="1840"/>
        <v/>
      </c>
      <c r="K1747" s="13" t="str">
        <f t="shared" si="1879"/>
        <v/>
      </c>
      <c r="L1747" s="65" t="str">
        <f t="shared" ref="L1747:Z1747" si="2667">if($E1747="","",if($E1747="Injured",if(and(L$1=year(today()),L$1&lt;=$I1747,L$1&gt;=$H1747),0,if(and(L$1&lt;=$I1747,L$1&gt;=$H1747),$F1747,"")),if($E1747="Dropped",if(and(L$1&lt;=$I1747,L$1&gt;=$H1747),if(Year($D1747)=L$1,$F1747*0.8,if((year($D1747)+1)=L$1,$F1747*0.6,$F1747*0.4)) ,""),if($E1747="Minors",0,if($E1747="FA Contract",if(and(L$1&lt;=$I1747,L$1&gt;=$H1747),$F1747,""),if($E1747="YP Contract",if(L$1=$H1747,500000,if(L$1=($H1747+1),1000000,if(L$1=($H1747+2),1500000,"")))))))))</f>
        <v/>
      </c>
      <c r="M1747" s="65" t="str">
        <f t="shared" si="2667"/>
        <v/>
      </c>
      <c r="N1747" s="65" t="str">
        <f t="shared" si="2667"/>
        <v/>
      </c>
      <c r="O1747" s="65" t="str">
        <f t="shared" si="2667"/>
        <v/>
      </c>
      <c r="P1747" s="65" t="str">
        <f t="shared" si="2667"/>
        <v/>
      </c>
      <c r="Q1747" s="65" t="str">
        <f t="shared" si="2667"/>
        <v/>
      </c>
      <c r="R1747" s="65" t="str">
        <f t="shared" si="2667"/>
        <v/>
      </c>
      <c r="S1747" s="65" t="str">
        <f t="shared" si="2667"/>
        <v/>
      </c>
      <c r="T1747" s="65" t="str">
        <f t="shared" si="2667"/>
        <v/>
      </c>
      <c r="U1747" s="65" t="str">
        <f t="shared" si="2667"/>
        <v/>
      </c>
      <c r="V1747" s="65" t="str">
        <f t="shared" si="2667"/>
        <v/>
      </c>
      <c r="W1747" s="65" t="str">
        <f t="shared" si="2667"/>
        <v/>
      </c>
      <c r="X1747" s="65" t="str">
        <f t="shared" si="2667"/>
        <v/>
      </c>
      <c r="Y1747" s="65" t="str">
        <f t="shared" si="2667"/>
        <v/>
      </c>
      <c r="Z1747" s="65" t="str">
        <f t="shared" si="2667"/>
        <v/>
      </c>
    </row>
    <row r="1748">
      <c r="B1748" s="23"/>
      <c r="C1748" s="9"/>
      <c r="D1748" s="9"/>
      <c r="E1748" s="9"/>
      <c r="F1748" s="2"/>
      <c r="G1748" s="3"/>
      <c r="I1748" s="64" t="str">
        <f t="shared" si="4"/>
        <v/>
      </c>
      <c r="J1748" s="13" t="str">
        <f t="shared" si="1840"/>
        <v/>
      </c>
      <c r="K1748" s="13" t="str">
        <f t="shared" si="1879"/>
        <v/>
      </c>
      <c r="L1748" s="65" t="str">
        <f t="shared" ref="L1748:Z1748" si="2668">if($E1748="","",if($E1748="Injured",if(and(L$1=year(today()),L$1&lt;=$I1748,L$1&gt;=$H1748),0,if(and(L$1&lt;=$I1748,L$1&gt;=$H1748),$F1748,"")),if($E1748="Dropped",if(and(L$1&lt;=$I1748,L$1&gt;=$H1748),if(Year($D1748)=L$1,$F1748*0.8,if((year($D1748)+1)=L$1,$F1748*0.6,$F1748*0.4)) ,""),if($E1748="Minors",0,if($E1748="FA Contract",if(and(L$1&lt;=$I1748,L$1&gt;=$H1748),$F1748,""),if($E1748="YP Contract",if(L$1=$H1748,500000,if(L$1=($H1748+1),1000000,if(L$1=($H1748+2),1500000,"")))))))))</f>
        <v/>
      </c>
      <c r="M1748" s="65" t="str">
        <f t="shared" si="2668"/>
        <v/>
      </c>
      <c r="N1748" s="65" t="str">
        <f t="shared" si="2668"/>
        <v/>
      </c>
      <c r="O1748" s="65" t="str">
        <f t="shared" si="2668"/>
        <v/>
      </c>
      <c r="P1748" s="65" t="str">
        <f t="shared" si="2668"/>
        <v/>
      </c>
      <c r="Q1748" s="65" t="str">
        <f t="shared" si="2668"/>
        <v/>
      </c>
      <c r="R1748" s="65" t="str">
        <f t="shared" si="2668"/>
        <v/>
      </c>
      <c r="S1748" s="65" t="str">
        <f t="shared" si="2668"/>
        <v/>
      </c>
      <c r="T1748" s="65" t="str">
        <f t="shared" si="2668"/>
        <v/>
      </c>
      <c r="U1748" s="65" t="str">
        <f t="shared" si="2668"/>
        <v/>
      </c>
      <c r="V1748" s="65" t="str">
        <f t="shared" si="2668"/>
        <v/>
      </c>
      <c r="W1748" s="65" t="str">
        <f t="shared" si="2668"/>
        <v/>
      </c>
      <c r="X1748" s="65" t="str">
        <f t="shared" si="2668"/>
        <v/>
      </c>
      <c r="Y1748" s="65" t="str">
        <f t="shared" si="2668"/>
        <v/>
      </c>
      <c r="Z1748" s="65" t="str">
        <f t="shared" si="2668"/>
        <v/>
      </c>
    </row>
    <row r="1749">
      <c r="B1749" s="23"/>
      <c r="C1749" s="9"/>
      <c r="D1749" s="9"/>
      <c r="E1749" s="9"/>
      <c r="F1749" s="2"/>
      <c r="G1749" s="3"/>
      <c r="I1749" s="64" t="str">
        <f t="shared" si="4"/>
        <v/>
      </c>
      <c r="J1749" s="13" t="str">
        <f t="shared" si="1840"/>
        <v/>
      </c>
      <c r="K1749" s="13" t="str">
        <f t="shared" si="1879"/>
        <v/>
      </c>
      <c r="L1749" s="65" t="str">
        <f t="shared" ref="L1749:Z1749" si="2669">if($E1749="","",if($E1749="Injured",if(and(L$1=year(today()),L$1&lt;=$I1749,L$1&gt;=$H1749),0,if(and(L$1&lt;=$I1749,L$1&gt;=$H1749),$F1749,"")),if($E1749="Dropped",if(and(L$1&lt;=$I1749,L$1&gt;=$H1749),if(Year($D1749)=L$1,$F1749*0.8,if((year($D1749)+1)=L$1,$F1749*0.6,$F1749*0.4)) ,""),if($E1749="Minors",0,if($E1749="FA Contract",if(and(L$1&lt;=$I1749,L$1&gt;=$H1749),$F1749,""),if($E1749="YP Contract",if(L$1=$H1749,500000,if(L$1=($H1749+1),1000000,if(L$1=($H1749+2),1500000,"")))))))))</f>
        <v/>
      </c>
      <c r="M1749" s="65" t="str">
        <f t="shared" si="2669"/>
        <v/>
      </c>
      <c r="N1749" s="65" t="str">
        <f t="shared" si="2669"/>
        <v/>
      </c>
      <c r="O1749" s="65" t="str">
        <f t="shared" si="2669"/>
        <v/>
      </c>
      <c r="P1749" s="65" t="str">
        <f t="shared" si="2669"/>
        <v/>
      </c>
      <c r="Q1749" s="65" t="str">
        <f t="shared" si="2669"/>
        <v/>
      </c>
      <c r="R1749" s="65" t="str">
        <f t="shared" si="2669"/>
        <v/>
      </c>
      <c r="S1749" s="65" t="str">
        <f t="shared" si="2669"/>
        <v/>
      </c>
      <c r="T1749" s="65" t="str">
        <f t="shared" si="2669"/>
        <v/>
      </c>
      <c r="U1749" s="65" t="str">
        <f t="shared" si="2669"/>
        <v/>
      </c>
      <c r="V1749" s="65" t="str">
        <f t="shared" si="2669"/>
        <v/>
      </c>
      <c r="W1749" s="65" t="str">
        <f t="shared" si="2669"/>
        <v/>
      </c>
      <c r="X1749" s="65" t="str">
        <f t="shared" si="2669"/>
        <v/>
      </c>
      <c r="Y1749" s="65" t="str">
        <f t="shared" si="2669"/>
        <v/>
      </c>
      <c r="Z1749" s="65" t="str">
        <f t="shared" si="2669"/>
        <v/>
      </c>
    </row>
    <row r="1750">
      <c r="B1750" s="23"/>
      <c r="C1750" s="9"/>
      <c r="D1750" s="9"/>
      <c r="E1750" s="9"/>
      <c r="F1750" s="2"/>
      <c r="G1750" s="3"/>
      <c r="I1750" s="64" t="str">
        <f t="shared" si="4"/>
        <v/>
      </c>
      <c r="J1750" s="13" t="str">
        <f t="shared" si="1840"/>
        <v/>
      </c>
      <c r="K1750" s="13" t="str">
        <f t="shared" si="1879"/>
        <v/>
      </c>
      <c r="L1750" s="65" t="str">
        <f t="shared" ref="L1750:Z1750" si="2670">if($E1750="","",if($E1750="Injured",if(and(L$1=year(today()),L$1&lt;=$I1750,L$1&gt;=$H1750),0,if(and(L$1&lt;=$I1750,L$1&gt;=$H1750),$F1750,"")),if($E1750="Dropped",if(and(L$1&lt;=$I1750,L$1&gt;=$H1750),if(Year($D1750)=L$1,$F1750*0.8,if((year($D1750)+1)=L$1,$F1750*0.6,$F1750*0.4)) ,""),if($E1750="Minors",0,if($E1750="FA Contract",if(and(L$1&lt;=$I1750,L$1&gt;=$H1750),$F1750,""),if($E1750="YP Contract",if(L$1=$H1750,500000,if(L$1=($H1750+1),1000000,if(L$1=($H1750+2),1500000,"")))))))))</f>
        <v/>
      </c>
      <c r="M1750" s="65" t="str">
        <f t="shared" si="2670"/>
        <v/>
      </c>
      <c r="N1750" s="65" t="str">
        <f t="shared" si="2670"/>
        <v/>
      </c>
      <c r="O1750" s="65" t="str">
        <f t="shared" si="2670"/>
        <v/>
      </c>
      <c r="P1750" s="65" t="str">
        <f t="shared" si="2670"/>
        <v/>
      </c>
      <c r="Q1750" s="65" t="str">
        <f t="shared" si="2670"/>
        <v/>
      </c>
      <c r="R1750" s="65" t="str">
        <f t="shared" si="2670"/>
        <v/>
      </c>
      <c r="S1750" s="65" t="str">
        <f t="shared" si="2670"/>
        <v/>
      </c>
      <c r="T1750" s="65" t="str">
        <f t="shared" si="2670"/>
        <v/>
      </c>
      <c r="U1750" s="65" t="str">
        <f t="shared" si="2670"/>
        <v/>
      </c>
      <c r="V1750" s="65" t="str">
        <f t="shared" si="2670"/>
        <v/>
      </c>
      <c r="W1750" s="65" t="str">
        <f t="shared" si="2670"/>
        <v/>
      </c>
      <c r="X1750" s="65" t="str">
        <f t="shared" si="2670"/>
        <v/>
      </c>
      <c r="Y1750" s="65" t="str">
        <f t="shared" si="2670"/>
        <v/>
      </c>
      <c r="Z1750" s="65" t="str">
        <f t="shared" si="2670"/>
        <v/>
      </c>
    </row>
    <row r="1751">
      <c r="B1751" s="23"/>
      <c r="C1751" s="9"/>
      <c r="D1751" s="9"/>
      <c r="E1751" s="9"/>
      <c r="F1751" s="2"/>
      <c r="G1751" s="3"/>
      <c r="I1751" s="64" t="str">
        <f t="shared" si="4"/>
        <v/>
      </c>
      <c r="J1751" s="13" t="str">
        <f t="shared" si="1840"/>
        <v/>
      </c>
      <c r="K1751" s="13" t="str">
        <f t="shared" si="1879"/>
        <v/>
      </c>
      <c r="L1751" s="65" t="str">
        <f t="shared" ref="L1751:Z1751" si="2671">if($E1751="","",if($E1751="Injured",if(and(L$1=year(today()),L$1&lt;=$I1751,L$1&gt;=$H1751),0,if(and(L$1&lt;=$I1751,L$1&gt;=$H1751),$F1751,"")),if($E1751="Dropped",if(and(L$1&lt;=$I1751,L$1&gt;=$H1751),if(Year($D1751)=L$1,$F1751*0.8,if((year($D1751)+1)=L$1,$F1751*0.6,$F1751*0.4)) ,""),if($E1751="Minors",0,if($E1751="FA Contract",if(and(L$1&lt;=$I1751,L$1&gt;=$H1751),$F1751,""),if($E1751="YP Contract",if(L$1=$H1751,500000,if(L$1=($H1751+1),1000000,if(L$1=($H1751+2),1500000,"")))))))))</f>
        <v/>
      </c>
      <c r="M1751" s="65" t="str">
        <f t="shared" si="2671"/>
        <v/>
      </c>
      <c r="N1751" s="65" t="str">
        <f t="shared" si="2671"/>
        <v/>
      </c>
      <c r="O1751" s="65" t="str">
        <f t="shared" si="2671"/>
        <v/>
      </c>
      <c r="P1751" s="65" t="str">
        <f t="shared" si="2671"/>
        <v/>
      </c>
      <c r="Q1751" s="65" t="str">
        <f t="shared" si="2671"/>
        <v/>
      </c>
      <c r="R1751" s="65" t="str">
        <f t="shared" si="2671"/>
        <v/>
      </c>
      <c r="S1751" s="65" t="str">
        <f t="shared" si="2671"/>
        <v/>
      </c>
      <c r="T1751" s="65" t="str">
        <f t="shared" si="2671"/>
        <v/>
      </c>
      <c r="U1751" s="65" t="str">
        <f t="shared" si="2671"/>
        <v/>
      </c>
      <c r="V1751" s="65" t="str">
        <f t="shared" si="2671"/>
        <v/>
      </c>
      <c r="W1751" s="65" t="str">
        <f t="shared" si="2671"/>
        <v/>
      </c>
      <c r="X1751" s="65" t="str">
        <f t="shared" si="2671"/>
        <v/>
      </c>
      <c r="Y1751" s="65" t="str">
        <f t="shared" si="2671"/>
        <v/>
      </c>
      <c r="Z1751" s="65" t="str">
        <f t="shared" si="2671"/>
        <v/>
      </c>
    </row>
    <row r="1752">
      <c r="B1752" s="23"/>
      <c r="C1752" s="9"/>
      <c r="D1752" s="9"/>
      <c r="E1752" s="9"/>
      <c r="F1752" s="2"/>
      <c r="G1752" s="3"/>
      <c r="I1752" s="64" t="str">
        <f t="shared" si="4"/>
        <v/>
      </c>
      <c r="J1752" s="13" t="str">
        <f t="shared" si="1840"/>
        <v/>
      </c>
      <c r="K1752" s="13" t="str">
        <f t="shared" si="1879"/>
        <v/>
      </c>
      <c r="L1752" s="65" t="str">
        <f t="shared" ref="L1752:Z1752" si="2672">if($E1752="","",if($E1752="Injured",if(and(L$1=year(today()),L$1&lt;=$I1752,L$1&gt;=$H1752),0,if(and(L$1&lt;=$I1752,L$1&gt;=$H1752),$F1752,"")),if($E1752="Dropped",if(and(L$1&lt;=$I1752,L$1&gt;=$H1752),if(Year($D1752)=L$1,$F1752*0.8,if((year($D1752)+1)=L$1,$F1752*0.6,$F1752*0.4)) ,""),if($E1752="Minors",0,if($E1752="FA Contract",if(and(L$1&lt;=$I1752,L$1&gt;=$H1752),$F1752,""),if($E1752="YP Contract",if(L$1=$H1752,500000,if(L$1=($H1752+1),1000000,if(L$1=($H1752+2),1500000,"")))))))))</f>
        <v/>
      </c>
      <c r="M1752" s="65" t="str">
        <f t="shared" si="2672"/>
        <v/>
      </c>
      <c r="N1752" s="65" t="str">
        <f t="shared" si="2672"/>
        <v/>
      </c>
      <c r="O1752" s="65" t="str">
        <f t="shared" si="2672"/>
        <v/>
      </c>
      <c r="P1752" s="65" t="str">
        <f t="shared" si="2672"/>
        <v/>
      </c>
      <c r="Q1752" s="65" t="str">
        <f t="shared" si="2672"/>
        <v/>
      </c>
      <c r="R1752" s="65" t="str">
        <f t="shared" si="2672"/>
        <v/>
      </c>
      <c r="S1752" s="65" t="str">
        <f t="shared" si="2672"/>
        <v/>
      </c>
      <c r="T1752" s="65" t="str">
        <f t="shared" si="2672"/>
        <v/>
      </c>
      <c r="U1752" s="65" t="str">
        <f t="shared" si="2672"/>
        <v/>
      </c>
      <c r="V1752" s="65" t="str">
        <f t="shared" si="2672"/>
        <v/>
      </c>
      <c r="W1752" s="65" t="str">
        <f t="shared" si="2672"/>
        <v/>
      </c>
      <c r="X1752" s="65" t="str">
        <f t="shared" si="2672"/>
        <v/>
      </c>
      <c r="Y1752" s="65" t="str">
        <f t="shared" si="2672"/>
        <v/>
      </c>
      <c r="Z1752" s="65" t="str">
        <f t="shared" si="2672"/>
        <v/>
      </c>
    </row>
    <row r="1753">
      <c r="B1753" s="23"/>
      <c r="C1753" s="9"/>
      <c r="D1753" s="9"/>
      <c r="E1753" s="9"/>
      <c r="F1753" s="2"/>
      <c r="G1753" s="3"/>
      <c r="I1753" s="64" t="str">
        <f t="shared" si="4"/>
        <v/>
      </c>
      <c r="J1753" s="13" t="str">
        <f t="shared" si="1840"/>
        <v/>
      </c>
      <c r="K1753" s="13" t="str">
        <f t="shared" si="1879"/>
        <v/>
      </c>
      <c r="L1753" s="65" t="str">
        <f t="shared" ref="L1753:Z1753" si="2673">if($E1753="","",if($E1753="Injured",if(and(L$1=year(today()),L$1&lt;=$I1753,L$1&gt;=$H1753),0,if(and(L$1&lt;=$I1753,L$1&gt;=$H1753),$F1753,"")),if($E1753="Dropped",if(and(L$1&lt;=$I1753,L$1&gt;=$H1753),if(Year($D1753)=L$1,$F1753*0.8,if((year($D1753)+1)=L$1,$F1753*0.6,$F1753*0.4)) ,""),if($E1753="Minors",0,if($E1753="FA Contract",if(and(L$1&lt;=$I1753,L$1&gt;=$H1753),$F1753,""),if($E1753="YP Contract",if(L$1=$H1753,500000,if(L$1=($H1753+1),1000000,if(L$1=($H1753+2),1500000,"")))))))))</f>
        <v/>
      </c>
      <c r="M1753" s="65" t="str">
        <f t="shared" si="2673"/>
        <v/>
      </c>
      <c r="N1753" s="65" t="str">
        <f t="shared" si="2673"/>
        <v/>
      </c>
      <c r="O1753" s="65" t="str">
        <f t="shared" si="2673"/>
        <v/>
      </c>
      <c r="P1753" s="65" t="str">
        <f t="shared" si="2673"/>
        <v/>
      </c>
      <c r="Q1753" s="65" t="str">
        <f t="shared" si="2673"/>
        <v/>
      </c>
      <c r="R1753" s="65" t="str">
        <f t="shared" si="2673"/>
        <v/>
      </c>
      <c r="S1753" s="65" t="str">
        <f t="shared" si="2673"/>
        <v/>
      </c>
      <c r="T1753" s="65" t="str">
        <f t="shared" si="2673"/>
        <v/>
      </c>
      <c r="U1753" s="65" t="str">
        <f t="shared" si="2673"/>
        <v/>
      </c>
      <c r="V1753" s="65" t="str">
        <f t="shared" si="2673"/>
        <v/>
      </c>
      <c r="W1753" s="65" t="str">
        <f t="shared" si="2673"/>
        <v/>
      </c>
      <c r="X1753" s="65" t="str">
        <f t="shared" si="2673"/>
        <v/>
      </c>
      <c r="Y1753" s="65" t="str">
        <f t="shared" si="2673"/>
        <v/>
      </c>
      <c r="Z1753" s="65" t="str">
        <f t="shared" si="2673"/>
        <v/>
      </c>
    </row>
    <row r="1754">
      <c r="B1754" s="23"/>
      <c r="C1754" s="9"/>
      <c r="D1754" s="9"/>
      <c r="E1754" s="9"/>
      <c r="F1754" s="2"/>
      <c r="G1754" s="3"/>
      <c r="I1754" s="64" t="str">
        <f t="shared" si="4"/>
        <v/>
      </c>
      <c r="J1754" s="13" t="str">
        <f t="shared" si="1840"/>
        <v/>
      </c>
      <c r="K1754" s="13" t="str">
        <f t="shared" si="1879"/>
        <v/>
      </c>
      <c r="L1754" s="65" t="str">
        <f t="shared" ref="L1754:Z1754" si="2674">if($E1754="","",if($E1754="Injured",if(and(L$1=year(today()),L$1&lt;=$I1754,L$1&gt;=$H1754),0,if(and(L$1&lt;=$I1754,L$1&gt;=$H1754),$F1754,"")),if($E1754="Dropped",if(and(L$1&lt;=$I1754,L$1&gt;=$H1754),if(Year($D1754)=L$1,$F1754*0.8,if((year($D1754)+1)=L$1,$F1754*0.6,$F1754*0.4)) ,""),if($E1754="Minors",0,if($E1754="FA Contract",if(and(L$1&lt;=$I1754,L$1&gt;=$H1754),$F1754,""),if($E1754="YP Contract",if(L$1=$H1754,500000,if(L$1=($H1754+1),1000000,if(L$1=($H1754+2),1500000,"")))))))))</f>
        <v/>
      </c>
      <c r="M1754" s="65" t="str">
        <f t="shared" si="2674"/>
        <v/>
      </c>
      <c r="N1754" s="65" t="str">
        <f t="shared" si="2674"/>
        <v/>
      </c>
      <c r="O1754" s="65" t="str">
        <f t="shared" si="2674"/>
        <v/>
      </c>
      <c r="P1754" s="65" t="str">
        <f t="shared" si="2674"/>
        <v/>
      </c>
      <c r="Q1754" s="65" t="str">
        <f t="shared" si="2674"/>
        <v/>
      </c>
      <c r="R1754" s="65" t="str">
        <f t="shared" si="2674"/>
        <v/>
      </c>
      <c r="S1754" s="65" t="str">
        <f t="shared" si="2674"/>
        <v/>
      </c>
      <c r="T1754" s="65" t="str">
        <f t="shared" si="2674"/>
        <v/>
      </c>
      <c r="U1754" s="65" t="str">
        <f t="shared" si="2674"/>
        <v/>
      </c>
      <c r="V1754" s="65" t="str">
        <f t="shared" si="2674"/>
        <v/>
      </c>
      <c r="W1754" s="65" t="str">
        <f t="shared" si="2674"/>
        <v/>
      </c>
      <c r="X1754" s="65" t="str">
        <f t="shared" si="2674"/>
        <v/>
      </c>
      <c r="Y1754" s="65" t="str">
        <f t="shared" si="2674"/>
        <v/>
      </c>
      <c r="Z1754" s="65" t="str">
        <f t="shared" si="2674"/>
        <v/>
      </c>
    </row>
    <row r="1755">
      <c r="B1755" s="23"/>
      <c r="C1755" s="9"/>
      <c r="D1755" s="9"/>
      <c r="E1755" s="9"/>
      <c r="F1755" s="2"/>
      <c r="G1755" s="3"/>
      <c r="I1755" s="64" t="str">
        <f t="shared" si="4"/>
        <v/>
      </c>
      <c r="J1755" s="13" t="str">
        <f t="shared" si="1840"/>
        <v/>
      </c>
      <c r="K1755" s="13" t="str">
        <f t="shared" si="1879"/>
        <v/>
      </c>
      <c r="L1755" s="65" t="str">
        <f t="shared" ref="L1755:Z1755" si="2675">if($E1755="","",if($E1755="Injured",if(and(L$1=year(today()),L$1&lt;=$I1755,L$1&gt;=$H1755),0,if(and(L$1&lt;=$I1755,L$1&gt;=$H1755),$F1755,"")),if($E1755="Dropped",if(and(L$1&lt;=$I1755,L$1&gt;=$H1755),if(Year($D1755)=L$1,$F1755*0.8,if((year($D1755)+1)=L$1,$F1755*0.6,$F1755*0.4)) ,""),if($E1755="Minors",0,if($E1755="FA Contract",if(and(L$1&lt;=$I1755,L$1&gt;=$H1755),$F1755,""),if($E1755="YP Contract",if(L$1=$H1755,500000,if(L$1=($H1755+1),1000000,if(L$1=($H1755+2),1500000,"")))))))))</f>
        <v/>
      </c>
      <c r="M1755" s="65" t="str">
        <f t="shared" si="2675"/>
        <v/>
      </c>
      <c r="N1755" s="65" t="str">
        <f t="shared" si="2675"/>
        <v/>
      </c>
      <c r="O1755" s="65" t="str">
        <f t="shared" si="2675"/>
        <v/>
      </c>
      <c r="P1755" s="65" t="str">
        <f t="shared" si="2675"/>
        <v/>
      </c>
      <c r="Q1755" s="65" t="str">
        <f t="shared" si="2675"/>
        <v/>
      </c>
      <c r="R1755" s="65" t="str">
        <f t="shared" si="2675"/>
        <v/>
      </c>
      <c r="S1755" s="65" t="str">
        <f t="shared" si="2675"/>
        <v/>
      </c>
      <c r="T1755" s="65" t="str">
        <f t="shared" si="2675"/>
        <v/>
      </c>
      <c r="U1755" s="65" t="str">
        <f t="shared" si="2675"/>
        <v/>
      </c>
      <c r="V1755" s="65" t="str">
        <f t="shared" si="2675"/>
        <v/>
      </c>
      <c r="W1755" s="65" t="str">
        <f t="shared" si="2675"/>
        <v/>
      </c>
      <c r="X1755" s="65" t="str">
        <f t="shared" si="2675"/>
        <v/>
      </c>
      <c r="Y1755" s="65" t="str">
        <f t="shared" si="2675"/>
        <v/>
      </c>
      <c r="Z1755" s="65" t="str">
        <f t="shared" si="2675"/>
        <v/>
      </c>
    </row>
    <row r="1756">
      <c r="B1756" s="23"/>
      <c r="C1756" s="9"/>
      <c r="D1756" s="9"/>
      <c r="E1756" s="9"/>
      <c r="F1756" s="2"/>
      <c r="G1756" s="3"/>
      <c r="I1756" s="64" t="str">
        <f t="shared" si="4"/>
        <v/>
      </c>
      <c r="J1756" s="13" t="str">
        <f t="shared" si="1840"/>
        <v/>
      </c>
      <c r="K1756" s="13" t="str">
        <f t="shared" si="1879"/>
        <v/>
      </c>
      <c r="L1756" s="65" t="str">
        <f t="shared" ref="L1756:Z1756" si="2676">if($E1756="","",if($E1756="Injured",if(and(L$1=year(today()),L$1&lt;=$I1756,L$1&gt;=$H1756),0,if(and(L$1&lt;=$I1756,L$1&gt;=$H1756),$F1756,"")),if($E1756="Dropped",if(and(L$1&lt;=$I1756,L$1&gt;=$H1756),if(Year($D1756)=L$1,$F1756*0.8,if((year($D1756)+1)=L$1,$F1756*0.6,$F1756*0.4)) ,""),if($E1756="Minors",0,if($E1756="FA Contract",if(and(L$1&lt;=$I1756,L$1&gt;=$H1756),$F1756,""),if($E1756="YP Contract",if(L$1=$H1756,500000,if(L$1=($H1756+1),1000000,if(L$1=($H1756+2),1500000,"")))))))))</f>
        <v/>
      </c>
      <c r="M1756" s="65" t="str">
        <f t="shared" si="2676"/>
        <v/>
      </c>
      <c r="N1756" s="65" t="str">
        <f t="shared" si="2676"/>
        <v/>
      </c>
      <c r="O1756" s="65" t="str">
        <f t="shared" si="2676"/>
        <v/>
      </c>
      <c r="P1756" s="65" t="str">
        <f t="shared" si="2676"/>
        <v/>
      </c>
      <c r="Q1756" s="65" t="str">
        <f t="shared" si="2676"/>
        <v/>
      </c>
      <c r="R1756" s="65" t="str">
        <f t="shared" si="2676"/>
        <v/>
      </c>
      <c r="S1756" s="65" t="str">
        <f t="shared" si="2676"/>
        <v/>
      </c>
      <c r="T1756" s="65" t="str">
        <f t="shared" si="2676"/>
        <v/>
      </c>
      <c r="U1756" s="65" t="str">
        <f t="shared" si="2676"/>
        <v/>
      </c>
      <c r="V1756" s="65" t="str">
        <f t="shared" si="2676"/>
        <v/>
      </c>
      <c r="W1756" s="65" t="str">
        <f t="shared" si="2676"/>
        <v/>
      </c>
      <c r="X1756" s="65" t="str">
        <f t="shared" si="2676"/>
        <v/>
      </c>
      <c r="Y1756" s="65" t="str">
        <f t="shared" si="2676"/>
        <v/>
      </c>
      <c r="Z1756" s="65" t="str">
        <f t="shared" si="2676"/>
        <v/>
      </c>
    </row>
    <row r="1757">
      <c r="B1757" s="23"/>
      <c r="C1757" s="9"/>
      <c r="D1757" s="9"/>
      <c r="E1757" s="9"/>
      <c r="F1757" s="2"/>
      <c r="G1757" s="3"/>
      <c r="I1757" s="64" t="str">
        <f t="shared" si="4"/>
        <v/>
      </c>
      <c r="J1757" s="13" t="str">
        <f t="shared" si="1840"/>
        <v/>
      </c>
      <c r="K1757" s="13" t="str">
        <f t="shared" si="1879"/>
        <v/>
      </c>
      <c r="L1757" s="65" t="str">
        <f t="shared" ref="L1757:Z1757" si="2677">if($E1757="","",if($E1757="Injured",if(and(L$1=year(today()),L$1&lt;=$I1757,L$1&gt;=$H1757),0,if(and(L$1&lt;=$I1757,L$1&gt;=$H1757),$F1757,"")),if($E1757="Dropped",if(and(L$1&lt;=$I1757,L$1&gt;=$H1757),if(Year($D1757)=L$1,$F1757*0.8,if((year($D1757)+1)=L$1,$F1757*0.6,$F1757*0.4)) ,""),if($E1757="Minors",0,if($E1757="FA Contract",if(and(L$1&lt;=$I1757,L$1&gt;=$H1757),$F1757,""),if($E1757="YP Contract",if(L$1=$H1757,500000,if(L$1=($H1757+1),1000000,if(L$1=($H1757+2),1500000,"")))))))))</f>
        <v/>
      </c>
      <c r="M1757" s="65" t="str">
        <f t="shared" si="2677"/>
        <v/>
      </c>
      <c r="N1757" s="65" t="str">
        <f t="shared" si="2677"/>
        <v/>
      </c>
      <c r="O1757" s="65" t="str">
        <f t="shared" si="2677"/>
        <v/>
      </c>
      <c r="P1757" s="65" t="str">
        <f t="shared" si="2677"/>
        <v/>
      </c>
      <c r="Q1757" s="65" t="str">
        <f t="shared" si="2677"/>
        <v/>
      </c>
      <c r="R1757" s="65" t="str">
        <f t="shared" si="2677"/>
        <v/>
      </c>
      <c r="S1757" s="65" t="str">
        <f t="shared" si="2677"/>
        <v/>
      </c>
      <c r="T1757" s="65" t="str">
        <f t="shared" si="2677"/>
        <v/>
      </c>
      <c r="U1757" s="65" t="str">
        <f t="shared" si="2677"/>
        <v/>
      </c>
      <c r="V1757" s="65" t="str">
        <f t="shared" si="2677"/>
        <v/>
      </c>
      <c r="W1757" s="65" t="str">
        <f t="shared" si="2677"/>
        <v/>
      </c>
      <c r="X1757" s="65" t="str">
        <f t="shared" si="2677"/>
        <v/>
      </c>
      <c r="Y1757" s="65" t="str">
        <f t="shared" si="2677"/>
        <v/>
      </c>
      <c r="Z1757" s="65" t="str">
        <f t="shared" si="2677"/>
        <v/>
      </c>
    </row>
    <row r="1758">
      <c r="B1758" s="23"/>
      <c r="C1758" s="9"/>
      <c r="D1758" s="9"/>
      <c r="E1758" s="9"/>
      <c r="F1758" s="2"/>
      <c r="G1758" s="3"/>
      <c r="I1758" s="64" t="str">
        <f t="shared" si="4"/>
        <v/>
      </c>
      <c r="J1758" s="13" t="str">
        <f t="shared" si="1840"/>
        <v/>
      </c>
      <c r="K1758" s="13" t="str">
        <f t="shared" si="1879"/>
        <v/>
      </c>
      <c r="L1758" s="65" t="str">
        <f t="shared" ref="L1758:Z1758" si="2678">if($E1758="","",if($E1758="Injured",if(and(L$1=year(today()),L$1&lt;=$I1758,L$1&gt;=$H1758),0,if(and(L$1&lt;=$I1758,L$1&gt;=$H1758),$F1758,"")),if($E1758="Dropped",if(and(L$1&lt;=$I1758,L$1&gt;=$H1758),if(Year($D1758)=L$1,$F1758*0.8,if((year($D1758)+1)=L$1,$F1758*0.6,$F1758*0.4)) ,""),if($E1758="Minors",0,if($E1758="FA Contract",if(and(L$1&lt;=$I1758,L$1&gt;=$H1758),$F1758,""),if($E1758="YP Contract",if(L$1=$H1758,500000,if(L$1=($H1758+1),1000000,if(L$1=($H1758+2),1500000,"")))))))))</f>
        <v/>
      </c>
      <c r="M1758" s="65" t="str">
        <f t="shared" si="2678"/>
        <v/>
      </c>
      <c r="N1758" s="65" t="str">
        <f t="shared" si="2678"/>
        <v/>
      </c>
      <c r="O1758" s="65" t="str">
        <f t="shared" si="2678"/>
        <v/>
      </c>
      <c r="P1758" s="65" t="str">
        <f t="shared" si="2678"/>
        <v/>
      </c>
      <c r="Q1758" s="65" t="str">
        <f t="shared" si="2678"/>
        <v/>
      </c>
      <c r="R1758" s="65" t="str">
        <f t="shared" si="2678"/>
        <v/>
      </c>
      <c r="S1758" s="65" t="str">
        <f t="shared" si="2678"/>
        <v/>
      </c>
      <c r="T1758" s="65" t="str">
        <f t="shared" si="2678"/>
        <v/>
      </c>
      <c r="U1758" s="65" t="str">
        <f t="shared" si="2678"/>
        <v/>
      </c>
      <c r="V1758" s="65" t="str">
        <f t="shared" si="2678"/>
        <v/>
      </c>
      <c r="W1758" s="65" t="str">
        <f t="shared" si="2678"/>
        <v/>
      </c>
      <c r="X1758" s="65" t="str">
        <f t="shared" si="2678"/>
        <v/>
      </c>
      <c r="Y1758" s="65" t="str">
        <f t="shared" si="2678"/>
        <v/>
      </c>
      <c r="Z1758" s="65" t="str">
        <f t="shared" si="2678"/>
        <v/>
      </c>
    </row>
    <row r="1759">
      <c r="B1759" s="23"/>
      <c r="C1759" s="9"/>
      <c r="D1759" s="9"/>
      <c r="E1759" s="9"/>
      <c r="F1759" s="2"/>
      <c r="G1759" s="3"/>
      <c r="I1759" s="64" t="str">
        <f t="shared" si="4"/>
        <v/>
      </c>
      <c r="J1759" s="13" t="str">
        <f t="shared" si="1840"/>
        <v/>
      </c>
      <c r="K1759" s="13" t="str">
        <f t="shared" si="1879"/>
        <v/>
      </c>
      <c r="L1759" s="65" t="str">
        <f t="shared" ref="L1759:Z1759" si="2679">if($E1759="","",if($E1759="Injured",if(and(L$1=year(today()),L$1&lt;=$I1759,L$1&gt;=$H1759),0,if(and(L$1&lt;=$I1759,L$1&gt;=$H1759),$F1759,"")),if($E1759="Dropped",if(and(L$1&lt;=$I1759,L$1&gt;=$H1759),if(Year($D1759)=L$1,$F1759*0.8,if((year($D1759)+1)=L$1,$F1759*0.6,$F1759*0.4)) ,""),if($E1759="Minors",0,if($E1759="FA Contract",if(and(L$1&lt;=$I1759,L$1&gt;=$H1759),$F1759,""),if($E1759="YP Contract",if(L$1=$H1759,500000,if(L$1=($H1759+1),1000000,if(L$1=($H1759+2),1500000,"")))))))))</f>
        <v/>
      </c>
      <c r="M1759" s="65" t="str">
        <f t="shared" si="2679"/>
        <v/>
      </c>
      <c r="N1759" s="65" t="str">
        <f t="shared" si="2679"/>
        <v/>
      </c>
      <c r="O1759" s="65" t="str">
        <f t="shared" si="2679"/>
        <v/>
      </c>
      <c r="P1759" s="65" t="str">
        <f t="shared" si="2679"/>
        <v/>
      </c>
      <c r="Q1759" s="65" t="str">
        <f t="shared" si="2679"/>
        <v/>
      </c>
      <c r="R1759" s="65" t="str">
        <f t="shared" si="2679"/>
        <v/>
      </c>
      <c r="S1759" s="65" t="str">
        <f t="shared" si="2679"/>
        <v/>
      </c>
      <c r="T1759" s="65" t="str">
        <f t="shared" si="2679"/>
        <v/>
      </c>
      <c r="U1759" s="65" t="str">
        <f t="shared" si="2679"/>
        <v/>
      </c>
      <c r="V1759" s="65" t="str">
        <f t="shared" si="2679"/>
        <v/>
      </c>
      <c r="W1759" s="65" t="str">
        <f t="shared" si="2679"/>
        <v/>
      </c>
      <c r="X1759" s="65" t="str">
        <f t="shared" si="2679"/>
        <v/>
      </c>
      <c r="Y1759" s="65" t="str">
        <f t="shared" si="2679"/>
        <v/>
      </c>
      <c r="Z1759" s="65" t="str">
        <f t="shared" si="2679"/>
        <v/>
      </c>
    </row>
    <row r="1760">
      <c r="B1760" s="23"/>
      <c r="C1760" s="9"/>
      <c r="D1760" s="9"/>
      <c r="E1760" s="9"/>
      <c r="F1760" s="2"/>
      <c r="G1760" s="3"/>
      <c r="I1760" s="64" t="str">
        <f t="shared" si="4"/>
        <v/>
      </c>
      <c r="J1760" s="13" t="str">
        <f t="shared" si="1840"/>
        <v/>
      </c>
      <c r="K1760" s="13" t="str">
        <f t="shared" si="1879"/>
        <v/>
      </c>
      <c r="L1760" s="65" t="str">
        <f t="shared" ref="L1760:Z1760" si="2680">if($E1760="","",if($E1760="Injured",if(and(L$1=year(today()),L$1&lt;=$I1760,L$1&gt;=$H1760),0,if(and(L$1&lt;=$I1760,L$1&gt;=$H1760),$F1760,"")),if($E1760="Dropped",if(and(L$1&lt;=$I1760,L$1&gt;=$H1760),if(Year($D1760)=L$1,$F1760*0.8,if((year($D1760)+1)=L$1,$F1760*0.6,$F1760*0.4)) ,""),if($E1760="Minors",0,if($E1760="FA Contract",if(and(L$1&lt;=$I1760,L$1&gt;=$H1760),$F1760,""),if($E1760="YP Contract",if(L$1=$H1760,500000,if(L$1=($H1760+1),1000000,if(L$1=($H1760+2),1500000,"")))))))))</f>
        <v/>
      </c>
      <c r="M1760" s="65" t="str">
        <f t="shared" si="2680"/>
        <v/>
      </c>
      <c r="N1760" s="65" t="str">
        <f t="shared" si="2680"/>
        <v/>
      </c>
      <c r="O1760" s="65" t="str">
        <f t="shared" si="2680"/>
        <v/>
      </c>
      <c r="P1760" s="65" t="str">
        <f t="shared" si="2680"/>
        <v/>
      </c>
      <c r="Q1760" s="65" t="str">
        <f t="shared" si="2680"/>
        <v/>
      </c>
      <c r="R1760" s="65" t="str">
        <f t="shared" si="2680"/>
        <v/>
      </c>
      <c r="S1760" s="65" t="str">
        <f t="shared" si="2680"/>
        <v/>
      </c>
      <c r="T1760" s="65" t="str">
        <f t="shared" si="2680"/>
        <v/>
      </c>
      <c r="U1760" s="65" t="str">
        <f t="shared" si="2680"/>
        <v/>
      </c>
      <c r="V1760" s="65" t="str">
        <f t="shared" si="2680"/>
        <v/>
      </c>
      <c r="W1760" s="65" t="str">
        <f t="shared" si="2680"/>
        <v/>
      </c>
      <c r="X1760" s="65" t="str">
        <f t="shared" si="2680"/>
        <v/>
      </c>
      <c r="Y1760" s="65" t="str">
        <f t="shared" si="2680"/>
        <v/>
      </c>
      <c r="Z1760" s="65" t="str">
        <f t="shared" si="2680"/>
        <v/>
      </c>
    </row>
    <row r="1761">
      <c r="B1761" s="23"/>
      <c r="C1761" s="9"/>
      <c r="D1761" s="9"/>
      <c r="E1761" s="9"/>
      <c r="F1761" s="2"/>
      <c r="G1761" s="3"/>
      <c r="I1761" s="64" t="str">
        <f t="shared" si="4"/>
        <v/>
      </c>
      <c r="J1761" s="13" t="str">
        <f t="shared" si="1840"/>
        <v/>
      </c>
      <c r="K1761" s="13" t="str">
        <f t="shared" si="1879"/>
        <v/>
      </c>
      <c r="L1761" s="65" t="str">
        <f t="shared" ref="L1761:Z1761" si="2681">if($E1761="","",if($E1761="Injured",if(and(L$1=year(today()),L$1&lt;=$I1761,L$1&gt;=$H1761),0,if(and(L$1&lt;=$I1761,L$1&gt;=$H1761),$F1761,"")),if($E1761="Dropped",if(and(L$1&lt;=$I1761,L$1&gt;=$H1761),if(Year($D1761)=L$1,$F1761*0.8,if((year($D1761)+1)=L$1,$F1761*0.6,$F1761*0.4)) ,""),if($E1761="Minors",0,if($E1761="FA Contract",if(and(L$1&lt;=$I1761,L$1&gt;=$H1761),$F1761,""),if($E1761="YP Contract",if(L$1=$H1761,500000,if(L$1=($H1761+1),1000000,if(L$1=($H1761+2),1500000,"")))))))))</f>
        <v/>
      </c>
      <c r="M1761" s="65" t="str">
        <f t="shared" si="2681"/>
        <v/>
      </c>
      <c r="N1761" s="65" t="str">
        <f t="shared" si="2681"/>
        <v/>
      </c>
      <c r="O1761" s="65" t="str">
        <f t="shared" si="2681"/>
        <v/>
      </c>
      <c r="P1761" s="65" t="str">
        <f t="shared" si="2681"/>
        <v/>
      </c>
      <c r="Q1761" s="65" t="str">
        <f t="shared" si="2681"/>
        <v/>
      </c>
      <c r="R1761" s="65" t="str">
        <f t="shared" si="2681"/>
        <v/>
      </c>
      <c r="S1761" s="65" t="str">
        <f t="shared" si="2681"/>
        <v/>
      </c>
      <c r="T1761" s="65" t="str">
        <f t="shared" si="2681"/>
        <v/>
      </c>
      <c r="U1761" s="65" t="str">
        <f t="shared" si="2681"/>
        <v/>
      </c>
      <c r="V1761" s="65" t="str">
        <f t="shared" si="2681"/>
        <v/>
      </c>
      <c r="W1761" s="65" t="str">
        <f t="shared" si="2681"/>
        <v/>
      </c>
      <c r="X1761" s="65" t="str">
        <f t="shared" si="2681"/>
        <v/>
      </c>
      <c r="Y1761" s="65" t="str">
        <f t="shared" si="2681"/>
        <v/>
      </c>
      <c r="Z1761" s="65" t="str">
        <f t="shared" si="2681"/>
        <v/>
      </c>
    </row>
    <row r="1762">
      <c r="B1762" s="23"/>
      <c r="C1762" s="9"/>
      <c r="D1762" s="9"/>
      <c r="E1762" s="9"/>
      <c r="F1762" s="2"/>
      <c r="G1762" s="3"/>
      <c r="I1762" s="64" t="str">
        <f t="shared" si="4"/>
        <v/>
      </c>
      <c r="J1762" s="13" t="str">
        <f t="shared" si="1840"/>
        <v/>
      </c>
      <c r="K1762" s="13" t="str">
        <f t="shared" si="1879"/>
        <v/>
      </c>
      <c r="L1762" s="65" t="str">
        <f t="shared" ref="L1762:Z1762" si="2682">if($E1762="","",if($E1762="Injured",if(and(L$1=year(today()),L$1&lt;=$I1762,L$1&gt;=$H1762),0,if(and(L$1&lt;=$I1762,L$1&gt;=$H1762),$F1762,"")),if($E1762="Dropped",if(and(L$1&lt;=$I1762,L$1&gt;=$H1762),if(Year($D1762)=L$1,$F1762*0.8,if((year($D1762)+1)=L$1,$F1762*0.6,$F1762*0.4)) ,""),if($E1762="Minors",0,if($E1762="FA Contract",if(and(L$1&lt;=$I1762,L$1&gt;=$H1762),$F1762,""),if($E1762="YP Contract",if(L$1=$H1762,500000,if(L$1=($H1762+1),1000000,if(L$1=($H1762+2),1500000,"")))))))))</f>
        <v/>
      </c>
      <c r="M1762" s="65" t="str">
        <f t="shared" si="2682"/>
        <v/>
      </c>
      <c r="N1762" s="65" t="str">
        <f t="shared" si="2682"/>
        <v/>
      </c>
      <c r="O1762" s="65" t="str">
        <f t="shared" si="2682"/>
        <v/>
      </c>
      <c r="P1762" s="65" t="str">
        <f t="shared" si="2682"/>
        <v/>
      </c>
      <c r="Q1762" s="65" t="str">
        <f t="shared" si="2682"/>
        <v/>
      </c>
      <c r="R1762" s="65" t="str">
        <f t="shared" si="2682"/>
        <v/>
      </c>
      <c r="S1762" s="65" t="str">
        <f t="shared" si="2682"/>
        <v/>
      </c>
      <c r="T1762" s="65" t="str">
        <f t="shared" si="2682"/>
        <v/>
      </c>
      <c r="U1762" s="65" t="str">
        <f t="shared" si="2682"/>
        <v/>
      </c>
      <c r="V1762" s="65" t="str">
        <f t="shared" si="2682"/>
        <v/>
      </c>
      <c r="W1762" s="65" t="str">
        <f t="shared" si="2682"/>
        <v/>
      </c>
      <c r="X1762" s="65" t="str">
        <f t="shared" si="2682"/>
        <v/>
      </c>
      <c r="Y1762" s="65" t="str">
        <f t="shared" si="2682"/>
        <v/>
      </c>
      <c r="Z1762" s="65" t="str">
        <f t="shared" si="2682"/>
        <v/>
      </c>
    </row>
    <row r="1763">
      <c r="B1763" s="23"/>
      <c r="C1763" s="9"/>
      <c r="D1763" s="9"/>
      <c r="E1763" s="9"/>
      <c r="F1763" s="2"/>
      <c r="G1763" s="3"/>
      <c r="I1763" s="64" t="str">
        <f t="shared" si="4"/>
        <v/>
      </c>
      <c r="J1763" s="13" t="str">
        <f t="shared" si="1840"/>
        <v/>
      </c>
      <c r="K1763" s="13" t="str">
        <f t="shared" si="1879"/>
        <v/>
      </c>
      <c r="L1763" s="65" t="str">
        <f t="shared" ref="L1763:Z1763" si="2683">if($E1763="","",if($E1763="Injured",if(and(L$1=year(today()),L$1&lt;=$I1763,L$1&gt;=$H1763),0,if(and(L$1&lt;=$I1763,L$1&gt;=$H1763),$F1763,"")),if($E1763="Dropped",if(and(L$1&lt;=$I1763,L$1&gt;=$H1763),if(Year($D1763)=L$1,$F1763*0.8,if((year($D1763)+1)=L$1,$F1763*0.6,$F1763*0.4)) ,""),if($E1763="Minors",0,if($E1763="FA Contract",if(and(L$1&lt;=$I1763,L$1&gt;=$H1763),$F1763,""),if($E1763="YP Contract",if(L$1=$H1763,500000,if(L$1=($H1763+1),1000000,if(L$1=($H1763+2),1500000,"")))))))))</f>
        <v/>
      </c>
      <c r="M1763" s="65" t="str">
        <f t="shared" si="2683"/>
        <v/>
      </c>
      <c r="N1763" s="65" t="str">
        <f t="shared" si="2683"/>
        <v/>
      </c>
      <c r="O1763" s="65" t="str">
        <f t="shared" si="2683"/>
        <v/>
      </c>
      <c r="P1763" s="65" t="str">
        <f t="shared" si="2683"/>
        <v/>
      </c>
      <c r="Q1763" s="65" t="str">
        <f t="shared" si="2683"/>
        <v/>
      </c>
      <c r="R1763" s="65" t="str">
        <f t="shared" si="2683"/>
        <v/>
      </c>
      <c r="S1763" s="65" t="str">
        <f t="shared" si="2683"/>
        <v/>
      </c>
      <c r="T1763" s="65" t="str">
        <f t="shared" si="2683"/>
        <v/>
      </c>
      <c r="U1763" s="65" t="str">
        <f t="shared" si="2683"/>
        <v/>
      </c>
      <c r="V1763" s="65" t="str">
        <f t="shared" si="2683"/>
        <v/>
      </c>
      <c r="W1763" s="65" t="str">
        <f t="shared" si="2683"/>
        <v/>
      </c>
      <c r="X1763" s="65" t="str">
        <f t="shared" si="2683"/>
        <v/>
      </c>
      <c r="Y1763" s="65" t="str">
        <f t="shared" si="2683"/>
        <v/>
      </c>
      <c r="Z1763" s="65" t="str">
        <f t="shared" si="2683"/>
        <v/>
      </c>
    </row>
    <row r="1764">
      <c r="B1764" s="23"/>
      <c r="C1764" s="9"/>
      <c r="D1764" s="9"/>
      <c r="E1764" s="9"/>
      <c r="F1764" s="2"/>
      <c r="G1764" s="3"/>
      <c r="I1764" s="64" t="str">
        <f t="shared" si="4"/>
        <v/>
      </c>
      <c r="J1764" s="13" t="str">
        <f t="shared" si="1840"/>
        <v/>
      </c>
      <c r="K1764" s="13" t="str">
        <f t="shared" si="1879"/>
        <v/>
      </c>
      <c r="L1764" s="65" t="str">
        <f t="shared" ref="L1764:Z1764" si="2684">if($E1764="","",if($E1764="Injured",if(and(L$1=year(today()),L$1&lt;=$I1764,L$1&gt;=$H1764),0,if(and(L$1&lt;=$I1764,L$1&gt;=$H1764),$F1764,"")),if($E1764="Dropped",if(and(L$1&lt;=$I1764,L$1&gt;=$H1764),if(Year($D1764)=L$1,$F1764*0.8,if((year($D1764)+1)=L$1,$F1764*0.6,$F1764*0.4)) ,""),if($E1764="Minors",0,if($E1764="FA Contract",if(and(L$1&lt;=$I1764,L$1&gt;=$H1764),$F1764,""),if($E1764="YP Contract",if(L$1=$H1764,500000,if(L$1=($H1764+1),1000000,if(L$1=($H1764+2),1500000,"")))))))))</f>
        <v/>
      </c>
      <c r="M1764" s="65" t="str">
        <f t="shared" si="2684"/>
        <v/>
      </c>
      <c r="N1764" s="65" t="str">
        <f t="shared" si="2684"/>
        <v/>
      </c>
      <c r="O1764" s="65" t="str">
        <f t="shared" si="2684"/>
        <v/>
      </c>
      <c r="P1764" s="65" t="str">
        <f t="shared" si="2684"/>
        <v/>
      </c>
      <c r="Q1764" s="65" t="str">
        <f t="shared" si="2684"/>
        <v/>
      </c>
      <c r="R1764" s="65" t="str">
        <f t="shared" si="2684"/>
        <v/>
      </c>
      <c r="S1764" s="65" t="str">
        <f t="shared" si="2684"/>
        <v/>
      </c>
      <c r="T1764" s="65" t="str">
        <f t="shared" si="2684"/>
        <v/>
      </c>
      <c r="U1764" s="65" t="str">
        <f t="shared" si="2684"/>
        <v/>
      </c>
      <c r="V1764" s="65" t="str">
        <f t="shared" si="2684"/>
        <v/>
      </c>
      <c r="W1764" s="65" t="str">
        <f t="shared" si="2684"/>
        <v/>
      </c>
      <c r="X1764" s="65" t="str">
        <f t="shared" si="2684"/>
        <v/>
      </c>
      <c r="Y1764" s="65" t="str">
        <f t="shared" si="2684"/>
        <v/>
      </c>
      <c r="Z1764" s="65" t="str">
        <f t="shared" si="2684"/>
        <v/>
      </c>
    </row>
    <row r="1765">
      <c r="B1765" s="23"/>
      <c r="C1765" s="9"/>
      <c r="D1765" s="9"/>
      <c r="E1765" s="9"/>
      <c r="F1765" s="2"/>
      <c r="G1765" s="3"/>
      <c r="I1765" s="64" t="str">
        <f t="shared" si="4"/>
        <v/>
      </c>
      <c r="J1765" s="13" t="str">
        <f t="shared" si="1840"/>
        <v/>
      </c>
      <c r="K1765" s="13" t="str">
        <f t="shared" si="1879"/>
        <v/>
      </c>
      <c r="L1765" s="65" t="str">
        <f t="shared" ref="L1765:Z1765" si="2685">if($E1765="","",if($E1765="Injured",if(and(L$1=year(today()),L$1&lt;=$I1765,L$1&gt;=$H1765),0,if(and(L$1&lt;=$I1765,L$1&gt;=$H1765),$F1765,"")),if($E1765="Dropped",if(and(L$1&lt;=$I1765,L$1&gt;=$H1765),if(Year($D1765)=L$1,$F1765*0.8,if((year($D1765)+1)=L$1,$F1765*0.6,$F1765*0.4)) ,""),if($E1765="Minors",0,if($E1765="FA Contract",if(and(L$1&lt;=$I1765,L$1&gt;=$H1765),$F1765,""),if($E1765="YP Contract",if(L$1=$H1765,500000,if(L$1=($H1765+1),1000000,if(L$1=($H1765+2),1500000,"")))))))))</f>
        <v/>
      </c>
      <c r="M1765" s="65" t="str">
        <f t="shared" si="2685"/>
        <v/>
      </c>
      <c r="N1765" s="65" t="str">
        <f t="shared" si="2685"/>
        <v/>
      </c>
      <c r="O1765" s="65" t="str">
        <f t="shared" si="2685"/>
        <v/>
      </c>
      <c r="P1765" s="65" t="str">
        <f t="shared" si="2685"/>
        <v/>
      </c>
      <c r="Q1765" s="65" t="str">
        <f t="shared" si="2685"/>
        <v/>
      </c>
      <c r="R1765" s="65" t="str">
        <f t="shared" si="2685"/>
        <v/>
      </c>
      <c r="S1765" s="65" t="str">
        <f t="shared" si="2685"/>
        <v/>
      </c>
      <c r="T1765" s="65" t="str">
        <f t="shared" si="2685"/>
        <v/>
      </c>
      <c r="U1765" s="65" t="str">
        <f t="shared" si="2685"/>
        <v/>
      </c>
      <c r="V1765" s="65" t="str">
        <f t="shared" si="2685"/>
        <v/>
      </c>
      <c r="W1765" s="65" t="str">
        <f t="shared" si="2685"/>
        <v/>
      </c>
      <c r="X1765" s="65" t="str">
        <f t="shared" si="2685"/>
        <v/>
      </c>
      <c r="Y1765" s="65" t="str">
        <f t="shared" si="2685"/>
        <v/>
      </c>
      <c r="Z1765" s="65" t="str">
        <f t="shared" si="2685"/>
        <v/>
      </c>
    </row>
    <row r="1766">
      <c r="B1766" s="23"/>
      <c r="C1766" s="9"/>
      <c r="D1766" s="9"/>
      <c r="E1766" s="9"/>
      <c r="F1766" s="2"/>
      <c r="G1766" s="3"/>
      <c r="I1766" s="64" t="str">
        <f t="shared" si="4"/>
        <v/>
      </c>
      <c r="J1766" s="13" t="str">
        <f t="shared" si="1840"/>
        <v/>
      </c>
      <c r="K1766" s="13" t="str">
        <f t="shared" si="1879"/>
        <v/>
      </c>
      <c r="L1766" s="65" t="str">
        <f t="shared" ref="L1766:Z1766" si="2686">if($E1766="","",if($E1766="Injured",if(and(L$1=year(today()),L$1&lt;=$I1766,L$1&gt;=$H1766),0,if(and(L$1&lt;=$I1766,L$1&gt;=$H1766),$F1766,"")),if($E1766="Dropped",if(and(L$1&lt;=$I1766,L$1&gt;=$H1766),if(Year($D1766)=L$1,$F1766*0.8,if((year($D1766)+1)=L$1,$F1766*0.6,$F1766*0.4)) ,""),if($E1766="Minors",0,if($E1766="FA Contract",if(and(L$1&lt;=$I1766,L$1&gt;=$H1766),$F1766,""),if($E1766="YP Contract",if(L$1=$H1766,500000,if(L$1=($H1766+1),1000000,if(L$1=($H1766+2),1500000,"")))))))))</f>
        <v/>
      </c>
      <c r="M1766" s="65" t="str">
        <f t="shared" si="2686"/>
        <v/>
      </c>
      <c r="N1766" s="65" t="str">
        <f t="shared" si="2686"/>
        <v/>
      </c>
      <c r="O1766" s="65" t="str">
        <f t="shared" si="2686"/>
        <v/>
      </c>
      <c r="P1766" s="65" t="str">
        <f t="shared" si="2686"/>
        <v/>
      </c>
      <c r="Q1766" s="65" t="str">
        <f t="shared" si="2686"/>
        <v/>
      </c>
      <c r="R1766" s="65" t="str">
        <f t="shared" si="2686"/>
        <v/>
      </c>
      <c r="S1766" s="65" t="str">
        <f t="shared" si="2686"/>
        <v/>
      </c>
      <c r="T1766" s="65" t="str">
        <f t="shared" si="2686"/>
        <v/>
      </c>
      <c r="U1766" s="65" t="str">
        <f t="shared" si="2686"/>
        <v/>
      </c>
      <c r="V1766" s="65" t="str">
        <f t="shared" si="2686"/>
        <v/>
      </c>
      <c r="W1766" s="65" t="str">
        <f t="shared" si="2686"/>
        <v/>
      </c>
      <c r="X1766" s="65" t="str">
        <f t="shared" si="2686"/>
        <v/>
      </c>
      <c r="Y1766" s="65" t="str">
        <f t="shared" si="2686"/>
        <v/>
      </c>
      <c r="Z1766" s="65" t="str">
        <f t="shared" si="2686"/>
        <v/>
      </c>
    </row>
    <row r="1767">
      <c r="B1767" s="23"/>
      <c r="C1767" s="9"/>
      <c r="D1767" s="9"/>
      <c r="E1767" s="9"/>
      <c r="F1767" s="2"/>
      <c r="G1767" s="3"/>
      <c r="I1767" s="64" t="str">
        <f t="shared" si="4"/>
        <v/>
      </c>
      <c r="J1767" s="13" t="str">
        <f t="shared" si="1840"/>
        <v/>
      </c>
      <c r="K1767" s="13" t="str">
        <f t="shared" si="1879"/>
        <v/>
      </c>
      <c r="L1767" s="65" t="str">
        <f t="shared" ref="L1767:Z1767" si="2687">if($E1767="","",if($E1767="Injured",if(and(L$1=year(today()),L$1&lt;=$I1767,L$1&gt;=$H1767),0,if(and(L$1&lt;=$I1767,L$1&gt;=$H1767),$F1767,"")),if($E1767="Dropped",if(and(L$1&lt;=$I1767,L$1&gt;=$H1767),if(Year($D1767)=L$1,$F1767*0.8,if((year($D1767)+1)=L$1,$F1767*0.6,$F1767*0.4)) ,""),if($E1767="Minors",0,if($E1767="FA Contract",if(and(L$1&lt;=$I1767,L$1&gt;=$H1767),$F1767,""),if($E1767="YP Contract",if(L$1=$H1767,500000,if(L$1=($H1767+1),1000000,if(L$1=($H1767+2),1500000,"")))))))))</f>
        <v/>
      </c>
      <c r="M1767" s="65" t="str">
        <f t="shared" si="2687"/>
        <v/>
      </c>
      <c r="N1767" s="65" t="str">
        <f t="shared" si="2687"/>
        <v/>
      </c>
      <c r="O1767" s="65" t="str">
        <f t="shared" si="2687"/>
        <v/>
      </c>
      <c r="P1767" s="65" t="str">
        <f t="shared" si="2687"/>
        <v/>
      </c>
      <c r="Q1767" s="65" t="str">
        <f t="shared" si="2687"/>
        <v/>
      </c>
      <c r="R1767" s="65" t="str">
        <f t="shared" si="2687"/>
        <v/>
      </c>
      <c r="S1767" s="65" t="str">
        <f t="shared" si="2687"/>
        <v/>
      </c>
      <c r="T1767" s="65" t="str">
        <f t="shared" si="2687"/>
        <v/>
      </c>
      <c r="U1767" s="65" t="str">
        <f t="shared" si="2687"/>
        <v/>
      </c>
      <c r="V1767" s="65" t="str">
        <f t="shared" si="2687"/>
        <v/>
      </c>
      <c r="W1767" s="65" t="str">
        <f t="shared" si="2687"/>
        <v/>
      </c>
      <c r="X1767" s="65" t="str">
        <f t="shared" si="2687"/>
        <v/>
      </c>
      <c r="Y1767" s="65" t="str">
        <f t="shared" si="2687"/>
        <v/>
      </c>
      <c r="Z1767" s="65" t="str">
        <f t="shared" si="2687"/>
        <v/>
      </c>
    </row>
    <row r="1768">
      <c r="B1768" s="23"/>
      <c r="C1768" s="9"/>
      <c r="D1768" s="9"/>
      <c r="E1768" s="9"/>
      <c r="F1768" s="2"/>
      <c r="G1768" s="3"/>
      <c r="I1768" s="64" t="str">
        <f t="shared" si="4"/>
        <v/>
      </c>
      <c r="J1768" s="13" t="str">
        <f t="shared" si="1840"/>
        <v/>
      </c>
      <c r="K1768" s="13" t="str">
        <f t="shared" si="1879"/>
        <v/>
      </c>
      <c r="L1768" s="65" t="str">
        <f t="shared" ref="L1768:Z1768" si="2688">if($E1768="","",if($E1768="Injured",if(and(L$1=year(today()),L$1&lt;=$I1768,L$1&gt;=$H1768),0,if(and(L$1&lt;=$I1768,L$1&gt;=$H1768),$F1768,"")),if($E1768="Dropped",if(and(L$1&lt;=$I1768,L$1&gt;=$H1768),if(Year($D1768)=L$1,$F1768*0.8,if((year($D1768)+1)=L$1,$F1768*0.6,$F1768*0.4)) ,""),if($E1768="Minors",0,if($E1768="FA Contract",if(and(L$1&lt;=$I1768,L$1&gt;=$H1768),$F1768,""),if($E1768="YP Contract",if(L$1=$H1768,500000,if(L$1=($H1768+1),1000000,if(L$1=($H1768+2),1500000,"")))))))))</f>
        <v/>
      </c>
      <c r="M1768" s="65" t="str">
        <f t="shared" si="2688"/>
        <v/>
      </c>
      <c r="N1768" s="65" t="str">
        <f t="shared" si="2688"/>
        <v/>
      </c>
      <c r="O1768" s="65" t="str">
        <f t="shared" si="2688"/>
        <v/>
      </c>
      <c r="P1768" s="65" t="str">
        <f t="shared" si="2688"/>
        <v/>
      </c>
      <c r="Q1768" s="65" t="str">
        <f t="shared" si="2688"/>
        <v/>
      </c>
      <c r="R1768" s="65" t="str">
        <f t="shared" si="2688"/>
        <v/>
      </c>
      <c r="S1768" s="65" t="str">
        <f t="shared" si="2688"/>
        <v/>
      </c>
      <c r="T1768" s="65" t="str">
        <f t="shared" si="2688"/>
        <v/>
      </c>
      <c r="U1768" s="65" t="str">
        <f t="shared" si="2688"/>
        <v/>
      </c>
      <c r="V1768" s="65" t="str">
        <f t="shared" si="2688"/>
        <v/>
      </c>
      <c r="W1768" s="65" t="str">
        <f t="shared" si="2688"/>
        <v/>
      </c>
      <c r="X1768" s="65" t="str">
        <f t="shared" si="2688"/>
        <v/>
      </c>
      <c r="Y1768" s="65" t="str">
        <f t="shared" si="2688"/>
        <v/>
      </c>
      <c r="Z1768" s="65" t="str">
        <f t="shared" si="2688"/>
        <v/>
      </c>
    </row>
    <row r="1769">
      <c r="B1769" s="23"/>
      <c r="C1769" s="9"/>
      <c r="D1769" s="9"/>
      <c r="E1769" s="9"/>
      <c r="F1769" s="2"/>
      <c r="G1769" s="3"/>
      <c r="I1769" s="64" t="str">
        <f t="shared" si="4"/>
        <v/>
      </c>
      <c r="J1769" s="13" t="str">
        <f t="shared" si="1840"/>
        <v/>
      </c>
      <c r="K1769" s="13" t="str">
        <f t="shared" si="1879"/>
        <v/>
      </c>
      <c r="L1769" s="65" t="str">
        <f t="shared" ref="L1769:Z1769" si="2689">if($E1769="","",if($E1769="Injured",if(and(L$1=year(today()),L$1&lt;=$I1769,L$1&gt;=$H1769),0,if(and(L$1&lt;=$I1769,L$1&gt;=$H1769),$F1769,"")),if($E1769="Dropped",if(and(L$1&lt;=$I1769,L$1&gt;=$H1769),if(Year($D1769)=L$1,$F1769*0.8,if((year($D1769)+1)=L$1,$F1769*0.6,$F1769*0.4)) ,""),if($E1769="Minors",0,if($E1769="FA Contract",if(and(L$1&lt;=$I1769,L$1&gt;=$H1769),$F1769,""),if($E1769="YP Contract",if(L$1=$H1769,500000,if(L$1=($H1769+1),1000000,if(L$1=($H1769+2),1500000,"")))))))))</f>
        <v/>
      </c>
      <c r="M1769" s="65" t="str">
        <f t="shared" si="2689"/>
        <v/>
      </c>
      <c r="N1769" s="65" t="str">
        <f t="shared" si="2689"/>
        <v/>
      </c>
      <c r="O1769" s="65" t="str">
        <f t="shared" si="2689"/>
        <v/>
      </c>
      <c r="P1769" s="65" t="str">
        <f t="shared" si="2689"/>
        <v/>
      </c>
      <c r="Q1769" s="65" t="str">
        <f t="shared" si="2689"/>
        <v/>
      </c>
      <c r="R1769" s="65" t="str">
        <f t="shared" si="2689"/>
        <v/>
      </c>
      <c r="S1769" s="65" t="str">
        <f t="shared" si="2689"/>
        <v/>
      </c>
      <c r="T1769" s="65" t="str">
        <f t="shared" si="2689"/>
        <v/>
      </c>
      <c r="U1769" s="65" t="str">
        <f t="shared" si="2689"/>
        <v/>
      </c>
      <c r="V1769" s="65" t="str">
        <f t="shared" si="2689"/>
        <v/>
      </c>
      <c r="W1769" s="65" t="str">
        <f t="shared" si="2689"/>
        <v/>
      </c>
      <c r="X1769" s="65" t="str">
        <f t="shared" si="2689"/>
        <v/>
      </c>
      <c r="Y1769" s="65" t="str">
        <f t="shared" si="2689"/>
        <v/>
      </c>
      <c r="Z1769" s="65" t="str">
        <f t="shared" si="2689"/>
        <v/>
      </c>
    </row>
    <row r="1770">
      <c r="B1770" s="23"/>
      <c r="C1770" s="9"/>
      <c r="D1770" s="9"/>
      <c r="E1770" s="9"/>
      <c r="F1770" s="2"/>
      <c r="G1770" s="3"/>
      <c r="I1770" s="64" t="str">
        <f t="shared" si="4"/>
        <v/>
      </c>
      <c r="J1770" s="13" t="str">
        <f t="shared" si="1840"/>
        <v/>
      </c>
      <c r="K1770" s="13" t="str">
        <f t="shared" si="1879"/>
        <v/>
      </c>
      <c r="L1770" s="65" t="str">
        <f t="shared" ref="L1770:Z1770" si="2690">if($E1770="","",if($E1770="Injured",if(and(L$1=year(today()),L$1&lt;=$I1770,L$1&gt;=$H1770),0,if(and(L$1&lt;=$I1770,L$1&gt;=$H1770),$F1770,"")),if($E1770="Dropped",if(and(L$1&lt;=$I1770,L$1&gt;=$H1770),if(Year($D1770)=L$1,$F1770*0.8,if((year($D1770)+1)=L$1,$F1770*0.6,$F1770*0.4)) ,""),if($E1770="Minors",0,if($E1770="FA Contract",if(and(L$1&lt;=$I1770,L$1&gt;=$H1770),$F1770,""),if($E1770="YP Contract",if(L$1=$H1770,500000,if(L$1=($H1770+1),1000000,if(L$1=($H1770+2),1500000,"")))))))))</f>
        <v/>
      </c>
      <c r="M1770" s="65" t="str">
        <f t="shared" si="2690"/>
        <v/>
      </c>
      <c r="N1770" s="65" t="str">
        <f t="shared" si="2690"/>
        <v/>
      </c>
      <c r="O1770" s="65" t="str">
        <f t="shared" si="2690"/>
        <v/>
      </c>
      <c r="P1770" s="65" t="str">
        <f t="shared" si="2690"/>
        <v/>
      </c>
      <c r="Q1770" s="65" t="str">
        <f t="shared" si="2690"/>
        <v/>
      </c>
      <c r="R1770" s="65" t="str">
        <f t="shared" si="2690"/>
        <v/>
      </c>
      <c r="S1770" s="65" t="str">
        <f t="shared" si="2690"/>
        <v/>
      </c>
      <c r="T1770" s="65" t="str">
        <f t="shared" si="2690"/>
        <v/>
      </c>
      <c r="U1770" s="65" t="str">
        <f t="shared" si="2690"/>
        <v/>
      </c>
      <c r="V1770" s="65" t="str">
        <f t="shared" si="2690"/>
        <v/>
      </c>
      <c r="W1770" s="65" t="str">
        <f t="shared" si="2690"/>
        <v/>
      </c>
      <c r="X1770" s="65" t="str">
        <f t="shared" si="2690"/>
        <v/>
      </c>
      <c r="Y1770" s="65" t="str">
        <f t="shared" si="2690"/>
        <v/>
      </c>
      <c r="Z1770" s="65" t="str">
        <f t="shared" si="2690"/>
        <v/>
      </c>
    </row>
    <row r="1771">
      <c r="B1771" s="23"/>
      <c r="C1771" s="9"/>
      <c r="D1771" s="9"/>
      <c r="E1771" s="9"/>
      <c r="F1771" s="2"/>
      <c r="G1771" s="3"/>
      <c r="I1771" s="64" t="str">
        <f t="shared" si="4"/>
        <v/>
      </c>
      <c r="J1771" s="13" t="str">
        <f t="shared" si="1840"/>
        <v/>
      </c>
      <c r="K1771" s="13" t="str">
        <f t="shared" si="1879"/>
        <v/>
      </c>
      <c r="L1771" s="65" t="str">
        <f t="shared" ref="L1771:Z1771" si="2691">if($E1771="","",if($E1771="Injured",if(and(L$1=year(today()),L$1&lt;=$I1771,L$1&gt;=$H1771),0,if(and(L$1&lt;=$I1771,L$1&gt;=$H1771),$F1771,"")),if($E1771="Dropped",if(and(L$1&lt;=$I1771,L$1&gt;=$H1771),if(Year($D1771)=L$1,$F1771*0.8,if((year($D1771)+1)=L$1,$F1771*0.6,$F1771*0.4)) ,""),if($E1771="Minors",0,if($E1771="FA Contract",if(and(L$1&lt;=$I1771,L$1&gt;=$H1771),$F1771,""),if($E1771="YP Contract",if(L$1=$H1771,500000,if(L$1=($H1771+1),1000000,if(L$1=($H1771+2),1500000,"")))))))))</f>
        <v/>
      </c>
      <c r="M1771" s="65" t="str">
        <f t="shared" si="2691"/>
        <v/>
      </c>
      <c r="N1771" s="65" t="str">
        <f t="shared" si="2691"/>
        <v/>
      </c>
      <c r="O1771" s="65" t="str">
        <f t="shared" si="2691"/>
        <v/>
      </c>
      <c r="P1771" s="65" t="str">
        <f t="shared" si="2691"/>
        <v/>
      </c>
      <c r="Q1771" s="65" t="str">
        <f t="shared" si="2691"/>
        <v/>
      </c>
      <c r="R1771" s="65" t="str">
        <f t="shared" si="2691"/>
        <v/>
      </c>
      <c r="S1771" s="65" t="str">
        <f t="shared" si="2691"/>
        <v/>
      </c>
      <c r="T1771" s="65" t="str">
        <f t="shared" si="2691"/>
        <v/>
      </c>
      <c r="U1771" s="65" t="str">
        <f t="shared" si="2691"/>
        <v/>
      </c>
      <c r="V1771" s="65" t="str">
        <f t="shared" si="2691"/>
        <v/>
      </c>
      <c r="W1771" s="65" t="str">
        <f t="shared" si="2691"/>
        <v/>
      </c>
      <c r="X1771" s="65" t="str">
        <f t="shared" si="2691"/>
        <v/>
      </c>
      <c r="Y1771" s="65" t="str">
        <f t="shared" si="2691"/>
        <v/>
      </c>
      <c r="Z1771" s="65" t="str">
        <f t="shared" si="2691"/>
        <v/>
      </c>
    </row>
    <row r="1772">
      <c r="B1772" s="23"/>
      <c r="C1772" s="9"/>
      <c r="D1772" s="9"/>
      <c r="E1772" s="9"/>
      <c r="F1772" s="2"/>
      <c r="G1772" s="3"/>
      <c r="I1772" s="64" t="str">
        <f t="shared" si="4"/>
        <v/>
      </c>
      <c r="J1772" s="13" t="str">
        <f t="shared" si="1840"/>
        <v/>
      </c>
      <c r="K1772" s="13" t="str">
        <f t="shared" si="1879"/>
        <v/>
      </c>
      <c r="L1772" s="65" t="str">
        <f t="shared" ref="L1772:Z1772" si="2692">if($E1772="","",if($E1772="Injured",if(and(L$1=year(today()),L$1&lt;=$I1772,L$1&gt;=$H1772),0,if(and(L$1&lt;=$I1772,L$1&gt;=$H1772),$F1772,"")),if($E1772="Dropped",if(and(L$1&lt;=$I1772,L$1&gt;=$H1772),if(Year($D1772)=L$1,$F1772*0.8,if((year($D1772)+1)=L$1,$F1772*0.6,$F1772*0.4)) ,""),if($E1772="Minors",0,if($E1772="FA Contract",if(and(L$1&lt;=$I1772,L$1&gt;=$H1772),$F1772,""),if($E1772="YP Contract",if(L$1=$H1772,500000,if(L$1=($H1772+1),1000000,if(L$1=($H1772+2),1500000,"")))))))))</f>
        <v/>
      </c>
      <c r="M1772" s="65" t="str">
        <f t="shared" si="2692"/>
        <v/>
      </c>
      <c r="N1772" s="65" t="str">
        <f t="shared" si="2692"/>
        <v/>
      </c>
      <c r="O1772" s="65" t="str">
        <f t="shared" si="2692"/>
        <v/>
      </c>
      <c r="P1772" s="65" t="str">
        <f t="shared" si="2692"/>
        <v/>
      </c>
      <c r="Q1772" s="65" t="str">
        <f t="shared" si="2692"/>
        <v/>
      </c>
      <c r="R1772" s="65" t="str">
        <f t="shared" si="2692"/>
        <v/>
      </c>
      <c r="S1772" s="65" t="str">
        <f t="shared" si="2692"/>
        <v/>
      </c>
      <c r="T1772" s="65" t="str">
        <f t="shared" si="2692"/>
        <v/>
      </c>
      <c r="U1772" s="65" t="str">
        <f t="shared" si="2692"/>
        <v/>
      </c>
      <c r="V1772" s="65" t="str">
        <f t="shared" si="2692"/>
        <v/>
      </c>
      <c r="W1772" s="65" t="str">
        <f t="shared" si="2692"/>
        <v/>
      </c>
      <c r="X1772" s="65" t="str">
        <f t="shared" si="2692"/>
        <v/>
      </c>
      <c r="Y1772" s="65" t="str">
        <f t="shared" si="2692"/>
        <v/>
      </c>
      <c r="Z1772" s="65" t="str">
        <f t="shared" si="2692"/>
        <v/>
      </c>
    </row>
    <row r="1773">
      <c r="B1773" s="23"/>
      <c r="C1773" s="9"/>
      <c r="D1773" s="9"/>
      <c r="E1773" s="9"/>
      <c r="F1773" s="2"/>
      <c r="G1773" s="3"/>
      <c r="I1773" s="64" t="str">
        <f t="shared" si="4"/>
        <v/>
      </c>
      <c r="J1773" s="13" t="str">
        <f t="shared" si="1840"/>
        <v/>
      </c>
      <c r="K1773" s="13" t="str">
        <f t="shared" si="1879"/>
        <v/>
      </c>
      <c r="L1773" s="65" t="str">
        <f t="shared" ref="L1773:Z1773" si="2693">if($E1773="","",if($E1773="Injured",if(and(L$1=year(today()),L$1&lt;=$I1773,L$1&gt;=$H1773),0,if(and(L$1&lt;=$I1773,L$1&gt;=$H1773),$F1773,"")),if($E1773="Dropped",if(and(L$1&lt;=$I1773,L$1&gt;=$H1773),if(Year($D1773)=L$1,$F1773*0.8,if((year($D1773)+1)=L$1,$F1773*0.6,$F1773*0.4)) ,""),if($E1773="Minors",0,if($E1773="FA Contract",if(and(L$1&lt;=$I1773,L$1&gt;=$H1773),$F1773,""),if($E1773="YP Contract",if(L$1=$H1773,500000,if(L$1=($H1773+1),1000000,if(L$1=($H1773+2),1500000,"")))))))))</f>
        <v/>
      </c>
      <c r="M1773" s="65" t="str">
        <f t="shared" si="2693"/>
        <v/>
      </c>
      <c r="N1773" s="65" t="str">
        <f t="shared" si="2693"/>
        <v/>
      </c>
      <c r="O1773" s="65" t="str">
        <f t="shared" si="2693"/>
        <v/>
      </c>
      <c r="P1773" s="65" t="str">
        <f t="shared" si="2693"/>
        <v/>
      </c>
      <c r="Q1773" s="65" t="str">
        <f t="shared" si="2693"/>
        <v/>
      </c>
      <c r="R1773" s="65" t="str">
        <f t="shared" si="2693"/>
        <v/>
      </c>
      <c r="S1773" s="65" t="str">
        <f t="shared" si="2693"/>
        <v/>
      </c>
      <c r="T1773" s="65" t="str">
        <f t="shared" si="2693"/>
        <v/>
      </c>
      <c r="U1773" s="65" t="str">
        <f t="shared" si="2693"/>
        <v/>
      </c>
      <c r="V1773" s="65" t="str">
        <f t="shared" si="2693"/>
        <v/>
      </c>
      <c r="W1773" s="65" t="str">
        <f t="shared" si="2693"/>
        <v/>
      </c>
      <c r="X1773" s="65" t="str">
        <f t="shared" si="2693"/>
        <v/>
      </c>
      <c r="Y1773" s="65" t="str">
        <f t="shared" si="2693"/>
        <v/>
      </c>
      <c r="Z1773" s="65" t="str">
        <f t="shared" si="2693"/>
        <v/>
      </c>
    </row>
    <row r="1774">
      <c r="B1774" s="23"/>
      <c r="C1774" s="9"/>
      <c r="D1774" s="9"/>
      <c r="E1774" s="9"/>
      <c r="F1774" s="2"/>
      <c r="G1774" s="3"/>
      <c r="I1774" s="64" t="str">
        <f t="shared" si="4"/>
        <v/>
      </c>
      <c r="J1774" s="13" t="str">
        <f t="shared" si="1840"/>
        <v/>
      </c>
      <c r="K1774" s="13" t="str">
        <f t="shared" si="1879"/>
        <v/>
      </c>
      <c r="L1774" s="65" t="str">
        <f t="shared" ref="L1774:Z1774" si="2694">if($E1774="","",if($E1774="Injured",if(and(L$1=year(today()),L$1&lt;=$I1774,L$1&gt;=$H1774),0,if(and(L$1&lt;=$I1774,L$1&gt;=$H1774),$F1774,"")),if($E1774="Dropped",if(and(L$1&lt;=$I1774,L$1&gt;=$H1774),if(Year($D1774)=L$1,$F1774*0.8,if((year($D1774)+1)=L$1,$F1774*0.6,$F1774*0.4)) ,""),if($E1774="Minors",0,if($E1774="FA Contract",if(and(L$1&lt;=$I1774,L$1&gt;=$H1774),$F1774,""),if($E1774="YP Contract",if(L$1=$H1774,500000,if(L$1=($H1774+1),1000000,if(L$1=($H1774+2),1500000,"")))))))))</f>
        <v/>
      </c>
      <c r="M1774" s="65" t="str">
        <f t="shared" si="2694"/>
        <v/>
      </c>
      <c r="N1774" s="65" t="str">
        <f t="shared" si="2694"/>
        <v/>
      </c>
      <c r="O1774" s="65" t="str">
        <f t="shared" si="2694"/>
        <v/>
      </c>
      <c r="P1774" s="65" t="str">
        <f t="shared" si="2694"/>
        <v/>
      </c>
      <c r="Q1774" s="65" t="str">
        <f t="shared" si="2694"/>
        <v/>
      </c>
      <c r="R1774" s="65" t="str">
        <f t="shared" si="2694"/>
        <v/>
      </c>
      <c r="S1774" s="65" t="str">
        <f t="shared" si="2694"/>
        <v/>
      </c>
      <c r="T1774" s="65" t="str">
        <f t="shared" si="2694"/>
        <v/>
      </c>
      <c r="U1774" s="65" t="str">
        <f t="shared" si="2694"/>
        <v/>
      </c>
      <c r="V1774" s="65" t="str">
        <f t="shared" si="2694"/>
        <v/>
      </c>
      <c r="W1774" s="65" t="str">
        <f t="shared" si="2694"/>
        <v/>
      </c>
      <c r="X1774" s="65" t="str">
        <f t="shared" si="2694"/>
        <v/>
      </c>
      <c r="Y1774" s="65" t="str">
        <f t="shared" si="2694"/>
        <v/>
      </c>
      <c r="Z1774" s="65" t="str">
        <f t="shared" si="2694"/>
        <v/>
      </c>
    </row>
    <row r="1775">
      <c r="B1775" s="23"/>
      <c r="C1775" s="9"/>
      <c r="D1775" s="9"/>
      <c r="E1775" s="9"/>
      <c r="F1775" s="2"/>
      <c r="G1775" s="3"/>
      <c r="I1775" s="64" t="str">
        <f t="shared" si="4"/>
        <v/>
      </c>
      <c r="J1775" s="13" t="str">
        <f t="shared" si="1840"/>
        <v/>
      </c>
      <c r="K1775" s="13" t="str">
        <f t="shared" si="1879"/>
        <v/>
      </c>
      <c r="L1775" s="65" t="str">
        <f t="shared" ref="L1775:Z1775" si="2695">if($E1775="","",if($E1775="Injured",if(and(L$1=year(today()),L$1&lt;=$I1775,L$1&gt;=$H1775),0,if(and(L$1&lt;=$I1775,L$1&gt;=$H1775),$F1775,"")),if($E1775="Dropped",if(and(L$1&lt;=$I1775,L$1&gt;=$H1775),if(Year($D1775)=L$1,$F1775*0.8,if((year($D1775)+1)=L$1,$F1775*0.6,$F1775*0.4)) ,""),if($E1775="Minors",0,if($E1775="FA Contract",if(and(L$1&lt;=$I1775,L$1&gt;=$H1775),$F1775,""),if($E1775="YP Contract",if(L$1=$H1775,500000,if(L$1=($H1775+1),1000000,if(L$1=($H1775+2),1500000,"")))))))))</f>
        <v/>
      </c>
      <c r="M1775" s="65" t="str">
        <f t="shared" si="2695"/>
        <v/>
      </c>
      <c r="N1775" s="65" t="str">
        <f t="shared" si="2695"/>
        <v/>
      </c>
      <c r="O1775" s="65" t="str">
        <f t="shared" si="2695"/>
        <v/>
      </c>
      <c r="P1775" s="65" t="str">
        <f t="shared" si="2695"/>
        <v/>
      </c>
      <c r="Q1775" s="65" t="str">
        <f t="shared" si="2695"/>
        <v/>
      </c>
      <c r="R1775" s="65" t="str">
        <f t="shared" si="2695"/>
        <v/>
      </c>
      <c r="S1775" s="65" t="str">
        <f t="shared" si="2695"/>
        <v/>
      </c>
      <c r="T1775" s="65" t="str">
        <f t="shared" si="2695"/>
        <v/>
      </c>
      <c r="U1775" s="65" t="str">
        <f t="shared" si="2695"/>
        <v/>
      </c>
      <c r="V1775" s="65" t="str">
        <f t="shared" si="2695"/>
        <v/>
      </c>
      <c r="W1775" s="65" t="str">
        <f t="shared" si="2695"/>
        <v/>
      </c>
      <c r="X1775" s="65" t="str">
        <f t="shared" si="2695"/>
        <v/>
      </c>
      <c r="Y1775" s="65" t="str">
        <f t="shared" si="2695"/>
        <v/>
      </c>
      <c r="Z1775" s="65" t="str">
        <f t="shared" si="2695"/>
        <v/>
      </c>
    </row>
    <row r="1776">
      <c r="B1776" s="23"/>
      <c r="C1776" s="9"/>
      <c r="D1776" s="9"/>
      <c r="E1776" s="9"/>
      <c r="F1776" s="2"/>
      <c r="G1776" s="3"/>
      <c r="I1776" s="64" t="str">
        <f t="shared" si="4"/>
        <v/>
      </c>
      <c r="J1776" s="13" t="str">
        <f t="shared" si="1840"/>
        <v/>
      </c>
      <c r="K1776" s="13" t="str">
        <f t="shared" si="1879"/>
        <v/>
      </c>
      <c r="L1776" s="65" t="str">
        <f t="shared" ref="L1776:Z1776" si="2696">if($E1776="","",if($E1776="Injured",if(and(L$1=year(today()),L$1&lt;=$I1776,L$1&gt;=$H1776),0,if(and(L$1&lt;=$I1776,L$1&gt;=$H1776),$F1776,"")),if($E1776="Dropped",if(and(L$1&lt;=$I1776,L$1&gt;=$H1776),if(Year($D1776)=L$1,$F1776*0.8,if((year($D1776)+1)=L$1,$F1776*0.6,$F1776*0.4)) ,""),if($E1776="Minors",0,if($E1776="FA Contract",if(and(L$1&lt;=$I1776,L$1&gt;=$H1776),$F1776,""),if($E1776="YP Contract",if(L$1=$H1776,500000,if(L$1=($H1776+1),1000000,if(L$1=($H1776+2),1500000,"")))))))))</f>
        <v/>
      </c>
      <c r="M1776" s="65" t="str">
        <f t="shared" si="2696"/>
        <v/>
      </c>
      <c r="N1776" s="65" t="str">
        <f t="shared" si="2696"/>
        <v/>
      </c>
      <c r="O1776" s="65" t="str">
        <f t="shared" si="2696"/>
        <v/>
      </c>
      <c r="P1776" s="65" t="str">
        <f t="shared" si="2696"/>
        <v/>
      </c>
      <c r="Q1776" s="65" t="str">
        <f t="shared" si="2696"/>
        <v/>
      </c>
      <c r="R1776" s="65" t="str">
        <f t="shared" si="2696"/>
        <v/>
      </c>
      <c r="S1776" s="65" t="str">
        <f t="shared" si="2696"/>
        <v/>
      </c>
      <c r="T1776" s="65" t="str">
        <f t="shared" si="2696"/>
        <v/>
      </c>
      <c r="U1776" s="65" t="str">
        <f t="shared" si="2696"/>
        <v/>
      </c>
      <c r="V1776" s="65" t="str">
        <f t="shared" si="2696"/>
        <v/>
      </c>
      <c r="W1776" s="65" t="str">
        <f t="shared" si="2696"/>
        <v/>
      </c>
      <c r="X1776" s="65" t="str">
        <f t="shared" si="2696"/>
        <v/>
      </c>
      <c r="Y1776" s="65" t="str">
        <f t="shared" si="2696"/>
        <v/>
      </c>
      <c r="Z1776" s="65" t="str">
        <f t="shared" si="2696"/>
        <v/>
      </c>
    </row>
    <row r="1777">
      <c r="B1777" s="23"/>
      <c r="C1777" s="9"/>
      <c r="D1777" s="9"/>
      <c r="E1777" s="9"/>
      <c r="F1777" s="2"/>
      <c r="G1777" s="3"/>
      <c r="I1777" s="64" t="str">
        <f t="shared" si="4"/>
        <v/>
      </c>
      <c r="J1777" s="13" t="str">
        <f t="shared" si="1840"/>
        <v/>
      </c>
      <c r="K1777" s="13" t="str">
        <f t="shared" si="1879"/>
        <v/>
      </c>
      <c r="L1777" s="65" t="str">
        <f t="shared" ref="L1777:Z1777" si="2697">if($E1777="","",if($E1777="Injured",if(and(L$1=year(today()),L$1&lt;=$I1777,L$1&gt;=$H1777),0,if(and(L$1&lt;=$I1777,L$1&gt;=$H1777),$F1777,"")),if($E1777="Dropped",if(and(L$1&lt;=$I1777,L$1&gt;=$H1777),if(Year($D1777)=L$1,$F1777*0.8,if((year($D1777)+1)=L$1,$F1777*0.6,$F1777*0.4)) ,""),if($E1777="Minors",0,if($E1777="FA Contract",if(and(L$1&lt;=$I1777,L$1&gt;=$H1777),$F1777,""),if($E1777="YP Contract",if(L$1=$H1777,500000,if(L$1=($H1777+1),1000000,if(L$1=($H1777+2),1500000,"")))))))))</f>
        <v/>
      </c>
      <c r="M1777" s="65" t="str">
        <f t="shared" si="2697"/>
        <v/>
      </c>
      <c r="N1777" s="65" t="str">
        <f t="shared" si="2697"/>
        <v/>
      </c>
      <c r="O1777" s="65" t="str">
        <f t="shared" si="2697"/>
        <v/>
      </c>
      <c r="P1777" s="65" t="str">
        <f t="shared" si="2697"/>
        <v/>
      </c>
      <c r="Q1777" s="65" t="str">
        <f t="shared" si="2697"/>
        <v/>
      </c>
      <c r="R1777" s="65" t="str">
        <f t="shared" si="2697"/>
        <v/>
      </c>
      <c r="S1777" s="65" t="str">
        <f t="shared" si="2697"/>
        <v/>
      </c>
      <c r="T1777" s="65" t="str">
        <f t="shared" si="2697"/>
        <v/>
      </c>
      <c r="U1777" s="65" t="str">
        <f t="shared" si="2697"/>
        <v/>
      </c>
      <c r="V1777" s="65" t="str">
        <f t="shared" si="2697"/>
        <v/>
      </c>
      <c r="W1777" s="65" t="str">
        <f t="shared" si="2697"/>
        <v/>
      </c>
      <c r="X1777" s="65" t="str">
        <f t="shared" si="2697"/>
        <v/>
      </c>
      <c r="Y1777" s="65" t="str">
        <f t="shared" si="2697"/>
        <v/>
      </c>
      <c r="Z1777" s="65" t="str">
        <f t="shared" si="2697"/>
        <v/>
      </c>
    </row>
    <row r="1778">
      <c r="B1778" s="23"/>
      <c r="C1778" s="9"/>
      <c r="D1778" s="9"/>
      <c r="E1778" s="9"/>
      <c r="F1778" s="2"/>
      <c r="G1778" s="3"/>
      <c r="I1778" s="64" t="str">
        <f t="shared" si="4"/>
        <v/>
      </c>
      <c r="J1778" s="13" t="str">
        <f t="shared" si="1840"/>
        <v/>
      </c>
      <c r="K1778" s="13" t="str">
        <f t="shared" si="1879"/>
        <v/>
      </c>
      <c r="L1778" s="65" t="str">
        <f t="shared" ref="L1778:Z1778" si="2698">if($E1778="","",if($E1778="Injured",if(and(L$1=year(today()),L$1&lt;=$I1778,L$1&gt;=$H1778),0,if(and(L$1&lt;=$I1778,L$1&gt;=$H1778),$F1778,"")),if($E1778="Dropped",if(and(L$1&lt;=$I1778,L$1&gt;=$H1778),if(Year($D1778)=L$1,$F1778*0.8,if((year($D1778)+1)=L$1,$F1778*0.6,$F1778*0.4)) ,""),if($E1778="Minors",0,if($E1778="FA Contract",if(and(L$1&lt;=$I1778,L$1&gt;=$H1778),$F1778,""),if($E1778="YP Contract",if(L$1=$H1778,500000,if(L$1=($H1778+1),1000000,if(L$1=($H1778+2),1500000,"")))))))))</f>
        <v/>
      </c>
      <c r="M1778" s="65" t="str">
        <f t="shared" si="2698"/>
        <v/>
      </c>
      <c r="N1778" s="65" t="str">
        <f t="shared" si="2698"/>
        <v/>
      </c>
      <c r="O1778" s="65" t="str">
        <f t="shared" si="2698"/>
        <v/>
      </c>
      <c r="P1778" s="65" t="str">
        <f t="shared" si="2698"/>
        <v/>
      </c>
      <c r="Q1778" s="65" t="str">
        <f t="shared" si="2698"/>
        <v/>
      </c>
      <c r="R1778" s="65" t="str">
        <f t="shared" si="2698"/>
        <v/>
      </c>
      <c r="S1778" s="65" t="str">
        <f t="shared" si="2698"/>
        <v/>
      </c>
      <c r="T1778" s="65" t="str">
        <f t="shared" si="2698"/>
        <v/>
      </c>
      <c r="U1778" s="65" t="str">
        <f t="shared" si="2698"/>
        <v/>
      </c>
      <c r="V1778" s="65" t="str">
        <f t="shared" si="2698"/>
        <v/>
      </c>
      <c r="W1778" s="65" t="str">
        <f t="shared" si="2698"/>
        <v/>
      </c>
      <c r="X1778" s="65" t="str">
        <f t="shared" si="2698"/>
        <v/>
      </c>
      <c r="Y1778" s="65" t="str">
        <f t="shared" si="2698"/>
        <v/>
      </c>
      <c r="Z1778" s="65" t="str">
        <f t="shared" si="2698"/>
        <v/>
      </c>
    </row>
    <row r="1779">
      <c r="B1779" s="23"/>
      <c r="C1779" s="9"/>
      <c r="D1779" s="9"/>
      <c r="E1779" s="9"/>
      <c r="F1779" s="2"/>
      <c r="G1779" s="3"/>
      <c r="I1779" s="64" t="str">
        <f t="shared" si="4"/>
        <v/>
      </c>
      <c r="J1779" s="13" t="str">
        <f t="shared" si="1840"/>
        <v/>
      </c>
      <c r="K1779" s="13" t="str">
        <f t="shared" si="1879"/>
        <v/>
      </c>
      <c r="L1779" s="65" t="str">
        <f t="shared" ref="L1779:Z1779" si="2699">if($E1779="","",if($E1779="Injured",if(and(L$1=year(today()),L$1&lt;=$I1779,L$1&gt;=$H1779),0,if(and(L$1&lt;=$I1779,L$1&gt;=$H1779),$F1779,"")),if($E1779="Dropped",if(and(L$1&lt;=$I1779,L$1&gt;=$H1779),if(Year($D1779)=L$1,$F1779*0.8,if((year($D1779)+1)=L$1,$F1779*0.6,$F1779*0.4)) ,""),if($E1779="Minors",0,if($E1779="FA Contract",if(and(L$1&lt;=$I1779,L$1&gt;=$H1779),$F1779,""),if($E1779="YP Contract",if(L$1=$H1779,500000,if(L$1=($H1779+1),1000000,if(L$1=($H1779+2),1500000,"")))))))))</f>
        <v/>
      </c>
      <c r="M1779" s="65" t="str">
        <f t="shared" si="2699"/>
        <v/>
      </c>
      <c r="N1779" s="65" t="str">
        <f t="shared" si="2699"/>
        <v/>
      </c>
      <c r="O1779" s="65" t="str">
        <f t="shared" si="2699"/>
        <v/>
      </c>
      <c r="P1779" s="65" t="str">
        <f t="shared" si="2699"/>
        <v/>
      </c>
      <c r="Q1779" s="65" t="str">
        <f t="shared" si="2699"/>
        <v/>
      </c>
      <c r="R1779" s="65" t="str">
        <f t="shared" si="2699"/>
        <v/>
      </c>
      <c r="S1779" s="65" t="str">
        <f t="shared" si="2699"/>
        <v/>
      </c>
      <c r="T1779" s="65" t="str">
        <f t="shared" si="2699"/>
        <v/>
      </c>
      <c r="U1779" s="65" t="str">
        <f t="shared" si="2699"/>
        <v/>
      </c>
      <c r="V1779" s="65" t="str">
        <f t="shared" si="2699"/>
        <v/>
      </c>
      <c r="W1779" s="65" t="str">
        <f t="shared" si="2699"/>
        <v/>
      </c>
      <c r="X1779" s="65" t="str">
        <f t="shared" si="2699"/>
        <v/>
      </c>
      <c r="Y1779" s="65" t="str">
        <f t="shared" si="2699"/>
        <v/>
      </c>
      <c r="Z1779" s="65" t="str">
        <f t="shared" si="2699"/>
        <v/>
      </c>
    </row>
    <row r="1780">
      <c r="B1780" s="23"/>
      <c r="C1780" s="9"/>
      <c r="D1780" s="9"/>
      <c r="E1780" s="9"/>
      <c r="F1780" s="2"/>
      <c r="G1780" s="3"/>
      <c r="I1780" s="64" t="str">
        <f t="shared" si="4"/>
        <v/>
      </c>
      <c r="J1780" s="13" t="str">
        <f t="shared" si="1840"/>
        <v/>
      </c>
      <c r="K1780" s="13" t="str">
        <f t="shared" si="1879"/>
        <v/>
      </c>
      <c r="L1780" s="65" t="str">
        <f t="shared" ref="L1780:Z1780" si="2700">if($E1780="","",if($E1780="Injured",if(and(L$1=year(today()),L$1&lt;=$I1780,L$1&gt;=$H1780),0,if(and(L$1&lt;=$I1780,L$1&gt;=$H1780),$F1780,"")),if($E1780="Dropped",if(and(L$1&lt;=$I1780,L$1&gt;=$H1780),if(Year($D1780)=L$1,$F1780*0.8,if((year($D1780)+1)=L$1,$F1780*0.6,$F1780*0.4)) ,""),if($E1780="Minors",0,if($E1780="FA Contract",if(and(L$1&lt;=$I1780,L$1&gt;=$H1780),$F1780,""),if($E1780="YP Contract",if(L$1=$H1780,500000,if(L$1=($H1780+1),1000000,if(L$1=($H1780+2),1500000,"")))))))))</f>
        <v/>
      </c>
      <c r="M1780" s="65" t="str">
        <f t="shared" si="2700"/>
        <v/>
      </c>
      <c r="N1780" s="65" t="str">
        <f t="shared" si="2700"/>
        <v/>
      </c>
      <c r="O1780" s="65" t="str">
        <f t="shared" si="2700"/>
        <v/>
      </c>
      <c r="P1780" s="65" t="str">
        <f t="shared" si="2700"/>
        <v/>
      </c>
      <c r="Q1780" s="65" t="str">
        <f t="shared" si="2700"/>
        <v/>
      </c>
      <c r="R1780" s="65" t="str">
        <f t="shared" si="2700"/>
        <v/>
      </c>
      <c r="S1780" s="65" t="str">
        <f t="shared" si="2700"/>
        <v/>
      </c>
      <c r="T1780" s="65" t="str">
        <f t="shared" si="2700"/>
        <v/>
      </c>
      <c r="U1780" s="65" t="str">
        <f t="shared" si="2700"/>
        <v/>
      </c>
      <c r="V1780" s="65" t="str">
        <f t="shared" si="2700"/>
        <v/>
      </c>
      <c r="W1780" s="65" t="str">
        <f t="shared" si="2700"/>
        <v/>
      </c>
      <c r="X1780" s="65" t="str">
        <f t="shared" si="2700"/>
        <v/>
      </c>
      <c r="Y1780" s="65" t="str">
        <f t="shared" si="2700"/>
        <v/>
      </c>
      <c r="Z1780" s="65" t="str">
        <f t="shared" si="2700"/>
        <v/>
      </c>
    </row>
    <row r="1781">
      <c r="B1781" s="23"/>
      <c r="C1781" s="9"/>
      <c r="D1781" s="9"/>
      <c r="E1781" s="9"/>
      <c r="F1781" s="2"/>
      <c r="G1781" s="3"/>
      <c r="I1781" s="64" t="str">
        <f t="shared" si="4"/>
        <v/>
      </c>
      <c r="J1781" s="13" t="str">
        <f t="shared" si="1840"/>
        <v/>
      </c>
      <c r="K1781" s="13" t="str">
        <f t="shared" si="1879"/>
        <v/>
      </c>
      <c r="L1781" s="65" t="str">
        <f t="shared" ref="L1781:Z1781" si="2701">if($E1781="","",if($E1781="Injured",if(and(L$1=year(today()),L$1&lt;=$I1781,L$1&gt;=$H1781),0,if(and(L$1&lt;=$I1781,L$1&gt;=$H1781),$F1781,"")),if($E1781="Dropped",if(and(L$1&lt;=$I1781,L$1&gt;=$H1781),if(Year($D1781)=L$1,$F1781*0.8,if((year($D1781)+1)=L$1,$F1781*0.6,$F1781*0.4)) ,""),if($E1781="Minors",0,if($E1781="FA Contract",if(and(L$1&lt;=$I1781,L$1&gt;=$H1781),$F1781,""),if($E1781="YP Contract",if(L$1=$H1781,500000,if(L$1=($H1781+1),1000000,if(L$1=($H1781+2),1500000,"")))))))))</f>
        <v/>
      </c>
      <c r="M1781" s="65" t="str">
        <f t="shared" si="2701"/>
        <v/>
      </c>
      <c r="N1781" s="65" t="str">
        <f t="shared" si="2701"/>
        <v/>
      </c>
      <c r="O1781" s="65" t="str">
        <f t="shared" si="2701"/>
        <v/>
      </c>
      <c r="P1781" s="65" t="str">
        <f t="shared" si="2701"/>
        <v/>
      </c>
      <c r="Q1781" s="65" t="str">
        <f t="shared" si="2701"/>
        <v/>
      </c>
      <c r="R1781" s="65" t="str">
        <f t="shared" si="2701"/>
        <v/>
      </c>
      <c r="S1781" s="65" t="str">
        <f t="shared" si="2701"/>
        <v/>
      </c>
      <c r="T1781" s="65" t="str">
        <f t="shared" si="2701"/>
        <v/>
      </c>
      <c r="U1781" s="65" t="str">
        <f t="shared" si="2701"/>
        <v/>
      </c>
      <c r="V1781" s="65" t="str">
        <f t="shared" si="2701"/>
        <v/>
      </c>
      <c r="W1781" s="65" t="str">
        <f t="shared" si="2701"/>
        <v/>
      </c>
      <c r="X1781" s="65" t="str">
        <f t="shared" si="2701"/>
        <v/>
      </c>
      <c r="Y1781" s="65" t="str">
        <f t="shared" si="2701"/>
        <v/>
      </c>
      <c r="Z1781" s="65" t="str">
        <f t="shared" si="2701"/>
        <v/>
      </c>
    </row>
    <row r="1782">
      <c r="B1782" s="23"/>
      <c r="C1782" s="9"/>
      <c r="D1782" s="9"/>
      <c r="E1782" s="9"/>
      <c r="F1782" s="2"/>
      <c r="G1782" s="3"/>
      <c r="I1782" s="64" t="str">
        <f t="shared" si="4"/>
        <v/>
      </c>
      <c r="J1782" s="13" t="str">
        <f t="shared" si="1840"/>
        <v/>
      </c>
      <c r="K1782" s="13" t="str">
        <f t="shared" si="1879"/>
        <v/>
      </c>
      <c r="L1782" s="65" t="str">
        <f t="shared" ref="L1782:Z1782" si="2702">if($E1782="","",if($E1782="Injured",if(and(L$1=year(today()),L$1&lt;=$I1782,L$1&gt;=$H1782),0,if(and(L$1&lt;=$I1782,L$1&gt;=$H1782),$F1782,"")),if($E1782="Dropped",if(and(L$1&lt;=$I1782,L$1&gt;=$H1782),if(Year($D1782)=L$1,$F1782*0.8,if((year($D1782)+1)=L$1,$F1782*0.6,$F1782*0.4)) ,""),if($E1782="Minors",0,if($E1782="FA Contract",if(and(L$1&lt;=$I1782,L$1&gt;=$H1782),$F1782,""),if($E1782="YP Contract",if(L$1=$H1782,500000,if(L$1=($H1782+1),1000000,if(L$1=($H1782+2),1500000,"")))))))))</f>
        <v/>
      </c>
      <c r="M1782" s="65" t="str">
        <f t="shared" si="2702"/>
        <v/>
      </c>
      <c r="N1782" s="65" t="str">
        <f t="shared" si="2702"/>
        <v/>
      </c>
      <c r="O1782" s="65" t="str">
        <f t="shared" si="2702"/>
        <v/>
      </c>
      <c r="P1782" s="65" t="str">
        <f t="shared" si="2702"/>
        <v/>
      </c>
      <c r="Q1782" s="65" t="str">
        <f t="shared" si="2702"/>
        <v/>
      </c>
      <c r="R1782" s="65" t="str">
        <f t="shared" si="2702"/>
        <v/>
      </c>
      <c r="S1782" s="65" t="str">
        <f t="shared" si="2702"/>
        <v/>
      </c>
      <c r="T1782" s="65" t="str">
        <f t="shared" si="2702"/>
        <v/>
      </c>
      <c r="U1782" s="65" t="str">
        <f t="shared" si="2702"/>
        <v/>
      </c>
      <c r="V1782" s="65" t="str">
        <f t="shared" si="2702"/>
        <v/>
      </c>
      <c r="W1782" s="65" t="str">
        <f t="shared" si="2702"/>
        <v/>
      </c>
      <c r="X1782" s="65" t="str">
        <f t="shared" si="2702"/>
        <v/>
      </c>
      <c r="Y1782" s="65" t="str">
        <f t="shared" si="2702"/>
        <v/>
      </c>
      <c r="Z1782" s="65" t="str">
        <f t="shared" si="2702"/>
        <v/>
      </c>
    </row>
    <row r="1783">
      <c r="B1783" s="23"/>
      <c r="C1783" s="9"/>
      <c r="D1783" s="9"/>
      <c r="E1783" s="9"/>
      <c r="F1783" s="2"/>
      <c r="G1783" s="3"/>
      <c r="I1783" s="64" t="str">
        <f t="shared" si="4"/>
        <v/>
      </c>
      <c r="J1783" s="13" t="str">
        <f t="shared" si="1840"/>
        <v/>
      </c>
      <c r="K1783" s="13" t="str">
        <f t="shared" si="1879"/>
        <v/>
      </c>
      <c r="L1783" s="65" t="str">
        <f t="shared" ref="L1783:Z1783" si="2703">if($E1783="","",if($E1783="Injured",if(and(L$1=year(today()),L$1&lt;=$I1783,L$1&gt;=$H1783),0,if(and(L$1&lt;=$I1783,L$1&gt;=$H1783),$F1783,"")),if($E1783="Dropped",if(and(L$1&lt;=$I1783,L$1&gt;=$H1783),if(Year($D1783)=L$1,$F1783*0.8,if((year($D1783)+1)=L$1,$F1783*0.6,$F1783*0.4)) ,""),if($E1783="Minors",0,if($E1783="FA Contract",if(and(L$1&lt;=$I1783,L$1&gt;=$H1783),$F1783,""),if($E1783="YP Contract",if(L$1=$H1783,500000,if(L$1=($H1783+1),1000000,if(L$1=($H1783+2),1500000,"")))))))))</f>
        <v/>
      </c>
      <c r="M1783" s="65" t="str">
        <f t="shared" si="2703"/>
        <v/>
      </c>
      <c r="N1783" s="65" t="str">
        <f t="shared" si="2703"/>
        <v/>
      </c>
      <c r="O1783" s="65" t="str">
        <f t="shared" si="2703"/>
        <v/>
      </c>
      <c r="P1783" s="65" t="str">
        <f t="shared" si="2703"/>
        <v/>
      </c>
      <c r="Q1783" s="65" t="str">
        <f t="shared" si="2703"/>
        <v/>
      </c>
      <c r="R1783" s="65" t="str">
        <f t="shared" si="2703"/>
        <v/>
      </c>
      <c r="S1783" s="65" t="str">
        <f t="shared" si="2703"/>
        <v/>
      </c>
      <c r="T1783" s="65" t="str">
        <f t="shared" si="2703"/>
        <v/>
      </c>
      <c r="U1783" s="65" t="str">
        <f t="shared" si="2703"/>
        <v/>
      </c>
      <c r="V1783" s="65" t="str">
        <f t="shared" si="2703"/>
        <v/>
      </c>
      <c r="W1783" s="65" t="str">
        <f t="shared" si="2703"/>
        <v/>
      </c>
      <c r="X1783" s="65" t="str">
        <f t="shared" si="2703"/>
        <v/>
      </c>
      <c r="Y1783" s="65" t="str">
        <f t="shared" si="2703"/>
        <v/>
      </c>
      <c r="Z1783" s="65" t="str">
        <f t="shared" si="2703"/>
        <v/>
      </c>
    </row>
    <row r="1784">
      <c r="B1784" s="23"/>
      <c r="C1784" s="9"/>
      <c r="D1784" s="9"/>
      <c r="E1784" s="9"/>
      <c r="F1784" s="2"/>
      <c r="G1784" s="3"/>
      <c r="I1784" s="64" t="str">
        <f t="shared" si="4"/>
        <v/>
      </c>
      <c r="J1784" s="13" t="str">
        <f t="shared" si="1840"/>
        <v/>
      </c>
      <c r="K1784" s="13" t="str">
        <f t="shared" si="1879"/>
        <v/>
      </c>
      <c r="L1784" s="65" t="str">
        <f t="shared" ref="L1784:Z1784" si="2704">if($E1784="","",if($E1784="Injured",if(and(L$1=year(today()),L$1&lt;=$I1784,L$1&gt;=$H1784),0,if(and(L$1&lt;=$I1784,L$1&gt;=$H1784),$F1784,"")),if($E1784="Dropped",if(and(L$1&lt;=$I1784,L$1&gt;=$H1784),if(Year($D1784)=L$1,$F1784*0.8,if((year($D1784)+1)=L$1,$F1784*0.6,$F1784*0.4)) ,""),if($E1784="Minors",0,if($E1784="FA Contract",if(and(L$1&lt;=$I1784,L$1&gt;=$H1784),$F1784,""),if($E1784="YP Contract",if(L$1=$H1784,500000,if(L$1=($H1784+1),1000000,if(L$1=($H1784+2),1500000,"")))))))))</f>
        <v/>
      </c>
      <c r="M1784" s="65" t="str">
        <f t="shared" si="2704"/>
        <v/>
      </c>
      <c r="N1784" s="65" t="str">
        <f t="shared" si="2704"/>
        <v/>
      </c>
      <c r="O1784" s="65" t="str">
        <f t="shared" si="2704"/>
        <v/>
      </c>
      <c r="P1784" s="65" t="str">
        <f t="shared" si="2704"/>
        <v/>
      </c>
      <c r="Q1784" s="65" t="str">
        <f t="shared" si="2704"/>
        <v/>
      </c>
      <c r="R1784" s="65" t="str">
        <f t="shared" si="2704"/>
        <v/>
      </c>
      <c r="S1784" s="65" t="str">
        <f t="shared" si="2704"/>
        <v/>
      </c>
      <c r="T1784" s="65" t="str">
        <f t="shared" si="2704"/>
        <v/>
      </c>
      <c r="U1784" s="65" t="str">
        <f t="shared" si="2704"/>
        <v/>
      </c>
      <c r="V1784" s="65" t="str">
        <f t="shared" si="2704"/>
        <v/>
      </c>
      <c r="W1784" s="65" t="str">
        <f t="shared" si="2704"/>
        <v/>
      </c>
      <c r="X1784" s="65" t="str">
        <f t="shared" si="2704"/>
        <v/>
      </c>
      <c r="Y1784" s="65" t="str">
        <f t="shared" si="2704"/>
        <v/>
      </c>
      <c r="Z1784" s="65" t="str">
        <f t="shared" si="2704"/>
        <v/>
      </c>
    </row>
    <row r="1785">
      <c r="B1785" s="23"/>
      <c r="C1785" s="9"/>
      <c r="D1785" s="9"/>
      <c r="E1785" s="9"/>
      <c r="F1785" s="2"/>
      <c r="G1785" s="3"/>
      <c r="I1785" s="64" t="str">
        <f t="shared" si="4"/>
        <v/>
      </c>
      <c r="J1785" s="13" t="str">
        <f t="shared" si="1840"/>
        <v/>
      </c>
      <c r="K1785" s="13" t="str">
        <f t="shared" si="1879"/>
        <v/>
      </c>
      <c r="L1785" s="65" t="str">
        <f t="shared" ref="L1785:Z1785" si="2705">if($E1785="","",if($E1785="Injured",if(and(L$1=year(today()),L$1&lt;=$I1785,L$1&gt;=$H1785),0,if(and(L$1&lt;=$I1785,L$1&gt;=$H1785),$F1785,"")),if($E1785="Dropped",if(and(L$1&lt;=$I1785,L$1&gt;=$H1785),if(Year($D1785)=L$1,$F1785*0.8,if((year($D1785)+1)=L$1,$F1785*0.6,$F1785*0.4)) ,""),if($E1785="Minors",0,if($E1785="FA Contract",if(and(L$1&lt;=$I1785,L$1&gt;=$H1785),$F1785,""),if($E1785="YP Contract",if(L$1=$H1785,500000,if(L$1=($H1785+1),1000000,if(L$1=($H1785+2),1500000,"")))))))))</f>
        <v/>
      </c>
      <c r="M1785" s="65" t="str">
        <f t="shared" si="2705"/>
        <v/>
      </c>
      <c r="N1785" s="65" t="str">
        <f t="shared" si="2705"/>
        <v/>
      </c>
      <c r="O1785" s="65" t="str">
        <f t="shared" si="2705"/>
        <v/>
      </c>
      <c r="P1785" s="65" t="str">
        <f t="shared" si="2705"/>
        <v/>
      </c>
      <c r="Q1785" s="65" t="str">
        <f t="shared" si="2705"/>
        <v/>
      </c>
      <c r="R1785" s="65" t="str">
        <f t="shared" si="2705"/>
        <v/>
      </c>
      <c r="S1785" s="65" t="str">
        <f t="shared" si="2705"/>
        <v/>
      </c>
      <c r="T1785" s="65" t="str">
        <f t="shared" si="2705"/>
        <v/>
      </c>
      <c r="U1785" s="65" t="str">
        <f t="shared" si="2705"/>
        <v/>
      </c>
      <c r="V1785" s="65" t="str">
        <f t="shared" si="2705"/>
        <v/>
      </c>
      <c r="W1785" s="65" t="str">
        <f t="shared" si="2705"/>
        <v/>
      </c>
      <c r="X1785" s="65" t="str">
        <f t="shared" si="2705"/>
        <v/>
      </c>
      <c r="Y1785" s="65" t="str">
        <f t="shared" si="2705"/>
        <v/>
      </c>
      <c r="Z1785" s="65" t="str">
        <f t="shared" si="2705"/>
        <v/>
      </c>
    </row>
    <row r="1786">
      <c r="B1786" s="23"/>
      <c r="C1786" s="9"/>
      <c r="D1786" s="9"/>
      <c r="E1786" s="9"/>
      <c r="F1786" s="2"/>
      <c r="G1786" s="3"/>
      <c r="I1786" s="64" t="str">
        <f t="shared" si="4"/>
        <v/>
      </c>
      <c r="J1786" s="13" t="str">
        <f t="shared" si="1840"/>
        <v/>
      </c>
      <c r="K1786" s="13" t="str">
        <f t="shared" si="1879"/>
        <v/>
      </c>
      <c r="L1786" s="65" t="str">
        <f t="shared" ref="L1786:Z1786" si="2706">if($E1786="","",if($E1786="Injured",if(and(L$1=year(today()),L$1&lt;=$I1786,L$1&gt;=$H1786),0,if(and(L$1&lt;=$I1786,L$1&gt;=$H1786),$F1786,"")),if($E1786="Dropped",if(and(L$1&lt;=$I1786,L$1&gt;=$H1786),if(Year($D1786)=L$1,$F1786*0.8,if((year($D1786)+1)=L$1,$F1786*0.6,$F1786*0.4)) ,""),if($E1786="Minors",0,if($E1786="FA Contract",if(and(L$1&lt;=$I1786,L$1&gt;=$H1786),$F1786,""),if($E1786="YP Contract",if(L$1=$H1786,500000,if(L$1=($H1786+1),1000000,if(L$1=($H1786+2),1500000,"")))))))))</f>
        <v/>
      </c>
      <c r="M1786" s="65" t="str">
        <f t="shared" si="2706"/>
        <v/>
      </c>
      <c r="N1786" s="65" t="str">
        <f t="shared" si="2706"/>
        <v/>
      </c>
      <c r="O1786" s="65" t="str">
        <f t="shared" si="2706"/>
        <v/>
      </c>
      <c r="P1786" s="65" t="str">
        <f t="shared" si="2706"/>
        <v/>
      </c>
      <c r="Q1786" s="65" t="str">
        <f t="shared" si="2706"/>
        <v/>
      </c>
      <c r="R1786" s="65" t="str">
        <f t="shared" si="2706"/>
        <v/>
      </c>
      <c r="S1786" s="65" t="str">
        <f t="shared" si="2706"/>
        <v/>
      </c>
      <c r="T1786" s="65" t="str">
        <f t="shared" si="2706"/>
        <v/>
      </c>
      <c r="U1786" s="65" t="str">
        <f t="shared" si="2706"/>
        <v/>
      </c>
      <c r="V1786" s="65" t="str">
        <f t="shared" si="2706"/>
        <v/>
      </c>
      <c r="W1786" s="65" t="str">
        <f t="shared" si="2706"/>
        <v/>
      </c>
      <c r="X1786" s="65" t="str">
        <f t="shared" si="2706"/>
        <v/>
      </c>
      <c r="Y1786" s="65" t="str">
        <f t="shared" si="2706"/>
        <v/>
      </c>
      <c r="Z1786" s="65" t="str">
        <f t="shared" si="2706"/>
        <v/>
      </c>
    </row>
    <row r="1787">
      <c r="B1787" s="23"/>
      <c r="C1787" s="9"/>
      <c r="D1787" s="9"/>
      <c r="E1787" s="9"/>
      <c r="F1787" s="2"/>
      <c r="G1787" s="3"/>
      <c r="I1787" s="64" t="str">
        <f t="shared" si="4"/>
        <v/>
      </c>
      <c r="J1787" s="13" t="str">
        <f t="shared" si="1840"/>
        <v/>
      </c>
      <c r="K1787" s="13" t="str">
        <f t="shared" si="1879"/>
        <v/>
      </c>
      <c r="L1787" s="65" t="str">
        <f t="shared" ref="L1787:Z1787" si="2707">if($E1787="","",if($E1787="Injured",if(and(L$1=year(today()),L$1&lt;=$I1787,L$1&gt;=$H1787),0,if(and(L$1&lt;=$I1787,L$1&gt;=$H1787),$F1787,"")),if($E1787="Dropped",if(and(L$1&lt;=$I1787,L$1&gt;=$H1787),if(Year($D1787)=L$1,$F1787*0.8,if((year($D1787)+1)=L$1,$F1787*0.6,$F1787*0.4)) ,""),if($E1787="Minors",0,if($E1787="FA Contract",if(and(L$1&lt;=$I1787,L$1&gt;=$H1787),$F1787,""),if($E1787="YP Contract",if(L$1=$H1787,500000,if(L$1=($H1787+1),1000000,if(L$1=($H1787+2),1500000,"")))))))))</f>
        <v/>
      </c>
      <c r="M1787" s="65" t="str">
        <f t="shared" si="2707"/>
        <v/>
      </c>
      <c r="N1787" s="65" t="str">
        <f t="shared" si="2707"/>
        <v/>
      </c>
      <c r="O1787" s="65" t="str">
        <f t="shared" si="2707"/>
        <v/>
      </c>
      <c r="P1787" s="65" t="str">
        <f t="shared" si="2707"/>
        <v/>
      </c>
      <c r="Q1787" s="65" t="str">
        <f t="shared" si="2707"/>
        <v/>
      </c>
      <c r="R1787" s="65" t="str">
        <f t="shared" si="2707"/>
        <v/>
      </c>
      <c r="S1787" s="65" t="str">
        <f t="shared" si="2707"/>
        <v/>
      </c>
      <c r="T1787" s="65" t="str">
        <f t="shared" si="2707"/>
        <v/>
      </c>
      <c r="U1787" s="65" t="str">
        <f t="shared" si="2707"/>
        <v/>
      </c>
      <c r="V1787" s="65" t="str">
        <f t="shared" si="2707"/>
        <v/>
      </c>
      <c r="W1787" s="65" t="str">
        <f t="shared" si="2707"/>
        <v/>
      </c>
      <c r="X1787" s="65" t="str">
        <f t="shared" si="2707"/>
        <v/>
      </c>
      <c r="Y1787" s="65" t="str">
        <f t="shared" si="2707"/>
        <v/>
      </c>
      <c r="Z1787" s="65" t="str">
        <f t="shared" si="2707"/>
        <v/>
      </c>
    </row>
    <row r="1788">
      <c r="B1788" s="23"/>
      <c r="C1788" s="9"/>
      <c r="D1788" s="9"/>
      <c r="E1788" s="9"/>
      <c r="F1788" s="2"/>
      <c r="G1788" s="3"/>
      <c r="I1788" s="64" t="str">
        <f t="shared" si="4"/>
        <v/>
      </c>
      <c r="J1788" s="13" t="str">
        <f t="shared" si="1840"/>
        <v/>
      </c>
      <c r="K1788" s="13" t="str">
        <f t="shared" si="1879"/>
        <v/>
      </c>
      <c r="L1788" s="65" t="str">
        <f t="shared" ref="L1788:Z1788" si="2708">if($E1788="","",if($E1788="Injured",if(and(L$1=year(today()),L$1&lt;=$I1788,L$1&gt;=$H1788),0,if(and(L$1&lt;=$I1788,L$1&gt;=$H1788),$F1788,"")),if($E1788="Dropped",if(and(L$1&lt;=$I1788,L$1&gt;=$H1788),if(Year($D1788)=L$1,$F1788*0.8,if((year($D1788)+1)=L$1,$F1788*0.6,$F1788*0.4)) ,""),if($E1788="Minors",0,if($E1788="FA Contract",if(and(L$1&lt;=$I1788,L$1&gt;=$H1788),$F1788,""),if($E1788="YP Contract",if(L$1=$H1788,500000,if(L$1=($H1788+1),1000000,if(L$1=($H1788+2),1500000,"")))))))))</f>
        <v/>
      </c>
      <c r="M1788" s="65" t="str">
        <f t="shared" si="2708"/>
        <v/>
      </c>
      <c r="N1788" s="65" t="str">
        <f t="shared" si="2708"/>
        <v/>
      </c>
      <c r="O1788" s="65" t="str">
        <f t="shared" si="2708"/>
        <v/>
      </c>
      <c r="P1788" s="65" t="str">
        <f t="shared" si="2708"/>
        <v/>
      </c>
      <c r="Q1788" s="65" t="str">
        <f t="shared" si="2708"/>
        <v/>
      </c>
      <c r="R1788" s="65" t="str">
        <f t="shared" si="2708"/>
        <v/>
      </c>
      <c r="S1788" s="65" t="str">
        <f t="shared" si="2708"/>
        <v/>
      </c>
      <c r="T1788" s="65" t="str">
        <f t="shared" si="2708"/>
        <v/>
      </c>
      <c r="U1788" s="65" t="str">
        <f t="shared" si="2708"/>
        <v/>
      </c>
      <c r="V1788" s="65" t="str">
        <f t="shared" si="2708"/>
        <v/>
      </c>
      <c r="W1788" s="65" t="str">
        <f t="shared" si="2708"/>
        <v/>
      </c>
      <c r="X1788" s="65" t="str">
        <f t="shared" si="2708"/>
        <v/>
      </c>
      <c r="Y1788" s="65" t="str">
        <f t="shared" si="2708"/>
        <v/>
      </c>
      <c r="Z1788" s="65" t="str">
        <f t="shared" si="2708"/>
        <v/>
      </c>
    </row>
    <row r="1789">
      <c r="B1789" s="23"/>
      <c r="C1789" s="9"/>
      <c r="D1789" s="9"/>
      <c r="E1789" s="9"/>
      <c r="F1789" s="2"/>
      <c r="G1789" s="3"/>
      <c r="I1789" s="64" t="str">
        <f t="shared" si="4"/>
        <v/>
      </c>
      <c r="J1789" s="13" t="str">
        <f t="shared" si="1840"/>
        <v/>
      </c>
      <c r="K1789" s="13" t="str">
        <f t="shared" si="1879"/>
        <v/>
      </c>
      <c r="L1789" s="65" t="str">
        <f t="shared" ref="L1789:Z1789" si="2709">if($E1789="","",if($E1789="Injured",if(and(L$1=year(today()),L$1&lt;=$I1789,L$1&gt;=$H1789),0,if(and(L$1&lt;=$I1789,L$1&gt;=$H1789),$F1789,"")),if($E1789="Dropped",if(and(L$1&lt;=$I1789,L$1&gt;=$H1789),if(Year($D1789)=L$1,$F1789*0.8,if((year($D1789)+1)=L$1,$F1789*0.6,$F1789*0.4)) ,""),if($E1789="Minors",0,if($E1789="FA Contract",if(and(L$1&lt;=$I1789,L$1&gt;=$H1789),$F1789,""),if($E1789="YP Contract",if(L$1=$H1789,500000,if(L$1=($H1789+1),1000000,if(L$1=($H1789+2),1500000,"")))))))))</f>
        <v/>
      </c>
      <c r="M1789" s="65" t="str">
        <f t="shared" si="2709"/>
        <v/>
      </c>
      <c r="N1789" s="65" t="str">
        <f t="shared" si="2709"/>
        <v/>
      </c>
      <c r="O1789" s="65" t="str">
        <f t="shared" si="2709"/>
        <v/>
      </c>
      <c r="P1789" s="65" t="str">
        <f t="shared" si="2709"/>
        <v/>
      </c>
      <c r="Q1789" s="65" t="str">
        <f t="shared" si="2709"/>
        <v/>
      </c>
      <c r="R1789" s="65" t="str">
        <f t="shared" si="2709"/>
        <v/>
      </c>
      <c r="S1789" s="65" t="str">
        <f t="shared" si="2709"/>
        <v/>
      </c>
      <c r="T1789" s="65" t="str">
        <f t="shared" si="2709"/>
        <v/>
      </c>
      <c r="U1789" s="65" t="str">
        <f t="shared" si="2709"/>
        <v/>
      </c>
      <c r="V1789" s="65" t="str">
        <f t="shared" si="2709"/>
        <v/>
      </c>
      <c r="W1789" s="65" t="str">
        <f t="shared" si="2709"/>
        <v/>
      </c>
      <c r="X1789" s="65" t="str">
        <f t="shared" si="2709"/>
        <v/>
      </c>
      <c r="Y1789" s="65" t="str">
        <f t="shared" si="2709"/>
        <v/>
      </c>
      <c r="Z1789" s="65" t="str">
        <f t="shared" si="2709"/>
        <v/>
      </c>
    </row>
    <row r="1790">
      <c r="B1790" s="23"/>
      <c r="C1790" s="9"/>
      <c r="D1790" s="9"/>
      <c r="E1790" s="9"/>
      <c r="F1790" s="2"/>
      <c r="G1790" s="3"/>
      <c r="I1790" s="64" t="str">
        <f t="shared" si="4"/>
        <v/>
      </c>
      <c r="J1790" s="13" t="str">
        <f t="shared" si="1840"/>
        <v/>
      </c>
      <c r="K1790" s="13" t="str">
        <f t="shared" si="1879"/>
        <v/>
      </c>
      <c r="L1790" s="65" t="str">
        <f t="shared" ref="L1790:Z1790" si="2710">if($E1790="","",if($E1790="Injured",if(and(L$1=year(today()),L$1&lt;=$I1790,L$1&gt;=$H1790),0,if(and(L$1&lt;=$I1790,L$1&gt;=$H1790),$F1790,"")),if($E1790="Dropped",if(and(L$1&lt;=$I1790,L$1&gt;=$H1790),if(Year($D1790)=L$1,$F1790*0.8,if((year($D1790)+1)=L$1,$F1790*0.6,$F1790*0.4)) ,""),if($E1790="Minors",0,if($E1790="FA Contract",if(and(L$1&lt;=$I1790,L$1&gt;=$H1790),$F1790,""),if($E1790="YP Contract",if(L$1=$H1790,500000,if(L$1=($H1790+1),1000000,if(L$1=($H1790+2),1500000,"")))))))))</f>
        <v/>
      </c>
      <c r="M1790" s="65" t="str">
        <f t="shared" si="2710"/>
        <v/>
      </c>
      <c r="N1790" s="65" t="str">
        <f t="shared" si="2710"/>
        <v/>
      </c>
      <c r="O1790" s="65" t="str">
        <f t="shared" si="2710"/>
        <v/>
      </c>
      <c r="P1790" s="65" t="str">
        <f t="shared" si="2710"/>
        <v/>
      </c>
      <c r="Q1790" s="65" t="str">
        <f t="shared" si="2710"/>
        <v/>
      </c>
      <c r="R1790" s="65" t="str">
        <f t="shared" si="2710"/>
        <v/>
      </c>
      <c r="S1790" s="65" t="str">
        <f t="shared" si="2710"/>
        <v/>
      </c>
      <c r="T1790" s="65" t="str">
        <f t="shared" si="2710"/>
        <v/>
      </c>
      <c r="U1790" s="65" t="str">
        <f t="shared" si="2710"/>
        <v/>
      </c>
      <c r="V1790" s="65" t="str">
        <f t="shared" si="2710"/>
        <v/>
      </c>
      <c r="W1790" s="65" t="str">
        <f t="shared" si="2710"/>
        <v/>
      </c>
      <c r="X1790" s="65" t="str">
        <f t="shared" si="2710"/>
        <v/>
      </c>
      <c r="Y1790" s="65" t="str">
        <f t="shared" si="2710"/>
        <v/>
      </c>
      <c r="Z1790" s="65" t="str">
        <f t="shared" si="2710"/>
        <v/>
      </c>
    </row>
    <row r="1791">
      <c r="B1791" s="23"/>
      <c r="C1791" s="9"/>
      <c r="D1791" s="9"/>
      <c r="E1791" s="9"/>
      <c r="F1791" s="2"/>
      <c r="G1791" s="3"/>
      <c r="I1791" s="64" t="str">
        <f t="shared" si="4"/>
        <v/>
      </c>
      <c r="J1791" s="13" t="str">
        <f t="shared" si="1840"/>
        <v/>
      </c>
      <c r="K1791" s="13" t="str">
        <f t="shared" si="1879"/>
        <v/>
      </c>
      <c r="L1791" s="65" t="str">
        <f t="shared" ref="L1791:Z1791" si="2711">if($E1791="","",if($E1791="Injured",if(and(L$1=year(today()),L$1&lt;=$I1791,L$1&gt;=$H1791),0,if(and(L$1&lt;=$I1791,L$1&gt;=$H1791),$F1791,"")),if($E1791="Dropped",if(and(L$1&lt;=$I1791,L$1&gt;=$H1791),if(Year($D1791)=L$1,$F1791*0.8,if((year($D1791)+1)=L$1,$F1791*0.6,$F1791*0.4)) ,""),if($E1791="Minors",0,if($E1791="FA Contract",if(and(L$1&lt;=$I1791,L$1&gt;=$H1791),$F1791,""),if($E1791="YP Contract",if(L$1=$H1791,500000,if(L$1=($H1791+1),1000000,if(L$1=($H1791+2),1500000,"")))))))))</f>
        <v/>
      </c>
      <c r="M1791" s="65" t="str">
        <f t="shared" si="2711"/>
        <v/>
      </c>
      <c r="N1791" s="65" t="str">
        <f t="shared" si="2711"/>
        <v/>
      </c>
      <c r="O1791" s="65" t="str">
        <f t="shared" si="2711"/>
        <v/>
      </c>
      <c r="P1791" s="65" t="str">
        <f t="shared" si="2711"/>
        <v/>
      </c>
      <c r="Q1791" s="65" t="str">
        <f t="shared" si="2711"/>
        <v/>
      </c>
      <c r="R1791" s="65" t="str">
        <f t="shared" si="2711"/>
        <v/>
      </c>
      <c r="S1791" s="65" t="str">
        <f t="shared" si="2711"/>
        <v/>
      </c>
      <c r="T1791" s="65" t="str">
        <f t="shared" si="2711"/>
        <v/>
      </c>
      <c r="U1791" s="65" t="str">
        <f t="shared" si="2711"/>
        <v/>
      </c>
      <c r="V1791" s="65" t="str">
        <f t="shared" si="2711"/>
        <v/>
      </c>
      <c r="W1791" s="65" t="str">
        <f t="shared" si="2711"/>
        <v/>
      </c>
      <c r="X1791" s="65" t="str">
        <f t="shared" si="2711"/>
        <v/>
      </c>
      <c r="Y1791" s="65" t="str">
        <f t="shared" si="2711"/>
        <v/>
      </c>
      <c r="Z1791" s="65" t="str">
        <f t="shared" si="2711"/>
        <v/>
      </c>
    </row>
    <row r="1792">
      <c r="B1792" s="23"/>
      <c r="C1792" s="9"/>
      <c r="D1792" s="9"/>
      <c r="E1792" s="9"/>
      <c r="F1792" s="2"/>
      <c r="G1792" s="3"/>
      <c r="I1792" s="64" t="str">
        <f t="shared" si="4"/>
        <v/>
      </c>
      <c r="J1792" s="13" t="str">
        <f t="shared" si="1840"/>
        <v/>
      </c>
      <c r="K1792" s="13" t="str">
        <f t="shared" si="1879"/>
        <v/>
      </c>
      <c r="L1792" s="65" t="str">
        <f t="shared" ref="L1792:Z1792" si="2712">if($E1792="","",if($E1792="Injured",if(and(L$1=year(today()),L$1&lt;=$I1792,L$1&gt;=$H1792),0,if(and(L$1&lt;=$I1792,L$1&gt;=$H1792),$F1792,"")),if($E1792="Dropped",if(and(L$1&lt;=$I1792,L$1&gt;=$H1792),if(Year($D1792)=L$1,$F1792*0.8,if((year($D1792)+1)=L$1,$F1792*0.6,$F1792*0.4)) ,""),if($E1792="Minors",0,if($E1792="FA Contract",if(and(L$1&lt;=$I1792,L$1&gt;=$H1792),$F1792,""),if($E1792="YP Contract",if(L$1=$H1792,500000,if(L$1=($H1792+1),1000000,if(L$1=($H1792+2),1500000,"")))))))))</f>
        <v/>
      </c>
      <c r="M1792" s="65" t="str">
        <f t="shared" si="2712"/>
        <v/>
      </c>
      <c r="N1792" s="65" t="str">
        <f t="shared" si="2712"/>
        <v/>
      </c>
      <c r="O1792" s="65" t="str">
        <f t="shared" si="2712"/>
        <v/>
      </c>
      <c r="P1792" s="65" t="str">
        <f t="shared" si="2712"/>
        <v/>
      </c>
      <c r="Q1792" s="65" t="str">
        <f t="shared" si="2712"/>
        <v/>
      </c>
      <c r="R1792" s="65" t="str">
        <f t="shared" si="2712"/>
        <v/>
      </c>
      <c r="S1792" s="65" t="str">
        <f t="shared" si="2712"/>
        <v/>
      </c>
      <c r="T1792" s="65" t="str">
        <f t="shared" si="2712"/>
        <v/>
      </c>
      <c r="U1792" s="65" t="str">
        <f t="shared" si="2712"/>
        <v/>
      </c>
      <c r="V1792" s="65" t="str">
        <f t="shared" si="2712"/>
        <v/>
      </c>
      <c r="W1792" s="65" t="str">
        <f t="shared" si="2712"/>
        <v/>
      </c>
      <c r="X1792" s="65" t="str">
        <f t="shared" si="2712"/>
        <v/>
      </c>
      <c r="Y1792" s="65" t="str">
        <f t="shared" si="2712"/>
        <v/>
      </c>
      <c r="Z1792" s="65" t="str">
        <f t="shared" si="2712"/>
        <v/>
      </c>
    </row>
    <row r="1793">
      <c r="B1793" s="23"/>
      <c r="C1793" s="9"/>
      <c r="D1793" s="9"/>
      <c r="E1793" s="9"/>
      <c r="F1793" s="2"/>
      <c r="G1793" s="3"/>
      <c r="I1793" s="64" t="str">
        <f t="shared" si="4"/>
        <v/>
      </c>
      <c r="J1793" s="13" t="str">
        <f t="shared" si="1840"/>
        <v/>
      </c>
      <c r="K1793" s="13" t="str">
        <f t="shared" si="1879"/>
        <v/>
      </c>
      <c r="L1793" s="65" t="str">
        <f t="shared" ref="L1793:Z1793" si="2713">if($E1793="","",if($E1793="Injured",if(and(L$1=year(today()),L$1&lt;=$I1793,L$1&gt;=$H1793),0,if(and(L$1&lt;=$I1793,L$1&gt;=$H1793),$F1793,"")),if($E1793="Dropped",if(and(L$1&lt;=$I1793,L$1&gt;=$H1793),if(Year($D1793)=L$1,$F1793*0.8,if((year($D1793)+1)=L$1,$F1793*0.6,$F1793*0.4)) ,""),if($E1793="Minors",0,if($E1793="FA Contract",if(and(L$1&lt;=$I1793,L$1&gt;=$H1793),$F1793,""),if($E1793="YP Contract",if(L$1=$H1793,500000,if(L$1=($H1793+1),1000000,if(L$1=($H1793+2),1500000,"")))))))))</f>
        <v/>
      </c>
      <c r="M1793" s="65" t="str">
        <f t="shared" si="2713"/>
        <v/>
      </c>
      <c r="N1793" s="65" t="str">
        <f t="shared" si="2713"/>
        <v/>
      </c>
      <c r="O1793" s="65" t="str">
        <f t="shared" si="2713"/>
        <v/>
      </c>
      <c r="P1793" s="65" t="str">
        <f t="shared" si="2713"/>
        <v/>
      </c>
      <c r="Q1793" s="65" t="str">
        <f t="shared" si="2713"/>
        <v/>
      </c>
      <c r="R1793" s="65" t="str">
        <f t="shared" si="2713"/>
        <v/>
      </c>
      <c r="S1793" s="65" t="str">
        <f t="shared" si="2713"/>
        <v/>
      </c>
      <c r="T1793" s="65" t="str">
        <f t="shared" si="2713"/>
        <v/>
      </c>
      <c r="U1793" s="65" t="str">
        <f t="shared" si="2713"/>
        <v/>
      </c>
      <c r="V1793" s="65" t="str">
        <f t="shared" si="2713"/>
        <v/>
      </c>
      <c r="W1793" s="65" t="str">
        <f t="shared" si="2713"/>
        <v/>
      </c>
      <c r="X1793" s="65" t="str">
        <f t="shared" si="2713"/>
        <v/>
      </c>
      <c r="Y1793" s="65" t="str">
        <f t="shared" si="2713"/>
        <v/>
      </c>
      <c r="Z1793" s="65" t="str">
        <f t="shared" si="2713"/>
        <v/>
      </c>
    </row>
    <row r="1794">
      <c r="B1794" s="23"/>
      <c r="C1794" s="9"/>
      <c r="D1794" s="9"/>
      <c r="E1794" s="9"/>
      <c r="F1794" s="2"/>
      <c r="G1794" s="3"/>
      <c r="I1794" s="64" t="str">
        <f t="shared" si="4"/>
        <v/>
      </c>
      <c r="J1794" s="13" t="str">
        <f t="shared" si="1840"/>
        <v/>
      </c>
      <c r="K1794" s="13" t="str">
        <f t="shared" si="1879"/>
        <v/>
      </c>
      <c r="L1794" s="65" t="str">
        <f t="shared" ref="L1794:Z1794" si="2714">if($E1794="","",if($E1794="Injured",if(and(L$1=year(today()),L$1&lt;=$I1794,L$1&gt;=$H1794),0,if(and(L$1&lt;=$I1794,L$1&gt;=$H1794),$F1794,"")),if($E1794="Dropped",if(and(L$1&lt;=$I1794,L$1&gt;=$H1794),if(Year($D1794)=L$1,$F1794*0.8,if((year($D1794)+1)=L$1,$F1794*0.6,$F1794*0.4)) ,""),if($E1794="Minors",0,if($E1794="FA Contract",if(and(L$1&lt;=$I1794,L$1&gt;=$H1794),$F1794,""),if($E1794="YP Contract",if(L$1=$H1794,500000,if(L$1=($H1794+1),1000000,if(L$1=($H1794+2),1500000,"")))))))))</f>
        <v/>
      </c>
      <c r="M1794" s="65" t="str">
        <f t="shared" si="2714"/>
        <v/>
      </c>
      <c r="N1794" s="65" t="str">
        <f t="shared" si="2714"/>
        <v/>
      </c>
      <c r="O1794" s="65" t="str">
        <f t="shared" si="2714"/>
        <v/>
      </c>
      <c r="P1794" s="65" t="str">
        <f t="shared" si="2714"/>
        <v/>
      </c>
      <c r="Q1794" s="65" t="str">
        <f t="shared" si="2714"/>
        <v/>
      </c>
      <c r="R1794" s="65" t="str">
        <f t="shared" si="2714"/>
        <v/>
      </c>
      <c r="S1794" s="65" t="str">
        <f t="shared" si="2714"/>
        <v/>
      </c>
      <c r="T1794" s="65" t="str">
        <f t="shared" si="2714"/>
        <v/>
      </c>
      <c r="U1794" s="65" t="str">
        <f t="shared" si="2714"/>
        <v/>
      </c>
      <c r="V1794" s="65" t="str">
        <f t="shared" si="2714"/>
        <v/>
      </c>
      <c r="W1794" s="65" t="str">
        <f t="shared" si="2714"/>
        <v/>
      </c>
      <c r="X1794" s="65" t="str">
        <f t="shared" si="2714"/>
        <v/>
      </c>
      <c r="Y1794" s="65" t="str">
        <f t="shared" si="2714"/>
        <v/>
      </c>
      <c r="Z1794" s="65" t="str">
        <f t="shared" si="2714"/>
        <v/>
      </c>
    </row>
    <row r="1795">
      <c r="B1795" s="23"/>
      <c r="C1795" s="9"/>
      <c r="D1795" s="9"/>
      <c r="E1795" s="9"/>
      <c r="F1795" s="2"/>
      <c r="G1795" s="3"/>
      <c r="I1795" s="64" t="str">
        <f t="shared" si="4"/>
        <v/>
      </c>
      <c r="J1795" s="13" t="str">
        <f t="shared" si="1840"/>
        <v/>
      </c>
      <c r="K1795" s="13" t="str">
        <f t="shared" si="1879"/>
        <v/>
      </c>
      <c r="L1795" s="65" t="str">
        <f t="shared" ref="L1795:Z1795" si="2715">if($E1795="","",if($E1795="Injured",if(and(L$1=year(today()),L$1&lt;=$I1795,L$1&gt;=$H1795),0,if(and(L$1&lt;=$I1795,L$1&gt;=$H1795),$F1795,"")),if($E1795="Dropped",if(and(L$1&lt;=$I1795,L$1&gt;=$H1795),if(Year($D1795)=L$1,$F1795*0.8,if((year($D1795)+1)=L$1,$F1795*0.6,$F1795*0.4)) ,""),if($E1795="Minors",0,if($E1795="FA Contract",if(and(L$1&lt;=$I1795,L$1&gt;=$H1795),$F1795,""),if($E1795="YP Contract",if(L$1=$H1795,500000,if(L$1=($H1795+1),1000000,if(L$1=($H1795+2),1500000,"")))))))))</f>
        <v/>
      </c>
      <c r="M1795" s="65" t="str">
        <f t="shared" si="2715"/>
        <v/>
      </c>
      <c r="N1795" s="65" t="str">
        <f t="shared" si="2715"/>
        <v/>
      </c>
      <c r="O1795" s="65" t="str">
        <f t="shared" si="2715"/>
        <v/>
      </c>
      <c r="P1795" s="65" t="str">
        <f t="shared" si="2715"/>
        <v/>
      </c>
      <c r="Q1795" s="65" t="str">
        <f t="shared" si="2715"/>
        <v/>
      </c>
      <c r="R1795" s="65" t="str">
        <f t="shared" si="2715"/>
        <v/>
      </c>
      <c r="S1795" s="65" t="str">
        <f t="shared" si="2715"/>
        <v/>
      </c>
      <c r="T1795" s="65" t="str">
        <f t="shared" si="2715"/>
        <v/>
      </c>
      <c r="U1795" s="65" t="str">
        <f t="shared" si="2715"/>
        <v/>
      </c>
      <c r="V1795" s="65" t="str">
        <f t="shared" si="2715"/>
        <v/>
      </c>
      <c r="W1795" s="65" t="str">
        <f t="shared" si="2715"/>
        <v/>
      </c>
      <c r="X1795" s="65" t="str">
        <f t="shared" si="2715"/>
        <v/>
      </c>
      <c r="Y1795" s="65" t="str">
        <f t="shared" si="2715"/>
        <v/>
      </c>
      <c r="Z1795" s="65" t="str">
        <f t="shared" si="2715"/>
        <v/>
      </c>
    </row>
    <row r="1796">
      <c r="B1796" s="23"/>
      <c r="C1796" s="9"/>
      <c r="D1796" s="9"/>
      <c r="E1796" s="9"/>
      <c r="F1796" s="2"/>
      <c r="G1796" s="3"/>
      <c r="I1796" s="64" t="str">
        <f t="shared" si="4"/>
        <v/>
      </c>
      <c r="J1796" s="13" t="str">
        <f t="shared" si="1840"/>
        <v/>
      </c>
      <c r="K1796" s="13" t="str">
        <f t="shared" si="1879"/>
        <v/>
      </c>
      <c r="L1796" s="65" t="str">
        <f t="shared" ref="L1796:Z1796" si="2716">if($E1796="","",if($E1796="Injured",if(and(L$1=year(today()),L$1&lt;=$I1796,L$1&gt;=$H1796),0,if(and(L$1&lt;=$I1796,L$1&gt;=$H1796),$F1796,"")),if($E1796="Dropped",if(and(L$1&lt;=$I1796,L$1&gt;=$H1796),if(Year($D1796)=L$1,$F1796*0.8,if((year($D1796)+1)=L$1,$F1796*0.6,$F1796*0.4)) ,""),if($E1796="Minors",0,if($E1796="FA Contract",if(and(L$1&lt;=$I1796,L$1&gt;=$H1796),$F1796,""),if($E1796="YP Contract",if(L$1=$H1796,500000,if(L$1=($H1796+1),1000000,if(L$1=($H1796+2),1500000,"")))))))))</f>
        <v/>
      </c>
      <c r="M1796" s="65" t="str">
        <f t="shared" si="2716"/>
        <v/>
      </c>
      <c r="N1796" s="65" t="str">
        <f t="shared" si="2716"/>
        <v/>
      </c>
      <c r="O1796" s="65" t="str">
        <f t="shared" si="2716"/>
        <v/>
      </c>
      <c r="P1796" s="65" t="str">
        <f t="shared" si="2716"/>
        <v/>
      </c>
      <c r="Q1796" s="65" t="str">
        <f t="shared" si="2716"/>
        <v/>
      </c>
      <c r="R1796" s="65" t="str">
        <f t="shared" si="2716"/>
        <v/>
      </c>
      <c r="S1796" s="65" t="str">
        <f t="shared" si="2716"/>
        <v/>
      </c>
      <c r="T1796" s="65" t="str">
        <f t="shared" si="2716"/>
        <v/>
      </c>
      <c r="U1796" s="65" t="str">
        <f t="shared" si="2716"/>
        <v/>
      </c>
      <c r="V1796" s="65" t="str">
        <f t="shared" si="2716"/>
        <v/>
      </c>
      <c r="W1796" s="65" t="str">
        <f t="shared" si="2716"/>
        <v/>
      </c>
      <c r="X1796" s="65" t="str">
        <f t="shared" si="2716"/>
        <v/>
      </c>
      <c r="Y1796" s="65" t="str">
        <f t="shared" si="2716"/>
        <v/>
      </c>
      <c r="Z1796" s="65" t="str">
        <f t="shared" si="2716"/>
        <v/>
      </c>
    </row>
    <row r="1797">
      <c r="B1797" s="23"/>
      <c r="C1797" s="9"/>
      <c r="D1797" s="9"/>
      <c r="E1797" s="9"/>
      <c r="F1797" s="2"/>
      <c r="G1797" s="3"/>
      <c r="I1797" s="64" t="str">
        <f t="shared" si="4"/>
        <v/>
      </c>
      <c r="J1797" s="13" t="str">
        <f t="shared" si="1840"/>
        <v/>
      </c>
      <c r="K1797" s="13" t="str">
        <f t="shared" si="1879"/>
        <v/>
      </c>
      <c r="L1797" s="65" t="str">
        <f t="shared" ref="L1797:Z1797" si="2717">if($E1797="","",if($E1797="Injured",if(and(L$1=year(today()),L$1&lt;=$I1797,L$1&gt;=$H1797),0,if(and(L$1&lt;=$I1797,L$1&gt;=$H1797),$F1797,"")),if($E1797="Dropped",if(and(L$1&lt;=$I1797,L$1&gt;=$H1797),if(Year($D1797)=L$1,$F1797*0.8,if((year($D1797)+1)=L$1,$F1797*0.6,$F1797*0.4)) ,""),if($E1797="Minors",0,if($E1797="FA Contract",if(and(L$1&lt;=$I1797,L$1&gt;=$H1797),$F1797,""),if($E1797="YP Contract",if(L$1=$H1797,500000,if(L$1=($H1797+1),1000000,if(L$1=($H1797+2),1500000,"")))))))))</f>
        <v/>
      </c>
      <c r="M1797" s="65" t="str">
        <f t="shared" si="2717"/>
        <v/>
      </c>
      <c r="N1797" s="65" t="str">
        <f t="shared" si="2717"/>
        <v/>
      </c>
      <c r="O1797" s="65" t="str">
        <f t="shared" si="2717"/>
        <v/>
      </c>
      <c r="P1797" s="65" t="str">
        <f t="shared" si="2717"/>
        <v/>
      </c>
      <c r="Q1797" s="65" t="str">
        <f t="shared" si="2717"/>
        <v/>
      </c>
      <c r="R1797" s="65" t="str">
        <f t="shared" si="2717"/>
        <v/>
      </c>
      <c r="S1797" s="65" t="str">
        <f t="shared" si="2717"/>
        <v/>
      </c>
      <c r="T1797" s="65" t="str">
        <f t="shared" si="2717"/>
        <v/>
      </c>
      <c r="U1797" s="65" t="str">
        <f t="shared" si="2717"/>
        <v/>
      </c>
      <c r="V1797" s="65" t="str">
        <f t="shared" si="2717"/>
        <v/>
      </c>
      <c r="W1797" s="65" t="str">
        <f t="shared" si="2717"/>
        <v/>
      </c>
      <c r="X1797" s="65" t="str">
        <f t="shared" si="2717"/>
        <v/>
      </c>
      <c r="Y1797" s="65" t="str">
        <f t="shared" si="2717"/>
        <v/>
      </c>
      <c r="Z1797" s="65" t="str">
        <f t="shared" si="2717"/>
        <v/>
      </c>
    </row>
    <row r="1798">
      <c r="B1798" s="23"/>
      <c r="C1798" s="9"/>
      <c r="D1798" s="9"/>
      <c r="E1798" s="9"/>
      <c r="F1798" s="2"/>
      <c r="G1798" s="3"/>
      <c r="I1798" s="64" t="str">
        <f t="shared" si="4"/>
        <v/>
      </c>
      <c r="J1798" s="13" t="str">
        <f t="shared" si="1840"/>
        <v/>
      </c>
      <c r="K1798" s="13" t="str">
        <f t="shared" si="1879"/>
        <v/>
      </c>
      <c r="L1798" s="65" t="str">
        <f t="shared" ref="L1798:Z1798" si="2718">if($E1798="","",if($E1798="Injured",if(and(L$1=year(today()),L$1&lt;=$I1798,L$1&gt;=$H1798),0,if(and(L$1&lt;=$I1798,L$1&gt;=$H1798),$F1798,"")),if($E1798="Dropped",if(and(L$1&lt;=$I1798,L$1&gt;=$H1798),if(Year($D1798)=L$1,$F1798*0.8,if((year($D1798)+1)=L$1,$F1798*0.6,$F1798*0.4)) ,""),if($E1798="Minors",0,if($E1798="FA Contract",if(and(L$1&lt;=$I1798,L$1&gt;=$H1798),$F1798,""),if($E1798="YP Contract",if(L$1=$H1798,500000,if(L$1=($H1798+1),1000000,if(L$1=($H1798+2),1500000,"")))))))))</f>
        <v/>
      </c>
      <c r="M1798" s="65" t="str">
        <f t="shared" si="2718"/>
        <v/>
      </c>
      <c r="N1798" s="65" t="str">
        <f t="shared" si="2718"/>
        <v/>
      </c>
      <c r="O1798" s="65" t="str">
        <f t="shared" si="2718"/>
        <v/>
      </c>
      <c r="P1798" s="65" t="str">
        <f t="shared" si="2718"/>
        <v/>
      </c>
      <c r="Q1798" s="65" t="str">
        <f t="shared" si="2718"/>
        <v/>
      </c>
      <c r="R1798" s="65" t="str">
        <f t="shared" si="2718"/>
        <v/>
      </c>
      <c r="S1798" s="65" t="str">
        <f t="shared" si="2718"/>
        <v/>
      </c>
      <c r="T1798" s="65" t="str">
        <f t="shared" si="2718"/>
        <v/>
      </c>
      <c r="U1798" s="65" t="str">
        <f t="shared" si="2718"/>
        <v/>
      </c>
      <c r="V1798" s="65" t="str">
        <f t="shared" si="2718"/>
        <v/>
      </c>
      <c r="W1798" s="65" t="str">
        <f t="shared" si="2718"/>
        <v/>
      </c>
      <c r="X1798" s="65" t="str">
        <f t="shared" si="2718"/>
        <v/>
      </c>
      <c r="Y1798" s="65" t="str">
        <f t="shared" si="2718"/>
        <v/>
      </c>
      <c r="Z1798" s="65" t="str">
        <f t="shared" si="2718"/>
        <v/>
      </c>
    </row>
    <row r="1799">
      <c r="B1799" s="23"/>
      <c r="C1799" s="9"/>
      <c r="D1799" s="9"/>
      <c r="E1799" s="9"/>
      <c r="F1799" s="2"/>
      <c r="G1799" s="3"/>
      <c r="I1799" s="64" t="str">
        <f t="shared" si="4"/>
        <v/>
      </c>
      <c r="J1799" s="13" t="str">
        <f t="shared" si="1840"/>
        <v/>
      </c>
      <c r="K1799" s="13" t="str">
        <f t="shared" si="1879"/>
        <v/>
      </c>
      <c r="L1799" s="65" t="str">
        <f t="shared" ref="L1799:Z1799" si="2719">if($E1799="","",if($E1799="Injured",if(and(L$1=year(today()),L$1&lt;=$I1799,L$1&gt;=$H1799),0,if(and(L$1&lt;=$I1799,L$1&gt;=$H1799),$F1799,"")),if($E1799="Dropped",if(and(L$1&lt;=$I1799,L$1&gt;=$H1799),if(Year($D1799)=L$1,$F1799*0.8,if((year($D1799)+1)=L$1,$F1799*0.6,$F1799*0.4)) ,""),if($E1799="Minors",0,if($E1799="FA Contract",if(and(L$1&lt;=$I1799,L$1&gt;=$H1799),$F1799,""),if($E1799="YP Contract",if(L$1=$H1799,500000,if(L$1=($H1799+1),1000000,if(L$1=($H1799+2),1500000,"")))))))))</f>
        <v/>
      </c>
      <c r="M1799" s="65" t="str">
        <f t="shared" si="2719"/>
        <v/>
      </c>
      <c r="N1799" s="65" t="str">
        <f t="shared" si="2719"/>
        <v/>
      </c>
      <c r="O1799" s="65" t="str">
        <f t="shared" si="2719"/>
        <v/>
      </c>
      <c r="P1799" s="65" t="str">
        <f t="shared" si="2719"/>
        <v/>
      </c>
      <c r="Q1799" s="65" t="str">
        <f t="shared" si="2719"/>
        <v/>
      </c>
      <c r="R1799" s="65" t="str">
        <f t="shared" si="2719"/>
        <v/>
      </c>
      <c r="S1799" s="65" t="str">
        <f t="shared" si="2719"/>
        <v/>
      </c>
      <c r="T1799" s="65" t="str">
        <f t="shared" si="2719"/>
        <v/>
      </c>
      <c r="U1799" s="65" t="str">
        <f t="shared" si="2719"/>
        <v/>
      </c>
      <c r="V1799" s="65" t="str">
        <f t="shared" si="2719"/>
        <v/>
      </c>
      <c r="W1799" s="65" t="str">
        <f t="shared" si="2719"/>
        <v/>
      </c>
      <c r="X1799" s="65" t="str">
        <f t="shared" si="2719"/>
        <v/>
      </c>
      <c r="Y1799" s="65" t="str">
        <f t="shared" si="2719"/>
        <v/>
      </c>
      <c r="Z1799" s="65" t="str">
        <f t="shared" si="2719"/>
        <v/>
      </c>
    </row>
    <row r="1800">
      <c r="B1800" s="23"/>
      <c r="C1800" s="9"/>
      <c r="D1800" s="9"/>
      <c r="E1800" s="9"/>
      <c r="F1800" s="2"/>
      <c r="G1800" s="3"/>
      <c r="I1800" s="64" t="str">
        <f t="shared" si="4"/>
        <v/>
      </c>
      <c r="J1800" s="13" t="str">
        <f t="shared" si="1840"/>
        <v/>
      </c>
      <c r="K1800" s="13" t="str">
        <f t="shared" si="1879"/>
        <v/>
      </c>
      <c r="L1800" s="65" t="str">
        <f t="shared" ref="L1800:Z1800" si="2720">if($E1800="","",if($E1800="Injured",if(and(L$1=year(today()),L$1&lt;=$I1800,L$1&gt;=$H1800),0,if(and(L$1&lt;=$I1800,L$1&gt;=$H1800),$F1800,"")),if($E1800="Dropped",if(and(L$1&lt;=$I1800,L$1&gt;=$H1800),if(Year($D1800)=L$1,$F1800*0.8,if((year($D1800)+1)=L$1,$F1800*0.6,$F1800*0.4)) ,""),if($E1800="Minors",0,if($E1800="FA Contract",if(and(L$1&lt;=$I1800,L$1&gt;=$H1800),$F1800,""),if($E1800="YP Contract",if(L$1=$H1800,500000,if(L$1=($H1800+1),1000000,if(L$1=($H1800+2),1500000,"")))))))))</f>
        <v/>
      </c>
      <c r="M1800" s="65" t="str">
        <f t="shared" si="2720"/>
        <v/>
      </c>
      <c r="N1800" s="65" t="str">
        <f t="shared" si="2720"/>
        <v/>
      </c>
      <c r="O1800" s="65" t="str">
        <f t="shared" si="2720"/>
        <v/>
      </c>
      <c r="P1800" s="65" t="str">
        <f t="shared" si="2720"/>
        <v/>
      </c>
      <c r="Q1800" s="65" t="str">
        <f t="shared" si="2720"/>
        <v/>
      </c>
      <c r="R1800" s="65" t="str">
        <f t="shared" si="2720"/>
        <v/>
      </c>
      <c r="S1800" s="65" t="str">
        <f t="shared" si="2720"/>
        <v/>
      </c>
      <c r="T1800" s="65" t="str">
        <f t="shared" si="2720"/>
        <v/>
      </c>
      <c r="U1800" s="65" t="str">
        <f t="shared" si="2720"/>
        <v/>
      </c>
      <c r="V1800" s="65" t="str">
        <f t="shared" si="2720"/>
        <v/>
      </c>
      <c r="W1800" s="65" t="str">
        <f t="shared" si="2720"/>
        <v/>
      </c>
      <c r="X1800" s="65" t="str">
        <f t="shared" si="2720"/>
        <v/>
      </c>
      <c r="Y1800" s="65" t="str">
        <f t="shared" si="2720"/>
        <v/>
      </c>
      <c r="Z1800" s="65" t="str">
        <f t="shared" si="2720"/>
        <v/>
      </c>
    </row>
    <row r="1801">
      <c r="B1801" s="23"/>
      <c r="C1801" s="9"/>
      <c r="D1801" s="9"/>
      <c r="E1801" s="9"/>
      <c r="F1801" s="2"/>
      <c r="G1801" s="3"/>
      <c r="I1801" s="64" t="str">
        <f t="shared" si="4"/>
        <v/>
      </c>
      <c r="J1801" s="13" t="str">
        <f t="shared" si="1840"/>
        <v/>
      </c>
      <c r="K1801" s="13" t="str">
        <f t="shared" si="1879"/>
        <v/>
      </c>
      <c r="L1801" s="65" t="str">
        <f t="shared" ref="L1801:Z1801" si="2721">if($E1801="","",if($E1801="Injured",if(and(L$1=year(today()),L$1&lt;=$I1801,L$1&gt;=$H1801),0,if(and(L$1&lt;=$I1801,L$1&gt;=$H1801),$F1801,"")),if($E1801="Dropped",if(and(L$1&lt;=$I1801,L$1&gt;=$H1801),if(Year($D1801)=L$1,$F1801*0.8,if((year($D1801)+1)=L$1,$F1801*0.6,$F1801*0.4)) ,""),if($E1801="Minors",0,if($E1801="FA Contract",if(and(L$1&lt;=$I1801,L$1&gt;=$H1801),$F1801,""),if($E1801="YP Contract",if(L$1=$H1801,500000,if(L$1=($H1801+1),1000000,if(L$1=($H1801+2),1500000,"")))))))))</f>
        <v/>
      </c>
      <c r="M1801" s="65" t="str">
        <f t="shared" si="2721"/>
        <v/>
      </c>
      <c r="N1801" s="65" t="str">
        <f t="shared" si="2721"/>
        <v/>
      </c>
      <c r="O1801" s="65" t="str">
        <f t="shared" si="2721"/>
        <v/>
      </c>
      <c r="P1801" s="65" t="str">
        <f t="shared" si="2721"/>
        <v/>
      </c>
      <c r="Q1801" s="65" t="str">
        <f t="shared" si="2721"/>
        <v/>
      </c>
      <c r="R1801" s="65" t="str">
        <f t="shared" si="2721"/>
        <v/>
      </c>
      <c r="S1801" s="65" t="str">
        <f t="shared" si="2721"/>
        <v/>
      </c>
      <c r="T1801" s="65" t="str">
        <f t="shared" si="2721"/>
        <v/>
      </c>
      <c r="U1801" s="65" t="str">
        <f t="shared" si="2721"/>
        <v/>
      </c>
      <c r="V1801" s="65" t="str">
        <f t="shared" si="2721"/>
        <v/>
      </c>
      <c r="W1801" s="65" t="str">
        <f t="shared" si="2721"/>
        <v/>
      </c>
      <c r="X1801" s="65" t="str">
        <f t="shared" si="2721"/>
        <v/>
      </c>
      <c r="Y1801" s="65" t="str">
        <f t="shared" si="2721"/>
        <v/>
      </c>
      <c r="Z1801" s="65" t="str">
        <f t="shared" si="2721"/>
        <v/>
      </c>
    </row>
    <row r="1802">
      <c r="B1802" s="23"/>
      <c r="C1802" s="9"/>
      <c r="D1802" s="9"/>
      <c r="E1802" s="9"/>
      <c r="F1802" s="2"/>
      <c r="G1802" s="3"/>
      <c r="I1802" s="64" t="str">
        <f t="shared" si="4"/>
        <v/>
      </c>
      <c r="J1802" s="13" t="str">
        <f t="shared" si="1840"/>
        <v/>
      </c>
      <c r="K1802" s="13" t="str">
        <f t="shared" si="1879"/>
        <v/>
      </c>
      <c r="L1802" s="65" t="str">
        <f t="shared" ref="L1802:Z1802" si="2722">if($E1802="","",if($E1802="Injured",if(and(L$1=year(today()),L$1&lt;=$I1802,L$1&gt;=$H1802),0,if(and(L$1&lt;=$I1802,L$1&gt;=$H1802),$F1802,"")),if($E1802="Dropped",if(and(L$1&lt;=$I1802,L$1&gt;=$H1802),if(Year($D1802)=L$1,$F1802*0.8,if((year($D1802)+1)=L$1,$F1802*0.6,$F1802*0.4)) ,""),if($E1802="Minors",0,if($E1802="FA Contract",if(and(L$1&lt;=$I1802,L$1&gt;=$H1802),$F1802,""),if($E1802="YP Contract",if(L$1=$H1802,500000,if(L$1=($H1802+1),1000000,if(L$1=($H1802+2),1500000,"")))))))))</f>
        <v/>
      </c>
      <c r="M1802" s="65" t="str">
        <f t="shared" si="2722"/>
        <v/>
      </c>
      <c r="N1802" s="65" t="str">
        <f t="shared" si="2722"/>
        <v/>
      </c>
      <c r="O1802" s="65" t="str">
        <f t="shared" si="2722"/>
        <v/>
      </c>
      <c r="P1802" s="65" t="str">
        <f t="shared" si="2722"/>
        <v/>
      </c>
      <c r="Q1802" s="65" t="str">
        <f t="shared" si="2722"/>
        <v/>
      </c>
      <c r="R1802" s="65" t="str">
        <f t="shared" si="2722"/>
        <v/>
      </c>
      <c r="S1802" s="65" t="str">
        <f t="shared" si="2722"/>
        <v/>
      </c>
      <c r="T1802" s="65" t="str">
        <f t="shared" si="2722"/>
        <v/>
      </c>
      <c r="U1802" s="65" t="str">
        <f t="shared" si="2722"/>
        <v/>
      </c>
      <c r="V1802" s="65" t="str">
        <f t="shared" si="2722"/>
        <v/>
      </c>
      <c r="W1802" s="65" t="str">
        <f t="shared" si="2722"/>
        <v/>
      </c>
      <c r="X1802" s="65" t="str">
        <f t="shared" si="2722"/>
        <v/>
      </c>
      <c r="Y1802" s="65" t="str">
        <f t="shared" si="2722"/>
        <v/>
      </c>
      <c r="Z1802" s="65" t="str">
        <f t="shared" si="2722"/>
        <v/>
      </c>
    </row>
    <row r="1803">
      <c r="B1803" s="23"/>
      <c r="C1803" s="9"/>
      <c r="D1803" s="9"/>
      <c r="E1803" s="9"/>
      <c r="F1803" s="2"/>
      <c r="G1803" s="3"/>
      <c r="I1803" s="64" t="str">
        <f t="shared" si="4"/>
        <v/>
      </c>
      <c r="J1803" s="13" t="str">
        <f t="shared" si="1840"/>
        <v/>
      </c>
      <c r="K1803" s="13" t="str">
        <f t="shared" si="1879"/>
        <v/>
      </c>
      <c r="L1803" s="65" t="str">
        <f t="shared" ref="L1803:Z1803" si="2723">if($E1803="","",if($E1803="Injured",if(and(L$1=year(today()),L$1&lt;=$I1803,L$1&gt;=$H1803),0,if(and(L$1&lt;=$I1803,L$1&gt;=$H1803),$F1803,"")),if($E1803="Dropped",if(and(L$1&lt;=$I1803,L$1&gt;=$H1803),if(Year($D1803)=L$1,$F1803*0.8,if((year($D1803)+1)=L$1,$F1803*0.6,$F1803*0.4)) ,""),if($E1803="Minors",0,if($E1803="FA Contract",if(and(L$1&lt;=$I1803,L$1&gt;=$H1803),$F1803,""),if($E1803="YP Contract",if(L$1=$H1803,500000,if(L$1=($H1803+1),1000000,if(L$1=($H1803+2),1500000,"")))))))))</f>
        <v/>
      </c>
      <c r="M1803" s="65" t="str">
        <f t="shared" si="2723"/>
        <v/>
      </c>
      <c r="N1803" s="65" t="str">
        <f t="shared" si="2723"/>
        <v/>
      </c>
      <c r="O1803" s="65" t="str">
        <f t="shared" si="2723"/>
        <v/>
      </c>
      <c r="P1803" s="65" t="str">
        <f t="shared" si="2723"/>
        <v/>
      </c>
      <c r="Q1803" s="65" t="str">
        <f t="shared" si="2723"/>
        <v/>
      </c>
      <c r="R1803" s="65" t="str">
        <f t="shared" si="2723"/>
        <v/>
      </c>
      <c r="S1803" s="65" t="str">
        <f t="shared" si="2723"/>
        <v/>
      </c>
      <c r="T1803" s="65" t="str">
        <f t="shared" si="2723"/>
        <v/>
      </c>
      <c r="U1803" s="65" t="str">
        <f t="shared" si="2723"/>
        <v/>
      </c>
      <c r="V1803" s="65" t="str">
        <f t="shared" si="2723"/>
        <v/>
      </c>
      <c r="W1803" s="65" t="str">
        <f t="shared" si="2723"/>
        <v/>
      </c>
      <c r="X1803" s="65" t="str">
        <f t="shared" si="2723"/>
        <v/>
      </c>
      <c r="Y1803" s="65" t="str">
        <f t="shared" si="2723"/>
        <v/>
      </c>
      <c r="Z1803" s="65" t="str">
        <f t="shared" si="2723"/>
        <v/>
      </c>
    </row>
    <row r="1804">
      <c r="B1804" s="23"/>
      <c r="C1804" s="9"/>
      <c r="D1804" s="9"/>
      <c r="E1804" s="9"/>
      <c r="F1804" s="2"/>
      <c r="G1804" s="3"/>
      <c r="I1804" s="64" t="str">
        <f t="shared" si="4"/>
        <v/>
      </c>
      <c r="J1804" s="13" t="str">
        <f t="shared" si="1840"/>
        <v/>
      </c>
      <c r="K1804" s="13" t="str">
        <f t="shared" si="1879"/>
        <v/>
      </c>
      <c r="L1804" s="65" t="str">
        <f t="shared" ref="L1804:Z1804" si="2724">if($E1804="","",if($E1804="Injured",if(and(L$1=year(today()),L$1&lt;=$I1804,L$1&gt;=$H1804),0,if(and(L$1&lt;=$I1804,L$1&gt;=$H1804),$F1804,"")),if($E1804="Dropped",if(and(L$1&lt;=$I1804,L$1&gt;=$H1804),if(Year($D1804)=L$1,$F1804*0.8,if((year($D1804)+1)=L$1,$F1804*0.6,$F1804*0.4)) ,""),if($E1804="Minors",0,if($E1804="FA Contract",if(and(L$1&lt;=$I1804,L$1&gt;=$H1804),$F1804,""),if($E1804="YP Contract",if(L$1=$H1804,500000,if(L$1=($H1804+1),1000000,if(L$1=($H1804+2),1500000,"")))))))))</f>
        <v/>
      </c>
      <c r="M1804" s="65" t="str">
        <f t="shared" si="2724"/>
        <v/>
      </c>
      <c r="N1804" s="65" t="str">
        <f t="shared" si="2724"/>
        <v/>
      </c>
      <c r="O1804" s="65" t="str">
        <f t="shared" si="2724"/>
        <v/>
      </c>
      <c r="P1804" s="65" t="str">
        <f t="shared" si="2724"/>
        <v/>
      </c>
      <c r="Q1804" s="65" t="str">
        <f t="shared" si="2724"/>
        <v/>
      </c>
      <c r="R1804" s="65" t="str">
        <f t="shared" si="2724"/>
        <v/>
      </c>
      <c r="S1804" s="65" t="str">
        <f t="shared" si="2724"/>
        <v/>
      </c>
      <c r="T1804" s="65" t="str">
        <f t="shared" si="2724"/>
        <v/>
      </c>
      <c r="U1804" s="65" t="str">
        <f t="shared" si="2724"/>
        <v/>
      </c>
      <c r="V1804" s="65" t="str">
        <f t="shared" si="2724"/>
        <v/>
      </c>
      <c r="W1804" s="65" t="str">
        <f t="shared" si="2724"/>
        <v/>
      </c>
      <c r="X1804" s="65" t="str">
        <f t="shared" si="2724"/>
        <v/>
      </c>
      <c r="Y1804" s="65" t="str">
        <f t="shared" si="2724"/>
        <v/>
      </c>
      <c r="Z1804" s="65" t="str">
        <f t="shared" si="2724"/>
        <v/>
      </c>
    </row>
    <row r="1805">
      <c r="B1805" s="23"/>
      <c r="C1805" s="9"/>
      <c r="D1805" s="9"/>
      <c r="E1805" s="9"/>
      <c r="F1805" s="2"/>
      <c r="G1805" s="3"/>
      <c r="I1805" s="64" t="str">
        <f t="shared" si="4"/>
        <v/>
      </c>
      <c r="J1805" s="13" t="str">
        <f t="shared" si="1840"/>
        <v/>
      </c>
      <c r="K1805" s="13" t="str">
        <f t="shared" si="1879"/>
        <v/>
      </c>
      <c r="L1805" s="65" t="str">
        <f t="shared" ref="L1805:Z1805" si="2725">if($E1805="","",if($E1805="Injured",if(and(L$1=year(today()),L$1&lt;=$I1805,L$1&gt;=$H1805),0,if(and(L$1&lt;=$I1805,L$1&gt;=$H1805),$F1805,"")),if($E1805="Dropped",if(and(L$1&lt;=$I1805,L$1&gt;=$H1805),if(Year($D1805)=L$1,$F1805*0.8,if((year($D1805)+1)=L$1,$F1805*0.6,$F1805*0.4)) ,""),if($E1805="Minors",0,if($E1805="FA Contract",if(and(L$1&lt;=$I1805,L$1&gt;=$H1805),$F1805,""),if($E1805="YP Contract",if(L$1=$H1805,500000,if(L$1=($H1805+1),1000000,if(L$1=($H1805+2),1500000,"")))))))))</f>
        <v/>
      </c>
      <c r="M1805" s="65" t="str">
        <f t="shared" si="2725"/>
        <v/>
      </c>
      <c r="N1805" s="65" t="str">
        <f t="shared" si="2725"/>
        <v/>
      </c>
      <c r="O1805" s="65" t="str">
        <f t="shared" si="2725"/>
        <v/>
      </c>
      <c r="P1805" s="65" t="str">
        <f t="shared" si="2725"/>
        <v/>
      </c>
      <c r="Q1805" s="65" t="str">
        <f t="shared" si="2725"/>
        <v/>
      </c>
      <c r="R1805" s="65" t="str">
        <f t="shared" si="2725"/>
        <v/>
      </c>
      <c r="S1805" s="65" t="str">
        <f t="shared" si="2725"/>
        <v/>
      </c>
      <c r="T1805" s="65" t="str">
        <f t="shared" si="2725"/>
        <v/>
      </c>
      <c r="U1805" s="65" t="str">
        <f t="shared" si="2725"/>
        <v/>
      </c>
      <c r="V1805" s="65" t="str">
        <f t="shared" si="2725"/>
        <v/>
      </c>
      <c r="W1805" s="65" t="str">
        <f t="shared" si="2725"/>
        <v/>
      </c>
      <c r="X1805" s="65" t="str">
        <f t="shared" si="2725"/>
        <v/>
      </c>
      <c r="Y1805" s="65" t="str">
        <f t="shared" si="2725"/>
        <v/>
      </c>
      <c r="Z1805" s="65" t="str">
        <f t="shared" si="2725"/>
        <v/>
      </c>
    </row>
    <row r="1806">
      <c r="B1806" s="23"/>
      <c r="C1806" s="9"/>
      <c r="D1806" s="9"/>
      <c r="E1806" s="9"/>
      <c r="F1806" s="2"/>
      <c r="G1806" s="3"/>
      <c r="I1806" s="64" t="str">
        <f t="shared" si="4"/>
        <v/>
      </c>
      <c r="J1806" s="13" t="str">
        <f t="shared" si="1840"/>
        <v/>
      </c>
      <c r="K1806" s="13" t="str">
        <f t="shared" si="1879"/>
        <v/>
      </c>
      <c r="L1806" s="65" t="str">
        <f t="shared" ref="L1806:Z1806" si="2726">if($E1806="","",if($E1806="Injured",if(and(L$1=year(today()),L$1&lt;=$I1806,L$1&gt;=$H1806),0,if(and(L$1&lt;=$I1806,L$1&gt;=$H1806),$F1806,"")),if($E1806="Dropped",if(and(L$1&lt;=$I1806,L$1&gt;=$H1806),if(Year($D1806)=L$1,$F1806*0.8,if((year($D1806)+1)=L$1,$F1806*0.6,$F1806*0.4)) ,""),if($E1806="Minors",0,if($E1806="FA Contract",if(and(L$1&lt;=$I1806,L$1&gt;=$H1806),$F1806,""),if($E1806="YP Contract",if(L$1=$H1806,500000,if(L$1=($H1806+1),1000000,if(L$1=($H1806+2),1500000,"")))))))))</f>
        <v/>
      </c>
      <c r="M1806" s="65" t="str">
        <f t="shared" si="2726"/>
        <v/>
      </c>
      <c r="N1806" s="65" t="str">
        <f t="shared" si="2726"/>
        <v/>
      </c>
      <c r="O1806" s="65" t="str">
        <f t="shared" si="2726"/>
        <v/>
      </c>
      <c r="P1806" s="65" t="str">
        <f t="shared" si="2726"/>
        <v/>
      </c>
      <c r="Q1806" s="65" t="str">
        <f t="shared" si="2726"/>
        <v/>
      </c>
      <c r="R1806" s="65" t="str">
        <f t="shared" si="2726"/>
        <v/>
      </c>
      <c r="S1806" s="65" t="str">
        <f t="shared" si="2726"/>
        <v/>
      </c>
      <c r="T1806" s="65" t="str">
        <f t="shared" si="2726"/>
        <v/>
      </c>
      <c r="U1806" s="65" t="str">
        <f t="shared" si="2726"/>
        <v/>
      </c>
      <c r="V1806" s="65" t="str">
        <f t="shared" si="2726"/>
        <v/>
      </c>
      <c r="W1806" s="65" t="str">
        <f t="shared" si="2726"/>
        <v/>
      </c>
      <c r="X1806" s="65" t="str">
        <f t="shared" si="2726"/>
        <v/>
      </c>
      <c r="Y1806" s="65" t="str">
        <f t="shared" si="2726"/>
        <v/>
      </c>
      <c r="Z1806" s="65" t="str">
        <f t="shared" si="2726"/>
        <v/>
      </c>
    </row>
    <row r="1807">
      <c r="B1807" s="23"/>
      <c r="C1807" s="9"/>
      <c r="D1807" s="9"/>
      <c r="E1807" s="9"/>
      <c r="F1807" s="2"/>
      <c r="G1807" s="3"/>
      <c r="I1807" s="64" t="str">
        <f t="shared" si="4"/>
        <v/>
      </c>
      <c r="J1807" s="13" t="str">
        <f t="shared" si="1840"/>
        <v/>
      </c>
      <c r="K1807" s="13" t="str">
        <f t="shared" si="1879"/>
        <v/>
      </c>
      <c r="L1807" s="65" t="str">
        <f t="shared" ref="L1807:Z1807" si="2727">if($E1807="","",if($E1807="Injured",if(and(L$1=year(today()),L$1&lt;=$I1807,L$1&gt;=$H1807),0,if(and(L$1&lt;=$I1807,L$1&gt;=$H1807),$F1807,"")),if($E1807="Dropped",if(and(L$1&lt;=$I1807,L$1&gt;=$H1807),if(Year($D1807)=L$1,$F1807*0.8,if((year($D1807)+1)=L$1,$F1807*0.6,$F1807*0.4)) ,""),if($E1807="Minors",0,if($E1807="FA Contract",if(and(L$1&lt;=$I1807,L$1&gt;=$H1807),$F1807,""),if($E1807="YP Contract",if(L$1=$H1807,500000,if(L$1=($H1807+1),1000000,if(L$1=($H1807+2),1500000,"")))))))))</f>
        <v/>
      </c>
      <c r="M1807" s="65" t="str">
        <f t="shared" si="2727"/>
        <v/>
      </c>
      <c r="N1807" s="65" t="str">
        <f t="shared" si="2727"/>
        <v/>
      </c>
      <c r="O1807" s="65" t="str">
        <f t="shared" si="2727"/>
        <v/>
      </c>
      <c r="P1807" s="65" t="str">
        <f t="shared" si="2727"/>
        <v/>
      </c>
      <c r="Q1807" s="65" t="str">
        <f t="shared" si="2727"/>
        <v/>
      </c>
      <c r="R1807" s="65" t="str">
        <f t="shared" si="2727"/>
        <v/>
      </c>
      <c r="S1807" s="65" t="str">
        <f t="shared" si="2727"/>
        <v/>
      </c>
      <c r="T1807" s="65" t="str">
        <f t="shared" si="2727"/>
        <v/>
      </c>
      <c r="U1807" s="65" t="str">
        <f t="shared" si="2727"/>
        <v/>
      </c>
      <c r="V1807" s="65" t="str">
        <f t="shared" si="2727"/>
        <v/>
      </c>
      <c r="W1807" s="65" t="str">
        <f t="shared" si="2727"/>
        <v/>
      </c>
      <c r="X1807" s="65" t="str">
        <f t="shared" si="2727"/>
        <v/>
      </c>
      <c r="Y1807" s="65" t="str">
        <f t="shared" si="2727"/>
        <v/>
      </c>
      <c r="Z1807" s="65" t="str">
        <f t="shared" si="2727"/>
        <v/>
      </c>
    </row>
    <row r="1808">
      <c r="B1808" s="23"/>
      <c r="C1808" s="9"/>
      <c r="D1808" s="9"/>
      <c r="E1808" s="9"/>
      <c r="F1808" s="2"/>
      <c r="G1808" s="3"/>
      <c r="I1808" s="64" t="str">
        <f t="shared" si="4"/>
        <v/>
      </c>
      <c r="J1808" s="13" t="str">
        <f t="shared" si="1840"/>
        <v/>
      </c>
      <c r="K1808" s="13" t="str">
        <f t="shared" si="1879"/>
        <v/>
      </c>
      <c r="L1808" s="65" t="str">
        <f t="shared" ref="L1808:Z1808" si="2728">if($E1808="","",if($E1808="Injured",if(and(L$1=year(today()),L$1&lt;=$I1808,L$1&gt;=$H1808),0,if(and(L$1&lt;=$I1808,L$1&gt;=$H1808),$F1808,"")),if($E1808="Dropped",if(and(L$1&lt;=$I1808,L$1&gt;=$H1808),if(Year($D1808)=L$1,$F1808*0.8,if((year($D1808)+1)=L$1,$F1808*0.6,$F1808*0.4)) ,""),if($E1808="Minors",0,if($E1808="FA Contract",if(and(L$1&lt;=$I1808,L$1&gt;=$H1808),$F1808,""),if($E1808="YP Contract",if(L$1=$H1808,500000,if(L$1=($H1808+1),1000000,if(L$1=($H1808+2),1500000,"")))))))))</f>
        <v/>
      </c>
      <c r="M1808" s="65" t="str">
        <f t="shared" si="2728"/>
        <v/>
      </c>
      <c r="N1808" s="65" t="str">
        <f t="shared" si="2728"/>
        <v/>
      </c>
      <c r="O1808" s="65" t="str">
        <f t="shared" si="2728"/>
        <v/>
      </c>
      <c r="P1808" s="65" t="str">
        <f t="shared" si="2728"/>
        <v/>
      </c>
      <c r="Q1808" s="65" t="str">
        <f t="shared" si="2728"/>
        <v/>
      </c>
      <c r="R1808" s="65" t="str">
        <f t="shared" si="2728"/>
        <v/>
      </c>
      <c r="S1808" s="65" t="str">
        <f t="shared" si="2728"/>
        <v/>
      </c>
      <c r="T1808" s="65" t="str">
        <f t="shared" si="2728"/>
        <v/>
      </c>
      <c r="U1808" s="65" t="str">
        <f t="shared" si="2728"/>
        <v/>
      </c>
      <c r="V1808" s="65" t="str">
        <f t="shared" si="2728"/>
        <v/>
      </c>
      <c r="W1808" s="65" t="str">
        <f t="shared" si="2728"/>
        <v/>
      </c>
      <c r="X1808" s="65" t="str">
        <f t="shared" si="2728"/>
        <v/>
      </c>
      <c r="Y1808" s="65" t="str">
        <f t="shared" si="2728"/>
        <v/>
      </c>
      <c r="Z1808" s="65" t="str">
        <f t="shared" si="2728"/>
        <v/>
      </c>
    </row>
    <row r="1809">
      <c r="B1809" s="23"/>
      <c r="C1809" s="9"/>
      <c r="D1809" s="9"/>
      <c r="E1809" s="9"/>
      <c r="F1809" s="2"/>
      <c r="G1809" s="3"/>
      <c r="I1809" s="64" t="str">
        <f t="shared" si="4"/>
        <v/>
      </c>
      <c r="J1809" s="13" t="str">
        <f t="shared" si="1840"/>
        <v/>
      </c>
      <c r="K1809" s="13" t="str">
        <f t="shared" si="1879"/>
        <v/>
      </c>
      <c r="L1809" s="65" t="str">
        <f t="shared" ref="L1809:Z1809" si="2729">if($E1809="","",if($E1809="Injured",if(and(L$1=year(today()),L$1&lt;=$I1809,L$1&gt;=$H1809),0,if(and(L$1&lt;=$I1809,L$1&gt;=$H1809),$F1809,"")),if($E1809="Dropped",if(and(L$1&lt;=$I1809,L$1&gt;=$H1809),if(Year($D1809)=L$1,$F1809*0.8,if((year($D1809)+1)=L$1,$F1809*0.6,$F1809*0.4)) ,""),if($E1809="Minors",0,if($E1809="FA Contract",if(and(L$1&lt;=$I1809,L$1&gt;=$H1809),$F1809,""),if($E1809="YP Contract",if(L$1=$H1809,500000,if(L$1=($H1809+1),1000000,if(L$1=($H1809+2),1500000,"")))))))))</f>
        <v/>
      </c>
      <c r="M1809" s="65" t="str">
        <f t="shared" si="2729"/>
        <v/>
      </c>
      <c r="N1809" s="65" t="str">
        <f t="shared" si="2729"/>
        <v/>
      </c>
      <c r="O1809" s="65" t="str">
        <f t="shared" si="2729"/>
        <v/>
      </c>
      <c r="P1809" s="65" t="str">
        <f t="shared" si="2729"/>
        <v/>
      </c>
      <c r="Q1809" s="65" t="str">
        <f t="shared" si="2729"/>
        <v/>
      </c>
      <c r="R1809" s="65" t="str">
        <f t="shared" si="2729"/>
        <v/>
      </c>
      <c r="S1809" s="65" t="str">
        <f t="shared" si="2729"/>
        <v/>
      </c>
      <c r="T1809" s="65" t="str">
        <f t="shared" si="2729"/>
        <v/>
      </c>
      <c r="U1809" s="65" t="str">
        <f t="shared" si="2729"/>
        <v/>
      </c>
      <c r="V1809" s="65" t="str">
        <f t="shared" si="2729"/>
        <v/>
      </c>
      <c r="W1809" s="65" t="str">
        <f t="shared" si="2729"/>
        <v/>
      </c>
      <c r="X1809" s="65" t="str">
        <f t="shared" si="2729"/>
        <v/>
      </c>
      <c r="Y1809" s="65" t="str">
        <f t="shared" si="2729"/>
        <v/>
      </c>
      <c r="Z1809" s="65" t="str">
        <f t="shared" si="2729"/>
        <v/>
      </c>
    </row>
    <row r="1810">
      <c r="B1810" s="23"/>
      <c r="C1810" s="9"/>
      <c r="D1810" s="9"/>
      <c r="E1810" s="9"/>
      <c r="F1810" s="2"/>
      <c r="G1810" s="3"/>
      <c r="I1810" s="64" t="str">
        <f t="shared" si="4"/>
        <v/>
      </c>
      <c r="J1810" s="13" t="str">
        <f t="shared" si="1840"/>
        <v/>
      </c>
      <c r="K1810" s="13" t="str">
        <f t="shared" si="1879"/>
        <v/>
      </c>
      <c r="L1810" s="65" t="str">
        <f t="shared" ref="L1810:Z1810" si="2730">if($E1810="","",if($E1810="Injured",if(and(L$1=year(today()),L$1&lt;=$I1810,L$1&gt;=$H1810),0,if(and(L$1&lt;=$I1810,L$1&gt;=$H1810),$F1810,"")),if($E1810="Dropped",if(and(L$1&lt;=$I1810,L$1&gt;=$H1810),if(Year($D1810)=L$1,$F1810*0.8,if((year($D1810)+1)=L$1,$F1810*0.6,$F1810*0.4)) ,""),if($E1810="Minors",0,if($E1810="FA Contract",if(and(L$1&lt;=$I1810,L$1&gt;=$H1810),$F1810,""),if($E1810="YP Contract",if(L$1=$H1810,500000,if(L$1=($H1810+1),1000000,if(L$1=($H1810+2),1500000,"")))))))))</f>
        <v/>
      </c>
      <c r="M1810" s="65" t="str">
        <f t="shared" si="2730"/>
        <v/>
      </c>
      <c r="N1810" s="65" t="str">
        <f t="shared" si="2730"/>
        <v/>
      </c>
      <c r="O1810" s="65" t="str">
        <f t="shared" si="2730"/>
        <v/>
      </c>
      <c r="P1810" s="65" t="str">
        <f t="shared" si="2730"/>
        <v/>
      </c>
      <c r="Q1810" s="65" t="str">
        <f t="shared" si="2730"/>
        <v/>
      </c>
      <c r="R1810" s="65" t="str">
        <f t="shared" si="2730"/>
        <v/>
      </c>
      <c r="S1810" s="65" t="str">
        <f t="shared" si="2730"/>
        <v/>
      </c>
      <c r="T1810" s="65" t="str">
        <f t="shared" si="2730"/>
        <v/>
      </c>
      <c r="U1810" s="65" t="str">
        <f t="shared" si="2730"/>
        <v/>
      </c>
      <c r="V1810" s="65" t="str">
        <f t="shared" si="2730"/>
        <v/>
      </c>
      <c r="W1810" s="65" t="str">
        <f t="shared" si="2730"/>
        <v/>
      </c>
      <c r="X1810" s="65" t="str">
        <f t="shared" si="2730"/>
        <v/>
      </c>
      <c r="Y1810" s="65" t="str">
        <f t="shared" si="2730"/>
        <v/>
      </c>
      <c r="Z1810" s="65" t="str">
        <f t="shared" si="2730"/>
        <v/>
      </c>
    </row>
    <row r="1811">
      <c r="B1811" s="23"/>
      <c r="C1811" s="9"/>
      <c r="D1811" s="9"/>
      <c r="E1811" s="9"/>
      <c r="F1811" s="2"/>
      <c r="G1811" s="3"/>
      <c r="I1811" s="64" t="str">
        <f t="shared" si="4"/>
        <v/>
      </c>
      <c r="J1811" s="13" t="str">
        <f t="shared" si="1840"/>
        <v/>
      </c>
      <c r="K1811" s="13" t="str">
        <f t="shared" si="1879"/>
        <v/>
      </c>
      <c r="L1811" s="65" t="str">
        <f t="shared" ref="L1811:Z1811" si="2731">if($E1811="","",if($E1811="Injured",if(and(L$1=year(today()),L$1&lt;=$I1811,L$1&gt;=$H1811),0,if(and(L$1&lt;=$I1811,L$1&gt;=$H1811),$F1811,"")),if($E1811="Dropped",if(and(L$1&lt;=$I1811,L$1&gt;=$H1811),if(Year($D1811)=L$1,$F1811*0.8,if((year($D1811)+1)=L$1,$F1811*0.6,$F1811*0.4)) ,""),if($E1811="Minors",0,if($E1811="FA Contract",if(and(L$1&lt;=$I1811,L$1&gt;=$H1811),$F1811,""),if($E1811="YP Contract",if(L$1=$H1811,500000,if(L$1=($H1811+1),1000000,if(L$1=($H1811+2),1500000,"")))))))))</f>
        <v/>
      </c>
      <c r="M1811" s="65" t="str">
        <f t="shared" si="2731"/>
        <v/>
      </c>
      <c r="N1811" s="65" t="str">
        <f t="shared" si="2731"/>
        <v/>
      </c>
      <c r="O1811" s="65" t="str">
        <f t="shared" si="2731"/>
        <v/>
      </c>
      <c r="P1811" s="65" t="str">
        <f t="shared" si="2731"/>
        <v/>
      </c>
      <c r="Q1811" s="65" t="str">
        <f t="shared" si="2731"/>
        <v/>
      </c>
      <c r="R1811" s="65" t="str">
        <f t="shared" si="2731"/>
        <v/>
      </c>
      <c r="S1811" s="65" t="str">
        <f t="shared" si="2731"/>
        <v/>
      </c>
      <c r="T1811" s="65" t="str">
        <f t="shared" si="2731"/>
        <v/>
      </c>
      <c r="U1811" s="65" t="str">
        <f t="shared" si="2731"/>
        <v/>
      </c>
      <c r="V1811" s="65" t="str">
        <f t="shared" si="2731"/>
        <v/>
      </c>
      <c r="W1811" s="65" t="str">
        <f t="shared" si="2731"/>
        <v/>
      </c>
      <c r="X1811" s="65" t="str">
        <f t="shared" si="2731"/>
        <v/>
      </c>
      <c r="Y1811" s="65" t="str">
        <f t="shared" si="2731"/>
        <v/>
      </c>
      <c r="Z1811" s="65" t="str">
        <f t="shared" si="2731"/>
        <v/>
      </c>
    </row>
    <row r="1812">
      <c r="B1812" s="23"/>
      <c r="C1812" s="9"/>
      <c r="D1812" s="9"/>
      <c r="E1812" s="9"/>
      <c r="F1812" s="2"/>
      <c r="G1812" s="3"/>
      <c r="I1812" s="64" t="str">
        <f t="shared" si="4"/>
        <v/>
      </c>
      <c r="J1812" s="13" t="str">
        <f t="shared" si="1840"/>
        <v/>
      </c>
      <c r="K1812" s="13" t="str">
        <f t="shared" si="1879"/>
        <v/>
      </c>
      <c r="L1812" s="65" t="str">
        <f t="shared" ref="L1812:Z1812" si="2732">if($E1812="","",if($E1812="Injured",if(and(L$1=year(today()),L$1&lt;=$I1812,L$1&gt;=$H1812),0,if(and(L$1&lt;=$I1812,L$1&gt;=$H1812),$F1812,"")),if($E1812="Dropped",if(and(L$1&lt;=$I1812,L$1&gt;=$H1812),if(Year($D1812)=L$1,$F1812*0.8,if((year($D1812)+1)=L$1,$F1812*0.6,$F1812*0.4)) ,""),if($E1812="Minors",0,if($E1812="FA Contract",if(and(L$1&lt;=$I1812,L$1&gt;=$H1812),$F1812,""),if($E1812="YP Contract",if(L$1=$H1812,500000,if(L$1=($H1812+1),1000000,if(L$1=($H1812+2),1500000,"")))))))))</f>
        <v/>
      </c>
      <c r="M1812" s="65" t="str">
        <f t="shared" si="2732"/>
        <v/>
      </c>
      <c r="N1812" s="65" t="str">
        <f t="shared" si="2732"/>
        <v/>
      </c>
      <c r="O1812" s="65" t="str">
        <f t="shared" si="2732"/>
        <v/>
      </c>
      <c r="P1812" s="65" t="str">
        <f t="shared" si="2732"/>
        <v/>
      </c>
      <c r="Q1812" s="65" t="str">
        <f t="shared" si="2732"/>
        <v/>
      </c>
      <c r="R1812" s="65" t="str">
        <f t="shared" si="2732"/>
        <v/>
      </c>
      <c r="S1812" s="65" t="str">
        <f t="shared" si="2732"/>
        <v/>
      </c>
      <c r="T1812" s="65" t="str">
        <f t="shared" si="2732"/>
        <v/>
      </c>
      <c r="U1812" s="65" t="str">
        <f t="shared" si="2732"/>
        <v/>
      </c>
      <c r="V1812" s="65" t="str">
        <f t="shared" si="2732"/>
        <v/>
      </c>
      <c r="W1812" s="65" t="str">
        <f t="shared" si="2732"/>
        <v/>
      </c>
      <c r="X1812" s="65" t="str">
        <f t="shared" si="2732"/>
        <v/>
      </c>
      <c r="Y1812" s="65" t="str">
        <f t="shared" si="2732"/>
        <v/>
      </c>
      <c r="Z1812" s="65" t="str">
        <f t="shared" si="2732"/>
        <v/>
      </c>
    </row>
    <row r="1813">
      <c r="B1813" s="23"/>
      <c r="C1813" s="9"/>
      <c r="D1813" s="9"/>
      <c r="E1813" s="9"/>
      <c r="F1813" s="2"/>
      <c r="G1813" s="3"/>
      <c r="I1813" s="64" t="str">
        <f t="shared" si="4"/>
        <v/>
      </c>
      <c r="J1813" s="13" t="str">
        <f t="shared" si="1840"/>
        <v/>
      </c>
      <c r="K1813" s="13" t="str">
        <f t="shared" si="1879"/>
        <v/>
      </c>
      <c r="L1813" s="65" t="str">
        <f t="shared" ref="L1813:Z1813" si="2733">if($E1813="","",if($E1813="Injured",if(and(L$1=year(today()),L$1&lt;=$I1813,L$1&gt;=$H1813),0,if(and(L$1&lt;=$I1813,L$1&gt;=$H1813),$F1813,"")),if($E1813="Dropped",if(and(L$1&lt;=$I1813,L$1&gt;=$H1813),if(Year($D1813)=L$1,$F1813*0.8,if((year($D1813)+1)=L$1,$F1813*0.6,$F1813*0.4)) ,""),if($E1813="Minors",0,if($E1813="FA Contract",if(and(L$1&lt;=$I1813,L$1&gt;=$H1813),$F1813,""),if($E1813="YP Contract",if(L$1=$H1813,500000,if(L$1=($H1813+1),1000000,if(L$1=($H1813+2),1500000,"")))))))))</f>
        <v/>
      </c>
      <c r="M1813" s="65" t="str">
        <f t="shared" si="2733"/>
        <v/>
      </c>
      <c r="N1813" s="65" t="str">
        <f t="shared" si="2733"/>
        <v/>
      </c>
      <c r="O1813" s="65" t="str">
        <f t="shared" si="2733"/>
        <v/>
      </c>
      <c r="P1813" s="65" t="str">
        <f t="shared" si="2733"/>
        <v/>
      </c>
      <c r="Q1813" s="65" t="str">
        <f t="shared" si="2733"/>
        <v/>
      </c>
      <c r="R1813" s="65" t="str">
        <f t="shared" si="2733"/>
        <v/>
      </c>
      <c r="S1813" s="65" t="str">
        <f t="shared" si="2733"/>
        <v/>
      </c>
      <c r="T1813" s="65" t="str">
        <f t="shared" si="2733"/>
        <v/>
      </c>
      <c r="U1813" s="65" t="str">
        <f t="shared" si="2733"/>
        <v/>
      </c>
      <c r="V1813" s="65" t="str">
        <f t="shared" si="2733"/>
        <v/>
      </c>
      <c r="W1813" s="65" t="str">
        <f t="shared" si="2733"/>
        <v/>
      </c>
      <c r="X1813" s="65" t="str">
        <f t="shared" si="2733"/>
        <v/>
      </c>
      <c r="Y1813" s="65" t="str">
        <f t="shared" si="2733"/>
        <v/>
      </c>
      <c r="Z1813" s="65" t="str">
        <f t="shared" si="2733"/>
        <v/>
      </c>
    </row>
    <row r="1814">
      <c r="B1814" s="23"/>
      <c r="C1814" s="9"/>
      <c r="D1814" s="9"/>
      <c r="E1814" s="9"/>
      <c r="F1814" s="2"/>
      <c r="G1814" s="3"/>
      <c r="I1814" s="64" t="str">
        <f t="shared" si="4"/>
        <v/>
      </c>
      <c r="J1814" s="13" t="str">
        <f t="shared" si="1840"/>
        <v/>
      </c>
      <c r="K1814" s="13" t="str">
        <f t="shared" si="1879"/>
        <v/>
      </c>
      <c r="L1814" s="65" t="str">
        <f t="shared" ref="L1814:Z1814" si="2734">if($E1814="","",if($E1814="Injured",if(and(L$1=year(today()),L$1&lt;=$I1814,L$1&gt;=$H1814),0,if(and(L$1&lt;=$I1814,L$1&gt;=$H1814),$F1814,"")),if($E1814="Dropped",if(and(L$1&lt;=$I1814,L$1&gt;=$H1814),if(Year($D1814)=L$1,$F1814*0.8,if((year($D1814)+1)=L$1,$F1814*0.6,$F1814*0.4)) ,""),if($E1814="Minors",0,if($E1814="FA Contract",if(and(L$1&lt;=$I1814,L$1&gt;=$H1814),$F1814,""),if($E1814="YP Contract",if(L$1=$H1814,500000,if(L$1=($H1814+1),1000000,if(L$1=($H1814+2),1500000,"")))))))))</f>
        <v/>
      </c>
      <c r="M1814" s="65" t="str">
        <f t="shared" si="2734"/>
        <v/>
      </c>
      <c r="N1814" s="65" t="str">
        <f t="shared" si="2734"/>
        <v/>
      </c>
      <c r="O1814" s="65" t="str">
        <f t="shared" si="2734"/>
        <v/>
      </c>
      <c r="P1814" s="65" t="str">
        <f t="shared" si="2734"/>
        <v/>
      </c>
      <c r="Q1814" s="65" t="str">
        <f t="shared" si="2734"/>
        <v/>
      </c>
      <c r="R1814" s="65" t="str">
        <f t="shared" si="2734"/>
        <v/>
      </c>
      <c r="S1814" s="65" t="str">
        <f t="shared" si="2734"/>
        <v/>
      </c>
      <c r="T1814" s="65" t="str">
        <f t="shared" si="2734"/>
        <v/>
      </c>
      <c r="U1814" s="65" t="str">
        <f t="shared" si="2734"/>
        <v/>
      </c>
      <c r="V1814" s="65" t="str">
        <f t="shared" si="2734"/>
        <v/>
      </c>
      <c r="W1814" s="65" t="str">
        <f t="shared" si="2734"/>
        <v/>
      </c>
      <c r="X1814" s="65" t="str">
        <f t="shared" si="2734"/>
        <v/>
      </c>
      <c r="Y1814" s="65" t="str">
        <f t="shared" si="2734"/>
        <v/>
      </c>
      <c r="Z1814" s="65" t="str">
        <f t="shared" si="2734"/>
        <v/>
      </c>
    </row>
    <row r="1815">
      <c r="B1815" s="23"/>
      <c r="C1815" s="9"/>
      <c r="D1815" s="9"/>
      <c r="E1815" s="9"/>
      <c r="F1815" s="2"/>
      <c r="G1815" s="3"/>
      <c r="I1815" s="64" t="str">
        <f t="shared" si="4"/>
        <v/>
      </c>
      <c r="J1815" s="13" t="str">
        <f t="shared" si="1840"/>
        <v/>
      </c>
      <c r="K1815" s="13" t="str">
        <f t="shared" si="1879"/>
        <v/>
      </c>
      <c r="L1815" s="65" t="str">
        <f t="shared" ref="L1815:Z1815" si="2735">if($E1815="","",if($E1815="Injured",if(and(L$1=year(today()),L$1&lt;=$I1815,L$1&gt;=$H1815),0,if(and(L$1&lt;=$I1815,L$1&gt;=$H1815),$F1815,"")),if($E1815="Dropped",if(and(L$1&lt;=$I1815,L$1&gt;=$H1815),if(Year($D1815)=L$1,$F1815*0.8,if((year($D1815)+1)=L$1,$F1815*0.6,$F1815*0.4)) ,""),if($E1815="Minors",0,if($E1815="FA Contract",if(and(L$1&lt;=$I1815,L$1&gt;=$H1815),$F1815,""),if($E1815="YP Contract",if(L$1=$H1815,500000,if(L$1=($H1815+1),1000000,if(L$1=($H1815+2),1500000,"")))))))))</f>
        <v/>
      </c>
      <c r="M1815" s="65" t="str">
        <f t="shared" si="2735"/>
        <v/>
      </c>
      <c r="N1815" s="65" t="str">
        <f t="shared" si="2735"/>
        <v/>
      </c>
      <c r="O1815" s="65" t="str">
        <f t="shared" si="2735"/>
        <v/>
      </c>
      <c r="P1815" s="65" t="str">
        <f t="shared" si="2735"/>
        <v/>
      </c>
      <c r="Q1815" s="65" t="str">
        <f t="shared" si="2735"/>
        <v/>
      </c>
      <c r="R1815" s="65" t="str">
        <f t="shared" si="2735"/>
        <v/>
      </c>
      <c r="S1815" s="65" t="str">
        <f t="shared" si="2735"/>
        <v/>
      </c>
      <c r="T1815" s="65" t="str">
        <f t="shared" si="2735"/>
        <v/>
      </c>
      <c r="U1815" s="65" t="str">
        <f t="shared" si="2735"/>
        <v/>
      </c>
      <c r="V1815" s="65" t="str">
        <f t="shared" si="2735"/>
        <v/>
      </c>
      <c r="W1815" s="65" t="str">
        <f t="shared" si="2735"/>
        <v/>
      </c>
      <c r="X1815" s="65" t="str">
        <f t="shared" si="2735"/>
        <v/>
      </c>
      <c r="Y1815" s="65" t="str">
        <f t="shared" si="2735"/>
        <v/>
      </c>
      <c r="Z1815" s="65" t="str">
        <f t="shared" si="2735"/>
        <v/>
      </c>
    </row>
    <row r="1816">
      <c r="B1816" s="23"/>
      <c r="C1816" s="9"/>
      <c r="D1816" s="9"/>
      <c r="E1816" s="9"/>
      <c r="F1816" s="2"/>
      <c r="G1816" s="3"/>
      <c r="I1816" s="64" t="str">
        <f t="shared" si="4"/>
        <v/>
      </c>
      <c r="J1816" s="13" t="str">
        <f t="shared" si="1840"/>
        <v/>
      </c>
      <c r="K1816" s="13" t="str">
        <f t="shared" si="1879"/>
        <v/>
      </c>
      <c r="L1816" s="65" t="str">
        <f t="shared" ref="L1816:Z1816" si="2736">if($E1816="","",if($E1816="Injured",if(and(L$1=year(today()),L$1&lt;=$I1816,L$1&gt;=$H1816),0,if(and(L$1&lt;=$I1816,L$1&gt;=$H1816),$F1816,"")),if($E1816="Dropped",if(and(L$1&lt;=$I1816,L$1&gt;=$H1816),if(Year($D1816)=L$1,$F1816*0.8,if((year($D1816)+1)=L$1,$F1816*0.6,$F1816*0.4)) ,""),if($E1816="Minors",0,if($E1816="FA Contract",if(and(L$1&lt;=$I1816,L$1&gt;=$H1816),$F1816,""),if($E1816="YP Contract",if(L$1=$H1816,500000,if(L$1=($H1816+1),1000000,if(L$1=($H1816+2),1500000,"")))))))))</f>
        <v/>
      </c>
      <c r="M1816" s="65" t="str">
        <f t="shared" si="2736"/>
        <v/>
      </c>
      <c r="N1816" s="65" t="str">
        <f t="shared" si="2736"/>
        <v/>
      </c>
      <c r="O1816" s="65" t="str">
        <f t="shared" si="2736"/>
        <v/>
      </c>
      <c r="P1816" s="65" t="str">
        <f t="shared" si="2736"/>
        <v/>
      </c>
      <c r="Q1816" s="65" t="str">
        <f t="shared" si="2736"/>
        <v/>
      </c>
      <c r="R1816" s="65" t="str">
        <f t="shared" si="2736"/>
        <v/>
      </c>
      <c r="S1816" s="65" t="str">
        <f t="shared" si="2736"/>
        <v/>
      </c>
      <c r="T1816" s="65" t="str">
        <f t="shared" si="2736"/>
        <v/>
      </c>
      <c r="U1816" s="65" t="str">
        <f t="shared" si="2736"/>
        <v/>
      </c>
      <c r="V1816" s="65" t="str">
        <f t="shared" si="2736"/>
        <v/>
      </c>
      <c r="W1816" s="65" t="str">
        <f t="shared" si="2736"/>
        <v/>
      </c>
      <c r="X1816" s="65" t="str">
        <f t="shared" si="2736"/>
        <v/>
      </c>
      <c r="Y1816" s="65" t="str">
        <f t="shared" si="2736"/>
        <v/>
      </c>
      <c r="Z1816" s="65" t="str">
        <f t="shared" si="2736"/>
        <v/>
      </c>
    </row>
    <row r="1817">
      <c r="B1817" s="23"/>
      <c r="C1817" s="9"/>
      <c r="D1817" s="9"/>
      <c r="E1817" s="9"/>
      <c r="F1817" s="2"/>
      <c r="G1817" s="3"/>
      <c r="I1817" s="64" t="str">
        <f t="shared" si="4"/>
        <v/>
      </c>
      <c r="J1817" s="13" t="str">
        <f t="shared" si="1840"/>
        <v/>
      </c>
      <c r="K1817" s="13" t="str">
        <f t="shared" si="1879"/>
        <v/>
      </c>
      <c r="L1817" s="65" t="str">
        <f t="shared" ref="L1817:Z1817" si="2737">if($E1817="","",if($E1817="Injured",if(and(L$1=year(today()),L$1&lt;=$I1817,L$1&gt;=$H1817),0,if(and(L$1&lt;=$I1817,L$1&gt;=$H1817),$F1817,"")),if($E1817="Dropped",if(and(L$1&lt;=$I1817,L$1&gt;=$H1817),if(Year($D1817)=L$1,$F1817*0.8,if((year($D1817)+1)=L$1,$F1817*0.6,$F1817*0.4)) ,""),if($E1817="Minors",0,if($E1817="FA Contract",if(and(L$1&lt;=$I1817,L$1&gt;=$H1817),$F1817,""),if($E1817="YP Contract",if(L$1=$H1817,500000,if(L$1=($H1817+1),1000000,if(L$1=($H1817+2),1500000,"")))))))))</f>
        <v/>
      </c>
      <c r="M1817" s="65" t="str">
        <f t="shared" si="2737"/>
        <v/>
      </c>
      <c r="N1817" s="65" t="str">
        <f t="shared" si="2737"/>
        <v/>
      </c>
      <c r="O1817" s="65" t="str">
        <f t="shared" si="2737"/>
        <v/>
      </c>
      <c r="P1817" s="65" t="str">
        <f t="shared" si="2737"/>
        <v/>
      </c>
      <c r="Q1817" s="65" t="str">
        <f t="shared" si="2737"/>
        <v/>
      </c>
      <c r="R1817" s="65" t="str">
        <f t="shared" si="2737"/>
        <v/>
      </c>
      <c r="S1817" s="65" t="str">
        <f t="shared" si="2737"/>
        <v/>
      </c>
      <c r="T1817" s="65" t="str">
        <f t="shared" si="2737"/>
        <v/>
      </c>
      <c r="U1817" s="65" t="str">
        <f t="shared" si="2737"/>
        <v/>
      </c>
      <c r="V1817" s="65" t="str">
        <f t="shared" si="2737"/>
        <v/>
      </c>
      <c r="W1817" s="65" t="str">
        <f t="shared" si="2737"/>
        <v/>
      </c>
      <c r="X1817" s="65" t="str">
        <f t="shared" si="2737"/>
        <v/>
      </c>
      <c r="Y1817" s="65" t="str">
        <f t="shared" si="2737"/>
        <v/>
      </c>
      <c r="Z1817" s="65" t="str">
        <f t="shared" si="2737"/>
        <v/>
      </c>
    </row>
    <row r="1818">
      <c r="B1818" s="23"/>
      <c r="C1818" s="9"/>
      <c r="D1818" s="9"/>
      <c r="E1818" s="9"/>
      <c r="F1818" s="2"/>
      <c r="G1818" s="3"/>
      <c r="I1818" s="64" t="str">
        <f t="shared" si="4"/>
        <v/>
      </c>
      <c r="J1818" s="13" t="str">
        <f t="shared" si="1840"/>
        <v/>
      </c>
      <c r="K1818" s="13" t="str">
        <f t="shared" si="1879"/>
        <v/>
      </c>
      <c r="L1818" s="65" t="str">
        <f t="shared" ref="L1818:Z1818" si="2738">if($E1818="","",if($E1818="Injured",if(and(L$1=year(today()),L$1&lt;=$I1818,L$1&gt;=$H1818),0,if(and(L$1&lt;=$I1818,L$1&gt;=$H1818),$F1818,"")),if($E1818="Dropped",if(and(L$1&lt;=$I1818,L$1&gt;=$H1818),if(Year($D1818)=L$1,$F1818*0.8,if((year($D1818)+1)=L$1,$F1818*0.6,$F1818*0.4)) ,""),if($E1818="Minors",0,if($E1818="FA Contract",if(and(L$1&lt;=$I1818,L$1&gt;=$H1818),$F1818,""),if($E1818="YP Contract",if(L$1=$H1818,500000,if(L$1=($H1818+1),1000000,if(L$1=($H1818+2),1500000,"")))))))))</f>
        <v/>
      </c>
      <c r="M1818" s="65" t="str">
        <f t="shared" si="2738"/>
        <v/>
      </c>
      <c r="N1818" s="65" t="str">
        <f t="shared" si="2738"/>
        <v/>
      </c>
      <c r="O1818" s="65" t="str">
        <f t="shared" si="2738"/>
        <v/>
      </c>
      <c r="P1818" s="65" t="str">
        <f t="shared" si="2738"/>
        <v/>
      </c>
      <c r="Q1818" s="65" t="str">
        <f t="shared" si="2738"/>
        <v/>
      </c>
      <c r="R1818" s="65" t="str">
        <f t="shared" si="2738"/>
        <v/>
      </c>
      <c r="S1818" s="65" t="str">
        <f t="shared" si="2738"/>
        <v/>
      </c>
      <c r="T1818" s="65" t="str">
        <f t="shared" si="2738"/>
        <v/>
      </c>
      <c r="U1818" s="65" t="str">
        <f t="shared" si="2738"/>
        <v/>
      </c>
      <c r="V1818" s="65" t="str">
        <f t="shared" si="2738"/>
        <v/>
      </c>
      <c r="W1818" s="65" t="str">
        <f t="shared" si="2738"/>
        <v/>
      </c>
      <c r="X1818" s="65" t="str">
        <f t="shared" si="2738"/>
        <v/>
      </c>
      <c r="Y1818" s="65" t="str">
        <f t="shared" si="2738"/>
        <v/>
      </c>
      <c r="Z1818" s="65" t="str">
        <f t="shared" si="2738"/>
        <v/>
      </c>
    </row>
    <row r="1819">
      <c r="B1819" s="23"/>
      <c r="C1819" s="9"/>
      <c r="D1819" s="9"/>
      <c r="E1819" s="9"/>
      <c r="F1819" s="2"/>
      <c r="G1819" s="3"/>
      <c r="I1819" s="64" t="str">
        <f t="shared" si="4"/>
        <v/>
      </c>
      <c r="J1819" s="13" t="str">
        <f t="shared" si="1840"/>
        <v/>
      </c>
      <c r="K1819" s="13" t="str">
        <f t="shared" si="1879"/>
        <v/>
      </c>
      <c r="L1819" s="65" t="str">
        <f t="shared" ref="L1819:Z1819" si="2739">if($E1819="","",if($E1819="Injured",if(and(L$1=year(today()),L$1&lt;=$I1819,L$1&gt;=$H1819),0,if(and(L$1&lt;=$I1819,L$1&gt;=$H1819),$F1819,"")),if($E1819="Dropped",if(and(L$1&lt;=$I1819,L$1&gt;=$H1819),if(Year($D1819)=L$1,$F1819*0.8,if((year($D1819)+1)=L$1,$F1819*0.6,$F1819*0.4)) ,""),if($E1819="Minors",0,if($E1819="FA Contract",if(and(L$1&lt;=$I1819,L$1&gt;=$H1819),$F1819,""),if($E1819="YP Contract",if(L$1=$H1819,500000,if(L$1=($H1819+1),1000000,if(L$1=($H1819+2),1500000,"")))))))))</f>
        <v/>
      </c>
      <c r="M1819" s="65" t="str">
        <f t="shared" si="2739"/>
        <v/>
      </c>
      <c r="N1819" s="65" t="str">
        <f t="shared" si="2739"/>
        <v/>
      </c>
      <c r="O1819" s="65" t="str">
        <f t="shared" si="2739"/>
        <v/>
      </c>
      <c r="P1819" s="65" t="str">
        <f t="shared" si="2739"/>
        <v/>
      </c>
      <c r="Q1819" s="65" t="str">
        <f t="shared" si="2739"/>
        <v/>
      </c>
      <c r="R1819" s="65" t="str">
        <f t="shared" si="2739"/>
        <v/>
      </c>
      <c r="S1819" s="65" t="str">
        <f t="shared" si="2739"/>
        <v/>
      </c>
      <c r="T1819" s="65" t="str">
        <f t="shared" si="2739"/>
        <v/>
      </c>
      <c r="U1819" s="65" t="str">
        <f t="shared" si="2739"/>
        <v/>
      </c>
      <c r="V1819" s="65" t="str">
        <f t="shared" si="2739"/>
        <v/>
      </c>
      <c r="W1819" s="65" t="str">
        <f t="shared" si="2739"/>
        <v/>
      </c>
      <c r="X1819" s="65" t="str">
        <f t="shared" si="2739"/>
        <v/>
      </c>
      <c r="Y1819" s="65" t="str">
        <f t="shared" si="2739"/>
        <v/>
      </c>
      <c r="Z1819" s="65" t="str">
        <f t="shared" si="2739"/>
        <v/>
      </c>
    </row>
    <row r="1820">
      <c r="B1820" s="23"/>
      <c r="C1820" s="9"/>
      <c r="D1820" s="9"/>
      <c r="E1820" s="9"/>
      <c r="F1820" s="2"/>
      <c r="G1820" s="3"/>
      <c r="I1820" s="64" t="str">
        <f t="shared" si="4"/>
        <v/>
      </c>
      <c r="J1820" s="13" t="str">
        <f t="shared" si="1840"/>
        <v/>
      </c>
      <c r="K1820" s="13" t="str">
        <f t="shared" si="1879"/>
        <v/>
      </c>
      <c r="L1820" s="65" t="str">
        <f t="shared" ref="L1820:Z1820" si="2740">if($E1820="","",if($E1820="Injured",if(and(L$1=year(today()),L$1&lt;=$I1820,L$1&gt;=$H1820),0,if(and(L$1&lt;=$I1820,L$1&gt;=$H1820),$F1820,"")),if($E1820="Dropped",if(and(L$1&lt;=$I1820,L$1&gt;=$H1820),if(Year($D1820)=L$1,$F1820*0.8,if((year($D1820)+1)=L$1,$F1820*0.6,$F1820*0.4)) ,""),if($E1820="Minors",0,if($E1820="FA Contract",if(and(L$1&lt;=$I1820,L$1&gt;=$H1820),$F1820,""),if($E1820="YP Contract",if(L$1=$H1820,500000,if(L$1=($H1820+1),1000000,if(L$1=($H1820+2),1500000,"")))))))))</f>
        <v/>
      </c>
      <c r="M1820" s="65" t="str">
        <f t="shared" si="2740"/>
        <v/>
      </c>
      <c r="N1820" s="65" t="str">
        <f t="shared" si="2740"/>
        <v/>
      </c>
      <c r="O1820" s="65" t="str">
        <f t="shared" si="2740"/>
        <v/>
      </c>
      <c r="P1820" s="65" t="str">
        <f t="shared" si="2740"/>
        <v/>
      </c>
      <c r="Q1820" s="65" t="str">
        <f t="shared" si="2740"/>
        <v/>
      </c>
      <c r="R1820" s="65" t="str">
        <f t="shared" si="2740"/>
        <v/>
      </c>
      <c r="S1820" s="65" t="str">
        <f t="shared" si="2740"/>
        <v/>
      </c>
      <c r="T1820" s="65" t="str">
        <f t="shared" si="2740"/>
        <v/>
      </c>
      <c r="U1820" s="65" t="str">
        <f t="shared" si="2740"/>
        <v/>
      </c>
      <c r="V1820" s="65" t="str">
        <f t="shared" si="2740"/>
        <v/>
      </c>
      <c r="W1820" s="65" t="str">
        <f t="shared" si="2740"/>
        <v/>
      </c>
      <c r="X1820" s="65" t="str">
        <f t="shared" si="2740"/>
        <v/>
      </c>
      <c r="Y1820" s="65" t="str">
        <f t="shared" si="2740"/>
        <v/>
      </c>
      <c r="Z1820" s="65" t="str">
        <f t="shared" si="2740"/>
        <v/>
      </c>
    </row>
    <row r="1821">
      <c r="B1821" s="23"/>
      <c r="C1821" s="9"/>
      <c r="D1821" s="9"/>
      <c r="E1821" s="9"/>
      <c r="F1821" s="2"/>
      <c r="G1821" s="3"/>
      <c r="I1821" s="64" t="str">
        <f t="shared" si="4"/>
        <v/>
      </c>
      <c r="J1821" s="13" t="str">
        <f t="shared" si="1840"/>
        <v/>
      </c>
      <c r="K1821" s="13" t="str">
        <f t="shared" si="1879"/>
        <v/>
      </c>
      <c r="L1821" s="65" t="str">
        <f t="shared" ref="L1821:Z1821" si="2741">if($E1821="","",if($E1821="Injured",if(and(L$1=year(today()),L$1&lt;=$I1821,L$1&gt;=$H1821),0,if(and(L$1&lt;=$I1821,L$1&gt;=$H1821),$F1821,"")),if($E1821="Dropped",if(and(L$1&lt;=$I1821,L$1&gt;=$H1821),if(Year($D1821)=L$1,$F1821*0.8,if((year($D1821)+1)=L$1,$F1821*0.6,$F1821*0.4)) ,""),if($E1821="Minors",0,if($E1821="FA Contract",if(and(L$1&lt;=$I1821,L$1&gt;=$H1821),$F1821,""),if($E1821="YP Contract",if(L$1=$H1821,500000,if(L$1=($H1821+1),1000000,if(L$1=($H1821+2),1500000,"")))))))))</f>
        <v/>
      </c>
      <c r="M1821" s="65" t="str">
        <f t="shared" si="2741"/>
        <v/>
      </c>
      <c r="N1821" s="65" t="str">
        <f t="shared" si="2741"/>
        <v/>
      </c>
      <c r="O1821" s="65" t="str">
        <f t="shared" si="2741"/>
        <v/>
      </c>
      <c r="P1821" s="65" t="str">
        <f t="shared" si="2741"/>
        <v/>
      </c>
      <c r="Q1821" s="65" t="str">
        <f t="shared" si="2741"/>
        <v/>
      </c>
      <c r="R1821" s="65" t="str">
        <f t="shared" si="2741"/>
        <v/>
      </c>
      <c r="S1821" s="65" t="str">
        <f t="shared" si="2741"/>
        <v/>
      </c>
      <c r="T1821" s="65" t="str">
        <f t="shared" si="2741"/>
        <v/>
      </c>
      <c r="U1821" s="65" t="str">
        <f t="shared" si="2741"/>
        <v/>
      </c>
      <c r="V1821" s="65" t="str">
        <f t="shared" si="2741"/>
        <v/>
      </c>
      <c r="W1821" s="65" t="str">
        <f t="shared" si="2741"/>
        <v/>
      </c>
      <c r="X1821" s="65" t="str">
        <f t="shared" si="2741"/>
        <v/>
      </c>
      <c r="Y1821" s="65" t="str">
        <f t="shared" si="2741"/>
        <v/>
      </c>
      <c r="Z1821" s="65" t="str">
        <f t="shared" si="2741"/>
        <v/>
      </c>
    </row>
    <row r="1822">
      <c r="B1822" s="23"/>
      <c r="C1822" s="9"/>
      <c r="D1822" s="9"/>
      <c r="E1822" s="9"/>
      <c r="F1822" s="2"/>
      <c r="G1822" s="3"/>
      <c r="I1822" s="64" t="str">
        <f t="shared" si="4"/>
        <v/>
      </c>
      <c r="J1822" s="13" t="str">
        <f t="shared" si="1840"/>
        <v/>
      </c>
      <c r="K1822" s="13" t="str">
        <f t="shared" si="1879"/>
        <v/>
      </c>
      <c r="L1822" s="65" t="str">
        <f t="shared" ref="L1822:Z1822" si="2742">if($E1822="","",if($E1822="Injured",if(and(L$1=year(today()),L$1&lt;=$I1822,L$1&gt;=$H1822),0,if(and(L$1&lt;=$I1822,L$1&gt;=$H1822),$F1822,"")),if($E1822="Dropped",if(and(L$1&lt;=$I1822,L$1&gt;=$H1822),if(Year($D1822)=L$1,$F1822*0.8,if((year($D1822)+1)=L$1,$F1822*0.6,$F1822*0.4)) ,""),if($E1822="Minors",0,if($E1822="FA Contract",if(and(L$1&lt;=$I1822,L$1&gt;=$H1822),$F1822,""),if($E1822="YP Contract",if(L$1=$H1822,500000,if(L$1=($H1822+1),1000000,if(L$1=($H1822+2),1500000,"")))))))))</f>
        <v/>
      </c>
      <c r="M1822" s="65" t="str">
        <f t="shared" si="2742"/>
        <v/>
      </c>
      <c r="N1822" s="65" t="str">
        <f t="shared" si="2742"/>
        <v/>
      </c>
      <c r="O1822" s="65" t="str">
        <f t="shared" si="2742"/>
        <v/>
      </c>
      <c r="P1822" s="65" t="str">
        <f t="shared" si="2742"/>
        <v/>
      </c>
      <c r="Q1822" s="65" t="str">
        <f t="shared" si="2742"/>
        <v/>
      </c>
      <c r="R1822" s="65" t="str">
        <f t="shared" si="2742"/>
        <v/>
      </c>
      <c r="S1822" s="65" t="str">
        <f t="shared" si="2742"/>
        <v/>
      </c>
      <c r="T1822" s="65" t="str">
        <f t="shared" si="2742"/>
        <v/>
      </c>
      <c r="U1822" s="65" t="str">
        <f t="shared" si="2742"/>
        <v/>
      </c>
      <c r="V1822" s="65" t="str">
        <f t="shared" si="2742"/>
        <v/>
      </c>
      <c r="W1822" s="65" t="str">
        <f t="shared" si="2742"/>
        <v/>
      </c>
      <c r="X1822" s="65" t="str">
        <f t="shared" si="2742"/>
        <v/>
      </c>
      <c r="Y1822" s="65" t="str">
        <f t="shared" si="2742"/>
        <v/>
      </c>
      <c r="Z1822" s="65" t="str">
        <f t="shared" si="2742"/>
        <v/>
      </c>
    </row>
    <row r="1823">
      <c r="B1823" s="23"/>
      <c r="C1823" s="9"/>
      <c r="D1823" s="9"/>
      <c r="E1823" s="9"/>
      <c r="F1823" s="2"/>
      <c r="G1823" s="3"/>
      <c r="I1823" s="64" t="str">
        <f t="shared" si="4"/>
        <v/>
      </c>
      <c r="J1823" s="13" t="str">
        <f t="shared" si="1840"/>
        <v/>
      </c>
      <c r="K1823" s="13" t="str">
        <f t="shared" si="1879"/>
        <v/>
      </c>
      <c r="L1823" s="65" t="str">
        <f t="shared" ref="L1823:Z1823" si="2743">if($E1823="","",if($E1823="Injured",if(and(L$1=year(today()),L$1&lt;=$I1823,L$1&gt;=$H1823),0,if(and(L$1&lt;=$I1823,L$1&gt;=$H1823),$F1823,"")),if($E1823="Dropped",if(and(L$1&lt;=$I1823,L$1&gt;=$H1823),if(Year($D1823)=L$1,$F1823*0.8,if((year($D1823)+1)=L$1,$F1823*0.6,$F1823*0.4)) ,""),if($E1823="Minors",0,if($E1823="FA Contract",if(and(L$1&lt;=$I1823,L$1&gt;=$H1823),$F1823,""),if($E1823="YP Contract",if(L$1=$H1823,500000,if(L$1=($H1823+1),1000000,if(L$1=($H1823+2),1500000,"")))))))))</f>
        <v/>
      </c>
      <c r="M1823" s="65" t="str">
        <f t="shared" si="2743"/>
        <v/>
      </c>
      <c r="N1823" s="65" t="str">
        <f t="shared" si="2743"/>
        <v/>
      </c>
      <c r="O1823" s="65" t="str">
        <f t="shared" si="2743"/>
        <v/>
      </c>
      <c r="P1823" s="65" t="str">
        <f t="shared" si="2743"/>
        <v/>
      </c>
      <c r="Q1823" s="65" t="str">
        <f t="shared" si="2743"/>
        <v/>
      </c>
      <c r="R1823" s="65" t="str">
        <f t="shared" si="2743"/>
        <v/>
      </c>
      <c r="S1823" s="65" t="str">
        <f t="shared" si="2743"/>
        <v/>
      </c>
      <c r="T1823" s="65" t="str">
        <f t="shared" si="2743"/>
        <v/>
      </c>
      <c r="U1823" s="65" t="str">
        <f t="shared" si="2743"/>
        <v/>
      </c>
      <c r="V1823" s="65" t="str">
        <f t="shared" si="2743"/>
        <v/>
      </c>
      <c r="W1823" s="65" t="str">
        <f t="shared" si="2743"/>
        <v/>
      </c>
      <c r="X1823" s="65" t="str">
        <f t="shared" si="2743"/>
        <v/>
      </c>
      <c r="Y1823" s="65" t="str">
        <f t="shared" si="2743"/>
        <v/>
      </c>
      <c r="Z1823" s="65" t="str">
        <f t="shared" si="2743"/>
        <v/>
      </c>
    </row>
    <row r="1824">
      <c r="B1824" s="23"/>
      <c r="C1824" s="9"/>
      <c r="D1824" s="9"/>
      <c r="E1824" s="9"/>
      <c r="F1824" s="2"/>
      <c r="G1824" s="3"/>
      <c r="I1824" s="64" t="str">
        <f t="shared" si="4"/>
        <v/>
      </c>
      <c r="J1824" s="13" t="str">
        <f t="shared" si="1840"/>
        <v/>
      </c>
      <c r="K1824" s="13" t="str">
        <f t="shared" si="1879"/>
        <v/>
      </c>
      <c r="L1824" s="65" t="str">
        <f t="shared" ref="L1824:Z1824" si="2744">if($E1824="","",if($E1824="Injured",if(and(L$1=year(today()),L$1&lt;=$I1824,L$1&gt;=$H1824),0,if(and(L$1&lt;=$I1824,L$1&gt;=$H1824),$F1824,"")),if($E1824="Dropped",if(and(L$1&lt;=$I1824,L$1&gt;=$H1824),if(Year($D1824)=L$1,$F1824*0.8,if((year($D1824)+1)=L$1,$F1824*0.6,$F1824*0.4)) ,""),if($E1824="Minors",0,if($E1824="FA Contract",if(and(L$1&lt;=$I1824,L$1&gt;=$H1824),$F1824,""),if($E1824="YP Contract",if(L$1=$H1824,500000,if(L$1=($H1824+1),1000000,if(L$1=($H1824+2),1500000,"")))))))))</f>
        <v/>
      </c>
      <c r="M1824" s="65" t="str">
        <f t="shared" si="2744"/>
        <v/>
      </c>
      <c r="N1824" s="65" t="str">
        <f t="shared" si="2744"/>
        <v/>
      </c>
      <c r="O1824" s="65" t="str">
        <f t="shared" si="2744"/>
        <v/>
      </c>
      <c r="P1824" s="65" t="str">
        <f t="shared" si="2744"/>
        <v/>
      </c>
      <c r="Q1824" s="65" t="str">
        <f t="shared" si="2744"/>
        <v/>
      </c>
      <c r="R1824" s="65" t="str">
        <f t="shared" si="2744"/>
        <v/>
      </c>
      <c r="S1824" s="65" t="str">
        <f t="shared" si="2744"/>
        <v/>
      </c>
      <c r="T1824" s="65" t="str">
        <f t="shared" si="2744"/>
        <v/>
      </c>
      <c r="U1824" s="65" t="str">
        <f t="shared" si="2744"/>
        <v/>
      </c>
      <c r="V1824" s="65" t="str">
        <f t="shared" si="2744"/>
        <v/>
      </c>
      <c r="W1824" s="65" t="str">
        <f t="shared" si="2744"/>
        <v/>
      </c>
      <c r="X1824" s="65" t="str">
        <f t="shared" si="2744"/>
        <v/>
      </c>
      <c r="Y1824" s="65" t="str">
        <f t="shared" si="2744"/>
        <v/>
      </c>
      <c r="Z1824" s="65" t="str">
        <f t="shared" si="2744"/>
        <v/>
      </c>
    </row>
    <row r="1825">
      <c r="B1825" s="23"/>
      <c r="C1825" s="9"/>
      <c r="D1825" s="9"/>
      <c r="E1825" s="9"/>
      <c r="F1825" s="2"/>
      <c r="G1825" s="3"/>
      <c r="I1825" s="64" t="str">
        <f t="shared" si="4"/>
        <v/>
      </c>
      <c r="J1825" s="13" t="str">
        <f t="shared" si="1840"/>
        <v/>
      </c>
      <c r="K1825" s="13" t="str">
        <f t="shared" si="1879"/>
        <v/>
      </c>
      <c r="L1825" s="65" t="str">
        <f t="shared" ref="L1825:Z1825" si="2745">if($E1825="","",if($E1825="Injured",if(and(L$1=year(today()),L$1&lt;=$I1825,L$1&gt;=$H1825),0,if(and(L$1&lt;=$I1825,L$1&gt;=$H1825),$F1825,"")),if($E1825="Dropped",if(and(L$1&lt;=$I1825,L$1&gt;=$H1825),if(Year($D1825)=L$1,$F1825*0.8,if((year($D1825)+1)=L$1,$F1825*0.6,$F1825*0.4)) ,""),if($E1825="Minors",0,if($E1825="FA Contract",if(and(L$1&lt;=$I1825,L$1&gt;=$H1825),$F1825,""),if($E1825="YP Contract",if(L$1=$H1825,500000,if(L$1=($H1825+1),1000000,if(L$1=($H1825+2),1500000,"")))))))))</f>
        <v/>
      </c>
      <c r="M1825" s="65" t="str">
        <f t="shared" si="2745"/>
        <v/>
      </c>
      <c r="N1825" s="65" t="str">
        <f t="shared" si="2745"/>
        <v/>
      </c>
      <c r="O1825" s="65" t="str">
        <f t="shared" si="2745"/>
        <v/>
      </c>
      <c r="P1825" s="65" t="str">
        <f t="shared" si="2745"/>
        <v/>
      </c>
      <c r="Q1825" s="65" t="str">
        <f t="shared" si="2745"/>
        <v/>
      </c>
      <c r="R1825" s="65" t="str">
        <f t="shared" si="2745"/>
        <v/>
      </c>
      <c r="S1825" s="65" t="str">
        <f t="shared" si="2745"/>
        <v/>
      </c>
      <c r="T1825" s="65" t="str">
        <f t="shared" si="2745"/>
        <v/>
      </c>
      <c r="U1825" s="65" t="str">
        <f t="shared" si="2745"/>
        <v/>
      </c>
      <c r="V1825" s="65" t="str">
        <f t="shared" si="2745"/>
        <v/>
      </c>
      <c r="W1825" s="65" t="str">
        <f t="shared" si="2745"/>
        <v/>
      </c>
      <c r="X1825" s="65" t="str">
        <f t="shared" si="2745"/>
        <v/>
      </c>
      <c r="Y1825" s="65" t="str">
        <f t="shared" si="2745"/>
        <v/>
      </c>
      <c r="Z1825" s="65" t="str">
        <f t="shared" si="2745"/>
        <v/>
      </c>
    </row>
    <row r="1826">
      <c r="B1826" s="23"/>
      <c r="C1826" s="9"/>
      <c r="D1826" s="9"/>
      <c r="E1826" s="9"/>
      <c r="F1826" s="2"/>
      <c r="G1826" s="3"/>
      <c r="I1826" s="64" t="str">
        <f t="shared" si="4"/>
        <v/>
      </c>
      <c r="J1826" s="13" t="str">
        <f t="shared" si="1840"/>
        <v/>
      </c>
      <c r="K1826" s="13" t="str">
        <f t="shared" si="1879"/>
        <v/>
      </c>
      <c r="L1826" s="65" t="str">
        <f t="shared" ref="L1826:Z1826" si="2746">if($E1826="","",if($E1826="Injured",if(and(L$1=year(today()),L$1&lt;=$I1826,L$1&gt;=$H1826),0,if(and(L$1&lt;=$I1826,L$1&gt;=$H1826),$F1826,"")),if($E1826="Dropped",if(and(L$1&lt;=$I1826,L$1&gt;=$H1826),if(Year($D1826)=L$1,$F1826*0.8,if((year($D1826)+1)=L$1,$F1826*0.6,$F1826*0.4)) ,""),if($E1826="Minors",0,if($E1826="FA Contract",if(and(L$1&lt;=$I1826,L$1&gt;=$H1826),$F1826,""),if($E1826="YP Contract",if(L$1=$H1826,500000,if(L$1=($H1826+1),1000000,if(L$1=($H1826+2),1500000,"")))))))))</f>
        <v/>
      </c>
      <c r="M1826" s="65" t="str">
        <f t="shared" si="2746"/>
        <v/>
      </c>
      <c r="N1826" s="65" t="str">
        <f t="shared" si="2746"/>
        <v/>
      </c>
      <c r="O1826" s="65" t="str">
        <f t="shared" si="2746"/>
        <v/>
      </c>
      <c r="P1826" s="65" t="str">
        <f t="shared" si="2746"/>
        <v/>
      </c>
      <c r="Q1826" s="65" t="str">
        <f t="shared" si="2746"/>
        <v/>
      </c>
      <c r="R1826" s="65" t="str">
        <f t="shared" si="2746"/>
        <v/>
      </c>
      <c r="S1826" s="65" t="str">
        <f t="shared" si="2746"/>
        <v/>
      </c>
      <c r="T1826" s="65" t="str">
        <f t="shared" si="2746"/>
        <v/>
      </c>
      <c r="U1826" s="65" t="str">
        <f t="shared" si="2746"/>
        <v/>
      </c>
      <c r="V1826" s="65" t="str">
        <f t="shared" si="2746"/>
        <v/>
      </c>
      <c r="W1826" s="65" t="str">
        <f t="shared" si="2746"/>
        <v/>
      </c>
      <c r="X1826" s="65" t="str">
        <f t="shared" si="2746"/>
        <v/>
      </c>
      <c r="Y1826" s="65" t="str">
        <f t="shared" si="2746"/>
        <v/>
      </c>
      <c r="Z1826" s="65" t="str">
        <f t="shared" si="2746"/>
        <v/>
      </c>
    </row>
    <row r="1827">
      <c r="B1827" s="23"/>
      <c r="C1827" s="9"/>
      <c r="D1827" s="9"/>
      <c r="E1827" s="9"/>
      <c r="F1827" s="2"/>
      <c r="G1827" s="3"/>
      <c r="I1827" s="64" t="str">
        <f t="shared" si="4"/>
        <v/>
      </c>
      <c r="J1827" s="13" t="str">
        <f t="shared" si="1840"/>
        <v/>
      </c>
      <c r="K1827" s="13" t="str">
        <f t="shared" si="1879"/>
        <v/>
      </c>
      <c r="L1827" s="65" t="str">
        <f t="shared" ref="L1827:Z1827" si="2747">if($E1827="","",if($E1827="Injured",if(and(L$1=year(today()),L$1&lt;=$I1827,L$1&gt;=$H1827),0,if(and(L$1&lt;=$I1827,L$1&gt;=$H1827),$F1827,"")),if($E1827="Dropped",if(and(L$1&lt;=$I1827,L$1&gt;=$H1827),if(Year($D1827)=L$1,$F1827*0.8,if((year($D1827)+1)=L$1,$F1827*0.6,$F1827*0.4)) ,""),if($E1827="Minors",0,if($E1827="FA Contract",if(and(L$1&lt;=$I1827,L$1&gt;=$H1827),$F1827,""),if($E1827="YP Contract",if(L$1=$H1827,500000,if(L$1=($H1827+1),1000000,if(L$1=($H1827+2),1500000,"")))))))))</f>
        <v/>
      </c>
      <c r="M1827" s="65" t="str">
        <f t="shared" si="2747"/>
        <v/>
      </c>
      <c r="N1827" s="65" t="str">
        <f t="shared" si="2747"/>
        <v/>
      </c>
      <c r="O1827" s="65" t="str">
        <f t="shared" si="2747"/>
        <v/>
      </c>
      <c r="P1827" s="65" t="str">
        <f t="shared" si="2747"/>
        <v/>
      </c>
      <c r="Q1827" s="65" t="str">
        <f t="shared" si="2747"/>
        <v/>
      </c>
      <c r="R1827" s="65" t="str">
        <f t="shared" si="2747"/>
        <v/>
      </c>
      <c r="S1827" s="65" t="str">
        <f t="shared" si="2747"/>
        <v/>
      </c>
      <c r="T1827" s="65" t="str">
        <f t="shared" si="2747"/>
        <v/>
      </c>
      <c r="U1827" s="65" t="str">
        <f t="shared" si="2747"/>
        <v/>
      </c>
      <c r="V1827" s="65" t="str">
        <f t="shared" si="2747"/>
        <v/>
      </c>
      <c r="W1827" s="65" t="str">
        <f t="shared" si="2747"/>
        <v/>
      </c>
      <c r="X1827" s="65" t="str">
        <f t="shared" si="2747"/>
        <v/>
      </c>
      <c r="Y1827" s="65" t="str">
        <f t="shared" si="2747"/>
        <v/>
      </c>
      <c r="Z1827" s="65" t="str">
        <f t="shared" si="2747"/>
        <v/>
      </c>
    </row>
    <row r="1828">
      <c r="B1828" s="23"/>
      <c r="C1828" s="9"/>
      <c r="D1828" s="9"/>
      <c r="E1828" s="9"/>
      <c r="F1828" s="2"/>
      <c r="G1828" s="3"/>
      <c r="I1828" s="64" t="str">
        <f t="shared" si="4"/>
        <v/>
      </c>
      <c r="J1828" s="13" t="str">
        <f t="shared" si="1840"/>
        <v/>
      </c>
      <c r="K1828" s="13" t="str">
        <f t="shared" si="1879"/>
        <v/>
      </c>
      <c r="L1828" s="65" t="str">
        <f t="shared" ref="L1828:Z1828" si="2748">if($E1828="","",if($E1828="Injured",if(and(L$1=year(today()),L$1&lt;=$I1828,L$1&gt;=$H1828),0,if(and(L$1&lt;=$I1828,L$1&gt;=$H1828),$F1828,"")),if($E1828="Dropped",if(and(L$1&lt;=$I1828,L$1&gt;=$H1828),if(Year($D1828)=L$1,$F1828*0.8,if((year($D1828)+1)=L$1,$F1828*0.6,$F1828*0.4)) ,""),if($E1828="Minors",0,if($E1828="FA Contract",if(and(L$1&lt;=$I1828,L$1&gt;=$H1828),$F1828,""),if($E1828="YP Contract",if(L$1=$H1828,500000,if(L$1=($H1828+1),1000000,if(L$1=($H1828+2),1500000,"")))))))))</f>
        <v/>
      </c>
      <c r="M1828" s="65" t="str">
        <f t="shared" si="2748"/>
        <v/>
      </c>
      <c r="N1828" s="65" t="str">
        <f t="shared" si="2748"/>
        <v/>
      </c>
      <c r="O1828" s="65" t="str">
        <f t="shared" si="2748"/>
        <v/>
      </c>
      <c r="P1828" s="65" t="str">
        <f t="shared" si="2748"/>
        <v/>
      </c>
      <c r="Q1828" s="65" t="str">
        <f t="shared" si="2748"/>
        <v/>
      </c>
      <c r="R1828" s="65" t="str">
        <f t="shared" si="2748"/>
        <v/>
      </c>
      <c r="S1828" s="65" t="str">
        <f t="shared" si="2748"/>
        <v/>
      </c>
      <c r="T1828" s="65" t="str">
        <f t="shared" si="2748"/>
        <v/>
      </c>
      <c r="U1828" s="65" t="str">
        <f t="shared" si="2748"/>
        <v/>
      </c>
      <c r="V1828" s="65" t="str">
        <f t="shared" si="2748"/>
        <v/>
      </c>
      <c r="W1828" s="65" t="str">
        <f t="shared" si="2748"/>
        <v/>
      </c>
      <c r="X1828" s="65" t="str">
        <f t="shared" si="2748"/>
        <v/>
      </c>
      <c r="Y1828" s="65" t="str">
        <f t="shared" si="2748"/>
        <v/>
      </c>
      <c r="Z1828" s="65" t="str">
        <f t="shared" si="2748"/>
        <v/>
      </c>
    </row>
    <row r="1829">
      <c r="B1829" s="23"/>
      <c r="C1829" s="9"/>
      <c r="D1829" s="9"/>
      <c r="E1829" s="9"/>
      <c r="F1829" s="2"/>
      <c r="G1829" s="3"/>
      <c r="I1829" s="64" t="str">
        <f t="shared" si="4"/>
        <v/>
      </c>
      <c r="J1829" s="13" t="str">
        <f t="shared" si="1840"/>
        <v/>
      </c>
      <c r="K1829" s="13" t="str">
        <f t="shared" si="1879"/>
        <v/>
      </c>
      <c r="L1829" s="65" t="str">
        <f t="shared" ref="L1829:Z1829" si="2749">if($E1829="","",if($E1829="Injured",if(and(L$1=year(today()),L$1&lt;=$I1829,L$1&gt;=$H1829),0,if(and(L$1&lt;=$I1829,L$1&gt;=$H1829),$F1829,"")),if($E1829="Dropped",if(and(L$1&lt;=$I1829,L$1&gt;=$H1829),if(Year($D1829)=L$1,$F1829*0.8,if((year($D1829)+1)=L$1,$F1829*0.6,$F1829*0.4)) ,""),if($E1829="Minors",0,if($E1829="FA Contract",if(and(L$1&lt;=$I1829,L$1&gt;=$H1829),$F1829,""),if($E1829="YP Contract",if(L$1=$H1829,500000,if(L$1=($H1829+1),1000000,if(L$1=($H1829+2),1500000,"")))))))))</f>
        <v/>
      </c>
      <c r="M1829" s="65" t="str">
        <f t="shared" si="2749"/>
        <v/>
      </c>
      <c r="N1829" s="65" t="str">
        <f t="shared" si="2749"/>
        <v/>
      </c>
      <c r="O1829" s="65" t="str">
        <f t="shared" si="2749"/>
        <v/>
      </c>
      <c r="P1829" s="65" t="str">
        <f t="shared" si="2749"/>
        <v/>
      </c>
      <c r="Q1829" s="65" t="str">
        <f t="shared" si="2749"/>
        <v/>
      </c>
      <c r="R1829" s="65" t="str">
        <f t="shared" si="2749"/>
        <v/>
      </c>
      <c r="S1829" s="65" t="str">
        <f t="shared" si="2749"/>
        <v/>
      </c>
      <c r="T1829" s="65" t="str">
        <f t="shared" si="2749"/>
        <v/>
      </c>
      <c r="U1829" s="65" t="str">
        <f t="shared" si="2749"/>
        <v/>
      </c>
      <c r="V1829" s="65" t="str">
        <f t="shared" si="2749"/>
        <v/>
      </c>
      <c r="W1829" s="65" t="str">
        <f t="shared" si="2749"/>
        <v/>
      </c>
      <c r="X1829" s="65" t="str">
        <f t="shared" si="2749"/>
        <v/>
      </c>
      <c r="Y1829" s="65" t="str">
        <f t="shared" si="2749"/>
        <v/>
      </c>
      <c r="Z1829" s="65" t="str">
        <f t="shared" si="2749"/>
        <v/>
      </c>
    </row>
    <row r="1830">
      <c r="B1830" s="23"/>
      <c r="C1830" s="9"/>
      <c r="D1830" s="9"/>
      <c r="E1830" s="9"/>
      <c r="F1830" s="2"/>
      <c r="G1830" s="3"/>
      <c r="I1830" s="64" t="str">
        <f t="shared" si="4"/>
        <v/>
      </c>
      <c r="J1830" s="13" t="str">
        <f t="shared" si="1840"/>
        <v/>
      </c>
      <c r="K1830" s="13" t="str">
        <f t="shared" si="1879"/>
        <v/>
      </c>
      <c r="L1830" s="65" t="str">
        <f t="shared" ref="L1830:Z1830" si="2750">if($E1830="","",if($E1830="Injured",if(and(L$1=year(today()),L$1&lt;=$I1830,L$1&gt;=$H1830),0,if(and(L$1&lt;=$I1830,L$1&gt;=$H1830),$F1830,"")),if($E1830="Dropped",if(and(L$1&lt;=$I1830,L$1&gt;=$H1830),if(Year($D1830)=L$1,$F1830*0.8,if((year($D1830)+1)=L$1,$F1830*0.6,$F1830*0.4)) ,""),if($E1830="Minors",0,if($E1830="FA Contract",if(and(L$1&lt;=$I1830,L$1&gt;=$H1830),$F1830,""),if($E1830="YP Contract",if(L$1=$H1830,500000,if(L$1=($H1830+1),1000000,if(L$1=($H1830+2),1500000,"")))))))))</f>
        <v/>
      </c>
      <c r="M1830" s="65" t="str">
        <f t="shared" si="2750"/>
        <v/>
      </c>
      <c r="N1830" s="65" t="str">
        <f t="shared" si="2750"/>
        <v/>
      </c>
      <c r="O1830" s="65" t="str">
        <f t="shared" si="2750"/>
        <v/>
      </c>
      <c r="P1830" s="65" t="str">
        <f t="shared" si="2750"/>
        <v/>
      </c>
      <c r="Q1830" s="65" t="str">
        <f t="shared" si="2750"/>
        <v/>
      </c>
      <c r="R1830" s="65" t="str">
        <f t="shared" si="2750"/>
        <v/>
      </c>
      <c r="S1830" s="65" t="str">
        <f t="shared" si="2750"/>
        <v/>
      </c>
      <c r="T1830" s="65" t="str">
        <f t="shared" si="2750"/>
        <v/>
      </c>
      <c r="U1830" s="65" t="str">
        <f t="shared" si="2750"/>
        <v/>
      </c>
      <c r="V1830" s="65" t="str">
        <f t="shared" si="2750"/>
        <v/>
      </c>
      <c r="W1830" s="65" t="str">
        <f t="shared" si="2750"/>
        <v/>
      </c>
      <c r="X1830" s="65" t="str">
        <f t="shared" si="2750"/>
        <v/>
      </c>
      <c r="Y1830" s="65" t="str">
        <f t="shared" si="2750"/>
        <v/>
      </c>
      <c r="Z1830" s="65" t="str">
        <f t="shared" si="2750"/>
        <v/>
      </c>
    </row>
    <row r="1831">
      <c r="B1831" s="23"/>
      <c r="C1831" s="9"/>
      <c r="D1831" s="9"/>
      <c r="E1831" s="9"/>
      <c r="F1831" s="2"/>
      <c r="G1831" s="3"/>
      <c r="I1831" s="64" t="str">
        <f t="shared" si="4"/>
        <v/>
      </c>
      <c r="J1831" s="13" t="str">
        <f t="shared" si="1840"/>
        <v/>
      </c>
      <c r="K1831" s="13" t="str">
        <f t="shared" si="1879"/>
        <v/>
      </c>
      <c r="L1831" s="65" t="str">
        <f t="shared" ref="L1831:Z1831" si="2751">if($E1831="","",if($E1831="Injured",if(and(L$1=year(today()),L$1&lt;=$I1831,L$1&gt;=$H1831),0,if(and(L$1&lt;=$I1831,L$1&gt;=$H1831),$F1831,"")),if($E1831="Dropped",if(and(L$1&lt;=$I1831,L$1&gt;=$H1831),if(Year($D1831)=L$1,$F1831*0.8,if((year($D1831)+1)=L$1,$F1831*0.6,$F1831*0.4)) ,""),if($E1831="Minors",0,if($E1831="FA Contract",if(and(L$1&lt;=$I1831,L$1&gt;=$H1831),$F1831,""),if($E1831="YP Contract",if(L$1=$H1831,500000,if(L$1=($H1831+1),1000000,if(L$1=($H1831+2),1500000,"")))))))))</f>
        <v/>
      </c>
      <c r="M1831" s="65" t="str">
        <f t="shared" si="2751"/>
        <v/>
      </c>
      <c r="N1831" s="65" t="str">
        <f t="shared" si="2751"/>
        <v/>
      </c>
      <c r="O1831" s="65" t="str">
        <f t="shared" si="2751"/>
        <v/>
      </c>
      <c r="P1831" s="65" t="str">
        <f t="shared" si="2751"/>
        <v/>
      </c>
      <c r="Q1831" s="65" t="str">
        <f t="shared" si="2751"/>
        <v/>
      </c>
      <c r="R1831" s="65" t="str">
        <f t="shared" si="2751"/>
        <v/>
      </c>
      <c r="S1831" s="65" t="str">
        <f t="shared" si="2751"/>
        <v/>
      </c>
      <c r="T1831" s="65" t="str">
        <f t="shared" si="2751"/>
        <v/>
      </c>
      <c r="U1831" s="65" t="str">
        <f t="shared" si="2751"/>
        <v/>
      </c>
      <c r="V1831" s="65" t="str">
        <f t="shared" si="2751"/>
        <v/>
      </c>
      <c r="W1831" s="65" t="str">
        <f t="shared" si="2751"/>
        <v/>
      </c>
      <c r="X1831" s="65" t="str">
        <f t="shared" si="2751"/>
        <v/>
      </c>
      <c r="Y1831" s="65" t="str">
        <f t="shared" si="2751"/>
        <v/>
      </c>
      <c r="Z1831" s="65" t="str">
        <f t="shared" si="2751"/>
        <v/>
      </c>
    </row>
    <row r="1832">
      <c r="B1832" s="23"/>
      <c r="C1832" s="9"/>
      <c r="D1832" s="9"/>
      <c r="E1832" s="9"/>
      <c r="F1832" s="2"/>
      <c r="G1832" s="3"/>
      <c r="I1832" s="64" t="str">
        <f t="shared" si="4"/>
        <v/>
      </c>
      <c r="J1832" s="13" t="str">
        <f t="shared" si="1840"/>
        <v/>
      </c>
      <c r="K1832" s="13" t="str">
        <f t="shared" si="1879"/>
        <v/>
      </c>
      <c r="L1832" s="65" t="str">
        <f t="shared" ref="L1832:Z1832" si="2752">if($E1832="","",if($E1832="Injured",if(and(L$1=year(today()),L$1&lt;=$I1832,L$1&gt;=$H1832),0,if(and(L$1&lt;=$I1832,L$1&gt;=$H1832),$F1832,"")),if($E1832="Dropped",if(and(L$1&lt;=$I1832,L$1&gt;=$H1832),if(Year($D1832)=L$1,$F1832*0.8,if((year($D1832)+1)=L$1,$F1832*0.6,$F1832*0.4)) ,""),if($E1832="Minors",0,if($E1832="FA Contract",if(and(L$1&lt;=$I1832,L$1&gt;=$H1832),$F1832,""),if($E1832="YP Contract",if(L$1=$H1832,500000,if(L$1=($H1832+1),1000000,if(L$1=($H1832+2),1500000,"")))))))))</f>
        <v/>
      </c>
      <c r="M1832" s="65" t="str">
        <f t="shared" si="2752"/>
        <v/>
      </c>
      <c r="N1832" s="65" t="str">
        <f t="shared" si="2752"/>
        <v/>
      </c>
      <c r="O1832" s="65" t="str">
        <f t="shared" si="2752"/>
        <v/>
      </c>
      <c r="P1832" s="65" t="str">
        <f t="shared" si="2752"/>
        <v/>
      </c>
      <c r="Q1832" s="65" t="str">
        <f t="shared" si="2752"/>
        <v/>
      </c>
      <c r="R1832" s="65" t="str">
        <f t="shared" si="2752"/>
        <v/>
      </c>
      <c r="S1832" s="65" t="str">
        <f t="shared" si="2752"/>
        <v/>
      </c>
      <c r="T1832" s="65" t="str">
        <f t="shared" si="2752"/>
        <v/>
      </c>
      <c r="U1832" s="65" t="str">
        <f t="shared" si="2752"/>
        <v/>
      </c>
      <c r="V1832" s="65" t="str">
        <f t="shared" si="2752"/>
        <v/>
      </c>
      <c r="W1832" s="65" t="str">
        <f t="shared" si="2752"/>
        <v/>
      </c>
      <c r="X1832" s="65" t="str">
        <f t="shared" si="2752"/>
        <v/>
      </c>
      <c r="Y1832" s="65" t="str">
        <f t="shared" si="2752"/>
        <v/>
      </c>
      <c r="Z1832" s="65" t="str">
        <f t="shared" si="2752"/>
        <v/>
      </c>
    </row>
    <row r="1833">
      <c r="B1833" s="23"/>
      <c r="C1833" s="9"/>
      <c r="D1833" s="9"/>
      <c r="E1833" s="9"/>
      <c r="F1833" s="2"/>
      <c r="G1833" s="3"/>
      <c r="I1833" s="64" t="str">
        <f t="shared" si="4"/>
        <v/>
      </c>
      <c r="J1833" s="13" t="str">
        <f t="shared" si="1840"/>
        <v/>
      </c>
      <c r="K1833" s="13" t="str">
        <f t="shared" si="1879"/>
        <v/>
      </c>
      <c r="L1833" s="65" t="str">
        <f t="shared" ref="L1833:Z1833" si="2753">if($E1833="","",if($E1833="Injured",if(and(L$1=year(today()),L$1&lt;=$I1833,L$1&gt;=$H1833),0,if(and(L$1&lt;=$I1833,L$1&gt;=$H1833),$F1833,"")),if($E1833="Dropped",if(and(L$1&lt;=$I1833,L$1&gt;=$H1833),if(Year($D1833)=L$1,$F1833*0.8,if((year($D1833)+1)=L$1,$F1833*0.6,$F1833*0.4)) ,""),if($E1833="Minors",0,if($E1833="FA Contract",if(and(L$1&lt;=$I1833,L$1&gt;=$H1833),$F1833,""),if($E1833="YP Contract",if(L$1=$H1833,500000,if(L$1=($H1833+1),1000000,if(L$1=($H1833+2),1500000,"")))))))))</f>
        <v/>
      </c>
      <c r="M1833" s="65" t="str">
        <f t="shared" si="2753"/>
        <v/>
      </c>
      <c r="N1833" s="65" t="str">
        <f t="shared" si="2753"/>
        <v/>
      </c>
      <c r="O1833" s="65" t="str">
        <f t="shared" si="2753"/>
        <v/>
      </c>
      <c r="P1833" s="65" t="str">
        <f t="shared" si="2753"/>
        <v/>
      </c>
      <c r="Q1833" s="65" t="str">
        <f t="shared" si="2753"/>
        <v/>
      </c>
      <c r="R1833" s="65" t="str">
        <f t="shared" si="2753"/>
        <v/>
      </c>
      <c r="S1833" s="65" t="str">
        <f t="shared" si="2753"/>
        <v/>
      </c>
      <c r="T1833" s="65" t="str">
        <f t="shared" si="2753"/>
        <v/>
      </c>
      <c r="U1833" s="65" t="str">
        <f t="shared" si="2753"/>
        <v/>
      </c>
      <c r="V1833" s="65" t="str">
        <f t="shared" si="2753"/>
        <v/>
      </c>
      <c r="W1833" s="65" t="str">
        <f t="shared" si="2753"/>
        <v/>
      </c>
      <c r="X1833" s="65" t="str">
        <f t="shared" si="2753"/>
        <v/>
      </c>
      <c r="Y1833" s="65" t="str">
        <f t="shared" si="2753"/>
        <v/>
      </c>
      <c r="Z1833" s="65" t="str">
        <f t="shared" si="2753"/>
        <v/>
      </c>
    </row>
    <row r="1834">
      <c r="B1834" s="23"/>
      <c r="C1834" s="9"/>
      <c r="D1834" s="9"/>
      <c r="E1834" s="9"/>
      <c r="F1834" s="2"/>
      <c r="G1834" s="3"/>
      <c r="I1834" s="64" t="str">
        <f t="shared" si="4"/>
        <v/>
      </c>
      <c r="J1834" s="13" t="str">
        <f t="shared" si="1840"/>
        <v/>
      </c>
      <c r="K1834" s="13" t="str">
        <f t="shared" si="1879"/>
        <v/>
      </c>
      <c r="L1834" s="65" t="str">
        <f t="shared" ref="L1834:Z1834" si="2754">if($E1834="","",if($E1834="Injured",if(and(L$1=year(today()),L$1&lt;=$I1834,L$1&gt;=$H1834),0,if(and(L$1&lt;=$I1834,L$1&gt;=$H1834),$F1834,"")),if($E1834="Dropped",if(and(L$1&lt;=$I1834,L$1&gt;=$H1834),if(Year($D1834)=L$1,$F1834*0.8,if((year($D1834)+1)=L$1,$F1834*0.6,$F1834*0.4)) ,""),if($E1834="Minors",0,if($E1834="FA Contract",if(and(L$1&lt;=$I1834,L$1&gt;=$H1834),$F1834,""),if($E1834="YP Contract",if(L$1=$H1834,500000,if(L$1=($H1834+1),1000000,if(L$1=($H1834+2),1500000,"")))))))))</f>
        <v/>
      </c>
      <c r="M1834" s="65" t="str">
        <f t="shared" si="2754"/>
        <v/>
      </c>
      <c r="N1834" s="65" t="str">
        <f t="shared" si="2754"/>
        <v/>
      </c>
      <c r="O1834" s="65" t="str">
        <f t="shared" si="2754"/>
        <v/>
      </c>
      <c r="P1834" s="65" t="str">
        <f t="shared" si="2754"/>
        <v/>
      </c>
      <c r="Q1834" s="65" t="str">
        <f t="shared" si="2754"/>
        <v/>
      </c>
      <c r="R1834" s="65" t="str">
        <f t="shared" si="2754"/>
        <v/>
      </c>
      <c r="S1834" s="65" t="str">
        <f t="shared" si="2754"/>
        <v/>
      </c>
      <c r="T1834" s="65" t="str">
        <f t="shared" si="2754"/>
        <v/>
      </c>
      <c r="U1834" s="65" t="str">
        <f t="shared" si="2754"/>
        <v/>
      </c>
      <c r="V1834" s="65" t="str">
        <f t="shared" si="2754"/>
        <v/>
      </c>
      <c r="W1834" s="65" t="str">
        <f t="shared" si="2754"/>
        <v/>
      </c>
      <c r="X1834" s="65" t="str">
        <f t="shared" si="2754"/>
        <v/>
      </c>
      <c r="Y1834" s="65" t="str">
        <f t="shared" si="2754"/>
        <v/>
      </c>
      <c r="Z1834" s="65" t="str">
        <f t="shared" si="2754"/>
        <v/>
      </c>
    </row>
    <row r="1835">
      <c r="B1835" s="23"/>
      <c r="C1835" s="9"/>
      <c r="D1835" s="9"/>
      <c r="E1835" s="9"/>
      <c r="F1835" s="2"/>
      <c r="G1835" s="3"/>
      <c r="I1835" s="64" t="str">
        <f t="shared" si="4"/>
        <v/>
      </c>
      <c r="J1835" s="13" t="str">
        <f t="shared" si="1840"/>
        <v/>
      </c>
      <c r="K1835" s="13" t="str">
        <f t="shared" si="1879"/>
        <v/>
      </c>
      <c r="L1835" s="65" t="str">
        <f t="shared" ref="L1835:Z1835" si="2755">if($E1835="","",if($E1835="Injured",if(and(L$1=year(today()),L$1&lt;=$I1835,L$1&gt;=$H1835),0,if(and(L$1&lt;=$I1835,L$1&gt;=$H1835),$F1835,"")),if($E1835="Dropped",if(and(L$1&lt;=$I1835,L$1&gt;=$H1835),if(Year($D1835)=L$1,$F1835*0.8,if((year($D1835)+1)=L$1,$F1835*0.6,$F1835*0.4)) ,""),if($E1835="Minors",0,if($E1835="FA Contract",if(and(L$1&lt;=$I1835,L$1&gt;=$H1835),$F1835,""),if($E1835="YP Contract",if(L$1=$H1835,500000,if(L$1=($H1835+1),1000000,if(L$1=($H1835+2),1500000,"")))))))))</f>
        <v/>
      </c>
      <c r="M1835" s="65" t="str">
        <f t="shared" si="2755"/>
        <v/>
      </c>
      <c r="N1835" s="65" t="str">
        <f t="shared" si="2755"/>
        <v/>
      </c>
      <c r="O1835" s="65" t="str">
        <f t="shared" si="2755"/>
        <v/>
      </c>
      <c r="P1835" s="65" t="str">
        <f t="shared" si="2755"/>
        <v/>
      </c>
      <c r="Q1835" s="65" t="str">
        <f t="shared" si="2755"/>
        <v/>
      </c>
      <c r="R1835" s="65" t="str">
        <f t="shared" si="2755"/>
        <v/>
      </c>
      <c r="S1835" s="65" t="str">
        <f t="shared" si="2755"/>
        <v/>
      </c>
      <c r="T1835" s="65" t="str">
        <f t="shared" si="2755"/>
        <v/>
      </c>
      <c r="U1835" s="65" t="str">
        <f t="shared" si="2755"/>
        <v/>
      </c>
      <c r="V1835" s="65" t="str">
        <f t="shared" si="2755"/>
        <v/>
      </c>
      <c r="W1835" s="65" t="str">
        <f t="shared" si="2755"/>
        <v/>
      </c>
      <c r="X1835" s="65" t="str">
        <f t="shared" si="2755"/>
        <v/>
      </c>
      <c r="Y1835" s="65" t="str">
        <f t="shared" si="2755"/>
        <v/>
      </c>
      <c r="Z1835" s="65" t="str">
        <f t="shared" si="2755"/>
        <v/>
      </c>
    </row>
    <row r="1836">
      <c r="B1836" s="23"/>
      <c r="C1836" s="9"/>
      <c r="D1836" s="9"/>
      <c r="E1836" s="9"/>
      <c r="F1836" s="2"/>
      <c r="G1836" s="3"/>
      <c r="I1836" s="64" t="str">
        <f t="shared" si="4"/>
        <v/>
      </c>
      <c r="J1836" s="13" t="str">
        <f t="shared" si="1840"/>
        <v/>
      </c>
      <c r="K1836" s="13" t="str">
        <f t="shared" si="1879"/>
        <v/>
      </c>
      <c r="L1836" s="65" t="str">
        <f t="shared" ref="L1836:Z1836" si="2756">if($E1836="","",if($E1836="Injured",if(and(L$1=year(today()),L$1&lt;=$I1836,L$1&gt;=$H1836),0,if(and(L$1&lt;=$I1836,L$1&gt;=$H1836),$F1836,"")),if($E1836="Dropped",if(and(L$1&lt;=$I1836,L$1&gt;=$H1836),if(Year($D1836)=L$1,$F1836*0.8,if((year($D1836)+1)=L$1,$F1836*0.6,$F1836*0.4)) ,""),if($E1836="Minors",0,if($E1836="FA Contract",if(and(L$1&lt;=$I1836,L$1&gt;=$H1836),$F1836,""),if($E1836="YP Contract",if(L$1=$H1836,500000,if(L$1=($H1836+1),1000000,if(L$1=($H1836+2),1500000,"")))))))))</f>
        <v/>
      </c>
      <c r="M1836" s="65" t="str">
        <f t="shared" si="2756"/>
        <v/>
      </c>
      <c r="N1836" s="65" t="str">
        <f t="shared" si="2756"/>
        <v/>
      </c>
      <c r="O1836" s="65" t="str">
        <f t="shared" si="2756"/>
        <v/>
      </c>
      <c r="P1836" s="65" t="str">
        <f t="shared" si="2756"/>
        <v/>
      </c>
      <c r="Q1836" s="65" t="str">
        <f t="shared" si="2756"/>
        <v/>
      </c>
      <c r="R1836" s="65" t="str">
        <f t="shared" si="2756"/>
        <v/>
      </c>
      <c r="S1836" s="65" t="str">
        <f t="shared" si="2756"/>
        <v/>
      </c>
      <c r="T1836" s="65" t="str">
        <f t="shared" si="2756"/>
        <v/>
      </c>
      <c r="U1836" s="65" t="str">
        <f t="shared" si="2756"/>
        <v/>
      </c>
      <c r="V1836" s="65" t="str">
        <f t="shared" si="2756"/>
        <v/>
      </c>
      <c r="W1836" s="65" t="str">
        <f t="shared" si="2756"/>
        <v/>
      </c>
      <c r="X1836" s="65" t="str">
        <f t="shared" si="2756"/>
        <v/>
      </c>
      <c r="Y1836" s="65" t="str">
        <f t="shared" si="2756"/>
        <v/>
      </c>
      <c r="Z1836" s="65" t="str">
        <f t="shared" si="2756"/>
        <v/>
      </c>
    </row>
    <row r="1837">
      <c r="B1837" s="23"/>
      <c r="C1837" s="9"/>
      <c r="D1837" s="9"/>
      <c r="E1837" s="9"/>
      <c r="F1837" s="2"/>
      <c r="G1837" s="3"/>
      <c r="I1837" s="64" t="str">
        <f t="shared" si="4"/>
        <v/>
      </c>
      <c r="J1837" s="13" t="str">
        <f t="shared" si="1840"/>
        <v/>
      </c>
      <c r="K1837" s="13" t="str">
        <f t="shared" si="1879"/>
        <v/>
      </c>
      <c r="L1837" s="65" t="str">
        <f t="shared" ref="L1837:Z1837" si="2757">if($E1837="","",if($E1837="Injured",if(and(L$1=year(today()),L$1&lt;=$I1837,L$1&gt;=$H1837),0,if(and(L$1&lt;=$I1837,L$1&gt;=$H1837),$F1837,"")),if($E1837="Dropped",if(and(L$1&lt;=$I1837,L$1&gt;=$H1837),if(Year($D1837)=L$1,$F1837*0.8,if((year($D1837)+1)=L$1,$F1837*0.6,$F1837*0.4)) ,""),if($E1837="Minors",0,if($E1837="FA Contract",if(and(L$1&lt;=$I1837,L$1&gt;=$H1837),$F1837,""),if($E1837="YP Contract",if(L$1=$H1837,500000,if(L$1=($H1837+1),1000000,if(L$1=($H1837+2),1500000,"")))))))))</f>
        <v/>
      </c>
      <c r="M1837" s="65" t="str">
        <f t="shared" si="2757"/>
        <v/>
      </c>
      <c r="N1837" s="65" t="str">
        <f t="shared" si="2757"/>
        <v/>
      </c>
      <c r="O1837" s="65" t="str">
        <f t="shared" si="2757"/>
        <v/>
      </c>
      <c r="P1837" s="65" t="str">
        <f t="shared" si="2757"/>
        <v/>
      </c>
      <c r="Q1837" s="65" t="str">
        <f t="shared" si="2757"/>
        <v/>
      </c>
      <c r="R1837" s="65" t="str">
        <f t="shared" si="2757"/>
        <v/>
      </c>
      <c r="S1837" s="65" t="str">
        <f t="shared" si="2757"/>
        <v/>
      </c>
      <c r="T1837" s="65" t="str">
        <f t="shared" si="2757"/>
        <v/>
      </c>
      <c r="U1837" s="65" t="str">
        <f t="shared" si="2757"/>
        <v/>
      </c>
      <c r="V1837" s="65" t="str">
        <f t="shared" si="2757"/>
        <v/>
      </c>
      <c r="W1837" s="65" t="str">
        <f t="shared" si="2757"/>
        <v/>
      </c>
      <c r="X1837" s="65" t="str">
        <f t="shared" si="2757"/>
        <v/>
      </c>
      <c r="Y1837" s="65" t="str">
        <f t="shared" si="2757"/>
        <v/>
      </c>
      <c r="Z1837" s="65" t="str">
        <f t="shared" si="2757"/>
        <v/>
      </c>
    </row>
    <row r="1838">
      <c r="B1838" s="23"/>
      <c r="C1838" s="9"/>
      <c r="D1838" s="9"/>
      <c r="E1838" s="9"/>
      <c r="F1838" s="2"/>
      <c r="G1838" s="3"/>
      <c r="I1838" s="64" t="str">
        <f t="shared" si="4"/>
        <v/>
      </c>
      <c r="J1838" s="13" t="str">
        <f t="shared" si="1840"/>
        <v/>
      </c>
      <c r="K1838" s="13" t="str">
        <f t="shared" si="1879"/>
        <v/>
      </c>
      <c r="L1838" s="65" t="str">
        <f t="shared" ref="L1838:Z1838" si="2758">if($E1838="","",if($E1838="Injured",if(and(L$1=year(today()),L$1&lt;=$I1838,L$1&gt;=$H1838),0,if(and(L$1&lt;=$I1838,L$1&gt;=$H1838),$F1838,"")),if($E1838="Dropped",if(and(L$1&lt;=$I1838,L$1&gt;=$H1838),if(Year($D1838)=L$1,$F1838*0.8,if((year($D1838)+1)=L$1,$F1838*0.6,$F1838*0.4)) ,""),if($E1838="Minors",0,if($E1838="FA Contract",if(and(L$1&lt;=$I1838,L$1&gt;=$H1838),$F1838,""),if($E1838="YP Contract",if(L$1=$H1838,500000,if(L$1=($H1838+1),1000000,if(L$1=($H1838+2),1500000,"")))))))))</f>
        <v/>
      </c>
      <c r="M1838" s="65" t="str">
        <f t="shared" si="2758"/>
        <v/>
      </c>
      <c r="N1838" s="65" t="str">
        <f t="shared" si="2758"/>
        <v/>
      </c>
      <c r="O1838" s="65" t="str">
        <f t="shared" si="2758"/>
        <v/>
      </c>
      <c r="P1838" s="65" t="str">
        <f t="shared" si="2758"/>
        <v/>
      </c>
      <c r="Q1838" s="65" t="str">
        <f t="shared" si="2758"/>
        <v/>
      </c>
      <c r="R1838" s="65" t="str">
        <f t="shared" si="2758"/>
        <v/>
      </c>
      <c r="S1838" s="65" t="str">
        <f t="shared" si="2758"/>
        <v/>
      </c>
      <c r="T1838" s="65" t="str">
        <f t="shared" si="2758"/>
        <v/>
      </c>
      <c r="U1838" s="65" t="str">
        <f t="shared" si="2758"/>
        <v/>
      </c>
      <c r="V1838" s="65" t="str">
        <f t="shared" si="2758"/>
        <v/>
      </c>
      <c r="W1838" s="65" t="str">
        <f t="shared" si="2758"/>
        <v/>
      </c>
      <c r="X1838" s="65" t="str">
        <f t="shared" si="2758"/>
        <v/>
      </c>
      <c r="Y1838" s="65" t="str">
        <f t="shared" si="2758"/>
        <v/>
      </c>
      <c r="Z1838" s="65" t="str">
        <f t="shared" si="2758"/>
        <v/>
      </c>
    </row>
    <row r="1839">
      <c r="B1839" s="23"/>
      <c r="C1839" s="9"/>
      <c r="D1839" s="9"/>
      <c r="E1839" s="9"/>
      <c r="F1839" s="2"/>
      <c r="G1839" s="3"/>
      <c r="I1839" s="64" t="str">
        <f t="shared" si="4"/>
        <v/>
      </c>
      <c r="J1839" s="13" t="str">
        <f t="shared" si="1840"/>
        <v/>
      </c>
      <c r="K1839" s="13" t="str">
        <f t="shared" si="1879"/>
        <v/>
      </c>
      <c r="L1839" s="65" t="str">
        <f t="shared" ref="L1839:Z1839" si="2759">if($E1839="","",if($E1839="Injured",if(and(L$1=year(today()),L$1&lt;=$I1839,L$1&gt;=$H1839),0,if(and(L$1&lt;=$I1839,L$1&gt;=$H1839),$F1839,"")),if($E1839="Dropped",if(and(L$1&lt;=$I1839,L$1&gt;=$H1839),if(Year($D1839)=L$1,$F1839*0.8,if((year($D1839)+1)=L$1,$F1839*0.6,$F1839*0.4)) ,""),if($E1839="Minors",0,if($E1839="FA Contract",if(and(L$1&lt;=$I1839,L$1&gt;=$H1839),$F1839,""),if($E1839="YP Contract",if(L$1=$H1839,500000,if(L$1=($H1839+1),1000000,if(L$1=($H1839+2),1500000,"")))))))))</f>
        <v/>
      </c>
      <c r="M1839" s="65" t="str">
        <f t="shared" si="2759"/>
        <v/>
      </c>
      <c r="N1839" s="65" t="str">
        <f t="shared" si="2759"/>
        <v/>
      </c>
      <c r="O1839" s="65" t="str">
        <f t="shared" si="2759"/>
        <v/>
      </c>
      <c r="P1839" s="65" t="str">
        <f t="shared" si="2759"/>
        <v/>
      </c>
      <c r="Q1839" s="65" t="str">
        <f t="shared" si="2759"/>
        <v/>
      </c>
      <c r="R1839" s="65" t="str">
        <f t="shared" si="2759"/>
        <v/>
      </c>
      <c r="S1839" s="65" t="str">
        <f t="shared" si="2759"/>
        <v/>
      </c>
      <c r="T1839" s="65" t="str">
        <f t="shared" si="2759"/>
        <v/>
      </c>
      <c r="U1839" s="65" t="str">
        <f t="shared" si="2759"/>
        <v/>
      </c>
      <c r="V1839" s="65" t="str">
        <f t="shared" si="2759"/>
        <v/>
      </c>
      <c r="W1839" s="65" t="str">
        <f t="shared" si="2759"/>
        <v/>
      </c>
      <c r="X1839" s="65" t="str">
        <f t="shared" si="2759"/>
        <v/>
      </c>
      <c r="Y1839" s="65" t="str">
        <f t="shared" si="2759"/>
        <v/>
      </c>
      <c r="Z1839" s="65" t="str">
        <f t="shared" si="2759"/>
        <v/>
      </c>
    </row>
    <row r="1840">
      <c r="B1840" s="23"/>
      <c r="C1840" s="9"/>
      <c r="D1840" s="9"/>
      <c r="E1840" s="9"/>
      <c r="F1840" s="2"/>
      <c r="G1840" s="3"/>
      <c r="I1840" s="64" t="str">
        <f t="shared" si="4"/>
        <v/>
      </c>
      <c r="J1840" s="13" t="str">
        <f t="shared" si="1840"/>
        <v/>
      </c>
      <c r="K1840" s="13" t="str">
        <f t="shared" si="1879"/>
        <v/>
      </c>
      <c r="L1840" s="65" t="str">
        <f t="shared" ref="L1840:Z1840" si="2760">if($E1840="","",if($E1840="Injured",if(and(L$1=year(today()),L$1&lt;=$I1840,L$1&gt;=$H1840),0,if(and(L$1&lt;=$I1840,L$1&gt;=$H1840),$F1840,"")),if($E1840="Dropped",if(and(L$1&lt;=$I1840,L$1&gt;=$H1840),if(Year($D1840)=L$1,$F1840*0.8,if((year($D1840)+1)=L$1,$F1840*0.6,$F1840*0.4)) ,""),if($E1840="Minors",0,if($E1840="FA Contract",if(and(L$1&lt;=$I1840,L$1&gt;=$H1840),$F1840,""),if($E1840="YP Contract",if(L$1=$H1840,500000,if(L$1=($H1840+1),1000000,if(L$1=($H1840+2),1500000,"")))))))))</f>
        <v/>
      </c>
      <c r="M1840" s="65" t="str">
        <f t="shared" si="2760"/>
        <v/>
      </c>
      <c r="N1840" s="65" t="str">
        <f t="shared" si="2760"/>
        <v/>
      </c>
      <c r="O1840" s="65" t="str">
        <f t="shared" si="2760"/>
        <v/>
      </c>
      <c r="P1840" s="65" t="str">
        <f t="shared" si="2760"/>
        <v/>
      </c>
      <c r="Q1840" s="65" t="str">
        <f t="shared" si="2760"/>
        <v/>
      </c>
      <c r="R1840" s="65" t="str">
        <f t="shared" si="2760"/>
        <v/>
      </c>
      <c r="S1840" s="65" t="str">
        <f t="shared" si="2760"/>
        <v/>
      </c>
      <c r="T1840" s="65" t="str">
        <f t="shared" si="2760"/>
        <v/>
      </c>
      <c r="U1840" s="65" t="str">
        <f t="shared" si="2760"/>
        <v/>
      </c>
      <c r="V1840" s="65" t="str">
        <f t="shared" si="2760"/>
        <v/>
      </c>
      <c r="W1840" s="65" t="str">
        <f t="shared" si="2760"/>
        <v/>
      </c>
      <c r="X1840" s="65" t="str">
        <f t="shared" si="2760"/>
        <v/>
      </c>
      <c r="Y1840" s="65" t="str">
        <f t="shared" si="2760"/>
        <v/>
      </c>
      <c r="Z1840" s="65" t="str">
        <f t="shared" si="2760"/>
        <v/>
      </c>
    </row>
    <row r="1841">
      <c r="B1841" s="23"/>
      <c r="C1841" s="9"/>
      <c r="D1841" s="9"/>
      <c r="E1841" s="9"/>
      <c r="F1841" s="2"/>
      <c r="G1841" s="3"/>
      <c r="I1841" s="64" t="str">
        <f t="shared" si="4"/>
        <v/>
      </c>
      <c r="J1841" s="13" t="str">
        <f t="shared" si="1840"/>
        <v/>
      </c>
      <c r="K1841" s="13" t="str">
        <f t="shared" si="1879"/>
        <v/>
      </c>
      <c r="L1841" s="65" t="str">
        <f t="shared" ref="L1841:Z1841" si="2761">if($E1841="","",if($E1841="Injured",if(and(L$1=year(today()),L$1&lt;=$I1841,L$1&gt;=$H1841),0,if(and(L$1&lt;=$I1841,L$1&gt;=$H1841),$F1841,"")),if($E1841="Dropped",if(and(L$1&lt;=$I1841,L$1&gt;=$H1841),if(Year($D1841)=L$1,$F1841*0.8,if((year($D1841)+1)=L$1,$F1841*0.6,$F1841*0.4)) ,""),if($E1841="Minors",0,if($E1841="FA Contract",if(and(L$1&lt;=$I1841,L$1&gt;=$H1841),$F1841,""),if($E1841="YP Contract",if(L$1=$H1841,500000,if(L$1=($H1841+1),1000000,if(L$1=($H1841+2),1500000,"")))))))))</f>
        <v/>
      </c>
      <c r="M1841" s="65" t="str">
        <f t="shared" si="2761"/>
        <v/>
      </c>
      <c r="N1841" s="65" t="str">
        <f t="shared" si="2761"/>
        <v/>
      </c>
      <c r="O1841" s="65" t="str">
        <f t="shared" si="2761"/>
        <v/>
      </c>
      <c r="P1841" s="65" t="str">
        <f t="shared" si="2761"/>
        <v/>
      </c>
      <c r="Q1841" s="65" t="str">
        <f t="shared" si="2761"/>
        <v/>
      </c>
      <c r="R1841" s="65" t="str">
        <f t="shared" si="2761"/>
        <v/>
      </c>
      <c r="S1841" s="65" t="str">
        <f t="shared" si="2761"/>
        <v/>
      </c>
      <c r="T1841" s="65" t="str">
        <f t="shared" si="2761"/>
        <v/>
      </c>
      <c r="U1841" s="65" t="str">
        <f t="shared" si="2761"/>
        <v/>
      </c>
      <c r="V1841" s="65" t="str">
        <f t="shared" si="2761"/>
        <v/>
      </c>
      <c r="W1841" s="65" t="str">
        <f t="shared" si="2761"/>
        <v/>
      </c>
      <c r="X1841" s="65" t="str">
        <f t="shared" si="2761"/>
        <v/>
      </c>
      <c r="Y1841" s="65" t="str">
        <f t="shared" si="2761"/>
        <v/>
      </c>
      <c r="Z1841" s="65" t="str">
        <f t="shared" si="2761"/>
        <v/>
      </c>
    </row>
    <row r="1842">
      <c r="B1842" s="23"/>
      <c r="C1842" s="9"/>
      <c r="D1842" s="9"/>
      <c r="E1842" s="9"/>
      <c r="F1842" s="2"/>
      <c r="G1842" s="3"/>
      <c r="I1842" s="64" t="str">
        <f t="shared" si="4"/>
        <v/>
      </c>
      <c r="J1842" s="13" t="str">
        <f t="shared" si="1840"/>
        <v/>
      </c>
      <c r="K1842" s="13" t="str">
        <f t="shared" si="1879"/>
        <v/>
      </c>
      <c r="L1842" s="65" t="str">
        <f t="shared" ref="L1842:Z1842" si="2762">if($E1842="","",if($E1842="Injured",if(and(L$1=year(today()),L$1&lt;=$I1842,L$1&gt;=$H1842),0,if(and(L$1&lt;=$I1842,L$1&gt;=$H1842),$F1842,"")),if($E1842="Dropped",if(and(L$1&lt;=$I1842,L$1&gt;=$H1842),if(Year($D1842)=L$1,$F1842*0.8,if((year($D1842)+1)=L$1,$F1842*0.6,$F1842*0.4)) ,""),if($E1842="Minors",0,if($E1842="FA Contract",if(and(L$1&lt;=$I1842,L$1&gt;=$H1842),$F1842,""),if($E1842="YP Contract",if(L$1=$H1842,500000,if(L$1=($H1842+1),1000000,if(L$1=($H1842+2),1500000,"")))))))))</f>
        <v/>
      </c>
      <c r="M1842" s="65" t="str">
        <f t="shared" si="2762"/>
        <v/>
      </c>
      <c r="N1842" s="65" t="str">
        <f t="shared" si="2762"/>
        <v/>
      </c>
      <c r="O1842" s="65" t="str">
        <f t="shared" si="2762"/>
        <v/>
      </c>
      <c r="P1842" s="65" t="str">
        <f t="shared" si="2762"/>
        <v/>
      </c>
      <c r="Q1842" s="65" t="str">
        <f t="shared" si="2762"/>
        <v/>
      </c>
      <c r="R1842" s="65" t="str">
        <f t="shared" si="2762"/>
        <v/>
      </c>
      <c r="S1842" s="65" t="str">
        <f t="shared" si="2762"/>
        <v/>
      </c>
      <c r="T1842" s="65" t="str">
        <f t="shared" si="2762"/>
        <v/>
      </c>
      <c r="U1842" s="65" t="str">
        <f t="shared" si="2762"/>
        <v/>
      </c>
      <c r="V1842" s="65" t="str">
        <f t="shared" si="2762"/>
        <v/>
      </c>
      <c r="W1842" s="65" t="str">
        <f t="shared" si="2762"/>
        <v/>
      </c>
      <c r="X1842" s="65" t="str">
        <f t="shared" si="2762"/>
        <v/>
      </c>
      <c r="Y1842" s="65" t="str">
        <f t="shared" si="2762"/>
        <v/>
      </c>
      <c r="Z1842" s="65" t="str">
        <f t="shared" si="2762"/>
        <v/>
      </c>
    </row>
    <row r="1843">
      <c r="B1843" s="23"/>
      <c r="C1843" s="9"/>
      <c r="D1843" s="9"/>
      <c r="E1843" s="9"/>
      <c r="F1843" s="2"/>
      <c r="G1843" s="3"/>
      <c r="I1843" s="64" t="str">
        <f t="shared" si="4"/>
        <v/>
      </c>
      <c r="J1843" s="13" t="str">
        <f t="shared" si="1840"/>
        <v/>
      </c>
      <c r="K1843" s="13" t="str">
        <f t="shared" si="1879"/>
        <v/>
      </c>
      <c r="L1843" s="65" t="str">
        <f t="shared" ref="L1843:Z1843" si="2763">if($E1843="","",if($E1843="Injured",if(and(L$1=year(today()),L$1&lt;=$I1843,L$1&gt;=$H1843),0,if(and(L$1&lt;=$I1843,L$1&gt;=$H1843),$F1843,"")),if($E1843="Dropped",if(and(L$1&lt;=$I1843,L$1&gt;=$H1843),if(Year($D1843)=L$1,$F1843*0.8,if((year($D1843)+1)=L$1,$F1843*0.6,$F1843*0.4)) ,""),if($E1843="Minors",0,if($E1843="FA Contract",if(and(L$1&lt;=$I1843,L$1&gt;=$H1843),$F1843,""),if($E1843="YP Contract",if(L$1=$H1843,500000,if(L$1=($H1843+1),1000000,if(L$1=($H1843+2),1500000,"")))))))))</f>
        <v/>
      </c>
      <c r="M1843" s="65" t="str">
        <f t="shared" si="2763"/>
        <v/>
      </c>
      <c r="N1843" s="65" t="str">
        <f t="shared" si="2763"/>
        <v/>
      </c>
      <c r="O1843" s="65" t="str">
        <f t="shared" si="2763"/>
        <v/>
      </c>
      <c r="P1843" s="65" t="str">
        <f t="shared" si="2763"/>
        <v/>
      </c>
      <c r="Q1843" s="65" t="str">
        <f t="shared" si="2763"/>
        <v/>
      </c>
      <c r="R1843" s="65" t="str">
        <f t="shared" si="2763"/>
        <v/>
      </c>
      <c r="S1843" s="65" t="str">
        <f t="shared" si="2763"/>
        <v/>
      </c>
      <c r="T1843" s="65" t="str">
        <f t="shared" si="2763"/>
        <v/>
      </c>
      <c r="U1843" s="65" t="str">
        <f t="shared" si="2763"/>
        <v/>
      </c>
      <c r="V1843" s="65" t="str">
        <f t="shared" si="2763"/>
        <v/>
      </c>
      <c r="W1843" s="65" t="str">
        <f t="shared" si="2763"/>
        <v/>
      </c>
      <c r="X1843" s="65" t="str">
        <f t="shared" si="2763"/>
        <v/>
      </c>
      <c r="Y1843" s="65" t="str">
        <f t="shared" si="2763"/>
        <v/>
      </c>
      <c r="Z1843" s="65" t="str">
        <f t="shared" si="2763"/>
        <v/>
      </c>
    </row>
    <row r="1844">
      <c r="B1844" s="23"/>
      <c r="C1844" s="9"/>
      <c r="D1844" s="9"/>
      <c r="E1844" s="9"/>
      <c r="F1844" s="2"/>
      <c r="G1844" s="3"/>
      <c r="I1844" s="64" t="str">
        <f t="shared" si="4"/>
        <v/>
      </c>
      <c r="J1844" s="13" t="str">
        <f t="shared" si="1840"/>
        <v/>
      </c>
      <c r="K1844" s="13" t="str">
        <f t="shared" si="1879"/>
        <v/>
      </c>
      <c r="L1844" s="65" t="str">
        <f t="shared" ref="L1844:Z1844" si="2764">if($E1844="","",if($E1844="Injured",if(and(L$1=year(today()),L$1&lt;=$I1844,L$1&gt;=$H1844),0,if(and(L$1&lt;=$I1844,L$1&gt;=$H1844),$F1844,"")),if($E1844="Dropped",if(and(L$1&lt;=$I1844,L$1&gt;=$H1844),if(Year($D1844)=L$1,$F1844*0.8,if((year($D1844)+1)=L$1,$F1844*0.6,$F1844*0.4)) ,""),if($E1844="Minors",0,if($E1844="FA Contract",if(and(L$1&lt;=$I1844,L$1&gt;=$H1844),$F1844,""),if($E1844="YP Contract",if(L$1=$H1844,500000,if(L$1=($H1844+1),1000000,if(L$1=($H1844+2),1500000,"")))))))))</f>
        <v/>
      </c>
      <c r="M1844" s="65" t="str">
        <f t="shared" si="2764"/>
        <v/>
      </c>
      <c r="N1844" s="65" t="str">
        <f t="shared" si="2764"/>
        <v/>
      </c>
      <c r="O1844" s="65" t="str">
        <f t="shared" si="2764"/>
        <v/>
      </c>
      <c r="P1844" s="65" t="str">
        <f t="shared" si="2764"/>
        <v/>
      </c>
      <c r="Q1844" s="65" t="str">
        <f t="shared" si="2764"/>
        <v/>
      </c>
      <c r="R1844" s="65" t="str">
        <f t="shared" si="2764"/>
        <v/>
      </c>
      <c r="S1844" s="65" t="str">
        <f t="shared" si="2764"/>
        <v/>
      </c>
      <c r="T1844" s="65" t="str">
        <f t="shared" si="2764"/>
        <v/>
      </c>
      <c r="U1844" s="65" t="str">
        <f t="shared" si="2764"/>
        <v/>
      </c>
      <c r="V1844" s="65" t="str">
        <f t="shared" si="2764"/>
        <v/>
      </c>
      <c r="W1844" s="65" t="str">
        <f t="shared" si="2764"/>
        <v/>
      </c>
      <c r="X1844" s="65" t="str">
        <f t="shared" si="2764"/>
        <v/>
      </c>
      <c r="Y1844" s="65" t="str">
        <f t="shared" si="2764"/>
        <v/>
      </c>
      <c r="Z1844" s="65" t="str">
        <f t="shared" si="2764"/>
        <v/>
      </c>
    </row>
    <row r="1845">
      <c r="B1845" s="23"/>
      <c r="C1845" s="9"/>
      <c r="D1845" s="9"/>
      <c r="E1845" s="9"/>
      <c r="F1845" s="2"/>
      <c r="G1845" s="3"/>
      <c r="I1845" s="64" t="str">
        <f t="shared" si="4"/>
        <v/>
      </c>
      <c r="J1845" s="13" t="str">
        <f t="shared" si="1840"/>
        <v/>
      </c>
      <c r="K1845" s="13" t="str">
        <f t="shared" si="1879"/>
        <v/>
      </c>
      <c r="L1845" s="65" t="str">
        <f t="shared" ref="L1845:Z1845" si="2765">if($E1845="","",if($E1845="Injured",if(and(L$1=year(today()),L$1&lt;=$I1845,L$1&gt;=$H1845),0,if(and(L$1&lt;=$I1845,L$1&gt;=$H1845),$F1845,"")),if($E1845="Dropped",if(and(L$1&lt;=$I1845,L$1&gt;=$H1845),if(Year($D1845)=L$1,$F1845*0.8,if((year($D1845)+1)=L$1,$F1845*0.6,$F1845*0.4)) ,""),if($E1845="Minors",0,if($E1845="FA Contract",if(and(L$1&lt;=$I1845,L$1&gt;=$H1845),$F1845,""),if($E1845="YP Contract",if(L$1=$H1845,500000,if(L$1=($H1845+1),1000000,if(L$1=($H1845+2),1500000,"")))))))))</f>
        <v/>
      </c>
      <c r="M1845" s="65" t="str">
        <f t="shared" si="2765"/>
        <v/>
      </c>
      <c r="N1845" s="65" t="str">
        <f t="shared" si="2765"/>
        <v/>
      </c>
      <c r="O1845" s="65" t="str">
        <f t="shared" si="2765"/>
        <v/>
      </c>
      <c r="P1845" s="65" t="str">
        <f t="shared" si="2765"/>
        <v/>
      </c>
      <c r="Q1845" s="65" t="str">
        <f t="shared" si="2765"/>
        <v/>
      </c>
      <c r="R1845" s="65" t="str">
        <f t="shared" si="2765"/>
        <v/>
      </c>
      <c r="S1845" s="65" t="str">
        <f t="shared" si="2765"/>
        <v/>
      </c>
      <c r="T1845" s="65" t="str">
        <f t="shared" si="2765"/>
        <v/>
      </c>
      <c r="U1845" s="65" t="str">
        <f t="shared" si="2765"/>
        <v/>
      </c>
      <c r="V1845" s="65" t="str">
        <f t="shared" si="2765"/>
        <v/>
      </c>
      <c r="W1845" s="65" t="str">
        <f t="shared" si="2765"/>
        <v/>
      </c>
      <c r="X1845" s="65" t="str">
        <f t="shared" si="2765"/>
        <v/>
      </c>
      <c r="Y1845" s="65" t="str">
        <f t="shared" si="2765"/>
        <v/>
      </c>
      <c r="Z1845" s="65" t="str">
        <f t="shared" si="2765"/>
        <v/>
      </c>
    </row>
    <row r="1846">
      <c r="B1846" s="23"/>
      <c r="C1846" s="9"/>
      <c r="D1846" s="9"/>
      <c r="E1846" s="9"/>
      <c r="F1846" s="2"/>
      <c r="G1846" s="3"/>
      <c r="I1846" s="64" t="str">
        <f t="shared" si="4"/>
        <v/>
      </c>
      <c r="J1846" s="13" t="str">
        <f t="shared" si="1840"/>
        <v/>
      </c>
      <c r="K1846" s="13" t="str">
        <f t="shared" si="1879"/>
        <v/>
      </c>
      <c r="L1846" s="65" t="str">
        <f t="shared" ref="L1846:Z1846" si="2766">if($E1846="","",if($E1846="Injured",if(and(L$1=year(today()),L$1&lt;=$I1846,L$1&gt;=$H1846),0,if(and(L$1&lt;=$I1846,L$1&gt;=$H1846),$F1846,"")),if($E1846="Dropped",if(and(L$1&lt;=$I1846,L$1&gt;=$H1846),if(Year($D1846)=L$1,$F1846*0.8,if((year($D1846)+1)=L$1,$F1846*0.6,$F1846*0.4)) ,""),if($E1846="Minors",0,if($E1846="FA Contract",if(and(L$1&lt;=$I1846,L$1&gt;=$H1846),$F1846,""),if($E1846="YP Contract",if(L$1=$H1846,500000,if(L$1=($H1846+1),1000000,if(L$1=($H1846+2),1500000,"")))))))))</f>
        <v/>
      </c>
      <c r="M1846" s="65" t="str">
        <f t="shared" si="2766"/>
        <v/>
      </c>
      <c r="N1846" s="65" t="str">
        <f t="shared" si="2766"/>
        <v/>
      </c>
      <c r="O1846" s="65" t="str">
        <f t="shared" si="2766"/>
        <v/>
      </c>
      <c r="P1846" s="65" t="str">
        <f t="shared" si="2766"/>
        <v/>
      </c>
      <c r="Q1846" s="65" t="str">
        <f t="shared" si="2766"/>
        <v/>
      </c>
      <c r="R1846" s="65" t="str">
        <f t="shared" si="2766"/>
        <v/>
      </c>
      <c r="S1846" s="65" t="str">
        <f t="shared" si="2766"/>
        <v/>
      </c>
      <c r="T1846" s="65" t="str">
        <f t="shared" si="2766"/>
        <v/>
      </c>
      <c r="U1846" s="65" t="str">
        <f t="shared" si="2766"/>
        <v/>
      </c>
      <c r="V1846" s="65" t="str">
        <f t="shared" si="2766"/>
        <v/>
      </c>
      <c r="W1846" s="65" t="str">
        <f t="shared" si="2766"/>
        <v/>
      </c>
      <c r="X1846" s="65" t="str">
        <f t="shared" si="2766"/>
        <v/>
      </c>
      <c r="Y1846" s="65" t="str">
        <f t="shared" si="2766"/>
        <v/>
      </c>
      <c r="Z1846" s="65" t="str">
        <f t="shared" si="2766"/>
        <v/>
      </c>
    </row>
    <row r="1847">
      <c r="B1847" s="23"/>
      <c r="C1847" s="9"/>
      <c r="D1847" s="9"/>
      <c r="E1847" s="9"/>
      <c r="F1847" s="2"/>
      <c r="G1847" s="3"/>
      <c r="I1847" s="64" t="str">
        <f t="shared" si="4"/>
        <v/>
      </c>
      <c r="J1847" s="13" t="str">
        <f t="shared" si="1840"/>
        <v/>
      </c>
      <c r="K1847" s="13" t="str">
        <f t="shared" si="1879"/>
        <v/>
      </c>
      <c r="L1847" s="65" t="str">
        <f t="shared" ref="L1847:Z1847" si="2767">if($E1847="","",if($E1847="Injured",if(and(L$1=year(today()),L$1&lt;=$I1847,L$1&gt;=$H1847),0,if(and(L$1&lt;=$I1847,L$1&gt;=$H1847),$F1847,"")),if($E1847="Dropped",if(and(L$1&lt;=$I1847,L$1&gt;=$H1847),if(Year($D1847)=L$1,$F1847*0.8,if((year($D1847)+1)=L$1,$F1847*0.6,$F1847*0.4)) ,""),if($E1847="Minors",0,if($E1847="FA Contract",if(and(L$1&lt;=$I1847,L$1&gt;=$H1847),$F1847,""),if($E1847="YP Contract",if(L$1=$H1847,500000,if(L$1=($H1847+1),1000000,if(L$1=($H1847+2),1500000,"")))))))))</f>
        <v/>
      </c>
      <c r="M1847" s="65" t="str">
        <f t="shared" si="2767"/>
        <v/>
      </c>
      <c r="N1847" s="65" t="str">
        <f t="shared" si="2767"/>
        <v/>
      </c>
      <c r="O1847" s="65" t="str">
        <f t="shared" si="2767"/>
        <v/>
      </c>
      <c r="P1847" s="65" t="str">
        <f t="shared" si="2767"/>
        <v/>
      </c>
      <c r="Q1847" s="65" t="str">
        <f t="shared" si="2767"/>
        <v/>
      </c>
      <c r="R1847" s="65" t="str">
        <f t="shared" si="2767"/>
        <v/>
      </c>
      <c r="S1847" s="65" t="str">
        <f t="shared" si="2767"/>
        <v/>
      </c>
      <c r="T1847" s="65" t="str">
        <f t="shared" si="2767"/>
        <v/>
      </c>
      <c r="U1847" s="65" t="str">
        <f t="shared" si="2767"/>
        <v/>
      </c>
      <c r="V1847" s="65" t="str">
        <f t="shared" si="2767"/>
        <v/>
      </c>
      <c r="W1847" s="65" t="str">
        <f t="shared" si="2767"/>
        <v/>
      </c>
      <c r="X1847" s="65" t="str">
        <f t="shared" si="2767"/>
        <v/>
      </c>
      <c r="Y1847" s="65" t="str">
        <f t="shared" si="2767"/>
        <v/>
      </c>
      <c r="Z1847" s="65" t="str">
        <f t="shared" si="2767"/>
        <v/>
      </c>
    </row>
    <row r="1848">
      <c r="B1848" s="23"/>
      <c r="C1848" s="9"/>
      <c r="D1848" s="9"/>
      <c r="E1848" s="9"/>
      <c r="F1848" s="2"/>
      <c r="G1848" s="3"/>
      <c r="I1848" s="64" t="str">
        <f t="shared" si="4"/>
        <v/>
      </c>
      <c r="J1848" s="13" t="str">
        <f t="shared" si="1840"/>
        <v/>
      </c>
      <c r="K1848" s="13" t="str">
        <f t="shared" si="1879"/>
        <v/>
      </c>
      <c r="L1848" s="65" t="str">
        <f t="shared" ref="L1848:Z1848" si="2768">if($E1848="","",if($E1848="Injured",if(and(L$1=year(today()),L$1&lt;=$I1848,L$1&gt;=$H1848),0,if(and(L$1&lt;=$I1848,L$1&gt;=$H1848),$F1848,"")),if($E1848="Dropped",if(and(L$1&lt;=$I1848,L$1&gt;=$H1848),if(Year($D1848)=L$1,$F1848*0.8,if((year($D1848)+1)=L$1,$F1848*0.6,$F1848*0.4)) ,""),if($E1848="Minors",0,if($E1848="FA Contract",if(and(L$1&lt;=$I1848,L$1&gt;=$H1848),$F1848,""),if($E1848="YP Contract",if(L$1=$H1848,500000,if(L$1=($H1848+1),1000000,if(L$1=($H1848+2),1500000,"")))))))))</f>
        <v/>
      </c>
      <c r="M1848" s="65" t="str">
        <f t="shared" si="2768"/>
        <v/>
      </c>
      <c r="N1848" s="65" t="str">
        <f t="shared" si="2768"/>
        <v/>
      </c>
      <c r="O1848" s="65" t="str">
        <f t="shared" si="2768"/>
        <v/>
      </c>
      <c r="P1848" s="65" t="str">
        <f t="shared" si="2768"/>
        <v/>
      </c>
      <c r="Q1848" s="65" t="str">
        <f t="shared" si="2768"/>
        <v/>
      </c>
      <c r="R1848" s="65" t="str">
        <f t="shared" si="2768"/>
        <v/>
      </c>
      <c r="S1848" s="65" t="str">
        <f t="shared" si="2768"/>
        <v/>
      </c>
      <c r="T1848" s="65" t="str">
        <f t="shared" si="2768"/>
        <v/>
      </c>
      <c r="U1848" s="65" t="str">
        <f t="shared" si="2768"/>
        <v/>
      </c>
      <c r="V1848" s="65" t="str">
        <f t="shared" si="2768"/>
        <v/>
      </c>
      <c r="W1848" s="65" t="str">
        <f t="shared" si="2768"/>
        <v/>
      </c>
      <c r="X1848" s="65" t="str">
        <f t="shared" si="2768"/>
        <v/>
      </c>
      <c r="Y1848" s="65" t="str">
        <f t="shared" si="2768"/>
        <v/>
      </c>
      <c r="Z1848" s="65" t="str">
        <f t="shared" si="2768"/>
        <v/>
      </c>
    </row>
    <row r="1849">
      <c r="B1849" s="23"/>
      <c r="C1849" s="9"/>
      <c r="D1849" s="9"/>
      <c r="E1849" s="9"/>
      <c r="F1849" s="2"/>
      <c r="G1849" s="3"/>
      <c r="I1849" s="64" t="str">
        <f t="shared" si="4"/>
        <v/>
      </c>
      <c r="J1849" s="13" t="str">
        <f t="shared" si="1840"/>
        <v/>
      </c>
      <c r="K1849" s="13" t="str">
        <f t="shared" si="1879"/>
        <v/>
      </c>
      <c r="L1849" s="65" t="str">
        <f t="shared" ref="L1849:Z1849" si="2769">if($E1849="","",if($E1849="Injured",if(and(L$1=year(today()),L$1&lt;=$I1849,L$1&gt;=$H1849),0,if(and(L$1&lt;=$I1849,L$1&gt;=$H1849),$F1849,"")),if($E1849="Dropped",if(and(L$1&lt;=$I1849,L$1&gt;=$H1849),if(Year($D1849)=L$1,$F1849*0.8,if((year($D1849)+1)=L$1,$F1849*0.6,$F1849*0.4)) ,""),if($E1849="Minors",0,if($E1849="FA Contract",if(and(L$1&lt;=$I1849,L$1&gt;=$H1849),$F1849,""),if($E1849="YP Contract",if(L$1=$H1849,500000,if(L$1=($H1849+1),1000000,if(L$1=($H1849+2),1500000,"")))))))))</f>
        <v/>
      </c>
      <c r="M1849" s="65" t="str">
        <f t="shared" si="2769"/>
        <v/>
      </c>
      <c r="N1849" s="65" t="str">
        <f t="shared" si="2769"/>
        <v/>
      </c>
      <c r="O1849" s="65" t="str">
        <f t="shared" si="2769"/>
        <v/>
      </c>
      <c r="P1849" s="65" t="str">
        <f t="shared" si="2769"/>
        <v/>
      </c>
      <c r="Q1849" s="65" t="str">
        <f t="shared" si="2769"/>
        <v/>
      </c>
      <c r="R1849" s="65" t="str">
        <f t="shared" si="2769"/>
        <v/>
      </c>
      <c r="S1849" s="65" t="str">
        <f t="shared" si="2769"/>
        <v/>
      </c>
      <c r="T1849" s="65" t="str">
        <f t="shared" si="2769"/>
        <v/>
      </c>
      <c r="U1849" s="65" t="str">
        <f t="shared" si="2769"/>
        <v/>
      </c>
      <c r="V1849" s="65" t="str">
        <f t="shared" si="2769"/>
        <v/>
      </c>
      <c r="W1849" s="65" t="str">
        <f t="shared" si="2769"/>
        <v/>
      </c>
      <c r="X1849" s="65" t="str">
        <f t="shared" si="2769"/>
        <v/>
      </c>
      <c r="Y1849" s="65" t="str">
        <f t="shared" si="2769"/>
        <v/>
      </c>
      <c r="Z1849" s="65" t="str">
        <f t="shared" si="2769"/>
        <v/>
      </c>
    </row>
    <row r="1850">
      <c r="B1850" s="23"/>
      <c r="C1850" s="9"/>
      <c r="D1850" s="9"/>
      <c r="E1850" s="9"/>
      <c r="F1850" s="2"/>
      <c r="G1850" s="3"/>
      <c r="I1850" s="64" t="str">
        <f t="shared" si="4"/>
        <v/>
      </c>
      <c r="J1850" s="13" t="str">
        <f t="shared" si="1840"/>
        <v/>
      </c>
      <c r="K1850" s="13" t="str">
        <f t="shared" si="1879"/>
        <v/>
      </c>
      <c r="L1850" s="65" t="str">
        <f t="shared" ref="L1850:Z1850" si="2770">if($E1850="","",if($E1850="Injured",if(and(L$1=year(today()),L$1&lt;=$I1850,L$1&gt;=$H1850),0,if(and(L$1&lt;=$I1850,L$1&gt;=$H1850),$F1850,"")),if($E1850="Dropped",if(and(L$1&lt;=$I1850,L$1&gt;=$H1850),if(Year($D1850)=L$1,$F1850*0.8,if((year($D1850)+1)=L$1,$F1850*0.6,$F1850*0.4)) ,""),if($E1850="Minors",0,if($E1850="FA Contract",if(and(L$1&lt;=$I1850,L$1&gt;=$H1850),$F1850,""),if($E1850="YP Contract",if(L$1=$H1850,500000,if(L$1=($H1850+1),1000000,if(L$1=($H1850+2),1500000,"")))))))))</f>
        <v/>
      </c>
      <c r="M1850" s="65" t="str">
        <f t="shared" si="2770"/>
        <v/>
      </c>
      <c r="N1850" s="65" t="str">
        <f t="shared" si="2770"/>
        <v/>
      </c>
      <c r="O1850" s="65" t="str">
        <f t="shared" si="2770"/>
        <v/>
      </c>
      <c r="P1850" s="65" t="str">
        <f t="shared" si="2770"/>
        <v/>
      </c>
      <c r="Q1850" s="65" t="str">
        <f t="shared" si="2770"/>
        <v/>
      </c>
      <c r="R1850" s="65" t="str">
        <f t="shared" si="2770"/>
        <v/>
      </c>
      <c r="S1850" s="65" t="str">
        <f t="shared" si="2770"/>
        <v/>
      </c>
      <c r="T1850" s="65" t="str">
        <f t="shared" si="2770"/>
        <v/>
      </c>
      <c r="U1850" s="65" t="str">
        <f t="shared" si="2770"/>
        <v/>
      </c>
      <c r="V1850" s="65" t="str">
        <f t="shared" si="2770"/>
        <v/>
      </c>
      <c r="W1850" s="65" t="str">
        <f t="shared" si="2770"/>
        <v/>
      </c>
      <c r="X1850" s="65" t="str">
        <f t="shared" si="2770"/>
        <v/>
      </c>
      <c r="Y1850" s="65" t="str">
        <f t="shared" si="2770"/>
        <v/>
      </c>
      <c r="Z1850" s="65" t="str">
        <f t="shared" si="2770"/>
        <v/>
      </c>
    </row>
    <row r="1851">
      <c r="B1851" s="23"/>
      <c r="C1851" s="9"/>
      <c r="D1851" s="9"/>
      <c r="E1851" s="9"/>
      <c r="F1851" s="2"/>
      <c r="G1851" s="3"/>
      <c r="I1851" s="64" t="str">
        <f t="shared" si="4"/>
        <v/>
      </c>
      <c r="J1851" s="13" t="str">
        <f t="shared" si="1840"/>
        <v/>
      </c>
      <c r="K1851" s="13" t="str">
        <f t="shared" si="1879"/>
        <v/>
      </c>
      <c r="L1851" s="65" t="str">
        <f t="shared" ref="L1851:Z1851" si="2771">if($E1851="","",if($E1851="Injured",if(and(L$1=year(today()),L$1&lt;=$I1851,L$1&gt;=$H1851),0,if(and(L$1&lt;=$I1851,L$1&gt;=$H1851),$F1851,"")),if($E1851="Dropped",if(and(L$1&lt;=$I1851,L$1&gt;=$H1851),if(Year($D1851)=L$1,$F1851*0.8,if((year($D1851)+1)=L$1,$F1851*0.6,$F1851*0.4)) ,""),if($E1851="Minors",0,if($E1851="FA Contract",if(and(L$1&lt;=$I1851,L$1&gt;=$H1851),$F1851,""),if($E1851="YP Contract",if(L$1=$H1851,500000,if(L$1=($H1851+1),1000000,if(L$1=($H1851+2),1500000,"")))))))))</f>
        <v/>
      </c>
      <c r="M1851" s="65" t="str">
        <f t="shared" si="2771"/>
        <v/>
      </c>
      <c r="N1851" s="65" t="str">
        <f t="shared" si="2771"/>
        <v/>
      </c>
      <c r="O1851" s="65" t="str">
        <f t="shared" si="2771"/>
        <v/>
      </c>
      <c r="P1851" s="65" t="str">
        <f t="shared" si="2771"/>
        <v/>
      </c>
      <c r="Q1851" s="65" t="str">
        <f t="shared" si="2771"/>
        <v/>
      </c>
      <c r="R1851" s="65" t="str">
        <f t="shared" si="2771"/>
        <v/>
      </c>
      <c r="S1851" s="65" t="str">
        <f t="shared" si="2771"/>
        <v/>
      </c>
      <c r="T1851" s="65" t="str">
        <f t="shared" si="2771"/>
        <v/>
      </c>
      <c r="U1851" s="65" t="str">
        <f t="shared" si="2771"/>
        <v/>
      </c>
      <c r="V1851" s="65" t="str">
        <f t="shared" si="2771"/>
        <v/>
      </c>
      <c r="W1851" s="65" t="str">
        <f t="shared" si="2771"/>
        <v/>
      </c>
      <c r="X1851" s="65" t="str">
        <f t="shared" si="2771"/>
        <v/>
      </c>
      <c r="Y1851" s="65" t="str">
        <f t="shared" si="2771"/>
        <v/>
      </c>
      <c r="Z1851" s="65" t="str">
        <f t="shared" si="2771"/>
        <v/>
      </c>
    </row>
    <row r="1852">
      <c r="B1852" s="23"/>
      <c r="C1852" s="9"/>
      <c r="D1852" s="9"/>
      <c r="E1852" s="9"/>
      <c r="F1852" s="2"/>
      <c r="G1852" s="3"/>
      <c r="I1852" s="64" t="str">
        <f t="shared" si="4"/>
        <v/>
      </c>
      <c r="J1852" s="13" t="str">
        <f t="shared" si="1840"/>
        <v/>
      </c>
      <c r="K1852" s="13" t="str">
        <f t="shared" si="1879"/>
        <v/>
      </c>
      <c r="L1852" s="65" t="str">
        <f t="shared" ref="L1852:Z1852" si="2772">if($E1852="","",if($E1852="Injured",if(and(L$1=year(today()),L$1&lt;=$I1852,L$1&gt;=$H1852),0,if(and(L$1&lt;=$I1852,L$1&gt;=$H1852),$F1852,"")),if($E1852="Dropped",if(and(L$1&lt;=$I1852,L$1&gt;=$H1852),if(Year($D1852)=L$1,$F1852*0.8,if((year($D1852)+1)=L$1,$F1852*0.6,$F1852*0.4)) ,""),if($E1852="Minors",0,if($E1852="FA Contract",if(and(L$1&lt;=$I1852,L$1&gt;=$H1852),$F1852,""),if($E1852="YP Contract",if(L$1=$H1852,500000,if(L$1=($H1852+1),1000000,if(L$1=($H1852+2),1500000,"")))))))))</f>
        <v/>
      </c>
      <c r="M1852" s="65" t="str">
        <f t="shared" si="2772"/>
        <v/>
      </c>
      <c r="N1852" s="65" t="str">
        <f t="shared" si="2772"/>
        <v/>
      </c>
      <c r="O1852" s="65" t="str">
        <f t="shared" si="2772"/>
        <v/>
      </c>
      <c r="P1852" s="65" t="str">
        <f t="shared" si="2772"/>
        <v/>
      </c>
      <c r="Q1852" s="65" t="str">
        <f t="shared" si="2772"/>
        <v/>
      </c>
      <c r="R1852" s="65" t="str">
        <f t="shared" si="2772"/>
        <v/>
      </c>
      <c r="S1852" s="65" t="str">
        <f t="shared" si="2772"/>
        <v/>
      </c>
      <c r="T1852" s="65" t="str">
        <f t="shared" si="2772"/>
        <v/>
      </c>
      <c r="U1852" s="65" t="str">
        <f t="shared" si="2772"/>
        <v/>
      </c>
      <c r="V1852" s="65" t="str">
        <f t="shared" si="2772"/>
        <v/>
      </c>
      <c r="W1852" s="65" t="str">
        <f t="shared" si="2772"/>
        <v/>
      </c>
      <c r="X1852" s="65" t="str">
        <f t="shared" si="2772"/>
        <v/>
      </c>
      <c r="Y1852" s="65" t="str">
        <f t="shared" si="2772"/>
        <v/>
      </c>
      <c r="Z1852" s="65" t="str">
        <f t="shared" si="2772"/>
        <v/>
      </c>
    </row>
    <row r="1853">
      <c r="B1853" s="23"/>
      <c r="C1853" s="9"/>
      <c r="D1853" s="9"/>
      <c r="E1853" s="9"/>
      <c r="F1853" s="2"/>
      <c r="G1853" s="3"/>
      <c r="I1853" s="64" t="str">
        <f t="shared" si="4"/>
        <v/>
      </c>
      <c r="J1853" s="13" t="str">
        <f t="shared" si="1840"/>
        <v/>
      </c>
      <c r="K1853" s="13" t="str">
        <f t="shared" si="1879"/>
        <v/>
      </c>
      <c r="L1853" s="65" t="str">
        <f t="shared" ref="L1853:Z1853" si="2773">if($E1853="","",if($E1853="Injured",if(and(L$1=year(today()),L$1&lt;=$I1853,L$1&gt;=$H1853),0,if(and(L$1&lt;=$I1853,L$1&gt;=$H1853),$F1853,"")),if($E1853="Dropped",if(and(L$1&lt;=$I1853,L$1&gt;=$H1853),if(Year($D1853)=L$1,$F1853*0.8,if((year($D1853)+1)=L$1,$F1853*0.6,$F1853*0.4)) ,""),if($E1853="Minors",0,if($E1853="FA Contract",if(and(L$1&lt;=$I1853,L$1&gt;=$H1853),$F1853,""),if($E1853="YP Contract",if(L$1=$H1853,500000,if(L$1=($H1853+1),1000000,if(L$1=($H1853+2),1500000,"")))))))))</f>
        <v/>
      </c>
      <c r="M1853" s="65" t="str">
        <f t="shared" si="2773"/>
        <v/>
      </c>
      <c r="N1853" s="65" t="str">
        <f t="shared" si="2773"/>
        <v/>
      </c>
      <c r="O1853" s="65" t="str">
        <f t="shared" si="2773"/>
        <v/>
      </c>
      <c r="P1853" s="65" t="str">
        <f t="shared" si="2773"/>
        <v/>
      </c>
      <c r="Q1853" s="65" t="str">
        <f t="shared" si="2773"/>
        <v/>
      </c>
      <c r="R1853" s="65" t="str">
        <f t="shared" si="2773"/>
        <v/>
      </c>
      <c r="S1853" s="65" t="str">
        <f t="shared" si="2773"/>
        <v/>
      </c>
      <c r="T1853" s="65" t="str">
        <f t="shared" si="2773"/>
        <v/>
      </c>
      <c r="U1853" s="65" t="str">
        <f t="shared" si="2773"/>
        <v/>
      </c>
      <c r="V1853" s="65" t="str">
        <f t="shared" si="2773"/>
        <v/>
      </c>
      <c r="W1853" s="65" t="str">
        <f t="shared" si="2773"/>
        <v/>
      </c>
      <c r="X1853" s="65" t="str">
        <f t="shared" si="2773"/>
        <v/>
      </c>
      <c r="Y1853" s="65" t="str">
        <f t="shared" si="2773"/>
        <v/>
      </c>
      <c r="Z1853" s="65" t="str">
        <f t="shared" si="2773"/>
        <v/>
      </c>
    </row>
    <row r="1854">
      <c r="B1854" s="23"/>
      <c r="C1854" s="9"/>
      <c r="D1854" s="9"/>
      <c r="E1854" s="9"/>
      <c r="F1854" s="2"/>
      <c r="G1854" s="3"/>
      <c r="I1854" s="64" t="str">
        <f t="shared" si="4"/>
        <v/>
      </c>
      <c r="J1854" s="13" t="str">
        <f t="shared" si="1840"/>
        <v/>
      </c>
      <c r="K1854" s="13" t="str">
        <f t="shared" si="1879"/>
        <v/>
      </c>
      <c r="L1854" s="65" t="str">
        <f t="shared" ref="L1854:Z1854" si="2774">if($E1854="","",if($E1854="Injured",if(and(L$1=year(today()),L$1&lt;=$I1854,L$1&gt;=$H1854),0,if(and(L$1&lt;=$I1854,L$1&gt;=$H1854),$F1854,"")),if($E1854="Dropped",if(and(L$1&lt;=$I1854,L$1&gt;=$H1854),if(Year($D1854)=L$1,$F1854*0.8,if((year($D1854)+1)=L$1,$F1854*0.6,$F1854*0.4)) ,""),if($E1854="Minors",0,if($E1854="FA Contract",if(and(L$1&lt;=$I1854,L$1&gt;=$H1854),$F1854,""),if($E1854="YP Contract",if(L$1=$H1854,500000,if(L$1=($H1854+1),1000000,if(L$1=($H1854+2),1500000,"")))))))))</f>
        <v/>
      </c>
      <c r="M1854" s="65" t="str">
        <f t="shared" si="2774"/>
        <v/>
      </c>
      <c r="N1854" s="65" t="str">
        <f t="shared" si="2774"/>
        <v/>
      </c>
      <c r="O1854" s="65" t="str">
        <f t="shared" si="2774"/>
        <v/>
      </c>
      <c r="P1854" s="65" t="str">
        <f t="shared" si="2774"/>
        <v/>
      </c>
      <c r="Q1854" s="65" t="str">
        <f t="shared" si="2774"/>
        <v/>
      </c>
      <c r="R1854" s="65" t="str">
        <f t="shared" si="2774"/>
        <v/>
      </c>
      <c r="S1854" s="65" t="str">
        <f t="shared" si="2774"/>
        <v/>
      </c>
      <c r="T1854" s="65" t="str">
        <f t="shared" si="2774"/>
        <v/>
      </c>
      <c r="U1854" s="65" t="str">
        <f t="shared" si="2774"/>
        <v/>
      </c>
      <c r="V1854" s="65" t="str">
        <f t="shared" si="2774"/>
        <v/>
      </c>
      <c r="W1854" s="65" t="str">
        <f t="shared" si="2774"/>
        <v/>
      </c>
      <c r="X1854" s="65" t="str">
        <f t="shared" si="2774"/>
        <v/>
      </c>
      <c r="Y1854" s="65" t="str">
        <f t="shared" si="2774"/>
        <v/>
      </c>
      <c r="Z1854" s="65" t="str">
        <f t="shared" si="2774"/>
        <v/>
      </c>
    </row>
    <row r="1855">
      <c r="B1855" s="23"/>
      <c r="C1855" s="9"/>
      <c r="D1855" s="9"/>
      <c r="E1855" s="9"/>
      <c r="F1855" s="2"/>
      <c r="G1855" s="3"/>
      <c r="I1855" s="64" t="str">
        <f t="shared" si="4"/>
        <v/>
      </c>
      <c r="J1855" s="13" t="str">
        <f t="shared" si="1840"/>
        <v/>
      </c>
      <c r="K1855" s="13" t="str">
        <f t="shared" si="1879"/>
        <v/>
      </c>
      <c r="L1855" s="65" t="str">
        <f t="shared" ref="L1855:Z1855" si="2775">if($E1855="","",if($E1855="Injured",if(and(L$1=year(today()),L$1&lt;=$I1855,L$1&gt;=$H1855),0,if(and(L$1&lt;=$I1855,L$1&gt;=$H1855),$F1855,"")),if($E1855="Dropped",if(and(L$1&lt;=$I1855,L$1&gt;=$H1855),if(Year($D1855)=L$1,$F1855*0.8,if((year($D1855)+1)=L$1,$F1855*0.6,$F1855*0.4)) ,""),if($E1855="Minors",0,if($E1855="FA Contract",if(and(L$1&lt;=$I1855,L$1&gt;=$H1855),$F1855,""),if($E1855="YP Contract",if(L$1=$H1855,500000,if(L$1=($H1855+1),1000000,if(L$1=($H1855+2),1500000,"")))))))))</f>
        <v/>
      </c>
      <c r="M1855" s="65" t="str">
        <f t="shared" si="2775"/>
        <v/>
      </c>
      <c r="N1855" s="65" t="str">
        <f t="shared" si="2775"/>
        <v/>
      </c>
      <c r="O1855" s="65" t="str">
        <f t="shared" si="2775"/>
        <v/>
      </c>
      <c r="P1855" s="65" t="str">
        <f t="shared" si="2775"/>
        <v/>
      </c>
      <c r="Q1855" s="65" t="str">
        <f t="shared" si="2775"/>
        <v/>
      </c>
      <c r="R1855" s="65" t="str">
        <f t="shared" si="2775"/>
        <v/>
      </c>
      <c r="S1855" s="65" t="str">
        <f t="shared" si="2775"/>
        <v/>
      </c>
      <c r="T1855" s="65" t="str">
        <f t="shared" si="2775"/>
        <v/>
      </c>
      <c r="U1855" s="65" t="str">
        <f t="shared" si="2775"/>
        <v/>
      </c>
      <c r="V1855" s="65" t="str">
        <f t="shared" si="2775"/>
        <v/>
      </c>
      <c r="W1855" s="65" t="str">
        <f t="shared" si="2775"/>
        <v/>
      </c>
      <c r="X1855" s="65" t="str">
        <f t="shared" si="2775"/>
        <v/>
      </c>
      <c r="Y1855" s="65" t="str">
        <f t="shared" si="2775"/>
        <v/>
      </c>
      <c r="Z1855" s="65" t="str">
        <f t="shared" si="2775"/>
        <v/>
      </c>
    </row>
    <row r="1856">
      <c r="B1856" s="23"/>
      <c r="C1856" s="9"/>
      <c r="D1856" s="9"/>
      <c r="E1856" s="9"/>
      <c r="F1856" s="2"/>
      <c r="G1856" s="3"/>
      <c r="I1856" s="64" t="str">
        <f t="shared" si="4"/>
        <v/>
      </c>
      <c r="J1856" s="13" t="str">
        <f t="shared" si="1840"/>
        <v/>
      </c>
      <c r="K1856" s="13" t="str">
        <f t="shared" si="1879"/>
        <v/>
      </c>
      <c r="L1856" s="65" t="str">
        <f t="shared" ref="L1856:Z1856" si="2776">if($E1856="","",if($E1856="Injured",if(and(L$1=year(today()),L$1&lt;=$I1856,L$1&gt;=$H1856),0,if(and(L$1&lt;=$I1856,L$1&gt;=$H1856),$F1856,"")),if($E1856="Dropped",if(and(L$1&lt;=$I1856,L$1&gt;=$H1856),if(Year($D1856)=L$1,$F1856*0.8,if((year($D1856)+1)=L$1,$F1856*0.6,$F1856*0.4)) ,""),if($E1856="Minors",0,if($E1856="FA Contract",if(and(L$1&lt;=$I1856,L$1&gt;=$H1856),$F1856,""),if($E1856="YP Contract",if(L$1=$H1856,500000,if(L$1=($H1856+1),1000000,if(L$1=($H1856+2),1500000,"")))))))))</f>
        <v/>
      </c>
      <c r="M1856" s="65" t="str">
        <f t="shared" si="2776"/>
        <v/>
      </c>
      <c r="N1856" s="65" t="str">
        <f t="shared" si="2776"/>
        <v/>
      </c>
      <c r="O1856" s="65" t="str">
        <f t="shared" si="2776"/>
        <v/>
      </c>
      <c r="P1856" s="65" t="str">
        <f t="shared" si="2776"/>
        <v/>
      </c>
      <c r="Q1856" s="65" t="str">
        <f t="shared" si="2776"/>
        <v/>
      </c>
      <c r="R1856" s="65" t="str">
        <f t="shared" si="2776"/>
        <v/>
      </c>
      <c r="S1856" s="65" t="str">
        <f t="shared" si="2776"/>
        <v/>
      </c>
      <c r="T1856" s="65" t="str">
        <f t="shared" si="2776"/>
        <v/>
      </c>
      <c r="U1856" s="65" t="str">
        <f t="shared" si="2776"/>
        <v/>
      </c>
      <c r="V1856" s="65" t="str">
        <f t="shared" si="2776"/>
        <v/>
      </c>
      <c r="W1856" s="65" t="str">
        <f t="shared" si="2776"/>
        <v/>
      </c>
      <c r="X1856" s="65" t="str">
        <f t="shared" si="2776"/>
        <v/>
      </c>
      <c r="Y1856" s="65" t="str">
        <f t="shared" si="2776"/>
        <v/>
      </c>
      <c r="Z1856" s="65" t="str">
        <f t="shared" si="2776"/>
        <v/>
      </c>
    </row>
    <row r="1857">
      <c r="B1857" s="23"/>
      <c r="C1857" s="9"/>
      <c r="D1857" s="9"/>
      <c r="E1857" s="9"/>
      <c r="F1857" s="2"/>
      <c r="G1857" s="3"/>
      <c r="I1857" s="64" t="str">
        <f t="shared" si="4"/>
        <v/>
      </c>
      <c r="J1857" s="13" t="str">
        <f t="shared" si="1840"/>
        <v/>
      </c>
      <c r="K1857" s="13" t="str">
        <f t="shared" si="1879"/>
        <v/>
      </c>
      <c r="L1857" s="65" t="str">
        <f t="shared" ref="L1857:Z1857" si="2777">if($E1857="","",if($E1857="Injured",if(and(L$1=year(today()),L$1&lt;=$I1857,L$1&gt;=$H1857),0,if(and(L$1&lt;=$I1857,L$1&gt;=$H1857),$F1857,"")),if($E1857="Dropped",if(and(L$1&lt;=$I1857,L$1&gt;=$H1857),if(Year($D1857)=L$1,$F1857*0.8,if((year($D1857)+1)=L$1,$F1857*0.6,$F1857*0.4)) ,""),if($E1857="Minors",0,if($E1857="FA Contract",if(and(L$1&lt;=$I1857,L$1&gt;=$H1857),$F1857,""),if($E1857="YP Contract",if(L$1=$H1857,500000,if(L$1=($H1857+1),1000000,if(L$1=($H1857+2),1500000,"")))))))))</f>
        <v/>
      </c>
      <c r="M1857" s="65" t="str">
        <f t="shared" si="2777"/>
        <v/>
      </c>
      <c r="N1857" s="65" t="str">
        <f t="shared" si="2777"/>
        <v/>
      </c>
      <c r="O1857" s="65" t="str">
        <f t="shared" si="2777"/>
        <v/>
      </c>
      <c r="P1857" s="65" t="str">
        <f t="shared" si="2777"/>
        <v/>
      </c>
      <c r="Q1857" s="65" t="str">
        <f t="shared" si="2777"/>
        <v/>
      </c>
      <c r="R1857" s="65" t="str">
        <f t="shared" si="2777"/>
        <v/>
      </c>
      <c r="S1857" s="65" t="str">
        <f t="shared" si="2777"/>
        <v/>
      </c>
      <c r="T1857" s="65" t="str">
        <f t="shared" si="2777"/>
        <v/>
      </c>
      <c r="U1857" s="65" t="str">
        <f t="shared" si="2777"/>
        <v/>
      </c>
      <c r="V1857" s="65" t="str">
        <f t="shared" si="2777"/>
        <v/>
      </c>
      <c r="W1857" s="65" t="str">
        <f t="shared" si="2777"/>
        <v/>
      </c>
      <c r="X1857" s="65" t="str">
        <f t="shared" si="2777"/>
        <v/>
      </c>
      <c r="Y1857" s="65" t="str">
        <f t="shared" si="2777"/>
        <v/>
      </c>
      <c r="Z1857" s="65" t="str">
        <f t="shared" si="2777"/>
        <v/>
      </c>
    </row>
    <row r="1858">
      <c r="B1858" s="23"/>
      <c r="C1858" s="9"/>
      <c r="D1858" s="9"/>
      <c r="E1858" s="9"/>
      <c r="F1858" s="2"/>
      <c r="G1858" s="3"/>
      <c r="I1858" s="64" t="str">
        <f t="shared" si="4"/>
        <v/>
      </c>
      <c r="J1858" s="13" t="str">
        <f t="shared" si="1840"/>
        <v/>
      </c>
      <c r="K1858" s="13" t="str">
        <f t="shared" si="1879"/>
        <v/>
      </c>
      <c r="L1858" s="65" t="str">
        <f t="shared" ref="L1858:Z1858" si="2778">if($E1858="","",if($E1858="Injured",if(and(L$1=year(today()),L$1&lt;=$I1858,L$1&gt;=$H1858),0,if(and(L$1&lt;=$I1858,L$1&gt;=$H1858),$F1858,"")),if($E1858="Dropped",if(and(L$1&lt;=$I1858,L$1&gt;=$H1858),if(Year($D1858)=L$1,$F1858*0.8,if((year($D1858)+1)=L$1,$F1858*0.6,$F1858*0.4)) ,""),if($E1858="Minors",0,if($E1858="FA Contract",if(and(L$1&lt;=$I1858,L$1&gt;=$H1858),$F1858,""),if($E1858="YP Contract",if(L$1=$H1858,500000,if(L$1=($H1858+1),1000000,if(L$1=($H1858+2),1500000,"")))))))))</f>
        <v/>
      </c>
      <c r="M1858" s="65" t="str">
        <f t="shared" si="2778"/>
        <v/>
      </c>
      <c r="N1858" s="65" t="str">
        <f t="shared" si="2778"/>
        <v/>
      </c>
      <c r="O1858" s="65" t="str">
        <f t="shared" si="2778"/>
        <v/>
      </c>
      <c r="P1858" s="65" t="str">
        <f t="shared" si="2778"/>
        <v/>
      </c>
      <c r="Q1858" s="65" t="str">
        <f t="shared" si="2778"/>
        <v/>
      </c>
      <c r="R1858" s="65" t="str">
        <f t="shared" si="2778"/>
        <v/>
      </c>
      <c r="S1858" s="65" t="str">
        <f t="shared" si="2778"/>
        <v/>
      </c>
      <c r="T1858" s="65" t="str">
        <f t="shared" si="2778"/>
        <v/>
      </c>
      <c r="U1858" s="65" t="str">
        <f t="shared" si="2778"/>
        <v/>
      </c>
      <c r="V1858" s="65" t="str">
        <f t="shared" si="2778"/>
        <v/>
      </c>
      <c r="W1858" s="65" t="str">
        <f t="shared" si="2778"/>
        <v/>
      </c>
      <c r="X1858" s="65" t="str">
        <f t="shared" si="2778"/>
        <v/>
      </c>
      <c r="Y1858" s="65" t="str">
        <f t="shared" si="2778"/>
        <v/>
      </c>
      <c r="Z1858" s="65" t="str">
        <f t="shared" si="2778"/>
        <v/>
      </c>
    </row>
    <row r="1859">
      <c r="B1859" s="23"/>
      <c r="C1859" s="9"/>
      <c r="D1859" s="9"/>
      <c r="E1859" s="9"/>
      <c r="F1859" s="2"/>
      <c r="G1859" s="3"/>
      <c r="I1859" s="64" t="str">
        <f t="shared" si="4"/>
        <v/>
      </c>
      <c r="J1859" s="13" t="str">
        <f t="shared" si="1840"/>
        <v/>
      </c>
      <c r="K1859" s="13" t="str">
        <f t="shared" si="1879"/>
        <v/>
      </c>
      <c r="L1859" s="65" t="str">
        <f t="shared" ref="L1859:Z1859" si="2779">if($E1859="","",if($E1859="Injured",if(and(L$1=year(today()),L$1&lt;=$I1859,L$1&gt;=$H1859),0,if(and(L$1&lt;=$I1859,L$1&gt;=$H1859),$F1859,"")),if($E1859="Dropped",if(and(L$1&lt;=$I1859,L$1&gt;=$H1859),if(Year($D1859)=L$1,$F1859*0.8,if((year($D1859)+1)=L$1,$F1859*0.6,$F1859*0.4)) ,""),if($E1859="Minors",0,if($E1859="FA Contract",if(and(L$1&lt;=$I1859,L$1&gt;=$H1859),$F1859,""),if($E1859="YP Contract",if(L$1=$H1859,500000,if(L$1=($H1859+1),1000000,if(L$1=($H1859+2),1500000,"")))))))))</f>
        <v/>
      </c>
      <c r="M1859" s="65" t="str">
        <f t="shared" si="2779"/>
        <v/>
      </c>
      <c r="N1859" s="65" t="str">
        <f t="shared" si="2779"/>
        <v/>
      </c>
      <c r="O1859" s="65" t="str">
        <f t="shared" si="2779"/>
        <v/>
      </c>
      <c r="P1859" s="65" t="str">
        <f t="shared" si="2779"/>
        <v/>
      </c>
      <c r="Q1859" s="65" t="str">
        <f t="shared" si="2779"/>
        <v/>
      </c>
      <c r="R1859" s="65" t="str">
        <f t="shared" si="2779"/>
        <v/>
      </c>
      <c r="S1859" s="65" t="str">
        <f t="shared" si="2779"/>
        <v/>
      </c>
      <c r="T1859" s="65" t="str">
        <f t="shared" si="2779"/>
        <v/>
      </c>
      <c r="U1859" s="65" t="str">
        <f t="shared" si="2779"/>
        <v/>
      </c>
      <c r="V1859" s="65" t="str">
        <f t="shared" si="2779"/>
        <v/>
      </c>
      <c r="W1859" s="65" t="str">
        <f t="shared" si="2779"/>
        <v/>
      </c>
      <c r="X1859" s="65" t="str">
        <f t="shared" si="2779"/>
        <v/>
      </c>
      <c r="Y1859" s="65" t="str">
        <f t="shared" si="2779"/>
        <v/>
      </c>
      <c r="Z1859" s="65" t="str">
        <f t="shared" si="2779"/>
        <v/>
      </c>
    </row>
    <row r="1860">
      <c r="B1860" s="23"/>
      <c r="C1860" s="9"/>
      <c r="D1860" s="9"/>
      <c r="E1860" s="9"/>
      <c r="F1860" s="2"/>
      <c r="G1860" s="3"/>
      <c r="I1860" s="64" t="str">
        <f t="shared" si="4"/>
        <v/>
      </c>
      <c r="J1860" s="13" t="str">
        <f t="shared" si="1840"/>
        <v/>
      </c>
      <c r="K1860" s="13" t="str">
        <f t="shared" si="1879"/>
        <v/>
      </c>
      <c r="L1860" s="65" t="str">
        <f t="shared" ref="L1860:Z1860" si="2780">if($E1860="","",if($E1860="Injured",if(and(L$1=year(today()),L$1&lt;=$I1860,L$1&gt;=$H1860),0,if(and(L$1&lt;=$I1860,L$1&gt;=$H1860),$F1860,"")),if($E1860="Dropped",if(and(L$1&lt;=$I1860,L$1&gt;=$H1860),if(Year($D1860)=L$1,$F1860*0.8,if((year($D1860)+1)=L$1,$F1860*0.6,$F1860*0.4)) ,""),if($E1860="Minors",0,if($E1860="FA Contract",if(and(L$1&lt;=$I1860,L$1&gt;=$H1860),$F1860,""),if($E1860="YP Contract",if(L$1=$H1860,500000,if(L$1=($H1860+1),1000000,if(L$1=($H1860+2),1500000,"")))))))))</f>
        <v/>
      </c>
      <c r="M1860" s="65" t="str">
        <f t="shared" si="2780"/>
        <v/>
      </c>
      <c r="N1860" s="65" t="str">
        <f t="shared" si="2780"/>
        <v/>
      </c>
      <c r="O1860" s="65" t="str">
        <f t="shared" si="2780"/>
        <v/>
      </c>
      <c r="P1860" s="65" t="str">
        <f t="shared" si="2780"/>
        <v/>
      </c>
      <c r="Q1860" s="65" t="str">
        <f t="shared" si="2780"/>
        <v/>
      </c>
      <c r="R1860" s="65" t="str">
        <f t="shared" si="2780"/>
        <v/>
      </c>
      <c r="S1860" s="65" t="str">
        <f t="shared" si="2780"/>
        <v/>
      </c>
      <c r="T1860" s="65" t="str">
        <f t="shared" si="2780"/>
        <v/>
      </c>
      <c r="U1860" s="65" t="str">
        <f t="shared" si="2780"/>
        <v/>
      </c>
      <c r="V1860" s="65" t="str">
        <f t="shared" si="2780"/>
        <v/>
      </c>
      <c r="W1860" s="65" t="str">
        <f t="shared" si="2780"/>
        <v/>
      </c>
      <c r="X1860" s="65" t="str">
        <f t="shared" si="2780"/>
        <v/>
      </c>
      <c r="Y1860" s="65" t="str">
        <f t="shared" si="2780"/>
        <v/>
      </c>
      <c r="Z1860" s="65" t="str">
        <f t="shared" si="2780"/>
        <v/>
      </c>
    </row>
    <row r="1861">
      <c r="B1861" s="23"/>
      <c r="C1861" s="9"/>
      <c r="D1861" s="9"/>
      <c r="E1861" s="9"/>
      <c r="F1861" s="2"/>
      <c r="G1861" s="3"/>
      <c r="I1861" s="64" t="str">
        <f t="shared" si="4"/>
        <v/>
      </c>
      <c r="J1861" s="13" t="str">
        <f t="shared" si="1840"/>
        <v/>
      </c>
      <c r="K1861" s="13" t="str">
        <f t="shared" si="1879"/>
        <v/>
      </c>
      <c r="L1861" s="65" t="str">
        <f t="shared" ref="L1861:Z1861" si="2781">if($E1861="","",if($E1861="Injured",if(and(L$1=year(today()),L$1&lt;=$I1861,L$1&gt;=$H1861),0,if(and(L$1&lt;=$I1861,L$1&gt;=$H1861),$F1861,"")),if($E1861="Dropped",if(and(L$1&lt;=$I1861,L$1&gt;=$H1861),if(Year($D1861)=L$1,$F1861*0.8,if((year($D1861)+1)=L$1,$F1861*0.6,$F1861*0.4)) ,""),if($E1861="Minors",0,if($E1861="FA Contract",if(and(L$1&lt;=$I1861,L$1&gt;=$H1861),$F1861,""),if($E1861="YP Contract",if(L$1=$H1861,500000,if(L$1=($H1861+1),1000000,if(L$1=($H1861+2),1500000,"")))))))))</f>
        <v/>
      </c>
      <c r="M1861" s="65" t="str">
        <f t="shared" si="2781"/>
        <v/>
      </c>
      <c r="N1861" s="65" t="str">
        <f t="shared" si="2781"/>
        <v/>
      </c>
      <c r="O1861" s="65" t="str">
        <f t="shared" si="2781"/>
        <v/>
      </c>
      <c r="P1861" s="65" t="str">
        <f t="shared" si="2781"/>
        <v/>
      </c>
      <c r="Q1861" s="65" t="str">
        <f t="shared" si="2781"/>
        <v/>
      </c>
      <c r="R1861" s="65" t="str">
        <f t="shared" si="2781"/>
        <v/>
      </c>
      <c r="S1861" s="65" t="str">
        <f t="shared" si="2781"/>
        <v/>
      </c>
      <c r="T1861" s="65" t="str">
        <f t="shared" si="2781"/>
        <v/>
      </c>
      <c r="U1861" s="65" t="str">
        <f t="shared" si="2781"/>
        <v/>
      </c>
      <c r="V1861" s="65" t="str">
        <f t="shared" si="2781"/>
        <v/>
      </c>
      <c r="W1861" s="65" t="str">
        <f t="shared" si="2781"/>
        <v/>
      </c>
      <c r="X1861" s="65" t="str">
        <f t="shared" si="2781"/>
        <v/>
      </c>
      <c r="Y1861" s="65" t="str">
        <f t="shared" si="2781"/>
        <v/>
      </c>
      <c r="Z1861" s="65" t="str">
        <f t="shared" si="2781"/>
        <v/>
      </c>
    </row>
    <row r="1862">
      <c r="B1862" s="23"/>
      <c r="C1862" s="9"/>
      <c r="D1862" s="9"/>
      <c r="E1862" s="9"/>
      <c r="F1862" s="2"/>
      <c r="G1862" s="3"/>
      <c r="I1862" s="64" t="str">
        <f t="shared" si="4"/>
        <v/>
      </c>
      <c r="J1862" s="13" t="str">
        <f t="shared" si="1840"/>
        <v/>
      </c>
      <c r="K1862" s="13" t="str">
        <f t="shared" si="1879"/>
        <v/>
      </c>
      <c r="L1862" s="65" t="str">
        <f t="shared" ref="L1862:Z1862" si="2782">if($E1862="","",if($E1862="Injured",if(and(L$1=year(today()),L$1&lt;=$I1862,L$1&gt;=$H1862),0,if(and(L$1&lt;=$I1862,L$1&gt;=$H1862),$F1862,"")),if($E1862="Dropped",if(and(L$1&lt;=$I1862,L$1&gt;=$H1862),if(Year($D1862)=L$1,$F1862*0.8,if((year($D1862)+1)=L$1,$F1862*0.6,$F1862*0.4)) ,""),if($E1862="Minors",0,if($E1862="FA Contract",if(and(L$1&lt;=$I1862,L$1&gt;=$H1862),$F1862,""),if($E1862="YP Contract",if(L$1=$H1862,500000,if(L$1=($H1862+1),1000000,if(L$1=($H1862+2),1500000,"")))))))))</f>
        <v/>
      </c>
      <c r="M1862" s="65" t="str">
        <f t="shared" si="2782"/>
        <v/>
      </c>
      <c r="N1862" s="65" t="str">
        <f t="shared" si="2782"/>
        <v/>
      </c>
      <c r="O1862" s="65" t="str">
        <f t="shared" si="2782"/>
        <v/>
      </c>
      <c r="P1862" s="65" t="str">
        <f t="shared" si="2782"/>
        <v/>
      </c>
      <c r="Q1862" s="65" t="str">
        <f t="shared" si="2782"/>
        <v/>
      </c>
      <c r="R1862" s="65" t="str">
        <f t="shared" si="2782"/>
        <v/>
      </c>
      <c r="S1862" s="65" t="str">
        <f t="shared" si="2782"/>
        <v/>
      </c>
      <c r="T1862" s="65" t="str">
        <f t="shared" si="2782"/>
        <v/>
      </c>
      <c r="U1862" s="65" t="str">
        <f t="shared" si="2782"/>
        <v/>
      </c>
      <c r="V1862" s="65" t="str">
        <f t="shared" si="2782"/>
        <v/>
      </c>
      <c r="W1862" s="65" t="str">
        <f t="shared" si="2782"/>
        <v/>
      </c>
      <c r="X1862" s="65" t="str">
        <f t="shared" si="2782"/>
        <v/>
      </c>
      <c r="Y1862" s="65" t="str">
        <f t="shared" si="2782"/>
        <v/>
      </c>
      <c r="Z1862" s="65" t="str">
        <f t="shared" si="2782"/>
        <v/>
      </c>
    </row>
    <row r="1863">
      <c r="B1863" s="23"/>
      <c r="C1863" s="9"/>
      <c r="D1863" s="9"/>
      <c r="E1863" s="9"/>
      <c r="F1863" s="2"/>
      <c r="G1863" s="3"/>
      <c r="I1863" s="64" t="str">
        <f t="shared" si="4"/>
        <v/>
      </c>
      <c r="J1863" s="13" t="str">
        <f t="shared" si="1840"/>
        <v/>
      </c>
      <c r="K1863" s="13" t="str">
        <f t="shared" si="1879"/>
        <v/>
      </c>
      <c r="L1863" s="65" t="str">
        <f t="shared" ref="L1863:Z1863" si="2783">if($E1863="","",if($E1863="Injured",if(and(L$1=year(today()),L$1&lt;=$I1863,L$1&gt;=$H1863),0,if(and(L$1&lt;=$I1863,L$1&gt;=$H1863),$F1863,"")),if($E1863="Dropped",if(and(L$1&lt;=$I1863,L$1&gt;=$H1863),if(Year($D1863)=L$1,$F1863*0.8,if((year($D1863)+1)=L$1,$F1863*0.6,$F1863*0.4)) ,""),if($E1863="Minors",0,if($E1863="FA Contract",if(and(L$1&lt;=$I1863,L$1&gt;=$H1863),$F1863,""),if($E1863="YP Contract",if(L$1=$H1863,500000,if(L$1=($H1863+1),1000000,if(L$1=($H1863+2),1500000,"")))))))))</f>
        <v/>
      </c>
      <c r="M1863" s="65" t="str">
        <f t="shared" si="2783"/>
        <v/>
      </c>
      <c r="N1863" s="65" t="str">
        <f t="shared" si="2783"/>
        <v/>
      </c>
      <c r="O1863" s="65" t="str">
        <f t="shared" si="2783"/>
        <v/>
      </c>
      <c r="P1863" s="65" t="str">
        <f t="shared" si="2783"/>
        <v/>
      </c>
      <c r="Q1863" s="65" t="str">
        <f t="shared" si="2783"/>
        <v/>
      </c>
      <c r="R1863" s="65" t="str">
        <f t="shared" si="2783"/>
        <v/>
      </c>
      <c r="S1863" s="65" t="str">
        <f t="shared" si="2783"/>
        <v/>
      </c>
      <c r="T1863" s="65" t="str">
        <f t="shared" si="2783"/>
        <v/>
      </c>
      <c r="U1863" s="65" t="str">
        <f t="shared" si="2783"/>
        <v/>
      </c>
      <c r="V1863" s="65" t="str">
        <f t="shared" si="2783"/>
        <v/>
      </c>
      <c r="W1863" s="65" t="str">
        <f t="shared" si="2783"/>
        <v/>
      </c>
      <c r="X1863" s="65" t="str">
        <f t="shared" si="2783"/>
        <v/>
      </c>
      <c r="Y1863" s="65" t="str">
        <f t="shared" si="2783"/>
        <v/>
      </c>
      <c r="Z1863" s="65" t="str">
        <f t="shared" si="2783"/>
        <v/>
      </c>
    </row>
    <row r="1864">
      <c r="B1864" s="23"/>
      <c r="C1864" s="9"/>
      <c r="D1864" s="9"/>
      <c r="E1864" s="9"/>
      <c r="F1864" s="2"/>
      <c r="G1864" s="3"/>
      <c r="I1864" s="64" t="str">
        <f t="shared" si="4"/>
        <v/>
      </c>
      <c r="J1864" s="13" t="str">
        <f t="shared" si="1840"/>
        <v/>
      </c>
      <c r="K1864" s="13" t="str">
        <f t="shared" si="1879"/>
        <v/>
      </c>
      <c r="L1864" s="65" t="str">
        <f t="shared" ref="L1864:Z1864" si="2784">if($E1864="","",if($E1864="Injured",if(and(L$1=year(today()),L$1&lt;=$I1864,L$1&gt;=$H1864),0,if(and(L$1&lt;=$I1864,L$1&gt;=$H1864),$F1864,"")),if($E1864="Dropped",if(and(L$1&lt;=$I1864,L$1&gt;=$H1864),if(Year($D1864)=L$1,$F1864*0.8,if((year($D1864)+1)=L$1,$F1864*0.6,$F1864*0.4)) ,""),if($E1864="Minors",0,if($E1864="FA Contract",if(and(L$1&lt;=$I1864,L$1&gt;=$H1864),$F1864,""),if($E1864="YP Contract",if(L$1=$H1864,500000,if(L$1=($H1864+1),1000000,if(L$1=($H1864+2),1500000,"")))))))))</f>
        <v/>
      </c>
      <c r="M1864" s="65" t="str">
        <f t="shared" si="2784"/>
        <v/>
      </c>
      <c r="N1864" s="65" t="str">
        <f t="shared" si="2784"/>
        <v/>
      </c>
      <c r="O1864" s="65" t="str">
        <f t="shared" si="2784"/>
        <v/>
      </c>
      <c r="P1864" s="65" t="str">
        <f t="shared" si="2784"/>
        <v/>
      </c>
      <c r="Q1864" s="65" t="str">
        <f t="shared" si="2784"/>
        <v/>
      </c>
      <c r="R1864" s="65" t="str">
        <f t="shared" si="2784"/>
        <v/>
      </c>
      <c r="S1864" s="65" t="str">
        <f t="shared" si="2784"/>
        <v/>
      </c>
      <c r="T1864" s="65" t="str">
        <f t="shared" si="2784"/>
        <v/>
      </c>
      <c r="U1864" s="65" t="str">
        <f t="shared" si="2784"/>
        <v/>
      </c>
      <c r="V1864" s="65" t="str">
        <f t="shared" si="2784"/>
        <v/>
      </c>
      <c r="W1864" s="65" t="str">
        <f t="shared" si="2784"/>
        <v/>
      </c>
      <c r="X1864" s="65" t="str">
        <f t="shared" si="2784"/>
        <v/>
      </c>
      <c r="Y1864" s="65" t="str">
        <f t="shared" si="2784"/>
        <v/>
      </c>
      <c r="Z1864" s="65" t="str">
        <f t="shared" si="2784"/>
        <v/>
      </c>
    </row>
    <row r="1865">
      <c r="B1865" s="23"/>
      <c r="C1865" s="9"/>
      <c r="D1865" s="9"/>
      <c r="E1865" s="9"/>
      <c r="F1865" s="2"/>
      <c r="G1865" s="3"/>
      <c r="I1865" s="64" t="str">
        <f t="shared" si="4"/>
        <v/>
      </c>
      <c r="J1865" s="13" t="str">
        <f t="shared" si="1840"/>
        <v/>
      </c>
      <c r="K1865" s="13" t="str">
        <f t="shared" si="1879"/>
        <v/>
      </c>
      <c r="L1865" s="65" t="str">
        <f t="shared" ref="L1865:Z1865" si="2785">if($E1865="","",if($E1865="Injured",if(and(L$1=year(today()),L$1&lt;=$I1865,L$1&gt;=$H1865),0,if(and(L$1&lt;=$I1865,L$1&gt;=$H1865),$F1865,"")),if($E1865="Dropped",if(and(L$1&lt;=$I1865,L$1&gt;=$H1865),if(Year($D1865)=L$1,$F1865*0.8,if((year($D1865)+1)=L$1,$F1865*0.6,$F1865*0.4)) ,""),if($E1865="Minors",0,if($E1865="FA Contract",if(and(L$1&lt;=$I1865,L$1&gt;=$H1865),$F1865,""),if($E1865="YP Contract",if(L$1=$H1865,500000,if(L$1=($H1865+1),1000000,if(L$1=($H1865+2),1500000,"")))))))))</f>
        <v/>
      </c>
      <c r="M1865" s="65" t="str">
        <f t="shared" si="2785"/>
        <v/>
      </c>
      <c r="N1865" s="65" t="str">
        <f t="shared" si="2785"/>
        <v/>
      </c>
      <c r="O1865" s="65" t="str">
        <f t="shared" si="2785"/>
        <v/>
      </c>
      <c r="P1865" s="65" t="str">
        <f t="shared" si="2785"/>
        <v/>
      </c>
      <c r="Q1865" s="65" t="str">
        <f t="shared" si="2785"/>
        <v/>
      </c>
      <c r="R1865" s="65" t="str">
        <f t="shared" si="2785"/>
        <v/>
      </c>
      <c r="S1865" s="65" t="str">
        <f t="shared" si="2785"/>
        <v/>
      </c>
      <c r="T1865" s="65" t="str">
        <f t="shared" si="2785"/>
        <v/>
      </c>
      <c r="U1865" s="65" t="str">
        <f t="shared" si="2785"/>
        <v/>
      </c>
      <c r="V1865" s="65" t="str">
        <f t="shared" si="2785"/>
        <v/>
      </c>
      <c r="W1865" s="65" t="str">
        <f t="shared" si="2785"/>
        <v/>
      </c>
      <c r="X1865" s="65" t="str">
        <f t="shared" si="2785"/>
        <v/>
      </c>
      <c r="Y1865" s="65" t="str">
        <f t="shared" si="2785"/>
        <v/>
      </c>
      <c r="Z1865" s="65" t="str">
        <f t="shared" si="2785"/>
        <v/>
      </c>
    </row>
    <row r="1866">
      <c r="B1866" s="23"/>
      <c r="C1866" s="9"/>
      <c r="D1866" s="9"/>
      <c r="E1866" s="9"/>
      <c r="F1866" s="2"/>
      <c r="G1866" s="3"/>
      <c r="I1866" s="64" t="str">
        <f t="shared" si="4"/>
        <v/>
      </c>
      <c r="J1866" s="13" t="str">
        <f t="shared" si="1840"/>
        <v/>
      </c>
      <c r="K1866" s="13" t="str">
        <f t="shared" si="1879"/>
        <v/>
      </c>
      <c r="L1866" s="65" t="str">
        <f t="shared" ref="L1866:Z1866" si="2786">if($E1866="","",if($E1866="Injured",if(and(L$1=year(today()),L$1&lt;=$I1866,L$1&gt;=$H1866),0,if(and(L$1&lt;=$I1866,L$1&gt;=$H1866),$F1866,"")),if($E1866="Dropped",if(and(L$1&lt;=$I1866,L$1&gt;=$H1866),if(Year($D1866)=L$1,$F1866*0.8,if((year($D1866)+1)=L$1,$F1866*0.6,$F1866*0.4)) ,""),if($E1866="Minors",0,if($E1866="FA Contract",if(and(L$1&lt;=$I1866,L$1&gt;=$H1866),$F1866,""),if($E1866="YP Contract",if(L$1=$H1866,500000,if(L$1=($H1866+1),1000000,if(L$1=($H1866+2),1500000,"")))))))))</f>
        <v/>
      </c>
      <c r="M1866" s="65" t="str">
        <f t="shared" si="2786"/>
        <v/>
      </c>
      <c r="N1866" s="65" t="str">
        <f t="shared" si="2786"/>
        <v/>
      </c>
      <c r="O1866" s="65" t="str">
        <f t="shared" si="2786"/>
        <v/>
      </c>
      <c r="P1866" s="65" t="str">
        <f t="shared" si="2786"/>
        <v/>
      </c>
      <c r="Q1866" s="65" t="str">
        <f t="shared" si="2786"/>
        <v/>
      </c>
      <c r="R1866" s="65" t="str">
        <f t="shared" si="2786"/>
        <v/>
      </c>
      <c r="S1866" s="65" t="str">
        <f t="shared" si="2786"/>
        <v/>
      </c>
      <c r="T1866" s="65" t="str">
        <f t="shared" si="2786"/>
        <v/>
      </c>
      <c r="U1866" s="65" t="str">
        <f t="shared" si="2786"/>
        <v/>
      </c>
      <c r="V1866" s="65" t="str">
        <f t="shared" si="2786"/>
        <v/>
      </c>
      <c r="W1866" s="65" t="str">
        <f t="shared" si="2786"/>
        <v/>
      </c>
      <c r="X1866" s="65" t="str">
        <f t="shared" si="2786"/>
        <v/>
      </c>
      <c r="Y1866" s="65" t="str">
        <f t="shared" si="2786"/>
        <v/>
      </c>
      <c r="Z1866" s="65" t="str">
        <f t="shared" si="2786"/>
        <v/>
      </c>
    </row>
    <row r="1867">
      <c r="B1867" s="23"/>
      <c r="C1867" s="9"/>
      <c r="D1867" s="9"/>
      <c r="E1867" s="9"/>
      <c r="F1867" s="2"/>
      <c r="G1867" s="3"/>
      <c r="I1867" s="64" t="str">
        <f t="shared" si="4"/>
        <v/>
      </c>
      <c r="J1867" s="13" t="str">
        <f t="shared" si="1840"/>
        <v/>
      </c>
      <c r="K1867" s="13" t="str">
        <f t="shared" si="1879"/>
        <v/>
      </c>
      <c r="L1867" s="65" t="str">
        <f t="shared" ref="L1867:Z1867" si="2787">if($E1867="","",if($E1867="Injured",if(and(L$1=year(today()),L$1&lt;=$I1867,L$1&gt;=$H1867),0,if(and(L$1&lt;=$I1867,L$1&gt;=$H1867),$F1867,"")),if($E1867="Dropped",if(and(L$1&lt;=$I1867,L$1&gt;=$H1867),if(Year($D1867)=L$1,$F1867*0.8,if((year($D1867)+1)=L$1,$F1867*0.6,$F1867*0.4)) ,""),if($E1867="Minors",0,if($E1867="FA Contract",if(and(L$1&lt;=$I1867,L$1&gt;=$H1867),$F1867,""),if($E1867="YP Contract",if(L$1=$H1867,500000,if(L$1=($H1867+1),1000000,if(L$1=($H1867+2),1500000,"")))))))))</f>
        <v/>
      </c>
      <c r="M1867" s="65" t="str">
        <f t="shared" si="2787"/>
        <v/>
      </c>
      <c r="N1867" s="65" t="str">
        <f t="shared" si="2787"/>
        <v/>
      </c>
      <c r="O1867" s="65" t="str">
        <f t="shared" si="2787"/>
        <v/>
      </c>
      <c r="P1867" s="65" t="str">
        <f t="shared" si="2787"/>
        <v/>
      </c>
      <c r="Q1867" s="65" t="str">
        <f t="shared" si="2787"/>
        <v/>
      </c>
      <c r="R1867" s="65" t="str">
        <f t="shared" si="2787"/>
        <v/>
      </c>
      <c r="S1867" s="65" t="str">
        <f t="shared" si="2787"/>
        <v/>
      </c>
      <c r="T1867" s="65" t="str">
        <f t="shared" si="2787"/>
        <v/>
      </c>
      <c r="U1867" s="65" t="str">
        <f t="shared" si="2787"/>
        <v/>
      </c>
      <c r="V1867" s="65" t="str">
        <f t="shared" si="2787"/>
        <v/>
      </c>
      <c r="W1867" s="65" t="str">
        <f t="shared" si="2787"/>
        <v/>
      </c>
      <c r="X1867" s="65" t="str">
        <f t="shared" si="2787"/>
        <v/>
      </c>
      <c r="Y1867" s="65" t="str">
        <f t="shared" si="2787"/>
        <v/>
      </c>
      <c r="Z1867" s="65" t="str">
        <f t="shared" si="2787"/>
        <v/>
      </c>
    </row>
    <row r="1868">
      <c r="B1868" s="23"/>
      <c r="C1868" s="9"/>
      <c r="D1868" s="9"/>
      <c r="E1868" s="9"/>
      <c r="F1868" s="2"/>
      <c r="G1868" s="3"/>
      <c r="I1868" s="64" t="str">
        <f t="shared" si="4"/>
        <v/>
      </c>
      <c r="J1868" s="13" t="str">
        <f t="shared" si="1840"/>
        <v/>
      </c>
      <c r="K1868" s="13" t="str">
        <f t="shared" si="1879"/>
        <v/>
      </c>
      <c r="L1868" s="65" t="str">
        <f t="shared" ref="L1868:Z1868" si="2788">if($E1868="","",if($E1868="Injured",if(and(L$1=year(today()),L$1&lt;=$I1868,L$1&gt;=$H1868),0,if(and(L$1&lt;=$I1868,L$1&gt;=$H1868),$F1868,"")),if($E1868="Dropped",if(and(L$1&lt;=$I1868,L$1&gt;=$H1868),if(Year($D1868)=L$1,$F1868*0.8,if((year($D1868)+1)=L$1,$F1868*0.6,$F1868*0.4)) ,""),if($E1868="Minors",0,if($E1868="FA Contract",if(and(L$1&lt;=$I1868,L$1&gt;=$H1868),$F1868,""),if($E1868="YP Contract",if(L$1=$H1868,500000,if(L$1=($H1868+1),1000000,if(L$1=($H1868+2),1500000,"")))))))))</f>
        <v/>
      </c>
      <c r="M1868" s="65" t="str">
        <f t="shared" si="2788"/>
        <v/>
      </c>
      <c r="N1868" s="65" t="str">
        <f t="shared" si="2788"/>
        <v/>
      </c>
      <c r="O1868" s="65" t="str">
        <f t="shared" si="2788"/>
        <v/>
      </c>
      <c r="P1868" s="65" t="str">
        <f t="shared" si="2788"/>
        <v/>
      </c>
      <c r="Q1868" s="65" t="str">
        <f t="shared" si="2788"/>
        <v/>
      </c>
      <c r="R1868" s="65" t="str">
        <f t="shared" si="2788"/>
        <v/>
      </c>
      <c r="S1868" s="65" t="str">
        <f t="shared" si="2788"/>
        <v/>
      </c>
      <c r="T1868" s="65" t="str">
        <f t="shared" si="2788"/>
        <v/>
      </c>
      <c r="U1868" s="65" t="str">
        <f t="shared" si="2788"/>
        <v/>
      </c>
      <c r="V1868" s="65" t="str">
        <f t="shared" si="2788"/>
        <v/>
      </c>
      <c r="W1868" s="65" t="str">
        <f t="shared" si="2788"/>
        <v/>
      </c>
      <c r="X1868" s="65" t="str">
        <f t="shared" si="2788"/>
        <v/>
      </c>
      <c r="Y1868" s="65" t="str">
        <f t="shared" si="2788"/>
        <v/>
      </c>
      <c r="Z1868" s="65" t="str">
        <f t="shared" si="2788"/>
        <v/>
      </c>
    </row>
    <row r="1869">
      <c r="B1869" s="23"/>
      <c r="C1869" s="9"/>
      <c r="D1869" s="9"/>
      <c r="E1869" s="9"/>
      <c r="F1869" s="2"/>
      <c r="G1869" s="3"/>
      <c r="I1869" s="64" t="str">
        <f t="shared" si="4"/>
        <v/>
      </c>
      <c r="J1869" s="13" t="str">
        <f t="shared" si="1840"/>
        <v/>
      </c>
      <c r="K1869" s="13" t="str">
        <f t="shared" si="1879"/>
        <v/>
      </c>
      <c r="L1869" s="65" t="str">
        <f t="shared" ref="L1869:Z1869" si="2789">if($E1869="","",if($E1869="Injured",if(and(L$1=year(today()),L$1&lt;=$I1869,L$1&gt;=$H1869),0,if(and(L$1&lt;=$I1869,L$1&gt;=$H1869),$F1869,"")),if($E1869="Dropped",if(and(L$1&lt;=$I1869,L$1&gt;=$H1869),if(Year($D1869)=L$1,$F1869*0.8,if((year($D1869)+1)=L$1,$F1869*0.6,$F1869*0.4)) ,""),if($E1869="Minors",0,if($E1869="FA Contract",if(and(L$1&lt;=$I1869,L$1&gt;=$H1869),$F1869,""),if($E1869="YP Contract",if(L$1=$H1869,500000,if(L$1=($H1869+1),1000000,if(L$1=($H1869+2),1500000,"")))))))))</f>
        <v/>
      </c>
      <c r="M1869" s="65" t="str">
        <f t="shared" si="2789"/>
        <v/>
      </c>
      <c r="N1869" s="65" t="str">
        <f t="shared" si="2789"/>
        <v/>
      </c>
      <c r="O1869" s="65" t="str">
        <f t="shared" si="2789"/>
        <v/>
      </c>
      <c r="P1869" s="65" t="str">
        <f t="shared" si="2789"/>
        <v/>
      </c>
      <c r="Q1869" s="65" t="str">
        <f t="shared" si="2789"/>
        <v/>
      </c>
      <c r="R1869" s="65" t="str">
        <f t="shared" si="2789"/>
        <v/>
      </c>
      <c r="S1869" s="65" t="str">
        <f t="shared" si="2789"/>
        <v/>
      </c>
      <c r="T1869" s="65" t="str">
        <f t="shared" si="2789"/>
        <v/>
      </c>
      <c r="U1869" s="65" t="str">
        <f t="shared" si="2789"/>
        <v/>
      </c>
      <c r="V1869" s="65" t="str">
        <f t="shared" si="2789"/>
        <v/>
      </c>
      <c r="W1869" s="65" t="str">
        <f t="shared" si="2789"/>
        <v/>
      </c>
      <c r="X1869" s="65" t="str">
        <f t="shared" si="2789"/>
        <v/>
      </c>
      <c r="Y1869" s="65" t="str">
        <f t="shared" si="2789"/>
        <v/>
      </c>
      <c r="Z1869" s="65" t="str">
        <f t="shared" si="2789"/>
        <v/>
      </c>
    </row>
    <row r="1870">
      <c r="B1870" s="23"/>
      <c r="C1870" s="9"/>
      <c r="D1870" s="9"/>
      <c r="E1870" s="9"/>
      <c r="F1870" s="2"/>
      <c r="G1870" s="3"/>
      <c r="I1870" s="64" t="str">
        <f t="shared" si="4"/>
        <v/>
      </c>
      <c r="J1870" s="13" t="str">
        <f t="shared" si="1840"/>
        <v/>
      </c>
      <c r="K1870" s="13" t="str">
        <f t="shared" si="1879"/>
        <v/>
      </c>
      <c r="L1870" s="65" t="str">
        <f t="shared" ref="L1870:Z1870" si="2790">if($E1870="","",if($E1870="Injured",if(and(L$1=year(today()),L$1&lt;=$I1870,L$1&gt;=$H1870),0,if(and(L$1&lt;=$I1870,L$1&gt;=$H1870),$F1870,"")),if($E1870="Dropped",if(and(L$1&lt;=$I1870,L$1&gt;=$H1870),if(Year($D1870)=L$1,$F1870*0.8,if((year($D1870)+1)=L$1,$F1870*0.6,$F1870*0.4)) ,""),if($E1870="Minors",0,if($E1870="FA Contract",if(and(L$1&lt;=$I1870,L$1&gt;=$H1870),$F1870,""),if($E1870="YP Contract",if(L$1=$H1870,500000,if(L$1=($H1870+1),1000000,if(L$1=($H1870+2),1500000,"")))))))))</f>
        <v/>
      </c>
      <c r="M1870" s="65" t="str">
        <f t="shared" si="2790"/>
        <v/>
      </c>
      <c r="N1870" s="65" t="str">
        <f t="shared" si="2790"/>
        <v/>
      </c>
      <c r="O1870" s="65" t="str">
        <f t="shared" si="2790"/>
        <v/>
      </c>
      <c r="P1870" s="65" t="str">
        <f t="shared" si="2790"/>
        <v/>
      </c>
      <c r="Q1870" s="65" t="str">
        <f t="shared" si="2790"/>
        <v/>
      </c>
      <c r="R1870" s="65" t="str">
        <f t="shared" si="2790"/>
        <v/>
      </c>
      <c r="S1870" s="65" t="str">
        <f t="shared" si="2790"/>
        <v/>
      </c>
      <c r="T1870" s="65" t="str">
        <f t="shared" si="2790"/>
        <v/>
      </c>
      <c r="U1870" s="65" t="str">
        <f t="shared" si="2790"/>
        <v/>
      </c>
      <c r="V1870" s="65" t="str">
        <f t="shared" si="2790"/>
        <v/>
      </c>
      <c r="W1870" s="65" t="str">
        <f t="shared" si="2790"/>
        <v/>
      </c>
      <c r="X1870" s="65" t="str">
        <f t="shared" si="2790"/>
        <v/>
      </c>
      <c r="Y1870" s="65" t="str">
        <f t="shared" si="2790"/>
        <v/>
      </c>
      <c r="Z1870" s="65" t="str">
        <f t="shared" si="2790"/>
        <v/>
      </c>
    </row>
    <row r="1871">
      <c r="B1871" s="23"/>
      <c r="C1871" s="9"/>
      <c r="D1871" s="9"/>
      <c r="E1871" s="9"/>
      <c r="F1871" s="2"/>
      <c r="G1871" s="3"/>
      <c r="I1871" s="64" t="str">
        <f t="shared" si="4"/>
        <v/>
      </c>
      <c r="J1871" s="13" t="str">
        <f t="shared" si="1840"/>
        <v/>
      </c>
      <c r="K1871" s="13" t="str">
        <f t="shared" si="1879"/>
        <v/>
      </c>
      <c r="L1871" s="65" t="str">
        <f t="shared" ref="L1871:Z1871" si="2791">if($E1871="","",if($E1871="Injured",if(and(L$1=year(today()),L$1&lt;=$I1871,L$1&gt;=$H1871),0,if(and(L$1&lt;=$I1871,L$1&gt;=$H1871),$F1871,"")),if($E1871="Dropped",if(and(L$1&lt;=$I1871,L$1&gt;=$H1871),if(Year($D1871)=L$1,$F1871*0.8,if((year($D1871)+1)=L$1,$F1871*0.6,$F1871*0.4)) ,""),if($E1871="Minors",0,if($E1871="FA Contract",if(and(L$1&lt;=$I1871,L$1&gt;=$H1871),$F1871,""),if($E1871="YP Contract",if(L$1=$H1871,500000,if(L$1=($H1871+1),1000000,if(L$1=($H1871+2),1500000,"")))))))))</f>
        <v/>
      </c>
      <c r="M1871" s="65" t="str">
        <f t="shared" si="2791"/>
        <v/>
      </c>
      <c r="N1871" s="65" t="str">
        <f t="shared" si="2791"/>
        <v/>
      </c>
      <c r="O1871" s="65" t="str">
        <f t="shared" si="2791"/>
        <v/>
      </c>
      <c r="P1871" s="65" t="str">
        <f t="shared" si="2791"/>
        <v/>
      </c>
      <c r="Q1871" s="65" t="str">
        <f t="shared" si="2791"/>
        <v/>
      </c>
      <c r="R1871" s="65" t="str">
        <f t="shared" si="2791"/>
        <v/>
      </c>
      <c r="S1871" s="65" t="str">
        <f t="shared" si="2791"/>
        <v/>
      </c>
      <c r="T1871" s="65" t="str">
        <f t="shared" si="2791"/>
        <v/>
      </c>
      <c r="U1871" s="65" t="str">
        <f t="shared" si="2791"/>
        <v/>
      </c>
      <c r="V1871" s="65" t="str">
        <f t="shared" si="2791"/>
        <v/>
      </c>
      <c r="W1871" s="65" t="str">
        <f t="shared" si="2791"/>
        <v/>
      </c>
      <c r="X1871" s="65" t="str">
        <f t="shared" si="2791"/>
        <v/>
      </c>
      <c r="Y1871" s="65" t="str">
        <f t="shared" si="2791"/>
        <v/>
      </c>
      <c r="Z1871" s="65" t="str">
        <f t="shared" si="2791"/>
        <v/>
      </c>
    </row>
    <row r="1872">
      <c r="B1872" s="23"/>
      <c r="C1872" s="9"/>
      <c r="D1872" s="9"/>
      <c r="E1872" s="9"/>
      <c r="F1872" s="2"/>
      <c r="G1872" s="3"/>
      <c r="I1872" s="64" t="str">
        <f t="shared" si="4"/>
        <v/>
      </c>
      <c r="J1872" s="13" t="str">
        <f t="shared" si="1840"/>
        <v/>
      </c>
      <c r="K1872" s="13" t="str">
        <f t="shared" si="1879"/>
        <v/>
      </c>
      <c r="L1872" s="65" t="str">
        <f t="shared" ref="L1872:Z1872" si="2792">if($E1872="","",if($E1872="Injured",if(and(L$1=year(today()),L$1&lt;=$I1872,L$1&gt;=$H1872),0,if(and(L$1&lt;=$I1872,L$1&gt;=$H1872),$F1872,"")),if($E1872="Dropped",if(and(L$1&lt;=$I1872,L$1&gt;=$H1872),if(Year($D1872)=L$1,$F1872*0.8,if((year($D1872)+1)=L$1,$F1872*0.6,$F1872*0.4)) ,""),if($E1872="Minors",0,if($E1872="FA Contract",if(and(L$1&lt;=$I1872,L$1&gt;=$H1872),$F1872,""),if($E1872="YP Contract",if(L$1=$H1872,500000,if(L$1=($H1872+1),1000000,if(L$1=($H1872+2),1500000,"")))))))))</f>
        <v/>
      </c>
      <c r="M1872" s="65" t="str">
        <f t="shared" si="2792"/>
        <v/>
      </c>
      <c r="N1872" s="65" t="str">
        <f t="shared" si="2792"/>
        <v/>
      </c>
      <c r="O1872" s="65" t="str">
        <f t="shared" si="2792"/>
        <v/>
      </c>
      <c r="P1872" s="65" t="str">
        <f t="shared" si="2792"/>
        <v/>
      </c>
      <c r="Q1872" s="65" t="str">
        <f t="shared" si="2792"/>
        <v/>
      </c>
      <c r="R1872" s="65" t="str">
        <f t="shared" si="2792"/>
        <v/>
      </c>
      <c r="S1872" s="65" t="str">
        <f t="shared" si="2792"/>
        <v/>
      </c>
      <c r="T1872" s="65" t="str">
        <f t="shared" si="2792"/>
        <v/>
      </c>
      <c r="U1872" s="65" t="str">
        <f t="shared" si="2792"/>
        <v/>
      </c>
      <c r="V1872" s="65" t="str">
        <f t="shared" si="2792"/>
        <v/>
      </c>
      <c r="W1872" s="65" t="str">
        <f t="shared" si="2792"/>
        <v/>
      </c>
      <c r="X1872" s="65" t="str">
        <f t="shared" si="2792"/>
        <v/>
      </c>
      <c r="Y1872" s="65" t="str">
        <f t="shared" si="2792"/>
        <v/>
      </c>
      <c r="Z1872" s="65" t="str">
        <f t="shared" si="2792"/>
        <v/>
      </c>
    </row>
    <row r="1873">
      <c r="B1873" s="23"/>
      <c r="C1873" s="9"/>
      <c r="D1873" s="9"/>
      <c r="E1873" s="9"/>
      <c r="F1873" s="2"/>
      <c r="G1873" s="3"/>
      <c r="I1873" s="64" t="str">
        <f t="shared" si="4"/>
        <v/>
      </c>
      <c r="J1873" s="13" t="str">
        <f t="shared" si="1840"/>
        <v/>
      </c>
      <c r="K1873" s="13" t="str">
        <f t="shared" si="1879"/>
        <v/>
      </c>
      <c r="L1873" s="65" t="str">
        <f t="shared" ref="L1873:Z1873" si="2793">if($E1873="","",if($E1873="Injured",if(and(L$1=year(today()),L$1&lt;=$I1873,L$1&gt;=$H1873),0,if(and(L$1&lt;=$I1873,L$1&gt;=$H1873),$F1873,"")),if($E1873="Dropped",if(and(L$1&lt;=$I1873,L$1&gt;=$H1873),if(Year($D1873)=L$1,$F1873*0.8,if((year($D1873)+1)=L$1,$F1873*0.6,$F1873*0.4)) ,""),if($E1873="Minors",0,if($E1873="FA Contract",if(and(L$1&lt;=$I1873,L$1&gt;=$H1873),$F1873,""),if($E1873="YP Contract",if(L$1=$H1873,500000,if(L$1=($H1873+1),1000000,if(L$1=($H1873+2),1500000,"")))))))))</f>
        <v/>
      </c>
      <c r="M1873" s="65" t="str">
        <f t="shared" si="2793"/>
        <v/>
      </c>
      <c r="N1873" s="65" t="str">
        <f t="shared" si="2793"/>
        <v/>
      </c>
      <c r="O1873" s="65" t="str">
        <f t="shared" si="2793"/>
        <v/>
      </c>
      <c r="P1873" s="65" t="str">
        <f t="shared" si="2793"/>
        <v/>
      </c>
      <c r="Q1873" s="65" t="str">
        <f t="shared" si="2793"/>
        <v/>
      </c>
      <c r="R1873" s="65" t="str">
        <f t="shared" si="2793"/>
        <v/>
      </c>
      <c r="S1873" s="65" t="str">
        <f t="shared" si="2793"/>
        <v/>
      </c>
      <c r="T1873" s="65" t="str">
        <f t="shared" si="2793"/>
        <v/>
      </c>
      <c r="U1873" s="65" t="str">
        <f t="shared" si="2793"/>
        <v/>
      </c>
      <c r="V1873" s="65" t="str">
        <f t="shared" si="2793"/>
        <v/>
      </c>
      <c r="W1873" s="65" t="str">
        <f t="shared" si="2793"/>
        <v/>
      </c>
      <c r="X1873" s="65" t="str">
        <f t="shared" si="2793"/>
        <v/>
      </c>
      <c r="Y1873" s="65" t="str">
        <f t="shared" si="2793"/>
        <v/>
      </c>
      <c r="Z1873" s="65" t="str">
        <f t="shared" si="2793"/>
        <v/>
      </c>
    </row>
    <row r="1874">
      <c r="B1874" s="23"/>
      <c r="C1874" s="9"/>
      <c r="D1874" s="9"/>
      <c r="E1874" s="9"/>
      <c r="F1874" s="2"/>
      <c r="G1874" s="3"/>
      <c r="I1874" s="64" t="str">
        <f t="shared" si="4"/>
        <v/>
      </c>
      <c r="J1874" s="13" t="str">
        <f t="shared" si="1840"/>
        <v/>
      </c>
      <c r="K1874" s="13" t="str">
        <f t="shared" si="1879"/>
        <v/>
      </c>
      <c r="L1874" s="65" t="str">
        <f t="shared" ref="L1874:Z1874" si="2794">if($E1874="","",if($E1874="Injured",if(and(L$1=year(today()),L$1&lt;=$I1874,L$1&gt;=$H1874),0,if(and(L$1&lt;=$I1874,L$1&gt;=$H1874),$F1874,"")),if($E1874="Dropped",if(and(L$1&lt;=$I1874,L$1&gt;=$H1874),if(Year($D1874)=L$1,$F1874*0.8,if((year($D1874)+1)=L$1,$F1874*0.6,$F1874*0.4)) ,""),if($E1874="Minors",0,if($E1874="FA Contract",if(and(L$1&lt;=$I1874,L$1&gt;=$H1874),$F1874,""),if($E1874="YP Contract",if(L$1=$H1874,500000,if(L$1=($H1874+1),1000000,if(L$1=($H1874+2),1500000,"")))))))))</f>
        <v/>
      </c>
      <c r="M1874" s="65" t="str">
        <f t="shared" si="2794"/>
        <v/>
      </c>
      <c r="N1874" s="65" t="str">
        <f t="shared" si="2794"/>
        <v/>
      </c>
      <c r="O1874" s="65" t="str">
        <f t="shared" si="2794"/>
        <v/>
      </c>
      <c r="P1874" s="65" t="str">
        <f t="shared" si="2794"/>
        <v/>
      </c>
      <c r="Q1874" s="65" t="str">
        <f t="shared" si="2794"/>
        <v/>
      </c>
      <c r="R1874" s="65" t="str">
        <f t="shared" si="2794"/>
        <v/>
      </c>
      <c r="S1874" s="65" t="str">
        <f t="shared" si="2794"/>
        <v/>
      </c>
      <c r="T1874" s="65" t="str">
        <f t="shared" si="2794"/>
        <v/>
      </c>
      <c r="U1874" s="65" t="str">
        <f t="shared" si="2794"/>
        <v/>
      </c>
      <c r="V1874" s="65" t="str">
        <f t="shared" si="2794"/>
        <v/>
      </c>
      <c r="W1874" s="65" t="str">
        <f t="shared" si="2794"/>
        <v/>
      </c>
      <c r="X1874" s="65" t="str">
        <f t="shared" si="2794"/>
        <v/>
      </c>
      <c r="Y1874" s="65" t="str">
        <f t="shared" si="2794"/>
        <v/>
      </c>
      <c r="Z1874" s="65" t="str">
        <f t="shared" si="2794"/>
        <v/>
      </c>
    </row>
    <row r="1875">
      <c r="B1875" s="23"/>
      <c r="C1875" s="9"/>
      <c r="D1875" s="9"/>
      <c r="E1875" s="9"/>
      <c r="F1875" s="2"/>
      <c r="G1875" s="3"/>
      <c r="I1875" s="64" t="str">
        <f t="shared" si="4"/>
        <v/>
      </c>
      <c r="J1875" s="13" t="str">
        <f t="shared" si="1840"/>
        <v/>
      </c>
      <c r="K1875" s="13" t="str">
        <f t="shared" si="1879"/>
        <v/>
      </c>
      <c r="L1875" s="65" t="str">
        <f t="shared" ref="L1875:Z1875" si="2795">if($E1875="","",if($E1875="Injured",if(and(L$1=year(today()),L$1&lt;=$I1875,L$1&gt;=$H1875),0,if(and(L$1&lt;=$I1875,L$1&gt;=$H1875),$F1875,"")),if($E1875="Dropped",if(and(L$1&lt;=$I1875,L$1&gt;=$H1875),if(Year($D1875)=L$1,$F1875*0.8,if((year($D1875)+1)=L$1,$F1875*0.6,$F1875*0.4)) ,""),if($E1875="Minors",0,if($E1875="FA Contract",if(and(L$1&lt;=$I1875,L$1&gt;=$H1875),$F1875,""),if($E1875="YP Contract",if(L$1=$H1875,500000,if(L$1=($H1875+1),1000000,if(L$1=($H1875+2),1500000,"")))))))))</f>
        <v/>
      </c>
      <c r="M1875" s="65" t="str">
        <f t="shared" si="2795"/>
        <v/>
      </c>
      <c r="N1875" s="65" t="str">
        <f t="shared" si="2795"/>
        <v/>
      </c>
      <c r="O1875" s="65" t="str">
        <f t="shared" si="2795"/>
        <v/>
      </c>
      <c r="P1875" s="65" t="str">
        <f t="shared" si="2795"/>
        <v/>
      </c>
      <c r="Q1875" s="65" t="str">
        <f t="shared" si="2795"/>
        <v/>
      </c>
      <c r="R1875" s="65" t="str">
        <f t="shared" si="2795"/>
        <v/>
      </c>
      <c r="S1875" s="65" t="str">
        <f t="shared" si="2795"/>
        <v/>
      </c>
      <c r="T1875" s="65" t="str">
        <f t="shared" si="2795"/>
        <v/>
      </c>
      <c r="U1875" s="65" t="str">
        <f t="shared" si="2795"/>
        <v/>
      </c>
      <c r="V1875" s="65" t="str">
        <f t="shared" si="2795"/>
        <v/>
      </c>
      <c r="W1875" s="65" t="str">
        <f t="shared" si="2795"/>
        <v/>
      </c>
      <c r="X1875" s="65" t="str">
        <f t="shared" si="2795"/>
        <v/>
      </c>
      <c r="Y1875" s="65" t="str">
        <f t="shared" si="2795"/>
        <v/>
      </c>
      <c r="Z1875" s="65" t="str">
        <f t="shared" si="2795"/>
        <v/>
      </c>
    </row>
    <row r="1876">
      <c r="B1876" s="23"/>
      <c r="C1876" s="9"/>
      <c r="D1876" s="9"/>
      <c r="E1876" s="9"/>
      <c r="F1876" s="2"/>
      <c r="G1876" s="3"/>
      <c r="I1876" s="64" t="str">
        <f t="shared" si="4"/>
        <v/>
      </c>
      <c r="J1876" s="13" t="str">
        <f t="shared" si="1840"/>
        <v/>
      </c>
      <c r="K1876" s="13" t="str">
        <f t="shared" si="1879"/>
        <v/>
      </c>
      <c r="L1876" s="65" t="str">
        <f t="shared" ref="L1876:Z1876" si="2796">if($E1876="","",if($E1876="Injured",if(and(L$1=year(today()),L$1&lt;=$I1876,L$1&gt;=$H1876),0,if(and(L$1&lt;=$I1876,L$1&gt;=$H1876),$F1876,"")),if($E1876="Dropped",if(and(L$1&lt;=$I1876,L$1&gt;=$H1876),if(Year($D1876)=L$1,$F1876*0.8,if((year($D1876)+1)=L$1,$F1876*0.6,$F1876*0.4)) ,""),if($E1876="Minors",0,if($E1876="FA Contract",if(and(L$1&lt;=$I1876,L$1&gt;=$H1876),$F1876,""),if($E1876="YP Contract",if(L$1=$H1876,500000,if(L$1=($H1876+1),1000000,if(L$1=($H1876+2),1500000,"")))))))))</f>
        <v/>
      </c>
      <c r="M1876" s="65" t="str">
        <f t="shared" si="2796"/>
        <v/>
      </c>
      <c r="N1876" s="65" t="str">
        <f t="shared" si="2796"/>
        <v/>
      </c>
      <c r="O1876" s="65" t="str">
        <f t="shared" si="2796"/>
        <v/>
      </c>
      <c r="P1876" s="65" t="str">
        <f t="shared" si="2796"/>
        <v/>
      </c>
      <c r="Q1876" s="65" t="str">
        <f t="shared" si="2796"/>
        <v/>
      </c>
      <c r="R1876" s="65" t="str">
        <f t="shared" si="2796"/>
        <v/>
      </c>
      <c r="S1876" s="65" t="str">
        <f t="shared" si="2796"/>
        <v/>
      </c>
      <c r="T1876" s="65" t="str">
        <f t="shared" si="2796"/>
        <v/>
      </c>
      <c r="U1876" s="65" t="str">
        <f t="shared" si="2796"/>
        <v/>
      </c>
      <c r="V1876" s="65" t="str">
        <f t="shared" si="2796"/>
        <v/>
      </c>
      <c r="W1876" s="65" t="str">
        <f t="shared" si="2796"/>
        <v/>
      </c>
      <c r="X1876" s="65" t="str">
        <f t="shared" si="2796"/>
        <v/>
      </c>
      <c r="Y1876" s="65" t="str">
        <f t="shared" si="2796"/>
        <v/>
      </c>
      <c r="Z1876" s="65" t="str">
        <f t="shared" si="2796"/>
        <v/>
      </c>
    </row>
    <row r="1877">
      <c r="B1877" s="23"/>
      <c r="C1877" s="9"/>
      <c r="D1877" s="9"/>
      <c r="E1877" s="9"/>
      <c r="F1877" s="2"/>
      <c r="G1877" s="3"/>
      <c r="I1877" s="64" t="str">
        <f t="shared" si="4"/>
        <v/>
      </c>
      <c r="J1877" s="13" t="str">
        <f t="shared" si="1840"/>
        <v/>
      </c>
      <c r="K1877" s="13" t="str">
        <f t="shared" si="1879"/>
        <v/>
      </c>
      <c r="L1877" s="65" t="str">
        <f t="shared" ref="L1877:Z1877" si="2797">if($E1877="","",if($E1877="Injured",if(and(L$1=year(today()),L$1&lt;=$I1877,L$1&gt;=$H1877),0,if(and(L$1&lt;=$I1877,L$1&gt;=$H1877),$F1877,"")),if($E1877="Dropped",if(and(L$1&lt;=$I1877,L$1&gt;=$H1877),if(Year($D1877)=L$1,$F1877*0.8,if((year($D1877)+1)=L$1,$F1877*0.6,$F1877*0.4)) ,""),if($E1877="Minors",0,if($E1877="FA Contract",if(and(L$1&lt;=$I1877,L$1&gt;=$H1877),$F1877,""),if($E1877="YP Contract",if(L$1=$H1877,500000,if(L$1=($H1877+1),1000000,if(L$1=($H1877+2),1500000,"")))))))))</f>
        <v/>
      </c>
      <c r="M1877" s="65" t="str">
        <f t="shared" si="2797"/>
        <v/>
      </c>
      <c r="N1877" s="65" t="str">
        <f t="shared" si="2797"/>
        <v/>
      </c>
      <c r="O1877" s="65" t="str">
        <f t="shared" si="2797"/>
        <v/>
      </c>
      <c r="P1877" s="65" t="str">
        <f t="shared" si="2797"/>
        <v/>
      </c>
      <c r="Q1877" s="65" t="str">
        <f t="shared" si="2797"/>
        <v/>
      </c>
      <c r="R1877" s="65" t="str">
        <f t="shared" si="2797"/>
        <v/>
      </c>
      <c r="S1877" s="65" t="str">
        <f t="shared" si="2797"/>
        <v/>
      </c>
      <c r="T1877" s="65" t="str">
        <f t="shared" si="2797"/>
        <v/>
      </c>
      <c r="U1877" s="65" t="str">
        <f t="shared" si="2797"/>
        <v/>
      </c>
      <c r="V1877" s="65" t="str">
        <f t="shared" si="2797"/>
        <v/>
      </c>
      <c r="W1877" s="65" t="str">
        <f t="shared" si="2797"/>
        <v/>
      </c>
      <c r="X1877" s="65" t="str">
        <f t="shared" si="2797"/>
        <v/>
      </c>
      <c r="Y1877" s="65" t="str">
        <f t="shared" si="2797"/>
        <v/>
      </c>
      <c r="Z1877" s="65" t="str">
        <f t="shared" si="2797"/>
        <v/>
      </c>
    </row>
    <row r="1878">
      <c r="B1878" s="23"/>
      <c r="C1878" s="9"/>
      <c r="D1878" s="9"/>
      <c r="E1878" s="9"/>
      <c r="F1878" s="2"/>
      <c r="G1878" s="3"/>
      <c r="I1878" s="64" t="str">
        <f t="shared" si="4"/>
        <v/>
      </c>
      <c r="J1878" s="13" t="str">
        <f t="shared" si="1840"/>
        <v/>
      </c>
      <c r="K1878" s="13" t="str">
        <f t="shared" si="1879"/>
        <v/>
      </c>
      <c r="L1878" s="65" t="str">
        <f t="shared" ref="L1878:Z1878" si="2798">if($E1878="","",if($E1878="Injured",if(and(L$1=year(today()),L$1&lt;=$I1878,L$1&gt;=$H1878),0,if(and(L$1&lt;=$I1878,L$1&gt;=$H1878),$F1878,"")),if($E1878="Dropped",if(and(L$1&lt;=$I1878,L$1&gt;=$H1878),if(Year($D1878)=L$1,$F1878*0.8,if((year($D1878)+1)=L$1,$F1878*0.6,$F1878*0.4)) ,""),if($E1878="Minors",0,if($E1878="FA Contract",if(and(L$1&lt;=$I1878,L$1&gt;=$H1878),$F1878,""),if($E1878="YP Contract",if(L$1=$H1878,500000,if(L$1=($H1878+1),1000000,if(L$1=($H1878+2),1500000,"")))))))))</f>
        <v/>
      </c>
      <c r="M1878" s="65" t="str">
        <f t="shared" si="2798"/>
        <v/>
      </c>
      <c r="N1878" s="65" t="str">
        <f t="shared" si="2798"/>
        <v/>
      </c>
      <c r="O1878" s="65" t="str">
        <f t="shared" si="2798"/>
        <v/>
      </c>
      <c r="P1878" s="65" t="str">
        <f t="shared" si="2798"/>
        <v/>
      </c>
      <c r="Q1878" s="65" t="str">
        <f t="shared" si="2798"/>
        <v/>
      </c>
      <c r="R1878" s="65" t="str">
        <f t="shared" si="2798"/>
        <v/>
      </c>
      <c r="S1878" s="65" t="str">
        <f t="shared" si="2798"/>
        <v/>
      </c>
      <c r="T1878" s="65" t="str">
        <f t="shared" si="2798"/>
        <v/>
      </c>
      <c r="U1878" s="65" t="str">
        <f t="shared" si="2798"/>
        <v/>
      </c>
      <c r="V1878" s="65" t="str">
        <f t="shared" si="2798"/>
        <v/>
      </c>
      <c r="W1878" s="65" t="str">
        <f t="shared" si="2798"/>
        <v/>
      </c>
      <c r="X1878" s="65" t="str">
        <f t="shared" si="2798"/>
        <v/>
      </c>
      <c r="Y1878" s="65" t="str">
        <f t="shared" si="2798"/>
        <v/>
      </c>
      <c r="Z1878" s="65" t="str">
        <f t="shared" si="2798"/>
        <v/>
      </c>
    </row>
    <row r="1879">
      <c r="B1879" s="23"/>
      <c r="C1879" s="9"/>
      <c r="D1879" s="9"/>
      <c r="E1879" s="9"/>
      <c r="F1879" s="2"/>
      <c r="G1879" s="3"/>
      <c r="I1879" s="64" t="str">
        <f t="shared" si="4"/>
        <v/>
      </c>
      <c r="J1879" s="13" t="str">
        <f t="shared" si="1840"/>
        <v/>
      </c>
      <c r="K1879" s="13" t="str">
        <f t="shared" si="1879"/>
        <v/>
      </c>
      <c r="L1879" s="65" t="str">
        <f t="shared" ref="L1879:Z1879" si="2799">if($E1879="","",if($E1879="Injured",if(and(L$1=year(today()),L$1&lt;=$I1879,L$1&gt;=$H1879),0,if(and(L$1&lt;=$I1879,L$1&gt;=$H1879),$F1879,"")),if($E1879="Dropped",if(and(L$1&lt;=$I1879,L$1&gt;=$H1879),if(Year($D1879)=L$1,$F1879*0.8,if((year($D1879)+1)=L$1,$F1879*0.6,$F1879*0.4)) ,""),if($E1879="Minors",0,if($E1879="FA Contract",if(and(L$1&lt;=$I1879,L$1&gt;=$H1879),$F1879,""),if($E1879="YP Contract",if(L$1=$H1879,500000,if(L$1=($H1879+1),1000000,if(L$1=($H1879+2),1500000,"")))))))))</f>
        <v/>
      </c>
      <c r="M1879" s="65" t="str">
        <f t="shared" si="2799"/>
        <v/>
      </c>
      <c r="N1879" s="65" t="str">
        <f t="shared" si="2799"/>
        <v/>
      </c>
      <c r="O1879" s="65" t="str">
        <f t="shared" si="2799"/>
        <v/>
      </c>
      <c r="P1879" s="65" t="str">
        <f t="shared" si="2799"/>
        <v/>
      </c>
      <c r="Q1879" s="65" t="str">
        <f t="shared" si="2799"/>
        <v/>
      </c>
      <c r="R1879" s="65" t="str">
        <f t="shared" si="2799"/>
        <v/>
      </c>
      <c r="S1879" s="65" t="str">
        <f t="shared" si="2799"/>
        <v/>
      </c>
      <c r="T1879" s="65" t="str">
        <f t="shared" si="2799"/>
        <v/>
      </c>
      <c r="U1879" s="65" t="str">
        <f t="shared" si="2799"/>
        <v/>
      </c>
      <c r="V1879" s="65" t="str">
        <f t="shared" si="2799"/>
        <v/>
      </c>
      <c r="W1879" s="65" t="str">
        <f t="shared" si="2799"/>
        <v/>
      </c>
      <c r="X1879" s="65" t="str">
        <f t="shared" si="2799"/>
        <v/>
      </c>
      <c r="Y1879" s="65" t="str">
        <f t="shared" si="2799"/>
        <v/>
      </c>
      <c r="Z1879" s="65" t="str">
        <f t="shared" si="2799"/>
        <v/>
      </c>
    </row>
    <row r="1880">
      <c r="B1880" s="23"/>
      <c r="C1880" s="9"/>
      <c r="D1880" s="9"/>
      <c r="E1880" s="9"/>
      <c r="F1880" s="2"/>
      <c r="G1880" s="3"/>
      <c r="I1880" s="64" t="str">
        <f t="shared" si="4"/>
        <v/>
      </c>
      <c r="J1880" s="13" t="str">
        <f t="shared" si="1840"/>
        <v/>
      </c>
      <c r="K1880" s="13" t="str">
        <f t="shared" si="1879"/>
        <v/>
      </c>
      <c r="L1880" s="65" t="str">
        <f t="shared" ref="L1880:Z1880" si="2800">if($E1880="","",if($E1880="Injured",if(and(L$1=year(today()),L$1&lt;=$I1880,L$1&gt;=$H1880),0,if(and(L$1&lt;=$I1880,L$1&gt;=$H1880),$F1880,"")),if($E1880="Dropped",if(and(L$1&lt;=$I1880,L$1&gt;=$H1880),if(Year($D1880)=L$1,$F1880*0.8,if((year($D1880)+1)=L$1,$F1880*0.6,$F1880*0.4)) ,""),if($E1880="Minors",0,if($E1880="FA Contract",if(and(L$1&lt;=$I1880,L$1&gt;=$H1880),$F1880,""),if($E1880="YP Contract",if(L$1=$H1880,500000,if(L$1=($H1880+1),1000000,if(L$1=($H1880+2),1500000,"")))))))))</f>
        <v/>
      </c>
      <c r="M1880" s="65" t="str">
        <f t="shared" si="2800"/>
        <v/>
      </c>
      <c r="N1880" s="65" t="str">
        <f t="shared" si="2800"/>
        <v/>
      </c>
      <c r="O1880" s="65" t="str">
        <f t="shared" si="2800"/>
        <v/>
      </c>
      <c r="P1880" s="65" t="str">
        <f t="shared" si="2800"/>
        <v/>
      </c>
      <c r="Q1880" s="65" t="str">
        <f t="shared" si="2800"/>
        <v/>
      </c>
      <c r="R1880" s="65" t="str">
        <f t="shared" si="2800"/>
        <v/>
      </c>
      <c r="S1880" s="65" t="str">
        <f t="shared" si="2800"/>
        <v/>
      </c>
      <c r="T1880" s="65" t="str">
        <f t="shared" si="2800"/>
        <v/>
      </c>
      <c r="U1880" s="65" t="str">
        <f t="shared" si="2800"/>
        <v/>
      </c>
      <c r="V1880" s="65" t="str">
        <f t="shared" si="2800"/>
        <v/>
      </c>
      <c r="W1880" s="65" t="str">
        <f t="shared" si="2800"/>
        <v/>
      </c>
      <c r="X1880" s="65" t="str">
        <f t="shared" si="2800"/>
        <v/>
      </c>
      <c r="Y1880" s="65" t="str">
        <f t="shared" si="2800"/>
        <v/>
      </c>
      <c r="Z1880" s="65" t="str">
        <f t="shared" si="2800"/>
        <v/>
      </c>
    </row>
    <row r="1881">
      <c r="B1881" s="23"/>
      <c r="C1881" s="9"/>
      <c r="D1881" s="9"/>
      <c r="E1881" s="9"/>
      <c r="F1881" s="2"/>
      <c r="G1881" s="3"/>
      <c r="I1881" s="64" t="str">
        <f t="shared" si="4"/>
        <v/>
      </c>
      <c r="J1881" s="13" t="str">
        <f t="shared" si="1840"/>
        <v/>
      </c>
      <c r="K1881" s="13" t="str">
        <f t="shared" si="1879"/>
        <v/>
      </c>
      <c r="L1881" s="65" t="str">
        <f t="shared" ref="L1881:Z1881" si="2801">if($E1881="","",if($E1881="Injured",if(and(L$1=year(today()),L$1&lt;=$I1881,L$1&gt;=$H1881),0,if(and(L$1&lt;=$I1881,L$1&gt;=$H1881),$F1881,"")),if($E1881="Dropped",if(and(L$1&lt;=$I1881,L$1&gt;=$H1881),if(Year($D1881)=L$1,$F1881*0.8,if((year($D1881)+1)=L$1,$F1881*0.6,$F1881*0.4)) ,""),if($E1881="Minors",0,if($E1881="FA Contract",if(and(L$1&lt;=$I1881,L$1&gt;=$H1881),$F1881,""),if($E1881="YP Contract",if(L$1=$H1881,500000,if(L$1=($H1881+1),1000000,if(L$1=($H1881+2),1500000,"")))))))))</f>
        <v/>
      </c>
      <c r="M1881" s="65" t="str">
        <f t="shared" si="2801"/>
        <v/>
      </c>
      <c r="N1881" s="65" t="str">
        <f t="shared" si="2801"/>
        <v/>
      </c>
      <c r="O1881" s="65" t="str">
        <f t="shared" si="2801"/>
        <v/>
      </c>
      <c r="P1881" s="65" t="str">
        <f t="shared" si="2801"/>
        <v/>
      </c>
      <c r="Q1881" s="65" t="str">
        <f t="shared" si="2801"/>
        <v/>
      </c>
      <c r="R1881" s="65" t="str">
        <f t="shared" si="2801"/>
        <v/>
      </c>
      <c r="S1881" s="65" t="str">
        <f t="shared" si="2801"/>
        <v/>
      </c>
      <c r="T1881" s="65" t="str">
        <f t="shared" si="2801"/>
        <v/>
      </c>
      <c r="U1881" s="65" t="str">
        <f t="shared" si="2801"/>
        <v/>
      </c>
      <c r="V1881" s="65" t="str">
        <f t="shared" si="2801"/>
        <v/>
      </c>
      <c r="W1881" s="65" t="str">
        <f t="shared" si="2801"/>
        <v/>
      </c>
      <c r="X1881" s="65" t="str">
        <f t="shared" si="2801"/>
        <v/>
      </c>
      <c r="Y1881" s="65" t="str">
        <f t="shared" si="2801"/>
        <v/>
      </c>
      <c r="Z1881" s="65" t="str">
        <f t="shared" si="2801"/>
        <v/>
      </c>
    </row>
    <row r="1882">
      <c r="B1882" s="23"/>
      <c r="C1882" s="9"/>
      <c r="D1882" s="9"/>
      <c r="E1882" s="9"/>
      <c r="F1882" s="2"/>
      <c r="G1882" s="3"/>
      <c r="I1882" s="64" t="str">
        <f t="shared" si="4"/>
        <v/>
      </c>
      <c r="J1882" s="13" t="str">
        <f t="shared" si="1840"/>
        <v/>
      </c>
      <c r="K1882" s="13" t="str">
        <f t="shared" si="1879"/>
        <v/>
      </c>
      <c r="L1882" s="65" t="str">
        <f t="shared" ref="L1882:Z1882" si="2802">if($E1882="","",if($E1882="Injured",if(and(L$1=year(today()),L$1&lt;=$I1882,L$1&gt;=$H1882),0,if(and(L$1&lt;=$I1882,L$1&gt;=$H1882),$F1882,"")),if($E1882="Dropped",if(and(L$1&lt;=$I1882,L$1&gt;=$H1882),if(Year($D1882)=L$1,$F1882*0.8,if((year($D1882)+1)=L$1,$F1882*0.6,$F1882*0.4)) ,""),if($E1882="Minors",0,if($E1882="FA Contract",if(and(L$1&lt;=$I1882,L$1&gt;=$H1882),$F1882,""),if($E1882="YP Contract",if(L$1=$H1882,500000,if(L$1=($H1882+1),1000000,if(L$1=($H1882+2),1500000,"")))))))))</f>
        <v/>
      </c>
      <c r="M1882" s="65" t="str">
        <f t="shared" si="2802"/>
        <v/>
      </c>
      <c r="N1882" s="65" t="str">
        <f t="shared" si="2802"/>
        <v/>
      </c>
      <c r="O1882" s="65" t="str">
        <f t="shared" si="2802"/>
        <v/>
      </c>
      <c r="P1882" s="65" t="str">
        <f t="shared" si="2802"/>
        <v/>
      </c>
      <c r="Q1882" s="65" t="str">
        <f t="shared" si="2802"/>
        <v/>
      </c>
      <c r="R1882" s="65" t="str">
        <f t="shared" si="2802"/>
        <v/>
      </c>
      <c r="S1882" s="65" t="str">
        <f t="shared" si="2802"/>
        <v/>
      </c>
      <c r="T1882" s="65" t="str">
        <f t="shared" si="2802"/>
        <v/>
      </c>
      <c r="U1882" s="65" t="str">
        <f t="shared" si="2802"/>
        <v/>
      </c>
      <c r="V1882" s="65" t="str">
        <f t="shared" si="2802"/>
        <v/>
      </c>
      <c r="W1882" s="65" t="str">
        <f t="shared" si="2802"/>
        <v/>
      </c>
      <c r="X1882" s="65" t="str">
        <f t="shared" si="2802"/>
        <v/>
      </c>
      <c r="Y1882" s="65" t="str">
        <f t="shared" si="2802"/>
        <v/>
      </c>
      <c r="Z1882" s="65" t="str">
        <f t="shared" si="2802"/>
        <v/>
      </c>
    </row>
    <row r="1883">
      <c r="B1883" s="23"/>
      <c r="C1883" s="9"/>
      <c r="D1883" s="9"/>
      <c r="E1883" s="9"/>
      <c r="F1883" s="2"/>
      <c r="G1883" s="3"/>
      <c r="I1883" s="64" t="str">
        <f t="shared" si="4"/>
        <v/>
      </c>
      <c r="J1883" s="13" t="str">
        <f t="shared" si="1840"/>
        <v/>
      </c>
      <c r="K1883" s="13" t="str">
        <f t="shared" si="1879"/>
        <v/>
      </c>
      <c r="L1883" s="65" t="str">
        <f t="shared" ref="L1883:Z1883" si="2803">if($E1883="","",if($E1883="Injured",if(and(L$1=year(today()),L$1&lt;=$I1883,L$1&gt;=$H1883),0,if(and(L$1&lt;=$I1883,L$1&gt;=$H1883),$F1883,"")),if($E1883="Dropped",if(and(L$1&lt;=$I1883,L$1&gt;=$H1883),if(Year($D1883)=L$1,$F1883*0.8,if((year($D1883)+1)=L$1,$F1883*0.6,$F1883*0.4)) ,""),if($E1883="Minors",0,if($E1883="FA Contract",if(and(L$1&lt;=$I1883,L$1&gt;=$H1883),$F1883,""),if($E1883="YP Contract",if(L$1=$H1883,500000,if(L$1=($H1883+1),1000000,if(L$1=($H1883+2),1500000,"")))))))))</f>
        <v/>
      </c>
      <c r="M1883" s="65" t="str">
        <f t="shared" si="2803"/>
        <v/>
      </c>
      <c r="N1883" s="65" t="str">
        <f t="shared" si="2803"/>
        <v/>
      </c>
      <c r="O1883" s="65" t="str">
        <f t="shared" si="2803"/>
        <v/>
      </c>
      <c r="P1883" s="65" t="str">
        <f t="shared" si="2803"/>
        <v/>
      </c>
      <c r="Q1883" s="65" t="str">
        <f t="shared" si="2803"/>
        <v/>
      </c>
      <c r="R1883" s="65" t="str">
        <f t="shared" si="2803"/>
        <v/>
      </c>
      <c r="S1883" s="65" t="str">
        <f t="shared" si="2803"/>
        <v/>
      </c>
      <c r="T1883" s="65" t="str">
        <f t="shared" si="2803"/>
        <v/>
      </c>
      <c r="U1883" s="65" t="str">
        <f t="shared" si="2803"/>
        <v/>
      </c>
      <c r="V1883" s="65" t="str">
        <f t="shared" si="2803"/>
        <v/>
      </c>
      <c r="W1883" s="65" t="str">
        <f t="shared" si="2803"/>
        <v/>
      </c>
      <c r="X1883" s="65" t="str">
        <f t="shared" si="2803"/>
        <v/>
      </c>
      <c r="Y1883" s="65" t="str">
        <f t="shared" si="2803"/>
        <v/>
      </c>
      <c r="Z1883" s="65" t="str">
        <f t="shared" si="2803"/>
        <v/>
      </c>
    </row>
    <row r="1884">
      <c r="B1884" s="23"/>
      <c r="C1884" s="9"/>
      <c r="D1884" s="9"/>
      <c r="E1884" s="9"/>
      <c r="F1884" s="2"/>
      <c r="G1884" s="3"/>
      <c r="I1884" s="64" t="str">
        <f t="shared" si="4"/>
        <v/>
      </c>
      <c r="J1884" s="13" t="str">
        <f t="shared" si="1840"/>
        <v/>
      </c>
      <c r="K1884" s="13" t="str">
        <f t="shared" si="1879"/>
        <v/>
      </c>
      <c r="L1884" s="65" t="str">
        <f t="shared" ref="L1884:Z1884" si="2804">if($E1884="","",if($E1884="Injured",if(and(L$1=year(today()),L$1&lt;=$I1884,L$1&gt;=$H1884),0,if(and(L$1&lt;=$I1884,L$1&gt;=$H1884),$F1884,"")),if($E1884="Dropped",if(and(L$1&lt;=$I1884,L$1&gt;=$H1884),if(Year($D1884)=L$1,$F1884*0.8,if((year($D1884)+1)=L$1,$F1884*0.6,$F1884*0.4)) ,""),if($E1884="Minors",0,if($E1884="FA Contract",if(and(L$1&lt;=$I1884,L$1&gt;=$H1884),$F1884,""),if($E1884="YP Contract",if(L$1=$H1884,500000,if(L$1=($H1884+1),1000000,if(L$1=($H1884+2),1500000,"")))))))))</f>
        <v/>
      </c>
      <c r="M1884" s="65" t="str">
        <f t="shared" si="2804"/>
        <v/>
      </c>
      <c r="N1884" s="65" t="str">
        <f t="shared" si="2804"/>
        <v/>
      </c>
      <c r="O1884" s="65" t="str">
        <f t="shared" si="2804"/>
        <v/>
      </c>
      <c r="P1884" s="65" t="str">
        <f t="shared" si="2804"/>
        <v/>
      </c>
      <c r="Q1884" s="65" t="str">
        <f t="shared" si="2804"/>
        <v/>
      </c>
      <c r="R1884" s="65" t="str">
        <f t="shared" si="2804"/>
        <v/>
      </c>
      <c r="S1884" s="65" t="str">
        <f t="shared" si="2804"/>
        <v/>
      </c>
      <c r="T1884" s="65" t="str">
        <f t="shared" si="2804"/>
        <v/>
      </c>
      <c r="U1884" s="65" t="str">
        <f t="shared" si="2804"/>
        <v/>
      </c>
      <c r="V1884" s="65" t="str">
        <f t="shared" si="2804"/>
        <v/>
      </c>
      <c r="W1884" s="65" t="str">
        <f t="shared" si="2804"/>
        <v/>
      </c>
      <c r="X1884" s="65" t="str">
        <f t="shared" si="2804"/>
        <v/>
      </c>
      <c r="Y1884" s="65" t="str">
        <f t="shared" si="2804"/>
        <v/>
      </c>
      <c r="Z1884" s="65" t="str">
        <f t="shared" si="2804"/>
        <v/>
      </c>
    </row>
    <row r="1885">
      <c r="B1885" s="23"/>
      <c r="C1885" s="9"/>
      <c r="D1885" s="9"/>
      <c r="E1885" s="9"/>
      <c r="F1885" s="2"/>
      <c r="G1885" s="3"/>
      <c r="I1885" s="64" t="str">
        <f t="shared" si="4"/>
        <v/>
      </c>
      <c r="J1885" s="13" t="str">
        <f t="shared" si="1840"/>
        <v/>
      </c>
      <c r="K1885" s="13" t="str">
        <f t="shared" si="1879"/>
        <v/>
      </c>
      <c r="L1885" s="65" t="str">
        <f t="shared" ref="L1885:Z1885" si="2805">if($E1885="","",if($E1885="Injured",if(and(L$1=year(today()),L$1&lt;=$I1885,L$1&gt;=$H1885),0,if(and(L$1&lt;=$I1885,L$1&gt;=$H1885),$F1885,"")),if($E1885="Dropped",if(and(L$1&lt;=$I1885,L$1&gt;=$H1885),if(Year($D1885)=L$1,$F1885*0.8,if((year($D1885)+1)=L$1,$F1885*0.6,$F1885*0.4)) ,""),if($E1885="Minors",0,if($E1885="FA Contract",if(and(L$1&lt;=$I1885,L$1&gt;=$H1885),$F1885,""),if($E1885="YP Contract",if(L$1=$H1885,500000,if(L$1=($H1885+1),1000000,if(L$1=($H1885+2),1500000,"")))))))))</f>
        <v/>
      </c>
      <c r="M1885" s="65" t="str">
        <f t="shared" si="2805"/>
        <v/>
      </c>
      <c r="N1885" s="65" t="str">
        <f t="shared" si="2805"/>
        <v/>
      </c>
      <c r="O1885" s="65" t="str">
        <f t="shared" si="2805"/>
        <v/>
      </c>
      <c r="P1885" s="65" t="str">
        <f t="shared" si="2805"/>
        <v/>
      </c>
      <c r="Q1885" s="65" t="str">
        <f t="shared" si="2805"/>
        <v/>
      </c>
      <c r="R1885" s="65" t="str">
        <f t="shared" si="2805"/>
        <v/>
      </c>
      <c r="S1885" s="65" t="str">
        <f t="shared" si="2805"/>
        <v/>
      </c>
      <c r="T1885" s="65" t="str">
        <f t="shared" si="2805"/>
        <v/>
      </c>
      <c r="U1885" s="65" t="str">
        <f t="shared" si="2805"/>
        <v/>
      </c>
      <c r="V1885" s="65" t="str">
        <f t="shared" si="2805"/>
        <v/>
      </c>
      <c r="W1885" s="65" t="str">
        <f t="shared" si="2805"/>
        <v/>
      </c>
      <c r="X1885" s="65" t="str">
        <f t="shared" si="2805"/>
        <v/>
      </c>
      <c r="Y1885" s="65" t="str">
        <f t="shared" si="2805"/>
        <v/>
      </c>
      <c r="Z1885" s="65" t="str">
        <f t="shared" si="2805"/>
        <v/>
      </c>
    </row>
    <row r="1886">
      <c r="B1886" s="23"/>
      <c r="C1886" s="9"/>
      <c r="D1886" s="9"/>
      <c r="E1886" s="9"/>
      <c r="F1886" s="2"/>
      <c r="G1886" s="3"/>
      <c r="I1886" s="64" t="str">
        <f t="shared" si="4"/>
        <v/>
      </c>
      <c r="J1886" s="13" t="str">
        <f t="shared" si="1840"/>
        <v/>
      </c>
      <c r="K1886" s="13" t="str">
        <f t="shared" si="1879"/>
        <v/>
      </c>
      <c r="L1886" s="65" t="str">
        <f t="shared" ref="L1886:Z1886" si="2806">if($E1886="","",if($E1886="Injured",if(and(L$1=year(today()),L$1&lt;=$I1886,L$1&gt;=$H1886),0,if(and(L$1&lt;=$I1886,L$1&gt;=$H1886),$F1886,"")),if($E1886="Dropped",if(and(L$1&lt;=$I1886,L$1&gt;=$H1886),if(Year($D1886)=L$1,$F1886*0.8,if((year($D1886)+1)=L$1,$F1886*0.6,$F1886*0.4)) ,""),if($E1886="Minors",0,if($E1886="FA Contract",if(and(L$1&lt;=$I1886,L$1&gt;=$H1886),$F1886,""),if($E1886="YP Contract",if(L$1=$H1886,500000,if(L$1=($H1886+1),1000000,if(L$1=($H1886+2),1500000,"")))))))))</f>
        <v/>
      </c>
      <c r="M1886" s="65" t="str">
        <f t="shared" si="2806"/>
        <v/>
      </c>
      <c r="N1886" s="65" t="str">
        <f t="shared" si="2806"/>
        <v/>
      </c>
      <c r="O1886" s="65" t="str">
        <f t="shared" si="2806"/>
        <v/>
      </c>
      <c r="P1886" s="65" t="str">
        <f t="shared" si="2806"/>
        <v/>
      </c>
      <c r="Q1886" s="65" t="str">
        <f t="shared" si="2806"/>
        <v/>
      </c>
      <c r="R1886" s="65" t="str">
        <f t="shared" si="2806"/>
        <v/>
      </c>
      <c r="S1886" s="65" t="str">
        <f t="shared" si="2806"/>
        <v/>
      </c>
      <c r="T1886" s="65" t="str">
        <f t="shared" si="2806"/>
        <v/>
      </c>
      <c r="U1886" s="65" t="str">
        <f t="shared" si="2806"/>
        <v/>
      </c>
      <c r="V1886" s="65" t="str">
        <f t="shared" si="2806"/>
        <v/>
      </c>
      <c r="W1886" s="65" t="str">
        <f t="shared" si="2806"/>
        <v/>
      </c>
      <c r="X1886" s="65" t="str">
        <f t="shared" si="2806"/>
        <v/>
      </c>
      <c r="Y1886" s="65" t="str">
        <f t="shared" si="2806"/>
        <v/>
      </c>
      <c r="Z1886" s="65" t="str">
        <f t="shared" si="2806"/>
        <v/>
      </c>
    </row>
    <row r="1887">
      <c r="B1887" s="23"/>
      <c r="C1887" s="9"/>
      <c r="D1887" s="9"/>
      <c r="E1887" s="9"/>
      <c r="F1887" s="2"/>
      <c r="G1887" s="3"/>
      <c r="I1887" s="64" t="str">
        <f t="shared" si="4"/>
        <v/>
      </c>
      <c r="J1887" s="13" t="str">
        <f t="shared" si="1840"/>
        <v/>
      </c>
      <c r="K1887" s="13" t="str">
        <f t="shared" si="1879"/>
        <v/>
      </c>
      <c r="L1887" s="65" t="str">
        <f t="shared" ref="L1887:Z1887" si="2807">if($E1887="","",if($E1887="Injured",if(and(L$1=year(today()),L$1&lt;=$I1887,L$1&gt;=$H1887),0,if(and(L$1&lt;=$I1887,L$1&gt;=$H1887),$F1887,"")),if($E1887="Dropped",if(and(L$1&lt;=$I1887,L$1&gt;=$H1887),if(Year($D1887)=L$1,$F1887*0.8,if((year($D1887)+1)=L$1,$F1887*0.6,$F1887*0.4)) ,""),if($E1887="Minors",0,if($E1887="FA Contract",if(and(L$1&lt;=$I1887,L$1&gt;=$H1887),$F1887,""),if($E1887="YP Contract",if(L$1=$H1887,500000,if(L$1=($H1887+1),1000000,if(L$1=($H1887+2),1500000,"")))))))))</f>
        <v/>
      </c>
      <c r="M1887" s="65" t="str">
        <f t="shared" si="2807"/>
        <v/>
      </c>
      <c r="N1887" s="65" t="str">
        <f t="shared" si="2807"/>
        <v/>
      </c>
      <c r="O1887" s="65" t="str">
        <f t="shared" si="2807"/>
        <v/>
      </c>
      <c r="P1887" s="65" t="str">
        <f t="shared" si="2807"/>
        <v/>
      </c>
      <c r="Q1887" s="65" t="str">
        <f t="shared" si="2807"/>
        <v/>
      </c>
      <c r="R1887" s="65" t="str">
        <f t="shared" si="2807"/>
        <v/>
      </c>
      <c r="S1887" s="65" t="str">
        <f t="shared" si="2807"/>
        <v/>
      </c>
      <c r="T1887" s="65" t="str">
        <f t="shared" si="2807"/>
        <v/>
      </c>
      <c r="U1887" s="65" t="str">
        <f t="shared" si="2807"/>
        <v/>
      </c>
      <c r="V1887" s="65" t="str">
        <f t="shared" si="2807"/>
        <v/>
      </c>
      <c r="W1887" s="65" t="str">
        <f t="shared" si="2807"/>
        <v/>
      </c>
      <c r="X1887" s="65" t="str">
        <f t="shared" si="2807"/>
        <v/>
      </c>
      <c r="Y1887" s="65" t="str">
        <f t="shared" si="2807"/>
        <v/>
      </c>
      <c r="Z1887" s="65" t="str">
        <f t="shared" si="2807"/>
        <v/>
      </c>
    </row>
    <row r="1888">
      <c r="B1888" s="23"/>
      <c r="C1888" s="9"/>
      <c r="D1888" s="9"/>
      <c r="E1888" s="9"/>
      <c r="F1888" s="2"/>
      <c r="G1888" s="3"/>
      <c r="I1888" s="64" t="str">
        <f t="shared" si="4"/>
        <v/>
      </c>
      <c r="J1888" s="13" t="str">
        <f t="shared" si="1840"/>
        <v/>
      </c>
      <c r="K1888" s="13" t="str">
        <f t="shared" si="1879"/>
        <v/>
      </c>
      <c r="L1888" s="65" t="str">
        <f t="shared" ref="L1888:Z1888" si="2808">if($E1888="","",if($E1888="Injured",if(and(L$1=year(today()),L$1&lt;=$I1888,L$1&gt;=$H1888),0,if(and(L$1&lt;=$I1888,L$1&gt;=$H1888),$F1888,"")),if($E1888="Dropped",if(and(L$1&lt;=$I1888,L$1&gt;=$H1888),if(Year($D1888)=L$1,$F1888*0.8,if((year($D1888)+1)=L$1,$F1888*0.6,$F1888*0.4)) ,""),if($E1888="Minors",0,if($E1888="FA Contract",if(and(L$1&lt;=$I1888,L$1&gt;=$H1888),$F1888,""),if($E1888="YP Contract",if(L$1=$H1888,500000,if(L$1=($H1888+1),1000000,if(L$1=($H1888+2),1500000,"")))))))))</f>
        <v/>
      </c>
      <c r="M1888" s="65" t="str">
        <f t="shared" si="2808"/>
        <v/>
      </c>
      <c r="N1888" s="65" t="str">
        <f t="shared" si="2808"/>
        <v/>
      </c>
      <c r="O1888" s="65" t="str">
        <f t="shared" si="2808"/>
        <v/>
      </c>
      <c r="P1888" s="65" t="str">
        <f t="shared" si="2808"/>
        <v/>
      </c>
      <c r="Q1888" s="65" t="str">
        <f t="shared" si="2808"/>
        <v/>
      </c>
      <c r="R1888" s="65" t="str">
        <f t="shared" si="2808"/>
        <v/>
      </c>
      <c r="S1888" s="65" t="str">
        <f t="shared" si="2808"/>
        <v/>
      </c>
      <c r="T1888" s="65" t="str">
        <f t="shared" si="2808"/>
        <v/>
      </c>
      <c r="U1888" s="65" t="str">
        <f t="shared" si="2808"/>
        <v/>
      </c>
      <c r="V1888" s="65" t="str">
        <f t="shared" si="2808"/>
        <v/>
      </c>
      <c r="W1888" s="65" t="str">
        <f t="shared" si="2808"/>
        <v/>
      </c>
      <c r="X1888" s="65" t="str">
        <f t="shared" si="2808"/>
        <v/>
      </c>
      <c r="Y1888" s="65" t="str">
        <f t="shared" si="2808"/>
        <v/>
      </c>
      <c r="Z1888" s="65" t="str">
        <f t="shared" si="2808"/>
        <v/>
      </c>
    </row>
    <row r="1889">
      <c r="B1889" s="23"/>
      <c r="C1889" s="9"/>
      <c r="D1889" s="9"/>
      <c r="E1889" s="9"/>
      <c r="F1889" s="2"/>
      <c r="G1889" s="3"/>
      <c r="I1889" s="64" t="str">
        <f t="shared" si="4"/>
        <v/>
      </c>
      <c r="J1889" s="13" t="str">
        <f t="shared" si="1840"/>
        <v/>
      </c>
      <c r="K1889" s="13" t="str">
        <f t="shared" si="1879"/>
        <v/>
      </c>
      <c r="L1889" s="65" t="str">
        <f t="shared" ref="L1889:Z1889" si="2809">if($E1889="","",if($E1889="Injured",if(and(L$1=year(today()),L$1&lt;=$I1889,L$1&gt;=$H1889),0,if(and(L$1&lt;=$I1889,L$1&gt;=$H1889),$F1889,"")),if($E1889="Dropped",if(and(L$1&lt;=$I1889,L$1&gt;=$H1889),if(Year($D1889)=L$1,$F1889*0.8,if((year($D1889)+1)=L$1,$F1889*0.6,$F1889*0.4)) ,""),if($E1889="Minors",0,if($E1889="FA Contract",if(and(L$1&lt;=$I1889,L$1&gt;=$H1889),$F1889,""),if($E1889="YP Contract",if(L$1=$H1889,500000,if(L$1=($H1889+1),1000000,if(L$1=($H1889+2),1500000,"")))))))))</f>
        <v/>
      </c>
      <c r="M1889" s="65" t="str">
        <f t="shared" si="2809"/>
        <v/>
      </c>
      <c r="N1889" s="65" t="str">
        <f t="shared" si="2809"/>
        <v/>
      </c>
      <c r="O1889" s="65" t="str">
        <f t="shared" si="2809"/>
        <v/>
      </c>
      <c r="P1889" s="65" t="str">
        <f t="shared" si="2809"/>
        <v/>
      </c>
      <c r="Q1889" s="65" t="str">
        <f t="shared" si="2809"/>
        <v/>
      </c>
      <c r="R1889" s="65" t="str">
        <f t="shared" si="2809"/>
        <v/>
      </c>
      <c r="S1889" s="65" t="str">
        <f t="shared" si="2809"/>
        <v/>
      </c>
      <c r="T1889" s="65" t="str">
        <f t="shared" si="2809"/>
        <v/>
      </c>
      <c r="U1889" s="65" t="str">
        <f t="shared" si="2809"/>
        <v/>
      </c>
      <c r="V1889" s="65" t="str">
        <f t="shared" si="2809"/>
        <v/>
      </c>
      <c r="W1889" s="65" t="str">
        <f t="shared" si="2809"/>
        <v/>
      </c>
      <c r="X1889" s="65" t="str">
        <f t="shared" si="2809"/>
        <v/>
      </c>
      <c r="Y1889" s="65" t="str">
        <f t="shared" si="2809"/>
        <v/>
      </c>
      <c r="Z1889" s="65" t="str">
        <f t="shared" si="2809"/>
        <v/>
      </c>
    </row>
    <row r="1890">
      <c r="B1890" s="23"/>
      <c r="C1890" s="9"/>
      <c r="D1890" s="9"/>
      <c r="E1890" s="9"/>
      <c r="F1890" s="2"/>
      <c r="G1890" s="3"/>
      <c r="I1890" s="64" t="str">
        <f t="shared" si="4"/>
        <v/>
      </c>
      <c r="J1890" s="13" t="str">
        <f t="shared" si="1840"/>
        <v/>
      </c>
      <c r="K1890" s="13" t="str">
        <f t="shared" si="1879"/>
        <v/>
      </c>
      <c r="L1890" s="65" t="str">
        <f t="shared" ref="L1890:Z1890" si="2810">if($E1890="","",if($E1890="Injured",if(and(L$1=year(today()),L$1&lt;=$I1890,L$1&gt;=$H1890),0,if(and(L$1&lt;=$I1890,L$1&gt;=$H1890),$F1890,"")),if($E1890="Dropped",if(and(L$1&lt;=$I1890,L$1&gt;=$H1890),if(Year($D1890)=L$1,$F1890*0.8,if((year($D1890)+1)=L$1,$F1890*0.6,$F1890*0.4)) ,""),if($E1890="Minors",0,if($E1890="FA Contract",if(and(L$1&lt;=$I1890,L$1&gt;=$H1890),$F1890,""),if($E1890="YP Contract",if(L$1=$H1890,500000,if(L$1=($H1890+1),1000000,if(L$1=($H1890+2),1500000,"")))))))))</f>
        <v/>
      </c>
      <c r="M1890" s="65" t="str">
        <f t="shared" si="2810"/>
        <v/>
      </c>
      <c r="N1890" s="65" t="str">
        <f t="shared" si="2810"/>
        <v/>
      </c>
      <c r="O1890" s="65" t="str">
        <f t="shared" si="2810"/>
        <v/>
      </c>
      <c r="P1890" s="65" t="str">
        <f t="shared" si="2810"/>
        <v/>
      </c>
      <c r="Q1890" s="65" t="str">
        <f t="shared" si="2810"/>
        <v/>
      </c>
      <c r="R1890" s="65" t="str">
        <f t="shared" si="2810"/>
        <v/>
      </c>
      <c r="S1890" s="65" t="str">
        <f t="shared" si="2810"/>
        <v/>
      </c>
      <c r="T1890" s="65" t="str">
        <f t="shared" si="2810"/>
        <v/>
      </c>
      <c r="U1890" s="65" t="str">
        <f t="shared" si="2810"/>
        <v/>
      </c>
      <c r="V1890" s="65" t="str">
        <f t="shared" si="2810"/>
        <v/>
      </c>
      <c r="W1890" s="65" t="str">
        <f t="shared" si="2810"/>
        <v/>
      </c>
      <c r="X1890" s="65" t="str">
        <f t="shared" si="2810"/>
        <v/>
      </c>
      <c r="Y1890" s="65" t="str">
        <f t="shared" si="2810"/>
        <v/>
      </c>
      <c r="Z1890" s="65" t="str">
        <f t="shared" si="2810"/>
        <v/>
      </c>
    </row>
    <row r="1891">
      <c r="B1891" s="23"/>
      <c r="C1891" s="9"/>
      <c r="D1891" s="9"/>
      <c r="E1891" s="9"/>
      <c r="F1891" s="2"/>
      <c r="G1891" s="3"/>
      <c r="I1891" s="64" t="str">
        <f t="shared" si="4"/>
        <v/>
      </c>
      <c r="J1891" s="13" t="str">
        <f t="shared" si="1840"/>
        <v/>
      </c>
      <c r="K1891" s="13" t="str">
        <f t="shared" si="1879"/>
        <v/>
      </c>
      <c r="L1891" s="65" t="str">
        <f t="shared" ref="L1891:Z1891" si="2811">if($E1891="","",if($E1891="Injured",if(and(L$1=year(today()),L$1&lt;=$I1891,L$1&gt;=$H1891),0,if(and(L$1&lt;=$I1891,L$1&gt;=$H1891),$F1891,"")),if($E1891="Dropped",if(and(L$1&lt;=$I1891,L$1&gt;=$H1891),if(Year($D1891)=L$1,$F1891*0.8,if((year($D1891)+1)=L$1,$F1891*0.6,$F1891*0.4)) ,""),if($E1891="Minors",0,if($E1891="FA Contract",if(and(L$1&lt;=$I1891,L$1&gt;=$H1891),$F1891,""),if($E1891="YP Contract",if(L$1=$H1891,500000,if(L$1=($H1891+1),1000000,if(L$1=($H1891+2),1500000,"")))))))))</f>
        <v/>
      </c>
      <c r="M1891" s="65" t="str">
        <f t="shared" si="2811"/>
        <v/>
      </c>
      <c r="N1891" s="65" t="str">
        <f t="shared" si="2811"/>
        <v/>
      </c>
      <c r="O1891" s="65" t="str">
        <f t="shared" si="2811"/>
        <v/>
      </c>
      <c r="P1891" s="65" t="str">
        <f t="shared" si="2811"/>
        <v/>
      </c>
      <c r="Q1891" s="65" t="str">
        <f t="shared" si="2811"/>
        <v/>
      </c>
      <c r="R1891" s="65" t="str">
        <f t="shared" si="2811"/>
        <v/>
      </c>
      <c r="S1891" s="65" t="str">
        <f t="shared" si="2811"/>
        <v/>
      </c>
      <c r="T1891" s="65" t="str">
        <f t="shared" si="2811"/>
        <v/>
      </c>
      <c r="U1891" s="65" t="str">
        <f t="shared" si="2811"/>
        <v/>
      </c>
      <c r="V1891" s="65" t="str">
        <f t="shared" si="2811"/>
        <v/>
      </c>
      <c r="W1891" s="65" t="str">
        <f t="shared" si="2811"/>
        <v/>
      </c>
      <c r="X1891" s="65" t="str">
        <f t="shared" si="2811"/>
        <v/>
      </c>
      <c r="Y1891" s="65" t="str">
        <f t="shared" si="2811"/>
        <v/>
      </c>
      <c r="Z1891" s="65" t="str">
        <f t="shared" si="2811"/>
        <v/>
      </c>
    </row>
    <row r="1892">
      <c r="B1892" s="23"/>
      <c r="C1892" s="9"/>
      <c r="D1892" s="9"/>
      <c r="E1892" s="9"/>
      <c r="F1892" s="2"/>
      <c r="G1892" s="3"/>
      <c r="I1892" s="64" t="str">
        <f t="shared" si="4"/>
        <v/>
      </c>
      <c r="J1892" s="13" t="str">
        <f t="shared" si="1840"/>
        <v/>
      </c>
      <c r="K1892" s="13" t="str">
        <f t="shared" si="1879"/>
        <v/>
      </c>
      <c r="L1892" s="65" t="str">
        <f t="shared" ref="L1892:Z1892" si="2812">if($E1892="","",if($E1892="Injured",if(and(L$1=year(today()),L$1&lt;=$I1892,L$1&gt;=$H1892),0,if(and(L$1&lt;=$I1892,L$1&gt;=$H1892),$F1892,"")),if($E1892="Dropped",if(and(L$1&lt;=$I1892,L$1&gt;=$H1892),if(Year($D1892)=L$1,$F1892*0.8,if((year($D1892)+1)=L$1,$F1892*0.6,$F1892*0.4)) ,""),if($E1892="Minors",0,if($E1892="FA Contract",if(and(L$1&lt;=$I1892,L$1&gt;=$H1892),$F1892,""),if($E1892="YP Contract",if(L$1=$H1892,500000,if(L$1=($H1892+1),1000000,if(L$1=($H1892+2),1500000,"")))))))))</f>
        <v/>
      </c>
      <c r="M1892" s="65" t="str">
        <f t="shared" si="2812"/>
        <v/>
      </c>
      <c r="N1892" s="65" t="str">
        <f t="shared" si="2812"/>
        <v/>
      </c>
      <c r="O1892" s="65" t="str">
        <f t="shared" si="2812"/>
        <v/>
      </c>
      <c r="P1892" s="65" t="str">
        <f t="shared" si="2812"/>
        <v/>
      </c>
      <c r="Q1892" s="65" t="str">
        <f t="shared" si="2812"/>
        <v/>
      </c>
      <c r="R1892" s="65" t="str">
        <f t="shared" si="2812"/>
        <v/>
      </c>
      <c r="S1892" s="65" t="str">
        <f t="shared" si="2812"/>
        <v/>
      </c>
      <c r="T1892" s="65" t="str">
        <f t="shared" si="2812"/>
        <v/>
      </c>
      <c r="U1892" s="65" t="str">
        <f t="shared" si="2812"/>
        <v/>
      </c>
      <c r="V1892" s="65" t="str">
        <f t="shared" si="2812"/>
        <v/>
      </c>
      <c r="W1892" s="65" t="str">
        <f t="shared" si="2812"/>
        <v/>
      </c>
      <c r="X1892" s="65" t="str">
        <f t="shared" si="2812"/>
        <v/>
      </c>
      <c r="Y1892" s="65" t="str">
        <f t="shared" si="2812"/>
        <v/>
      </c>
      <c r="Z1892" s="65" t="str">
        <f t="shared" si="2812"/>
        <v/>
      </c>
    </row>
    <row r="1893">
      <c r="B1893" s="23"/>
      <c r="C1893" s="9"/>
      <c r="D1893" s="9"/>
      <c r="E1893" s="9"/>
      <c r="F1893" s="2"/>
      <c r="G1893" s="3"/>
      <c r="I1893" s="64" t="str">
        <f t="shared" si="4"/>
        <v/>
      </c>
      <c r="J1893" s="13" t="str">
        <f t="shared" si="1840"/>
        <v/>
      </c>
      <c r="K1893" s="13" t="str">
        <f t="shared" si="1879"/>
        <v/>
      </c>
      <c r="L1893" s="65" t="str">
        <f t="shared" ref="L1893:Z1893" si="2813">if($E1893="","",if($E1893="Injured",if(and(L$1=year(today()),L$1&lt;=$I1893,L$1&gt;=$H1893),0,if(and(L$1&lt;=$I1893,L$1&gt;=$H1893),$F1893,"")),if($E1893="Dropped",if(and(L$1&lt;=$I1893,L$1&gt;=$H1893),if(Year($D1893)=L$1,$F1893*0.8,if((year($D1893)+1)=L$1,$F1893*0.6,$F1893*0.4)) ,""),if($E1893="Minors",0,if($E1893="FA Contract",if(and(L$1&lt;=$I1893,L$1&gt;=$H1893),$F1893,""),if($E1893="YP Contract",if(L$1=$H1893,500000,if(L$1=($H1893+1),1000000,if(L$1=($H1893+2),1500000,"")))))))))</f>
        <v/>
      </c>
      <c r="M1893" s="65" t="str">
        <f t="shared" si="2813"/>
        <v/>
      </c>
      <c r="N1893" s="65" t="str">
        <f t="shared" si="2813"/>
        <v/>
      </c>
      <c r="O1893" s="65" t="str">
        <f t="shared" si="2813"/>
        <v/>
      </c>
      <c r="P1893" s="65" t="str">
        <f t="shared" si="2813"/>
        <v/>
      </c>
      <c r="Q1893" s="65" t="str">
        <f t="shared" si="2813"/>
        <v/>
      </c>
      <c r="R1893" s="65" t="str">
        <f t="shared" si="2813"/>
        <v/>
      </c>
      <c r="S1893" s="65" t="str">
        <f t="shared" si="2813"/>
        <v/>
      </c>
      <c r="T1893" s="65" t="str">
        <f t="shared" si="2813"/>
        <v/>
      </c>
      <c r="U1893" s="65" t="str">
        <f t="shared" si="2813"/>
        <v/>
      </c>
      <c r="V1893" s="65" t="str">
        <f t="shared" si="2813"/>
        <v/>
      </c>
      <c r="W1893" s="65" t="str">
        <f t="shared" si="2813"/>
        <v/>
      </c>
      <c r="X1893" s="65" t="str">
        <f t="shared" si="2813"/>
        <v/>
      </c>
      <c r="Y1893" s="65" t="str">
        <f t="shared" si="2813"/>
        <v/>
      </c>
      <c r="Z1893" s="65" t="str">
        <f t="shared" si="2813"/>
        <v/>
      </c>
    </row>
    <row r="1894">
      <c r="B1894" s="23"/>
      <c r="C1894" s="9"/>
      <c r="D1894" s="9"/>
      <c r="E1894" s="9"/>
      <c r="F1894" s="2"/>
      <c r="G1894" s="3"/>
      <c r="I1894" s="64" t="str">
        <f t="shared" si="4"/>
        <v/>
      </c>
      <c r="J1894" s="13" t="str">
        <f t="shared" si="1840"/>
        <v/>
      </c>
      <c r="K1894" s="13" t="str">
        <f t="shared" si="1879"/>
        <v/>
      </c>
      <c r="L1894" s="65" t="str">
        <f t="shared" ref="L1894:Z1894" si="2814">if($E1894="","",if($E1894="Injured",if(and(L$1=year(today()),L$1&lt;=$I1894,L$1&gt;=$H1894),0,if(and(L$1&lt;=$I1894,L$1&gt;=$H1894),$F1894,"")),if($E1894="Dropped",if(and(L$1&lt;=$I1894,L$1&gt;=$H1894),if(Year($D1894)=L$1,$F1894*0.8,if((year($D1894)+1)=L$1,$F1894*0.6,$F1894*0.4)) ,""),if($E1894="Minors",0,if($E1894="FA Contract",if(and(L$1&lt;=$I1894,L$1&gt;=$H1894),$F1894,""),if($E1894="YP Contract",if(L$1=$H1894,500000,if(L$1=($H1894+1),1000000,if(L$1=($H1894+2),1500000,"")))))))))</f>
        <v/>
      </c>
      <c r="M1894" s="65" t="str">
        <f t="shared" si="2814"/>
        <v/>
      </c>
      <c r="N1894" s="65" t="str">
        <f t="shared" si="2814"/>
        <v/>
      </c>
      <c r="O1894" s="65" t="str">
        <f t="shared" si="2814"/>
        <v/>
      </c>
      <c r="P1894" s="65" t="str">
        <f t="shared" si="2814"/>
        <v/>
      </c>
      <c r="Q1894" s="65" t="str">
        <f t="shared" si="2814"/>
        <v/>
      </c>
      <c r="R1894" s="65" t="str">
        <f t="shared" si="2814"/>
        <v/>
      </c>
      <c r="S1894" s="65" t="str">
        <f t="shared" si="2814"/>
        <v/>
      </c>
      <c r="T1894" s="65" t="str">
        <f t="shared" si="2814"/>
        <v/>
      </c>
      <c r="U1894" s="65" t="str">
        <f t="shared" si="2814"/>
        <v/>
      </c>
      <c r="V1894" s="65" t="str">
        <f t="shared" si="2814"/>
        <v/>
      </c>
      <c r="W1894" s="65" t="str">
        <f t="shared" si="2814"/>
        <v/>
      </c>
      <c r="X1894" s="65" t="str">
        <f t="shared" si="2814"/>
        <v/>
      </c>
      <c r="Y1894" s="65" t="str">
        <f t="shared" si="2814"/>
        <v/>
      </c>
      <c r="Z1894" s="65" t="str">
        <f t="shared" si="2814"/>
        <v/>
      </c>
    </row>
    <row r="1895">
      <c r="B1895" s="23"/>
      <c r="C1895" s="9"/>
      <c r="D1895" s="9"/>
      <c r="E1895" s="9"/>
      <c r="F1895" s="2"/>
      <c r="G1895" s="3"/>
      <c r="I1895" s="64" t="str">
        <f t="shared" si="4"/>
        <v/>
      </c>
      <c r="J1895" s="13" t="str">
        <f t="shared" si="1840"/>
        <v/>
      </c>
      <c r="K1895" s="13" t="str">
        <f t="shared" si="1879"/>
        <v/>
      </c>
      <c r="L1895" s="65" t="str">
        <f t="shared" ref="L1895:Z1895" si="2815">if($E1895="","",if($E1895="Injured",if(and(L$1=year(today()),L$1&lt;=$I1895,L$1&gt;=$H1895),0,if(and(L$1&lt;=$I1895,L$1&gt;=$H1895),$F1895,"")),if($E1895="Dropped",if(and(L$1&lt;=$I1895,L$1&gt;=$H1895),if(Year($D1895)=L$1,$F1895*0.8,if((year($D1895)+1)=L$1,$F1895*0.6,$F1895*0.4)) ,""),if($E1895="Minors",0,if($E1895="FA Contract",if(and(L$1&lt;=$I1895,L$1&gt;=$H1895),$F1895,""),if($E1895="YP Contract",if(L$1=$H1895,500000,if(L$1=($H1895+1),1000000,if(L$1=($H1895+2),1500000,"")))))))))</f>
        <v/>
      </c>
      <c r="M1895" s="65" t="str">
        <f t="shared" si="2815"/>
        <v/>
      </c>
      <c r="N1895" s="65" t="str">
        <f t="shared" si="2815"/>
        <v/>
      </c>
      <c r="O1895" s="65" t="str">
        <f t="shared" si="2815"/>
        <v/>
      </c>
      <c r="P1895" s="65" t="str">
        <f t="shared" si="2815"/>
        <v/>
      </c>
      <c r="Q1895" s="65" t="str">
        <f t="shared" si="2815"/>
        <v/>
      </c>
      <c r="R1895" s="65" t="str">
        <f t="shared" si="2815"/>
        <v/>
      </c>
      <c r="S1895" s="65" t="str">
        <f t="shared" si="2815"/>
        <v/>
      </c>
      <c r="T1895" s="65" t="str">
        <f t="shared" si="2815"/>
        <v/>
      </c>
      <c r="U1895" s="65" t="str">
        <f t="shared" si="2815"/>
        <v/>
      </c>
      <c r="V1895" s="65" t="str">
        <f t="shared" si="2815"/>
        <v/>
      </c>
      <c r="W1895" s="65" t="str">
        <f t="shared" si="2815"/>
        <v/>
      </c>
      <c r="X1895" s="65" t="str">
        <f t="shared" si="2815"/>
        <v/>
      </c>
      <c r="Y1895" s="65" t="str">
        <f t="shared" si="2815"/>
        <v/>
      </c>
      <c r="Z1895" s="65" t="str">
        <f t="shared" si="2815"/>
        <v/>
      </c>
    </row>
    <row r="1896">
      <c r="B1896" s="23"/>
      <c r="C1896" s="9"/>
      <c r="D1896" s="9"/>
      <c r="E1896" s="9"/>
      <c r="F1896" s="2"/>
      <c r="G1896" s="3"/>
      <c r="I1896" s="64" t="str">
        <f t="shared" si="4"/>
        <v/>
      </c>
      <c r="J1896" s="13" t="str">
        <f t="shared" si="1840"/>
        <v/>
      </c>
      <c r="K1896" s="13" t="str">
        <f t="shared" si="1879"/>
        <v/>
      </c>
      <c r="L1896" s="65" t="str">
        <f t="shared" ref="L1896:Z1896" si="2816">if($E1896="","",if($E1896="Injured",if(and(L$1=year(today()),L$1&lt;=$I1896,L$1&gt;=$H1896),0,if(and(L$1&lt;=$I1896,L$1&gt;=$H1896),$F1896,"")),if($E1896="Dropped",if(and(L$1&lt;=$I1896,L$1&gt;=$H1896),if(Year($D1896)=L$1,$F1896*0.8,if((year($D1896)+1)=L$1,$F1896*0.6,$F1896*0.4)) ,""),if($E1896="Minors",0,if($E1896="FA Contract",if(and(L$1&lt;=$I1896,L$1&gt;=$H1896),$F1896,""),if($E1896="YP Contract",if(L$1=$H1896,500000,if(L$1=($H1896+1),1000000,if(L$1=($H1896+2),1500000,"")))))))))</f>
        <v/>
      </c>
      <c r="M1896" s="65" t="str">
        <f t="shared" si="2816"/>
        <v/>
      </c>
      <c r="N1896" s="65" t="str">
        <f t="shared" si="2816"/>
        <v/>
      </c>
      <c r="O1896" s="65" t="str">
        <f t="shared" si="2816"/>
        <v/>
      </c>
      <c r="P1896" s="65" t="str">
        <f t="shared" si="2816"/>
        <v/>
      </c>
      <c r="Q1896" s="65" t="str">
        <f t="shared" si="2816"/>
        <v/>
      </c>
      <c r="R1896" s="65" t="str">
        <f t="shared" si="2816"/>
        <v/>
      </c>
      <c r="S1896" s="65" t="str">
        <f t="shared" si="2816"/>
        <v/>
      </c>
      <c r="T1896" s="65" t="str">
        <f t="shared" si="2816"/>
        <v/>
      </c>
      <c r="U1896" s="65" t="str">
        <f t="shared" si="2816"/>
        <v/>
      </c>
      <c r="V1896" s="65" t="str">
        <f t="shared" si="2816"/>
        <v/>
      </c>
      <c r="W1896" s="65" t="str">
        <f t="shared" si="2816"/>
        <v/>
      </c>
      <c r="X1896" s="65" t="str">
        <f t="shared" si="2816"/>
        <v/>
      </c>
      <c r="Y1896" s="65" t="str">
        <f t="shared" si="2816"/>
        <v/>
      </c>
      <c r="Z1896" s="65" t="str">
        <f t="shared" si="2816"/>
        <v/>
      </c>
    </row>
    <row r="1897">
      <c r="B1897" s="23"/>
      <c r="C1897" s="9"/>
      <c r="D1897" s="9"/>
      <c r="E1897" s="9"/>
      <c r="F1897" s="2"/>
      <c r="G1897" s="3"/>
      <c r="I1897" s="64" t="str">
        <f t="shared" si="4"/>
        <v/>
      </c>
      <c r="J1897" s="13" t="str">
        <f t="shared" si="1840"/>
        <v/>
      </c>
      <c r="K1897" s="13" t="str">
        <f t="shared" si="1879"/>
        <v/>
      </c>
      <c r="L1897" s="65" t="str">
        <f t="shared" ref="L1897:Z1897" si="2817">if($E1897="","",if($E1897="Injured",if(and(L$1=year(today()),L$1&lt;=$I1897,L$1&gt;=$H1897),0,if(and(L$1&lt;=$I1897,L$1&gt;=$H1897),$F1897,"")),if($E1897="Dropped",if(and(L$1&lt;=$I1897,L$1&gt;=$H1897),if(Year($D1897)=L$1,$F1897*0.8,if((year($D1897)+1)=L$1,$F1897*0.6,$F1897*0.4)) ,""),if($E1897="Minors",0,if($E1897="FA Contract",if(and(L$1&lt;=$I1897,L$1&gt;=$H1897),$F1897,""),if($E1897="YP Contract",if(L$1=$H1897,500000,if(L$1=($H1897+1),1000000,if(L$1=($H1897+2),1500000,"")))))))))</f>
        <v/>
      </c>
      <c r="M1897" s="65" t="str">
        <f t="shared" si="2817"/>
        <v/>
      </c>
      <c r="N1897" s="65" t="str">
        <f t="shared" si="2817"/>
        <v/>
      </c>
      <c r="O1897" s="65" t="str">
        <f t="shared" si="2817"/>
        <v/>
      </c>
      <c r="P1897" s="65" t="str">
        <f t="shared" si="2817"/>
        <v/>
      </c>
      <c r="Q1897" s="65" t="str">
        <f t="shared" si="2817"/>
        <v/>
      </c>
      <c r="R1897" s="65" t="str">
        <f t="shared" si="2817"/>
        <v/>
      </c>
      <c r="S1897" s="65" t="str">
        <f t="shared" si="2817"/>
        <v/>
      </c>
      <c r="T1897" s="65" t="str">
        <f t="shared" si="2817"/>
        <v/>
      </c>
      <c r="U1897" s="65" t="str">
        <f t="shared" si="2817"/>
        <v/>
      </c>
      <c r="V1897" s="65" t="str">
        <f t="shared" si="2817"/>
        <v/>
      </c>
      <c r="W1897" s="65" t="str">
        <f t="shared" si="2817"/>
        <v/>
      </c>
      <c r="X1897" s="65" t="str">
        <f t="shared" si="2817"/>
        <v/>
      </c>
      <c r="Y1897" s="65" t="str">
        <f t="shared" si="2817"/>
        <v/>
      </c>
      <c r="Z1897" s="65" t="str">
        <f t="shared" si="2817"/>
        <v/>
      </c>
    </row>
    <row r="1898">
      <c r="B1898" s="23"/>
      <c r="C1898" s="9"/>
      <c r="D1898" s="9"/>
      <c r="E1898" s="9"/>
      <c r="F1898" s="2"/>
      <c r="G1898" s="3"/>
      <c r="I1898" s="64" t="str">
        <f t="shared" si="4"/>
        <v/>
      </c>
      <c r="J1898" s="13" t="str">
        <f t="shared" si="1840"/>
        <v/>
      </c>
      <c r="K1898" s="13" t="str">
        <f t="shared" si="1879"/>
        <v/>
      </c>
      <c r="L1898" s="65" t="str">
        <f t="shared" ref="L1898:Z1898" si="2818">if($E1898="","",if($E1898="Injured",if(and(L$1=year(today()),L$1&lt;=$I1898,L$1&gt;=$H1898),0,if(and(L$1&lt;=$I1898,L$1&gt;=$H1898),$F1898,"")),if($E1898="Dropped",if(and(L$1&lt;=$I1898,L$1&gt;=$H1898),if(Year($D1898)=L$1,$F1898*0.8,if((year($D1898)+1)=L$1,$F1898*0.6,$F1898*0.4)) ,""),if($E1898="Minors",0,if($E1898="FA Contract",if(and(L$1&lt;=$I1898,L$1&gt;=$H1898),$F1898,""),if($E1898="YP Contract",if(L$1=$H1898,500000,if(L$1=($H1898+1),1000000,if(L$1=($H1898+2),1500000,"")))))))))</f>
        <v/>
      </c>
      <c r="M1898" s="65" t="str">
        <f t="shared" si="2818"/>
        <v/>
      </c>
      <c r="N1898" s="65" t="str">
        <f t="shared" si="2818"/>
        <v/>
      </c>
      <c r="O1898" s="65" t="str">
        <f t="shared" si="2818"/>
        <v/>
      </c>
      <c r="P1898" s="65" t="str">
        <f t="shared" si="2818"/>
        <v/>
      </c>
      <c r="Q1898" s="65" t="str">
        <f t="shared" si="2818"/>
        <v/>
      </c>
      <c r="R1898" s="65" t="str">
        <f t="shared" si="2818"/>
        <v/>
      </c>
      <c r="S1898" s="65" t="str">
        <f t="shared" si="2818"/>
        <v/>
      </c>
      <c r="T1898" s="65" t="str">
        <f t="shared" si="2818"/>
        <v/>
      </c>
      <c r="U1898" s="65" t="str">
        <f t="shared" si="2818"/>
        <v/>
      </c>
      <c r="V1898" s="65" t="str">
        <f t="shared" si="2818"/>
        <v/>
      </c>
      <c r="W1898" s="65" t="str">
        <f t="shared" si="2818"/>
        <v/>
      </c>
      <c r="X1898" s="65" t="str">
        <f t="shared" si="2818"/>
        <v/>
      </c>
      <c r="Y1898" s="65" t="str">
        <f t="shared" si="2818"/>
        <v/>
      </c>
      <c r="Z1898" s="65" t="str">
        <f t="shared" si="2818"/>
        <v/>
      </c>
    </row>
    <row r="1899">
      <c r="B1899" s="23"/>
      <c r="C1899" s="9"/>
      <c r="D1899" s="9"/>
      <c r="E1899" s="9"/>
      <c r="F1899" s="2"/>
      <c r="G1899" s="3"/>
      <c r="I1899" s="64" t="str">
        <f t="shared" si="4"/>
        <v/>
      </c>
      <c r="J1899" s="13" t="str">
        <f t="shared" si="1840"/>
        <v/>
      </c>
      <c r="K1899" s="13" t="str">
        <f t="shared" si="1879"/>
        <v/>
      </c>
      <c r="L1899" s="65" t="str">
        <f t="shared" ref="L1899:Z1899" si="2819">if($E1899="","",if($E1899="Injured",if(and(L$1=year(today()),L$1&lt;=$I1899,L$1&gt;=$H1899),0,if(and(L$1&lt;=$I1899,L$1&gt;=$H1899),$F1899,"")),if($E1899="Dropped",if(and(L$1&lt;=$I1899,L$1&gt;=$H1899),if(Year($D1899)=L$1,$F1899*0.8,if((year($D1899)+1)=L$1,$F1899*0.6,$F1899*0.4)) ,""),if($E1899="Minors",0,if($E1899="FA Contract",if(and(L$1&lt;=$I1899,L$1&gt;=$H1899),$F1899,""),if($E1899="YP Contract",if(L$1=$H1899,500000,if(L$1=($H1899+1),1000000,if(L$1=($H1899+2),1500000,"")))))))))</f>
        <v/>
      </c>
      <c r="M1899" s="65" t="str">
        <f t="shared" si="2819"/>
        <v/>
      </c>
      <c r="N1899" s="65" t="str">
        <f t="shared" si="2819"/>
        <v/>
      </c>
      <c r="O1899" s="65" t="str">
        <f t="shared" si="2819"/>
        <v/>
      </c>
      <c r="P1899" s="65" t="str">
        <f t="shared" si="2819"/>
        <v/>
      </c>
      <c r="Q1899" s="65" t="str">
        <f t="shared" si="2819"/>
        <v/>
      </c>
      <c r="R1899" s="65" t="str">
        <f t="shared" si="2819"/>
        <v/>
      </c>
      <c r="S1899" s="65" t="str">
        <f t="shared" si="2819"/>
        <v/>
      </c>
      <c r="T1899" s="65" t="str">
        <f t="shared" si="2819"/>
        <v/>
      </c>
      <c r="U1899" s="65" t="str">
        <f t="shared" si="2819"/>
        <v/>
      </c>
      <c r="V1899" s="65" t="str">
        <f t="shared" si="2819"/>
        <v/>
      </c>
      <c r="W1899" s="65" t="str">
        <f t="shared" si="2819"/>
        <v/>
      </c>
      <c r="X1899" s="65" t="str">
        <f t="shared" si="2819"/>
        <v/>
      </c>
      <c r="Y1899" s="65" t="str">
        <f t="shared" si="2819"/>
        <v/>
      </c>
      <c r="Z1899" s="65" t="str">
        <f t="shared" si="2819"/>
        <v/>
      </c>
    </row>
    <row r="1900">
      <c r="B1900" s="23"/>
      <c r="C1900" s="9"/>
      <c r="D1900" s="9"/>
      <c r="E1900" s="9"/>
      <c r="F1900" s="2"/>
      <c r="G1900" s="3"/>
      <c r="I1900" s="64" t="str">
        <f t="shared" si="4"/>
        <v/>
      </c>
      <c r="J1900" s="13" t="str">
        <f t="shared" si="1840"/>
        <v/>
      </c>
      <c r="K1900" s="13" t="str">
        <f t="shared" si="1879"/>
        <v/>
      </c>
      <c r="L1900" s="65" t="str">
        <f t="shared" ref="L1900:Z1900" si="2820">if($E1900="","",if($E1900="Injured",if(and(L$1=year(today()),L$1&lt;=$I1900,L$1&gt;=$H1900),0,if(and(L$1&lt;=$I1900,L$1&gt;=$H1900),$F1900,"")),if($E1900="Dropped",if(and(L$1&lt;=$I1900,L$1&gt;=$H1900),if(Year($D1900)=L$1,$F1900*0.8,if((year($D1900)+1)=L$1,$F1900*0.6,$F1900*0.4)) ,""),if($E1900="Minors",0,if($E1900="FA Contract",if(and(L$1&lt;=$I1900,L$1&gt;=$H1900),$F1900,""),if($E1900="YP Contract",if(L$1=$H1900,500000,if(L$1=($H1900+1),1000000,if(L$1=($H1900+2),1500000,"")))))))))</f>
        <v/>
      </c>
      <c r="M1900" s="65" t="str">
        <f t="shared" si="2820"/>
        <v/>
      </c>
      <c r="N1900" s="65" t="str">
        <f t="shared" si="2820"/>
        <v/>
      </c>
      <c r="O1900" s="65" t="str">
        <f t="shared" si="2820"/>
        <v/>
      </c>
      <c r="P1900" s="65" t="str">
        <f t="shared" si="2820"/>
        <v/>
      </c>
      <c r="Q1900" s="65" t="str">
        <f t="shared" si="2820"/>
        <v/>
      </c>
      <c r="R1900" s="65" t="str">
        <f t="shared" si="2820"/>
        <v/>
      </c>
      <c r="S1900" s="65" t="str">
        <f t="shared" si="2820"/>
        <v/>
      </c>
      <c r="T1900" s="65" t="str">
        <f t="shared" si="2820"/>
        <v/>
      </c>
      <c r="U1900" s="65" t="str">
        <f t="shared" si="2820"/>
        <v/>
      </c>
      <c r="V1900" s="65" t="str">
        <f t="shared" si="2820"/>
        <v/>
      </c>
      <c r="W1900" s="65" t="str">
        <f t="shared" si="2820"/>
        <v/>
      </c>
      <c r="X1900" s="65" t="str">
        <f t="shared" si="2820"/>
        <v/>
      </c>
      <c r="Y1900" s="65" t="str">
        <f t="shared" si="2820"/>
        <v/>
      </c>
      <c r="Z1900" s="65" t="str">
        <f t="shared" si="2820"/>
        <v/>
      </c>
    </row>
    <row r="1901">
      <c r="B1901" s="23"/>
      <c r="C1901" s="9"/>
      <c r="D1901" s="9"/>
      <c r="E1901" s="9"/>
      <c r="F1901" s="2"/>
      <c r="G1901" s="3"/>
      <c r="I1901" s="64" t="str">
        <f t="shared" si="4"/>
        <v/>
      </c>
      <c r="J1901" s="13" t="str">
        <f t="shared" si="1840"/>
        <v/>
      </c>
      <c r="K1901" s="13" t="str">
        <f t="shared" si="1879"/>
        <v/>
      </c>
      <c r="L1901" s="65" t="str">
        <f t="shared" ref="L1901:Z1901" si="2821">if($E1901="","",if($E1901="Injured",if(and(L$1=year(today()),L$1&lt;=$I1901,L$1&gt;=$H1901),0,if(and(L$1&lt;=$I1901,L$1&gt;=$H1901),$F1901,"")),if($E1901="Dropped",if(and(L$1&lt;=$I1901,L$1&gt;=$H1901),if(Year($D1901)=L$1,$F1901*0.8,if((year($D1901)+1)=L$1,$F1901*0.6,$F1901*0.4)) ,""),if($E1901="Minors",0,if($E1901="FA Contract",if(and(L$1&lt;=$I1901,L$1&gt;=$H1901),$F1901,""),if($E1901="YP Contract",if(L$1=$H1901,500000,if(L$1=($H1901+1),1000000,if(L$1=($H1901+2),1500000,"")))))))))</f>
        <v/>
      </c>
      <c r="M1901" s="65" t="str">
        <f t="shared" si="2821"/>
        <v/>
      </c>
      <c r="N1901" s="65" t="str">
        <f t="shared" si="2821"/>
        <v/>
      </c>
      <c r="O1901" s="65" t="str">
        <f t="shared" si="2821"/>
        <v/>
      </c>
      <c r="P1901" s="65" t="str">
        <f t="shared" si="2821"/>
        <v/>
      </c>
      <c r="Q1901" s="65" t="str">
        <f t="shared" si="2821"/>
        <v/>
      </c>
      <c r="R1901" s="65" t="str">
        <f t="shared" si="2821"/>
        <v/>
      </c>
      <c r="S1901" s="65" t="str">
        <f t="shared" si="2821"/>
        <v/>
      </c>
      <c r="T1901" s="65" t="str">
        <f t="shared" si="2821"/>
        <v/>
      </c>
      <c r="U1901" s="65" t="str">
        <f t="shared" si="2821"/>
        <v/>
      </c>
      <c r="V1901" s="65" t="str">
        <f t="shared" si="2821"/>
        <v/>
      </c>
      <c r="W1901" s="65" t="str">
        <f t="shared" si="2821"/>
        <v/>
      </c>
      <c r="X1901" s="65" t="str">
        <f t="shared" si="2821"/>
        <v/>
      </c>
      <c r="Y1901" s="65" t="str">
        <f t="shared" si="2821"/>
        <v/>
      </c>
      <c r="Z1901" s="65" t="str">
        <f t="shared" si="2821"/>
        <v/>
      </c>
    </row>
    <row r="1902">
      <c r="B1902" s="23"/>
      <c r="C1902" s="9"/>
      <c r="D1902" s="9"/>
      <c r="E1902" s="9"/>
      <c r="F1902" s="2"/>
      <c r="G1902" s="3"/>
      <c r="I1902" s="64" t="str">
        <f t="shared" si="4"/>
        <v/>
      </c>
      <c r="J1902" s="13" t="str">
        <f t="shared" si="1840"/>
        <v/>
      </c>
      <c r="K1902" s="13" t="str">
        <f t="shared" si="1879"/>
        <v/>
      </c>
      <c r="L1902" s="65" t="str">
        <f t="shared" ref="L1902:Z1902" si="2822">if($E1902="","",if($E1902="Injured",if(and(L$1=year(today()),L$1&lt;=$I1902,L$1&gt;=$H1902),0,if(and(L$1&lt;=$I1902,L$1&gt;=$H1902),$F1902,"")),if($E1902="Dropped",if(and(L$1&lt;=$I1902,L$1&gt;=$H1902),if(Year($D1902)=L$1,$F1902*0.8,if((year($D1902)+1)=L$1,$F1902*0.6,$F1902*0.4)) ,""),if($E1902="Minors",0,if($E1902="FA Contract",if(and(L$1&lt;=$I1902,L$1&gt;=$H1902),$F1902,""),if($E1902="YP Contract",if(L$1=$H1902,500000,if(L$1=($H1902+1),1000000,if(L$1=($H1902+2),1500000,"")))))))))</f>
        <v/>
      </c>
      <c r="M1902" s="65" t="str">
        <f t="shared" si="2822"/>
        <v/>
      </c>
      <c r="N1902" s="65" t="str">
        <f t="shared" si="2822"/>
        <v/>
      </c>
      <c r="O1902" s="65" t="str">
        <f t="shared" si="2822"/>
        <v/>
      </c>
      <c r="P1902" s="65" t="str">
        <f t="shared" si="2822"/>
        <v/>
      </c>
      <c r="Q1902" s="65" t="str">
        <f t="shared" si="2822"/>
        <v/>
      </c>
      <c r="R1902" s="65" t="str">
        <f t="shared" si="2822"/>
        <v/>
      </c>
      <c r="S1902" s="65" t="str">
        <f t="shared" si="2822"/>
        <v/>
      </c>
      <c r="T1902" s="65" t="str">
        <f t="shared" si="2822"/>
        <v/>
      </c>
      <c r="U1902" s="65" t="str">
        <f t="shared" si="2822"/>
        <v/>
      </c>
      <c r="V1902" s="65" t="str">
        <f t="shared" si="2822"/>
        <v/>
      </c>
      <c r="W1902" s="65" t="str">
        <f t="shared" si="2822"/>
        <v/>
      </c>
      <c r="X1902" s="65" t="str">
        <f t="shared" si="2822"/>
        <v/>
      </c>
      <c r="Y1902" s="65" t="str">
        <f t="shared" si="2822"/>
        <v/>
      </c>
      <c r="Z1902" s="65" t="str">
        <f t="shared" si="2822"/>
        <v/>
      </c>
    </row>
    <row r="1903">
      <c r="B1903" s="23"/>
      <c r="C1903" s="9"/>
      <c r="D1903" s="9"/>
      <c r="E1903" s="9"/>
      <c r="F1903" s="2"/>
      <c r="G1903" s="3"/>
      <c r="I1903" s="64" t="str">
        <f t="shared" si="4"/>
        <v/>
      </c>
      <c r="J1903" s="13" t="str">
        <f t="shared" si="1840"/>
        <v/>
      </c>
      <c r="K1903" s="13" t="str">
        <f t="shared" si="1879"/>
        <v/>
      </c>
      <c r="L1903" s="65" t="str">
        <f t="shared" ref="L1903:Z1903" si="2823">if($E1903="","",if($E1903="Injured",if(and(L$1=year(today()),L$1&lt;=$I1903,L$1&gt;=$H1903),0,if(and(L$1&lt;=$I1903,L$1&gt;=$H1903),$F1903,"")),if($E1903="Dropped",if(and(L$1&lt;=$I1903,L$1&gt;=$H1903),if(Year($D1903)=L$1,$F1903*0.8,if((year($D1903)+1)=L$1,$F1903*0.6,$F1903*0.4)) ,""),if($E1903="Minors",0,if($E1903="FA Contract",if(and(L$1&lt;=$I1903,L$1&gt;=$H1903),$F1903,""),if($E1903="YP Contract",if(L$1=$H1903,500000,if(L$1=($H1903+1),1000000,if(L$1=($H1903+2),1500000,"")))))))))</f>
        <v/>
      </c>
      <c r="M1903" s="65" t="str">
        <f t="shared" si="2823"/>
        <v/>
      </c>
      <c r="N1903" s="65" t="str">
        <f t="shared" si="2823"/>
        <v/>
      </c>
      <c r="O1903" s="65" t="str">
        <f t="shared" si="2823"/>
        <v/>
      </c>
      <c r="P1903" s="65" t="str">
        <f t="shared" si="2823"/>
        <v/>
      </c>
      <c r="Q1903" s="65" t="str">
        <f t="shared" si="2823"/>
        <v/>
      </c>
      <c r="R1903" s="65" t="str">
        <f t="shared" si="2823"/>
        <v/>
      </c>
      <c r="S1903" s="65" t="str">
        <f t="shared" si="2823"/>
        <v/>
      </c>
      <c r="T1903" s="65" t="str">
        <f t="shared" si="2823"/>
        <v/>
      </c>
      <c r="U1903" s="65" t="str">
        <f t="shared" si="2823"/>
        <v/>
      </c>
      <c r="V1903" s="65" t="str">
        <f t="shared" si="2823"/>
        <v/>
      </c>
      <c r="W1903" s="65" t="str">
        <f t="shared" si="2823"/>
        <v/>
      </c>
      <c r="X1903" s="65" t="str">
        <f t="shared" si="2823"/>
        <v/>
      </c>
      <c r="Y1903" s="65" t="str">
        <f t="shared" si="2823"/>
        <v/>
      </c>
      <c r="Z1903" s="65" t="str">
        <f t="shared" si="2823"/>
        <v/>
      </c>
    </row>
    <row r="1904">
      <c r="B1904" s="23"/>
      <c r="C1904" s="9"/>
      <c r="D1904" s="9"/>
      <c r="E1904" s="9"/>
      <c r="F1904" s="2"/>
      <c r="G1904" s="3"/>
      <c r="I1904" s="64" t="str">
        <f t="shared" si="4"/>
        <v/>
      </c>
      <c r="J1904" s="13" t="str">
        <f t="shared" si="1840"/>
        <v/>
      </c>
      <c r="K1904" s="13" t="str">
        <f t="shared" si="1879"/>
        <v/>
      </c>
      <c r="L1904" s="65" t="str">
        <f t="shared" ref="L1904:Z1904" si="2824">if($E1904="","",if($E1904="Injured",if(and(L$1=year(today()),L$1&lt;=$I1904,L$1&gt;=$H1904),0,if(and(L$1&lt;=$I1904,L$1&gt;=$H1904),$F1904,"")),if($E1904="Dropped",if(and(L$1&lt;=$I1904,L$1&gt;=$H1904),if(Year($D1904)=L$1,$F1904*0.8,if((year($D1904)+1)=L$1,$F1904*0.6,$F1904*0.4)) ,""),if($E1904="Minors",0,if($E1904="FA Contract",if(and(L$1&lt;=$I1904,L$1&gt;=$H1904),$F1904,""),if($E1904="YP Contract",if(L$1=$H1904,500000,if(L$1=($H1904+1),1000000,if(L$1=($H1904+2),1500000,"")))))))))</f>
        <v/>
      </c>
      <c r="M1904" s="65" t="str">
        <f t="shared" si="2824"/>
        <v/>
      </c>
      <c r="N1904" s="65" t="str">
        <f t="shared" si="2824"/>
        <v/>
      </c>
      <c r="O1904" s="65" t="str">
        <f t="shared" si="2824"/>
        <v/>
      </c>
      <c r="P1904" s="65" t="str">
        <f t="shared" si="2824"/>
        <v/>
      </c>
      <c r="Q1904" s="65" t="str">
        <f t="shared" si="2824"/>
        <v/>
      </c>
      <c r="R1904" s="65" t="str">
        <f t="shared" si="2824"/>
        <v/>
      </c>
      <c r="S1904" s="65" t="str">
        <f t="shared" si="2824"/>
        <v/>
      </c>
      <c r="T1904" s="65" t="str">
        <f t="shared" si="2824"/>
        <v/>
      </c>
      <c r="U1904" s="65" t="str">
        <f t="shared" si="2824"/>
        <v/>
      </c>
      <c r="V1904" s="65" t="str">
        <f t="shared" si="2824"/>
        <v/>
      </c>
      <c r="W1904" s="65" t="str">
        <f t="shared" si="2824"/>
        <v/>
      </c>
      <c r="X1904" s="65" t="str">
        <f t="shared" si="2824"/>
        <v/>
      </c>
      <c r="Y1904" s="65" t="str">
        <f t="shared" si="2824"/>
        <v/>
      </c>
      <c r="Z1904" s="65" t="str">
        <f t="shared" si="2824"/>
        <v/>
      </c>
    </row>
    <row r="1905">
      <c r="B1905" s="23"/>
      <c r="C1905" s="9"/>
      <c r="D1905" s="9"/>
      <c r="E1905" s="9"/>
      <c r="F1905" s="2"/>
      <c r="G1905" s="3"/>
      <c r="I1905" s="64" t="str">
        <f t="shared" si="4"/>
        <v/>
      </c>
      <c r="J1905" s="13" t="str">
        <f t="shared" si="1840"/>
        <v/>
      </c>
      <c r="K1905" s="13" t="str">
        <f t="shared" si="1879"/>
        <v/>
      </c>
      <c r="L1905" s="65" t="str">
        <f t="shared" ref="L1905:Z1905" si="2825">if($E1905="","",if($E1905="Injured",if(and(L$1=year(today()),L$1&lt;=$I1905,L$1&gt;=$H1905),0,if(and(L$1&lt;=$I1905,L$1&gt;=$H1905),$F1905,"")),if($E1905="Dropped",if(and(L$1&lt;=$I1905,L$1&gt;=$H1905),if(Year($D1905)=L$1,$F1905*0.8,if((year($D1905)+1)=L$1,$F1905*0.6,$F1905*0.4)) ,""),if($E1905="Minors",0,if($E1905="FA Contract",if(and(L$1&lt;=$I1905,L$1&gt;=$H1905),$F1905,""),if($E1905="YP Contract",if(L$1=$H1905,500000,if(L$1=($H1905+1),1000000,if(L$1=($H1905+2),1500000,"")))))))))</f>
        <v/>
      </c>
      <c r="M1905" s="65" t="str">
        <f t="shared" si="2825"/>
        <v/>
      </c>
      <c r="N1905" s="65" t="str">
        <f t="shared" si="2825"/>
        <v/>
      </c>
      <c r="O1905" s="65" t="str">
        <f t="shared" si="2825"/>
        <v/>
      </c>
      <c r="P1905" s="65" t="str">
        <f t="shared" si="2825"/>
        <v/>
      </c>
      <c r="Q1905" s="65" t="str">
        <f t="shared" si="2825"/>
        <v/>
      </c>
      <c r="R1905" s="65" t="str">
        <f t="shared" si="2825"/>
        <v/>
      </c>
      <c r="S1905" s="65" t="str">
        <f t="shared" si="2825"/>
        <v/>
      </c>
      <c r="T1905" s="65" t="str">
        <f t="shared" si="2825"/>
        <v/>
      </c>
      <c r="U1905" s="65" t="str">
        <f t="shared" si="2825"/>
        <v/>
      </c>
      <c r="V1905" s="65" t="str">
        <f t="shared" si="2825"/>
        <v/>
      </c>
      <c r="W1905" s="65" t="str">
        <f t="shared" si="2825"/>
        <v/>
      </c>
      <c r="X1905" s="65" t="str">
        <f t="shared" si="2825"/>
        <v/>
      </c>
      <c r="Y1905" s="65" t="str">
        <f t="shared" si="2825"/>
        <v/>
      </c>
      <c r="Z1905" s="65" t="str">
        <f t="shared" si="2825"/>
        <v/>
      </c>
    </row>
    <row r="1906">
      <c r="B1906" s="23"/>
      <c r="C1906" s="9"/>
      <c r="D1906" s="9"/>
      <c r="E1906" s="9"/>
      <c r="F1906" s="2"/>
      <c r="G1906" s="3"/>
      <c r="I1906" s="64" t="str">
        <f t="shared" si="4"/>
        <v/>
      </c>
      <c r="J1906" s="13" t="str">
        <f t="shared" si="1840"/>
        <v/>
      </c>
      <c r="K1906" s="13" t="str">
        <f t="shared" si="1879"/>
        <v/>
      </c>
      <c r="L1906" s="65" t="str">
        <f t="shared" ref="L1906:Z1906" si="2826">if($E1906="","",if($E1906="Injured",if(and(L$1=year(today()),L$1&lt;=$I1906,L$1&gt;=$H1906),0,if(and(L$1&lt;=$I1906,L$1&gt;=$H1906),$F1906,"")),if($E1906="Dropped",if(and(L$1&lt;=$I1906,L$1&gt;=$H1906),if(Year($D1906)=L$1,$F1906*0.8,if((year($D1906)+1)=L$1,$F1906*0.6,$F1906*0.4)) ,""),if($E1906="Minors",0,if($E1906="FA Contract",if(and(L$1&lt;=$I1906,L$1&gt;=$H1906),$F1906,""),if($E1906="YP Contract",if(L$1=$H1906,500000,if(L$1=($H1906+1),1000000,if(L$1=($H1906+2),1500000,"")))))))))</f>
        <v/>
      </c>
      <c r="M1906" s="65" t="str">
        <f t="shared" si="2826"/>
        <v/>
      </c>
      <c r="N1906" s="65" t="str">
        <f t="shared" si="2826"/>
        <v/>
      </c>
      <c r="O1906" s="65" t="str">
        <f t="shared" si="2826"/>
        <v/>
      </c>
      <c r="P1906" s="65" t="str">
        <f t="shared" si="2826"/>
        <v/>
      </c>
      <c r="Q1906" s="65" t="str">
        <f t="shared" si="2826"/>
        <v/>
      </c>
      <c r="R1906" s="65" t="str">
        <f t="shared" si="2826"/>
        <v/>
      </c>
      <c r="S1906" s="65" t="str">
        <f t="shared" si="2826"/>
        <v/>
      </c>
      <c r="T1906" s="65" t="str">
        <f t="shared" si="2826"/>
        <v/>
      </c>
      <c r="U1906" s="65" t="str">
        <f t="shared" si="2826"/>
        <v/>
      </c>
      <c r="V1906" s="65" t="str">
        <f t="shared" si="2826"/>
        <v/>
      </c>
      <c r="W1906" s="65" t="str">
        <f t="shared" si="2826"/>
        <v/>
      </c>
      <c r="X1906" s="65" t="str">
        <f t="shared" si="2826"/>
        <v/>
      </c>
      <c r="Y1906" s="65" t="str">
        <f t="shared" si="2826"/>
        <v/>
      </c>
      <c r="Z1906" s="65" t="str">
        <f t="shared" si="2826"/>
        <v/>
      </c>
    </row>
    <row r="1907">
      <c r="B1907" s="23"/>
      <c r="C1907" s="9"/>
      <c r="D1907" s="9"/>
      <c r="E1907" s="9"/>
      <c r="F1907" s="2"/>
      <c r="G1907" s="3"/>
      <c r="I1907" s="64" t="str">
        <f t="shared" si="4"/>
        <v/>
      </c>
      <c r="J1907" s="13" t="str">
        <f t="shared" si="1840"/>
        <v/>
      </c>
      <c r="K1907" s="13" t="str">
        <f t="shared" si="1879"/>
        <v/>
      </c>
      <c r="L1907" s="65" t="str">
        <f t="shared" ref="L1907:Z1907" si="2827">if($E1907="","",if($E1907="Injured",if(and(L$1=year(today()),L$1&lt;=$I1907,L$1&gt;=$H1907),0,if(and(L$1&lt;=$I1907,L$1&gt;=$H1907),$F1907,"")),if($E1907="Dropped",if(and(L$1&lt;=$I1907,L$1&gt;=$H1907),if(Year($D1907)=L$1,$F1907*0.8,if((year($D1907)+1)=L$1,$F1907*0.6,$F1907*0.4)) ,""),if($E1907="Minors",0,if($E1907="FA Contract",if(and(L$1&lt;=$I1907,L$1&gt;=$H1907),$F1907,""),if($E1907="YP Contract",if(L$1=$H1907,500000,if(L$1=($H1907+1),1000000,if(L$1=($H1907+2),1500000,"")))))))))</f>
        <v/>
      </c>
      <c r="M1907" s="65" t="str">
        <f t="shared" si="2827"/>
        <v/>
      </c>
      <c r="N1907" s="65" t="str">
        <f t="shared" si="2827"/>
        <v/>
      </c>
      <c r="O1907" s="65" t="str">
        <f t="shared" si="2827"/>
        <v/>
      </c>
      <c r="P1907" s="65" t="str">
        <f t="shared" si="2827"/>
        <v/>
      </c>
      <c r="Q1907" s="65" t="str">
        <f t="shared" si="2827"/>
        <v/>
      </c>
      <c r="R1907" s="65" t="str">
        <f t="shared" si="2827"/>
        <v/>
      </c>
      <c r="S1907" s="65" t="str">
        <f t="shared" si="2827"/>
        <v/>
      </c>
      <c r="T1907" s="65" t="str">
        <f t="shared" si="2827"/>
        <v/>
      </c>
      <c r="U1907" s="65" t="str">
        <f t="shared" si="2827"/>
        <v/>
      </c>
      <c r="V1907" s="65" t="str">
        <f t="shared" si="2827"/>
        <v/>
      </c>
      <c r="W1907" s="65" t="str">
        <f t="shared" si="2827"/>
        <v/>
      </c>
      <c r="X1907" s="65" t="str">
        <f t="shared" si="2827"/>
        <v/>
      </c>
      <c r="Y1907" s="65" t="str">
        <f t="shared" si="2827"/>
        <v/>
      </c>
      <c r="Z1907" s="65" t="str">
        <f t="shared" si="2827"/>
        <v/>
      </c>
    </row>
    <row r="1908">
      <c r="B1908" s="23"/>
      <c r="C1908" s="9"/>
      <c r="D1908" s="9"/>
      <c r="E1908" s="9"/>
      <c r="F1908" s="2"/>
      <c r="G1908" s="3"/>
      <c r="I1908" s="64" t="str">
        <f t="shared" si="4"/>
        <v/>
      </c>
      <c r="J1908" s="13" t="str">
        <f t="shared" si="1840"/>
        <v/>
      </c>
      <c r="K1908" s="13" t="str">
        <f t="shared" si="1879"/>
        <v/>
      </c>
      <c r="L1908" s="65" t="str">
        <f t="shared" ref="L1908:Z1908" si="2828">if($E1908="","",if($E1908="Injured",if(and(L$1=year(today()),L$1&lt;=$I1908,L$1&gt;=$H1908),0,if(and(L$1&lt;=$I1908,L$1&gt;=$H1908),$F1908,"")),if($E1908="Dropped",if(and(L$1&lt;=$I1908,L$1&gt;=$H1908),if(Year($D1908)=L$1,$F1908*0.8,if((year($D1908)+1)=L$1,$F1908*0.6,$F1908*0.4)) ,""),if($E1908="Minors",0,if($E1908="FA Contract",if(and(L$1&lt;=$I1908,L$1&gt;=$H1908),$F1908,""),if($E1908="YP Contract",if(L$1=$H1908,500000,if(L$1=($H1908+1),1000000,if(L$1=($H1908+2),1500000,"")))))))))</f>
        <v/>
      </c>
      <c r="M1908" s="65" t="str">
        <f t="shared" si="2828"/>
        <v/>
      </c>
      <c r="N1908" s="65" t="str">
        <f t="shared" si="2828"/>
        <v/>
      </c>
      <c r="O1908" s="65" t="str">
        <f t="shared" si="2828"/>
        <v/>
      </c>
      <c r="P1908" s="65" t="str">
        <f t="shared" si="2828"/>
        <v/>
      </c>
      <c r="Q1908" s="65" t="str">
        <f t="shared" si="2828"/>
        <v/>
      </c>
      <c r="R1908" s="65" t="str">
        <f t="shared" si="2828"/>
        <v/>
      </c>
      <c r="S1908" s="65" t="str">
        <f t="shared" si="2828"/>
        <v/>
      </c>
      <c r="T1908" s="65" t="str">
        <f t="shared" si="2828"/>
        <v/>
      </c>
      <c r="U1908" s="65" t="str">
        <f t="shared" si="2828"/>
        <v/>
      </c>
      <c r="V1908" s="65" t="str">
        <f t="shared" si="2828"/>
        <v/>
      </c>
      <c r="W1908" s="65" t="str">
        <f t="shared" si="2828"/>
        <v/>
      </c>
      <c r="X1908" s="65" t="str">
        <f t="shared" si="2828"/>
        <v/>
      </c>
      <c r="Y1908" s="65" t="str">
        <f t="shared" si="2828"/>
        <v/>
      </c>
      <c r="Z1908" s="65" t="str">
        <f t="shared" si="2828"/>
        <v/>
      </c>
    </row>
    <row r="1909">
      <c r="B1909" s="23"/>
      <c r="C1909" s="9"/>
      <c r="D1909" s="9"/>
      <c r="E1909" s="9"/>
      <c r="F1909" s="2"/>
      <c r="G1909" s="3"/>
      <c r="I1909" s="64" t="str">
        <f t="shared" si="4"/>
        <v/>
      </c>
      <c r="J1909" s="13" t="str">
        <f t="shared" si="1840"/>
        <v/>
      </c>
      <c r="K1909" s="13" t="str">
        <f t="shared" si="1879"/>
        <v/>
      </c>
      <c r="L1909" s="65" t="str">
        <f t="shared" ref="L1909:Z1909" si="2829">if($E1909="","",if($E1909="Injured",if(and(L$1=year(today()),L$1&lt;=$I1909,L$1&gt;=$H1909),0,if(and(L$1&lt;=$I1909,L$1&gt;=$H1909),$F1909,"")),if($E1909="Dropped",if(and(L$1&lt;=$I1909,L$1&gt;=$H1909),if(Year($D1909)=L$1,$F1909*0.8,if((year($D1909)+1)=L$1,$F1909*0.6,$F1909*0.4)) ,""),if($E1909="Minors",0,if($E1909="FA Contract",if(and(L$1&lt;=$I1909,L$1&gt;=$H1909),$F1909,""),if($E1909="YP Contract",if(L$1=$H1909,500000,if(L$1=($H1909+1),1000000,if(L$1=($H1909+2),1500000,"")))))))))</f>
        <v/>
      </c>
      <c r="M1909" s="65" t="str">
        <f t="shared" si="2829"/>
        <v/>
      </c>
      <c r="N1909" s="65" t="str">
        <f t="shared" si="2829"/>
        <v/>
      </c>
      <c r="O1909" s="65" t="str">
        <f t="shared" si="2829"/>
        <v/>
      </c>
      <c r="P1909" s="65" t="str">
        <f t="shared" si="2829"/>
        <v/>
      </c>
      <c r="Q1909" s="65" t="str">
        <f t="shared" si="2829"/>
        <v/>
      </c>
      <c r="R1909" s="65" t="str">
        <f t="shared" si="2829"/>
        <v/>
      </c>
      <c r="S1909" s="65" t="str">
        <f t="shared" si="2829"/>
        <v/>
      </c>
      <c r="T1909" s="65" t="str">
        <f t="shared" si="2829"/>
        <v/>
      </c>
      <c r="U1909" s="65" t="str">
        <f t="shared" si="2829"/>
        <v/>
      </c>
      <c r="V1909" s="65" t="str">
        <f t="shared" si="2829"/>
        <v/>
      </c>
      <c r="W1909" s="65" t="str">
        <f t="shared" si="2829"/>
        <v/>
      </c>
      <c r="X1909" s="65" t="str">
        <f t="shared" si="2829"/>
        <v/>
      </c>
      <c r="Y1909" s="65" t="str">
        <f t="shared" si="2829"/>
        <v/>
      </c>
      <c r="Z1909" s="65" t="str">
        <f t="shared" si="2829"/>
        <v/>
      </c>
    </row>
    <row r="1910">
      <c r="B1910" s="23"/>
      <c r="C1910" s="9"/>
      <c r="D1910" s="9"/>
      <c r="E1910" s="9"/>
      <c r="F1910" s="2"/>
      <c r="G1910" s="3"/>
      <c r="I1910" s="64" t="str">
        <f t="shared" si="4"/>
        <v/>
      </c>
      <c r="J1910" s="13" t="str">
        <f t="shared" si="1840"/>
        <v/>
      </c>
      <c r="K1910" s="13" t="str">
        <f t="shared" si="1879"/>
        <v/>
      </c>
      <c r="L1910" s="65" t="str">
        <f t="shared" ref="L1910:Z1910" si="2830">if($E1910="","",if($E1910="Injured",if(and(L$1=year(today()),L$1&lt;=$I1910,L$1&gt;=$H1910),0,if(and(L$1&lt;=$I1910,L$1&gt;=$H1910),$F1910,"")),if($E1910="Dropped",if(and(L$1&lt;=$I1910,L$1&gt;=$H1910),if(Year($D1910)=L$1,$F1910*0.8,if((year($D1910)+1)=L$1,$F1910*0.6,$F1910*0.4)) ,""),if($E1910="Minors",0,if($E1910="FA Contract",if(and(L$1&lt;=$I1910,L$1&gt;=$H1910),$F1910,""),if($E1910="YP Contract",if(L$1=$H1910,500000,if(L$1=($H1910+1),1000000,if(L$1=($H1910+2),1500000,"")))))))))</f>
        <v/>
      </c>
      <c r="M1910" s="65" t="str">
        <f t="shared" si="2830"/>
        <v/>
      </c>
      <c r="N1910" s="65" t="str">
        <f t="shared" si="2830"/>
        <v/>
      </c>
      <c r="O1910" s="65" t="str">
        <f t="shared" si="2830"/>
        <v/>
      </c>
      <c r="P1910" s="65" t="str">
        <f t="shared" si="2830"/>
        <v/>
      </c>
      <c r="Q1910" s="65" t="str">
        <f t="shared" si="2830"/>
        <v/>
      </c>
      <c r="R1910" s="65" t="str">
        <f t="shared" si="2830"/>
        <v/>
      </c>
      <c r="S1910" s="65" t="str">
        <f t="shared" si="2830"/>
        <v/>
      </c>
      <c r="T1910" s="65" t="str">
        <f t="shared" si="2830"/>
        <v/>
      </c>
      <c r="U1910" s="65" t="str">
        <f t="shared" si="2830"/>
        <v/>
      </c>
      <c r="V1910" s="65" t="str">
        <f t="shared" si="2830"/>
        <v/>
      </c>
      <c r="W1910" s="65" t="str">
        <f t="shared" si="2830"/>
        <v/>
      </c>
      <c r="X1910" s="65" t="str">
        <f t="shared" si="2830"/>
        <v/>
      </c>
      <c r="Y1910" s="65" t="str">
        <f t="shared" si="2830"/>
        <v/>
      </c>
      <c r="Z1910" s="65" t="str">
        <f t="shared" si="2830"/>
        <v/>
      </c>
    </row>
    <row r="1911">
      <c r="B1911" s="23"/>
      <c r="C1911" s="9"/>
      <c r="D1911" s="9"/>
      <c r="E1911" s="9"/>
      <c r="F1911" s="2"/>
      <c r="G1911" s="3"/>
      <c r="I1911" s="64" t="str">
        <f t="shared" si="4"/>
        <v/>
      </c>
      <c r="J1911" s="13" t="str">
        <f t="shared" si="1840"/>
        <v/>
      </c>
      <c r="K1911" s="13" t="str">
        <f t="shared" si="1879"/>
        <v/>
      </c>
      <c r="L1911" s="65" t="str">
        <f t="shared" ref="L1911:Z1911" si="2831">if($E1911="","",if($E1911="Injured",if(and(L$1=year(today()),L$1&lt;=$I1911,L$1&gt;=$H1911),0,if(and(L$1&lt;=$I1911,L$1&gt;=$H1911),$F1911,"")),if($E1911="Dropped",if(and(L$1&lt;=$I1911,L$1&gt;=$H1911),if(Year($D1911)=L$1,$F1911*0.8,if((year($D1911)+1)=L$1,$F1911*0.6,$F1911*0.4)) ,""),if($E1911="Minors",0,if($E1911="FA Contract",if(and(L$1&lt;=$I1911,L$1&gt;=$H1911),$F1911,""),if($E1911="YP Contract",if(L$1=$H1911,500000,if(L$1=($H1911+1),1000000,if(L$1=($H1911+2),1500000,"")))))))))</f>
        <v/>
      </c>
      <c r="M1911" s="65" t="str">
        <f t="shared" si="2831"/>
        <v/>
      </c>
      <c r="N1911" s="65" t="str">
        <f t="shared" si="2831"/>
        <v/>
      </c>
      <c r="O1911" s="65" t="str">
        <f t="shared" si="2831"/>
        <v/>
      </c>
      <c r="P1911" s="65" t="str">
        <f t="shared" si="2831"/>
        <v/>
      </c>
      <c r="Q1911" s="65" t="str">
        <f t="shared" si="2831"/>
        <v/>
      </c>
      <c r="R1911" s="65" t="str">
        <f t="shared" si="2831"/>
        <v/>
      </c>
      <c r="S1911" s="65" t="str">
        <f t="shared" si="2831"/>
        <v/>
      </c>
      <c r="T1911" s="65" t="str">
        <f t="shared" si="2831"/>
        <v/>
      </c>
      <c r="U1911" s="65" t="str">
        <f t="shared" si="2831"/>
        <v/>
      </c>
      <c r="V1911" s="65" t="str">
        <f t="shared" si="2831"/>
        <v/>
      </c>
      <c r="W1911" s="65" t="str">
        <f t="shared" si="2831"/>
        <v/>
      </c>
      <c r="X1911" s="65" t="str">
        <f t="shared" si="2831"/>
        <v/>
      </c>
      <c r="Y1911" s="65" t="str">
        <f t="shared" si="2831"/>
        <v/>
      </c>
      <c r="Z1911" s="65" t="str">
        <f t="shared" si="2831"/>
        <v/>
      </c>
    </row>
    <row r="1912">
      <c r="B1912" s="23"/>
      <c r="C1912" s="9"/>
      <c r="D1912" s="9"/>
      <c r="E1912" s="9"/>
      <c r="F1912" s="2"/>
      <c r="G1912" s="3"/>
      <c r="I1912" s="64" t="str">
        <f t="shared" si="4"/>
        <v/>
      </c>
      <c r="J1912" s="13" t="str">
        <f t="shared" si="1840"/>
        <v/>
      </c>
      <c r="K1912" s="13" t="str">
        <f t="shared" si="1879"/>
        <v/>
      </c>
      <c r="L1912" s="65" t="str">
        <f t="shared" ref="L1912:Z1912" si="2832">if($E1912="","",if($E1912="Injured",if(and(L$1=year(today()),L$1&lt;=$I1912,L$1&gt;=$H1912),0,if(and(L$1&lt;=$I1912,L$1&gt;=$H1912),$F1912,"")),if($E1912="Dropped",if(and(L$1&lt;=$I1912,L$1&gt;=$H1912),if(Year($D1912)=L$1,$F1912*0.8,if((year($D1912)+1)=L$1,$F1912*0.6,$F1912*0.4)) ,""),if($E1912="Minors",0,if($E1912="FA Contract",if(and(L$1&lt;=$I1912,L$1&gt;=$H1912),$F1912,""),if($E1912="YP Contract",if(L$1=$H1912,500000,if(L$1=($H1912+1),1000000,if(L$1=($H1912+2),1500000,"")))))))))</f>
        <v/>
      </c>
      <c r="M1912" s="65" t="str">
        <f t="shared" si="2832"/>
        <v/>
      </c>
      <c r="N1912" s="65" t="str">
        <f t="shared" si="2832"/>
        <v/>
      </c>
      <c r="O1912" s="65" t="str">
        <f t="shared" si="2832"/>
        <v/>
      </c>
      <c r="P1912" s="65" t="str">
        <f t="shared" si="2832"/>
        <v/>
      </c>
      <c r="Q1912" s="65" t="str">
        <f t="shared" si="2832"/>
        <v/>
      </c>
      <c r="R1912" s="65" t="str">
        <f t="shared" si="2832"/>
        <v/>
      </c>
      <c r="S1912" s="65" t="str">
        <f t="shared" si="2832"/>
        <v/>
      </c>
      <c r="T1912" s="65" t="str">
        <f t="shared" si="2832"/>
        <v/>
      </c>
      <c r="U1912" s="65" t="str">
        <f t="shared" si="2832"/>
        <v/>
      </c>
      <c r="V1912" s="65" t="str">
        <f t="shared" si="2832"/>
        <v/>
      </c>
      <c r="W1912" s="65" t="str">
        <f t="shared" si="2832"/>
        <v/>
      </c>
      <c r="X1912" s="65" t="str">
        <f t="shared" si="2832"/>
        <v/>
      </c>
      <c r="Y1912" s="65" t="str">
        <f t="shared" si="2832"/>
        <v/>
      </c>
      <c r="Z1912" s="65" t="str">
        <f t="shared" si="2832"/>
        <v/>
      </c>
    </row>
    <row r="1913">
      <c r="B1913" s="23"/>
      <c r="C1913" s="9"/>
      <c r="D1913" s="9"/>
      <c r="E1913" s="9"/>
      <c r="F1913" s="2"/>
      <c r="G1913" s="3"/>
      <c r="I1913" s="64" t="str">
        <f t="shared" si="4"/>
        <v/>
      </c>
      <c r="J1913" s="13" t="str">
        <f t="shared" si="1840"/>
        <v/>
      </c>
      <c r="K1913" s="13" t="str">
        <f t="shared" si="1879"/>
        <v/>
      </c>
      <c r="L1913" s="65" t="str">
        <f t="shared" ref="L1913:Z1913" si="2833">if($E1913="","",if($E1913="Injured",if(and(L$1=year(today()),L$1&lt;=$I1913,L$1&gt;=$H1913),0,if(and(L$1&lt;=$I1913,L$1&gt;=$H1913),$F1913,"")),if($E1913="Dropped",if(and(L$1&lt;=$I1913,L$1&gt;=$H1913),if(Year($D1913)=L$1,$F1913*0.8,if((year($D1913)+1)=L$1,$F1913*0.6,$F1913*0.4)) ,""),if($E1913="Minors",0,if($E1913="FA Contract",if(and(L$1&lt;=$I1913,L$1&gt;=$H1913),$F1913,""),if($E1913="YP Contract",if(L$1=$H1913,500000,if(L$1=($H1913+1),1000000,if(L$1=($H1913+2),1500000,"")))))))))</f>
        <v/>
      </c>
      <c r="M1913" s="65" t="str">
        <f t="shared" si="2833"/>
        <v/>
      </c>
      <c r="N1913" s="65" t="str">
        <f t="shared" si="2833"/>
        <v/>
      </c>
      <c r="O1913" s="65" t="str">
        <f t="shared" si="2833"/>
        <v/>
      </c>
      <c r="P1913" s="65" t="str">
        <f t="shared" si="2833"/>
        <v/>
      </c>
      <c r="Q1913" s="65" t="str">
        <f t="shared" si="2833"/>
        <v/>
      </c>
      <c r="R1913" s="65" t="str">
        <f t="shared" si="2833"/>
        <v/>
      </c>
      <c r="S1913" s="65" t="str">
        <f t="shared" si="2833"/>
        <v/>
      </c>
      <c r="T1913" s="65" t="str">
        <f t="shared" si="2833"/>
        <v/>
      </c>
      <c r="U1913" s="65" t="str">
        <f t="shared" si="2833"/>
        <v/>
      </c>
      <c r="V1913" s="65" t="str">
        <f t="shared" si="2833"/>
        <v/>
      </c>
      <c r="W1913" s="65" t="str">
        <f t="shared" si="2833"/>
        <v/>
      </c>
      <c r="X1913" s="65" t="str">
        <f t="shared" si="2833"/>
        <v/>
      </c>
      <c r="Y1913" s="65" t="str">
        <f t="shared" si="2833"/>
        <v/>
      </c>
      <c r="Z1913" s="65" t="str">
        <f t="shared" si="2833"/>
        <v/>
      </c>
    </row>
    <row r="1914">
      <c r="B1914" s="23"/>
      <c r="C1914" s="9"/>
      <c r="D1914" s="9"/>
      <c r="E1914" s="9"/>
      <c r="F1914" s="2"/>
      <c r="G1914" s="3"/>
      <c r="I1914" s="64" t="str">
        <f t="shared" si="4"/>
        <v/>
      </c>
      <c r="J1914" s="13" t="str">
        <f t="shared" si="1840"/>
        <v/>
      </c>
      <c r="K1914" s="13" t="str">
        <f t="shared" si="1879"/>
        <v/>
      </c>
      <c r="L1914" s="65" t="str">
        <f t="shared" ref="L1914:Z1914" si="2834">if($E1914="","",if($E1914="Injured",if(and(L$1=year(today()),L$1&lt;=$I1914,L$1&gt;=$H1914),0,if(and(L$1&lt;=$I1914,L$1&gt;=$H1914),$F1914,"")),if($E1914="Dropped",if(and(L$1&lt;=$I1914,L$1&gt;=$H1914),if(Year($D1914)=L$1,$F1914*0.8,if((year($D1914)+1)=L$1,$F1914*0.6,$F1914*0.4)) ,""),if($E1914="Minors",0,if($E1914="FA Contract",if(and(L$1&lt;=$I1914,L$1&gt;=$H1914),$F1914,""),if($E1914="YP Contract",if(L$1=$H1914,500000,if(L$1=($H1914+1),1000000,if(L$1=($H1914+2),1500000,"")))))))))</f>
        <v/>
      </c>
      <c r="M1914" s="65" t="str">
        <f t="shared" si="2834"/>
        <v/>
      </c>
      <c r="N1914" s="65" t="str">
        <f t="shared" si="2834"/>
        <v/>
      </c>
      <c r="O1914" s="65" t="str">
        <f t="shared" si="2834"/>
        <v/>
      </c>
      <c r="P1914" s="65" t="str">
        <f t="shared" si="2834"/>
        <v/>
      </c>
      <c r="Q1914" s="65" t="str">
        <f t="shared" si="2834"/>
        <v/>
      </c>
      <c r="R1914" s="65" t="str">
        <f t="shared" si="2834"/>
        <v/>
      </c>
      <c r="S1914" s="65" t="str">
        <f t="shared" si="2834"/>
        <v/>
      </c>
      <c r="T1914" s="65" t="str">
        <f t="shared" si="2834"/>
        <v/>
      </c>
      <c r="U1914" s="65" t="str">
        <f t="shared" si="2834"/>
        <v/>
      </c>
      <c r="V1914" s="65" t="str">
        <f t="shared" si="2834"/>
        <v/>
      </c>
      <c r="W1914" s="65" t="str">
        <f t="shared" si="2834"/>
        <v/>
      </c>
      <c r="X1914" s="65" t="str">
        <f t="shared" si="2834"/>
        <v/>
      </c>
      <c r="Y1914" s="65" t="str">
        <f t="shared" si="2834"/>
        <v/>
      </c>
      <c r="Z1914" s="65" t="str">
        <f t="shared" si="2834"/>
        <v/>
      </c>
    </row>
    <row r="1915">
      <c r="B1915" s="23"/>
      <c r="C1915" s="9"/>
      <c r="D1915" s="9"/>
      <c r="E1915" s="9"/>
      <c r="F1915" s="2"/>
      <c r="G1915" s="3"/>
      <c r="I1915" s="64" t="str">
        <f t="shared" si="4"/>
        <v/>
      </c>
      <c r="J1915" s="13" t="str">
        <f t="shared" si="1840"/>
        <v/>
      </c>
      <c r="K1915" s="13" t="str">
        <f t="shared" si="1879"/>
        <v/>
      </c>
      <c r="L1915" s="65" t="str">
        <f t="shared" ref="L1915:Z1915" si="2835">if($E1915="","",if($E1915="Injured",if(and(L$1=year(today()),L$1&lt;=$I1915,L$1&gt;=$H1915),0,if(and(L$1&lt;=$I1915,L$1&gt;=$H1915),$F1915,"")),if($E1915="Dropped",if(and(L$1&lt;=$I1915,L$1&gt;=$H1915),if(Year($D1915)=L$1,$F1915*0.8,if((year($D1915)+1)=L$1,$F1915*0.6,$F1915*0.4)) ,""),if($E1915="Minors",0,if($E1915="FA Contract",if(and(L$1&lt;=$I1915,L$1&gt;=$H1915),$F1915,""),if($E1915="YP Contract",if(L$1=$H1915,500000,if(L$1=($H1915+1),1000000,if(L$1=($H1915+2),1500000,"")))))))))</f>
        <v/>
      </c>
      <c r="M1915" s="65" t="str">
        <f t="shared" si="2835"/>
        <v/>
      </c>
      <c r="N1915" s="65" t="str">
        <f t="shared" si="2835"/>
        <v/>
      </c>
      <c r="O1915" s="65" t="str">
        <f t="shared" si="2835"/>
        <v/>
      </c>
      <c r="P1915" s="65" t="str">
        <f t="shared" si="2835"/>
        <v/>
      </c>
      <c r="Q1915" s="65" t="str">
        <f t="shared" si="2835"/>
        <v/>
      </c>
      <c r="R1915" s="65" t="str">
        <f t="shared" si="2835"/>
        <v/>
      </c>
      <c r="S1915" s="65" t="str">
        <f t="shared" si="2835"/>
        <v/>
      </c>
      <c r="T1915" s="65" t="str">
        <f t="shared" si="2835"/>
        <v/>
      </c>
      <c r="U1915" s="65" t="str">
        <f t="shared" si="2835"/>
        <v/>
      </c>
      <c r="V1915" s="65" t="str">
        <f t="shared" si="2835"/>
        <v/>
      </c>
      <c r="W1915" s="65" t="str">
        <f t="shared" si="2835"/>
        <v/>
      </c>
      <c r="X1915" s="65" t="str">
        <f t="shared" si="2835"/>
        <v/>
      </c>
      <c r="Y1915" s="65" t="str">
        <f t="shared" si="2835"/>
        <v/>
      </c>
      <c r="Z1915" s="65" t="str">
        <f t="shared" si="2835"/>
        <v/>
      </c>
    </row>
    <row r="1916">
      <c r="B1916" s="23"/>
      <c r="C1916" s="9"/>
      <c r="D1916" s="9"/>
      <c r="E1916" s="9"/>
      <c r="F1916" s="2"/>
      <c r="G1916" s="3"/>
      <c r="I1916" s="64" t="str">
        <f t="shared" si="4"/>
        <v/>
      </c>
      <c r="J1916" s="13" t="str">
        <f t="shared" si="1840"/>
        <v/>
      </c>
      <c r="K1916" s="13" t="str">
        <f t="shared" si="1879"/>
        <v/>
      </c>
      <c r="L1916" s="65" t="str">
        <f t="shared" ref="L1916:Z1916" si="2836">if($E1916="","",if($E1916="Injured",if(and(L$1=year(today()),L$1&lt;=$I1916,L$1&gt;=$H1916),0,if(and(L$1&lt;=$I1916,L$1&gt;=$H1916),$F1916,"")),if($E1916="Dropped",if(and(L$1&lt;=$I1916,L$1&gt;=$H1916),if(Year($D1916)=L$1,$F1916*0.8,if((year($D1916)+1)=L$1,$F1916*0.6,$F1916*0.4)) ,""),if($E1916="Minors",0,if($E1916="FA Contract",if(and(L$1&lt;=$I1916,L$1&gt;=$H1916),$F1916,""),if($E1916="YP Contract",if(L$1=$H1916,500000,if(L$1=($H1916+1),1000000,if(L$1=($H1916+2),1500000,"")))))))))</f>
        <v/>
      </c>
      <c r="M1916" s="65" t="str">
        <f t="shared" si="2836"/>
        <v/>
      </c>
      <c r="N1916" s="65" t="str">
        <f t="shared" si="2836"/>
        <v/>
      </c>
      <c r="O1916" s="65" t="str">
        <f t="shared" si="2836"/>
        <v/>
      </c>
      <c r="P1916" s="65" t="str">
        <f t="shared" si="2836"/>
        <v/>
      </c>
      <c r="Q1916" s="65" t="str">
        <f t="shared" si="2836"/>
        <v/>
      </c>
      <c r="R1916" s="65" t="str">
        <f t="shared" si="2836"/>
        <v/>
      </c>
      <c r="S1916" s="65" t="str">
        <f t="shared" si="2836"/>
        <v/>
      </c>
      <c r="T1916" s="65" t="str">
        <f t="shared" si="2836"/>
        <v/>
      </c>
      <c r="U1916" s="65" t="str">
        <f t="shared" si="2836"/>
        <v/>
      </c>
      <c r="V1916" s="65" t="str">
        <f t="shared" si="2836"/>
        <v/>
      </c>
      <c r="W1916" s="65" t="str">
        <f t="shared" si="2836"/>
        <v/>
      </c>
      <c r="X1916" s="65" t="str">
        <f t="shared" si="2836"/>
        <v/>
      </c>
      <c r="Y1916" s="65" t="str">
        <f t="shared" si="2836"/>
        <v/>
      </c>
      <c r="Z1916" s="65" t="str">
        <f t="shared" si="2836"/>
        <v/>
      </c>
    </row>
    <row r="1917">
      <c r="B1917" s="23"/>
      <c r="C1917" s="9"/>
      <c r="D1917" s="9"/>
      <c r="E1917" s="9"/>
      <c r="F1917" s="2"/>
      <c r="G1917" s="3"/>
      <c r="I1917" s="64" t="str">
        <f t="shared" si="4"/>
        <v/>
      </c>
      <c r="J1917" s="13" t="str">
        <f t="shared" si="1840"/>
        <v/>
      </c>
      <c r="K1917" s="13" t="str">
        <f t="shared" si="1879"/>
        <v/>
      </c>
      <c r="L1917" s="65" t="str">
        <f t="shared" ref="L1917:Z1917" si="2837">if($E1917="","",if($E1917="Injured",if(and(L$1=year(today()),L$1&lt;=$I1917,L$1&gt;=$H1917),0,if(and(L$1&lt;=$I1917,L$1&gt;=$H1917),$F1917,"")),if($E1917="Dropped",if(and(L$1&lt;=$I1917,L$1&gt;=$H1917),if(Year($D1917)=L$1,$F1917*0.8,if((year($D1917)+1)=L$1,$F1917*0.6,$F1917*0.4)) ,""),if($E1917="Minors",0,if($E1917="FA Contract",if(and(L$1&lt;=$I1917,L$1&gt;=$H1917),$F1917,""),if($E1917="YP Contract",if(L$1=$H1917,500000,if(L$1=($H1917+1),1000000,if(L$1=($H1917+2),1500000,"")))))))))</f>
        <v/>
      </c>
      <c r="M1917" s="65" t="str">
        <f t="shared" si="2837"/>
        <v/>
      </c>
      <c r="N1917" s="65" t="str">
        <f t="shared" si="2837"/>
        <v/>
      </c>
      <c r="O1917" s="65" t="str">
        <f t="shared" si="2837"/>
        <v/>
      </c>
      <c r="P1917" s="65" t="str">
        <f t="shared" si="2837"/>
        <v/>
      </c>
      <c r="Q1917" s="65" t="str">
        <f t="shared" si="2837"/>
        <v/>
      </c>
      <c r="R1917" s="65" t="str">
        <f t="shared" si="2837"/>
        <v/>
      </c>
      <c r="S1917" s="65" t="str">
        <f t="shared" si="2837"/>
        <v/>
      </c>
      <c r="T1917" s="65" t="str">
        <f t="shared" si="2837"/>
        <v/>
      </c>
      <c r="U1917" s="65" t="str">
        <f t="shared" si="2837"/>
        <v/>
      </c>
      <c r="V1917" s="65" t="str">
        <f t="shared" si="2837"/>
        <v/>
      </c>
      <c r="W1917" s="65" t="str">
        <f t="shared" si="2837"/>
        <v/>
      </c>
      <c r="X1917" s="65" t="str">
        <f t="shared" si="2837"/>
        <v/>
      </c>
      <c r="Y1917" s="65" t="str">
        <f t="shared" si="2837"/>
        <v/>
      </c>
      <c r="Z1917" s="65" t="str">
        <f t="shared" si="2837"/>
        <v/>
      </c>
    </row>
    <row r="1918">
      <c r="B1918" s="23"/>
      <c r="C1918" s="9"/>
      <c r="D1918" s="9"/>
      <c r="E1918" s="9"/>
      <c r="F1918" s="2"/>
      <c r="G1918" s="3"/>
      <c r="I1918" s="64" t="str">
        <f t="shared" si="4"/>
        <v/>
      </c>
      <c r="J1918" s="13" t="str">
        <f t="shared" si="1840"/>
        <v/>
      </c>
      <c r="K1918" s="13" t="str">
        <f t="shared" si="1879"/>
        <v/>
      </c>
      <c r="L1918" s="65" t="str">
        <f t="shared" ref="L1918:Z1918" si="2838">if($E1918="","",if($E1918="Injured",if(and(L$1=year(today()),L$1&lt;=$I1918,L$1&gt;=$H1918),0,if(and(L$1&lt;=$I1918,L$1&gt;=$H1918),$F1918,"")),if($E1918="Dropped",if(and(L$1&lt;=$I1918,L$1&gt;=$H1918),if(Year($D1918)=L$1,$F1918*0.8,if((year($D1918)+1)=L$1,$F1918*0.6,$F1918*0.4)) ,""),if($E1918="Minors",0,if($E1918="FA Contract",if(and(L$1&lt;=$I1918,L$1&gt;=$H1918),$F1918,""),if($E1918="YP Contract",if(L$1=$H1918,500000,if(L$1=($H1918+1),1000000,if(L$1=($H1918+2),1500000,"")))))))))</f>
        <v/>
      </c>
      <c r="M1918" s="65" t="str">
        <f t="shared" si="2838"/>
        <v/>
      </c>
      <c r="N1918" s="65" t="str">
        <f t="shared" si="2838"/>
        <v/>
      </c>
      <c r="O1918" s="65" t="str">
        <f t="shared" si="2838"/>
        <v/>
      </c>
      <c r="P1918" s="65" t="str">
        <f t="shared" si="2838"/>
        <v/>
      </c>
      <c r="Q1918" s="65" t="str">
        <f t="shared" si="2838"/>
        <v/>
      </c>
      <c r="R1918" s="65" t="str">
        <f t="shared" si="2838"/>
        <v/>
      </c>
      <c r="S1918" s="65" t="str">
        <f t="shared" si="2838"/>
        <v/>
      </c>
      <c r="T1918" s="65" t="str">
        <f t="shared" si="2838"/>
        <v/>
      </c>
      <c r="U1918" s="65" t="str">
        <f t="shared" si="2838"/>
        <v/>
      </c>
      <c r="V1918" s="65" t="str">
        <f t="shared" si="2838"/>
        <v/>
      </c>
      <c r="W1918" s="65" t="str">
        <f t="shared" si="2838"/>
        <v/>
      </c>
      <c r="X1918" s="65" t="str">
        <f t="shared" si="2838"/>
        <v/>
      </c>
      <c r="Y1918" s="65" t="str">
        <f t="shared" si="2838"/>
        <v/>
      </c>
      <c r="Z1918" s="65" t="str">
        <f t="shared" si="2838"/>
        <v/>
      </c>
    </row>
    <row r="1919">
      <c r="B1919" s="23"/>
      <c r="C1919" s="9"/>
      <c r="D1919" s="9"/>
      <c r="E1919" s="9"/>
      <c r="F1919" s="2"/>
      <c r="G1919" s="3"/>
      <c r="I1919" s="64" t="str">
        <f t="shared" si="4"/>
        <v/>
      </c>
      <c r="J1919" s="13" t="str">
        <f t="shared" si="1840"/>
        <v/>
      </c>
      <c r="K1919" s="13" t="str">
        <f t="shared" si="1879"/>
        <v/>
      </c>
      <c r="L1919" s="65" t="str">
        <f t="shared" ref="L1919:Z1919" si="2839">if($E1919="","",if($E1919="Injured",if(and(L$1=year(today()),L$1&lt;=$I1919,L$1&gt;=$H1919),0,if(and(L$1&lt;=$I1919,L$1&gt;=$H1919),$F1919,"")),if($E1919="Dropped",if(and(L$1&lt;=$I1919,L$1&gt;=$H1919),if(Year($D1919)=L$1,$F1919*0.8,if((year($D1919)+1)=L$1,$F1919*0.6,$F1919*0.4)) ,""),if($E1919="Minors",0,if($E1919="FA Contract",if(and(L$1&lt;=$I1919,L$1&gt;=$H1919),$F1919,""),if($E1919="YP Contract",if(L$1=$H1919,500000,if(L$1=($H1919+1),1000000,if(L$1=($H1919+2),1500000,"")))))))))</f>
        <v/>
      </c>
      <c r="M1919" s="65" t="str">
        <f t="shared" si="2839"/>
        <v/>
      </c>
      <c r="N1919" s="65" t="str">
        <f t="shared" si="2839"/>
        <v/>
      </c>
      <c r="O1919" s="65" t="str">
        <f t="shared" si="2839"/>
        <v/>
      </c>
      <c r="P1919" s="65" t="str">
        <f t="shared" si="2839"/>
        <v/>
      </c>
      <c r="Q1919" s="65" t="str">
        <f t="shared" si="2839"/>
        <v/>
      </c>
      <c r="R1919" s="65" t="str">
        <f t="shared" si="2839"/>
        <v/>
      </c>
      <c r="S1919" s="65" t="str">
        <f t="shared" si="2839"/>
        <v/>
      </c>
      <c r="T1919" s="65" t="str">
        <f t="shared" si="2839"/>
        <v/>
      </c>
      <c r="U1919" s="65" t="str">
        <f t="shared" si="2839"/>
        <v/>
      </c>
      <c r="V1919" s="65" t="str">
        <f t="shared" si="2839"/>
        <v/>
      </c>
      <c r="W1919" s="65" t="str">
        <f t="shared" si="2839"/>
        <v/>
      </c>
      <c r="X1919" s="65" t="str">
        <f t="shared" si="2839"/>
        <v/>
      </c>
      <c r="Y1919" s="65" t="str">
        <f t="shared" si="2839"/>
        <v/>
      </c>
      <c r="Z1919" s="65" t="str">
        <f t="shared" si="2839"/>
        <v/>
      </c>
    </row>
    <row r="1920">
      <c r="B1920" s="23"/>
      <c r="C1920" s="9"/>
      <c r="D1920" s="9"/>
      <c r="E1920" s="9"/>
      <c r="F1920" s="2"/>
      <c r="G1920" s="3"/>
      <c r="I1920" s="64" t="str">
        <f t="shared" si="4"/>
        <v/>
      </c>
      <c r="J1920" s="13" t="str">
        <f t="shared" si="1840"/>
        <v/>
      </c>
      <c r="K1920" s="13" t="str">
        <f t="shared" si="1879"/>
        <v/>
      </c>
      <c r="L1920" s="65" t="str">
        <f t="shared" ref="L1920:Z1920" si="2840">if($E1920="","",if($E1920="Injured",if(and(L$1=year(today()),L$1&lt;=$I1920,L$1&gt;=$H1920),0,if(and(L$1&lt;=$I1920,L$1&gt;=$H1920),$F1920,"")),if($E1920="Dropped",if(and(L$1&lt;=$I1920,L$1&gt;=$H1920),if(Year($D1920)=L$1,$F1920*0.8,if((year($D1920)+1)=L$1,$F1920*0.6,$F1920*0.4)) ,""),if($E1920="Minors",0,if($E1920="FA Contract",if(and(L$1&lt;=$I1920,L$1&gt;=$H1920),$F1920,""),if($E1920="YP Contract",if(L$1=$H1920,500000,if(L$1=($H1920+1),1000000,if(L$1=($H1920+2),1500000,"")))))))))</f>
        <v/>
      </c>
      <c r="M1920" s="65" t="str">
        <f t="shared" si="2840"/>
        <v/>
      </c>
      <c r="N1920" s="65" t="str">
        <f t="shared" si="2840"/>
        <v/>
      </c>
      <c r="O1920" s="65" t="str">
        <f t="shared" si="2840"/>
        <v/>
      </c>
      <c r="P1920" s="65" t="str">
        <f t="shared" si="2840"/>
        <v/>
      </c>
      <c r="Q1920" s="65" t="str">
        <f t="shared" si="2840"/>
        <v/>
      </c>
      <c r="R1920" s="65" t="str">
        <f t="shared" si="2840"/>
        <v/>
      </c>
      <c r="S1920" s="65" t="str">
        <f t="shared" si="2840"/>
        <v/>
      </c>
      <c r="T1920" s="65" t="str">
        <f t="shared" si="2840"/>
        <v/>
      </c>
      <c r="U1920" s="65" t="str">
        <f t="shared" si="2840"/>
        <v/>
      </c>
      <c r="V1920" s="65" t="str">
        <f t="shared" si="2840"/>
        <v/>
      </c>
      <c r="W1920" s="65" t="str">
        <f t="shared" si="2840"/>
        <v/>
      </c>
      <c r="X1920" s="65" t="str">
        <f t="shared" si="2840"/>
        <v/>
      </c>
      <c r="Y1920" s="65" t="str">
        <f t="shared" si="2840"/>
        <v/>
      </c>
      <c r="Z1920" s="65" t="str">
        <f t="shared" si="2840"/>
        <v/>
      </c>
    </row>
    <row r="1921">
      <c r="B1921" s="23"/>
      <c r="C1921" s="9"/>
      <c r="D1921" s="9"/>
      <c r="E1921" s="9"/>
      <c r="F1921" s="2"/>
      <c r="G1921" s="3"/>
      <c r="I1921" s="64" t="str">
        <f t="shared" si="4"/>
        <v/>
      </c>
      <c r="J1921" s="13" t="str">
        <f t="shared" si="1840"/>
        <v/>
      </c>
      <c r="K1921" s="13" t="str">
        <f t="shared" si="1879"/>
        <v/>
      </c>
      <c r="L1921" s="65" t="str">
        <f t="shared" ref="L1921:Z1921" si="2841">if($E1921="","",if($E1921="Injured",if(and(L$1=year(today()),L$1&lt;=$I1921,L$1&gt;=$H1921),0,if(and(L$1&lt;=$I1921,L$1&gt;=$H1921),$F1921,"")),if($E1921="Dropped",if(and(L$1&lt;=$I1921,L$1&gt;=$H1921),if(Year($D1921)=L$1,$F1921*0.8,if((year($D1921)+1)=L$1,$F1921*0.6,$F1921*0.4)) ,""),if($E1921="Minors",0,if($E1921="FA Contract",if(and(L$1&lt;=$I1921,L$1&gt;=$H1921),$F1921,""),if($E1921="YP Contract",if(L$1=$H1921,500000,if(L$1=($H1921+1),1000000,if(L$1=($H1921+2),1500000,"")))))))))</f>
        <v/>
      </c>
      <c r="M1921" s="65" t="str">
        <f t="shared" si="2841"/>
        <v/>
      </c>
      <c r="N1921" s="65" t="str">
        <f t="shared" si="2841"/>
        <v/>
      </c>
      <c r="O1921" s="65" t="str">
        <f t="shared" si="2841"/>
        <v/>
      </c>
      <c r="P1921" s="65" t="str">
        <f t="shared" si="2841"/>
        <v/>
      </c>
      <c r="Q1921" s="65" t="str">
        <f t="shared" si="2841"/>
        <v/>
      </c>
      <c r="R1921" s="65" t="str">
        <f t="shared" si="2841"/>
        <v/>
      </c>
      <c r="S1921" s="65" t="str">
        <f t="shared" si="2841"/>
        <v/>
      </c>
      <c r="T1921" s="65" t="str">
        <f t="shared" si="2841"/>
        <v/>
      </c>
      <c r="U1921" s="65" t="str">
        <f t="shared" si="2841"/>
        <v/>
      </c>
      <c r="V1921" s="65" t="str">
        <f t="shared" si="2841"/>
        <v/>
      </c>
      <c r="W1921" s="65" t="str">
        <f t="shared" si="2841"/>
        <v/>
      </c>
      <c r="X1921" s="65" t="str">
        <f t="shared" si="2841"/>
        <v/>
      </c>
      <c r="Y1921" s="65" t="str">
        <f t="shared" si="2841"/>
        <v/>
      </c>
      <c r="Z1921" s="65" t="str">
        <f t="shared" si="2841"/>
        <v/>
      </c>
    </row>
    <row r="1922">
      <c r="B1922" s="23"/>
      <c r="C1922" s="9"/>
      <c r="D1922" s="9"/>
      <c r="E1922" s="9"/>
      <c r="F1922" s="2"/>
      <c r="G1922" s="3"/>
      <c r="I1922" s="64" t="str">
        <f t="shared" si="4"/>
        <v/>
      </c>
      <c r="J1922" s="13" t="str">
        <f t="shared" si="1840"/>
        <v/>
      </c>
      <c r="K1922" s="13" t="str">
        <f t="shared" si="1879"/>
        <v/>
      </c>
      <c r="L1922" s="65" t="str">
        <f t="shared" ref="L1922:Z1922" si="2842">if($E1922="","",if($E1922="Injured",if(and(L$1=year(today()),L$1&lt;=$I1922,L$1&gt;=$H1922),0,if(and(L$1&lt;=$I1922,L$1&gt;=$H1922),$F1922,"")),if($E1922="Dropped",if(and(L$1&lt;=$I1922,L$1&gt;=$H1922),if(Year($D1922)=L$1,$F1922*0.8,if((year($D1922)+1)=L$1,$F1922*0.6,$F1922*0.4)) ,""),if($E1922="Minors",0,if($E1922="FA Contract",if(and(L$1&lt;=$I1922,L$1&gt;=$H1922),$F1922,""),if($E1922="YP Contract",if(L$1=$H1922,500000,if(L$1=($H1922+1),1000000,if(L$1=($H1922+2),1500000,"")))))))))</f>
        <v/>
      </c>
      <c r="M1922" s="65" t="str">
        <f t="shared" si="2842"/>
        <v/>
      </c>
      <c r="N1922" s="65" t="str">
        <f t="shared" si="2842"/>
        <v/>
      </c>
      <c r="O1922" s="65" t="str">
        <f t="shared" si="2842"/>
        <v/>
      </c>
      <c r="P1922" s="65" t="str">
        <f t="shared" si="2842"/>
        <v/>
      </c>
      <c r="Q1922" s="65" t="str">
        <f t="shared" si="2842"/>
        <v/>
      </c>
      <c r="R1922" s="65" t="str">
        <f t="shared" si="2842"/>
        <v/>
      </c>
      <c r="S1922" s="65" t="str">
        <f t="shared" si="2842"/>
        <v/>
      </c>
      <c r="T1922" s="65" t="str">
        <f t="shared" si="2842"/>
        <v/>
      </c>
      <c r="U1922" s="65" t="str">
        <f t="shared" si="2842"/>
        <v/>
      </c>
      <c r="V1922" s="65" t="str">
        <f t="shared" si="2842"/>
        <v/>
      </c>
      <c r="W1922" s="65" t="str">
        <f t="shared" si="2842"/>
        <v/>
      </c>
      <c r="X1922" s="65" t="str">
        <f t="shared" si="2842"/>
        <v/>
      </c>
      <c r="Y1922" s="65" t="str">
        <f t="shared" si="2842"/>
        <v/>
      </c>
      <c r="Z1922" s="65" t="str">
        <f t="shared" si="2842"/>
        <v/>
      </c>
    </row>
    <row r="1923">
      <c r="B1923" s="23"/>
      <c r="C1923" s="9"/>
      <c r="D1923" s="9"/>
      <c r="E1923" s="9"/>
      <c r="F1923" s="2"/>
      <c r="G1923" s="3"/>
      <c r="I1923" s="64" t="str">
        <f t="shared" si="4"/>
        <v/>
      </c>
      <c r="J1923" s="13" t="str">
        <f t="shared" si="1840"/>
        <v/>
      </c>
      <c r="K1923" s="13" t="str">
        <f t="shared" si="1879"/>
        <v/>
      </c>
      <c r="L1923" s="65" t="str">
        <f t="shared" ref="L1923:Z1923" si="2843">if($E1923="","",if($E1923="Injured",if(and(L$1=year(today()),L$1&lt;=$I1923,L$1&gt;=$H1923),0,if(and(L$1&lt;=$I1923,L$1&gt;=$H1923),$F1923,"")),if($E1923="Dropped",if(and(L$1&lt;=$I1923,L$1&gt;=$H1923),if(Year($D1923)=L$1,$F1923*0.8,if((year($D1923)+1)=L$1,$F1923*0.6,$F1923*0.4)) ,""),if($E1923="Minors",0,if($E1923="FA Contract",if(and(L$1&lt;=$I1923,L$1&gt;=$H1923),$F1923,""),if($E1923="YP Contract",if(L$1=$H1923,500000,if(L$1=($H1923+1),1000000,if(L$1=($H1923+2),1500000,"")))))))))</f>
        <v/>
      </c>
      <c r="M1923" s="65" t="str">
        <f t="shared" si="2843"/>
        <v/>
      </c>
      <c r="N1923" s="65" t="str">
        <f t="shared" si="2843"/>
        <v/>
      </c>
      <c r="O1923" s="65" t="str">
        <f t="shared" si="2843"/>
        <v/>
      </c>
      <c r="P1923" s="65" t="str">
        <f t="shared" si="2843"/>
        <v/>
      </c>
      <c r="Q1923" s="65" t="str">
        <f t="shared" si="2843"/>
        <v/>
      </c>
      <c r="R1923" s="65" t="str">
        <f t="shared" si="2843"/>
        <v/>
      </c>
      <c r="S1923" s="65" t="str">
        <f t="shared" si="2843"/>
        <v/>
      </c>
      <c r="T1923" s="65" t="str">
        <f t="shared" si="2843"/>
        <v/>
      </c>
      <c r="U1923" s="65" t="str">
        <f t="shared" si="2843"/>
        <v/>
      </c>
      <c r="V1923" s="65" t="str">
        <f t="shared" si="2843"/>
        <v/>
      </c>
      <c r="W1923" s="65" t="str">
        <f t="shared" si="2843"/>
        <v/>
      </c>
      <c r="X1923" s="65" t="str">
        <f t="shared" si="2843"/>
        <v/>
      </c>
      <c r="Y1923" s="65" t="str">
        <f t="shared" si="2843"/>
        <v/>
      </c>
      <c r="Z1923" s="65" t="str">
        <f t="shared" si="2843"/>
        <v/>
      </c>
    </row>
    <row r="1924">
      <c r="B1924" s="23"/>
      <c r="C1924" s="9"/>
      <c r="D1924" s="9"/>
      <c r="E1924" s="9"/>
      <c r="F1924" s="2"/>
      <c r="G1924" s="3"/>
      <c r="I1924" s="64" t="str">
        <f t="shared" si="4"/>
        <v/>
      </c>
      <c r="J1924" s="13" t="str">
        <f t="shared" si="1840"/>
        <v/>
      </c>
      <c r="K1924" s="13" t="str">
        <f t="shared" si="1879"/>
        <v/>
      </c>
      <c r="L1924" s="65" t="str">
        <f t="shared" ref="L1924:Z1924" si="2844">if($E1924="","",if($E1924="Injured",if(and(L$1=year(today()),L$1&lt;=$I1924,L$1&gt;=$H1924),0,if(and(L$1&lt;=$I1924,L$1&gt;=$H1924),$F1924,"")),if($E1924="Dropped",if(and(L$1&lt;=$I1924,L$1&gt;=$H1924),if(Year($D1924)=L$1,$F1924*0.8,if((year($D1924)+1)=L$1,$F1924*0.6,$F1924*0.4)) ,""),if($E1924="Minors",0,if($E1924="FA Contract",if(and(L$1&lt;=$I1924,L$1&gt;=$H1924),$F1924,""),if($E1924="YP Contract",if(L$1=$H1924,500000,if(L$1=($H1924+1),1000000,if(L$1=($H1924+2),1500000,"")))))))))</f>
        <v/>
      </c>
      <c r="M1924" s="65" t="str">
        <f t="shared" si="2844"/>
        <v/>
      </c>
      <c r="N1924" s="65" t="str">
        <f t="shared" si="2844"/>
        <v/>
      </c>
      <c r="O1924" s="65" t="str">
        <f t="shared" si="2844"/>
        <v/>
      </c>
      <c r="P1924" s="65" t="str">
        <f t="shared" si="2844"/>
        <v/>
      </c>
      <c r="Q1924" s="65" t="str">
        <f t="shared" si="2844"/>
        <v/>
      </c>
      <c r="R1924" s="65" t="str">
        <f t="shared" si="2844"/>
        <v/>
      </c>
      <c r="S1924" s="65" t="str">
        <f t="shared" si="2844"/>
        <v/>
      </c>
      <c r="T1924" s="65" t="str">
        <f t="shared" si="2844"/>
        <v/>
      </c>
      <c r="U1924" s="65" t="str">
        <f t="shared" si="2844"/>
        <v/>
      </c>
      <c r="V1924" s="65" t="str">
        <f t="shared" si="2844"/>
        <v/>
      </c>
      <c r="W1924" s="65" t="str">
        <f t="shared" si="2844"/>
        <v/>
      </c>
      <c r="X1924" s="65" t="str">
        <f t="shared" si="2844"/>
        <v/>
      </c>
      <c r="Y1924" s="65" t="str">
        <f t="shared" si="2844"/>
        <v/>
      </c>
      <c r="Z1924" s="65" t="str">
        <f t="shared" si="2844"/>
        <v/>
      </c>
    </row>
    <row r="1925">
      <c r="B1925" s="23"/>
      <c r="C1925" s="9"/>
      <c r="D1925" s="9"/>
      <c r="E1925" s="9"/>
      <c r="F1925" s="2"/>
      <c r="G1925" s="3"/>
      <c r="I1925" s="64" t="str">
        <f t="shared" si="4"/>
        <v/>
      </c>
      <c r="J1925" s="13" t="str">
        <f t="shared" si="1840"/>
        <v/>
      </c>
      <c r="K1925" s="13" t="str">
        <f t="shared" si="1879"/>
        <v/>
      </c>
      <c r="L1925" s="65" t="str">
        <f t="shared" ref="L1925:Z1925" si="2845">if($E1925="","",if($E1925="Injured",if(and(L$1=year(today()),L$1&lt;=$I1925,L$1&gt;=$H1925),0,if(and(L$1&lt;=$I1925,L$1&gt;=$H1925),$F1925,"")),if($E1925="Dropped",if(and(L$1&lt;=$I1925,L$1&gt;=$H1925),if(Year($D1925)=L$1,$F1925*0.8,if((year($D1925)+1)=L$1,$F1925*0.6,$F1925*0.4)) ,""),if($E1925="Minors",0,if($E1925="FA Contract",if(and(L$1&lt;=$I1925,L$1&gt;=$H1925),$F1925,""),if($E1925="YP Contract",if(L$1=$H1925,500000,if(L$1=($H1925+1),1000000,if(L$1=($H1925+2),1500000,"")))))))))</f>
        <v/>
      </c>
      <c r="M1925" s="65" t="str">
        <f t="shared" si="2845"/>
        <v/>
      </c>
      <c r="N1925" s="65" t="str">
        <f t="shared" si="2845"/>
        <v/>
      </c>
      <c r="O1925" s="65" t="str">
        <f t="shared" si="2845"/>
        <v/>
      </c>
      <c r="P1925" s="65" t="str">
        <f t="shared" si="2845"/>
        <v/>
      </c>
      <c r="Q1925" s="65" t="str">
        <f t="shared" si="2845"/>
        <v/>
      </c>
      <c r="R1925" s="65" t="str">
        <f t="shared" si="2845"/>
        <v/>
      </c>
      <c r="S1925" s="65" t="str">
        <f t="shared" si="2845"/>
        <v/>
      </c>
      <c r="T1925" s="65" t="str">
        <f t="shared" si="2845"/>
        <v/>
      </c>
      <c r="U1925" s="65" t="str">
        <f t="shared" si="2845"/>
        <v/>
      </c>
      <c r="V1925" s="65" t="str">
        <f t="shared" si="2845"/>
        <v/>
      </c>
      <c r="W1925" s="65" t="str">
        <f t="shared" si="2845"/>
        <v/>
      </c>
      <c r="X1925" s="65" t="str">
        <f t="shared" si="2845"/>
        <v/>
      </c>
      <c r="Y1925" s="65" t="str">
        <f t="shared" si="2845"/>
        <v/>
      </c>
      <c r="Z1925" s="65" t="str">
        <f t="shared" si="2845"/>
        <v/>
      </c>
    </row>
    <row r="1926">
      <c r="B1926" s="23"/>
      <c r="C1926" s="9"/>
      <c r="D1926" s="9"/>
      <c r="E1926" s="9"/>
      <c r="F1926" s="2"/>
      <c r="G1926" s="3"/>
      <c r="I1926" s="64" t="str">
        <f t="shared" si="4"/>
        <v/>
      </c>
      <c r="J1926" s="13" t="str">
        <f t="shared" si="1840"/>
        <v/>
      </c>
      <c r="K1926" s="13" t="str">
        <f t="shared" si="1879"/>
        <v/>
      </c>
      <c r="L1926" s="65" t="str">
        <f t="shared" ref="L1926:Z1926" si="2846">if($E1926="","",if($E1926="Injured",if(and(L$1=year(today()),L$1&lt;=$I1926,L$1&gt;=$H1926),0,if(and(L$1&lt;=$I1926,L$1&gt;=$H1926),$F1926,"")),if($E1926="Dropped",if(and(L$1&lt;=$I1926,L$1&gt;=$H1926),if(Year($D1926)=L$1,$F1926*0.8,if((year($D1926)+1)=L$1,$F1926*0.6,$F1926*0.4)) ,""),if($E1926="Minors",0,if($E1926="FA Contract",if(and(L$1&lt;=$I1926,L$1&gt;=$H1926),$F1926,""),if($E1926="YP Contract",if(L$1=$H1926,500000,if(L$1=($H1926+1),1000000,if(L$1=($H1926+2),1500000,"")))))))))</f>
        <v/>
      </c>
      <c r="M1926" s="65" t="str">
        <f t="shared" si="2846"/>
        <v/>
      </c>
      <c r="N1926" s="65" t="str">
        <f t="shared" si="2846"/>
        <v/>
      </c>
      <c r="O1926" s="65" t="str">
        <f t="shared" si="2846"/>
        <v/>
      </c>
      <c r="P1926" s="65" t="str">
        <f t="shared" si="2846"/>
        <v/>
      </c>
      <c r="Q1926" s="65" t="str">
        <f t="shared" si="2846"/>
        <v/>
      </c>
      <c r="R1926" s="65" t="str">
        <f t="shared" si="2846"/>
        <v/>
      </c>
      <c r="S1926" s="65" t="str">
        <f t="shared" si="2846"/>
        <v/>
      </c>
      <c r="T1926" s="65" t="str">
        <f t="shared" si="2846"/>
        <v/>
      </c>
      <c r="U1926" s="65" t="str">
        <f t="shared" si="2846"/>
        <v/>
      </c>
      <c r="V1926" s="65" t="str">
        <f t="shared" si="2846"/>
        <v/>
      </c>
      <c r="W1926" s="65" t="str">
        <f t="shared" si="2846"/>
        <v/>
      </c>
      <c r="X1926" s="65" t="str">
        <f t="shared" si="2846"/>
        <v/>
      </c>
      <c r="Y1926" s="65" t="str">
        <f t="shared" si="2846"/>
        <v/>
      </c>
      <c r="Z1926" s="65" t="str">
        <f t="shared" si="2846"/>
        <v/>
      </c>
    </row>
    <row r="1927">
      <c r="B1927" s="23"/>
      <c r="C1927" s="9"/>
      <c r="D1927" s="9"/>
      <c r="E1927" s="9"/>
      <c r="F1927" s="2"/>
      <c r="G1927" s="3"/>
      <c r="I1927" s="64" t="str">
        <f t="shared" si="4"/>
        <v/>
      </c>
      <c r="J1927" s="13" t="str">
        <f t="shared" si="1840"/>
        <v/>
      </c>
      <c r="K1927" s="13" t="str">
        <f t="shared" si="1879"/>
        <v/>
      </c>
      <c r="L1927" s="65" t="str">
        <f t="shared" ref="L1927:Z1927" si="2847">if($E1927="","",if($E1927="Injured",if(and(L$1=year(today()),L$1&lt;=$I1927,L$1&gt;=$H1927),0,if(and(L$1&lt;=$I1927,L$1&gt;=$H1927),$F1927,"")),if($E1927="Dropped",if(and(L$1&lt;=$I1927,L$1&gt;=$H1927),if(Year($D1927)=L$1,$F1927*0.8,if((year($D1927)+1)=L$1,$F1927*0.6,$F1927*0.4)) ,""),if($E1927="Minors",0,if($E1927="FA Contract",if(and(L$1&lt;=$I1927,L$1&gt;=$H1927),$F1927,""),if($E1927="YP Contract",if(L$1=$H1927,500000,if(L$1=($H1927+1),1000000,if(L$1=($H1927+2),1500000,"")))))))))</f>
        <v/>
      </c>
      <c r="M1927" s="65" t="str">
        <f t="shared" si="2847"/>
        <v/>
      </c>
      <c r="N1927" s="65" t="str">
        <f t="shared" si="2847"/>
        <v/>
      </c>
      <c r="O1927" s="65" t="str">
        <f t="shared" si="2847"/>
        <v/>
      </c>
      <c r="P1927" s="65" t="str">
        <f t="shared" si="2847"/>
        <v/>
      </c>
      <c r="Q1927" s="65" t="str">
        <f t="shared" si="2847"/>
        <v/>
      </c>
      <c r="R1927" s="65" t="str">
        <f t="shared" si="2847"/>
        <v/>
      </c>
      <c r="S1927" s="65" t="str">
        <f t="shared" si="2847"/>
        <v/>
      </c>
      <c r="T1927" s="65" t="str">
        <f t="shared" si="2847"/>
        <v/>
      </c>
      <c r="U1927" s="65" t="str">
        <f t="shared" si="2847"/>
        <v/>
      </c>
      <c r="V1927" s="65" t="str">
        <f t="shared" si="2847"/>
        <v/>
      </c>
      <c r="W1927" s="65" t="str">
        <f t="shared" si="2847"/>
        <v/>
      </c>
      <c r="X1927" s="65" t="str">
        <f t="shared" si="2847"/>
        <v/>
      </c>
      <c r="Y1927" s="65" t="str">
        <f t="shared" si="2847"/>
        <v/>
      </c>
      <c r="Z1927" s="65" t="str">
        <f t="shared" si="2847"/>
        <v/>
      </c>
    </row>
    <row r="1928">
      <c r="B1928" s="23"/>
      <c r="C1928" s="9"/>
      <c r="D1928" s="9"/>
      <c r="E1928" s="9"/>
      <c r="F1928" s="2"/>
      <c r="G1928" s="3"/>
      <c r="I1928" s="64" t="str">
        <f t="shared" si="4"/>
        <v/>
      </c>
      <c r="J1928" s="13" t="str">
        <f t="shared" si="1840"/>
        <v/>
      </c>
      <c r="K1928" s="13" t="str">
        <f t="shared" si="1879"/>
        <v/>
      </c>
      <c r="L1928" s="65" t="str">
        <f t="shared" ref="L1928:Z1928" si="2848">if($E1928="","",if($E1928="Injured",if(and(L$1=year(today()),L$1&lt;=$I1928,L$1&gt;=$H1928),0,if(and(L$1&lt;=$I1928,L$1&gt;=$H1928),$F1928,"")),if($E1928="Dropped",if(and(L$1&lt;=$I1928,L$1&gt;=$H1928),if(Year($D1928)=L$1,$F1928*0.8,if((year($D1928)+1)=L$1,$F1928*0.6,$F1928*0.4)) ,""),if($E1928="Minors",0,if($E1928="FA Contract",if(and(L$1&lt;=$I1928,L$1&gt;=$H1928),$F1928,""),if($E1928="YP Contract",if(L$1=$H1928,500000,if(L$1=($H1928+1),1000000,if(L$1=($H1928+2),1500000,"")))))))))</f>
        <v/>
      </c>
      <c r="M1928" s="65" t="str">
        <f t="shared" si="2848"/>
        <v/>
      </c>
      <c r="N1928" s="65" t="str">
        <f t="shared" si="2848"/>
        <v/>
      </c>
      <c r="O1928" s="65" t="str">
        <f t="shared" si="2848"/>
        <v/>
      </c>
      <c r="P1928" s="65" t="str">
        <f t="shared" si="2848"/>
        <v/>
      </c>
      <c r="Q1928" s="65" t="str">
        <f t="shared" si="2848"/>
        <v/>
      </c>
      <c r="R1928" s="65" t="str">
        <f t="shared" si="2848"/>
        <v/>
      </c>
      <c r="S1928" s="65" t="str">
        <f t="shared" si="2848"/>
        <v/>
      </c>
      <c r="T1928" s="65" t="str">
        <f t="shared" si="2848"/>
        <v/>
      </c>
      <c r="U1928" s="65" t="str">
        <f t="shared" si="2848"/>
        <v/>
      </c>
      <c r="V1928" s="65" t="str">
        <f t="shared" si="2848"/>
        <v/>
      </c>
      <c r="W1928" s="65" t="str">
        <f t="shared" si="2848"/>
        <v/>
      </c>
      <c r="X1928" s="65" t="str">
        <f t="shared" si="2848"/>
        <v/>
      </c>
      <c r="Y1928" s="65" t="str">
        <f t="shared" si="2848"/>
        <v/>
      </c>
      <c r="Z1928" s="65" t="str">
        <f t="shared" si="2848"/>
        <v/>
      </c>
    </row>
    <row r="1929">
      <c r="B1929" s="23"/>
      <c r="C1929" s="9"/>
      <c r="D1929" s="9"/>
      <c r="E1929" s="9"/>
      <c r="F1929" s="2"/>
      <c r="G1929" s="3"/>
      <c r="I1929" s="64" t="str">
        <f t="shared" si="4"/>
        <v/>
      </c>
      <c r="J1929" s="13" t="str">
        <f t="shared" si="1840"/>
        <v/>
      </c>
      <c r="K1929" s="13" t="str">
        <f t="shared" si="1879"/>
        <v/>
      </c>
      <c r="L1929" s="65" t="str">
        <f t="shared" ref="L1929:Z1929" si="2849">if($E1929="","",if($E1929="Injured",if(and(L$1=year(today()),L$1&lt;=$I1929,L$1&gt;=$H1929),0,if(and(L$1&lt;=$I1929,L$1&gt;=$H1929),$F1929,"")),if($E1929="Dropped",if(and(L$1&lt;=$I1929,L$1&gt;=$H1929),if(Year($D1929)=L$1,$F1929*0.8,if((year($D1929)+1)=L$1,$F1929*0.6,$F1929*0.4)) ,""),if($E1929="Minors",0,if($E1929="FA Contract",if(and(L$1&lt;=$I1929,L$1&gt;=$H1929),$F1929,""),if($E1929="YP Contract",if(L$1=$H1929,500000,if(L$1=($H1929+1),1000000,if(L$1=($H1929+2),1500000,"")))))))))</f>
        <v/>
      </c>
      <c r="M1929" s="65" t="str">
        <f t="shared" si="2849"/>
        <v/>
      </c>
      <c r="N1929" s="65" t="str">
        <f t="shared" si="2849"/>
        <v/>
      </c>
      <c r="O1929" s="65" t="str">
        <f t="shared" si="2849"/>
        <v/>
      </c>
      <c r="P1929" s="65" t="str">
        <f t="shared" si="2849"/>
        <v/>
      </c>
      <c r="Q1929" s="65" t="str">
        <f t="shared" si="2849"/>
        <v/>
      </c>
      <c r="R1929" s="65" t="str">
        <f t="shared" si="2849"/>
        <v/>
      </c>
      <c r="S1929" s="65" t="str">
        <f t="shared" si="2849"/>
        <v/>
      </c>
      <c r="T1929" s="65" t="str">
        <f t="shared" si="2849"/>
        <v/>
      </c>
      <c r="U1929" s="65" t="str">
        <f t="shared" si="2849"/>
        <v/>
      </c>
      <c r="V1929" s="65" t="str">
        <f t="shared" si="2849"/>
        <v/>
      </c>
      <c r="W1929" s="65" t="str">
        <f t="shared" si="2849"/>
        <v/>
      </c>
      <c r="X1929" s="65" t="str">
        <f t="shared" si="2849"/>
        <v/>
      </c>
      <c r="Y1929" s="65" t="str">
        <f t="shared" si="2849"/>
        <v/>
      </c>
      <c r="Z1929" s="65" t="str">
        <f t="shared" si="2849"/>
        <v/>
      </c>
    </row>
    <row r="1930">
      <c r="B1930" s="23"/>
      <c r="C1930" s="9"/>
      <c r="D1930" s="9"/>
      <c r="E1930" s="9"/>
      <c r="F1930" s="2"/>
      <c r="G1930" s="3"/>
      <c r="I1930" s="64" t="str">
        <f t="shared" si="4"/>
        <v/>
      </c>
      <c r="J1930" s="13" t="str">
        <f t="shared" si="1840"/>
        <v/>
      </c>
      <c r="K1930" s="13" t="str">
        <f t="shared" si="1879"/>
        <v/>
      </c>
      <c r="L1930" s="65" t="str">
        <f t="shared" ref="L1930:Z1930" si="2850">if($E1930="","",if($E1930="Injured",if(and(L$1=year(today()),L$1&lt;=$I1930,L$1&gt;=$H1930),0,if(and(L$1&lt;=$I1930,L$1&gt;=$H1930),$F1930,"")),if($E1930="Dropped",if(and(L$1&lt;=$I1930,L$1&gt;=$H1930),if(Year($D1930)=L$1,$F1930*0.8,if((year($D1930)+1)=L$1,$F1930*0.6,$F1930*0.4)) ,""),if($E1930="Minors",0,if($E1930="FA Contract",if(and(L$1&lt;=$I1930,L$1&gt;=$H1930),$F1930,""),if($E1930="YP Contract",if(L$1=$H1930,500000,if(L$1=($H1930+1),1000000,if(L$1=($H1930+2),1500000,"")))))))))</f>
        <v/>
      </c>
      <c r="M1930" s="65" t="str">
        <f t="shared" si="2850"/>
        <v/>
      </c>
      <c r="N1930" s="65" t="str">
        <f t="shared" si="2850"/>
        <v/>
      </c>
      <c r="O1930" s="65" t="str">
        <f t="shared" si="2850"/>
        <v/>
      </c>
      <c r="P1930" s="65" t="str">
        <f t="shared" si="2850"/>
        <v/>
      </c>
      <c r="Q1930" s="65" t="str">
        <f t="shared" si="2850"/>
        <v/>
      </c>
      <c r="R1930" s="65" t="str">
        <f t="shared" si="2850"/>
        <v/>
      </c>
      <c r="S1930" s="65" t="str">
        <f t="shared" si="2850"/>
        <v/>
      </c>
      <c r="T1930" s="65" t="str">
        <f t="shared" si="2850"/>
        <v/>
      </c>
      <c r="U1930" s="65" t="str">
        <f t="shared" si="2850"/>
        <v/>
      </c>
      <c r="V1930" s="65" t="str">
        <f t="shared" si="2850"/>
        <v/>
      </c>
      <c r="W1930" s="65" t="str">
        <f t="shared" si="2850"/>
        <v/>
      </c>
      <c r="X1930" s="65" t="str">
        <f t="shared" si="2850"/>
        <v/>
      </c>
      <c r="Y1930" s="65" t="str">
        <f t="shared" si="2850"/>
        <v/>
      </c>
      <c r="Z1930" s="65" t="str">
        <f t="shared" si="2850"/>
        <v/>
      </c>
    </row>
    <row r="1931">
      <c r="B1931" s="23"/>
      <c r="C1931" s="9"/>
      <c r="D1931" s="9"/>
      <c r="E1931" s="9"/>
      <c r="F1931" s="2"/>
      <c r="G1931" s="3"/>
      <c r="I1931" s="64" t="str">
        <f t="shared" si="4"/>
        <v/>
      </c>
      <c r="J1931" s="13" t="str">
        <f t="shared" si="1840"/>
        <v/>
      </c>
      <c r="K1931" s="13" t="str">
        <f t="shared" si="1879"/>
        <v/>
      </c>
      <c r="L1931" s="65" t="str">
        <f t="shared" ref="L1931:Z1931" si="2851">if($E1931="","",if($E1931="Injured",if(and(L$1=year(today()),L$1&lt;=$I1931,L$1&gt;=$H1931),0,if(and(L$1&lt;=$I1931,L$1&gt;=$H1931),$F1931,"")),if($E1931="Dropped",if(and(L$1&lt;=$I1931,L$1&gt;=$H1931),if(Year($D1931)=L$1,$F1931*0.8,if((year($D1931)+1)=L$1,$F1931*0.6,$F1931*0.4)) ,""),if($E1931="Minors",0,if($E1931="FA Contract",if(and(L$1&lt;=$I1931,L$1&gt;=$H1931),$F1931,""),if($E1931="YP Contract",if(L$1=$H1931,500000,if(L$1=($H1931+1),1000000,if(L$1=($H1931+2),1500000,"")))))))))</f>
        <v/>
      </c>
      <c r="M1931" s="65" t="str">
        <f t="shared" si="2851"/>
        <v/>
      </c>
      <c r="N1931" s="65" t="str">
        <f t="shared" si="2851"/>
        <v/>
      </c>
      <c r="O1931" s="65" t="str">
        <f t="shared" si="2851"/>
        <v/>
      </c>
      <c r="P1931" s="65" t="str">
        <f t="shared" si="2851"/>
        <v/>
      </c>
      <c r="Q1931" s="65" t="str">
        <f t="shared" si="2851"/>
        <v/>
      </c>
      <c r="R1931" s="65" t="str">
        <f t="shared" si="2851"/>
        <v/>
      </c>
      <c r="S1931" s="65" t="str">
        <f t="shared" si="2851"/>
        <v/>
      </c>
      <c r="T1931" s="65" t="str">
        <f t="shared" si="2851"/>
        <v/>
      </c>
      <c r="U1931" s="65" t="str">
        <f t="shared" si="2851"/>
        <v/>
      </c>
      <c r="V1931" s="65" t="str">
        <f t="shared" si="2851"/>
        <v/>
      </c>
      <c r="W1931" s="65" t="str">
        <f t="shared" si="2851"/>
        <v/>
      </c>
      <c r="X1931" s="65" t="str">
        <f t="shared" si="2851"/>
        <v/>
      </c>
      <c r="Y1931" s="65" t="str">
        <f t="shared" si="2851"/>
        <v/>
      </c>
      <c r="Z1931" s="65" t="str">
        <f t="shared" si="2851"/>
        <v/>
      </c>
    </row>
    <row r="1932">
      <c r="B1932" s="23"/>
      <c r="C1932" s="9"/>
      <c r="D1932" s="9"/>
      <c r="E1932" s="9"/>
      <c r="F1932" s="2"/>
      <c r="G1932" s="3"/>
      <c r="I1932" s="64" t="str">
        <f t="shared" si="4"/>
        <v/>
      </c>
      <c r="J1932" s="13" t="str">
        <f t="shared" si="1840"/>
        <v/>
      </c>
      <c r="K1932" s="13" t="str">
        <f t="shared" si="1879"/>
        <v/>
      </c>
      <c r="L1932" s="65" t="str">
        <f t="shared" ref="L1932:Z1932" si="2852">if($E1932="","",if($E1932="Injured",if(and(L$1=year(today()),L$1&lt;=$I1932,L$1&gt;=$H1932),0,if(and(L$1&lt;=$I1932,L$1&gt;=$H1932),$F1932,"")),if($E1932="Dropped",if(and(L$1&lt;=$I1932,L$1&gt;=$H1932),if(Year($D1932)=L$1,$F1932*0.8,if((year($D1932)+1)=L$1,$F1932*0.6,$F1932*0.4)) ,""),if($E1932="Minors",0,if($E1932="FA Contract",if(and(L$1&lt;=$I1932,L$1&gt;=$H1932),$F1932,""),if($E1932="YP Contract",if(L$1=$H1932,500000,if(L$1=($H1932+1),1000000,if(L$1=($H1932+2),1500000,"")))))))))</f>
        <v/>
      </c>
      <c r="M1932" s="65" t="str">
        <f t="shared" si="2852"/>
        <v/>
      </c>
      <c r="N1932" s="65" t="str">
        <f t="shared" si="2852"/>
        <v/>
      </c>
      <c r="O1932" s="65" t="str">
        <f t="shared" si="2852"/>
        <v/>
      </c>
      <c r="P1932" s="65" t="str">
        <f t="shared" si="2852"/>
        <v/>
      </c>
      <c r="Q1932" s="65" t="str">
        <f t="shared" si="2852"/>
        <v/>
      </c>
      <c r="R1932" s="65" t="str">
        <f t="shared" si="2852"/>
        <v/>
      </c>
      <c r="S1932" s="65" t="str">
        <f t="shared" si="2852"/>
        <v/>
      </c>
      <c r="T1932" s="65" t="str">
        <f t="shared" si="2852"/>
        <v/>
      </c>
      <c r="U1932" s="65" t="str">
        <f t="shared" si="2852"/>
        <v/>
      </c>
      <c r="V1932" s="65" t="str">
        <f t="shared" si="2852"/>
        <v/>
      </c>
      <c r="W1932" s="65" t="str">
        <f t="shared" si="2852"/>
        <v/>
      </c>
      <c r="X1932" s="65" t="str">
        <f t="shared" si="2852"/>
        <v/>
      </c>
      <c r="Y1932" s="65" t="str">
        <f t="shared" si="2852"/>
        <v/>
      </c>
      <c r="Z1932" s="65" t="str">
        <f t="shared" si="2852"/>
        <v/>
      </c>
    </row>
    <row r="1933">
      <c r="B1933" s="23"/>
      <c r="C1933" s="9"/>
      <c r="D1933" s="9"/>
      <c r="E1933" s="9"/>
      <c r="F1933" s="2"/>
      <c r="G1933" s="3"/>
      <c r="I1933" s="64" t="str">
        <f t="shared" si="4"/>
        <v/>
      </c>
      <c r="J1933" s="13" t="str">
        <f t="shared" si="1840"/>
        <v/>
      </c>
      <c r="K1933" s="13" t="str">
        <f t="shared" si="1879"/>
        <v/>
      </c>
      <c r="L1933" s="65" t="str">
        <f t="shared" ref="L1933:Z1933" si="2853">if($E1933="","",if($E1933="Injured",if(and(L$1=year(today()),L$1&lt;=$I1933,L$1&gt;=$H1933),0,if(and(L$1&lt;=$I1933,L$1&gt;=$H1933),$F1933,"")),if($E1933="Dropped",if(and(L$1&lt;=$I1933,L$1&gt;=$H1933),if(Year($D1933)=L$1,$F1933*0.8,if((year($D1933)+1)=L$1,$F1933*0.6,$F1933*0.4)) ,""),if($E1933="Minors",0,if($E1933="FA Contract",if(and(L$1&lt;=$I1933,L$1&gt;=$H1933),$F1933,""),if($E1933="YP Contract",if(L$1=$H1933,500000,if(L$1=($H1933+1),1000000,if(L$1=($H1933+2),1500000,"")))))))))</f>
        <v/>
      </c>
      <c r="M1933" s="65" t="str">
        <f t="shared" si="2853"/>
        <v/>
      </c>
      <c r="N1933" s="65" t="str">
        <f t="shared" si="2853"/>
        <v/>
      </c>
      <c r="O1933" s="65" t="str">
        <f t="shared" si="2853"/>
        <v/>
      </c>
      <c r="P1933" s="65" t="str">
        <f t="shared" si="2853"/>
        <v/>
      </c>
      <c r="Q1933" s="65" t="str">
        <f t="shared" si="2853"/>
        <v/>
      </c>
      <c r="R1933" s="65" t="str">
        <f t="shared" si="2853"/>
        <v/>
      </c>
      <c r="S1933" s="65" t="str">
        <f t="shared" si="2853"/>
        <v/>
      </c>
      <c r="T1933" s="65" t="str">
        <f t="shared" si="2853"/>
        <v/>
      </c>
      <c r="U1933" s="65" t="str">
        <f t="shared" si="2853"/>
        <v/>
      </c>
      <c r="V1933" s="65" t="str">
        <f t="shared" si="2853"/>
        <v/>
      </c>
      <c r="W1933" s="65" t="str">
        <f t="shared" si="2853"/>
        <v/>
      </c>
      <c r="X1933" s="65" t="str">
        <f t="shared" si="2853"/>
        <v/>
      </c>
      <c r="Y1933" s="65" t="str">
        <f t="shared" si="2853"/>
        <v/>
      </c>
      <c r="Z1933" s="65" t="str">
        <f t="shared" si="2853"/>
        <v/>
      </c>
    </row>
    <row r="1934">
      <c r="B1934" s="23"/>
      <c r="C1934" s="9"/>
      <c r="D1934" s="9"/>
      <c r="E1934" s="9"/>
      <c r="F1934" s="2"/>
      <c r="G1934" s="3"/>
      <c r="I1934" s="64" t="str">
        <f t="shared" si="4"/>
        <v/>
      </c>
      <c r="J1934" s="13" t="str">
        <f t="shared" si="1840"/>
        <v/>
      </c>
      <c r="K1934" s="13" t="str">
        <f t="shared" si="1879"/>
        <v/>
      </c>
      <c r="L1934" s="65" t="str">
        <f t="shared" ref="L1934:Z1934" si="2854">if($E1934="","",if($E1934="Injured",if(and(L$1=year(today()),L$1&lt;=$I1934,L$1&gt;=$H1934),0,if(and(L$1&lt;=$I1934,L$1&gt;=$H1934),$F1934,"")),if($E1934="Dropped",if(and(L$1&lt;=$I1934,L$1&gt;=$H1934),if(Year($D1934)=L$1,$F1934*0.8,if((year($D1934)+1)=L$1,$F1934*0.6,$F1934*0.4)) ,""),if($E1934="Minors",0,if($E1934="FA Contract",if(and(L$1&lt;=$I1934,L$1&gt;=$H1934),$F1934,""),if($E1934="YP Contract",if(L$1=$H1934,500000,if(L$1=($H1934+1),1000000,if(L$1=($H1934+2),1500000,"")))))))))</f>
        <v/>
      </c>
      <c r="M1934" s="65" t="str">
        <f t="shared" si="2854"/>
        <v/>
      </c>
      <c r="N1934" s="65" t="str">
        <f t="shared" si="2854"/>
        <v/>
      </c>
      <c r="O1934" s="65" t="str">
        <f t="shared" si="2854"/>
        <v/>
      </c>
      <c r="P1934" s="65" t="str">
        <f t="shared" si="2854"/>
        <v/>
      </c>
      <c r="Q1934" s="65" t="str">
        <f t="shared" si="2854"/>
        <v/>
      </c>
      <c r="R1934" s="65" t="str">
        <f t="shared" si="2854"/>
        <v/>
      </c>
      <c r="S1934" s="65" t="str">
        <f t="shared" si="2854"/>
        <v/>
      </c>
      <c r="T1934" s="65" t="str">
        <f t="shared" si="2854"/>
        <v/>
      </c>
      <c r="U1934" s="65" t="str">
        <f t="shared" si="2854"/>
        <v/>
      </c>
      <c r="V1934" s="65" t="str">
        <f t="shared" si="2854"/>
        <v/>
      </c>
      <c r="W1934" s="65" t="str">
        <f t="shared" si="2854"/>
        <v/>
      </c>
      <c r="X1934" s="65" t="str">
        <f t="shared" si="2854"/>
        <v/>
      </c>
      <c r="Y1934" s="65" t="str">
        <f t="shared" si="2854"/>
        <v/>
      </c>
      <c r="Z1934" s="65" t="str">
        <f t="shared" si="2854"/>
        <v/>
      </c>
    </row>
    <row r="1935">
      <c r="B1935" s="23"/>
      <c r="C1935" s="9"/>
      <c r="D1935" s="9"/>
      <c r="E1935" s="9"/>
      <c r="F1935" s="2"/>
      <c r="G1935" s="3"/>
      <c r="I1935" s="64" t="str">
        <f t="shared" si="4"/>
        <v/>
      </c>
      <c r="J1935" s="13" t="str">
        <f t="shared" si="1840"/>
        <v/>
      </c>
      <c r="K1935" s="13" t="str">
        <f t="shared" si="1879"/>
        <v/>
      </c>
      <c r="L1935" s="65" t="str">
        <f t="shared" ref="L1935:Z1935" si="2855">if($E1935="","",if($E1935="Injured",if(and(L$1=year(today()),L$1&lt;=$I1935,L$1&gt;=$H1935),0,if(and(L$1&lt;=$I1935,L$1&gt;=$H1935),$F1935,"")),if($E1935="Dropped",if(and(L$1&lt;=$I1935,L$1&gt;=$H1935),if(Year($D1935)=L$1,$F1935*0.8,if((year($D1935)+1)=L$1,$F1935*0.6,$F1935*0.4)) ,""),if($E1935="Minors",0,if($E1935="FA Contract",if(and(L$1&lt;=$I1935,L$1&gt;=$H1935),$F1935,""),if($E1935="YP Contract",if(L$1=$H1935,500000,if(L$1=($H1935+1),1000000,if(L$1=($H1935+2),1500000,"")))))))))</f>
        <v/>
      </c>
      <c r="M1935" s="65" t="str">
        <f t="shared" si="2855"/>
        <v/>
      </c>
      <c r="N1935" s="65" t="str">
        <f t="shared" si="2855"/>
        <v/>
      </c>
      <c r="O1935" s="65" t="str">
        <f t="shared" si="2855"/>
        <v/>
      </c>
      <c r="P1935" s="65" t="str">
        <f t="shared" si="2855"/>
        <v/>
      </c>
      <c r="Q1935" s="65" t="str">
        <f t="shared" si="2855"/>
        <v/>
      </c>
      <c r="R1935" s="65" t="str">
        <f t="shared" si="2855"/>
        <v/>
      </c>
      <c r="S1935" s="65" t="str">
        <f t="shared" si="2855"/>
        <v/>
      </c>
      <c r="T1935" s="65" t="str">
        <f t="shared" si="2855"/>
        <v/>
      </c>
      <c r="U1935" s="65" t="str">
        <f t="shared" si="2855"/>
        <v/>
      </c>
      <c r="V1935" s="65" t="str">
        <f t="shared" si="2855"/>
        <v/>
      </c>
      <c r="W1935" s="65" t="str">
        <f t="shared" si="2855"/>
        <v/>
      </c>
      <c r="X1935" s="65" t="str">
        <f t="shared" si="2855"/>
        <v/>
      </c>
      <c r="Y1935" s="65" t="str">
        <f t="shared" si="2855"/>
        <v/>
      </c>
      <c r="Z1935" s="65" t="str">
        <f t="shared" si="2855"/>
        <v/>
      </c>
    </row>
    <row r="1936">
      <c r="B1936" s="23"/>
      <c r="C1936" s="9"/>
      <c r="D1936" s="9"/>
      <c r="E1936" s="9"/>
      <c r="F1936" s="2"/>
      <c r="G1936" s="3"/>
      <c r="I1936" s="64" t="str">
        <f t="shared" si="4"/>
        <v/>
      </c>
      <c r="J1936" s="13" t="str">
        <f t="shared" si="1840"/>
        <v/>
      </c>
      <c r="K1936" s="13" t="str">
        <f t="shared" si="1879"/>
        <v/>
      </c>
      <c r="L1936" s="65" t="str">
        <f t="shared" ref="L1936:Z1936" si="2856">if($E1936="","",if($E1936="Injured",if(and(L$1=year(today()),L$1&lt;=$I1936,L$1&gt;=$H1936),0,if(and(L$1&lt;=$I1936,L$1&gt;=$H1936),$F1936,"")),if($E1936="Dropped",if(and(L$1&lt;=$I1936,L$1&gt;=$H1936),if(Year($D1936)=L$1,$F1936*0.8,if((year($D1936)+1)=L$1,$F1936*0.6,$F1936*0.4)) ,""),if($E1936="Minors",0,if($E1936="FA Contract",if(and(L$1&lt;=$I1936,L$1&gt;=$H1936),$F1936,""),if($E1936="YP Contract",if(L$1=$H1936,500000,if(L$1=($H1936+1),1000000,if(L$1=($H1936+2),1500000,"")))))))))</f>
        <v/>
      </c>
      <c r="M1936" s="65" t="str">
        <f t="shared" si="2856"/>
        <v/>
      </c>
      <c r="N1936" s="65" t="str">
        <f t="shared" si="2856"/>
        <v/>
      </c>
      <c r="O1936" s="65" t="str">
        <f t="shared" si="2856"/>
        <v/>
      </c>
      <c r="P1936" s="65" t="str">
        <f t="shared" si="2856"/>
        <v/>
      </c>
      <c r="Q1936" s="65" t="str">
        <f t="shared" si="2856"/>
        <v/>
      </c>
      <c r="R1936" s="65" t="str">
        <f t="shared" si="2856"/>
        <v/>
      </c>
      <c r="S1936" s="65" t="str">
        <f t="shared" si="2856"/>
        <v/>
      </c>
      <c r="T1936" s="65" t="str">
        <f t="shared" si="2856"/>
        <v/>
      </c>
      <c r="U1936" s="65" t="str">
        <f t="shared" si="2856"/>
        <v/>
      </c>
      <c r="V1936" s="65" t="str">
        <f t="shared" si="2856"/>
        <v/>
      </c>
      <c r="W1936" s="65" t="str">
        <f t="shared" si="2856"/>
        <v/>
      </c>
      <c r="X1936" s="65" t="str">
        <f t="shared" si="2856"/>
        <v/>
      </c>
      <c r="Y1936" s="65" t="str">
        <f t="shared" si="2856"/>
        <v/>
      </c>
      <c r="Z1936" s="65" t="str">
        <f t="shared" si="2856"/>
        <v/>
      </c>
    </row>
    <row r="1937">
      <c r="B1937" s="23"/>
      <c r="C1937" s="9"/>
      <c r="D1937" s="9"/>
      <c r="E1937" s="9"/>
      <c r="F1937" s="2"/>
      <c r="G1937" s="3"/>
      <c r="I1937" s="64" t="str">
        <f t="shared" si="4"/>
        <v/>
      </c>
      <c r="J1937" s="13" t="str">
        <f t="shared" si="1840"/>
        <v/>
      </c>
      <c r="K1937" s="13" t="str">
        <f t="shared" si="1879"/>
        <v/>
      </c>
      <c r="L1937" s="65" t="str">
        <f t="shared" ref="L1937:Z1937" si="2857">if($E1937="","",if($E1937="Injured",if(and(L$1=year(today()),L$1&lt;=$I1937,L$1&gt;=$H1937),0,if(and(L$1&lt;=$I1937,L$1&gt;=$H1937),$F1937,"")),if($E1937="Dropped",if(and(L$1&lt;=$I1937,L$1&gt;=$H1937),if(Year($D1937)=L$1,$F1937*0.8,if((year($D1937)+1)=L$1,$F1937*0.6,$F1937*0.4)) ,""),if($E1937="Minors",0,if($E1937="FA Contract",if(and(L$1&lt;=$I1937,L$1&gt;=$H1937),$F1937,""),if($E1937="YP Contract",if(L$1=$H1937,500000,if(L$1=($H1937+1),1000000,if(L$1=($H1937+2),1500000,"")))))))))</f>
        <v/>
      </c>
      <c r="M1937" s="65" t="str">
        <f t="shared" si="2857"/>
        <v/>
      </c>
      <c r="N1937" s="65" t="str">
        <f t="shared" si="2857"/>
        <v/>
      </c>
      <c r="O1937" s="65" t="str">
        <f t="shared" si="2857"/>
        <v/>
      </c>
      <c r="P1937" s="65" t="str">
        <f t="shared" si="2857"/>
        <v/>
      </c>
      <c r="Q1937" s="65" t="str">
        <f t="shared" si="2857"/>
        <v/>
      </c>
      <c r="R1937" s="65" t="str">
        <f t="shared" si="2857"/>
        <v/>
      </c>
      <c r="S1937" s="65" t="str">
        <f t="shared" si="2857"/>
        <v/>
      </c>
      <c r="T1937" s="65" t="str">
        <f t="shared" si="2857"/>
        <v/>
      </c>
      <c r="U1937" s="65" t="str">
        <f t="shared" si="2857"/>
        <v/>
      </c>
      <c r="V1937" s="65" t="str">
        <f t="shared" si="2857"/>
        <v/>
      </c>
      <c r="W1937" s="65" t="str">
        <f t="shared" si="2857"/>
        <v/>
      </c>
      <c r="X1937" s="65" t="str">
        <f t="shared" si="2857"/>
        <v/>
      </c>
      <c r="Y1937" s="65" t="str">
        <f t="shared" si="2857"/>
        <v/>
      </c>
      <c r="Z1937" s="65" t="str">
        <f t="shared" si="2857"/>
        <v/>
      </c>
    </row>
    <row r="1938">
      <c r="B1938" s="23"/>
      <c r="C1938" s="9"/>
      <c r="D1938" s="9"/>
      <c r="E1938" s="9"/>
      <c r="F1938" s="2"/>
      <c r="G1938" s="3"/>
      <c r="I1938" s="64" t="str">
        <f t="shared" si="4"/>
        <v/>
      </c>
      <c r="J1938" s="13" t="str">
        <f t="shared" si="1840"/>
        <v/>
      </c>
      <c r="K1938" s="13" t="str">
        <f t="shared" si="1879"/>
        <v/>
      </c>
      <c r="L1938" s="65" t="str">
        <f t="shared" ref="L1938:Z1938" si="2858">if($E1938="","",if($E1938="Injured",if(and(L$1=year(today()),L$1&lt;=$I1938,L$1&gt;=$H1938),0,if(and(L$1&lt;=$I1938,L$1&gt;=$H1938),$F1938,"")),if($E1938="Dropped",if(and(L$1&lt;=$I1938,L$1&gt;=$H1938),if(Year($D1938)=L$1,$F1938*0.8,if((year($D1938)+1)=L$1,$F1938*0.6,$F1938*0.4)) ,""),if($E1938="Minors",0,if($E1938="FA Contract",if(and(L$1&lt;=$I1938,L$1&gt;=$H1938),$F1938,""),if($E1938="YP Contract",if(L$1=$H1938,500000,if(L$1=($H1938+1),1000000,if(L$1=($H1938+2),1500000,"")))))))))</f>
        <v/>
      </c>
      <c r="M1938" s="65" t="str">
        <f t="shared" si="2858"/>
        <v/>
      </c>
      <c r="N1938" s="65" t="str">
        <f t="shared" si="2858"/>
        <v/>
      </c>
      <c r="O1938" s="65" t="str">
        <f t="shared" si="2858"/>
        <v/>
      </c>
      <c r="P1938" s="65" t="str">
        <f t="shared" si="2858"/>
        <v/>
      </c>
      <c r="Q1938" s="65" t="str">
        <f t="shared" si="2858"/>
        <v/>
      </c>
      <c r="R1938" s="65" t="str">
        <f t="shared" si="2858"/>
        <v/>
      </c>
      <c r="S1938" s="65" t="str">
        <f t="shared" si="2858"/>
        <v/>
      </c>
      <c r="T1938" s="65" t="str">
        <f t="shared" si="2858"/>
        <v/>
      </c>
      <c r="U1938" s="65" t="str">
        <f t="shared" si="2858"/>
        <v/>
      </c>
      <c r="V1938" s="65" t="str">
        <f t="shared" si="2858"/>
        <v/>
      </c>
      <c r="W1938" s="65" t="str">
        <f t="shared" si="2858"/>
        <v/>
      </c>
      <c r="X1938" s="65" t="str">
        <f t="shared" si="2858"/>
        <v/>
      </c>
      <c r="Y1938" s="65" t="str">
        <f t="shared" si="2858"/>
        <v/>
      </c>
      <c r="Z1938" s="65" t="str">
        <f t="shared" si="2858"/>
        <v/>
      </c>
    </row>
    <row r="1939">
      <c r="B1939" s="23"/>
      <c r="C1939" s="9"/>
      <c r="D1939" s="9"/>
      <c r="E1939" s="9"/>
      <c r="F1939" s="2"/>
      <c r="G1939" s="3"/>
      <c r="I1939" s="64" t="str">
        <f t="shared" si="4"/>
        <v/>
      </c>
      <c r="J1939" s="13" t="str">
        <f t="shared" si="1840"/>
        <v/>
      </c>
      <c r="K1939" s="13" t="str">
        <f t="shared" si="1879"/>
        <v/>
      </c>
      <c r="L1939" s="65" t="str">
        <f t="shared" ref="L1939:Z1939" si="2859">if($E1939="","",if($E1939="Injured",if(and(L$1=year(today()),L$1&lt;=$I1939,L$1&gt;=$H1939),0,if(and(L$1&lt;=$I1939,L$1&gt;=$H1939),$F1939,"")),if($E1939="Dropped",if(and(L$1&lt;=$I1939,L$1&gt;=$H1939),if(Year($D1939)=L$1,$F1939*0.8,if((year($D1939)+1)=L$1,$F1939*0.6,$F1939*0.4)) ,""),if($E1939="Minors",0,if($E1939="FA Contract",if(and(L$1&lt;=$I1939,L$1&gt;=$H1939),$F1939,""),if($E1939="YP Contract",if(L$1=$H1939,500000,if(L$1=($H1939+1),1000000,if(L$1=($H1939+2),1500000,"")))))))))</f>
        <v/>
      </c>
      <c r="M1939" s="65" t="str">
        <f t="shared" si="2859"/>
        <v/>
      </c>
      <c r="N1939" s="65" t="str">
        <f t="shared" si="2859"/>
        <v/>
      </c>
      <c r="O1939" s="65" t="str">
        <f t="shared" si="2859"/>
        <v/>
      </c>
      <c r="P1939" s="65" t="str">
        <f t="shared" si="2859"/>
        <v/>
      </c>
      <c r="Q1939" s="65" t="str">
        <f t="shared" si="2859"/>
        <v/>
      </c>
      <c r="R1939" s="65" t="str">
        <f t="shared" si="2859"/>
        <v/>
      </c>
      <c r="S1939" s="65" t="str">
        <f t="shared" si="2859"/>
        <v/>
      </c>
      <c r="T1939" s="65" t="str">
        <f t="shared" si="2859"/>
        <v/>
      </c>
      <c r="U1939" s="65" t="str">
        <f t="shared" si="2859"/>
        <v/>
      </c>
      <c r="V1939" s="65" t="str">
        <f t="shared" si="2859"/>
        <v/>
      </c>
      <c r="W1939" s="65" t="str">
        <f t="shared" si="2859"/>
        <v/>
      </c>
      <c r="X1939" s="65" t="str">
        <f t="shared" si="2859"/>
        <v/>
      </c>
      <c r="Y1939" s="65" t="str">
        <f t="shared" si="2859"/>
        <v/>
      </c>
      <c r="Z1939" s="65" t="str">
        <f t="shared" si="2859"/>
        <v/>
      </c>
    </row>
    <row r="1940">
      <c r="B1940" s="23"/>
      <c r="C1940" s="9"/>
      <c r="D1940" s="9"/>
      <c r="E1940" s="9"/>
      <c r="F1940" s="2"/>
      <c r="G1940" s="3"/>
      <c r="I1940" s="64" t="str">
        <f t="shared" si="4"/>
        <v/>
      </c>
      <c r="J1940" s="13" t="str">
        <f t="shared" si="1840"/>
        <v/>
      </c>
      <c r="K1940" s="13" t="str">
        <f t="shared" si="1879"/>
        <v/>
      </c>
      <c r="L1940" s="65" t="str">
        <f t="shared" ref="L1940:Z1940" si="2860">if($E1940="","",if($E1940="Injured",if(and(L$1=year(today()),L$1&lt;=$I1940,L$1&gt;=$H1940),0,if(and(L$1&lt;=$I1940,L$1&gt;=$H1940),$F1940,"")),if($E1940="Dropped",if(and(L$1&lt;=$I1940,L$1&gt;=$H1940),if(Year($D1940)=L$1,$F1940*0.8,if((year($D1940)+1)=L$1,$F1940*0.6,$F1940*0.4)) ,""),if($E1940="Minors",0,if($E1940="FA Contract",if(and(L$1&lt;=$I1940,L$1&gt;=$H1940),$F1940,""),if($E1940="YP Contract",if(L$1=$H1940,500000,if(L$1=($H1940+1),1000000,if(L$1=($H1940+2),1500000,"")))))))))</f>
        <v/>
      </c>
      <c r="M1940" s="65" t="str">
        <f t="shared" si="2860"/>
        <v/>
      </c>
      <c r="N1940" s="65" t="str">
        <f t="shared" si="2860"/>
        <v/>
      </c>
      <c r="O1940" s="65" t="str">
        <f t="shared" si="2860"/>
        <v/>
      </c>
      <c r="P1940" s="65" t="str">
        <f t="shared" si="2860"/>
        <v/>
      </c>
      <c r="Q1940" s="65" t="str">
        <f t="shared" si="2860"/>
        <v/>
      </c>
      <c r="R1940" s="65" t="str">
        <f t="shared" si="2860"/>
        <v/>
      </c>
      <c r="S1940" s="65" t="str">
        <f t="shared" si="2860"/>
        <v/>
      </c>
      <c r="T1940" s="65" t="str">
        <f t="shared" si="2860"/>
        <v/>
      </c>
      <c r="U1940" s="65" t="str">
        <f t="shared" si="2860"/>
        <v/>
      </c>
      <c r="V1940" s="65" t="str">
        <f t="shared" si="2860"/>
        <v/>
      </c>
      <c r="W1940" s="65" t="str">
        <f t="shared" si="2860"/>
        <v/>
      </c>
      <c r="X1940" s="65" t="str">
        <f t="shared" si="2860"/>
        <v/>
      </c>
      <c r="Y1940" s="65" t="str">
        <f t="shared" si="2860"/>
        <v/>
      </c>
      <c r="Z1940" s="65" t="str">
        <f t="shared" si="2860"/>
        <v/>
      </c>
    </row>
    <row r="1941">
      <c r="B1941" s="23"/>
      <c r="C1941" s="9"/>
      <c r="D1941" s="9"/>
      <c r="E1941" s="9"/>
      <c r="F1941" s="2"/>
      <c r="G1941" s="3"/>
      <c r="I1941" s="64" t="str">
        <f t="shared" si="4"/>
        <v/>
      </c>
      <c r="J1941" s="13" t="str">
        <f t="shared" si="1840"/>
        <v/>
      </c>
      <c r="K1941" s="13" t="str">
        <f t="shared" si="1879"/>
        <v/>
      </c>
      <c r="L1941" s="65" t="str">
        <f t="shared" ref="L1941:Z1941" si="2861">if($E1941="","",if($E1941="Injured",if(and(L$1=year(today()),L$1&lt;=$I1941,L$1&gt;=$H1941),0,if(and(L$1&lt;=$I1941,L$1&gt;=$H1941),$F1941,"")),if($E1941="Dropped",if(and(L$1&lt;=$I1941,L$1&gt;=$H1941),if(Year($D1941)=L$1,$F1941*0.8,if((year($D1941)+1)=L$1,$F1941*0.6,$F1941*0.4)) ,""),if($E1941="Minors",0,if($E1941="FA Contract",if(and(L$1&lt;=$I1941,L$1&gt;=$H1941),$F1941,""),if($E1941="YP Contract",if(L$1=$H1941,500000,if(L$1=($H1941+1),1000000,if(L$1=($H1941+2),1500000,"")))))))))</f>
        <v/>
      </c>
      <c r="M1941" s="65" t="str">
        <f t="shared" si="2861"/>
        <v/>
      </c>
      <c r="N1941" s="65" t="str">
        <f t="shared" si="2861"/>
        <v/>
      </c>
      <c r="O1941" s="65" t="str">
        <f t="shared" si="2861"/>
        <v/>
      </c>
      <c r="P1941" s="65" t="str">
        <f t="shared" si="2861"/>
        <v/>
      </c>
      <c r="Q1941" s="65" t="str">
        <f t="shared" si="2861"/>
        <v/>
      </c>
      <c r="R1941" s="65" t="str">
        <f t="shared" si="2861"/>
        <v/>
      </c>
      <c r="S1941" s="65" t="str">
        <f t="shared" si="2861"/>
        <v/>
      </c>
      <c r="T1941" s="65" t="str">
        <f t="shared" si="2861"/>
        <v/>
      </c>
      <c r="U1941" s="65" t="str">
        <f t="shared" si="2861"/>
        <v/>
      </c>
      <c r="V1941" s="65" t="str">
        <f t="shared" si="2861"/>
        <v/>
      </c>
      <c r="W1941" s="65" t="str">
        <f t="shared" si="2861"/>
        <v/>
      </c>
      <c r="X1941" s="65" t="str">
        <f t="shared" si="2861"/>
        <v/>
      </c>
      <c r="Y1941" s="65" t="str">
        <f t="shared" si="2861"/>
        <v/>
      </c>
      <c r="Z1941" s="65" t="str">
        <f t="shared" si="2861"/>
        <v/>
      </c>
    </row>
    <row r="1942">
      <c r="B1942" s="23"/>
      <c r="C1942" s="9"/>
      <c r="D1942" s="9"/>
      <c r="E1942" s="9"/>
      <c r="F1942" s="2"/>
      <c r="G1942" s="3"/>
      <c r="I1942" s="64" t="str">
        <f t="shared" si="4"/>
        <v/>
      </c>
      <c r="J1942" s="13" t="str">
        <f t="shared" si="1840"/>
        <v/>
      </c>
      <c r="K1942" s="13" t="str">
        <f t="shared" si="1879"/>
        <v/>
      </c>
      <c r="L1942" s="65" t="str">
        <f t="shared" ref="L1942:Z1942" si="2862">if($E1942="","",if($E1942="Injured",if(and(L$1=year(today()),L$1&lt;=$I1942,L$1&gt;=$H1942),0,if(and(L$1&lt;=$I1942,L$1&gt;=$H1942),$F1942,"")),if($E1942="Dropped",if(and(L$1&lt;=$I1942,L$1&gt;=$H1942),if(Year($D1942)=L$1,$F1942*0.8,if((year($D1942)+1)=L$1,$F1942*0.6,$F1942*0.4)) ,""),if($E1942="Minors",0,if($E1942="FA Contract",if(and(L$1&lt;=$I1942,L$1&gt;=$H1942),$F1942,""),if($E1942="YP Contract",if(L$1=$H1942,500000,if(L$1=($H1942+1),1000000,if(L$1=($H1942+2),1500000,"")))))))))</f>
        <v/>
      </c>
      <c r="M1942" s="65" t="str">
        <f t="shared" si="2862"/>
        <v/>
      </c>
      <c r="N1942" s="65" t="str">
        <f t="shared" si="2862"/>
        <v/>
      </c>
      <c r="O1942" s="65" t="str">
        <f t="shared" si="2862"/>
        <v/>
      </c>
      <c r="P1942" s="65" t="str">
        <f t="shared" si="2862"/>
        <v/>
      </c>
      <c r="Q1942" s="65" t="str">
        <f t="shared" si="2862"/>
        <v/>
      </c>
      <c r="R1942" s="65" t="str">
        <f t="shared" si="2862"/>
        <v/>
      </c>
      <c r="S1942" s="65" t="str">
        <f t="shared" si="2862"/>
        <v/>
      </c>
      <c r="T1942" s="65" t="str">
        <f t="shared" si="2862"/>
        <v/>
      </c>
      <c r="U1942" s="65" t="str">
        <f t="shared" si="2862"/>
        <v/>
      </c>
      <c r="V1942" s="65" t="str">
        <f t="shared" si="2862"/>
        <v/>
      </c>
      <c r="W1942" s="65" t="str">
        <f t="shared" si="2862"/>
        <v/>
      </c>
      <c r="X1942" s="65" t="str">
        <f t="shared" si="2862"/>
        <v/>
      </c>
      <c r="Y1942" s="65" t="str">
        <f t="shared" si="2862"/>
        <v/>
      </c>
      <c r="Z1942" s="65" t="str">
        <f t="shared" si="2862"/>
        <v/>
      </c>
    </row>
    <row r="1943">
      <c r="B1943" s="23"/>
      <c r="C1943" s="9"/>
      <c r="D1943" s="9"/>
      <c r="E1943" s="9"/>
      <c r="F1943" s="2"/>
      <c r="G1943" s="3"/>
      <c r="I1943" s="64" t="str">
        <f t="shared" si="4"/>
        <v/>
      </c>
      <c r="J1943" s="13" t="str">
        <f t="shared" si="1840"/>
        <v/>
      </c>
      <c r="K1943" s="13" t="str">
        <f t="shared" si="1879"/>
        <v/>
      </c>
      <c r="L1943" s="65" t="str">
        <f t="shared" ref="L1943:Z1943" si="2863">if($E1943="","",if($E1943="Injured",if(and(L$1=year(today()),L$1&lt;=$I1943,L$1&gt;=$H1943),0,if(and(L$1&lt;=$I1943,L$1&gt;=$H1943),$F1943,"")),if($E1943="Dropped",if(and(L$1&lt;=$I1943,L$1&gt;=$H1943),if(Year($D1943)=L$1,$F1943*0.8,if((year($D1943)+1)=L$1,$F1943*0.6,$F1943*0.4)) ,""),if($E1943="Minors",0,if($E1943="FA Contract",if(and(L$1&lt;=$I1943,L$1&gt;=$H1943),$F1943,""),if($E1943="YP Contract",if(L$1=$H1943,500000,if(L$1=($H1943+1),1000000,if(L$1=($H1943+2),1500000,"")))))))))</f>
        <v/>
      </c>
      <c r="M1943" s="65" t="str">
        <f t="shared" si="2863"/>
        <v/>
      </c>
      <c r="N1943" s="65" t="str">
        <f t="shared" si="2863"/>
        <v/>
      </c>
      <c r="O1943" s="65" t="str">
        <f t="shared" si="2863"/>
        <v/>
      </c>
      <c r="P1943" s="65" t="str">
        <f t="shared" si="2863"/>
        <v/>
      </c>
      <c r="Q1943" s="65" t="str">
        <f t="shared" si="2863"/>
        <v/>
      </c>
      <c r="R1943" s="65" t="str">
        <f t="shared" si="2863"/>
        <v/>
      </c>
      <c r="S1943" s="65" t="str">
        <f t="shared" si="2863"/>
        <v/>
      </c>
      <c r="T1943" s="65" t="str">
        <f t="shared" si="2863"/>
        <v/>
      </c>
      <c r="U1943" s="65" t="str">
        <f t="shared" si="2863"/>
        <v/>
      </c>
      <c r="V1943" s="65" t="str">
        <f t="shared" si="2863"/>
        <v/>
      </c>
      <c r="W1943" s="65" t="str">
        <f t="shared" si="2863"/>
        <v/>
      </c>
      <c r="X1943" s="65" t="str">
        <f t="shared" si="2863"/>
        <v/>
      </c>
      <c r="Y1943" s="65" t="str">
        <f t="shared" si="2863"/>
        <v/>
      </c>
      <c r="Z1943" s="65" t="str">
        <f t="shared" si="2863"/>
        <v/>
      </c>
    </row>
    <row r="1944">
      <c r="B1944" s="23"/>
      <c r="C1944" s="9"/>
      <c r="D1944" s="9"/>
      <c r="E1944" s="9"/>
      <c r="F1944" s="2"/>
      <c r="G1944" s="3"/>
      <c r="I1944" s="64" t="str">
        <f t="shared" si="4"/>
        <v/>
      </c>
      <c r="J1944" s="13" t="str">
        <f t="shared" si="1840"/>
        <v/>
      </c>
      <c r="K1944" s="13" t="str">
        <f t="shared" si="1879"/>
        <v/>
      </c>
      <c r="L1944" s="65" t="str">
        <f t="shared" ref="L1944:Z1944" si="2864">if($E1944="","",if($E1944="Injured",if(and(L$1=year(today()),L$1&lt;=$I1944,L$1&gt;=$H1944),0,if(and(L$1&lt;=$I1944,L$1&gt;=$H1944),$F1944,"")),if($E1944="Dropped",if(and(L$1&lt;=$I1944,L$1&gt;=$H1944),if(Year($D1944)=L$1,$F1944*0.8,if((year($D1944)+1)=L$1,$F1944*0.6,$F1944*0.4)) ,""),if($E1944="Minors",0,if($E1944="FA Contract",if(and(L$1&lt;=$I1944,L$1&gt;=$H1944),$F1944,""),if($E1944="YP Contract",if(L$1=$H1944,500000,if(L$1=($H1944+1),1000000,if(L$1=($H1944+2),1500000,"")))))))))</f>
        <v/>
      </c>
      <c r="M1944" s="65" t="str">
        <f t="shared" si="2864"/>
        <v/>
      </c>
      <c r="N1944" s="65" t="str">
        <f t="shared" si="2864"/>
        <v/>
      </c>
      <c r="O1944" s="65" t="str">
        <f t="shared" si="2864"/>
        <v/>
      </c>
      <c r="P1944" s="65" t="str">
        <f t="shared" si="2864"/>
        <v/>
      </c>
      <c r="Q1944" s="65" t="str">
        <f t="shared" si="2864"/>
        <v/>
      </c>
      <c r="R1944" s="65" t="str">
        <f t="shared" si="2864"/>
        <v/>
      </c>
      <c r="S1944" s="65" t="str">
        <f t="shared" si="2864"/>
        <v/>
      </c>
      <c r="T1944" s="65" t="str">
        <f t="shared" si="2864"/>
        <v/>
      </c>
      <c r="U1944" s="65" t="str">
        <f t="shared" si="2864"/>
        <v/>
      </c>
      <c r="V1944" s="65" t="str">
        <f t="shared" si="2864"/>
        <v/>
      </c>
      <c r="W1944" s="65" t="str">
        <f t="shared" si="2864"/>
        <v/>
      </c>
      <c r="X1944" s="65" t="str">
        <f t="shared" si="2864"/>
        <v/>
      </c>
      <c r="Y1944" s="65" t="str">
        <f t="shared" si="2864"/>
        <v/>
      </c>
      <c r="Z1944" s="65" t="str">
        <f t="shared" si="2864"/>
        <v/>
      </c>
    </row>
    <row r="1945">
      <c r="B1945" s="23"/>
      <c r="C1945" s="9"/>
      <c r="D1945" s="9"/>
      <c r="E1945" s="9"/>
      <c r="F1945" s="2"/>
      <c r="G1945" s="3"/>
      <c r="I1945" s="64" t="str">
        <f t="shared" si="4"/>
        <v/>
      </c>
      <c r="J1945" s="13" t="str">
        <f t="shared" si="1840"/>
        <v/>
      </c>
      <c r="K1945" s="13" t="str">
        <f t="shared" si="1879"/>
        <v/>
      </c>
      <c r="L1945" s="65" t="str">
        <f t="shared" ref="L1945:Z1945" si="2865">if($E1945="","",if($E1945="Injured",if(and(L$1=year(today()),L$1&lt;=$I1945,L$1&gt;=$H1945),0,if(and(L$1&lt;=$I1945,L$1&gt;=$H1945),$F1945,"")),if($E1945="Dropped",if(and(L$1&lt;=$I1945,L$1&gt;=$H1945),if(Year($D1945)=L$1,$F1945*0.8,if((year($D1945)+1)=L$1,$F1945*0.6,$F1945*0.4)) ,""),if($E1945="Minors",0,if($E1945="FA Contract",if(and(L$1&lt;=$I1945,L$1&gt;=$H1945),$F1945,""),if($E1945="YP Contract",if(L$1=$H1945,500000,if(L$1=($H1945+1),1000000,if(L$1=($H1945+2),1500000,"")))))))))</f>
        <v/>
      </c>
      <c r="M1945" s="65" t="str">
        <f t="shared" si="2865"/>
        <v/>
      </c>
      <c r="N1945" s="65" t="str">
        <f t="shared" si="2865"/>
        <v/>
      </c>
      <c r="O1945" s="65" t="str">
        <f t="shared" si="2865"/>
        <v/>
      </c>
      <c r="P1945" s="65" t="str">
        <f t="shared" si="2865"/>
        <v/>
      </c>
      <c r="Q1945" s="65" t="str">
        <f t="shared" si="2865"/>
        <v/>
      </c>
      <c r="R1945" s="65" t="str">
        <f t="shared" si="2865"/>
        <v/>
      </c>
      <c r="S1945" s="65" t="str">
        <f t="shared" si="2865"/>
        <v/>
      </c>
      <c r="T1945" s="65" t="str">
        <f t="shared" si="2865"/>
        <v/>
      </c>
      <c r="U1945" s="65" t="str">
        <f t="shared" si="2865"/>
        <v/>
      </c>
      <c r="V1945" s="65" t="str">
        <f t="shared" si="2865"/>
        <v/>
      </c>
      <c r="W1945" s="65" t="str">
        <f t="shared" si="2865"/>
        <v/>
      </c>
      <c r="X1945" s="65" t="str">
        <f t="shared" si="2865"/>
        <v/>
      </c>
      <c r="Y1945" s="65" t="str">
        <f t="shared" si="2865"/>
        <v/>
      </c>
      <c r="Z1945" s="65" t="str">
        <f t="shared" si="2865"/>
        <v/>
      </c>
    </row>
    <row r="1946">
      <c r="B1946" s="23"/>
      <c r="C1946" s="9"/>
      <c r="D1946" s="9"/>
      <c r="E1946" s="9"/>
      <c r="F1946" s="2"/>
      <c r="G1946" s="3"/>
      <c r="I1946" s="64" t="str">
        <f t="shared" si="4"/>
        <v/>
      </c>
      <c r="J1946" s="13" t="str">
        <f t="shared" si="1840"/>
        <v/>
      </c>
      <c r="K1946" s="13" t="str">
        <f t="shared" si="1879"/>
        <v/>
      </c>
      <c r="L1946" s="65" t="str">
        <f t="shared" ref="L1946:Z1946" si="2866">if($E1946="","",if($E1946="Injured",if(and(L$1=year(today()),L$1&lt;=$I1946,L$1&gt;=$H1946),0,if(and(L$1&lt;=$I1946,L$1&gt;=$H1946),$F1946,"")),if($E1946="Dropped",if(and(L$1&lt;=$I1946,L$1&gt;=$H1946),if(Year($D1946)=L$1,$F1946*0.8,if((year($D1946)+1)=L$1,$F1946*0.6,$F1946*0.4)) ,""),if($E1946="Minors",0,if($E1946="FA Contract",if(and(L$1&lt;=$I1946,L$1&gt;=$H1946),$F1946,""),if($E1946="YP Contract",if(L$1=$H1946,500000,if(L$1=($H1946+1),1000000,if(L$1=($H1946+2),1500000,"")))))))))</f>
        <v/>
      </c>
      <c r="M1946" s="65" t="str">
        <f t="shared" si="2866"/>
        <v/>
      </c>
      <c r="N1946" s="65" t="str">
        <f t="shared" si="2866"/>
        <v/>
      </c>
      <c r="O1946" s="65" t="str">
        <f t="shared" si="2866"/>
        <v/>
      </c>
      <c r="P1946" s="65" t="str">
        <f t="shared" si="2866"/>
        <v/>
      </c>
      <c r="Q1946" s="65" t="str">
        <f t="shared" si="2866"/>
        <v/>
      </c>
      <c r="R1946" s="65" t="str">
        <f t="shared" si="2866"/>
        <v/>
      </c>
      <c r="S1946" s="65" t="str">
        <f t="shared" si="2866"/>
        <v/>
      </c>
      <c r="T1946" s="65" t="str">
        <f t="shared" si="2866"/>
        <v/>
      </c>
      <c r="U1946" s="65" t="str">
        <f t="shared" si="2866"/>
        <v/>
      </c>
      <c r="V1946" s="65" t="str">
        <f t="shared" si="2866"/>
        <v/>
      </c>
      <c r="W1946" s="65" t="str">
        <f t="shared" si="2866"/>
        <v/>
      </c>
      <c r="X1946" s="65" t="str">
        <f t="shared" si="2866"/>
        <v/>
      </c>
      <c r="Y1946" s="65" t="str">
        <f t="shared" si="2866"/>
        <v/>
      </c>
      <c r="Z1946" s="65" t="str">
        <f t="shared" si="2866"/>
        <v/>
      </c>
    </row>
    <row r="1947">
      <c r="B1947" s="23"/>
      <c r="C1947" s="9"/>
      <c r="D1947" s="9"/>
      <c r="E1947" s="9"/>
      <c r="F1947" s="2"/>
      <c r="G1947" s="3"/>
      <c r="I1947" s="64" t="str">
        <f t="shared" si="4"/>
        <v/>
      </c>
      <c r="J1947" s="13" t="str">
        <f t="shared" si="1840"/>
        <v/>
      </c>
      <c r="K1947" s="13" t="str">
        <f t="shared" si="1879"/>
        <v/>
      </c>
      <c r="L1947" s="65" t="str">
        <f t="shared" ref="L1947:Z1947" si="2867">if($E1947="","",if($E1947="Injured",if(and(L$1=year(today()),L$1&lt;=$I1947,L$1&gt;=$H1947),0,if(and(L$1&lt;=$I1947,L$1&gt;=$H1947),$F1947,"")),if($E1947="Dropped",if(and(L$1&lt;=$I1947,L$1&gt;=$H1947),if(Year($D1947)=L$1,$F1947*0.8,if((year($D1947)+1)=L$1,$F1947*0.6,$F1947*0.4)) ,""),if($E1947="Minors",0,if($E1947="FA Contract",if(and(L$1&lt;=$I1947,L$1&gt;=$H1947),$F1947,""),if($E1947="YP Contract",if(L$1=$H1947,500000,if(L$1=($H1947+1),1000000,if(L$1=($H1947+2),1500000,"")))))))))</f>
        <v/>
      </c>
      <c r="M1947" s="65" t="str">
        <f t="shared" si="2867"/>
        <v/>
      </c>
      <c r="N1947" s="65" t="str">
        <f t="shared" si="2867"/>
        <v/>
      </c>
      <c r="O1947" s="65" t="str">
        <f t="shared" si="2867"/>
        <v/>
      </c>
      <c r="P1947" s="65" t="str">
        <f t="shared" si="2867"/>
        <v/>
      </c>
      <c r="Q1947" s="65" t="str">
        <f t="shared" si="2867"/>
        <v/>
      </c>
      <c r="R1947" s="65" t="str">
        <f t="shared" si="2867"/>
        <v/>
      </c>
      <c r="S1947" s="65" t="str">
        <f t="shared" si="2867"/>
        <v/>
      </c>
      <c r="T1947" s="65" t="str">
        <f t="shared" si="2867"/>
        <v/>
      </c>
      <c r="U1947" s="65" t="str">
        <f t="shared" si="2867"/>
        <v/>
      </c>
      <c r="V1947" s="65" t="str">
        <f t="shared" si="2867"/>
        <v/>
      </c>
      <c r="W1947" s="65" t="str">
        <f t="shared" si="2867"/>
        <v/>
      </c>
      <c r="X1947" s="65" t="str">
        <f t="shared" si="2867"/>
        <v/>
      </c>
      <c r="Y1947" s="65" t="str">
        <f t="shared" si="2867"/>
        <v/>
      </c>
      <c r="Z1947" s="65" t="str">
        <f t="shared" si="2867"/>
        <v/>
      </c>
    </row>
    <row r="1948">
      <c r="B1948" s="23"/>
      <c r="C1948" s="9"/>
      <c r="D1948" s="9"/>
      <c r="E1948" s="9"/>
      <c r="F1948" s="2"/>
      <c r="G1948" s="3"/>
      <c r="I1948" s="64" t="str">
        <f t="shared" si="4"/>
        <v/>
      </c>
      <c r="J1948" s="13" t="str">
        <f t="shared" si="1840"/>
        <v/>
      </c>
      <c r="K1948" s="13" t="str">
        <f t="shared" si="1879"/>
        <v/>
      </c>
      <c r="L1948" s="65" t="str">
        <f t="shared" ref="L1948:Z1948" si="2868">if($E1948="","",if($E1948="Injured",if(and(L$1=year(today()),L$1&lt;=$I1948,L$1&gt;=$H1948),0,if(and(L$1&lt;=$I1948,L$1&gt;=$H1948),$F1948,"")),if($E1948="Dropped",if(and(L$1&lt;=$I1948,L$1&gt;=$H1948),if(Year($D1948)=L$1,$F1948*0.8,if((year($D1948)+1)=L$1,$F1948*0.6,$F1948*0.4)) ,""),if($E1948="Minors",0,if($E1948="FA Contract",if(and(L$1&lt;=$I1948,L$1&gt;=$H1948),$F1948,""),if($E1948="YP Contract",if(L$1=$H1948,500000,if(L$1=($H1948+1),1000000,if(L$1=($H1948+2),1500000,"")))))))))</f>
        <v/>
      </c>
      <c r="M1948" s="65" t="str">
        <f t="shared" si="2868"/>
        <v/>
      </c>
      <c r="N1948" s="65" t="str">
        <f t="shared" si="2868"/>
        <v/>
      </c>
      <c r="O1948" s="65" t="str">
        <f t="shared" si="2868"/>
        <v/>
      </c>
      <c r="P1948" s="65" t="str">
        <f t="shared" si="2868"/>
        <v/>
      </c>
      <c r="Q1948" s="65" t="str">
        <f t="shared" si="2868"/>
        <v/>
      </c>
      <c r="R1948" s="65" t="str">
        <f t="shared" si="2868"/>
        <v/>
      </c>
      <c r="S1948" s="65" t="str">
        <f t="shared" si="2868"/>
        <v/>
      </c>
      <c r="T1948" s="65" t="str">
        <f t="shared" si="2868"/>
        <v/>
      </c>
      <c r="U1948" s="65" t="str">
        <f t="shared" si="2868"/>
        <v/>
      </c>
      <c r="V1948" s="65" t="str">
        <f t="shared" si="2868"/>
        <v/>
      </c>
      <c r="W1948" s="65" t="str">
        <f t="shared" si="2868"/>
        <v/>
      </c>
      <c r="X1948" s="65" t="str">
        <f t="shared" si="2868"/>
        <v/>
      </c>
      <c r="Y1948" s="65" t="str">
        <f t="shared" si="2868"/>
        <v/>
      </c>
      <c r="Z1948" s="65" t="str">
        <f t="shared" si="2868"/>
        <v/>
      </c>
    </row>
    <row r="1949">
      <c r="B1949" s="23"/>
      <c r="C1949" s="9"/>
      <c r="D1949" s="9"/>
      <c r="E1949" s="9"/>
      <c r="F1949" s="2"/>
      <c r="G1949" s="3"/>
      <c r="I1949" s="64" t="str">
        <f t="shared" si="4"/>
        <v/>
      </c>
      <c r="J1949" s="13" t="str">
        <f t="shared" si="1840"/>
        <v/>
      </c>
      <c r="K1949" s="13" t="str">
        <f t="shared" si="1879"/>
        <v/>
      </c>
      <c r="L1949" s="65" t="str">
        <f t="shared" ref="L1949:Z1949" si="2869">if($E1949="","",if($E1949="Injured",if(and(L$1=year(today()),L$1&lt;=$I1949,L$1&gt;=$H1949),0,if(and(L$1&lt;=$I1949,L$1&gt;=$H1949),$F1949,"")),if($E1949="Dropped",if(and(L$1&lt;=$I1949,L$1&gt;=$H1949),if(Year($D1949)=L$1,$F1949*0.8,if((year($D1949)+1)=L$1,$F1949*0.6,$F1949*0.4)) ,""),if($E1949="Minors",0,if($E1949="FA Contract",if(and(L$1&lt;=$I1949,L$1&gt;=$H1949),$F1949,""),if($E1949="YP Contract",if(L$1=$H1949,500000,if(L$1=($H1949+1),1000000,if(L$1=($H1949+2),1500000,"")))))))))</f>
        <v/>
      </c>
      <c r="M1949" s="65" t="str">
        <f t="shared" si="2869"/>
        <v/>
      </c>
      <c r="N1949" s="65" t="str">
        <f t="shared" si="2869"/>
        <v/>
      </c>
      <c r="O1949" s="65" t="str">
        <f t="shared" si="2869"/>
        <v/>
      </c>
      <c r="P1949" s="65" t="str">
        <f t="shared" si="2869"/>
        <v/>
      </c>
      <c r="Q1949" s="65" t="str">
        <f t="shared" si="2869"/>
        <v/>
      </c>
      <c r="R1949" s="65" t="str">
        <f t="shared" si="2869"/>
        <v/>
      </c>
      <c r="S1949" s="65" t="str">
        <f t="shared" si="2869"/>
        <v/>
      </c>
      <c r="T1949" s="65" t="str">
        <f t="shared" si="2869"/>
        <v/>
      </c>
      <c r="U1949" s="65" t="str">
        <f t="shared" si="2869"/>
        <v/>
      </c>
      <c r="V1949" s="65" t="str">
        <f t="shared" si="2869"/>
        <v/>
      </c>
      <c r="W1949" s="65" t="str">
        <f t="shared" si="2869"/>
        <v/>
      </c>
      <c r="X1949" s="65" t="str">
        <f t="shared" si="2869"/>
        <v/>
      </c>
      <c r="Y1949" s="65" t="str">
        <f t="shared" si="2869"/>
        <v/>
      </c>
      <c r="Z1949" s="65" t="str">
        <f t="shared" si="2869"/>
        <v/>
      </c>
    </row>
    <row r="1950">
      <c r="B1950" s="23"/>
      <c r="C1950" s="9"/>
      <c r="D1950" s="9"/>
      <c r="E1950" s="9"/>
      <c r="F1950" s="2"/>
      <c r="G1950" s="3"/>
      <c r="I1950" s="64" t="str">
        <f t="shared" si="4"/>
        <v/>
      </c>
      <c r="J1950" s="13" t="str">
        <f t="shared" si="1840"/>
        <v/>
      </c>
      <c r="K1950" s="13" t="str">
        <f t="shared" si="1879"/>
        <v/>
      </c>
      <c r="L1950" s="65" t="str">
        <f t="shared" ref="L1950:Z1950" si="2870">if($E1950="","",if($E1950="Injured",if(and(L$1=year(today()),L$1&lt;=$I1950,L$1&gt;=$H1950),0,if(and(L$1&lt;=$I1950,L$1&gt;=$H1950),$F1950,"")),if($E1950="Dropped",if(and(L$1&lt;=$I1950,L$1&gt;=$H1950),if(Year($D1950)=L$1,$F1950*0.8,if((year($D1950)+1)=L$1,$F1950*0.6,$F1950*0.4)) ,""),if($E1950="Minors",0,if($E1950="FA Contract",if(and(L$1&lt;=$I1950,L$1&gt;=$H1950),$F1950,""),if($E1950="YP Contract",if(L$1=$H1950,500000,if(L$1=($H1950+1),1000000,if(L$1=($H1950+2),1500000,"")))))))))</f>
        <v/>
      </c>
      <c r="M1950" s="65" t="str">
        <f t="shared" si="2870"/>
        <v/>
      </c>
      <c r="N1950" s="65" t="str">
        <f t="shared" si="2870"/>
        <v/>
      </c>
      <c r="O1950" s="65" t="str">
        <f t="shared" si="2870"/>
        <v/>
      </c>
      <c r="P1950" s="65" t="str">
        <f t="shared" si="2870"/>
        <v/>
      </c>
      <c r="Q1950" s="65" t="str">
        <f t="shared" si="2870"/>
        <v/>
      </c>
      <c r="R1950" s="65" t="str">
        <f t="shared" si="2870"/>
        <v/>
      </c>
      <c r="S1950" s="65" t="str">
        <f t="shared" si="2870"/>
        <v/>
      </c>
      <c r="T1950" s="65" t="str">
        <f t="shared" si="2870"/>
        <v/>
      </c>
      <c r="U1950" s="65" t="str">
        <f t="shared" si="2870"/>
        <v/>
      </c>
      <c r="V1950" s="65" t="str">
        <f t="shared" si="2870"/>
        <v/>
      </c>
      <c r="W1950" s="65" t="str">
        <f t="shared" si="2870"/>
        <v/>
      </c>
      <c r="X1950" s="65" t="str">
        <f t="shared" si="2870"/>
        <v/>
      </c>
      <c r="Y1950" s="65" t="str">
        <f t="shared" si="2870"/>
        <v/>
      </c>
      <c r="Z1950" s="65" t="str">
        <f t="shared" si="2870"/>
        <v/>
      </c>
    </row>
    <row r="1951">
      <c r="B1951" s="23"/>
      <c r="C1951" s="9"/>
      <c r="D1951" s="9"/>
      <c r="E1951" s="9"/>
      <c r="F1951" s="2"/>
      <c r="G1951" s="3"/>
      <c r="I1951" s="64" t="str">
        <f t="shared" si="4"/>
        <v/>
      </c>
      <c r="J1951" s="13" t="str">
        <f t="shared" si="1840"/>
        <v/>
      </c>
      <c r="K1951" s="13" t="str">
        <f t="shared" si="1879"/>
        <v/>
      </c>
      <c r="L1951" s="65" t="str">
        <f t="shared" ref="L1951:Z1951" si="2871">if($E1951="","",if($E1951="Injured",if(and(L$1=year(today()),L$1&lt;=$I1951,L$1&gt;=$H1951),0,if(and(L$1&lt;=$I1951,L$1&gt;=$H1951),$F1951,"")),if($E1951="Dropped",if(and(L$1&lt;=$I1951,L$1&gt;=$H1951),if(Year($D1951)=L$1,$F1951*0.8,if((year($D1951)+1)=L$1,$F1951*0.6,$F1951*0.4)) ,""),if($E1951="Minors",0,if($E1951="FA Contract",if(and(L$1&lt;=$I1951,L$1&gt;=$H1951),$F1951,""),if($E1951="YP Contract",if(L$1=$H1951,500000,if(L$1=($H1951+1),1000000,if(L$1=($H1951+2),1500000,"")))))))))</f>
        <v/>
      </c>
      <c r="M1951" s="65" t="str">
        <f t="shared" si="2871"/>
        <v/>
      </c>
      <c r="N1951" s="65" t="str">
        <f t="shared" si="2871"/>
        <v/>
      </c>
      <c r="O1951" s="65" t="str">
        <f t="shared" si="2871"/>
        <v/>
      </c>
      <c r="P1951" s="65" t="str">
        <f t="shared" si="2871"/>
        <v/>
      </c>
      <c r="Q1951" s="65" t="str">
        <f t="shared" si="2871"/>
        <v/>
      </c>
      <c r="R1951" s="65" t="str">
        <f t="shared" si="2871"/>
        <v/>
      </c>
      <c r="S1951" s="65" t="str">
        <f t="shared" si="2871"/>
        <v/>
      </c>
      <c r="T1951" s="65" t="str">
        <f t="shared" si="2871"/>
        <v/>
      </c>
      <c r="U1951" s="65" t="str">
        <f t="shared" si="2871"/>
        <v/>
      </c>
      <c r="V1951" s="65" t="str">
        <f t="shared" si="2871"/>
        <v/>
      </c>
      <c r="W1951" s="65" t="str">
        <f t="shared" si="2871"/>
        <v/>
      </c>
      <c r="X1951" s="65" t="str">
        <f t="shared" si="2871"/>
        <v/>
      </c>
      <c r="Y1951" s="65" t="str">
        <f t="shared" si="2871"/>
        <v/>
      </c>
      <c r="Z1951" s="65" t="str">
        <f t="shared" si="2871"/>
        <v/>
      </c>
    </row>
    <row r="1952">
      <c r="B1952" s="23"/>
      <c r="C1952" s="9"/>
      <c r="D1952" s="9"/>
      <c r="E1952" s="9"/>
      <c r="F1952" s="2"/>
      <c r="G1952" s="3"/>
      <c r="I1952" s="64" t="str">
        <f t="shared" si="4"/>
        <v/>
      </c>
      <c r="J1952" s="13" t="str">
        <f t="shared" si="1840"/>
        <v/>
      </c>
      <c r="K1952" s="13" t="str">
        <f t="shared" si="1879"/>
        <v/>
      </c>
      <c r="L1952" s="65" t="str">
        <f t="shared" ref="L1952:Z1952" si="2872">if($E1952="","",if($E1952="Injured",if(and(L$1=year(today()),L$1&lt;=$I1952,L$1&gt;=$H1952),0,if(and(L$1&lt;=$I1952,L$1&gt;=$H1952),$F1952,"")),if($E1952="Dropped",if(and(L$1&lt;=$I1952,L$1&gt;=$H1952),if(Year($D1952)=L$1,$F1952*0.8,if((year($D1952)+1)=L$1,$F1952*0.6,$F1952*0.4)) ,""),if($E1952="Minors",0,if($E1952="FA Contract",if(and(L$1&lt;=$I1952,L$1&gt;=$H1952),$F1952,""),if($E1952="YP Contract",if(L$1=$H1952,500000,if(L$1=($H1952+1),1000000,if(L$1=($H1952+2),1500000,"")))))))))</f>
        <v/>
      </c>
      <c r="M1952" s="65" t="str">
        <f t="shared" si="2872"/>
        <v/>
      </c>
      <c r="N1952" s="65" t="str">
        <f t="shared" si="2872"/>
        <v/>
      </c>
      <c r="O1952" s="65" t="str">
        <f t="shared" si="2872"/>
        <v/>
      </c>
      <c r="P1952" s="65" t="str">
        <f t="shared" si="2872"/>
        <v/>
      </c>
      <c r="Q1952" s="65" t="str">
        <f t="shared" si="2872"/>
        <v/>
      </c>
      <c r="R1952" s="65" t="str">
        <f t="shared" si="2872"/>
        <v/>
      </c>
      <c r="S1952" s="65" t="str">
        <f t="shared" si="2872"/>
        <v/>
      </c>
      <c r="T1952" s="65" t="str">
        <f t="shared" si="2872"/>
        <v/>
      </c>
      <c r="U1952" s="65" t="str">
        <f t="shared" si="2872"/>
        <v/>
      </c>
      <c r="V1952" s="65" t="str">
        <f t="shared" si="2872"/>
        <v/>
      </c>
      <c r="W1952" s="65" t="str">
        <f t="shared" si="2872"/>
        <v/>
      </c>
      <c r="X1952" s="65" t="str">
        <f t="shared" si="2872"/>
        <v/>
      </c>
      <c r="Y1952" s="65" t="str">
        <f t="shared" si="2872"/>
        <v/>
      </c>
      <c r="Z1952" s="65" t="str">
        <f t="shared" si="2872"/>
        <v/>
      </c>
    </row>
    <row r="1953">
      <c r="B1953" s="23"/>
      <c r="C1953" s="9"/>
      <c r="D1953" s="9"/>
      <c r="E1953" s="9"/>
      <c r="F1953" s="2"/>
      <c r="G1953" s="3"/>
      <c r="I1953" s="64" t="str">
        <f t="shared" si="4"/>
        <v/>
      </c>
      <c r="J1953" s="13" t="str">
        <f t="shared" si="1840"/>
        <v/>
      </c>
      <c r="K1953" s="13" t="str">
        <f t="shared" si="1879"/>
        <v/>
      </c>
      <c r="L1953" s="65" t="str">
        <f t="shared" ref="L1953:Z1953" si="2873">if($E1953="","",if($E1953="Injured",if(and(L$1=year(today()),L$1&lt;=$I1953,L$1&gt;=$H1953),0,if(and(L$1&lt;=$I1953,L$1&gt;=$H1953),$F1953,"")),if($E1953="Dropped",if(and(L$1&lt;=$I1953,L$1&gt;=$H1953),if(Year($D1953)=L$1,$F1953*0.8,if((year($D1953)+1)=L$1,$F1953*0.6,$F1953*0.4)) ,""),if($E1953="Minors",0,if($E1953="FA Contract",if(and(L$1&lt;=$I1953,L$1&gt;=$H1953),$F1953,""),if($E1953="YP Contract",if(L$1=$H1953,500000,if(L$1=($H1953+1),1000000,if(L$1=($H1953+2),1500000,"")))))))))</f>
        <v/>
      </c>
      <c r="M1953" s="65" t="str">
        <f t="shared" si="2873"/>
        <v/>
      </c>
      <c r="N1953" s="65" t="str">
        <f t="shared" si="2873"/>
        <v/>
      </c>
      <c r="O1953" s="65" t="str">
        <f t="shared" si="2873"/>
        <v/>
      </c>
      <c r="P1953" s="65" t="str">
        <f t="shared" si="2873"/>
        <v/>
      </c>
      <c r="Q1953" s="65" t="str">
        <f t="shared" si="2873"/>
        <v/>
      </c>
      <c r="R1953" s="65" t="str">
        <f t="shared" si="2873"/>
        <v/>
      </c>
      <c r="S1953" s="65" t="str">
        <f t="shared" si="2873"/>
        <v/>
      </c>
      <c r="T1953" s="65" t="str">
        <f t="shared" si="2873"/>
        <v/>
      </c>
      <c r="U1953" s="65" t="str">
        <f t="shared" si="2873"/>
        <v/>
      </c>
      <c r="V1953" s="65" t="str">
        <f t="shared" si="2873"/>
        <v/>
      </c>
      <c r="W1953" s="65" t="str">
        <f t="shared" si="2873"/>
        <v/>
      </c>
      <c r="X1953" s="65" t="str">
        <f t="shared" si="2873"/>
        <v/>
      </c>
      <c r="Y1953" s="65" t="str">
        <f t="shared" si="2873"/>
        <v/>
      </c>
      <c r="Z1953" s="65" t="str">
        <f t="shared" si="2873"/>
        <v/>
      </c>
    </row>
    <row r="1954">
      <c r="B1954" s="23"/>
      <c r="C1954" s="9"/>
      <c r="D1954" s="9"/>
      <c r="E1954" s="9"/>
      <c r="F1954" s="2"/>
      <c r="G1954" s="3"/>
      <c r="I1954" s="64" t="str">
        <f t="shared" si="4"/>
        <v/>
      </c>
      <c r="J1954" s="13" t="str">
        <f t="shared" si="1840"/>
        <v/>
      </c>
      <c r="K1954" s="13" t="str">
        <f t="shared" si="1879"/>
        <v/>
      </c>
      <c r="L1954" s="65" t="str">
        <f t="shared" ref="L1954:Z1954" si="2874">if($E1954="","",if($E1954="Injured",if(and(L$1=year(today()),L$1&lt;=$I1954,L$1&gt;=$H1954),0,if(and(L$1&lt;=$I1954,L$1&gt;=$H1954),$F1954,"")),if($E1954="Dropped",if(and(L$1&lt;=$I1954,L$1&gt;=$H1954),if(Year($D1954)=L$1,$F1954*0.8,if((year($D1954)+1)=L$1,$F1954*0.6,$F1954*0.4)) ,""),if($E1954="Minors",0,if($E1954="FA Contract",if(and(L$1&lt;=$I1954,L$1&gt;=$H1954),$F1954,""),if($E1954="YP Contract",if(L$1=$H1954,500000,if(L$1=($H1954+1),1000000,if(L$1=($H1954+2),1500000,"")))))))))</f>
        <v/>
      </c>
      <c r="M1954" s="65" t="str">
        <f t="shared" si="2874"/>
        <v/>
      </c>
      <c r="N1954" s="65" t="str">
        <f t="shared" si="2874"/>
        <v/>
      </c>
      <c r="O1954" s="65" t="str">
        <f t="shared" si="2874"/>
        <v/>
      </c>
      <c r="P1954" s="65" t="str">
        <f t="shared" si="2874"/>
        <v/>
      </c>
      <c r="Q1954" s="65" t="str">
        <f t="shared" si="2874"/>
        <v/>
      </c>
      <c r="R1954" s="65" t="str">
        <f t="shared" si="2874"/>
        <v/>
      </c>
      <c r="S1954" s="65" t="str">
        <f t="shared" si="2874"/>
        <v/>
      </c>
      <c r="T1954" s="65" t="str">
        <f t="shared" si="2874"/>
        <v/>
      </c>
      <c r="U1954" s="65" t="str">
        <f t="shared" si="2874"/>
        <v/>
      </c>
      <c r="V1954" s="65" t="str">
        <f t="shared" si="2874"/>
        <v/>
      </c>
      <c r="W1954" s="65" t="str">
        <f t="shared" si="2874"/>
        <v/>
      </c>
      <c r="X1954" s="65" t="str">
        <f t="shared" si="2874"/>
        <v/>
      </c>
      <c r="Y1954" s="65" t="str">
        <f t="shared" si="2874"/>
        <v/>
      </c>
      <c r="Z1954" s="65" t="str">
        <f t="shared" si="2874"/>
        <v/>
      </c>
    </row>
    <row r="1955">
      <c r="B1955" s="23"/>
      <c r="C1955" s="9"/>
      <c r="D1955" s="9"/>
      <c r="E1955" s="9"/>
      <c r="F1955" s="2"/>
      <c r="G1955" s="3"/>
      <c r="I1955" s="64" t="str">
        <f t="shared" si="4"/>
        <v/>
      </c>
      <c r="J1955" s="13" t="str">
        <f t="shared" si="1840"/>
        <v/>
      </c>
      <c r="K1955" s="13" t="str">
        <f t="shared" si="1879"/>
        <v/>
      </c>
      <c r="L1955" s="65" t="str">
        <f t="shared" ref="L1955:Z1955" si="2875">if($E1955="","",if($E1955="Injured",if(and(L$1=year(today()),L$1&lt;=$I1955,L$1&gt;=$H1955),0,if(and(L$1&lt;=$I1955,L$1&gt;=$H1955),$F1955,"")),if($E1955="Dropped",if(and(L$1&lt;=$I1955,L$1&gt;=$H1955),if(Year($D1955)=L$1,$F1955*0.8,if((year($D1955)+1)=L$1,$F1955*0.6,$F1955*0.4)) ,""),if($E1955="Minors",0,if($E1955="FA Contract",if(and(L$1&lt;=$I1955,L$1&gt;=$H1955),$F1955,""),if($E1955="YP Contract",if(L$1=$H1955,500000,if(L$1=($H1955+1),1000000,if(L$1=($H1955+2),1500000,"")))))))))</f>
        <v/>
      </c>
      <c r="M1955" s="65" t="str">
        <f t="shared" si="2875"/>
        <v/>
      </c>
      <c r="N1955" s="65" t="str">
        <f t="shared" si="2875"/>
        <v/>
      </c>
      <c r="O1955" s="65" t="str">
        <f t="shared" si="2875"/>
        <v/>
      </c>
      <c r="P1955" s="65" t="str">
        <f t="shared" si="2875"/>
        <v/>
      </c>
      <c r="Q1955" s="65" t="str">
        <f t="shared" si="2875"/>
        <v/>
      </c>
      <c r="R1955" s="65" t="str">
        <f t="shared" si="2875"/>
        <v/>
      </c>
      <c r="S1955" s="65" t="str">
        <f t="shared" si="2875"/>
        <v/>
      </c>
      <c r="T1955" s="65" t="str">
        <f t="shared" si="2875"/>
        <v/>
      </c>
      <c r="U1955" s="65" t="str">
        <f t="shared" si="2875"/>
        <v/>
      </c>
      <c r="V1955" s="65" t="str">
        <f t="shared" si="2875"/>
        <v/>
      </c>
      <c r="W1955" s="65" t="str">
        <f t="shared" si="2875"/>
        <v/>
      </c>
      <c r="X1955" s="65" t="str">
        <f t="shared" si="2875"/>
        <v/>
      </c>
      <c r="Y1955" s="65" t="str">
        <f t="shared" si="2875"/>
        <v/>
      </c>
      <c r="Z1955" s="65" t="str">
        <f t="shared" si="2875"/>
        <v/>
      </c>
    </row>
    <row r="1956">
      <c r="B1956" s="23"/>
      <c r="C1956" s="9"/>
      <c r="D1956" s="9"/>
      <c r="E1956" s="9"/>
      <c r="F1956" s="2"/>
      <c r="G1956" s="3"/>
      <c r="I1956" s="64" t="str">
        <f t="shared" si="4"/>
        <v/>
      </c>
      <c r="J1956" s="13" t="str">
        <f t="shared" si="1840"/>
        <v/>
      </c>
      <c r="K1956" s="13" t="str">
        <f t="shared" si="1879"/>
        <v/>
      </c>
      <c r="L1956" s="65" t="str">
        <f t="shared" ref="L1956:Z1956" si="2876">if($E1956="","",if($E1956="Injured",if(and(L$1=year(today()),L$1&lt;=$I1956,L$1&gt;=$H1956),0,if(and(L$1&lt;=$I1956,L$1&gt;=$H1956),$F1956,"")),if($E1956="Dropped",if(and(L$1&lt;=$I1956,L$1&gt;=$H1956),if(Year($D1956)=L$1,$F1956*0.8,if((year($D1956)+1)=L$1,$F1956*0.6,$F1956*0.4)) ,""),if($E1956="Minors",0,if($E1956="FA Contract",if(and(L$1&lt;=$I1956,L$1&gt;=$H1956),$F1956,""),if($E1956="YP Contract",if(L$1=$H1956,500000,if(L$1=($H1956+1),1000000,if(L$1=($H1956+2),1500000,"")))))))))</f>
        <v/>
      </c>
      <c r="M1956" s="65" t="str">
        <f t="shared" si="2876"/>
        <v/>
      </c>
      <c r="N1956" s="65" t="str">
        <f t="shared" si="2876"/>
        <v/>
      </c>
      <c r="O1956" s="65" t="str">
        <f t="shared" si="2876"/>
        <v/>
      </c>
      <c r="P1956" s="65" t="str">
        <f t="shared" si="2876"/>
        <v/>
      </c>
      <c r="Q1956" s="65" t="str">
        <f t="shared" si="2876"/>
        <v/>
      </c>
      <c r="R1956" s="65" t="str">
        <f t="shared" si="2876"/>
        <v/>
      </c>
      <c r="S1956" s="65" t="str">
        <f t="shared" si="2876"/>
        <v/>
      </c>
      <c r="T1956" s="65" t="str">
        <f t="shared" si="2876"/>
        <v/>
      </c>
      <c r="U1956" s="65" t="str">
        <f t="shared" si="2876"/>
        <v/>
      </c>
      <c r="V1956" s="65" t="str">
        <f t="shared" si="2876"/>
        <v/>
      </c>
      <c r="W1956" s="65" t="str">
        <f t="shared" si="2876"/>
        <v/>
      </c>
      <c r="X1956" s="65" t="str">
        <f t="shared" si="2876"/>
        <v/>
      </c>
      <c r="Y1956" s="65" t="str">
        <f t="shared" si="2876"/>
        <v/>
      </c>
      <c r="Z1956" s="65" t="str">
        <f t="shared" si="2876"/>
        <v/>
      </c>
    </row>
    <row r="1957">
      <c r="B1957" s="23"/>
      <c r="C1957" s="9"/>
      <c r="D1957" s="9"/>
      <c r="E1957" s="9"/>
      <c r="F1957" s="2"/>
      <c r="G1957" s="3"/>
      <c r="I1957" s="64" t="str">
        <f t="shared" si="4"/>
        <v/>
      </c>
      <c r="J1957" s="13" t="str">
        <f t="shared" si="1840"/>
        <v/>
      </c>
      <c r="K1957" s="13" t="str">
        <f t="shared" si="1879"/>
        <v/>
      </c>
      <c r="L1957" s="65" t="str">
        <f t="shared" ref="L1957:Z1957" si="2877">if($E1957="","",if($E1957="Injured",if(and(L$1=year(today()),L$1&lt;=$I1957,L$1&gt;=$H1957),0,if(and(L$1&lt;=$I1957,L$1&gt;=$H1957),$F1957,"")),if($E1957="Dropped",if(and(L$1&lt;=$I1957,L$1&gt;=$H1957),if(Year($D1957)=L$1,$F1957*0.8,if((year($D1957)+1)=L$1,$F1957*0.6,$F1957*0.4)) ,""),if($E1957="Minors",0,if($E1957="FA Contract",if(and(L$1&lt;=$I1957,L$1&gt;=$H1957),$F1957,""),if($E1957="YP Contract",if(L$1=$H1957,500000,if(L$1=($H1957+1),1000000,if(L$1=($H1957+2),1500000,"")))))))))</f>
        <v/>
      </c>
      <c r="M1957" s="65" t="str">
        <f t="shared" si="2877"/>
        <v/>
      </c>
      <c r="N1957" s="65" t="str">
        <f t="shared" si="2877"/>
        <v/>
      </c>
      <c r="O1957" s="65" t="str">
        <f t="shared" si="2877"/>
        <v/>
      </c>
      <c r="P1957" s="65" t="str">
        <f t="shared" si="2877"/>
        <v/>
      </c>
      <c r="Q1957" s="65" t="str">
        <f t="shared" si="2877"/>
        <v/>
      </c>
      <c r="R1957" s="65" t="str">
        <f t="shared" si="2877"/>
        <v/>
      </c>
      <c r="S1957" s="65" t="str">
        <f t="shared" si="2877"/>
        <v/>
      </c>
      <c r="T1957" s="65" t="str">
        <f t="shared" si="2877"/>
        <v/>
      </c>
      <c r="U1957" s="65" t="str">
        <f t="shared" si="2877"/>
        <v/>
      </c>
      <c r="V1957" s="65" t="str">
        <f t="shared" si="2877"/>
        <v/>
      </c>
      <c r="W1957" s="65" t="str">
        <f t="shared" si="2877"/>
        <v/>
      </c>
      <c r="X1957" s="65" t="str">
        <f t="shared" si="2877"/>
        <v/>
      </c>
      <c r="Y1957" s="65" t="str">
        <f t="shared" si="2877"/>
        <v/>
      </c>
      <c r="Z1957" s="65" t="str">
        <f t="shared" si="2877"/>
        <v/>
      </c>
    </row>
    <row r="1958">
      <c r="B1958" s="23"/>
      <c r="C1958" s="9"/>
      <c r="D1958" s="9"/>
      <c r="E1958" s="9"/>
      <c r="F1958" s="2"/>
      <c r="G1958" s="3"/>
      <c r="I1958" s="64" t="str">
        <f t="shared" si="4"/>
        <v/>
      </c>
      <c r="J1958" s="13" t="str">
        <f t="shared" si="1840"/>
        <v/>
      </c>
      <c r="K1958" s="13" t="str">
        <f t="shared" si="1879"/>
        <v/>
      </c>
      <c r="L1958" s="65" t="str">
        <f t="shared" ref="L1958:Z1958" si="2878">if($E1958="","",if($E1958="Injured",if(and(L$1=year(today()),L$1&lt;=$I1958,L$1&gt;=$H1958),0,if(and(L$1&lt;=$I1958,L$1&gt;=$H1958),$F1958,"")),if($E1958="Dropped",if(and(L$1&lt;=$I1958,L$1&gt;=$H1958),if(Year($D1958)=L$1,$F1958*0.8,if((year($D1958)+1)=L$1,$F1958*0.6,$F1958*0.4)) ,""),if($E1958="Minors",0,if($E1958="FA Contract",if(and(L$1&lt;=$I1958,L$1&gt;=$H1958),$F1958,""),if($E1958="YP Contract",if(L$1=$H1958,500000,if(L$1=($H1958+1),1000000,if(L$1=($H1958+2),1500000,"")))))))))</f>
        <v/>
      </c>
      <c r="M1958" s="65" t="str">
        <f t="shared" si="2878"/>
        <v/>
      </c>
      <c r="N1958" s="65" t="str">
        <f t="shared" si="2878"/>
        <v/>
      </c>
      <c r="O1958" s="65" t="str">
        <f t="shared" si="2878"/>
        <v/>
      </c>
      <c r="P1958" s="65" t="str">
        <f t="shared" si="2878"/>
        <v/>
      </c>
      <c r="Q1958" s="65" t="str">
        <f t="shared" si="2878"/>
        <v/>
      </c>
      <c r="R1958" s="65" t="str">
        <f t="shared" si="2878"/>
        <v/>
      </c>
      <c r="S1958" s="65" t="str">
        <f t="shared" si="2878"/>
        <v/>
      </c>
      <c r="T1958" s="65" t="str">
        <f t="shared" si="2878"/>
        <v/>
      </c>
      <c r="U1958" s="65" t="str">
        <f t="shared" si="2878"/>
        <v/>
      </c>
      <c r="V1958" s="65" t="str">
        <f t="shared" si="2878"/>
        <v/>
      </c>
      <c r="W1958" s="65" t="str">
        <f t="shared" si="2878"/>
        <v/>
      </c>
      <c r="X1958" s="65" t="str">
        <f t="shared" si="2878"/>
        <v/>
      </c>
      <c r="Y1958" s="65" t="str">
        <f t="shared" si="2878"/>
        <v/>
      </c>
      <c r="Z1958" s="65" t="str">
        <f t="shared" si="2878"/>
        <v/>
      </c>
    </row>
    <row r="1959">
      <c r="B1959" s="23"/>
      <c r="C1959" s="9"/>
      <c r="D1959" s="9"/>
      <c r="E1959" s="9"/>
      <c r="F1959" s="2"/>
      <c r="G1959" s="3"/>
      <c r="I1959" s="64" t="str">
        <f t="shared" si="4"/>
        <v/>
      </c>
      <c r="J1959" s="13" t="str">
        <f t="shared" si="1840"/>
        <v/>
      </c>
      <c r="K1959" s="13" t="str">
        <f t="shared" si="1879"/>
        <v/>
      </c>
      <c r="L1959" s="65" t="str">
        <f t="shared" ref="L1959:Z1959" si="2879">if($E1959="","",if($E1959="Injured",if(and(L$1=year(today()),L$1&lt;=$I1959,L$1&gt;=$H1959),0,if(and(L$1&lt;=$I1959,L$1&gt;=$H1959),$F1959,"")),if($E1959="Dropped",if(and(L$1&lt;=$I1959,L$1&gt;=$H1959),if(Year($D1959)=L$1,$F1959*0.8,if((year($D1959)+1)=L$1,$F1959*0.6,$F1959*0.4)) ,""),if($E1959="Minors",0,if($E1959="FA Contract",if(and(L$1&lt;=$I1959,L$1&gt;=$H1959),$F1959,""),if($E1959="YP Contract",if(L$1=$H1959,500000,if(L$1=($H1959+1),1000000,if(L$1=($H1959+2),1500000,"")))))))))</f>
        <v/>
      </c>
      <c r="M1959" s="65" t="str">
        <f t="shared" si="2879"/>
        <v/>
      </c>
      <c r="N1959" s="65" t="str">
        <f t="shared" si="2879"/>
        <v/>
      </c>
      <c r="O1959" s="65" t="str">
        <f t="shared" si="2879"/>
        <v/>
      </c>
      <c r="P1959" s="65" t="str">
        <f t="shared" si="2879"/>
        <v/>
      </c>
      <c r="Q1959" s="65" t="str">
        <f t="shared" si="2879"/>
        <v/>
      </c>
      <c r="R1959" s="65" t="str">
        <f t="shared" si="2879"/>
        <v/>
      </c>
      <c r="S1959" s="65" t="str">
        <f t="shared" si="2879"/>
        <v/>
      </c>
      <c r="T1959" s="65" t="str">
        <f t="shared" si="2879"/>
        <v/>
      </c>
      <c r="U1959" s="65" t="str">
        <f t="shared" si="2879"/>
        <v/>
      </c>
      <c r="V1959" s="65" t="str">
        <f t="shared" si="2879"/>
        <v/>
      </c>
      <c r="W1959" s="65" t="str">
        <f t="shared" si="2879"/>
        <v/>
      </c>
      <c r="X1959" s="65" t="str">
        <f t="shared" si="2879"/>
        <v/>
      </c>
      <c r="Y1959" s="65" t="str">
        <f t="shared" si="2879"/>
        <v/>
      </c>
      <c r="Z1959" s="65" t="str">
        <f t="shared" si="2879"/>
        <v/>
      </c>
    </row>
    <row r="1960">
      <c r="B1960" s="23"/>
      <c r="C1960" s="9"/>
      <c r="D1960" s="9"/>
      <c r="E1960" s="9"/>
      <c r="F1960" s="2"/>
      <c r="G1960" s="3"/>
      <c r="I1960" s="64" t="str">
        <f t="shared" si="4"/>
        <v/>
      </c>
      <c r="J1960" s="13" t="str">
        <f t="shared" si="1840"/>
        <v/>
      </c>
      <c r="K1960" s="13" t="str">
        <f t="shared" si="1879"/>
        <v/>
      </c>
      <c r="L1960" s="65" t="str">
        <f t="shared" ref="L1960:Z1960" si="2880">if($E1960="","",if($E1960="Injured",if(and(L$1=year(today()),L$1&lt;=$I1960,L$1&gt;=$H1960),0,if(and(L$1&lt;=$I1960,L$1&gt;=$H1960),$F1960,"")),if($E1960="Dropped",if(and(L$1&lt;=$I1960,L$1&gt;=$H1960),if(Year($D1960)=L$1,$F1960*0.8,if((year($D1960)+1)=L$1,$F1960*0.6,$F1960*0.4)) ,""),if($E1960="Minors",0,if($E1960="FA Contract",if(and(L$1&lt;=$I1960,L$1&gt;=$H1960),$F1960,""),if($E1960="YP Contract",if(L$1=$H1960,500000,if(L$1=($H1960+1),1000000,if(L$1=($H1960+2),1500000,"")))))))))</f>
        <v/>
      </c>
      <c r="M1960" s="65" t="str">
        <f t="shared" si="2880"/>
        <v/>
      </c>
      <c r="N1960" s="65" t="str">
        <f t="shared" si="2880"/>
        <v/>
      </c>
      <c r="O1960" s="65" t="str">
        <f t="shared" si="2880"/>
        <v/>
      </c>
      <c r="P1960" s="65" t="str">
        <f t="shared" si="2880"/>
        <v/>
      </c>
      <c r="Q1960" s="65" t="str">
        <f t="shared" si="2880"/>
        <v/>
      </c>
      <c r="R1960" s="65" t="str">
        <f t="shared" si="2880"/>
        <v/>
      </c>
      <c r="S1960" s="65" t="str">
        <f t="shared" si="2880"/>
        <v/>
      </c>
      <c r="T1960" s="65" t="str">
        <f t="shared" si="2880"/>
        <v/>
      </c>
      <c r="U1960" s="65" t="str">
        <f t="shared" si="2880"/>
        <v/>
      </c>
      <c r="V1960" s="65" t="str">
        <f t="shared" si="2880"/>
        <v/>
      </c>
      <c r="W1960" s="65" t="str">
        <f t="shared" si="2880"/>
        <v/>
      </c>
      <c r="X1960" s="65" t="str">
        <f t="shared" si="2880"/>
        <v/>
      </c>
      <c r="Y1960" s="65" t="str">
        <f t="shared" si="2880"/>
        <v/>
      </c>
      <c r="Z1960" s="65" t="str">
        <f t="shared" si="2880"/>
        <v/>
      </c>
    </row>
    <row r="1961">
      <c r="B1961" s="23"/>
      <c r="C1961" s="9"/>
      <c r="D1961" s="9"/>
      <c r="E1961" s="9"/>
      <c r="F1961" s="2"/>
      <c r="G1961" s="3"/>
      <c r="I1961" s="64" t="str">
        <f t="shared" si="4"/>
        <v/>
      </c>
      <c r="J1961" s="13" t="str">
        <f t="shared" si="1840"/>
        <v/>
      </c>
      <c r="K1961" s="13" t="str">
        <f t="shared" si="1879"/>
        <v/>
      </c>
      <c r="L1961" s="65" t="str">
        <f t="shared" ref="L1961:Z1961" si="2881">if($E1961="","",if($E1961="Injured",if(and(L$1=year(today()),L$1&lt;=$I1961,L$1&gt;=$H1961),0,if(and(L$1&lt;=$I1961,L$1&gt;=$H1961),$F1961,"")),if($E1961="Dropped",if(and(L$1&lt;=$I1961,L$1&gt;=$H1961),if(Year($D1961)=L$1,$F1961*0.8,if((year($D1961)+1)=L$1,$F1961*0.6,$F1961*0.4)) ,""),if($E1961="Minors",0,if($E1961="FA Contract",if(and(L$1&lt;=$I1961,L$1&gt;=$H1961),$F1961,""),if($E1961="YP Contract",if(L$1=$H1961,500000,if(L$1=($H1961+1),1000000,if(L$1=($H1961+2),1500000,"")))))))))</f>
        <v/>
      </c>
      <c r="M1961" s="65" t="str">
        <f t="shared" si="2881"/>
        <v/>
      </c>
      <c r="N1961" s="65" t="str">
        <f t="shared" si="2881"/>
        <v/>
      </c>
      <c r="O1961" s="65" t="str">
        <f t="shared" si="2881"/>
        <v/>
      </c>
      <c r="P1961" s="65" t="str">
        <f t="shared" si="2881"/>
        <v/>
      </c>
      <c r="Q1961" s="65" t="str">
        <f t="shared" si="2881"/>
        <v/>
      </c>
      <c r="R1961" s="65" t="str">
        <f t="shared" si="2881"/>
        <v/>
      </c>
      <c r="S1961" s="65" t="str">
        <f t="shared" si="2881"/>
        <v/>
      </c>
      <c r="T1961" s="65" t="str">
        <f t="shared" si="2881"/>
        <v/>
      </c>
      <c r="U1961" s="65" t="str">
        <f t="shared" si="2881"/>
        <v/>
      </c>
      <c r="V1961" s="65" t="str">
        <f t="shared" si="2881"/>
        <v/>
      </c>
      <c r="W1961" s="65" t="str">
        <f t="shared" si="2881"/>
        <v/>
      </c>
      <c r="X1961" s="65" t="str">
        <f t="shared" si="2881"/>
        <v/>
      </c>
      <c r="Y1961" s="65" t="str">
        <f t="shared" si="2881"/>
        <v/>
      </c>
      <c r="Z1961" s="65" t="str">
        <f t="shared" si="2881"/>
        <v/>
      </c>
    </row>
    <row r="1962">
      <c r="B1962" s="23"/>
      <c r="C1962" s="9"/>
      <c r="D1962" s="9"/>
      <c r="E1962" s="9"/>
      <c r="F1962" s="2"/>
      <c r="G1962" s="3"/>
      <c r="I1962" s="64" t="str">
        <f t="shared" si="4"/>
        <v/>
      </c>
      <c r="J1962" s="13" t="str">
        <f t="shared" si="1840"/>
        <v/>
      </c>
      <c r="K1962" s="13" t="str">
        <f t="shared" si="1879"/>
        <v/>
      </c>
      <c r="L1962" s="65" t="str">
        <f t="shared" ref="L1962:Z1962" si="2882">if($E1962="","",if($E1962="Injured",if(and(L$1=year(today()),L$1&lt;=$I1962,L$1&gt;=$H1962),0,if(and(L$1&lt;=$I1962,L$1&gt;=$H1962),$F1962,"")),if($E1962="Dropped",if(and(L$1&lt;=$I1962,L$1&gt;=$H1962),if(Year($D1962)=L$1,$F1962*0.8,if((year($D1962)+1)=L$1,$F1962*0.6,$F1962*0.4)) ,""),if($E1962="Minors",0,if($E1962="FA Contract",if(and(L$1&lt;=$I1962,L$1&gt;=$H1962),$F1962,""),if($E1962="YP Contract",if(L$1=$H1962,500000,if(L$1=($H1962+1),1000000,if(L$1=($H1962+2),1500000,"")))))))))</f>
        <v/>
      </c>
      <c r="M1962" s="65" t="str">
        <f t="shared" si="2882"/>
        <v/>
      </c>
      <c r="N1962" s="65" t="str">
        <f t="shared" si="2882"/>
        <v/>
      </c>
      <c r="O1962" s="65" t="str">
        <f t="shared" si="2882"/>
        <v/>
      </c>
      <c r="P1962" s="65" t="str">
        <f t="shared" si="2882"/>
        <v/>
      </c>
      <c r="Q1962" s="65" t="str">
        <f t="shared" si="2882"/>
        <v/>
      </c>
      <c r="R1962" s="65" t="str">
        <f t="shared" si="2882"/>
        <v/>
      </c>
      <c r="S1962" s="65" t="str">
        <f t="shared" si="2882"/>
        <v/>
      </c>
      <c r="T1962" s="65" t="str">
        <f t="shared" si="2882"/>
        <v/>
      </c>
      <c r="U1962" s="65" t="str">
        <f t="shared" si="2882"/>
        <v/>
      </c>
      <c r="V1962" s="65" t="str">
        <f t="shared" si="2882"/>
        <v/>
      </c>
      <c r="W1962" s="65" t="str">
        <f t="shared" si="2882"/>
        <v/>
      </c>
      <c r="X1962" s="65" t="str">
        <f t="shared" si="2882"/>
        <v/>
      </c>
      <c r="Y1962" s="65" t="str">
        <f t="shared" si="2882"/>
        <v/>
      </c>
      <c r="Z1962" s="65" t="str">
        <f t="shared" si="2882"/>
        <v/>
      </c>
    </row>
    <row r="1963">
      <c r="B1963" s="23"/>
      <c r="C1963" s="9"/>
      <c r="D1963" s="9"/>
      <c r="E1963" s="9"/>
      <c r="F1963" s="2"/>
      <c r="G1963" s="3"/>
      <c r="I1963" s="64" t="str">
        <f t="shared" si="4"/>
        <v/>
      </c>
      <c r="J1963" s="13" t="str">
        <f t="shared" si="1840"/>
        <v/>
      </c>
      <c r="K1963" s="13" t="str">
        <f t="shared" si="1879"/>
        <v/>
      </c>
      <c r="L1963" s="65" t="str">
        <f t="shared" ref="L1963:Z1963" si="2883">if($E1963="","",if($E1963="Injured",if(and(L$1=year(today()),L$1&lt;=$I1963,L$1&gt;=$H1963),0,if(and(L$1&lt;=$I1963,L$1&gt;=$H1963),$F1963,"")),if($E1963="Dropped",if(and(L$1&lt;=$I1963,L$1&gt;=$H1963),if(Year($D1963)=L$1,$F1963*0.8,if((year($D1963)+1)=L$1,$F1963*0.6,$F1963*0.4)) ,""),if($E1963="Minors",0,if($E1963="FA Contract",if(and(L$1&lt;=$I1963,L$1&gt;=$H1963),$F1963,""),if($E1963="YP Contract",if(L$1=$H1963,500000,if(L$1=($H1963+1),1000000,if(L$1=($H1963+2),1500000,"")))))))))</f>
        <v/>
      </c>
      <c r="M1963" s="65" t="str">
        <f t="shared" si="2883"/>
        <v/>
      </c>
      <c r="N1963" s="65" t="str">
        <f t="shared" si="2883"/>
        <v/>
      </c>
      <c r="O1963" s="65" t="str">
        <f t="shared" si="2883"/>
        <v/>
      </c>
      <c r="P1963" s="65" t="str">
        <f t="shared" si="2883"/>
        <v/>
      </c>
      <c r="Q1963" s="65" t="str">
        <f t="shared" si="2883"/>
        <v/>
      </c>
      <c r="R1963" s="65" t="str">
        <f t="shared" si="2883"/>
        <v/>
      </c>
      <c r="S1963" s="65" t="str">
        <f t="shared" si="2883"/>
        <v/>
      </c>
      <c r="T1963" s="65" t="str">
        <f t="shared" si="2883"/>
        <v/>
      </c>
      <c r="U1963" s="65" t="str">
        <f t="shared" si="2883"/>
        <v/>
      </c>
      <c r="V1963" s="65" t="str">
        <f t="shared" si="2883"/>
        <v/>
      </c>
      <c r="W1963" s="65" t="str">
        <f t="shared" si="2883"/>
        <v/>
      </c>
      <c r="X1963" s="65" t="str">
        <f t="shared" si="2883"/>
        <v/>
      </c>
      <c r="Y1963" s="65" t="str">
        <f t="shared" si="2883"/>
        <v/>
      </c>
      <c r="Z1963" s="65" t="str">
        <f t="shared" si="2883"/>
        <v/>
      </c>
    </row>
    <row r="1964">
      <c r="B1964" s="23"/>
      <c r="C1964" s="9"/>
      <c r="D1964" s="9"/>
      <c r="E1964" s="9"/>
      <c r="F1964" s="2"/>
      <c r="G1964" s="3"/>
      <c r="I1964" s="64" t="str">
        <f t="shared" si="4"/>
        <v/>
      </c>
      <c r="J1964" s="13" t="str">
        <f t="shared" si="1840"/>
        <v/>
      </c>
      <c r="K1964" s="13" t="str">
        <f t="shared" si="1879"/>
        <v/>
      </c>
      <c r="L1964" s="65" t="str">
        <f t="shared" ref="L1964:Z1964" si="2884">if($E1964="","",if($E1964="Injured",if(and(L$1=year(today()),L$1&lt;=$I1964,L$1&gt;=$H1964),0,if(and(L$1&lt;=$I1964,L$1&gt;=$H1964),$F1964,"")),if($E1964="Dropped",if(and(L$1&lt;=$I1964,L$1&gt;=$H1964),if(Year($D1964)=L$1,$F1964*0.8,if((year($D1964)+1)=L$1,$F1964*0.6,$F1964*0.4)) ,""),if($E1964="Minors",0,if($E1964="FA Contract",if(and(L$1&lt;=$I1964,L$1&gt;=$H1964),$F1964,""),if($E1964="YP Contract",if(L$1=$H1964,500000,if(L$1=($H1964+1),1000000,if(L$1=($H1964+2),1500000,"")))))))))</f>
        <v/>
      </c>
      <c r="M1964" s="65" t="str">
        <f t="shared" si="2884"/>
        <v/>
      </c>
      <c r="N1964" s="65" t="str">
        <f t="shared" si="2884"/>
        <v/>
      </c>
      <c r="O1964" s="65" t="str">
        <f t="shared" si="2884"/>
        <v/>
      </c>
      <c r="P1964" s="65" t="str">
        <f t="shared" si="2884"/>
        <v/>
      </c>
      <c r="Q1964" s="65" t="str">
        <f t="shared" si="2884"/>
        <v/>
      </c>
      <c r="R1964" s="65" t="str">
        <f t="shared" si="2884"/>
        <v/>
      </c>
      <c r="S1964" s="65" t="str">
        <f t="shared" si="2884"/>
        <v/>
      </c>
      <c r="T1964" s="65" t="str">
        <f t="shared" si="2884"/>
        <v/>
      </c>
      <c r="U1964" s="65" t="str">
        <f t="shared" si="2884"/>
        <v/>
      </c>
      <c r="V1964" s="65" t="str">
        <f t="shared" si="2884"/>
        <v/>
      </c>
      <c r="W1964" s="65" t="str">
        <f t="shared" si="2884"/>
        <v/>
      </c>
      <c r="X1964" s="65" t="str">
        <f t="shared" si="2884"/>
        <v/>
      </c>
      <c r="Y1964" s="65" t="str">
        <f t="shared" si="2884"/>
        <v/>
      </c>
      <c r="Z1964" s="65" t="str">
        <f t="shared" si="2884"/>
        <v/>
      </c>
    </row>
    <row r="1965">
      <c r="B1965" s="23"/>
      <c r="C1965" s="9"/>
      <c r="D1965" s="9"/>
      <c r="E1965" s="9"/>
      <c r="F1965" s="2"/>
      <c r="G1965" s="3"/>
      <c r="I1965" s="64" t="str">
        <f t="shared" si="4"/>
        <v/>
      </c>
      <c r="J1965" s="13" t="str">
        <f t="shared" si="1840"/>
        <v/>
      </c>
      <c r="K1965" s="13" t="str">
        <f t="shared" si="1879"/>
        <v/>
      </c>
      <c r="L1965" s="65" t="str">
        <f t="shared" ref="L1965:Z1965" si="2885">if($E1965="","",if($E1965="Injured",if(and(L$1=year(today()),L$1&lt;=$I1965,L$1&gt;=$H1965),0,if(and(L$1&lt;=$I1965,L$1&gt;=$H1965),$F1965,"")),if($E1965="Dropped",if(and(L$1&lt;=$I1965,L$1&gt;=$H1965),if(Year($D1965)=L$1,$F1965*0.8,if((year($D1965)+1)=L$1,$F1965*0.6,$F1965*0.4)) ,""),if($E1965="Minors",0,if($E1965="FA Contract",if(and(L$1&lt;=$I1965,L$1&gt;=$H1965),$F1965,""),if($E1965="YP Contract",if(L$1=$H1965,500000,if(L$1=($H1965+1),1000000,if(L$1=($H1965+2),1500000,"")))))))))</f>
        <v/>
      </c>
      <c r="M1965" s="65" t="str">
        <f t="shared" si="2885"/>
        <v/>
      </c>
      <c r="N1965" s="65" t="str">
        <f t="shared" si="2885"/>
        <v/>
      </c>
      <c r="O1965" s="65" t="str">
        <f t="shared" si="2885"/>
        <v/>
      </c>
      <c r="P1965" s="65" t="str">
        <f t="shared" si="2885"/>
        <v/>
      </c>
      <c r="Q1965" s="65" t="str">
        <f t="shared" si="2885"/>
        <v/>
      </c>
      <c r="R1965" s="65" t="str">
        <f t="shared" si="2885"/>
        <v/>
      </c>
      <c r="S1965" s="65" t="str">
        <f t="shared" si="2885"/>
        <v/>
      </c>
      <c r="T1965" s="65" t="str">
        <f t="shared" si="2885"/>
        <v/>
      </c>
      <c r="U1965" s="65" t="str">
        <f t="shared" si="2885"/>
        <v/>
      </c>
      <c r="V1965" s="65" t="str">
        <f t="shared" si="2885"/>
        <v/>
      </c>
      <c r="W1965" s="65" t="str">
        <f t="shared" si="2885"/>
        <v/>
      </c>
      <c r="X1965" s="65" t="str">
        <f t="shared" si="2885"/>
        <v/>
      </c>
      <c r="Y1965" s="65" t="str">
        <f t="shared" si="2885"/>
        <v/>
      </c>
      <c r="Z1965" s="65" t="str">
        <f t="shared" si="2885"/>
        <v/>
      </c>
    </row>
    <row r="1966">
      <c r="B1966" s="23"/>
      <c r="C1966" s="9"/>
      <c r="D1966" s="9"/>
      <c r="E1966" s="9"/>
      <c r="F1966" s="2"/>
      <c r="G1966" s="3"/>
      <c r="I1966" s="64" t="str">
        <f t="shared" si="4"/>
        <v/>
      </c>
      <c r="J1966" s="13" t="str">
        <f t="shared" si="1840"/>
        <v/>
      </c>
      <c r="K1966" s="13" t="str">
        <f t="shared" si="1879"/>
        <v/>
      </c>
      <c r="L1966" s="65" t="str">
        <f t="shared" ref="L1966:Z1966" si="2886">if($E1966="","",if($E1966="Injured",if(and(L$1=year(today()),L$1&lt;=$I1966,L$1&gt;=$H1966),0,if(and(L$1&lt;=$I1966,L$1&gt;=$H1966),$F1966,"")),if($E1966="Dropped",if(and(L$1&lt;=$I1966,L$1&gt;=$H1966),if(Year($D1966)=L$1,$F1966*0.8,if((year($D1966)+1)=L$1,$F1966*0.6,$F1966*0.4)) ,""),if($E1966="Minors",0,if($E1966="FA Contract",if(and(L$1&lt;=$I1966,L$1&gt;=$H1966),$F1966,""),if($E1966="YP Contract",if(L$1=$H1966,500000,if(L$1=($H1966+1),1000000,if(L$1=($H1966+2),1500000,"")))))))))</f>
        <v/>
      </c>
      <c r="M1966" s="65" t="str">
        <f t="shared" si="2886"/>
        <v/>
      </c>
      <c r="N1966" s="65" t="str">
        <f t="shared" si="2886"/>
        <v/>
      </c>
      <c r="O1966" s="65" t="str">
        <f t="shared" si="2886"/>
        <v/>
      </c>
      <c r="P1966" s="65" t="str">
        <f t="shared" si="2886"/>
        <v/>
      </c>
      <c r="Q1966" s="65" t="str">
        <f t="shared" si="2886"/>
        <v/>
      </c>
      <c r="R1966" s="65" t="str">
        <f t="shared" si="2886"/>
        <v/>
      </c>
      <c r="S1966" s="65" t="str">
        <f t="shared" si="2886"/>
        <v/>
      </c>
      <c r="T1966" s="65" t="str">
        <f t="shared" si="2886"/>
        <v/>
      </c>
      <c r="U1966" s="65" t="str">
        <f t="shared" si="2886"/>
        <v/>
      </c>
      <c r="V1966" s="65" t="str">
        <f t="shared" si="2886"/>
        <v/>
      </c>
      <c r="W1966" s="65" t="str">
        <f t="shared" si="2886"/>
        <v/>
      </c>
      <c r="X1966" s="65" t="str">
        <f t="shared" si="2886"/>
        <v/>
      </c>
      <c r="Y1966" s="65" t="str">
        <f t="shared" si="2886"/>
        <v/>
      </c>
      <c r="Z1966" s="65" t="str">
        <f t="shared" si="2886"/>
        <v/>
      </c>
    </row>
    <row r="1967">
      <c r="B1967" s="23"/>
      <c r="C1967" s="9"/>
      <c r="D1967" s="9"/>
      <c r="E1967" s="9"/>
      <c r="F1967" s="2"/>
      <c r="G1967" s="3"/>
      <c r="I1967" s="64" t="str">
        <f t="shared" si="4"/>
        <v/>
      </c>
      <c r="J1967" s="13" t="str">
        <f t="shared" si="1840"/>
        <v/>
      </c>
      <c r="K1967" s="13" t="str">
        <f t="shared" si="1879"/>
        <v/>
      </c>
      <c r="L1967" s="65" t="str">
        <f t="shared" ref="L1967:Z1967" si="2887">if($E1967="","",if($E1967="Injured",if(and(L$1=year(today()),L$1&lt;=$I1967,L$1&gt;=$H1967),0,if(and(L$1&lt;=$I1967,L$1&gt;=$H1967),$F1967,"")),if($E1967="Dropped",if(and(L$1&lt;=$I1967,L$1&gt;=$H1967),if(Year($D1967)=L$1,$F1967*0.8,if((year($D1967)+1)=L$1,$F1967*0.6,$F1967*0.4)) ,""),if($E1967="Minors",0,if($E1967="FA Contract",if(and(L$1&lt;=$I1967,L$1&gt;=$H1967),$F1967,""),if($E1967="YP Contract",if(L$1=$H1967,500000,if(L$1=($H1967+1),1000000,if(L$1=($H1967+2),1500000,"")))))))))</f>
        <v/>
      </c>
      <c r="M1967" s="65" t="str">
        <f t="shared" si="2887"/>
        <v/>
      </c>
      <c r="N1967" s="65" t="str">
        <f t="shared" si="2887"/>
        <v/>
      </c>
      <c r="O1967" s="65" t="str">
        <f t="shared" si="2887"/>
        <v/>
      </c>
      <c r="P1967" s="65" t="str">
        <f t="shared" si="2887"/>
        <v/>
      </c>
      <c r="Q1967" s="65" t="str">
        <f t="shared" si="2887"/>
        <v/>
      </c>
      <c r="R1967" s="65" t="str">
        <f t="shared" si="2887"/>
        <v/>
      </c>
      <c r="S1967" s="65" t="str">
        <f t="shared" si="2887"/>
        <v/>
      </c>
      <c r="T1967" s="65" t="str">
        <f t="shared" si="2887"/>
        <v/>
      </c>
      <c r="U1967" s="65" t="str">
        <f t="shared" si="2887"/>
        <v/>
      </c>
      <c r="V1967" s="65" t="str">
        <f t="shared" si="2887"/>
        <v/>
      </c>
      <c r="W1967" s="65" t="str">
        <f t="shared" si="2887"/>
        <v/>
      </c>
      <c r="X1967" s="65" t="str">
        <f t="shared" si="2887"/>
        <v/>
      </c>
      <c r="Y1967" s="65" t="str">
        <f t="shared" si="2887"/>
        <v/>
      </c>
      <c r="Z1967" s="65" t="str">
        <f t="shared" si="2887"/>
        <v/>
      </c>
    </row>
    <row r="1968">
      <c r="B1968" s="23"/>
      <c r="C1968" s="9"/>
      <c r="D1968" s="9"/>
      <c r="E1968" s="9"/>
      <c r="F1968" s="2"/>
      <c r="G1968" s="3"/>
      <c r="I1968" s="64" t="str">
        <f t="shared" si="4"/>
        <v/>
      </c>
      <c r="J1968" s="13" t="str">
        <f t="shared" si="1840"/>
        <v/>
      </c>
      <c r="K1968" s="13" t="str">
        <f t="shared" si="1879"/>
        <v/>
      </c>
      <c r="L1968" s="65" t="str">
        <f t="shared" ref="L1968:Z1968" si="2888">if($E1968="","",if($E1968="Injured",if(and(L$1=year(today()),L$1&lt;=$I1968,L$1&gt;=$H1968),0,if(and(L$1&lt;=$I1968,L$1&gt;=$H1968),$F1968,"")),if($E1968="Dropped",if(and(L$1&lt;=$I1968,L$1&gt;=$H1968),if(Year($D1968)=L$1,$F1968*0.8,if((year($D1968)+1)=L$1,$F1968*0.6,$F1968*0.4)) ,""),if($E1968="Minors",0,if($E1968="FA Contract",if(and(L$1&lt;=$I1968,L$1&gt;=$H1968),$F1968,""),if($E1968="YP Contract",if(L$1=$H1968,500000,if(L$1=($H1968+1),1000000,if(L$1=($H1968+2),1500000,"")))))))))</f>
        <v/>
      </c>
      <c r="M1968" s="65" t="str">
        <f t="shared" si="2888"/>
        <v/>
      </c>
      <c r="N1968" s="65" t="str">
        <f t="shared" si="2888"/>
        <v/>
      </c>
      <c r="O1968" s="65" t="str">
        <f t="shared" si="2888"/>
        <v/>
      </c>
      <c r="P1968" s="65" t="str">
        <f t="shared" si="2888"/>
        <v/>
      </c>
      <c r="Q1968" s="65" t="str">
        <f t="shared" si="2888"/>
        <v/>
      </c>
      <c r="R1968" s="65" t="str">
        <f t="shared" si="2888"/>
        <v/>
      </c>
      <c r="S1968" s="65" t="str">
        <f t="shared" si="2888"/>
        <v/>
      </c>
      <c r="T1968" s="65" t="str">
        <f t="shared" si="2888"/>
        <v/>
      </c>
      <c r="U1968" s="65" t="str">
        <f t="shared" si="2888"/>
        <v/>
      </c>
      <c r="V1968" s="65" t="str">
        <f t="shared" si="2888"/>
        <v/>
      </c>
      <c r="W1968" s="65" t="str">
        <f t="shared" si="2888"/>
        <v/>
      </c>
      <c r="X1968" s="65" t="str">
        <f t="shared" si="2888"/>
        <v/>
      </c>
      <c r="Y1968" s="65" t="str">
        <f t="shared" si="2888"/>
        <v/>
      </c>
      <c r="Z1968" s="65" t="str">
        <f t="shared" si="2888"/>
        <v/>
      </c>
    </row>
    <row r="1969">
      <c r="B1969" s="23"/>
      <c r="C1969" s="9"/>
      <c r="D1969" s="9"/>
      <c r="E1969" s="9"/>
      <c r="F1969" s="2"/>
      <c r="G1969" s="3"/>
      <c r="I1969" s="64" t="str">
        <f t="shared" si="4"/>
        <v/>
      </c>
      <c r="J1969" s="13" t="str">
        <f t="shared" si="1840"/>
        <v/>
      </c>
      <c r="K1969" s="13" t="str">
        <f t="shared" si="1879"/>
        <v/>
      </c>
      <c r="L1969" s="65" t="str">
        <f t="shared" ref="L1969:Z1969" si="2889">if($E1969="","",if($E1969="Injured",if(and(L$1=year(today()),L$1&lt;=$I1969,L$1&gt;=$H1969),0,if(and(L$1&lt;=$I1969,L$1&gt;=$H1969),$F1969,"")),if($E1969="Dropped",if(and(L$1&lt;=$I1969,L$1&gt;=$H1969),if(Year($D1969)=L$1,$F1969*0.8,if((year($D1969)+1)=L$1,$F1969*0.6,$F1969*0.4)) ,""),if($E1969="Minors",0,if($E1969="FA Contract",if(and(L$1&lt;=$I1969,L$1&gt;=$H1969),$F1969,""),if($E1969="YP Contract",if(L$1=$H1969,500000,if(L$1=($H1969+1),1000000,if(L$1=($H1969+2),1500000,"")))))))))</f>
        <v/>
      </c>
      <c r="M1969" s="65" t="str">
        <f t="shared" si="2889"/>
        <v/>
      </c>
      <c r="N1969" s="65" t="str">
        <f t="shared" si="2889"/>
        <v/>
      </c>
      <c r="O1969" s="65" t="str">
        <f t="shared" si="2889"/>
        <v/>
      </c>
      <c r="P1969" s="65" t="str">
        <f t="shared" si="2889"/>
        <v/>
      </c>
      <c r="Q1969" s="65" t="str">
        <f t="shared" si="2889"/>
        <v/>
      </c>
      <c r="R1969" s="65" t="str">
        <f t="shared" si="2889"/>
        <v/>
      </c>
      <c r="S1969" s="65" t="str">
        <f t="shared" si="2889"/>
        <v/>
      </c>
      <c r="T1969" s="65" t="str">
        <f t="shared" si="2889"/>
        <v/>
      </c>
      <c r="U1969" s="65" t="str">
        <f t="shared" si="2889"/>
        <v/>
      </c>
      <c r="V1969" s="65" t="str">
        <f t="shared" si="2889"/>
        <v/>
      </c>
      <c r="W1969" s="65" t="str">
        <f t="shared" si="2889"/>
        <v/>
      </c>
      <c r="X1969" s="65" t="str">
        <f t="shared" si="2889"/>
        <v/>
      </c>
      <c r="Y1969" s="65" t="str">
        <f t="shared" si="2889"/>
        <v/>
      </c>
      <c r="Z1969" s="65" t="str">
        <f t="shared" si="2889"/>
        <v/>
      </c>
    </row>
    <row r="1970">
      <c r="B1970" s="23"/>
      <c r="C1970" s="9"/>
      <c r="D1970" s="9"/>
      <c r="E1970" s="9"/>
      <c r="F1970" s="2"/>
      <c r="G1970" s="3"/>
      <c r="I1970" s="64" t="str">
        <f t="shared" si="4"/>
        <v/>
      </c>
      <c r="J1970" s="13" t="str">
        <f t="shared" si="1840"/>
        <v/>
      </c>
      <c r="K1970" s="13" t="str">
        <f t="shared" si="1879"/>
        <v/>
      </c>
      <c r="L1970" s="65" t="str">
        <f t="shared" ref="L1970:Z1970" si="2890">if($E1970="","",if($E1970="Injured",if(and(L$1=year(today()),L$1&lt;=$I1970,L$1&gt;=$H1970),0,if(and(L$1&lt;=$I1970,L$1&gt;=$H1970),$F1970,"")),if($E1970="Dropped",if(and(L$1&lt;=$I1970,L$1&gt;=$H1970),if(Year($D1970)=L$1,$F1970*0.8,if((year($D1970)+1)=L$1,$F1970*0.6,$F1970*0.4)) ,""),if($E1970="Minors",0,if($E1970="FA Contract",if(and(L$1&lt;=$I1970,L$1&gt;=$H1970),$F1970,""),if($E1970="YP Contract",if(L$1=$H1970,500000,if(L$1=($H1970+1),1000000,if(L$1=($H1970+2),1500000,"")))))))))</f>
        <v/>
      </c>
      <c r="M1970" s="65" t="str">
        <f t="shared" si="2890"/>
        <v/>
      </c>
      <c r="N1970" s="65" t="str">
        <f t="shared" si="2890"/>
        <v/>
      </c>
      <c r="O1970" s="65" t="str">
        <f t="shared" si="2890"/>
        <v/>
      </c>
      <c r="P1970" s="65" t="str">
        <f t="shared" si="2890"/>
        <v/>
      </c>
      <c r="Q1970" s="65" t="str">
        <f t="shared" si="2890"/>
        <v/>
      </c>
      <c r="R1970" s="65" t="str">
        <f t="shared" si="2890"/>
        <v/>
      </c>
      <c r="S1970" s="65" t="str">
        <f t="shared" si="2890"/>
        <v/>
      </c>
      <c r="T1970" s="65" t="str">
        <f t="shared" si="2890"/>
        <v/>
      </c>
      <c r="U1970" s="65" t="str">
        <f t="shared" si="2890"/>
        <v/>
      </c>
      <c r="V1970" s="65" t="str">
        <f t="shared" si="2890"/>
        <v/>
      </c>
      <c r="W1970" s="65" t="str">
        <f t="shared" si="2890"/>
        <v/>
      </c>
      <c r="X1970" s="65" t="str">
        <f t="shared" si="2890"/>
        <v/>
      </c>
      <c r="Y1970" s="65" t="str">
        <f t="shared" si="2890"/>
        <v/>
      </c>
      <c r="Z1970" s="65" t="str">
        <f t="shared" si="2890"/>
        <v/>
      </c>
    </row>
    <row r="1971">
      <c r="B1971" s="23"/>
      <c r="C1971" s="9"/>
      <c r="D1971" s="9"/>
      <c r="E1971" s="9"/>
      <c r="F1971" s="2"/>
      <c r="G1971" s="3"/>
      <c r="I1971" s="64" t="str">
        <f t="shared" si="4"/>
        <v/>
      </c>
      <c r="J1971" s="13" t="str">
        <f t="shared" si="1840"/>
        <v/>
      </c>
      <c r="K1971" s="13" t="str">
        <f t="shared" si="1879"/>
        <v/>
      </c>
      <c r="L1971" s="65" t="str">
        <f t="shared" ref="L1971:Z1971" si="2891">if($E1971="","",if($E1971="Injured",if(and(L$1=year(today()),L$1&lt;=$I1971,L$1&gt;=$H1971),0,if(and(L$1&lt;=$I1971,L$1&gt;=$H1971),$F1971,"")),if($E1971="Dropped",if(and(L$1&lt;=$I1971,L$1&gt;=$H1971),if(Year($D1971)=L$1,$F1971*0.8,if((year($D1971)+1)=L$1,$F1971*0.6,$F1971*0.4)) ,""),if($E1971="Minors",0,if($E1971="FA Contract",if(and(L$1&lt;=$I1971,L$1&gt;=$H1971),$F1971,""),if($E1971="YP Contract",if(L$1=$H1971,500000,if(L$1=($H1971+1),1000000,if(L$1=($H1971+2),1500000,"")))))))))</f>
        <v/>
      </c>
      <c r="M1971" s="65" t="str">
        <f t="shared" si="2891"/>
        <v/>
      </c>
      <c r="N1971" s="65" t="str">
        <f t="shared" si="2891"/>
        <v/>
      </c>
      <c r="O1971" s="65" t="str">
        <f t="shared" si="2891"/>
        <v/>
      </c>
      <c r="P1971" s="65" t="str">
        <f t="shared" si="2891"/>
        <v/>
      </c>
      <c r="Q1971" s="65" t="str">
        <f t="shared" si="2891"/>
        <v/>
      </c>
      <c r="R1971" s="65" t="str">
        <f t="shared" si="2891"/>
        <v/>
      </c>
      <c r="S1971" s="65" t="str">
        <f t="shared" si="2891"/>
        <v/>
      </c>
      <c r="T1971" s="65" t="str">
        <f t="shared" si="2891"/>
        <v/>
      </c>
      <c r="U1971" s="65" t="str">
        <f t="shared" si="2891"/>
        <v/>
      </c>
      <c r="V1971" s="65" t="str">
        <f t="shared" si="2891"/>
        <v/>
      </c>
      <c r="W1971" s="65" t="str">
        <f t="shared" si="2891"/>
        <v/>
      </c>
      <c r="X1971" s="65" t="str">
        <f t="shared" si="2891"/>
        <v/>
      </c>
      <c r="Y1971" s="65" t="str">
        <f t="shared" si="2891"/>
        <v/>
      </c>
      <c r="Z1971" s="65" t="str">
        <f t="shared" si="2891"/>
        <v/>
      </c>
    </row>
    <row r="1972">
      <c r="B1972" s="23"/>
      <c r="C1972" s="9"/>
      <c r="D1972" s="9"/>
      <c r="E1972" s="9"/>
      <c r="F1972" s="2"/>
      <c r="G1972" s="3"/>
      <c r="I1972" s="64" t="str">
        <f t="shared" si="4"/>
        <v/>
      </c>
      <c r="J1972" s="13" t="str">
        <f t="shared" si="1840"/>
        <v/>
      </c>
      <c r="K1972" s="13" t="str">
        <f t="shared" si="1879"/>
        <v/>
      </c>
      <c r="L1972" s="65" t="str">
        <f t="shared" ref="L1972:Z1972" si="2892">if($E1972="","",if($E1972="Injured",if(and(L$1=year(today()),L$1&lt;=$I1972,L$1&gt;=$H1972),0,if(and(L$1&lt;=$I1972,L$1&gt;=$H1972),$F1972,"")),if($E1972="Dropped",if(and(L$1&lt;=$I1972,L$1&gt;=$H1972),if(Year($D1972)=L$1,$F1972*0.8,if((year($D1972)+1)=L$1,$F1972*0.6,$F1972*0.4)) ,""),if($E1972="Minors",0,if($E1972="FA Contract",if(and(L$1&lt;=$I1972,L$1&gt;=$H1972),$F1972,""),if($E1972="YP Contract",if(L$1=$H1972,500000,if(L$1=($H1972+1),1000000,if(L$1=($H1972+2),1500000,"")))))))))</f>
        <v/>
      </c>
      <c r="M1972" s="65" t="str">
        <f t="shared" si="2892"/>
        <v/>
      </c>
      <c r="N1972" s="65" t="str">
        <f t="shared" si="2892"/>
        <v/>
      </c>
      <c r="O1972" s="65" t="str">
        <f t="shared" si="2892"/>
        <v/>
      </c>
      <c r="P1972" s="65" t="str">
        <f t="shared" si="2892"/>
        <v/>
      </c>
      <c r="Q1972" s="65" t="str">
        <f t="shared" si="2892"/>
        <v/>
      </c>
      <c r="R1972" s="65" t="str">
        <f t="shared" si="2892"/>
        <v/>
      </c>
      <c r="S1972" s="65" t="str">
        <f t="shared" si="2892"/>
        <v/>
      </c>
      <c r="T1972" s="65" t="str">
        <f t="shared" si="2892"/>
        <v/>
      </c>
      <c r="U1972" s="65" t="str">
        <f t="shared" si="2892"/>
        <v/>
      </c>
      <c r="V1972" s="65" t="str">
        <f t="shared" si="2892"/>
        <v/>
      </c>
      <c r="W1972" s="65" t="str">
        <f t="shared" si="2892"/>
        <v/>
      </c>
      <c r="X1972" s="65" t="str">
        <f t="shared" si="2892"/>
        <v/>
      </c>
      <c r="Y1972" s="65" t="str">
        <f t="shared" si="2892"/>
        <v/>
      </c>
      <c r="Z1972" s="65" t="str">
        <f t="shared" si="2892"/>
        <v/>
      </c>
    </row>
    <row r="1973">
      <c r="B1973" s="23"/>
      <c r="C1973" s="9"/>
      <c r="D1973" s="9"/>
      <c r="E1973" s="9"/>
      <c r="F1973" s="2"/>
      <c r="G1973" s="3"/>
      <c r="I1973" s="64" t="str">
        <f t="shared" si="4"/>
        <v/>
      </c>
      <c r="J1973" s="13" t="str">
        <f t="shared" si="1840"/>
        <v/>
      </c>
      <c r="K1973" s="13" t="str">
        <f t="shared" si="1879"/>
        <v/>
      </c>
      <c r="L1973" s="65" t="str">
        <f t="shared" ref="L1973:Z1973" si="2893">if($E1973="","",if($E1973="Injured",if(and(L$1=year(today()),L$1&lt;=$I1973,L$1&gt;=$H1973),0,if(and(L$1&lt;=$I1973,L$1&gt;=$H1973),$F1973,"")),if($E1973="Dropped",if(and(L$1&lt;=$I1973,L$1&gt;=$H1973),if(Year($D1973)=L$1,$F1973*0.8,if((year($D1973)+1)=L$1,$F1973*0.6,$F1973*0.4)) ,""),if($E1973="Minors",0,if($E1973="FA Contract",if(and(L$1&lt;=$I1973,L$1&gt;=$H1973),$F1973,""),if($E1973="YP Contract",if(L$1=$H1973,500000,if(L$1=($H1973+1),1000000,if(L$1=($H1973+2),1500000,"")))))))))</f>
        <v/>
      </c>
      <c r="M1973" s="65" t="str">
        <f t="shared" si="2893"/>
        <v/>
      </c>
      <c r="N1973" s="65" t="str">
        <f t="shared" si="2893"/>
        <v/>
      </c>
      <c r="O1973" s="65" t="str">
        <f t="shared" si="2893"/>
        <v/>
      </c>
      <c r="P1973" s="65" t="str">
        <f t="shared" si="2893"/>
        <v/>
      </c>
      <c r="Q1973" s="65" t="str">
        <f t="shared" si="2893"/>
        <v/>
      </c>
      <c r="R1973" s="65" t="str">
        <f t="shared" si="2893"/>
        <v/>
      </c>
      <c r="S1973" s="65" t="str">
        <f t="shared" si="2893"/>
        <v/>
      </c>
      <c r="T1973" s="65" t="str">
        <f t="shared" si="2893"/>
        <v/>
      </c>
      <c r="U1973" s="65" t="str">
        <f t="shared" si="2893"/>
        <v/>
      </c>
      <c r="V1973" s="65" t="str">
        <f t="shared" si="2893"/>
        <v/>
      </c>
      <c r="W1973" s="65" t="str">
        <f t="shared" si="2893"/>
        <v/>
      </c>
      <c r="X1973" s="65" t="str">
        <f t="shared" si="2893"/>
        <v/>
      </c>
      <c r="Y1973" s="65" t="str">
        <f t="shared" si="2893"/>
        <v/>
      </c>
      <c r="Z1973" s="65" t="str">
        <f t="shared" si="2893"/>
        <v/>
      </c>
    </row>
    <row r="1974">
      <c r="B1974" s="23"/>
      <c r="C1974" s="9"/>
      <c r="D1974" s="9"/>
      <c r="E1974" s="9"/>
      <c r="F1974" s="2"/>
      <c r="G1974" s="3"/>
      <c r="I1974" s="64" t="str">
        <f t="shared" si="4"/>
        <v/>
      </c>
      <c r="J1974" s="13" t="str">
        <f t="shared" si="1840"/>
        <v/>
      </c>
      <c r="K1974" s="13" t="str">
        <f t="shared" si="1879"/>
        <v/>
      </c>
      <c r="L1974" s="65" t="str">
        <f t="shared" ref="L1974:Z1974" si="2894">if($E1974="","",if($E1974="Injured",if(and(L$1=year(today()),L$1&lt;=$I1974,L$1&gt;=$H1974),0,if(and(L$1&lt;=$I1974,L$1&gt;=$H1974),$F1974,"")),if($E1974="Dropped",if(and(L$1&lt;=$I1974,L$1&gt;=$H1974),if(Year($D1974)=L$1,$F1974*0.8,if((year($D1974)+1)=L$1,$F1974*0.6,$F1974*0.4)) ,""),if($E1974="Minors",0,if($E1974="FA Contract",if(and(L$1&lt;=$I1974,L$1&gt;=$H1974),$F1974,""),if($E1974="YP Contract",if(L$1=$H1974,500000,if(L$1=($H1974+1),1000000,if(L$1=($H1974+2),1500000,"")))))))))</f>
        <v/>
      </c>
      <c r="M1974" s="65" t="str">
        <f t="shared" si="2894"/>
        <v/>
      </c>
      <c r="N1974" s="65" t="str">
        <f t="shared" si="2894"/>
        <v/>
      </c>
      <c r="O1974" s="65" t="str">
        <f t="shared" si="2894"/>
        <v/>
      </c>
      <c r="P1974" s="65" t="str">
        <f t="shared" si="2894"/>
        <v/>
      </c>
      <c r="Q1974" s="65" t="str">
        <f t="shared" si="2894"/>
        <v/>
      </c>
      <c r="R1974" s="65" t="str">
        <f t="shared" si="2894"/>
        <v/>
      </c>
      <c r="S1974" s="65" t="str">
        <f t="shared" si="2894"/>
        <v/>
      </c>
      <c r="T1974" s="65" t="str">
        <f t="shared" si="2894"/>
        <v/>
      </c>
      <c r="U1974" s="65" t="str">
        <f t="shared" si="2894"/>
        <v/>
      </c>
      <c r="V1974" s="65" t="str">
        <f t="shared" si="2894"/>
        <v/>
      </c>
      <c r="W1974" s="65" t="str">
        <f t="shared" si="2894"/>
        <v/>
      </c>
      <c r="X1974" s="65" t="str">
        <f t="shared" si="2894"/>
        <v/>
      </c>
      <c r="Y1974" s="65" t="str">
        <f t="shared" si="2894"/>
        <v/>
      </c>
      <c r="Z1974" s="65" t="str">
        <f t="shared" si="2894"/>
        <v/>
      </c>
    </row>
    <row r="1975">
      <c r="B1975" s="23"/>
      <c r="C1975" s="9"/>
      <c r="D1975" s="9"/>
      <c r="E1975" s="9"/>
      <c r="F1975" s="2"/>
      <c r="G1975" s="3"/>
      <c r="I1975" s="64" t="str">
        <f t="shared" si="4"/>
        <v/>
      </c>
      <c r="J1975" s="13" t="str">
        <f t="shared" si="1840"/>
        <v/>
      </c>
      <c r="K1975" s="13" t="str">
        <f t="shared" si="1879"/>
        <v/>
      </c>
      <c r="L1975" s="65" t="str">
        <f t="shared" ref="L1975:Z1975" si="2895">if($E1975="","",if($E1975="Injured",if(and(L$1=year(today()),L$1&lt;=$I1975,L$1&gt;=$H1975),0,if(and(L$1&lt;=$I1975,L$1&gt;=$H1975),$F1975,"")),if($E1975="Dropped",if(and(L$1&lt;=$I1975,L$1&gt;=$H1975),if(Year($D1975)=L$1,$F1975*0.8,if((year($D1975)+1)=L$1,$F1975*0.6,$F1975*0.4)) ,""),if($E1975="Minors",0,if($E1975="FA Contract",if(and(L$1&lt;=$I1975,L$1&gt;=$H1975),$F1975,""),if($E1975="YP Contract",if(L$1=$H1975,500000,if(L$1=($H1975+1),1000000,if(L$1=($H1975+2),1500000,"")))))))))</f>
        <v/>
      </c>
      <c r="M1975" s="65" t="str">
        <f t="shared" si="2895"/>
        <v/>
      </c>
      <c r="N1975" s="65" t="str">
        <f t="shared" si="2895"/>
        <v/>
      </c>
      <c r="O1975" s="65" t="str">
        <f t="shared" si="2895"/>
        <v/>
      </c>
      <c r="P1975" s="65" t="str">
        <f t="shared" si="2895"/>
        <v/>
      </c>
      <c r="Q1975" s="65" t="str">
        <f t="shared" si="2895"/>
        <v/>
      </c>
      <c r="R1975" s="65" t="str">
        <f t="shared" si="2895"/>
        <v/>
      </c>
      <c r="S1975" s="65" t="str">
        <f t="shared" si="2895"/>
        <v/>
      </c>
      <c r="T1975" s="65" t="str">
        <f t="shared" si="2895"/>
        <v/>
      </c>
      <c r="U1975" s="65" t="str">
        <f t="shared" si="2895"/>
        <v/>
      </c>
      <c r="V1975" s="65" t="str">
        <f t="shared" si="2895"/>
        <v/>
      </c>
      <c r="W1975" s="65" t="str">
        <f t="shared" si="2895"/>
        <v/>
      </c>
      <c r="X1975" s="65" t="str">
        <f t="shared" si="2895"/>
        <v/>
      </c>
      <c r="Y1975" s="65" t="str">
        <f t="shared" si="2895"/>
        <v/>
      </c>
      <c r="Z1975" s="65" t="str">
        <f t="shared" si="2895"/>
        <v/>
      </c>
    </row>
    <row r="1976">
      <c r="B1976" s="23"/>
      <c r="C1976" s="9"/>
      <c r="D1976" s="9"/>
      <c r="E1976" s="9"/>
      <c r="F1976" s="2"/>
      <c r="G1976" s="3"/>
      <c r="I1976" s="64" t="str">
        <f t="shared" si="4"/>
        <v/>
      </c>
      <c r="J1976" s="13" t="str">
        <f t="shared" si="1840"/>
        <v/>
      </c>
      <c r="K1976" s="13" t="str">
        <f t="shared" si="1879"/>
        <v/>
      </c>
      <c r="L1976" s="65" t="str">
        <f t="shared" ref="L1976:Z1976" si="2896">if($E1976="","",if($E1976="Injured",if(and(L$1=year(today()),L$1&lt;=$I1976,L$1&gt;=$H1976),0,if(and(L$1&lt;=$I1976,L$1&gt;=$H1976),$F1976,"")),if($E1976="Dropped",if(and(L$1&lt;=$I1976,L$1&gt;=$H1976),if(Year($D1976)=L$1,$F1976*0.8,if((year($D1976)+1)=L$1,$F1976*0.6,$F1976*0.4)) ,""),if($E1976="Minors",0,if($E1976="FA Contract",if(and(L$1&lt;=$I1976,L$1&gt;=$H1976),$F1976,""),if($E1976="YP Contract",if(L$1=$H1976,500000,if(L$1=($H1976+1),1000000,if(L$1=($H1976+2),1500000,"")))))))))</f>
        <v/>
      </c>
      <c r="M1976" s="65" t="str">
        <f t="shared" si="2896"/>
        <v/>
      </c>
      <c r="N1976" s="65" t="str">
        <f t="shared" si="2896"/>
        <v/>
      </c>
      <c r="O1976" s="65" t="str">
        <f t="shared" si="2896"/>
        <v/>
      </c>
      <c r="P1976" s="65" t="str">
        <f t="shared" si="2896"/>
        <v/>
      </c>
      <c r="Q1976" s="65" t="str">
        <f t="shared" si="2896"/>
        <v/>
      </c>
      <c r="R1976" s="65" t="str">
        <f t="shared" si="2896"/>
        <v/>
      </c>
      <c r="S1976" s="65" t="str">
        <f t="shared" si="2896"/>
        <v/>
      </c>
      <c r="T1976" s="65" t="str">
        <f t="shared" si="2896"/>
        <v/>
      </c>
      <c r="U1976" s="65" t="str">
        <f t="shared" si="2896"/>
        <v/>
      </c>
      <c r="V1976" s="65" t="str">
        <f t="shared" si="2896"/>
        <v/>
      </c>
      <c r="W1976" s="65" t="str">
        <f t="shared" si="2896"/>
        <v/>
      </c>
      <c r="X1976" s="65" t="str">
        <f t="shared" si="2896"/>
        <v/>
      </c>
      <c r="Y1976" s="65" t="str">
        <f t="shared" si="2896"/>
        <v/>
      </c>
      <c r="Z1976" s="65" t="str">
        <f t="shared" si="2896"/>
        <v/>
      </c>
    </row>
    <row r="1977">
      <c r="B1977" s="23"/>
      <c r="C1977" s="9"/>
      <c r="D1977" s="9"/>
      <c r="E1977" s="9"/>
      <c r="F1977" s="2"/>
      <c r="G1977" s="3"/>
      <c r="I1977" s="64" t="str">
        <f t="shared" si="4"/>
        <v/>
      </c>
      <c r="J1977" s="13" t="str">
        <f t="shared" si="1840"/>
        <v/>
      </c>
      <c r="K1977" s="13" t="str">
        <f t="shared" si="1879"/>
        <v/>
      </c>
      <c r="L1977" s="65" t="str">
        <f t="shared" ref="L1977:Z1977" si="2897">if($E1977="","",if($E1977="Injured",if(and(L$1=year(today()),L$1&lt;=$I1977,L$1&gt;=$H1977),0,if(and(L$1&lt;=$I1977,L$1&gt;=$H1977),$F1977,"")),if($E1977="Dropped",if(and(L$1&lt;=$I1977,L$1&gt;=$H1977),if(Year($D1977)=L$1,$F1977*0.8,if((year($D1977)+1)=L$1,$F1977*0.6,$F1977*0.4)) ,""),if($E1977="Minors",0,if($E1977="FA Contract",if(and(L$1&lt;=$I1977,L$1&gt;=$H1977),$F1977,""),if($E1977="YP Contract",if(L$1=$H1977,500000,if(L$1=($H1977+1),1000000,if(L$1=($H1977+2),1500000,"")))))))))</f>
        <v/>
      </c>
      <c r="M1977" s="65" t="str">
        <f t="shared" si="2897"/>
        <v/>
      </c>
      <c r="N1977" s="65" t="str">
        <f t="shared" si="2897"/>
        <v/>
      </c>
      <c r="O1977" s="65" t="str">
        <f t="shared" si="2897"/>
        <v/>
      </c>
      <c r="P1977" s="65" t="str">
        <f t="shared" si="2897"/>
        <v/>
      </c>
      <c r="Q1977" s="65" t="str">
        <f t="shared" si="2897"/>
        <v/>
      </c>
      <c r="R1977" s="65" t="str">
        <f t="shared" si="2897"/>
        <v/>
      </c>
      <c r="S1977" s="65" t="str">
        <f t="shared" si="2897"/>
        <v/>
      </c>
      <c r="T1977" s="65" t="str">
        <f t="shared" si="2897"/>
        <v/>
      </c>
      <c r="U1977" s="65" t="str">
        <f t="shared" si="2897"/>
        <v/>
      </c>
      <c r="V1977" s="65" t="str">
        <f t="shared" si="2897"/>
        <v/>
      </c>
      <c r="W1977" s="65" t="str">
        <f t="shared" si="2897"/>
        <v/>
      </c>
      <c r="X1977" s="65" t="str">
        <f t="shared" si="2897"/>
        <v/>
      </c>
      <c r="Y1977" s="65" t="str">
        <f t="shared" si="2897"/>
        <v/>
      </c>
      <c r="Z1977" s="65" t="str">
        <f t="shared" si="2897"/>
        <v/>
      </c>
    </row>
    <row r="1978">
      <c r="B1978" s="23"/>
      <c r="C1978" s="9"/>
      <c r="D1978" s="9"/>
      <c r="E1978" s="9"/>
      <c r="F1978" s="2"/>
      <c r="G1978" s="3"/>
      <c r="I1978" s="64" t="str">
        <f t="shared" si="4"/>
        <v/>
      </c>
      <c r="J1978" s="13" t="str">
        <f t="shared" si="1840"/>
        <v/>
      </c>
      <c r="K1978" s="13" t="str">
        <f t="shared" si="1879"/>
        <v/>
      </c>
      <c r="L1978" s="65" t="str">
        <f t="shared" ref="L1978:Z1978" si="2898">if($E1978="","",if($E1978="Injured",if(and(L$1=year(today()),L$1&lt;=$I1978,L$1&gt;=$H1978),0,if(and(L$1&lt;=$I1978,L$1&gt;=$H1978),$F1978,"")),if($E1978="Dropped",if(and(L$1&lt;=$I1978,L$1&gt;=$H1978),if(Year($D1978)=L$1,$F1978*0.8,if((year($D1978)+1)=L$1,$F1978*0.6,$F1978*0.4)) ,""),if($E1978="Minors",0,if($E1978="FA Contract",if(and(L$1&lt;=$I1978,L$1&gt;=$H1978),$F1978,""),if($E1978="YP Contract",if(L$1=$H1978,500000,if(L$1=($H1978+1),1000000,if(L$1=($H1978+2),1500000,"")))))))))</f>
        <v/>
      </c>
      <c r="M1978" s="65" t="str">
        <f t="shared" si="2898"/>
        <v/>
      </c>
      <c r="N1978" s="65" t="str">
        <f t="shared" si="2898"/>
        <v/>
      </c>
      <c r="O1978" s="65" t="str">
        <f t="shared" si="2898"/>
        <v/>
      </c>
      <c r="P1978" s="65" t="str">
        <f t="shared" si="2898"/>
        <v/>
      </c>
      <c r="Q1978" s="65" t="str">
        <f t="shared" si="2898"/>
        <v/>
      </c>
      <c r="R1978" s="65" t="str">
        <f t="shared" si="2898"/>
        <v/>
      </c>
      <c r="S1978" s="65" t="str">
        <f t="shared" si="2898"/>
        <v/>
      </c>
      <c r="T1978" s="65" t="str">
        <f t="shared" si="2898"/>
        <v/>
      </c>
      <c r="U1978" s="65" t="str">
        <f t="shared" si="2898"/>
        <v/>
      </c>
      <c r="V1978" s="65" t="str">
        <f t="shared" si="2898"/>
        <v/>
      </c>
      <c r="W1978" s="65" t="str">
        <f t="shared" si="2898"/>
        <v/>
      </c>
      <c r="X1978" s="65" t="str">
        <f t="shared" si="2898"/>
        <v/>
      </c>
      <c r="Y1978" s="65" t="str">
        <f t="shared" si="2898"/>
        <v/>
      </c>
      <c r="Z1978" s="65" t="str">
        <f t="shared" si="2898"/>
        <v/>
      </c>
    </row>
    <row r="1979">
      <c r="B1979" s="23"/>
      <c r="C1979" s="9"/>
      <c r="D1979" s="9"/>
      <c r="E1979" s="9"/>
      <c r="F1979" s="2"/>
      <c r="G1979" s="3"/>
      <c r="I1979" s="64" t="str">
        <f t="shared" si="4"/>
        <v/>
      </c>
      <c r="J1979" s="13" t="str">
        <f t="shared" si="1840"/>
        <v/>
      </c>
      <c r="K1979" s="13" t="str">
        <f t="shared" si="1879"/>
        <v/>
      </c>
      <c r="L1979" s="65" t="str">
        <f t="shared" ref="L1979:Z1979" si="2899">if($E1979="","",if($E1979="Injured",if(and(L$1=year(today()),L$1&lt;=$I1979,L$1&gt;=$H1979),0,if(and(L$1&lt;=$I1979,L$1&gt;=$H1979),$F1979,"")),if($E1979="Dropped",if(and(L$1&lt;=$I1979,L$1&gt;=$H1979),if(Year($D1979)=L$1,$F1979*0.8,if((year($D1979)+1)=L$1,$F1979*0.6,$F1979*0.4)) ,""),if($E1979="Minors",0,if($E1979="FA Contract",if(and(L$1&lt;=$I1979,L$1&gt;=$H1979),$F1979,""),if($E1979="YP Contract",if(L$1=$H1979,500000,if(L$1=($H1979+1),1000000,if(L$1=($H1979+2),1500000,"")))))))))</f>
        <v/>
      </c>
      <c r="M1979" s="65" t="str">
        <f t="shared" si="2899"/>
        <v/>
      </c>
      <c r="N1979" s="65" t="str">
        <f t="shared" si="2899"/>
        <v/>
      </c>
      <c r="O1979" s="65" t="str">
        <f t="shared" si="2899"/>
        <v/>
      </c>
      <c r="P1979" s="65" t="str">
        <f t="shared" si="2899"/>
        <v/>
      </c>
      <c r="Q1979" s="65" t="str">
        <f t="shared" si="2899"/>
        <v/>
      </c>
      <c r="R1979" s="65" t="str">
        <f t="shared" si="2899"/>
        <v/>
      </c>
      <c r="S1979" s="65" t="str">
        <f t="shared" si="2899"/>
        <v/>
      </c>
      <c r="T1979" s="65" t="str">
        <f t="shared" si="2899"/>
        <v/>
      </c>
      <c r="U1979" s="65" t="str">
        <f t="shared" si="2899"/>
        <v/>
      </c>
      <c r="V1979" s="65" t="str">
        <f t="shared" si="2899"/>
        <v/>
      </c>
      <c r="W1979" s="65" t="str">
        <f t="shared" si="2899"/>
        <v/>
      </c>
      <c r="X1979" s="65" t="str">
        <f t="shared" si="2899"/>
        <v/>
      </c>
      <c r="Y1979" s="65" t="str">
        <f t="shared" si="2899"/>
        <v/>
      </c>
      <c r="Z1979" s="65" t="str">
        <f t="shared" si="2899"/>
        <v/>
      </c>
    </row>
    <row r="1980">
      <c r="B1980" s="23"/>
      <c r="C1980" s="9"/>
      <c r="D1980" s="9"/>
      <c r="E1980" s="9"/>
      <c r="F1980" s="2"/>
      <c r="G1980" s="3"/>
      <c r="I1980" s="64" t="str">
        <f t="shared" si="4"/>
        <v/>
      </c>
      <c r="J1980" s="13" t="str">
        <f t="shared" si="1840"/>
        <v/>
      </c>
      <c r="K1980" s="13" t="str">
        <f t="shared" si="1879"/>
        <v/>
      </c>
      <c r="L1980" s="65" t="str">
        <f t="shared" ref="L1980:Z1980" si="2900">if($E1980="","",if($E1980="Injured",if(and(L$1=year(today()),L$1&lt;=$I1980,L$1&gt;=$H1980),0,if(and(L$1&lt;=$I1980,L$1&gt;=$H1980),$F1980,"")),if($E1980="Dropped",if(and(L$1&lt;=$I1980,L$1&gt;=$H1980),if(Year($D1980)=L$1,$F1980*0.8,if((year($D1980)+1)=L$1,$F1980*0.6,$F1980*0.4)) ,""),if($E1980="Minors",0,if($E1980="FA Contract",if(and(L$1&lt;=$I1980,L$1&gt;=$H1980),$F1980,""),if($E1980="YP Contract",if(L$1=$H1980,500000,if(L$1=($H1980+1),1000000,if(L$1=($H1980+2),1500000,"")))))))))</f>
        <v/>
      </c>
      <c r="M1980" s="65" t="str">
        <f t="shared" si="2900"/>
        <v/>
      </c>
      <c r="N1980" s="65" t="str">
        <f t="shared" si="2900"/>
        <v/>
      </c>
      <c r="O1980" s="65" t="str">
        <f t="shared" si="2900"/>
        <v/>
      </c>
      <c r="P1980" s="65" t="str">
        <f t="shared" si="2900"/>
        <v/>
      </c>
      <c r="Q1980" s="65" t="str">
        <f t="shared" si="2900"/>
        <v/>
      </c>
      <c r="R1980" s="65" t="str">
        <f t="shared" si="2900"/>
        <v/>
      </c>
      <c r="S1980" s="65" t="str">
        <f t="shared" si="2900"/>
        <v/>
      </c>
      <c r="T1980" s="65" t="str">
        <f t="shared" si="2900"/>
        <v/>
      </c>
      <c r="U1980" s="65" t="str">
        <f t="shared" si="2900"/>
        <v/>
      </c>
      <c r="V1980" s="65" t="str">
        <f t="shared" si="2900"/>
        <v/>
      </c>
      <c r="W1980" s="65" t="str">
        <f t="shared" si="2900"/>
        <v/>
      </c>
      <c r="X1980" s="65" t="str">
        <f t="shared" si="2900"/>
        <v/>
      </c>
      <c r="Y1980" s="65" t="str">
        <f t="shared" si="2900"/>
        <v/>
      </c>
      <c r="Z1980" s="65" t="str">
        <f t="shared" si="2900"/>
        <v/>
      </c>
    </row>
    <row r="1981">
      <c r="B1981" s="23"/>
      <c r="C1981" s="9"/>
      <c r="D1981" s="9"/>
      <c r="E1981" s="9"/>
      <c r="F1981" s="2"/>
      <c r="G1981" s="3"/>
      <c r="I1981" s="64" t="str">
        <f t="shared" si="4"/>
        <v/>
      </c>
      <c r="J1981" s="13" t="str">
        <f t="shared" si="1840"/>
        <v/>
      </c>
      <c r="K1981" s="13" t="str">
        <f t="shared" si="1879"/>
        <v/>
      </c>
      <c r="L1981" s="65" t="str">
        <f t="shared" ref="L1981:Z1981" si="2901">if($E1981="","",if($E1981="Injured",if(and(L$1=year(today()),L$1&lt;=$I1981,L$1&gt;=$H1981),0,if(and(L$1&lt;=$I1981,L$1&gt;=$H1981),$F1981,"")),if($E1981="Dropped",if(and(L$1&lt;=$I1981,L$1&gt;=$H1981),if(Year($D1981)=L$1,$F1981*0.8,if((year($D1981)+1)=L$1,$F1981*0.6,$F1981*0.4)) ,""),if($E1981="Minors",0,if($E1981="FA Contract",if(and(L$1&lt;=$I1981,L$1&gt;=$H1981),$F1981,""),if($E1981="YP Contract",if(L$1=$H1981,500000,if(L$1=($H1981+1),1000000,if(L$1=($H1981+2),1500000,"")))))))))</f>
        <v/>
      </c>
      <c r="M1981" s="65" t="str">
        <f t="shared" si="2901"/>
        <v/>
      </c>
      <c r="N1981" s="65" t="str">
        <f t="shared" si="2901"/>
        <v/>
      </c>
      <c r="O1981" s="65" t="str">
        <f t="shared" si="2901"/>
        <v/>
      </c>
      <c r="P1981" s="65" t="str">
        <f t="shared" si="2901"/>
        <v/>
      </c>
      <c r="Q1981" s="65" t="str">
        <f t="shared" si="2901"/>
        <v/>
      </c>
      <c r="R1981" s="65" t="str">
        <f t="shared" si="2901"/>
        <v/>
      </c>
      <c r="S1981" s="65" t="str">
        <f t="shared" si="2901"/>
        <v/>
      </c>
      <c r="T1981" s="65" t="str">
        <f t="shared" si="2901"/>
        <v/>
      </c>
      <c r="U1981" s="65" t="str">
        <f t="shared" si="2901"/>
        <v/>
      </c>
      <c r="V1981" s="65" t="str">
        <f t="shared" si="2901"/>
        <v/>
      </c>
      <c r="W1981" s="65" t="str">
        <f t="shared" si="2901"/>
        <v/>
      </c>
      <c r="X1981" s="65" t="str">
        <f t="shared" si="2901"/>
        <v/>
      </c>
      <c r="Y1981" s="65" t="str">
        <f t="shared" si="2901"/>
        <v/>
      </c>
      <c r="Z1981" s="65" t="str">
        <f t="shared" si="2901"/>
        <v/>
      </c>
    </row>
    <row r="1982">
      <c r="B1982" s="23"/>
      <c r="C1982" s="9"/>
      <c r="D1982" s="9"/>
      <c r="E1982" s="9"/>
      <c r="F1982" s="2"/>
      <c r="G1982" s="3"/>
      <c r="I1982" s="64" t="str">
        <f t="shared" si="4"/>
        <v/>
      </c>
      <c r="J1982" s="13" t="str">
        <f t="shared" si="1840"/>
        <v/>
      </c>
      <c r="K1982" s="13" t="str">
        <f t="shared" si="1879"/>
        <v/>
      </c>
      <c r="L1982" s="65" t="str">
        <f t="shared" ref="L1982:Z1982" si="2902">if($E1982="","",if($E1982="Injured",if(and(L$1=year(today()),L$1&lt;=$I1982,L$1&gt;=$H1982),0,if(and(L$1&lt;=$I1982,L$1&gt;=$H1982),$F1982,"")),if($E1982="Dropped",if(and(L$1&lt;=$I1982,L$1&gt;=$H1982),if(Year($D1982)=L$1,$F1982*0.8,if((year($D1982)+1)=L$1,$F1982*0.6,$F1982*0.4)) ,""),if($E1982="Minors",0,if($E1982="FA Contract",if(and(L$1&lt;=$I1982,L$1&gt;=$H1982),$F1982,""),if($E1982="YP Contract",if(L$1=$H1982,500000,if(L$1=($H1982+1),1000000,if(L$1=($H1982+2),1500000,"")))))))))</f>
        <v/>
      </c>
      <c r="M1982" s="65" t="str">
        <f t="shared" si="2902"/>
        <v/>
      </c>
      <c r="N1982" s="65" t="str">
        <f t="shared" si="2902"/>
        <v/>
      </c>
      <c r="O1982" s="65" t="str">
        <f t="shared" si="2902"/>
        <v/>
      </c>
      <c r="P1982" s="65" t="str">
        <f t="shared" si="2902"/>
        <v/>
      </c>
      <c r="Q1982" s="65" t="str">
        <f t="shared" si="2902"/>
        <v/>
      </c>
      <c r="R1982" s="65" t="str">
        <f t="shared" si="2902"/>
        <v/>
      </c>
      <c r="S1982" s="65" t="str">
        <f t="shared" si="2902"/>
        <v/>
      </c>
      <c r="T1982" s="65" t="str">
        <f t="shared" si="2902"/>
        <v/>
      </c>
      <c r="U1982" s="65" t="str">
        <f t="shared" si="2902"/>
        <v/>
      </c>
      <c r="V1982" s="65" t="str">
        <f t="shared" si="2902"/>
        <v/>
      </c>
      <c r="W1982" s="65" t="str">
        <f t="shared" si="2902"/>
        <v/>
      </c>
      <c r="X1982" s="65" t="str">
        <f t="shared" si="2902"/>
        <v/>
      </c>
      <c r="Y1982" s="65" t="str">
        <f t="shared" si="2902"/>
        <v/>
      </c>
      <c r="Z1982" s="65" t="str">
        <f t="shared" si="2902"/>
        <v/>
      </c>
    </row>
    <row r="1983">
      <c r="B1983" s="23"/>
      <c r="C1983" s="9"/>
      <c r="D1983" s="9"/>
      <c r="E1983" s="9"/>
      <c r="F1983" s="2"/>
      <c r="G1983" s="3"/>
      <c r="I1983" s="64" t="str">
        <f t="shared" si="4"/>
        <v/>
      </c>
      <c r="J1983" s="13" t="str">
        <f t="shared" si="1840"/>
        <v/>
      </c>
      <c r="K1983" s="13" t="str">
        <f t="shared" si="1879"/>
        <v/>
      </c>
      <c r="L1983" s="65" t="str">
        <f t="shared" ref="L1983:Z1983" si="2903">if($E1983="","",if($E1983="Injured",if(and(L$1=year(today()),L$1&lt;=$I1983,L$1&gt;=$H1983),0,if(and(L$1&lt;=$I1983,L$1&gt;=$H1983),$F1983,"")),if($E1983="Dropped",if(and(L$1&lt;=$I1983,L$1&gt;=$H1983),if(Year($D1983)=L$1,$F1983*0.8,if((year($D1983)+1)=L$1,$F1983*0.6,$F1983*0.4)) ,""),if($E1983="Minors",0,if($E1983="FA Contract",if(and(L$1&lt;=$I1983,L$1&gt;=$H1983),$F1983,""),if($E1983="YP Contract",if(L$1=$H1983,500000,if(L$1=($H1983+1),1000000,if(L$1=($H1983+2),1500000,"")))))))))</f>
        <v/>
      </c>
      <c r="M1983" s="65" t="str">
        <f t="shared" si="2903"/>
        <v/>
      </c>
      <c r="N1983" s="65" t="str">
        <f t="shared" si="2903"/>
        <v/>
      </c>
      <c r="O1983" s="65" t="str">
        <f t="shared" si="2903"/>
        <v/>
      </c>
      <c r="P1983" s="65" t="str">
        <f t="shared" si="2903"/>
        <v/>
      </c>
      <c r="Q1983" s="65" t="str">
        <f t="shared" si="2903"/>
        <v/>
      </c>
      <c r="R1983" s="65" t="str">
        <f t="shared" si="2903"/>
        <v/>
      </c>
      <c r="S1983" s="65" t="str">
        <f t="shared" si="2903"/>
        <v/>
      </c>
      <c r="T1983" s="65" t="str">
        <f t="shared" si="2903"/>
        <v/>
      </c>
      <c r="U1983" s="65" t="str">
        <f t="shared" si="2903"/>
        <v/>
      </c>
      <c r="V1983" s="65" t="str">
        <f t="shared" si="2903"/>
        <v/>
      </c>
      <c r="W1983" s="65" t="str">
        <f t="shared" si="2903"/>
        <v/>
      </c>
      <c r="X1983" s="65" t="str">
        <f t="shared" si="2903"/>
        <v/>
      </c>
      <c r="Y1983" s="65" t="str">
        <f t="shared" si="2903"/>
        <v/>
      </c>
      <c r="Z1983" s="65" t="str">
        <f t="shared" si="2903"/>
        <v/>
      </c>
    </row>
    <row r="1984">
      <c r="B1984" s="23"/>
      <c r="C1984" s="9"/>
      <c r="D1984" s="9"/>
      <c r="E1984" s="9"/>
      <c r="F1984" s="2"/>
      <c r="G1984" s="3"/>
      <c r="I1984" s="64" t="str">
        <f t="shared" si="4"/>
        <v/>
      </c>
      <c r="J1984" s="13" t="str">
        <f t="shared" si="1840"/>
        <v/>
      </c>
      <c r="K1984" s="13" t="str">
        <f t="shared" si="1879"/>
        <v/>
      </c>
      <c r="L1984" s="65" t="str">
        <f t="shared" ref="L1984:Z1984" si="2904">if($E1984="","",if($E1984="Injured",if(and(L$1=year(today()),L$1&lt;=$I1984,L$1&gt;=$H1984),0,if(and(L$1&lt;=$I1984,L$1&gt;=$H1984),$F1984,"")),if($E1984="Dropped",if(and(L$1&lt;=$I1984,L$1&gt;=$H1984),if(Year($D1984)=L$1,$F1984*0.8,if((year($D1984)+1)=L$1,$F1984*0.6,$F1984*0.4)) ,""),if($E1984="Minors",0,if($E1984="FA Contract",if(and(L$1&lt;=$I1984,L$1&gt;=$H1984),$F1984,""),if($E1984="YP Contract",if(L$1=$H1984,500000,if(L$1=($H1984+1),1000000,if(L$1=($H1984+2),1500000,"")))))))))</f>
        <v/>
      </c>
      <c r="M1984" s="65" t="str">
        <f t="shared" si="2904"/>
        <v/>
      </c>
      <c r="N1984" s="65" t="str">
        <f t="shared" si="2904"/>
        <v/>
      </c>
      <c r="O1984" s="65" t="str">
        <f t="shared" si="2904"/>
        <v/>
      </c>
      <c r="P1984" s="65" t="str">
        <f t="shared" si="2904"/>
        <v/>
      </c>
      <c r="Q1984" s="65" t="str">
        <f t="shared" si="2904"/>
        <v/>
      </c>
      <c r="R1984" s="65" t="str">
        <f t="shared" si="2904"/>
        <v/>
      </c>
      <c r="S1984" s="65" t="str">
        <f t="shared" si="2904"/>
        <v/>
      </c>
      <c r="T1984" s="65" t="str">
        <f t="shared" si="2904"/>
        <v/>
      </c>
      <c r="U1984" s="65" t="str">
        <f t="shared" si="2904"/>
        <v/>
      </c>
      <c r="V1984" s="65" t="str">
        <f t="shared" si="2904"/>
        <v/>
      </c>
      <c r="W1984" s="65" t="str">
        <f t="shared" si="2904"/>
        <v/>
      </c>
      <c r="X1984" s="65" t="str">
        <f t="shared" si="2904"/>
        <v/>
      </c>
      <c r="Y1984" s="65" t="str">
        <f t="shared" si="2904"/>
        <v/>
      </c>
      <c r="Z1984" s="65" t="str">
        <f t="shared" si="2904"/>
        <v/>
      </c>
    </row>
    <row r="1985">
      <c r="B1985" s="23"/>
      <c r="C1985" s="9"/>
      <c r="D1985" s="9"/>
      <c r="E1985" s="9"/>
      <c r="F1985" s="2"/>
      <c r="G1985" s="3"/>
      <c r="I1985" s="64" t="str">
        <f t="shared" si="4"/>
        <v/>
      </c>
      <c r="J1985" s="13" t="str">
        <f t="shared" si="1840"/>
        <v/>
      </c>
      <c r="K1985" s="13" t="str">
        <f t="shared" si="1879"/>
        <v/>
      </c>
      <c r="L1985" s="65" t="str">
        <f t="shared" ref="L1985:Z1985" si="2905">if($E1985="","",if($E1985="Injured",if(and(L$1=year(today()),L$1&lt;=$I1985,L$1&gt;=$H1985),0,if(and(L$1&lt;=$I1985,L$1&gt;=$H1985),$F1985,"")),if($E1985="Dropped",if(and(L$1&lt;=$I1985,L$1&gt;=$H1985),if(Year($D1985)=L$1,$F1985*0.8,if((year($D1985)+1)=L$1,$F1985*0.6,$F1985*0.4)) ,""),if($E1985="Minors",0,if($E1985="FA Contract",if(and(L$1&lt;=$I1985,L$1&gt;=$H1985),$F1985,""),if($E1985="YP Contract",if(L$1=$H1985,500000,if(L$1=($H1985+1),1000000,if(L$1=($H1985+2),1500000,"")))))))))</f>
        <v/>
      </c>
      <c r="M1985" s="65" t="str">
        <f t="shared" si="2905"/>
        <v/>
      </c>
      <c r="N1985" s="65" t="str">
        <f t="shared" si="2905"/>
        <v/>
      </c>
      <c r="O1985" s="65" t="str">
        <f t="shared" si="2905"/>
        <v/>
      </c>
      <c r="P1985" s="65" t="str">
        <f t="shared" si="2905"/>
        <v/>
      </c>
      <c r="Q1985" s="65" t="str">
        <f t="shared" si="2905"/>
        <v/>
      </c>
      <c r="R1985" s="65" t="str">
        <f t="shared" si="2905"/>
        <v/>
      </c>
      <c r="S1985" s="65" t="str">
        <f t="shared" si="2905"/>
        <v/>
      </c>
      <c r="T1985" s="65" t="str">
        <f t="shared" si="2905"/>
        <v/>
      </c>
      <c r="U1985" s="65" t="str">
        <f t="shared" si="2905"/>
        <v/>
      </c>
      <c r="V1985" s="65" t="str">
        <f t="shared" si="2905"/>
        <v/>
      </c>
      <c r="W1985" s="65" t="str">
        <f t="shared" si="2905"/>
        <v/>
      </c>
      <c r="X1985" s="65" t="str">
        <f t="shared" si="2905"/>
        <v/>
      </c>
      <c r="Y1985" s="65" t="str">
        <f t="shared" si="2905"/>
        <v/>
      </c>
      <c r="Z1985" s="65" t="str">
        <f t="shared" si="2905"/>
        <v/>
      </c>
    </row>
    <row r="1986">
      <c r="B1986" s="23"/>
      <c r="C1986" s="9"/>
      <c r="D1986" s="9"/>
      <c r="E1986" s="9"/>
      <c r="F1986" s="2"/>
      <c r="G1986" s="3"/>
      <c r="I1986" s="64" t="str">
        <f t="shared" si="4"/>
        <v/>
      </c>
      <c r="J1986" s="13" t="str">
        <f t="shared" si="1840"/>
        <v/>
      </c>
      <c r="K1986" s="13" t="str">
        <f t="shared" si="1879"/>
        <v/>
      </c>
      <c r="L1986" s="65" t="str">
        <f t="shared" ref="L1986:Z1986" si="2906">if($E1986="","",if($E1986="Injured",if(and(L$1=year(today()),L$1&lt;=$I1986,L$1&gt;=$H1986),0,if(and(L$1&lt;=$I1986,L$1&gt;=$H1986),$F1986,"")),if($E1986="Dropped",if(and(L$1&lt;=$I1986,L$1&gt;=$H1986),if(Year($D1986)=L$1,$F1986*0.8,if((year($D1986)+1)=L$1,$F1986*0.6,$F1986*0.4)) ,""),if($E1986="Minors",0,if($E1986="FA Contract",if(and(L$1&lt;=$I1986,L$1&gt;=$H1986),$F1986,""),if($E1986="YP Contract",if(L$1=$H1986,500000,if(L$1=($H1986+1),1000000,if(L$1=($H1986+2),1500000,"")))))))))</f>
        <v/>
      </c>
      <c r="M1986" s="65" t="str">
        <f t="shared" si="2906"/>
        <v/>
      </c>
      <c r="N1986" s="65" t="str">
        <f t="shared" si="2906"/>
        <v/>
      </c>
      <c r="O1986" s="65" t="str">
        <f t="shared" si="2906"/>
        <v/>
      </c>
      <c r="P1986" s="65" t="str">
        <f t="shared" si="2906"/>
        <v/>
      </c>
      <c r="Q1986" s="65" t="str">
        <f t="shared" si="2906"/>
        <v/>
      </c>
      <c r="R1986" s="65" t="str">
        <f t="shared" si="2906"/>
        <v/>
      </c>
      <c r="S1986" s="65" t="str">
        <f t="shared" si="2906"/>
        <v/>
      </c>
      <c r="T1986" s="65" t="str">
        <f t="shared" si="2906"/>
        <v/>
      </c>
      <c r="U1986" s="65" t="str">
        <f t="shared" si="2906"/>
        <v/>
      </c>
      <c r="V1986" s="65" t="str">
        <f t="shared" si="2906"/>
        <v/>
      </c>
      <c r="W1986" s="65" t="str">
        <f t="shared" si="2906"/>
        <v/>
      </c>
      <c r="X1986" s="65" t="str">
        <f t="shared" si="2906"/>
        <v/>
      </c>
      <c r="Y1986" s="65" t="str">
        <f t="shared" si="2906"/>
        <v/>
      </c>
      <c r="Z1986" s="65" t="str">
        <f t="shared" si="2906"/>
        <v/>
      </c>
    </row>
    <row r="1987">
      <c r="B1987" s="23"/>
      <c r="C1987" s="9"/>
      <c r="D1987" s="9"/>
      <c r="E1987" s="9"/>
      <c r="F1987" s="2"/>
      <c r="G1987" s="3"/>
      <c r="I1987" s="64" t="str">
        <f t="shared" si="4"/>
        <v/>
      </c>
      <c r="J1987" s="13" t="str">
        <f t="shared" si="1840"/>
        <v/>
      </c>
      <c r="K1987" s="13" t="str">
        <f t="shared" si="1879"/>
        <v/>
      </c>
      <c r="L1987" s="65" t="str">
        <f t="shared" ref="L1987:Z1987" si="2907">if($E1987="","",if($E1987="Injured",if(and(L$1=year(today()),L$1&lt;=$I1987,L$1&gt;=$H1987),0,if(and(L$1&lt;=$I1987,L$1&gt;=$H1987),$F1987,"")),if($E1987="Dropped",if(and(L$1&lt;=$I1987,L$1&gt;=$H1987),if(Year($D1987)=L$1,$F1987*0.8,if((year($D1987)+1)=L$1,$F1987*0.6,$F1987*0.4)) ,""),if($E1987="Minors",0,if($E1987="FA Contract",if(and(L$1&lt;=$I1987,L$1&gt;=$H1987),$F1987,""),if($E1987="YP Contract",if(L$1=$H1987,500000,if(L$1=($H1987+1),1000000,if(L$1=($H1987+2),1500000,"")))))))))</f>
        <v/>
      </c>
      <c r="M1987" s="65" t="str">
        <f t="shared" si="2907"/>
        <v/>
      </c>
      <c r="N1987" s="65" t="str">
        <f t="shared" si="2907"/>
        <v/>
      </c>
      <c r="O1987" s="65" t="str">
        <f t="shared" si="2907"/>
        <v/>
      </c>
      <c r="P1987" s="65" t="str">
        <f t="shared" si="2907"/>
        <v/>
      </c>
      <c r="Q1987" s="65" t="str">
        <f t="shared" si="2907"/>
        <v/>
      </c>
      <c r="R1987" s="65" t="str">
        <f t="shared" si="2907"/>
        <v/>
      </c>
      <c r="S1987" s="65" t="str">
        <f t="shared" si="2907"/>
        <v/>
      </c>
      <c r="T1987" s="65" t="str">
        <f t="shared" si="2907"/>
        <v/>
      </c>
      <c r="U1987" s="65" t="str">
        <f t="shared" si="2907"/>
        <v/>
      </c>
      <c r="V1987" s="65" t="str">
        <f t="shared" si="2907"/>
        <v/>
      </c>
      <c r="W1987" s="65" t="str">
        <f t="shared" si="2907"/>
        <v/>
      </c>
      <c r="X1987" s="65" t="str">
        <f t="shared" si="2907"/>
        <v/>
      </c>
      <c r="Y1987" s="65" t="str">
        <f t="shared" si="2907"/>
        <v/>
      </c>
      <c r="Z1987" s="65" t="str">
        <f t="shared" si="2907"/>
        <v/>
      </c>
    </row>
    <row r="1988">
      <c r="B1988" s="23"/>
      <c r="C1988" s="9"/>
      <c r="D1988" s="9"/>
      <c r="E1988" s="9"/>
      <c r="F1988" s="2"/>
      <c r="G1988" s="3"/>
      <c r="I1988" s="64" t="str">
        <f t="shared" si="4"/>
        <v/>
      </c>
      <c r="J1988" s="13" t="str">
        <f t="shared" si="1840"/>
        <v/>
      </c>
      <c r="K1988" s="13" t="str">
        <f t="shared" si="1879"/>
        <v/>
      </c>
      <c r="L1988" s="65" t="str">
        <f t="shared" ref="L1988:Z1988" si="2908">if($E1988="","",if($E1988="Injured",if(and(L$1=year(today()),L$1&lt;=$I1988,L$1&gt;=$H1988),0,if(and(L$1&lt;=$I1988,L$1&gt;=$H1988),$F1988,"")),if($E1988="Dropped",if(and(L$1&lt;=$I1988,L$1&gt;=$H1988),if(Year($D1988)=L$1,$F1988*0.8,if((year($D1988)+1)=L$1,$F1988*0.6,$F1988*0.4)) ,""),if($E1988="Minors",0,if($E1988="FA Contract",if(and(L$1&lt;=$I1988,L$1&gt;=$H1988),$F1988,""),if($E1988="YP Contract",if(L$1=$H1988,500000,if(L$1=($H1988+1),1000000,if(L$1=($H1988+2),1500000,"")))))))))</f>
        <v/>
      </c>
      <c r="M1988" s="65" t="str">
        <f t="shared" si="2908"/>
        <v/>
      </c>
      <c r="N1988" s="65" t="str">
        <f t="shared" si="2908"/>
        <v/>
      </c>
      <c r="O1988" s="65" t="str">
        <f t="shared" si="2908"/>
        <v/>
      </c>
      <c r="P1988" s="65" t="str">
        <f t="shared" si="2908"/>
        <v/>
      </c>
      <c r="Q1988" s="65" t="str">
        <f t="shared" si="2908"/>
        <v/>
      </c>
      <c r="R1988" s="65" t="str">
        <f t="shared" si="2908"/>
        <v/>
      </c>
      <c r="S1988" s="65" t="str">
        <f t="shared" si="2908"/>
        <v/>
      </c>
      <c r="T1988" s="65" t="str">
        <f t="shared" si="2908"/>
        <v/>
      </c>
      <c r="U1988" s="65" t="str">
        <f t="shared" si="2908"/>
        <v/>
      </c>
      <c r="V1988" s="65" t="str">
        <f t="shared" si="2908"/>
        <v/>
      </c>
      <c r="W1988" s="65" t="str">
        <f t="shared" si="2908"/>
        <v/>
      </c>
      <c r="X1988" s="65" t="str">
        <f t="shared" si="2908"/>
        <v/>
      </c>
      <c r="Y1988" s="65" t="str">
        <f t="shared" si="2908"/>
        <v/>
      </c>
      <c r="Z1988" s="65" t="str">
        <f t="shared" si="2908"/>
        <v/>
      </c>
    </row>
    <row r="1989">
      <c r="B1989" s="23"/>
      <c r="C1989" s="9"/>
      <c r="D1989" s="9"/>
      <c r="E1989" s="9"/>
      <c r="F1989" s="2"/>
      <c r="G1989" s="3"/>
      <c r="I1989" s="64" t="str">
        <f t="shared" si="4"/>
        <v/>
      </c>
      <c r="J1989" s="13" t="str">
        <f t="shared" si="1840"/>
        <v/>
      </c>
      <c r="K1989" s="13" t="str">
        <f t="shared" si="1879"/>
        <v/>
      </c>
      <c r="L1989" s="65" t="str">
        <f t="shared" ref="L1989:Z1989" si="2909">if($E1989="","",if($E1989="Injured",if(and(L$1=year(today()),L$1&lt;=$I1989,L$1&gt;=$H1989),0,if(and(L$1&lt;=$I1989,L$1&gt;=$H1989),$F1989,"")),if($E1989="Dropped",if(and(L$1&lt;=$I1989,L$1&gt;=$H1989),if(Year($D1989)=L$1,$F1989*0.8,if((year($D1989)+1)=L$1,$F1989*0.6,$F1989*0.4)) ,""),if($E1989="Minors",0,if($E1989="FA Contract",if(and(L$1&lt;=$I1989,L$1&gt;=$H1989),$F1989,""),if($E1989="YP Contract",if(L$1=$H1989,500000,if(L$1=($H1989+1),1000000,if(L$1=($H1989+2),1500000,"")))))))))</f>
        <v/>
      </c>
      <c r="M1989" s="65" t="str">
        <f t="shared" si="2909"/>
        <v/>
      </c>
      <c r="N1989" s="65" t="str">
        <f t="shared" si="2909"/>
        <v/>
      </c>
      <c r="O1989" s="65" t="str">
        <f t="shared" si="2909"/>
        <v/>
      </c>
      <c r="P1989" s="65" t="str">
        <f t="shared" si="2909"/>
        <v/>
      </c>
      <c r="Q1989" s="65" t="str">
        <f t="shared" si="2909"/>
        <v/>
      </c>
      <c r="R1989" s="65" t="str">
        <f t="shared" si="2909"/>
        <v/>
      </c>
      <c r="S1989" s="65" t="str">
        <f t="shared" si="2909"/>
        <v/>
      </c>
      <c r="T1989" s="65" t="str">
        <f t="shared" si="2909"/>
        <v/>
      </c>
      <c r="U1989" s="65" t="str">
        <f t="shared" si="2909"/>
        <v/>
      </c>
      <c r="V1989" s="65" t="str">
        <f t="shared" si="2909"/>
        <v/>
      </c>
      <c r="W1989" s="65" t="str">
        <f t="shared" si="2909"/>
        <v/>
      </c>
      <c r="X1989" s="65" t="str">
        <f t="shared" si="2909"/>
        <v/>
      </c>
      <c r="Y1989" s="65" t="str">
        <f t="shared" si="2909"/>
        <v/>
      </c>
      <c r="Z1989" s="65" t="str">
        <f t="shared" si="2909"/>
        <v/>
      </c>
    </row>
    <row r="1990">
      <c r="B1990" s="23"/>
      <c r="C1990" s="9"/>
      <c r="D1990" s="9"/>
      <c r="E1990" s="9"/>
      <c r="F1990" s="2"/>
      <c r="G1990" s="3"/>
      <c r="I1990" s="64" t="str">
        <f t="shared" si="4"/>
        <v/>
      </c>
      <c r="J1990" s="13" t="str">
        <f t="shared" si="1840"/>
        <v/>
      </c>
      <c r="K1990" s="13" t="str">
        <f t="shared" si="1879"/>
        <v/>
      </c>
      <c r="L1990" s="65" t="str">
        <f t="shared" ref="L1990:Z1990" si="2910">if($E1990="","",if($E1990="Injured",if(and(L$1=year(today()),L$1&lt;=$I1990,L$1&gt;=$H1990),0,if(and(L$1&lt;=$I1990,L$1&gt;=$H1990),$F1990,"")),if($E1990="Dropped",if(and(L$1&lt;=$I1990,L$1&gt;=$H1990),if(Year($D1990)=L$1,$F1990*0.8,if((year($D1990)+1)=L$1,$F1990*0.6,$F1990*0.4)) ,""),if($E1990="Minors",0,if($E1990="FA Contract",if(and(L$1&lt;=$I1990,L$1&gt;=$H1990),$F1990,""),if($E1990="YP Contract",if(L$1=$H1990,500000,if(L$1=($H1990+1),1000000,if(L$1=($H1990+2),1500000,"")))))))))</f>
        <v/>
      </c>
      <c r="M1990" s="65" t="str">
        <f t="shared" si="2910"/>
        <v/>
      </c>
      <c r="N1990" s="65" t="str">
        <f t="shared" si="2910"/>
        <v/>
      </c>
      <c r="O1990" s="65" t="str">
        <f t="shared" si="2910"/>
        <v/>
      </c>
      <c r="P1990" s="65" t="str">
        <f t="shared" si="2910"/>
        <v/>
      </c>
      <c r="Q1990" s="65" t="str">
        <f t="shared" si="2910"/>
        <v/>
      </c>
      <c r="R1990" s="65" t="str">
        <f t="shared" si="2910"/>
        <v/>
      </c>
      <c r="S1990" s="65" t="str">
        <f t="shared" si="2910"/>
        <v/>
      </c>
      <c r="T1990" s="65" t="str">
        <f t="shared" si="2910"/>
        <v/>
      </c>
      <c r="U1990" s="65" t="str">
        <f t="shared" si="2910"/>
        <v/>
      </c>
      <c r="V1990" s="65" t="str">
        <f t="shared" si="2910"/>
        <v/>
      </c>
      <c r="W1990" s="65" t="str">
        <f t="shared" si="2910"/>
        <v/>
      </c>
      <c r="X1990" s="65" t="str">
        <f t="shared" si="2910"/>
        <v/>
      </c>
      <c r="Y1990" s="65" t="str">
        <f t="shared" si="2910"/>
        <v/>
      </c>
      <c r="Z1990" s="65" t="str">
        <f t="shared" si="2910"/>
        <v/>
      </c>
    </row>
    <row r="1991">
      <c r="B1991" s="23"/>
      <c r="C1991" s="9"/>
      <c r="D1991" s="9"/>
      <c r="E1991" s="9"/>
      <c r="F1991" s="2"/>
      <c r="G1991" s="3"/>
      <c r="I1991" s="64" t="str">
        <f t="shared" si="4"/>
        <v/>
      </c>
      <c r="J1991" s="13" t="str">
        <f t="shared" si="1840"/>
        <v/>
      </c>
      <c r="K1991" s="13" t="str">
        <f t="shared" si="1879"/>
        <v/>
      </c>
      <c r="L1991" s="65" t="str">
        <f t="shared" ref="L1991:Z1991" si="2911">if($E1991="","",if($E1991="Injured",if(and(L$1=year(today()),L$1&lt;=$I1991,L$1&gt;=$H1991),0,if(and(L$1&lt;=$I1991,L$1&gt;=$H1991),$F1991,"")),if($E1991="Dropped",if(and(L$1&lt;=$I1991,L$1&gt;=$H1991),if(Year($D1991)=L$1,$F1991*0.8,if((year($D1991)+1)=L$1,$F1991*0.6,$F1991*0.4)) ,""),if($E1991="Minors",0,if($E1991="FA Contract",if(and(L$1&lt;=$I1991,L$1&gt;=$H1991),$F1991,""),if($E1991="YP Contract",if(L$1=$H1991,500000,if(L$1=($H1991+1),1000000,if(L$1=($H1991+2),1500000,"")))))))))</f>
        <v/>
      </c>
      <c r="M1991" s="65" t="str">
        <f t="shared" si="2911"/>
        <v/>
      </c>
      <c r="N1991" s="65" t="str">
        <f t="shared" si="2911"/>
        <v/>
      </c>
      <c r="O1991" s="65" t="str">
        <f t="shared" si="2911"/>
        <v/>
      </c>
      <c r="P1991" s="65" t="str">
        <f t="shared" si="2911"/>
        <v/>
      </c>
      <c r="Q1991" s="65" t="str">
        <f t="shared" si="2911"/>
        <v/>
      </c>
      <c r="R1991" s="65" t="str">
        <f t="shared" si="2911"/>
        <v/>
      </c>
      <c r="S1991" s="65" t="str">
        <f t="shared" si="2911"/>
        <v/>
      </c>
      <c r="T1991" s="65" t="str">
        <f t="shared" si="2911"/>
        <v/>
      </c>
      <c r="U1991" s="65" t="str">
        <f t="shared" si="2911"/>
        <v/>
      </c>
      <c r="V1991" s="65" t="str">
        <f t="shared" si="2911"/>
        <v/>
      </c>
      <c r="W1991" s="65" t="str">
        <f t="shared" si="2911"/>
        <v/>
      </c>
      <c r="X1991" s="65" t="str">
        <f t="shared" si="2911"/>
        <v/>
      </c>
      <c r="Y1991" s="65" t="str">
        <f t="shared" si="2911"/>
        <v/>
      </c>
      <c r="Z1991" s="65" t="str">
        <f t="shared" si="2911"/>
        <v/>
      </c>
    </row>
    <row r="1992">
      <c r="B1992" s="23"/>
      <c r="C1992" s="9"/>
      <c r="D1992" s="9"/>
      <c r="E1992" s="9"/>
      <c r="F1992" s="2"/>
      <c r="G1992" s="3"/>
      <c r="I1992" s="64" t="str">
        <f t="shared" si="4"/>
        <v/>
      </c>
      <c r="J1992" s="13" t="str">
        <f t="shared" si="1840"/>
        <v/>
      </c>
      <c r="K1992" s="13" t="str">
        <f t="shared" si="1879"/>
        <v/>
      </c>
      <c r="L1992" s="65" t="str">
        <f t="shared" ref="L1992:Z1992" si="2912">if($E1992="","",if($E1992="Injured",if(and(L$1=year(today()),L$1&lt;=$I1992,L$1&gt;=$H1992),0,if(and(L$1&lt;=$I1992,L$1&gt;=$H1992),$F1992,"")),if($E1992="Dropped",if(and(L$1&lt;=$I1992,L$1&gt;=$H1992),if(Year($D1992)=L$1,$F1992*0.8,if((year($D1992)+1)=L$1,$F1992*0.6,$F1992*0.4)) ,""),if($E1992="Minors",0,if($E1992="FA Contract",if(and(L$1&lt;=$I1992,L$1&gt;=$H1992),$F1992,""),if($E1992="YP Contract",if(L$1=$H1992,500000,if(L$1=($H1992+1),1000000,if(L$1=($H1992+2),1500000,"")))))))))</f>
        <v/>
      </c>
      <c r="M1992" s="65" t="str">
        <f t="shared" si="2912"/>
        <v/>
      </c>
      <c r="N1992" s="65" t="str">
        <f t="shared" si="2912"/>
        <v/>
      </c>
      <c r="O1992" s="65" t="str">
        <f t="shared" si="2912"/>
        <v/>
      </c>
      <c r="P1992" s="65" t="str">
        <f t="shared" si="2912"/>
        <v/>
      </c>
      <c r="Q1992" s="65" t="str">
        <f t="shared" si="2912"/>
        <v/>
      </c>
      <c r="R1992" s="65" t="str">
        <f t="shared" si="2912"/>
        <v/>
      </c>
      <c r="S1992" s="65" t="str">
        <f t="shared" si="2912"/>
        <v/>
      </c>
      <c r="T1992" s="65" t="str">
        <f t="shared" si="2912"/>
        <v/>
      </c>
      <c r="U1992" s="65" t="str">
        <f t="shared" si="2912"/>
        <v/>
      </c>
      <c r="V1992" s="65" t="str">
        <f t="shared" si="2912"/>
        <v/>
      </c>
      <c r="W1992" s="65" t="str">
        <f t="shared" si="2912"/>
        <v/>
      </c>
      <c r="X1992" s="65" t="str">
        <f t="shared" si="2912"/>
        <v/>
      </c>
      <c r="Y1992" s="65" t="str">
        <f t="shared" si="2912"/>
        <v/>
      </c>
      <c r="Z1992" s="65" t="str">
        <f t="shared" si="2912"/>
        <v/>
      </c>
    </row>
    <row r="1993">
      <c r="B1993" s="23"/>
      <c r="C1993" s="9"/>
      <c r="D1993" s="9"/>
      <c r="E1993" s="9"/>
      <c r="F1993" s="2"/>
      <c r="G1993" s="3"/>
      <c r="I1993" s="64" t="str">
        <f t="shared" si="4"/>
        <v/>
      </c>
      <c r="J1993" s="13" t="str">
        <f t="shared" si="1840"/>
        <v/>
      </c>
      <c r="K1993" s="13" t="str">
        <f t="shared" si="1879"/>
        <v/>
      </c>
      <c r="L1993" s="65" t="str">
        <f t="shared" ref="L1993:Z1993" si="2913">if($E1993="","",if($E1993="Injured",if(and(L$1=year(today()),L$1&lt;=$I1993,L$1&gt;=$H1993),0,if(and(L$1&lt;=$I1993,L$1&gt;=$H1993),$F1993,"")),if($E1993="Dropped",if(and(L$1&lt;=$I1993,L$1&gt;=$H1993),if(Year($D1993)=L$1,$F1993*0.8,if((year($D1993)+1)=L$1,$F1993*0.6,$F1993*0.4)) ,""),if($E1993="Minors",0,if($E1993="FA Contract",if(and(L$1&lt;=$I1993,L$1&gt;=$H1993),$F1993,""),if($E1993="YP Contract",if(L$1=$H1993,500000,if(L$1=($H1993+1),1000000,if(L$1=($H1993+2),1500000,"")))))))))</f>
        <v/>
      </c>
      <c r="M1993" s="65" t="str">
        <f t="shared" si="2913"/>
        <v/>
      </c>
      <c r="N1993" s="65" t="str">
        <f t="shared" si="2913"/>
        <v/>
      </c>
      <c r="O1993" s="65" t="str">
        <f t="shared" si="2913"/>
        <v/>
      </c>
      <c r="P1993" s="65" t="str">
        <f t="shared" si="2913"/>
        <v/>
      </c>
      <c r="Q1993" s="65" t="str">
        <f t="shared" si="2913"/>
        <v/>
      </c>
      <c r="R1993" s="65" t="str">
        <f t="shared" si="2913"/>
        <v/>
      </c>
      <c r="S1993" s="65" t="str">
        <f t="shared" si="2913"/>
        <v/>
      </c>
      <c r="T1993" s="65" t="str">
        <f t="shared" si="2913"/>
        <v/>
      </c>
      <c r="U1993" s="65" t="str">
        <f t="shared" si="2913"/>
        <v/>
      </c>
      <c r="V1993" s="65" t="str">
        <f t="shared" si="2913"/>
        <v/>
      </c>
      <c r="W1993" s="65" t="str">
        <f t="shared" si="2913"/>
        <v/>
      </c>
      <c r="X1993" s="65" t="str">
        <f t="shared" si="2913"/>
        <v/>
      </c>
      <c r="Y1993" s="65" t="str">
        <f t="shared" si="2913"/>
        <v/>
      </c>
      <c r="Z1993" s="65" t="str">
        <f t="shared" si="2913"/>
        <v/>
      </c>
    </row>
    <row r="1994">
      <c r="B1994" s="23"/>
      <c r="C1994" s="9"/>
      <c r="D1994" s="9"/>
      <c r="E1994" s="9"/>
      <c r="F1994" s="2"/>
      <c r="G1994" s="3"/>
      <c r="I1994" s="64" t="str">
        <f t="shared" si="4"/>
        <v/>
      </c>
      <c r="J1994" s="13" t="str">
        <f t="shared" si="1840"/>
        <v/>
      </c>
      <c r="K1994" s="13" t="str">
        <f t="shared" si="1879"/>
        <v/>
      </c>
      <c r="L1994" s="65" t="str">
        <f t="shared" ref="L1994:Z1994" si="2914">if($E1994="","",if($E1994="Injured",if(and(L$1=year(today()),L$1&lt;=$I1994,L$1&gt;=$H1994),0,if(and(L$1&lt;=$I1994,L$1&gt;=$H1994),$F1994,"")),if($E1994="Dropped",if(and(L$1&lt;=$I1994,L$1&gt;=$H1994),if(Year($D1994)=L$1,$F1994*0.8,if((year($D1994)+1)=L$1,$F1994*0.6,$F1994*0.4)) ,""),if($E1994="Minors",0,if($E1994="FA Contract",if(and(L$1&lt;=$I1994,L$1&gt;=$H1994),$F1994,""),if($E1994="YP Contract",if(L$1=$H1994,500000,if(L$1=($H1994+1),1000000,if(L$1=($H1994+2),1500000,"")))))))))</f>
        <v/>
      </c>
      <c r="M1994" s="65" t="str">
        <f t="shared" si="2914"/>
        <v/>
      </c>
      <c r="N1994" s="65" t="str">
        <f t="shared" si="2914"/>
        <v/>
      </c>
      <c r="O1994" s="65" t="str">
        <f t="shared" si="2914"/>
        <v/>
      </c>
      <c r="P1994" s="65" t="str">
        <f t="shared" si="2914"/>
        <v/>
      </c>
      <c r="Q1994" s="65" t="str">
        <f t="shared" si="2914"/>
        <v/>
      </c>
      <c r="R1994" s="65" t="str">
        <f t="shared" si="2914"/>
        <v/>
      </c>
      <c r="S1994" s="65" t="str">
        <f t="shared" si="2914"/>
        <v/>
      </c>
      <c r="T1994" s="65" t="str">
        <f t="shared" si="2914"/>
        <v/>
      </c>
      <c r="U1994" s="65" t="str">
        <f t="shared" si="2914"/>
        <v/>
      </c>
      <c r="V1994" s="65" t="str">
        <f t="shared" si="2914"/>
        <v/>
      </c>
      <c r="W1994" s="65" t="str">
        <f t="shared" si="2914"/>
        <v/>
      </c>
      <c r="X1994" s="65" t="str">
        <f t="shared" si="2914"/>
        <v/>
      </c>
      <c r="Y1994" s="65" t="str">
        <f t="shared" si="2914"/>
        <v/>
      </c>
      <c r="Z1994" s="65" t="str">
        <f t="shared" si="2914"/>
        <v/>
      </c>
    </row>
    <row r="1995">
      <c r="B1995" s="23"/>
      <c r="C1995" s="9"/>
      <c r="D1995" s="9"/>
      <c r="E1995" s="9"/>
      <c r="F1995" s="2"/>
      <c r="G1995" s="3"/>
      <c r="I1995" s="64" t="str">
        <f t="shared" si="4"/>
        <v/>
      </c>
      <c r="J1995" s="13" t="str">
        <f t="shared" si="1840"/>
        <v/>
      </c>
      <c r="K1995" s="13" t="str">
        <f t="shared" si="1879"/>
        <v/>
      </c>
      <c r="L1995" s="65" t="str">
        <f t="shared" ref="L1995:Z1995" si="2915">if($E1995="","",if($E1995="Injured",if(and(L$1=year(today()),L$1&lt;=$I1995,L$1&gt;=$H1995),0,if(and(L$1&lt;=$I1995,L$1&gt;=$H1995),$F1995,"")),if($E1995="Dropped",if(and(L$1&lt;=$I1995,L$1&gt;=$H1995),if(Year($D1995)=L$1,$F1995*0.8,if((year($D1995)+1)=L$1,$F1995*0.6,$F1995*0.4)) ,""),if($E1995="Minors",0,if($E1995="FA Contract",if(and(L$1&lt;=$I1995,L$1&gt;=$H1995),$F1995,""),if($E1995="YP Contract",if(L$1=$H1995,500000,if(L$1=($H1995+1),1000000,if(L$1=($H1995+2),1500000,"")))))))))</f>
        <v/>
      </c>
      <c r="M1995" s="65" t="str">
        <f t="shared" si="2915"/>
        <v/>
      </c>
      <c r="N1995" s="65" t="str">
        <f t="shared" si="2915"/>
        <v/>
      </c>
      <c r="O1995" s="65" t="str">
        <f t="shared" si="2915"/>
        <v/>
      </c>
      <c r="P1995" s="65" t="str">
        <f t="shared" si="2915"/>
        <v/>
      </c>
      <c r="Q1995" s="65" t="str">
        <f t="shared" si="2915"/>
        <v/>
      </c>
      <c r="R1995" s="65" t="str">
        <f t="shared" si="2915"/>
        <v/>
      </c>
      <c r="S1995" s="65" t="str">
        <f t="shared" si="2915"/>
        <v/>
      </c>
      <c r="T1995" s="65" t="str">
        <f t="shared" si="2915"/>
        <v/>
      </c>
      <c r="U1995" s="65" t="str">
        <f t="shared" si="2915"/>
        <v/>
      </c>
      <c r="V1995" s="65" t="str">
        <f t="shared" si="2915"/>
        <v/>
      </c>
      <c r="W1995" s="65" t="str">
        <f t="shared" si="2915"/>
        <v/>
      </c>
      <c r="X1995" s="65" t="str">
        <f t="shared" si="2915"/>
        <v/>
      </c>
      <c r="Y1995" s="65" t="str">
        <f t="shared" si="2915"/>
        <v/>
      </c>
      <c r="Z1995" s="65" t="str">
        <f t="shared" si="2915"/>
        <v/>
      </c>
    </row>
    <row r="1996">
      <c r="B1996" s="23"/>
      <c r="C1996" s="9"/>
      <c r="D1996" s="9"/>
      <c r="E1996" s="9"/>
      <c r="F1996" s="2"/>
      <c r="G1996" s="3"/>
      <c r="I1996" s="64" t="str">
        <f t="shared" si="4"/>
        <v/>
      </c>
      <c r="J1996" s="13" t="str">
        <f t="shared" si="1840"/>
        <v/>
      </c>
      <c r="K1996" s="13" t="str">
        <f t="shared" si="1879"/>
        <v/>
      </c>
      <c r="L1996" s="65" t="str">
        <f t="shared" ref="L1996:Z1996" si="2916">if($E1996="","",if($E1996="Injured",if(and(L$1=year(today()),L$1&lt;=$I1996,L$1&gt;=$H1996),0,if(and(L$1&lt;=$I1996,L$1&gt;=$H1996),$F1996,"")),if($E1996="Dropped",if(and(L$1&lt;=$I1996,L$1&gt;=$H1996),if(Year($D1996)=L$1,$F1996*0.8,if((year($D1996)+1)=L$1,$F1996*0.6,$F1996*0.4)) ,""),if($E1996="Minors",0,if($E1996="FA Contract",if(and(L$1&lt;=$I1996,L$1&gt;=$H1996),$F1996,""),if($E1996="YP Contract",if(L$1=$H1996,500000,if(L$1=($H1996+1),1000000,if(L$1=($H1996+2),1500000,"")))))))))</f>
        <v/>
      </c>
      <c r="M1996" s="65" t="str">
        <f t="shared" si="2916"/>
        <v/>
      </c>
      <c r="N1996" s="65" t="str">
        <f t="shared" si="2916"/>
        <v/>
      </c>
      <c r="O1996" s="65" t="str">
        <f t="shared" si="2916"/>
        <v/>
      </c>
      <c r="P1996" s="65" t="str">
        <f t="shared" si="2916"/>
        <v/>
      </c>
      <c r="Q1996" s="65" t="str">
        <f t="shared" si="2916"/>
        <v/>
      </c>
      <c r="R1996" s="65" t="str">
        <f t="shared" si="2916"/>
        <v/>
      </c>
      <c r="S1996" s="65" t="str">
        <f t="shared" si="2916"/>
        <v/>
      </c>
      <c r="T1996" s="65" t="str">
        <f t="shared" si="2916"/>
        <v/>
      </c>
      <c r="U1996" s="65" t="str">
        <f t="shared" si="2916"/>
        <v/>
      </c>
      <c r="V1996" s="65" t="str">
        <f t="shared" si="2916"/>
        <v/>
      </c>
      <c r="W1996" s="65" t="str">
        <f t="shared" si="2916"/>
        <v/>
      </c>
      <c r="X1996" s="65" t="str">
        <f t="shared" si="2916"/>
        <v/>
      </c>
      <c r="Y1996" s="65" t="str">
        <f t="shared" si="2916"/>
        <v/>
      </c>
      <c r="Z1996" s="65" t="str">
        <f t="shared" si="2916"/>
        <v/>
      </c>
    </row>
    <row r="1997">
      <c r="B1997" s="23"/>
      <c r="C1997" s="9"/>
      <c r="D1997" s="9"/>
      <c r="E1997" s="9"/>
      <c r="F1997" s="2"/>
      <c r="G1997" s="3"/>
      <c r="I1997" s="64" t="str">
        <f t="shared" si="4"/>
        <v/>
      </c>
      <c r="J1997" s="13" t="str">
        <f t="shared" si="1840"/>
        <v/>
      </c>
      <c r="K1997" s="13" t="str">
        <f t="shared" si="1879"/>
        <v/>
      </c>
      <c r="L1997" s="65" t="str">
        <f t="shared" ref="L1997:Z1997" si="2917">if($E1997="","",if($E1997="Injured",if(and(L$1=year(today()),L$1&lt;=$I1997,L$1&gt;=$H1997),0,if(and(L$1&lt;=$I1997,L$1&gt;=$H1997),$F1997,"")),if($E1997="Dropped",if(and(L$1&lt;=$I1997,L$1&gt;=$H1997),if(Year($D1997)=L$1,$F1997*0.8,if((year($D1997)+1)=L$1,$F1997*0.6,$F1997*0.4)) ,""),if($E1997="Minors",0,if($E1997="FA Contract",if(and(L$1&lt;=$I1997,L$1&gt;=$H1997),$F1997,""),if($E1997="YP Contract",if(L$1=$H1997,500000,if(L$1=($H1997+1),1000000,if(L$1=($H1997+2),1500000,"")))))))))</f>
        <v/>
      </c>
      <c r="M1997" s="65" t="str">
        <f t="shared" si="2917"/>
        <v/>
      </c>
      <c r="N1997" s="65" t="str">
        <f t="shared" si="2917"/>
        <v/>
      </c>
      <c r="O1997" s="65" t="str">
        <f t="shared" si="2917"/>
        <v/>
      </c>
      <c r="P1997" s="65" t="str">
        <f t="shared" si="2917"/>
        <v/>
      </c>
      <c r="Q1997" s="65" t="str">
        <f t="shared" si="2917"/>
        <v/>
      </c>
      <c r="R1997" s="65" t="str">
        <f t="shared" si="2917"/>
        <v/>
      </c>
      <c r="S1997" s="65" t="str">
        <f t="shared" si="2917"/>
        <v/>
      </c>
      <c r="T1997" s="65" t="str">
        <f t="shared" si="2917"/>
        <v/>
      </c>
      <c r="U1997" s="65" t="str">
        <f t="shared" si="2917"/>
        <v/>
      </c>
      <c r="V1997" s="65" t="str">
        <f t="shared" si="2917"/>
        <v/>
      </c>
      <c r="W1997" s="65" t="str">
        <f t="shared" si="2917"/>
        <v/>
      </c>
      <c r="X1997" s="65" t="str">
        <f t="shared" si="2917"/>
        <v/>
      </c>
      <c r="Y1997" s="65" t="str">
        <f t="shared" si="2917"/>
        <v/>
      </c>
      <c r="Z1997" s="65" t="str">
        <f t="shared" si="2917"/>
        <v/>
      </c>
    </row>
    <row r="1998">
      <c r="B1998" s="23"/>
      <c r="C1998" s="9"/>
      <c r="D1998" s="9"/>
      <c r="E1998" s="9"/>
      <c r="F1998" s="2"/>
      <c r="G1998" s="3"/>
      <c r="I1998" s="64" t="str">
        <f t="shared" si="4"/>
        <v/>
      </c>
      <c r="J1998" s="13" t="str">
        <f t="shared" si="1840"/>
        <v/>
      </c>
      <c r="K1998" s="13" t="str">
        <f t="shared" si="1879"/>
        <v/>
      </c>
      <c r="L1998" s="65" t="str">
        <f t="shared" ref="L1998:Z1998" si="2918">if($E1998="","",if($E1998="Injured",if(and(L$1=year(today()),L$1&lt;=$I1998,L$1&gt;=$H1998),0,if(and(L$1&lt;=$I1998,L$1&gt;=$H1998),$F1998,"")),if($E1998="Dropped",if(and(L$1&lt;=$I1998,L$1&gt;=$H1998),if(Year($D1998)=L$1,$F1998*0.8,if((year($D1998)+1)=L$1,$F1998*0.6,$F1998*0.4)) ,""),if($E1998="Minors",0,if($E1998="FA Contract",if(and(L$1&lt;=$I1998,L$1&gt;=$H1998),$F1998,""),if($E1998="YP Contract",if(L$1=$H1998,500000,if(L$1=($H1998+1),1000000,if(L$1=($H1998+2),1500000,"")))))))))</f>
        <v/>
      </c>
      <c r="M1998" s="65" t="str">
        <f t="shared" si="2918"/>
        <v/>
      </c>
      <c r="N1998" s="65" t="str">
        <f t="shared" si="2918"/>
        <v/>
      </c>
      <c r="O1998" s="65" t="str">
        <f t="shared" si="2918"/>
        <v/>
      </c>
      <c r="P1998" s="65" t="str">
        <f t="shared" si="2918"/>
        <v/>
      </c>
      <c r="Q1998" s="65" t="str">
        <f t="shared" si="2918"/>
        <v/>
      </c>
      <c r="R1998" s="65" t="str">
        <f t="shared" si="2918"/>
        <v/>
      </c>
      <c r="S1998" s="65" t="str">
        <f t="shared" si="2918"/>
        <v/>
      </c>
      <c r="T1998" s="65" t="str">
        <f t="shared" si="2918"/>
        <v/>
      </c>
      <c r="U1998" s="65" t="str">
        <f t="shared" si="2918"/>
        <v/>
      </c>
      <c r="V1998" s="65" t="str">
        <f t="shared" si="2918"/>
        <v/>
      </c>
      <c r="W1998" s="65" t="str">
        <f t="shared" si="2918"/>
        <v/>
      </c>
      <c r="X1998" s="65" t="str">
        <f t="shared" si="2918"/>
        <v/>
      </c>
      <c r="Y1998" s="65" t="str">
        <f t="shared" si="2918"/>
        <v/>
      </c>
      <c r="Z1998" s="65" t="str">
        <f t="shared" si="2918"/>
        <v/>
      </c>
    </row>
    <row r="1999">
      <c r="B1999" s="23"/>
      <c r="C1999" s="9"/>
      <c r="D1999" s="9"/>
      <c r="E1999" s="9"/>
      <c r="F1999" s="2"/>
      <c r="G1999" s="3"/>
      <c r="I1999" s="64" t="str">
        <f t="shared" si="4"/>
        <v/>
      </c>
      <c r="J1999" s="13" t="str">
        <f t="shared" si="1840"/>
        <v/>
      </c>
      <c r="K1999" s="13" t="str">
        <f t="shared" si="1879"/>
        <v/>
      </c>
      <c r="L1999" s="65" t="str">
        <f t="shared" ref="L1999:Z1999" si="2919">if($E1999="","",if($E1999="Injured",if(and(L$1=year(today()),L$1&lt;=$I1999,L$1&gt;=$H1999),0,if(and(L$1&lt;=$I1999,L$1&gt;=$H1999),$F1999,"")),if($E1999="Dropped",if(and(L$1&lt;=$I1999,L$1&gt;=$H1999),if(Year($D1999)=L$1,$F1999*0.8,if((year($D1999)+1)=L$1,$F1999*0.6,$F1999*0.4)) ,""),if($E1999="Minors",0,if($E1999="FA Contract",if(and(L$1&lt;=$I1999,L$1&gt;=$H1999),$F1999,""),if($E1999="YP Contract",if(L$1=$H1999,500000,if(L$1=($H1999+1),1000000,if(L$1=($H1999+2),1500000,"")))))))))</f>
        <v/>
      </c>
      <c r="M1999" s="65" t="str">
        <f t="shared" si="2919"/>
        <v/>
      </c>
      <c r="N1999" s="65" t="str">
        <f t="shared" si="2919"/>
        <v/>
      </c>
      <c r="O1999" s="65" t="str">
        <f t="shared" si="2919"/>
        <v/>
      </c>
      <c r="P1999" s="65" t="str">
        <f t="shared" si="2919"/>
        <v/>
      </c>
      <c r="Q1999" s="65" t="str">
        <f t="shared" si="2919"/>
        <v/>
      </c>
      <c r="R1999" s="65" t="str">
        <f t="shared" si="2919"/>
        <v/>
      </c>
      <c r="S1999" s="65" t="str">
        <f t="shared" si="2919"/>
        <v/>
      </c>
      <c r="T1999" s="65" t="str">
        <f t="shared" si="2919"/>
        <v/>
      </c>
      <c r="U1999" s="65" t="str">
        <f t="shared" si="2919"/>
        <v/>
      </c>
      <c r="V1999" s="65" t="str">
        <f t="shared" si="2919"/>
        <v/>
      </c>
      <c r="W1999" s="65" t="str">
        <f t="shared" si="2919"/>
        <v/>
      </c>
      <c r="X1999" s="65" t="str">
        <f t="shared" si="2919"/>
        <v/>
      </c>
      <c r="Y1999" s="65" t="str">
        <f t="shared" si="2919"/>
        <v/>
      </c>
      <c r="Z1999" s="65" t="str">
        <f t="shared" si="2919"/>
        <v/>
      </c>
    </row>
    <row r="2000">
      <c r="B2000" s="23"/>
      <c r="C2000" s="9"/>
      <c r="D2000" s="9"/>
      <c r="E2000" s="9"/>
      <c r="F2000" s="2"/>
      <c r="G2000" s="3"/>
      <c r="I2000" s="64" t="str">
        <f t="shared" si="4"/>
        <v/>
      </c>
      <c r="J2000" s="13" t="str">
        <f t="shared" si="1840"/>
        <v/>
      </c>
      <c r="K2000" s="13" t="str">
        <f t="shared" si="1879"/>
        <v/>
      </c>
      <c r="L2000" s="65" t="str">
        <f t="shared" ref="L2000:Z2000" si="2920">if($E2000="","",if($E2000="Injured",if(and(L$1=year(today()),L$1&lt;=$I2000,L$1&gt;=$H2000),0,if(and(L$1&lt;=$I2000,L$1&gt;=$H2000),$F2000,"")),if($E2000="Dropped",if(and(L$1&lt;=$I2000,L$1&gt;=$H2000),if(Year($D2000)=L$1,$F2000*0.8,if((year($D2000)+1)=L$1,$F2000*0.6,$F2000*0.4)) ,""),if($E2000="Minors",0,if($E2000="FA Contract",if(and(L$1&lt;=$I2000,L$1&gt;=$H2000),$F2000,""),if($E2000="YP Contract",if(L$1=$H2000,500000,if(L$1=($H2000+1),1000000,if(L$1=($H2000+2),1500000,"")))))))))</f>
        <v/>
      </c>
      <c r="M2000" s="65" t="str">
        <f t="shared" si="2920"/>
        <v/>
      </c>
      <c r="N2000" s="65" t="str">
        <f t="shared" si="2920"/>
        <v/>
      </c>
      <c r="O2000" s="65" t="str">
        <f t="shared" si="2920"/>
        <v/>
      </c>
      <c r="P2000" s="65" t="str">
        <f t="shared" si="2920"/>
        <v/>
      </c>
      <c r="Q2000" s="65" t="str">
        <f t="shared" si="2920"/>
        <v/>
      </c>
      <c r="R2000" s="65" t="str">
        <f t="shared" si="2920"/>
        <v/>
      </c>
      <c r="S2000" s="65" t="str">
        <f t="shared" si="2920"/>
        <v/>
      </c>
      <c r="T2000" s="65" t="str">
        <f t="shared" si="2920"/>
        <v/>
      </c>
      <c r="U2000" s="65" t="str">
        <f t="shared" si="2920"/>
        <v/>
      </c>
      <c r="V2000" s="65" t="str">
        <f t="shared" si="2920"/>
        <v/>
      </c>
      <c r="W2000" s="65" t="str">
        <f t="shared" si="2920"/>
        <v/>
      </c>
      <c r="X2000" s="65" t="str">
        <f t="shared" si="2920"/>
        <v/>
      </c>
      <c r="Y2000" s="65" t="str">
        <f t="shared" si="2920"/>
        <v/>
      </c>
      <c r="Z2000" s="65" t="str">
        <f t="shared" si="2920"/>
        <v/>
      </c>
    </row>
    <row r="2001">
      <c r="B2001" s="23"/>
      <c r="C2001" s="9"/>
      <c r="D2001" s="9"/>
      <c r="E2001" s="9"/>
      <c r="F2001" s="2"/>
      <c r="G2001" s="3"/>
      <c r="I2001" s="64" t="str">
        <f t="shared" si="4"/>
        <v/>
      </c>
      <c r="J2001" s="13" t="str">
        <f t="shared" si="1840"/>
        <v/>
      </c>
      <c r="K2001" s="13" t="str">
        <f t="shared" si="1879"/>
        <v/>
      </c>
      <c r="L2001" s="65" t="str">
        <f t="shared" ref="L2001:Z2001" si="2921">if($E2001="","",if($E2001="Injured",if(and(L$1=year(today()),L$1&lt;=$I2001,L$1&gt;=$H2001),0,if(and(L$1&lt;=$I2001,L$1&gt;=$H2001),$F2001,"")),if($E2001="Dropped",if(and(L$1&lt;=$I2001,L$1&gt;=$H2001),if(Year($D2001)=L$1,$F2001*0.8,if((year($D2001)+1)=L$1,$F2001*0.6,$F2001*0.4)) ,""),if($E2001="Minors",0,if($E2001="FA Contract",if(and(L$1&lt;=$I2001,L$1&gt;=$H2001),$F2001,""),if($E2001="YP Contract",if(L$1=$H2001,500000,if(L$1=($H2001+1),1000000,if(L$1=($H2001+2),1500000,"")))))))))</f>
        <v/>
      </c>
      <c r="M2001" s="65" t="str">
        <f t="shared" si="2921"/>
        <v/>
      </c>
      <c r="N2001" s="65" t="str">
        <f t="shared" si="2921"/>
        <v/>
      </c>
      <c r="O2001" s="65" t="str">
        <f t="shared" si="2921"/>
        <v/>
      </c>
      <c r="P2001" s="65" t="str">
        <f t="shared" si="2921"/>
        <v/>
      </c>
      <c r="Q2001" s="65" t="str">
        <f t="shared" si="2921"/>
        <v/>
      </c>
      <c r="R2001" s="65" t="str">
        <f t="shared" si="2921"/>
        <v/>
      </c>
      <c r="S2001" s="65" t="str">
        <f t="shared" si="2921"/>
        <v/>
      </c>
      <c r="T2001" s="65" t="str">
        <f t="shared" si="2921"/>
        <v/>
      </c>
      <c r="U2001" s="65" t="str">
        <f t="shared" si="2921"/>
        <v/>
      </c>
      <c r="V2001" s="65" t="str">
        <f t="shared" si="2921"/>
        <v/>
      </c>
      <c r="W2001" s="65" t="str">
        <f t="shared" si="2921"/>
        <v/>
      </c>
      <c r="X2001" s="65" t="str">
        <f t="shared" si="2921"/>
        <v/>
      </c>
      <c r="Y2001" s="65" t="str">
        <f t="shared" si="2921"/>
        <v/>
      </c>
      <c r="Z2001" s="65" t="str">
        <f t="shared" si="2921"/>
        <v/>
      </c>
    </row>
    <row r="2002">
      <c r="B2002" s="23"/>
      <c r="C2002" s="9"/>
      <c r="D2002" s="9"/>
      <c r="E2002" s="9"/>
      <c r="F2002" s="2"/>
      <c r="G2002" s="3"/>
      <c r="I2002" s="64" t="str">
        <f t="shared" si="4"/>
        <v/>
      </c>
      <c r="J2002" s="13" t="str">
        <f t="shared" si="1840"/>
        <v/>
      </c>
      <c r="K2002" s="13" t="str">
        <f t="shared" si="1879"/>
        <v/>
      </c>
      <c r="L2002" s="65" t="str">
        <f t="shared" ref="L2002:Z2002" si="2922">if($E2002="","",if($E2002="Injured",if(and(L$1=year(today()),L$1&lt;=$I2002,L$1&gt;=$H2002),0,if(and(L$1&lt;=$I2002,L$1&gt;=$H2002),$F2002,"")),if($E2002="Dropped",if(and(L$1&lt;=$I2002,L$1&gt;=$H2002),if(Year($D2002)=L$1,$F2002*0.8,if((year($D2002)+1)=L$1,$F2002*0.6,$F2002*0.4)) ,""),if($E2002="Minors",0,if($E2002="FA Contract",if(and(L$1&lt;=$I2002,L$1&gt;=$H2002),$F2002,""),if($E2002="YP Contract",if(L$1=$H2002,500000,if(L$1=($H2002+1),1000000,if(L$1=($H2002+2),1500000,"")))))))))</f>
        <v/>
      </c>
      <c r="M2002" s="65" t="str">
        <f t="shared" si="2922"/>
        <v/>
      </c>
      <c r="N2002" s="65" t="str">
        <f t="shared" si="2922"/>
        <v/>
      </c>
      <c r="O2002" s="65" t="str">
        <f t="shared" si="2922"/>
        <v/>
      </c>
      <c r="P2002" s="65" t="str">
        <f t="shared" si="2922"/>
        <v/>
      </c>
      <c r="Q2002" s="65" t="str">
        <f t="shared" si="2922"/>
        <v/>
      </c>
      <c r="R2002" s="65" t="str">
        <f t="shared" si="2922"/>
        <v/>
      </c>
      <c r="S2002" s="65" t="str">
        <f t="shared" si="2922"/>
        <v/>
      </c>
      <c r="T2002" s="65" t="str">
        <f t="shared" si="2922"/>
        <v/>
      </c>
      <c r="U2002" s="65" t="str">
        <f t="shared" si="2922"/>
        <v/>
      </c>
      <c r="V2002" s="65" t="str">
        <f t="shared" si="2922"/>
        <v/>
      </c>
      <c r="W2002" s="65" t="str">
        <f t="shared" si="2922"/>
        <v/>
      </c>
      <c r="X2002" s="65" t="str">
        <f t="shared" si="2922"/>
        <v/>
      </c>
      <c r="Y2002" s="65" t="str">
        <f t="shared" si="2922"/>
        <v/>
      </c>
      <c r="Z2002" s="65" t="str">
        <f t="shared" si="2922"/>
        <v/>
      </c>
    </row>
    <row r="2003">
      <c r="B2003" s="23"/>
      <c r="C2003" s="9"/>
      <c r="D2003" s="9"/>
      <c r="E2003" s="9"/>
      <c r="F2003" s="2"/>
      <c r="G2003" s="3"/>
      <c r="I2003" s="64" t="str">
        <f t="shared" si="4"/>
        <v/>
      </c>
      <c r="J2003" s="13" t="str">
        <f t="shared" si="1840"/>
        <v/>
      </c>
      <c r="K2003" s="13" t="str">
        <f t="shared" si="1879"/>
        <v/>
      </c>
      <c r="L2003" s="65" t="str">
        <f t="shared" ref="L2003:Z2003" si="2923">if($E2003="","",if($E2003="Injured",if(and(L$1=year(today()),L$1&lt;=$I2003,L$1&gt;=$H2003),0,if(and(L$1&lt;=$I2003,L$1&gt;=$H2003),$F2003,"")),if($E2003="Dropped",if(and(L$1&lt;=$I2003,L$1&gt;=$H2003),if(Year($D2003)=L$1,$F2003*0.8,if((year($D2003)+1)=L$1,$F2003*0.6,$F2003*0.4)) ,""),if($E2003="Minors",0,if($E2003="FA Contract",if(and(L$1&lt;=$I2003,L$1&gt;=$H2003),$F2003,""),if($E2003="YP Contract",if(L$1=$H2003,500000,if(L$1=($H2003+1),1000000,if(L$1=($H2003+2),1500000,"")))))))))</f>
        <v/>
      </c>
      <c r="M2003" s="65" t="str">
        <f t="shared" si="2923"/>
        <v/>
      </c>
      <c r="N2003" s="65" t="str">
        <f t="shared" si="2923"/>
        <v/>
      </c>
      <c r="O2003" s="65" t="str">
        <f t="shared" si="2923"/>
        <v/>
      </c>
      <c r="P2003" s="65" t="str">
        <f t="shared" si="2923"/>
        <v/>
      </c>
      <c r="Q2003" s="65" t="str">
        <f t="shared" si="2923"/>
        <v/>
      </c>
      <c r="R2003" s="65" t="str">
        <f t="shared" si="2923"/>
        <v/>
      </c>
      <c r="S2003" s="65" t="str">
        <f t="shared" si="2923"/>
        <v/>
      </c>
      <c r="T2003" s="65" t="str">
        <f t="shared" si="2923"/>
        <v/>
      </c>
      <c r="U2003" s="65" t="str">
        <f t="shared" si="2923"/>
        <v/>
      </c>
      <c r="V2003" s="65" t="str">
        <f t="shared" si="2923"/>
        <v/>
      </c>
      <c r="W2003" s="65" t="str">
        <f t="shared" si="2923"/>
        <v/>
      </c>
      <c r="X2003" s="65" t="str">
        <f t="shared" si="2923"/>
        <v/>
      </c>
      <c r="Y2003" s="65" t="str">
        <f t="shared" si="2923"/>
        <v/>
      </c>
      <c r="Z2003" s="65" t="str">
        <f t="shared" si="2923"/>
        <v/>
      </c>
    </row>
    <row r="2004">
      <c r="B2004" s="23"/>
      <c r="C2004" s="9"/>
      <c r="D2004" s="9"/>
      <c r="E2004" s="9"/>
      <c r="F2004" s="2"/>
      <c r="G2004" s="3"/>
      <c r="I2004" s="64" t="str">
        <f t="shared" si="4"/>
        <v/>
      </c>
      <c r="J2004" s="13" t="str">
        <f t="shared" si="1840"/>
        <v/>
      </c>
      <c r="K2004" s="13" t="str">
        <f t="shared" si="1879"/>
        <v/>
      </c>
      <c r="L2004" s="65" t="str">
        <f t="shared" ref="L2004:Z2004" si="2924">if($E2004="","",if($E2004="Injured",if(and(L$1=year(today()),L$1&lt;=$I2004,L$1&gt;=$H2004),0,if(and(L$1&lt;=$I2004,L$1&gt;=$H2004),$F2004,"")),if($E2004="Dropped",if(and(L$1&lt;=$I2004,L$1&gt;=$H2004),if(Year($D2004)=L$1,$F2004*0.8,if((year($D2004)+1)=L$1,$F2004*0.6,$F2004*0.4)) ,""),if($E2004="Minors",0,if($E2004="FA Contract",if(and(L$1&lt;=$I2004,L$1&gt;=$H2004),$F2004,""),if($E2004="YP Contract",if(L$1=$H2004,500000,if(L$1=($H2004+1),1000000,if(L$1=($H2004+2),1500000,"")))))))))</f>
        <v/>
      </c>
      <c r="M2004" s="65" t="str">
        <f t="shared" si="2924"/>
        <v/>
      </c>
      <c r="N2004" s="65" t="str">
        <f t="shared" si="2924"/>
        <v/>
      </c>
      <c r="O2004" s="65" t="str">
        <f t="shared" si="2924"/>
        <v/>
      </c>
      <c r="P2004" s="65" t="str">
        <f t="shared" si="2924"/>
        <v/>
      </c>
      <c r="Q2004" s="65" t="str">
        <f t="shared" si="2924"/>
        <v/>
      </c>
      <c r="R2004" s="65" t="str">
        <f t="shared" si="2924"/>
        <v/>
      </c>
      <c r="S2004" s="65" t="str">
        <f t="shared" si="2924"/>
        <v/>
      </c>
      <c r="T2004" s="65" t="str">
        <f t="shared" si="2924"/>
        <v/>
      </c>
      <c r="U2004" s="65" t="str">
        <f t="shared" si="2924"/>
        <v/>
      </c>
      <c r="V2004" s="65" t="str">
        <f t="shared" si="2924"/>
        <v/>
      </c>
      <c r="W2004" s="65" t="str">
        <f t="shared" si="2924"/>
        <v/>
      </c>
      <c r="X2004" s="65" t="str">
        <f t="shared" si="2924"/>
        <v/>
      </c>
      <c r="Y2004" s="65" t="str">
        <f t="shared" si="2924"/>
        <v/>
      </c>
      <c r="Z2004" s="65" t="str">
        <f t="shared" si="2924"/>
        <v/>
      </c>
    </row>
    <row r="2005">
      <c r="B2005" s="23"/>
      <c r="C2005" s="9"/>
      <c r="D2005" s="9"/>
      <c r="E2005" s="9"/>
      <c r="F2005" s="2"/>
      <c r="G2005" s="3"/>
      <c r="I2005" s="64" t="str">
        <f t="shared" si="4"/>
        <v/>
      </c>
      <c r="J2005" s="13" t="str">
        <f t="shared" si="1840"/>
        <v/>
      </c>
      <c r="K2005" s="13" t="str">
        <f t="shared" si="1879"/>
        <v/>
      </c>
      <c r="L2005" s="65" t="str">
        <f t="shared" ref="L2005:Z2005" si="2925">if($E2005="","",if($E2005="Injured",if(and(L$1=year(today()),L$1&lt;=$I2005,L$1&gt;=$H2005),0,if(and(L$1&lt;=$I2005,L$1&gt;=$H2005),$F2005,"")),if($E2005="Dropped",if(and(L$1&lt;=$I2005,L$1&gt;=$H2005),if(Year($D2005)=L$1,$F2005*0.8,if((year($D2005)+1)=L$1,$F2005*0.6,$F2005*0.4)) ,""),if($E2005="Minors",0,if($E2005="FA Contract",if(and(L$1&lt;=$I2005,L$1&gt;=$H2005),$F2005,""),if($E2005="YP Contract",if(L$1=$H2005,500000,if(L$1=($H2005+1),1000000,if(L$1=($H2005+2),1500000,"")))))))))</f>
        <v/>
      </c>
      <c r="M2005" s="65" t="str">
        <f t="shared" si="2925"/>
        <v/>
      </c>
      <c r="N2005" s="65" t="str">
        <f t="shared" si="2925"/>
        <v/>
      </c>
      <c r="O2005" s="65" t="str">
        <f t="shared" si="2925"/>
        <v/>
      </c>
      <c r="P2005" s="65" t="str">
        <f t="shared" si="2925"/>
        <v/>
      </c>
      <c r="Q2005" s="65" t="str">
        <f t="shared" si="2925"/>
        <v/>
      </c>
      <c r="R2005" s="65" t="str">
        <f t="shared" si="2925"/>
        <v/>
      </c>
      <c r="S2005" s="65" t="str">
        <f t="shared" si="2925"/>
        <v/>
      </c>
      <c r="T2005" s="65" t="str">
        <f t="shared" si="2925"/>
        <v/>
      </c>
      <c r="U2005" s="65" t="str">
        <f t="shared" si="2925"/>
        <v/>
      </c>
      <c r="V2005" s="65" t="str">
        <f t="shared" si="2925"/>
        <v/>
      </c>
      <c r="W2005" s="65" t="str">
        <f t="shared" si="2925"/>
        <v/>
      </c>
      <c r="X2005" s="65" t="str">
        <f t="shared" si="2925"/>
        <v/>
      </c>
      <c r="Y2005" s="65" t="str">
        <f t="shared" si="2925"/>
        <v/>
      </c>
      <c r="Z2005" s="65" t="str">
        <f t="shared" si="2925"/>
        <v/>
      </c>
    </row>
    <row r="2006">
      <c r="B2006" s="23"/>
      <c r="C2006" s="9"/>
      <c r="D2006" s="9"/>
      <c r="E2006" s="9"/>
      <c r="F2006" s="2"/>
      <c r="G2006" s="3"/>
      <c r="I2006" s="64" t="str">
        <f t="shared" si="4"/>
        <v/>
      </c>
      <c r="J2006" s="13" t="str">
        <f t="shared" si="1840"/>
        <v/>
      </c>
      <c r="K2006" s="13" t="str">
        <f t="shared" si="1879"/>
        <v/>
      </c>
      <c r="L2006" s="65" t="str">
        <f t="shared" ref="L2006:Z2006" si="2926">if($E2006="","",if($E2006="Injured",if(and(L$1=year(today()),L$1&lt;=$I2006,L$1&gt;=$H2006),0,if(and(L$1&lt;=$I2006,L$1&gt;=$H2006),$F2006,"")),if($E2006="Dropped",if(and(L$1&lt;=$I2006,L$1&gt;=$H2006),if(Year($D2006)=L$1,$F2006*0.8,if((year($D2006)+1)=L$1,$F2006*0.6,$F2006*0.4)) ,""),if($E2006="Minors",0,if($E2006="FA Contract",if(and(L$1&lt;=$I2006,L$1&gt;=$H2006),$F2006,""),if($E2006="YP Contract",if(L$1=$H2006,500000,if(L$1=($H2006+1),1000000,if(L$1=($H2006+2),1500000,"")))))))))</f>
        <v/>
      </c>
      <c r="M2006" s="65" t="str">
        <f t="shared" si="2926"/>
        <v/>
      </c>
      <c r="N2006" s="65" t="str">
        <f t="shared" si="2926"/>
        <v/>
      </c>
      <c r="O2006" s="65" t="str">
        <f t="shared" si="2926"/>
        <v/>
      </c>
      <c r="P2006" s="65" t="str">
        <f t="shared" si="2926"/>
        <v/>
      </c>
      <c r="Q2006" s="65" t="str">
        <f t="shared" si="2926"/>
        <v/>
      </c>
      <c r="R2006" s="65" t="str">
        <f t="shared" si="2926"/>
        <v/>
      </c>
      <c r="S2006" s="65" t="str">
        <f t="shared" si="2926"/>
        <v/>
      </c>
      <c r="T2006" s="65" t="str">
        <f t="shared" si="2926"/>
        <v/>
      </c>
      <c r="U2006" s="65" t="str">
        <f t="shared" si="2926"/>
        <v/>
      </c>
      <c r="V2006" s="65" t="str">
        <f t="shared" si="2926"/>
        <v/>
      </c>
      <c r="W2006" s="65" t="str">
        <f t="shared" si="2926"/>
        <v/>
      </c>
      <c r="X2006" s="65" t="str">
        <f t="shared" si="2926"/>
        <v/>
      </c>
      <c r="Y2006" s="65" t="str">
        <f t="shared" si="2926"/>
        <v/>
      </c>
      <c r="Z2006" s="65" t="str">
        <f t="shared" si="2926"/>
        <v/>
      </c>
    </row>
    <row r="2007">
      <c r="B2007" s="23"/>
      <c r="C2007" s="9"/>
      <c r="D2007" s="9"/>
      <c r="E2007" s="9"/>
      <c r="F2007" s="2"/>
      <c r="G2007" s="3"/>
      <c r="I2007" s="64" t="str">
        <f t="shared" si="4"/>
        <v/>
      </c>
      <c r="J2007" s="13" t="str">
        <f t="shared" si="1840"/>
        <v/>
      </c>
      <c r="K2007" s="13" t="str">
        <f t="shared" si="1879"/>
        <v/>
      </c>
      <c r="L2007" s="65" t="str">
        <f t="shared" ref="L2007:Z2007" si="2927">if($E2007="","",if($E2007="Injured",if(and(L$1=year(today()),L$1&lt;=$I2007,L$1&gt;=$H2007),0,if(and(L$1&lt;=$I2007,L$1&gt;=$H2007),$F2007,"")),if($E2007="Dropped",if(and(L$1&lt;=$I2007,L$1&gt;=$H2007),if(Year($D2007)=L$1,$F2007*0.8,if((year($D2007)+1)=L$1,$F2007*0.6,$F2007*0.4)) ,""),if($E2007="Minors",0,if($E2007="FA Contract",if(and(L$1&lt;=$I2007,L$1&gt;=$H2007),$F2007,""),if($E2007="YP Contract",if(L$1=$H2007,500000,if(L$1=($H2007+1),1000000,if(L$1=($H2007+2),1500000,"")))))))))</f>
        <v/>
      </c>
      <c r="M2007" s="65" t="str">
        <f t="shared" si="2927"/>
        <v/>
      </c>
      <c r="N2007" s="65" t="str">
        <f t="shared" si="2927"/>
        <v/>
      </c>
      <c r="O2007" s="65" t="str">
        <f t="shared" si="2927"/>
        <v/>
      </c>
      <c r="P2007" s="65" t="str">
        <f t="shared" si="2927"/>
        <v/>
      </c>
      <c r="Q2007" s="65" t="str">
        <f t="shared" si="2927"/>
        <v/>
      </c>
      <c r="R2007" s="65" t="str">
        <f t="shared" si="2927"/>
        <v/>
      </c>
      <c r="S2007" s="65" t="str">
        <f t="shared" si="2927"/>
        <v/>
      </c>
      <c r="T2007" s="65" t="str">
        <f t="shared" si="2927"/>
        <v/>
      </c>
      <c r="U2007" s="65" t="str">
        <f t="shared" si="2927"/>
        <v/>
      </c>
      <c r="V2007" s="65" t="str">
        <f t="shared" si="2927"/>
        <v/>
      </c>
      <c r="W2007" s="65" t="str">
        <f t="shared" si="2927"/>
        <v/>
      </c>
      <c r="X2007" s="65" t="str">
        <f t="shared" si="2927"/>
        <v/>
      </c>
      <c r="Y2007" s="65" t="str">
        <f t="shared" si="2927"/>
        <v/>
      </c>
      <c r="Z2007" s="65" t="str">
        <f t="shared" si="2927"/>
        <v/>
      </c>
    </row>
    <row r="2008">
      <c r="B2008" s="23"/>
      <c r="C2008" s="9"/>
      <c r="D2008" s="9"/>
      <c r="E2008" s="9"/>
      <c r="F2008" s="2"/>
      <c r="G2008" s="3"/>
      <c r="I2008" s="64" t="str">
        <f t="shared" si="4"/>
        <v/>
      </c>
      <c r="J2008" s="13" t="str">
        <f t="shared" si="1840"/>
        <v/>
      </c>
      <c r="K2008" s="13" t="str">
        <f t="shared" si="1879"/>
        <v/>
      </c>
      <c r="L2008" s="65" t="str">
        <f t="shared" ref="L2008:Z2008" si="2928">if($E2008="","",if($E2008="Injured",if(and(L$1=year(today()),L$1&lt;=$I2008,L$1&gt;=$H2008),0,if(and(L$1&lt;=$I2008,L$1&gt;=$H2008),$F2008,"")),if($E2008="Dropped",if(and(L$1&lt;=$I2008,L$1&gt;=$H2008),if(Year($D2008)=L$1,$F2008*0.8,if((year($D2008)+1)=L$1,$F2008*0.6,$F2008*0.4)) ,""),if($E2008="Minors",0,if($E2008="FA Contract",if(and(L$1&lt;=$I2008,L$1&gt;=$H2008),$F2008,""),if($E2008="YP Contract",if(L$1=$H2008,500000,if(L$1=($H2008+1),1000000,if(L$1=($H2008+2),1500000,"")))))))))</f>
        <v/>
      </c>
      <c r="M2008" s="65" t="str">
        <f t="shared" si="2928"/>
        <v/>
      </c>
      <c r="N2008" s="65" t="str">
        <f t="shared" si="2928"/>
        <v/>
      </c>
      <c r="O2008" s="65" t="str">
        <f t="shared" si="2928"/>
        <v/>
      </c>
      <c r="P2008" s="65" t="str">
        <f t="shared" si="2928"/>
        <v/>
      </c>
      <c r="Q2008" s="65" t="str">
        <f t="shared" si="2928"/>
        <v/>
      </c>
      <c r="R2008" s="65" t="str">
        <f t="shared" si="2928"/>
        <v/>
      </c>
      <c r="S2008" s="65" t="str">
        <f t="shared" si="2928"/>
        <v/>
      </c>
      <c r="T2008" s="65" t="str">
        <f t="shared" si="2928"/>
        <v/>
      </c>
      <c r="U2008" s="65" t="str">
        <f t="shared" si="2928"/>
        <v/>
      </c>
      <c r="V2008" s="65" t="str">
        <f t="shared" si="2928"/>
        <v/>
      </c>
      <c r="W2008" s="65" t="str">
        <f t="shared" si="2928"/>
        <v/>
      </c>
      <c r="X2008" s="65" t="str">
        <f t="shared" si="2928"/>
        <v/>
      </c>
      <c r="Y2008" s="65" t="str">
        <f t="shared" si="2928"/>
        <v/>
      </c>
      <c r="Z2008" s="65" t="str">
        <f t="shared" si="2928"/>
        <v/>
      </c>
    </row>
    <row r="2009">
      <c r="B2009" s="23"/>
      <c r="C2009" s="9"/>
      <c r="D2009" s="9"/>
      <c r="E2009" s="9"/>
      <c r="F2009" s="2"/>
      <c r="G2009" s="3"/>
      <c r="I2009" s="64" t="str">
        <f t="shared" si="4"/>
        <v/>
      </c>
      <c r="J2009" s="13" t="str">
        <f t="shared" si="1840"/>
        <v/>
      </c>
      <c r="K2009" s="13" t="str">
        <f t="shared" si="1879"/>
        <v/>
      </c>
      <c r="L2009" s="65" t="str">
        <f t="shared" ref="L2009:Z2009" si="2929">if($E2009="","",if($E2009="Injured",if(and(L$1=year(today()),L$1&lt;=$I2009,L$1&gt;=$H2009),0,if(and(L$1&lt;=$I2009,L$1&gt;=$H2009),$F2009,"")),if($E2009="Dropped",if(and(L$1&lt;=$I2009,L$1&gt;=$H2009),if(Year($D2009)=L$1,$F2009*0.8,if((year($D2009)+1)=L$1,$F2009*0.6,$F2009*0.4)) ,""),if($E2009="Minors",0,if($E2009="FA Contract",if(and(L$1&lt;=$I2009,L$1&gt;=$H2009),$F2009,""),if($E2009="YP Contract",if(L$1=$H2009,500000,if(L$1=($H2009+1),1000000,if(L$1=($H2009+2),1500000,"")))))))))</f>
        <v/>
      </c>
      <c r="M2009" s="65" t="str">
        <f t="shared" si="2929"/>
        <v/>
      </c>
      <c r="N2009" s="65" t="str">
        <f t="shared" si="2929"/>
        <v/>
      </c>
      <c r="O2009" s="65" t="str">
        <f t="shared" si="2929"/>
        <v/>
      </c>
      <c r="P2009" s="65" t="str">
        <f t="shared" si="2929"/>
        <v/>
      </c>
      <c r="Q2009" s="65" t="str">
        <f t="shared" si="2929"/>
        <v/>
      </c>
      <c r="R2009" s="65" t="str">
        <f t="shared" si="2929"/>
        <v/>
      </c>
      <c r="S2009" s="65" t="str">
        <f t="shared" si="2929"/>
        <v/>
      </c>
      <c r="T2009" s="65" t="str">
        <f t="shared" si="2929"/>
        <v/>
      </c>
      <c r="U2009" s="65" t="str">
        <f t="shared" si="2929"/>
        <v/>
      </c>
      <c r="V2009" s="65" t="str">
        <f t="shared" si="2929"/>
        <v/>
      </c>
      <c r="W2009" s="65" t="str">
        <f t="shared" si="2929"/>
        <v/>
      </c>
      <c r="X2009" s="65" t="str">
        <f t="shared" si="2929"/>
        <v/>
      </c>
      <c r="Y2009" s="65" t="str">
        <f t="shared" si="2929"/>
        <v/>
      </c>
      <c r="Z2009" s="65" t="str">
        <f t="shared" si="2929"/>
        <v/>
      </c>
    </row>
    <row r="2010">
      <c r="B2010" s="23"/>
      <c r="C2010" s="9"/>
      <c r="D2010" s="9"/>
      <c r="E2010" s="9"/>
      <c r="F2010" s="2"/>
      <c r="G2010" s="3"/>
      <c r="I2010" s="64" t="str">
        <f t="shared" si="4"/>
        <v/>
      </c>
      <c r="J2010" s="13" t="str">
        <f t="shared" si="1840"/>
        <v/>
      </c>
      <c r="K2010" s="13" t="str">
        <f t="shared" si="1879"/>
        <v/>
      </c>
      <c r="L2010" s="65" t="str">
        <f t="shared" ref="L2010:Z2010" si="2930">if($E2010="","",if($E2010="Injured",if(and(L$1=year(today()),L$1&lt;=$I2010,L$1&gt;=$H2010),0,if(and(L$1&lt;=$I2010,L$1&gt;=$H2010),$F2010,"")),if($E2010="Dropped",if(and(L$1&lt;=$I2010,L$1&gt;=$H2010),if(Year($D2010)=L$1,$F2010*0.8,if((year($D2010)+1)=L$1,$F2010*0.6,$F2010*0.4)) ,""),if($E2010="Minors",0,if($E2010="FA Contract",if(and(L$1&lt;=$I2010,L$1&gt;=$H2010),$F2010,""),if($E2010="YP Contract",if(L$1=$H2010,500000,if(L$1=($H2010+1),1000000,if(L$1=($H2010+2),1500000,"")))))))))</f>
        <v/>
      </c>
      <c r="M2010" s="65" t="str">
        <f t="shared" si="2930"/>
        <v/>
      </c>
      <c r="N2010" s="65" t="str">
        <f t="shared" si="2930"/>
        <v/>
      </c>
      <c r="O2010" s="65" t="str">
        <f t="shared" si="2930"/>
        <v/>
      </c>
      <c r="P2010" s="65" t="str">
        <f t="shared" si="2930"/>
        <v/>
      </c>
      <c r="Q2010" s="65" t="str">
        <f t="shared" si="2930"/>
        <v/>
      </c>
      <c r="R2010" s="65" t="str">
        <f t="shared" si="2930"/>
        <v/>
      </c>
      <c r="S2010" s="65" t="str">
        <f t="shared" si="2930"/>
        <v/>
      </c>
      <c r="T2010" s="65" t="str">
        <f t="shared" si="2930"/>
        <v/>
      </c>
      <c r="U2010" s="65" t="str">
        <f t="shared" si="2930"/>
        <v/>
      </c>
      <c r="V2010" s="65" t="str">
        <f t="shared" si="2930"/>
        <v/>
      </c>
      <c r="W2010" s="65" t="str">
        <f t="shared" si="2930"/>
        <v/>
      </c>
      <c r="X2010" s="65" t="str">
        <f t="shared" si="2930"/>
        <v/>
      </c>
      <c r="Y2010" s="65" t="str">
        <f t="shared" si="2930"/>
        <v/>
      </c>
      <c r="Z2010" s="65" t="str">
        <f t="shared" si="2930"/>
        <v/>
      </c>
    </row>
    <row r="2011">
      <c r="B2011" s="23"/>
      <c r="C2011" s="9"/>
      <c r="D2011" s="9"/>
      <c r="E2011" s="9"/>
      <c r="F2011" s="2"/>
      <c r="G2011" s="3"/>
      <c r="I2011" s="64" t="str">
        <f t="shared" si="4"/>
        <v/>
      </c>
      <c r="J2011" s="13" t="str">
        <f t="shared" si="1840"/>
        <v/>
      </c>
      <c r="K2011" s="13" t="str">
        <f t="shared" si="1879"/>
        <v/>
      </c>
      <c r="L2011" s="65" t="str">
        <f t="shared" ref="L2011:Z2011" si="2931">if($E2011="","",if($E2011="Injured",if(and(L$1=year(today()),L$1&lt;=$I2011,L$1&gt;=$H2011),0,if(and(L$1&lt;=$I2011,L$1&gt;=$H2011),$F2011,"")),if($E2011="Dropped",if(and(L$1&lt;=$I2011,L$1&gt;=$H2011),if(Year($D2011)=L$1,$F2011*0.8,if((year($D2011)+1)=L$1,$F2011*0.6,$F2011*0.4)) ,""),if($E2011="Minors",0,if($E2011="FA Contract",if(and(L$1&lt;=$I2011,L$1&gt;=$H2011),$F2011,""),if($E2011="YP Contract",if(L$1=$H2011,500000,if(L$1=($H2011+1),1000000,if(L$1=($H2011+2),1500000,"")))))))))</f>
        <v/>
      </c>
      <c r="M2011" s="65" t="str">
        <f t="shared" si="2931"/>
        <v/>
      </c>
      <c r="N2011" s="65" t="str">
        <f t="shared" si="2931"/>
        <v/>
      </c>
      <c r="O2011" s="65" t="str">
        <f t="shared" si="2931"/>
        <v/>
      </c>
      <c r="P2011" s="65" t="str">
        <f t="shared" si="2931"/>
        <v/>
      </c>
      <c r="Q2011" s="65" t="str">
        <f t="shared" si="2931"/>
        <v/>
      </c>
      <c r="R2011" s="65" t="str">
        <f t="shared" si="2931"/>
        <v/>
      </c>
      <c r="S2011" s="65" t="str">
        <f t="shared" si="2931"/>
        <v/>
      </c>
      <c r="T2011" s="65" t="str">
        <f t="shared" si="2931"/>
        <v/>
      </c>
      <c r="U2011" s="65" t="str">
        <f t="shared" si="2931"/>
        <v/>
      </c>
      <c r="V2011" s="65" t="str">
        <f t="shared" si="2931"/>
        <v/>
      </c>
      <c r="W2011" s="65" t="str">
        <f t="shared" si="2931"/>
        <v/>
      </c>
      <c r="X2011" s="65" t="str">
        <f t="shared" si="2931"/>
        <v/>
      </c>
      <c r="Y2011" s="65" t="str">
        <f t="shared" si="2931"/>
        <v/>
      </c>
      <c r="Z2011" s="65" t="str">
        <f t="shared" si="2931"/>
        <v/>
      </c>
    </row>
    <row r="2012">
      <c r="B2012" s="23"/>
      <c r="C2012" s="9"/>
      <c r="D2012" s="9"/>
      <c r="E2012" s="9"/>
      <c r="F2012" s="2"/>
      <c r="G2012" s="3"/>
      <c r="I2012" s="64" t="str">
        <f t="shared" si="4"/>
        <v/>
      </c>
      <c r="J2012" s="13" t="str">
        <f t="shared" si="1840"/>
        <v/>
      </c>
      <c r="K2012" s="13" t="str">
        <f t="shared" si="1879"/>
        <v/>
      </c>
      <c r="L2012" s="65" t="str">
        <f t="shared" ref="L2012:Z2012" si="2932">if($E2012="","",if($E2012="Injured",if(and(L$1=year(today()),L$1&lt;=$I2012,L$1&gt;=$H2012),0,if(and(L$1&lt;=$I2012,L$1&gt;=$H2012),$F2012,"")),if($E2012="Dropped",if(and(L$1&lt;=$I2012,L$1&gt;=$H2012),if(Year($D2012)=L$1,$F2012*0.8,if((year($D2012)+1)=L$1,$F2012*0.6,$F2012*0.4)) ,""),if($E2012="Minors",0,if($E2012="FA Contract",if(and(L$1&lt;=$I2012,L$1&gt;=$H2012),$F2012,""),if($E2012="YP Contract",if(L$1=$H2012,500000,if(L$1=($H2012+1),1000000,if(L$1=($H2012+2),1500000,"")))))))))</f>
        <v/>
      </c>
      <c r="M2012" s="65" t="str">
        <f t="shared" si="2932"/>
        <v/>
      </c>
      <c r="N2012" s="65" t="str">
        <f t="shared" si="2932"/>
        <v/>
      </c>
      <c r="O2012" s="65" t="str">
        <f t="shared" si="2932"/>
        <v/>
      </c>
      <c r="P2012" s="65" t="str">
        <f t="shared" si="2932"/>
        <v/>
      </c>
      <c r="Q2012" s="65" t="str">
        <f t="shared" si="2932"/>
        <v/>
      </c>
      <c r="R2012" s="65" t="str">
        <f t="shared" si="2932"/>
        <v/>
      </c>
      <c r="S2012" s="65" t="str">
        <f t="shared" si="2932"/>
        <v/>
      </c>
      <c r="T2012" s="65" t="str">
        <f t="shared" si="2932"/>
        <v/>
      </c>
      <c r="U2012" s="65" t="str">
        <f t="shared" si="2932"/>
        <v/>
      </c>
      <c r="V2012" s="65" t="str">
        <f t="shared" si="2932"/>
        <v/>
      </c>
      <c r="W2012" s="65" t="str">
        <f t="shared" si="2932"/>
        <v/>
      </c>
      <c r="X2012" s="65" t="str">
        <f t="shared" si="2932"/>
        <v/>
      </c>
      <c r="Y2012" s="65" t="str">
        <f t="shared" si="2932"/>
        <v/>
      </c>
      <c r="Z2012" s="65" t="str">
        <f t="shared" si="2932"/>
        <v/>
      </c>
    </row>
    <row r="2013">
      <c r="B2013" s="23"/>
      <c r="C2013" s="9"/>
      <c r="D2013" s="9"/>
      <c r="E2013" s="9"/>
      <c r="F2013" s="2"/>
      <c r="G2013" s="3"/>
      <c r="I2013" s="64" t="str">
        <f t="shared" si="4"/>
        <v/>
      </c>
      <c r="J2013" s="13" t="str">
        <f t="shared" si="1840"/>
        <v/>
      </c>
      <c r="K2013" s="13" t="str">
        <f t="shared" si="1879"/>
        <v/>
      </c>
      <c r="L2013" s="65" t="str">
        <f t="shared" ref="L2013:Z2013" si="2933">if($E2013="","",if($E2013="Injured",if(and(L$1=year(today()),L$1&lt;=$I2013,L$1&gt;=$H2013),0,if(and(L$1&lt;=$I2013,L$1&gt;=$H2013),$F2013,"")),if($E2013="Dropped",if(and(L$1&lt;=$I2013,L$1&gt;=$H2013),if(Year($D2013)=L$1,$F2013*0.8,if((year($D2013)+1)=L$1,$F2013*0.6,$F2013*0.4)) ,""),if($E2013="Minors",0,if($E2013="FA Contract",if(and(L$1&lt;=$I2013,L$1&gt;=$H2013),$F2013,""),if($E2013="YP Contract",if(L$1=$H2013,500000,if(L$1=($H2013+1),1000000,if(L$1=($H2013+2),1500000,"")))))))))</f>
        <v/>
      </c>
      <c r="M2013" s="65" t="str">
        <f t="shared" si="2933"/>
        <v/>
      </c>
      <c r="N2013" s="65" t="str">
        <f t="shared" si="2933"/>
        <v/>
      </c>
      <c r="O2013" s="65" t="str">
        <f t="shared" si="2933"/>
        <v/>
      </c>
      <c r="P2013" s="65" t="str">
        <f t="shared" si="2933"/>
        <v/>
      </c>
      <c r="Q2013" s="65" t="str">
        <f t="shared" si="2933"/>
        <v/>
      </c>
      <c r="R2013" s="65" t="str">
        <f t="shared" si="2933"/>
        <v/>
      </c>
      <c r="S2013" s="65" t="str">
        <f t="shared" si="2933"/>
        <v/>
      </c>
      <c r="T2013" s="65" t="str">
        <f t="shared" si="2933"/>
        <v/>
      </c>
      <c r="U2013" s="65" t="str">
        <f t="shared" si="2933"/>
        <v/>
      </c>
      <c r="V2013" s="65" t="str">
        <f t="shared" si="2933"/>
        <v/>
      </c>
      <c r="W2013" s="65" t="str">
        <f t="shared" si="2933"/>
        <v/>
      </c>
      <c r="X2013" s="65" t="str">
        <f t="shared" si="2933"/>
        <v/>
      </c>
      <c r="Y2013" s="65" t="str">
        <f t="shared" si="2933"/>
        <v/>
      </c>
      <c r="Z2013" s="65" t="str">
        <f t="shared" si="2933"/>
        <v/>
      </c>
    </row>
    <row r="2014">
      <c r="B2014" s="23"/>
      <c r="C2014" s="9"/>
      <c r="D2014" s="9"/>
      <c r="E2014" s="9"/>
      <c r="F2014" s="2"/>
      <c r="G2014" s="3"/>
      <c r="I2014" s="64" t="str">
        <f t="shared" si="4"/>
        <v/>
      </c>
      <c r="J2014" s="13" t="str">
        <f t="shared" si="1840"/>
        <v/>
      </c>
      <c r="K2014" s="13" t="str">
        <f t="shared" si="1879"/>
        <v/>
      </c>
      <c r="L2014" s="65" t="str">
        <f t="shared" ref="L2014:Z2014" si="2934">if($E2014="","",if($E2014="Injured",if(and(L$1=year(today()),L$1&lt;=$I2014,L$1&gt;=$H2014),0,if(and(L$1&lt;=$I2014,L$1&gt;=$H2014),$F2014,"")),if($E2014="Dropped",if(and(L$1&lt;=$I2014,L$1&gt;=$H2014),if(Year($D2014)=L$1,$F2014*0.8,if((year($D2014)+1)=L$1,$F2014*0.6,$F2014*0.4)) ,""),if($E2014="Minors",0,if($E2014="FA Contract",if(and(L$1&lt;=$I2014,L$1&gt;=$H2014),$F2014,""),if($E2014="YP Contract",if(L$1=$H2014,500000,if(L$1=($H2014+1),1000000,if(L$1=($H2014+2),1500000,"")))))))))</f>
        <v/>
      </c>
      <c r="M2014" s="65" t="str">
        <f t="shared" si="2934"/>
        <v/>
      </c>
      <c r="N2014" s="65" t="str">
        <f t="shared" si="2934"/>
        <v/>
      </c>
      <c r="O2014" s="65" t="str">
        <f t="shared" si="2934"/>
        <v/>
      </c>
      <c r="P2014" s="65" t="str">
        <f t="shared" si="2934"/>
        <v/>
      </c>
      <c r="Q2014" s="65" t="str">
        <f t="shared" si="2934"/>
        <v/>
      </c>
      <c r="R2014" s="65" t="str">
        <f t="shared" si="2934"/>
        <v/>
      </c>
      <c r="S2014" s="65" t="str">
        <f t="shared" si="2934"/>
        <v/>
      </c>
      <c r="T2014" s="65" t="str">
        <f t="shared" si="2934"/>
        <v/>
      </c>
      <c r="U2014" s="65" t="str">
        <f t="shared" si="2934"/>
        <v/>
      </c>
      <c r="V2014" s="65" t="str">
        <f t="shared" si="2934"/>
        <v/>
      </c>
      <c r="W2014" s="65" t="str">
        <f t="shared" si="2934"/>
        <v/>
      </c>
      <c r="X2014" s="65" t="str">
        <f t="shared" si="2934"/>
        <v/>
      </c>
      <c r="Y2014" s="65" t="str">
        <f t="shared" si="2934"/>
        <v/>
      </c>
      <c r="Z2014" s="65" t="str">
        <f t="shared" si="2934"/>
        <v/>
      </c>
    </row>
    <row r="2015">
      <c r="B2015" s="23"/>
      <c r="C2015" s="9"/>
      <c r="D2015" s="9"/>
      <c r="E2015" s="9"/>
      <c r="F2015" s="2"/>
      <c r="G2015" s="3"/>
      <c r="I2015" s="64" t="str">
        <f t="shared" si="4"/>
        <v/>
      </c>
      <c r="J2015" s="13" t="str">
        <f t="shared" si="1840"/>
        <v/>
      </c>
      <c r="K2015" s="13" t="str">
        <f t="shared" si="1879"/>
        <v/>
      </c>
      <c r="L2015" s="65" t="str">
        <f t="shared" ref="L2015:Z2015" si="2935">if($E2015="","",if($E2015="Injured",if(and(L$1=year(today()),L$1&lt;=$I2015,L$1&gt;=$H2015),0,if(and(L$1&lt;=$I2015,L$1&gt;=$H2015),$F2015,"")),if($E2015="Dropped",if(and(L$1&lt;=$I2015,L$1&gt;=$H2015),if(Year($D2015)=L$1,$F2015*0.8,if((year($D2015)+1)=L$1,$F2015*0.6,$F2015*0.4)) ,""),if($E2015="Minors",0,if($E2015="FA Contract",if(and(L$1&lt;=$I2015,L$1&gt;=$H2015),$F2015,""),if($E2015="YP Contract",if(L$1=$H2015,500000,if(L$1=($H2015+1),1000000,if(L$1=($H2015+2),1500000,"")))))))))</f>
        <v/>
      </c>
      <c r="M2015" s="65" t="str">
        <f t="shared" si="2935"/>
        <v/>
      </c>
      <c r="N2015" s="65" t="str">
        <f t="shared" si="2935"/>
        <v/>
      </c>
      <c r="O2015" s="65" t="str">
        <f t="shared" si="2935"/>
        <v/>
      </c>
      <c r="P2015" s="65" t="str">
        <f t="shared" si="2935"/>
        <v/>
      </c>
      <c r="Q2015" s="65" t="str">
        <f t="shared" si="2935"/>
        <v/>
      </c>
      <c r="R2015" s="65" t="str">
        <f t="shared" si="2935"/>
        <v/>
      </c>
      <c r="S2015" s="65" t="str">
        <f t="shared" si="2935"/>
        <v/>
      </c>
      <c r="T2015" s="65" t="str">
        <f t="shared" si="2935"/>
        <v/>
      </c>
      <c r="U2015" s="65" t="str">
        <f t="shared" si="2935"/>
        <v/>
      </c>
      <c r="V2015" s="65" t="str">
        <f t="shared" si="2935"/>
        <v/>
      </c>
      <c r="W2015" s="65" t="str">
        <f t="shared" si="2935"/>
        <v/>
      </c>
      <c r="X2015" s="65" t="str">
        <f t="shared" si="2935"/>
        <v/>
      </c>
      <c r="Y2015" s="65" t="str">
        <f t="shared" si="2935"/>
        <v/>
      </c>
      <c r="Z2015" s="65" t="str">
        <f t="shared" si="2935"/>
        <v/>
      </c>
    </row>
    <row r="2016">
      <c r="B2016" s="23"/>
      <c r="C2016" s="9"/>
      <c r="D2016" s="9"/>
      <c r="E2016" s="9"/>
      <c r="F2016" s="2"/>
      <c r="G2016" s="3"/>
      <c r="I2016" s="64" t="str">
        <f t="shared" si="4"/>
        <v/>
      </c>
      <c r="J2016" s="13" t="str">
        <f t="shared" si="1840"/>
        <v/>
      </c>
      <c r="K2016" s="13" t="str">
        <f t="shared" si="1879"/>
        <v/>
      </c>
      <c r="L2016" s="65" t="str">
        <f t="shared" ref="L2016:Z2016" si="2936">if($E2016="","",if($E2016="Injured",if(and(L$1=year(today()),L$1&lt;=$I2016,L$1&gt;=$H2016),0,if(and(L$1&lt;=$I2016,L$1&gt;=$H2016),$F2016,"")),if($E2016="Dropped",if(and(L$1&lt;=$I2016,L$1&gt;=$H2016),if(Year($D2016)=L$1,$F2016*0.8,if((year($D2016)+1)=L$1,$F2016*0.6,$F2016*0.4)) ,""),if($E2016="Minors",0,if($E2016="FA Contract",if(and(L$1&lt;=$I2016,L$1&gt;=$H2016),$F2016,""),if($E2016="YP Contract",if(L$1=$H2016,500000,if(L$1=($H2016+1),1000000,if(L$1=($H2016+2),1500000,"")))))))))</f>
        <v/>
      </c>
      <c r="M2016" s="65" t="str">
        <f t="shared" si="2936"/>
        <v/>
      </c>
      <c r="N2016" s="65" t="str">
        <f t="shared" si="2936"/>
        <v/>
      </c>
      <c r="O2016" s="65" t="str">
        <f t="shared" si="2936"/>
        <v/>
      </c>
      <c r="P2016" s="65" t="str">
        <f t="shared" si="2936"/>
        <v/>
      </c>
      <c r="Q2016" s="65" t="str">
        <f t="shared" si="2936"/>
        <v/>
      </c>
      <c r="R2016" s="65" t="str">
        <f t="shared" si="2936"/>
        <v/>
      </c>
      <c r="S2016" s="65" t="str">
        <f t="shared" si="2936"/>
        <v/>
      </c>
      <c r="T2016" s="65" t="str">
        <f t="shared" si="2936"/>
        <v/>
      </c>
      <c r="U2016" s="65" t="str">
        <f t="shared" si="2936"/>
        <v/>
      </c>
      <c r="V2016" s="65" t="str">
        <f t="shared" si="2936"/>
        <v/>
      </c>
      <c r="W2016" s="65" t="str">
        <f t="shared" si="2936"/>
        <v/>
      </c>
      <c r="X2016" s="65" t="str">
        <f t="shared" si="2936"/>
        <v/>
      </c>
      <c r="Y2016" s="65" t="str">
        <f t="shared" si="2936"/>
        <v/>
      </c>
      <c r="Z2016" s="65" t="str">
        <f t="shared" si="2936"/>
        <v/>
      </c>
    </row>
    <row r="2017">
      <c r="B2017" s="23"/>
      <c r="C2017" s="9"/>
      <c r="D2017" s="9"/>
      <c r="E2017" s="9"/>
      <c r="F2017" s="2"/>
      <c r="G2017" s="3"/>
      <c r="I2017" s="64" t="str">
        <f t="shared" si="4"/>
        <v/>
      </c>
      <c r="J2017" s="13" t="str">
        <f t="shared" si="1840"/>
        <v/>
      </c>
      <c r="K2017" s="13" t="str">
        <f t="shared" si="1879"/>
        <v/>
      </c>
      <c r="L2017" s="65" t="str">
        <f t="shared" ref="L2017:Z2017" si="2937">if($E2017="","",if($E2017="Injured",if(and(L$1=year(today()),L$1&lt;=$I2017,L$1&gt;=$H2017),0,if(and(L$1&lt;=$I2017,L$1&gt;=$H2017),$F2017,"")),if($E2017="Dropped",if(and(L$1&lt;=$I2017,L$1&gt;=$H2017),if(Year($D2017)=L$1,$F2017*0.8,if((year($D2017)+1)=L$1,$F2017*0.6,$F2017*0.4)) ,""),if($E2017="Minors",0,if($E2017="FA Contract",if(and(L$1&lt;=$I2017,L$1&gt;=$H2017),$F2017,""),if($E2017="YP Contract",if(L$1=$H2017,500000,if(L$1=($H2017+1),1000000,if(L$1=($H2017+2),1500000,"")))))))))</f>
        <v/>
      </c>
      <c r="M2017" s="65" t="str">
        <f t="shared" si="2937"/>
        <v/>
      </c>
      <c r="N2017" s="65" t="str">
        <f t="shared" si="2937"/>
        <v/>
      </c>
      <c r="O2017" s="65" t="str">
        <f t="shared" si="2937"/>
        <v/>
      </c>
      <c r="P2017" s="65" t="str">
        <f t="shared" si="2937"/>
        <v/>
      </c>
      <c r="Q2017" s="65" t="str">
        <f t="shared" si="2937"/>
        <v/>
      </c>
      <c r="R2017" s="65" t="str">
        <f t="shared" si="2937"/>
        <v/>
      </c>
      <c r="S2017" s="65" t="str">
        <f t="shared" si="2937"/>
        <v/>
      </c>
      <c r="T2017" s="65" t="str">
        <f t="shared" si="2937"/>
        <v/>
      </c>
      <c r="U2017" s="65" t="str">
        <f t="shared" si="2937"/>
        <v/>
      </c>
      <c r="V2017" s="65" t="str">
        <f t="shared" si="2937"/>
        <v/>
      </c>
      <c r="W2017" s="65" t="str">
        <f t="shared" si="2937"/>
        <v/>
      </c>
      <c r="X2017" s="65" t="str">
        <f t="shared" si="2937"/>
        <v/>
      </c>
      <c r="Y2017" s="65" t="str">
        <f t="shared" si="2937"/>
        <v/>
      </c>
      <c r="Z2017" s="65" t="str">
        <f t="shared" si="2937"/>
        <v/>
      </c>
    </row>
    <row r="2018">
      <c r="B2018" s="23"/>
      <c r="C2018" s="9"/>
      <c r="D2018" s="9"/>
      <c r="E2018" s="9"/>
      <c r="F2018" s="2"/>
      <c r="G2018" s="3"/>
      <c r="I2018" s="64" t="str">
        <f t="shared" si="4"/>
        <v/>
      </c>
      <c r="J2018" s="13" t="str">
        <f t="shared" si="1840"/>
        <v/>
      </c>
      <c r="K2018" s="13" t="str">
        <f t="shared" si="1879"/>
        <v/>
      </c>
      <c r="L2018" s="65" t="str">
        <f t="shared" ref="L2018:Z2018" si="2938">if($E2018="","",if($E2018="Injured",if(and(L$1=year(today()),L$1&lt;=$I2018,L$1&gt;=$H2018),0,if(and(L$1&lt;=$I2018,L$1&gt;=$H2018),$F2018,"")),if($E2018="Dropped",if(and(L$1&lt;=$I2018,L$1&gt;=$H2018),if(Year($D2018)=L$1,$F2018*0.8,if((year($D2018)+1)=L$1,$F2018*0.6,$F2018*0.4)) ,""),if($E2018="Minors",0,if($E2018="FA Contract",if(and(L$1&lt;=$I2018,L$1&gt;=$H2018),$F2018,""),if($E2018="YP Contract",if(L$1=$H2018,500000,if(L$1=($H2018+1),1000000,if(L$1=($H2018+2),1500000,"")))))))))</f>
        <v/>
      </c>
      <c r="M2018" s="65" t="str">
        <f t="shared" si="2938"/>
        <v/>
      </c>
      <c r="N2018" s="65" t="str">
        <f t="shared" si="2938"/>
        <v/>
      </c>
      <c r="O2018" s="65" t="str">
        <f t="shared" si="2938"/>
        <v/>
      </c>
      <c r="P2018" s="65" t="str">
        <f t="shared" si="2938"/>
        <v/>
      </c>
      <c r="Q2018" s="65" t="str">
        <f t="shared" si="2938"/>
        <v/>
      </c>
      <c r="R2018" s="65" t="str">
        <f t="shared" si="2938"/>
        <v/>
      </c>
      <c r="S2018" s="65" t="str">
        <f t="shared" si="2938"/>
        <v/>
      </c>
      <c r="T2018" s="65" t="str">
        <f t="shared" si="2938"/>
        <v/>
      </c>
      <c r="U2018" s="65" t="str">
        <f t="shared" si="2938"/>
        <v/>
      </c>
      <c r="V2018" s="65" t="str">
        <f t="shared" si="2938"/>
        <v/>
      </c>
      <c r="W2018" s="65" t="str">
        <f t="shared" si="2938"/>
        <v/>
      </c>
      <c r="X2018" s="65" t="str">
        <f t="shared" si="2938"/>
        <v/>
      </c>
      <c r="Y2018" s="65" t="str">
        <f t="shared" si="2938"/>
        <v/>
      </c>
      <c r="Z2018" s="65" t="str">
        <f t="shared" si="2938"/>
        <v/>
      </c>
    </row>
    <row r="2019">
      <c r="B2019" s="23"/>
      <c r="C2019" s="9"/>
      <c r="D2019" s="9"/>
      <c r="E2019" s="9"/>
      <c r="F2019" s="2"/>
      <c r="G2019" s="3"/>
      <c r="I2019" s="64" t="str">
        <f t="shared" si="4"/>
        <v/>
      </c>
      <c r="J2019" s="13" t="str">
        <f t="shared" si="1840"/>
        <v/>
      </c>
      <c r="K2019" s="13" t="str">
        <f t="shared" si="1879"/>
        <v/>
      </c>
      <c r="L2019" s="65" t="str">
        <f t="shared" ref="L2019:Z2019" si="2939">if($E2019="","",if($E2019="Injured",if(and(L$1=year(today()),L$1&lt;=$I2019,L$1&gt;=$H2019),0,if(and(L$1&lt;=$I2019,L$1&gt;=$H2019),$F2019,"")),if($E2019="Dropped",if(and(L$1&lt;=$I2019,L$1&gt;=$H2019),if(Year($D2019)=L$1,$F2019*0.8,if((year($D2019)+1)=L$1,$F2019*0.6,$F2019*0.4)) ,""),if($E2019="Minors",0,if($E2019="FA Contract",if(and(L$1&lt;=$I2019,L$1&gt;=$H2019),$F2019,""),if($E2019="YP Contract",if(L$1=$H2019,500000,if(L$1=($H2019+1),1000000,if(L$1=($H2019+2),1500000,"")))))))))</f>
        <v/>
      </c>
      <c r="M2019" s="65" t="str">
        <f t="shared" si="2939"/>
        <v/>
      </c>
      <c r="N2019" s="65" t="str">
        <f t="shared" si="2939"/>
        <v/>
      </c>
      <c r="O2019" s="65" t="str">
        <f t="shared" si="2939"/>
        <v/>
      </c>
      <c r="P2019" s="65" t="str">
        <f t="shared" si="2939"/>
        <v/>
      </c>
      <c r="Q2019" s="65" t="str">
        <f t="shared" si="2939"/>
        <v/>
      </c>
      <c r="R2019" s="65" t="str">
        <f t="shared" si="2939"/>
        <v/>
      </c>
      <c r="S2019" s="65" t="str">
        <f t="shared" si="2939"/>
        <v/>
      </c>
      <c r="T2019" s="65" t="str">
        <f t="shared" si="2939"/>
        <v/>
      </c>
      <c r="U2019" s="65" t="str">
        <f t="shared" si="2939"/>
        <v/>
      </c>
      <c r="V2019" s="65" t="str">
        <f t="shared" si="2939"/>
        <v/>
      </c>
      <c r="W2019" s="65" t="str">
        <f t="shared" si="2939"/>
        <v/>
      </c>
      <c r="X2019" s="65" t="str">
        <f t="shared" si="2939"/>
        <v/>
      </c>
      <c r="Y2019" s="65" t="str">
        <f t="shared" si="2939"/>
        <v/>
      </c>
      <c r="Z2019" s="65" t="str">
        <f t="shared" si="2939"/>
        <v/>
      </c>
    </row>
    <row r="2020">
      <c r="B2020" s="23"/>
      <c r="C2020" s="9"/>
      <c r="D2020" s="9"/>
      <c r="E2020" s="9"/>
      <c r="F2020" s="2"/>
      <c r="G2020" s="3"/>
      <c r="I2020" s="64" t="str">
        <f t="shared" si="4"/>
        <v/>
      </c>
      <c r="J2020" s="13" t="str">
        <f t="shared" si="1840"/>
        <v/>
      </c>
      <c r="K2020" s="13" t="str">
        <f t="shared" si="1879"/>
        <v/>
      </c>
      <c r="L2020" s="65" t="str">
        <f t="shared" ref="L2020:Z2020" si="2940">if($E2020="","",if($E2020="Injured",if(and(L$1=year(today()),L$1&lt;=$I2020,L$1&gt;=$H2020),0,if(and(L$1&lt;=$I2020,L$1&gt;=$H2020),$F2020,"")),if($E2020="Dropped",if(and(L$1&lt;=$I2020,L$1&gt;=$H2020),if(Year($D2020)=L$1,$F2020*0.8,if((year($D2020)+1)=L$1,$F2020*0.6,$F2020*0.4)) ,""),if($E2020="Minors",0,if($E2020="FA Contract",if(and(L$1&lt;=$I2020,L$1&gt;=$H2020),$F2020,""),if($E2020="YP Contract",if(L$1=$H2020,500000,if(L$1=($H2020+1),1000000,if(L$1=($H2020+2),1500000,"")))))))))</f>
        <v/>
      </c>
      <c r="M2020" s="65" t="str">
        <f t="shared" si="2940"/>
        <v/>
      </c>
      <c r="N2020" s="65" t="str">
        <f t="shared" si="2940"/>
        <v/>
      </c>
      <c r="O2020" s="65" t="str">
        <f t="shared" si="2940"/>
        <v/>
      </c>
      <c r="P2020" s="65" t="str">
        <f t="shared" si="2940"/>
        <v/>
      </c>
      <c r="Q2020" s="65" t="str">
        <f t="shared" si="2940"/>
        <v/>
      </c>
      <c r="R2020" s="65" t="str">
        <f t="shared" si="2940"/>
        <v/>
      </c>
      <c r="S2020" s="65" t="str">
        <f t="shared" si="2940"/>
        <v/>
      </c>
      <c r="T2020" s="65" t="str">
        <f t="shared" si="2940"/>
        <v/>
      </c>
      <c r="U2020" s="65" t="str">
        <f t="shared" si="2940"/>
        <v/>
      </c>
      <c r="V2020" s="65" t="str">
        <f t="shared" si="2940"/>
        <v/>
      </c>
      <c r="W2020" s="65" t="str">
        <f t="shared" si="2940"/>
        <v/>
      </c>
      <c r="X2020" s="65" t="str">
        <f t="shared" si="2940"/>
        <v/>
      </c>
      <c r="Y2020" s="65" t="str">
        <f t="shared" si="2940"/>
        <v/>
      </c>
      <c r="Z2020" s="65" t="str">
        <f t="shared" si="2940"/>
        <v/>
      </c>
    </row>
    <row r="2021">
      <c r="B2021" s="23"/>
      <c r="C2021" s="9"/>
      <c r="D2021" s="9"/>
      <c r="E2021" s="9"/>
      <c r="F2021" s="2"/>
      <c r="G2021" s="3"/>
      <c r="I2021" s="64" t="str">
        <f t="shared" si="4"/>
        <v/>
      </c>
      <c r="J2021" s="13" t="str">
        <f t="shared" si="1840"/>
        <v/>
      </c>
      <c r="K2021" s="13" t="str">
        <f t="shared" si="1879"/>
        <v/>
      </c>
      <c r="L2021" s="65" t="str">
        <f t="shared" ref="L2021:Z2021" si="2941">if($E2021="","",if($E2021="Injured",if(and(L$1=year(today()),L$1&lt;=$I2021,L$1&gt;=$H2021),0,if(and(L$1&lt;=$I2021,L$1&gt;=$H2021),$F2021,"")),if($E2021="Dropped",if(and(L$1&lt;=$I2021,L$1&gt;=$H2021),if(Year($D2021)=L$1,$F2021*0.8,if((year($D2021)+1)=L$1,$F2021*0.6,$F2021*0.4)) ,""),if($E2021="Minors",0,if($E2021="FA Contract",if(and(L$1&lt;=$I2021,L$1&gt;=$H2021),$F2021,""),if($E2021="YP Contract",if(L$1=$H2021,500000,if(L$1=($H2021+1),1000000,if(L$1=($H2021+2),1500000,"")))))))))</f>
        <v/>
      </c>
      <c r="M2021" s="65" t="str">
        <f t="shared" si="2941"/>
        <v/>
      </c>
      <c r="N2021" s="65" t="str">
        <f t="shared" si="2941"/>
        <v/>
      </c>
      <c r="O2021" s="65" t="str">
        <f t="shared" si="2941"/>
        <v/>
      </c>
      <c r="P2021" s="65" t="str">
        <f t="shared" si="2941"/>
        <v/>
      </c>
      <c r="Q2021" s="65" t="str">
        <f t="shared" si="2941"/>
        <v/>
      </c>
      <c r="R2021" s="65" t="str">
        <f t="shared" si="2941"/>
        <v/>
      </c>
      <c r="S2021" s="65" t="str">
        <f t="shared" si="2941"/>
        <v/>
      </c>
      <c r="T2021" s="65" t="str">
        <f t="shared" si="2941"/>
        <v/>
      </c>
      <c r="U2021" s="65" t="str">
        <f t="shared" si="2941"/>
        <v/>
      </c>
      <c r="V2021" s="65" t="str">
        <f t="shared" si="2941"/>
        <v/>
      </c>
      <c r="W2021" s="65" t="str">
        <f t="shared" si="2941"/>
        <v/>
      </c>
      <c r="X2021" s="65" t="str">
        <f t="shared" si="2941"/>
        <v/>
      </c>
      <c r="Y2021" s="65" t="str">
        <f t="shared" si="2941"/>
        <v/>
      </c>
      <c r="Z2021" s="65" t="str">
        <f t="shared" si="2941"/>
        <v/>
      </c>
    </row>
    <row r="2022">
      <c r="B2022" s="23"/>
      <c r="C2022" s="9"/>
      <c r="D2022" s="9"/>
      <c r="E2022" s="9"/>
      <c r="F2022" s="2"/>
      <c r="G2022" s="3"/>
      <c r="I2022" s="64" t="str">
        <f t="shared" si="4"/>
        <v/>
      </c>
      <c r="J2022" s="13" t="str">
        <f t="shared" si="1840"/>
        <v/>
      </c>
      <c r="K2022" s="13" t="str">
        <f t="shared" si="1879"/>
        <v/>
      </c>
      <c r="L2022" s="65" t="str">
        <f t="shared" ref="L2022:Z2022" si="2942">if($E2022="","",if($E2022="Injured",if(and(L$1=year(today()),L$1&lt;=$I2022,L$1&gt;=$H2022),0,if(and(L$1&lt;=$I2022,L$1&gt;=$H2022),$F2022,"")),if($E2022="Dropped",if(and(L$1&lt;=$I2022,L$1&gt;=$H2022),if(Year($D2022)=L$1,$F2022*0.8,if((year($D2022)+1)=L$1,$F2022*0.6,$F2022*0.4)) ,""),if($E2022="Minors",0,if($E2022="FA Contract",if(and(L$1&lt;=$I2022,L$1&gt;=$H2022),$F2022,""),if($E2022="YP Contract",if(L$1=$H2022,500000,if(L$1=($H2022+1),1000000,if(L$1=($H2022+2),1500000,"")))))))))</f>
        <v/>
      </c>
      <c r="M2022" s="65" t="str">
        <f t="shared" si="2942"/>
        <v/>
      </c>
      <c r="N2022" s="65" t="str">
        <f t="shared" si="2942"/>
        <v/>
      </c>
      <c r="O2022" s="65" t="str">
        <f t="shared" si="2942"/>
        <v/>
      </c>
      <c r="P2022" s="65" t="str">
        <f t="shared" si="2942"/>
        <v/>
      </c>
      <c r="Q2022" s="65" t="str">
        <f t="shared" si="2942"/>
        <v/>
      </c>
      <c r="R2022" s="65" t="str">
        <f t="shared" si="2942"/>
        <v/>
      </c>
      <c r="S2022" s="65" t="str">
        <f t="shared" si="2942"/>
        <v/>
      </c>
      <c r="T2022" s="65" t="str">
        <f t="shared" si="2942"/>
        <v/>
      </c>
      <c r="U2022" s="65" t="str">
        <f t="shared" si="2942"/>
        <v/>
      </c>
      <c r="V2022" s="65" t="str">
        <f t="shared" si="2942"/>
        <v/>
      </c>
      <c r="W2022" s="65" t="str">
        <f t="shared" si="2942"/>
        <v/>
      </c>
      <c r="X2022" s="65" t="str">
        <f t="shared" si="2942"/>
        <v/>
      </c>
      <c r="Y2022" s="65" t="str">
        <f t="shared" si="2942"/>
        <v/>
      </c>
      <c r="Z2022" s="65" t="str">
        <f t="shared" si="2942"/>
        <v/>
      </c>
    </row>
    <row r="2023">
      <c r="B2023" s="23"/>
      <c r="C2023" s="9"/>
      <c r="D2023" s="9"/>
      <c r="E2023" s="9"/>
      <c r="F2023" s="2"/>
      <c r="G2023" s="3"/>
      <c r="I2023" s="64" t="str">
        <f t="shared" si="4"/>
        <v/>
      </c>
      <c r="J2023" s="13" t="str">
        <f t="shared" si="1840"/>
        <v/>
      </c>
      <c r="K2023" s="13" t="str">
        <f t="shared" si="1879"/>
        <v/>
      </c>
      <c r="L2023" s="65" t="str">
        <f t="shared" ref="L2023:Z2023" si="2943">if($E2023="","",if($E2023="Injured",if(and(L$1=year(today()),L$1&lt;=$I2023,L$1&gt;=$H2023),0,if(and(L$1&lt;=$I2023,L$1&gt;=$H2023),$F2023,"")),if($E2023="Dropped",if(and(L$1&lt;=$I2023,L$1&gt;=$H2023),if(Year($D2023)=L$1,$F2023*0.8,if((year($D2023)+1)=L$1,$F2023*0.6,$F2023*0.4)) ,""),if($E2023="Minors",0,if($E2023="FA Contract",if(and(L$1&lt;=$I2023,L$1&gt;=$H2023),$F2023,""),if($E2023="YP Contract",if(L$1=$H2023,500000,if(L$1=($H2023+1),1000000,if(L$1=($H2023+2),1500000,"")))))))))</f>
        <v/>
      </c>
      <c r="M2023" s="65" t="str">
        <f t="shared" si="2943"/>
        <v/>
      </c>
      <c r="N2023" s="65" t="str">
        <f t="shared" si="2943"/>
        <v/>
      </c>
      <c r="O2023" s="65" t="str">
        <f t="shared" si="2943"/>
        <v/>
      </c>
      <c r="P2023" s="65" t="str">
        <f t="shared" si="2943"/>
        <v/>
      </c>
      <c r="Q2023" s="65" t="str">
        <f t="shared" si="2943"/>
        <v/>
      </c>
      <c r="R2023" s="65" t="str">
        <f t="shared" si="2943"/>
        <v/>
      </c>
      <c r="S2023" s="65" t="str">
        <f t="shared" si="2943"/>
        <v/>
      </c>
      <c r="T2023" s="65" t="str">
        <f t="shared" si="2943"/>
        <v/>
      </c>
      <c r="U2023" s="65" t="str">
        <f t="shared" si="2943"/>
        <v/>
      </c>
      <c r="V2023" s="65" t="str">
        <f t="shared" si="2943"/>
        <v/>
      </c>
      <c r="W2023" s="65" t="str">
        <f t="shared" si="2943"/>
        <v/>
      </c>
      <c r="X2023" s="65" t="str">
        <f t="shared" si="2943"/>
        <v/>
      </c>
      <c r="Y2023" s="65" t="str">
        <f t="shared" si="2943"/>
        <v/>
      </c>
      <c r="Z2023" s="65" t="str">
        <f t="shared" si="2943"/>
        <v/>
      </c>
    </row>
    <row r="2024">
      <c r="B2024" s="23"/>
      <c r="C2024" s="9"/>
      <c r="D2024" s="9"/>
      <c r="E2024" s="9"/>
      <c r="F2024" s="2"/>
      <c r="G2024" s="3"/>
      <c r="I2024" s="64" t="str">
        <f t="shared" si="4"/>
        <v/>
      </c>
      <c r="J2024" s="13" t="str">
        <f t="shared" si="1840"/>
        <v/>
      </c>
      <c r="K2024" s="13" t="str">
        <f t="shared" si="1879"/>
        <v/>
      </c>
      <c r="L2024" s="65" t="str">
        <f t="shared" ref="L2024:Z2024" si="2944">if($E2024="","",if($E2024="Injured",if(and(L$1=year(today()),L$1&lt;=$I2024,L$1&gt;=$H2024),0,if(and(L$1&lt;=$I2024,L$1&gt;=$H2024),$F2024,"")),if($E2024="Dropped",if(and(L$1&lt;=$I2024,L$1&gt;=$H2024),if(Year($D2024)=L$1,$F2024*0.8,if((year($D2024)+1)=L$1,$F2024*0.6,$F2024*0.4)) ,""),if($E2024="Minors",0,if($E2024="FA Contract",if(and(L$1&lt;=$I2024,L$1&gt;=$H2024),$F2024,""),if($E2024="YP Contract",if(L$1=$H2024,500000,if(L$1=($H2024+1),1000000,if(L$1=($H2024+2),1500000,"")))))))))</f>
        <v/>
      </c>
      <c r="M2024" s="65" t="str">
        <f t="shared" si="2944"/>
        <v/>
      </c>
      <c r="N2024" s="65" t="str">
        <f t="shared" si="2944"/>
        <v/>
      </c>
      <c r="O2024" s="65" t="str">
        <f t="shared" si="2944"/>
        <v/>
      </c>
      <c r="P2024" s="65" t="str">
        <f t="shared" si="2944"/>
        <v/>
      </c>
      <c r="Q2024" s="65" t="str">
        <f t="shared" si="2944"/>
        <v/>
      </c>
      <c r="R2024" s="65" t="str">
        <f t="shared" si="2944"/>
        <v/>
      </c>
      <c r="S2024" s="65" t="str">
        <f t="shared" si="2944"/>
        <v/>
      </c>
      <c r="T2024" s="65" t="str">
        <f t="shared" si="2944"/>
        <v/>
      </c>
      <c r="U2024" s="65" t="str">
        <f t="shared" si="2944"/>
        <v/>
      </c>
      <c r="V2024" s="65" t="str">
        <f t="shared" si="2944"/>
        <v/>
      </c>
      <c r="W2024" s="65" t="str">
        <f t="shared" si="2944"/>
        <v/>
      </c>
      <c r="X2024" s="65" t="str">
        <f t="shared" si="2944"/>
        <v/>
      </c>
      <c r="Y2024" s="65" t="str">
        <f t="shared" si="2944"/>
        <v/>
      </c>
      <c r="Z2024" s="65" t="str">
        <f t="shared" si="2944"/>
        <v/>
      </c>
    </row>
    <row r="2025">
      <c r="B2025" s="23"/>
      <c r="C2025" s="9"/>
      <c r="D2025" s="9"/>
      <c r="E2025" s="9"/>
      <c r="F2025" s="2"/>
      <c r="G2025" s="3"/>
      <c r="I2025" s="64" t="str">
        <f t="shared" si="4"/>
        <v/>
      </c>
      <c r="J2025" s="13" t="str">
        <f t="shared" si="1840"/>
        <v/>
      </c>
      <c r="K2025" s="13" t="str">
        <f t="shared" si="1879"/>
        <v/>
      </c>
      <c r="L2025" s="65" t="str">
        <f t="shared" ref="L2025:Z2025" si="2945">if($E2025="","",if($E2025="Injured",if(and(L$1=year(today()),L$1&lt;=$I2025,L$1&gt;=$H2025),0,if(and(L$1&lt;=$I2025,L$1&gt;=$H2025),$F2025,"")),if($E2025="Dropped",if(and(L$1&lt;=$I2025,L$1&gt;=$H2025),if(Year($D2025)=L$1,$F2025*0.8,if((year($D2025)+1)=L$1,$F2025*0.6,$F2025*0.4)) ,""),if($E2025="Minors",0,if($E2025="FA Contract",if(and(L$1&lt;=$I2025,L$1&gt;=$H2025),$F2025,""),if($E2025="YP Contract",if(L$1=$H2025,500000,if(L$1=($H2025+1),1000000,if(L$1=($H2025+2),1500000,"")))))))))</f>
        <v/>
      </c>
      <c r="M2025" s="65" t="str">
        <f t="shared" si="2945"/>
        <v/>
      </c>
      <c r="N2025" s="65" t="str">
        <f t="shared" si="2945"/>
        <v/>
      </c>
      <c r="O2025" s="65" t="str">
        <f t="shared" si="2945"/>
        <v/>
      </c>
      <c r="P2025" s="65" t="str">
        <f t="shared" si="2945"/>
        <v/>
      </c>
      <c r="Q2025" s="65" t="str">
        <f t="shared" si="2945"/>
        <v/>
      </c>
      <c r="R2025" s="65" t="str">
        <f t="shared" si="2945"/>
        <v/>
      </c>
      <c r="S2025" s="65" t="str">
        <f t="shared" si="2945"/>
        <v/>
      </c>
      <c r="T2025" s="65" t="str">
        <f t="shared" si="2945"/>
        <v/>
      </c>
      <c r="U2025" s="65" t="str">
        <f t="shared" si="2945"/>
        <v/>
      </c>
      <c r="V2025" s="65" t="str">
        <f t="shared" si="2945"/>
        <v/>
      </c>
      <c r="W2025" s="65" t="str">
        <f t="shared" si="2945"/>
        <v/>
      </c>
      <c r="X2025" s="65" t="str">
        <f t="shared" si="2945"/>
        <v/>
      </c>
      <c r="Y2025" s="65" t="str">
        <f t="shared" si="2945"/>
        <v/>
      </c>
      <c r="Z2025" s="65" t="str">
        <f t="shared" si="2945"/>
        <v/>
      </c>
    </row>
    <row r="2026">
      <c r="B2026" s="23"/>
      <c r="C2026" s="9"/>
      <c r="D2026" s="9"/>
      <c r="E2026" s="9"/>
      <c r="F2026" s="2"/>
      <c r="G2026" s="3"/>
      <c r="I2026" s="64" t="str">
        <f t="shared" si="4"/>
        <v/>
      </c>
      <c r="J2026" s="13" t="str">
        <f t="shared" si="1840"/>
        <v/>
      </c>
      <c r="K2026" s="13" t="str">
        <f t="shared" si="1879"/>
        <v/>
      </c>
      <c r="L2026" s="65" t="str">
        <f t="shared" ref="L2026:Z2026" si="2946">if($E2026="","",if($E2026="Injured",if(and(L$1=year(today()),L$1&lt;=$I2026,L$1&gt;=$H2026),0,if(and(L$1&lt;=$I2026,L$1&gt;=$H2026),$F2026,"")),if($E2026="Dropped",if(and(L$1&lt;=$I2026,L$1&gt;=$H2026),if(Year($D2026)=L$1,$F2026*0.8,if((year($D2026)+1)=L$1,$F2026*0.6,$F2026*0.4)) ,""),if($E2026="Minors",0,if($E2026="FA Contract",if(and(L$1&lt;=$I2026,L$1&gt;=$H2026),$F2026,""),if($E2026="YP Contract",if(L$1=$H2026,500000,if(L$1=($H2026+1),1000000,if(L$1=($H2026+2),1500000,"")))))))))</f>
        <v/>
      </c>
      <c r="M2026" s="65" t="str">
        <f t="shared" si="2946"/>
        <v/>
      </c>
      <c r="N2026" s="65" t="str">
        <f t="shared" si="2946"/>
        <v/>
      </c>
      <c r="O2026" s="65" t="str">
        <f t="shared" si="2946"/>
        <v/>
      </c>
      <c r="P2026" s="65" t="str">
        <f t="shared" si="2946"/>
        <v/>
      </c>
      <c r="Q2026" s="65" t="str">
        <f t="shared" si="2946"/>
        <v/>
      </c>
      <c r="R2026" s="65" t="str">
        <f t="shared" si="2946"/>
        <v/>
      </c>
      <c r="S2026" s="65" t="str">
        <f t="shared" si="2946"/>
        <v/>
      </c>
      <c r="T2026" s="65" t="str">
        <f t="shared" si="2946"/>
        <v/>
      </c>
      <c r="U2026" s="65" t="str">
        <f t="shared" si="2946"/>
        <v/>
      </c>
      <c r="V2026" s="65" t="str">
        <f t="shared" si="2946"/>
        <v/>
      </c>
      <c r="W2026" s="65" t="str">
        <f t="shared" si="2946"/>
        <v/>
      </c>
      <c r="X2026" s="65" t="str">
        <f t="shared" si="2946"/>
        <v/>
      </c>
      <c r="Y2026" s="65" t="str">
        <f t="shared" si="2946"/>
        <v/>
      </c>
      <c r="Z2026" s="65" t="str">
        <f t="shared" si="2946"/>
        <v/>
      </c>
    </row>
    <row r="2027">
      <c r="B2027" s="23"/>
      <c r="C2027" s="9"/>
      <c r="D2027" s="9"/>
      <c r="E2027" s="9"/>
      <c r="F2027" s="2"/>
      <c r="G2027" s="3"/>
      <c r="I2027" s="64" t="str">
        <f t="shared" si="4"/>
        <v/>
      </c>
      <c r="J2027" s="13" t="str">
        <f t="shared" si="1840"/>
        <v/>
      </c>
      <c r="K2027" s="13" t="str">
        <f t="shared" si="1879"/>
        <v/>
      </c>
      <c r="L2027" s="65" t="str">
        <f t="shared" ref="L2027:Z2027" si="2947">if($E2027="","",if($E2027="Injured",if(and(L$1=year(today()),L$1&lt;=$I2027,L$1&gt;=$H2027),0,if(and(L$1&lt;=$I2027,L$1&gt;=$H2027),$F2027,"")),if($E2027="Dropped",if(and(L$1&lt;=$I2027,L$1&gt;=$H2027),if(Year($D2027)=L$1,$F2027*0.8,if((year($D2027)+1)=L$1,$F2027*0.6,$F2027*0.4)) ,""),if($E2027="Minors",0,if($E2027="FA Contract",if(and(L$1&lt;=$I2027,L$1&gt;=$H2027),$F2027,""),if($E2027="YP Contract",if(L$1=$H2027,500000,if(L$1=($H2027+1),1000000,if(L$1=($H2027+2),1500000,"")))))))))</f>
        <v/>
      </c>
      <c r="M2027" s="65" t="str">
        <f t="shared" si="2947"/>
        <v/>
      </c>
      <c r="N2027" s="65" t="str">
        <f t="shared" si="2947"/>
        <v/>
      </c>
      <c r="O2027" s="65" t="str">
        <f t="shared" si="2947"/>
        <v/>
      </c>
      <c r="P2027" s="65" t="str">
        <f t="shared" si="2947"/>
        <v/>
      </c>
      <c r="Q2027" s="65" t="str">
        <f t="shared" si="2947"/>
        <v/>
      </c>
      <c r="R2027" s="65" t="str">
        <f t="shared" si="2947"/>
        <v/>
      </c>
      <c r="S2027" s="65" t="str">
        <f t="shared" si="2947"/>
        <v/>
      </c>
      <c r="T2027" s="65" t="str">
        <f t="shared" si="2947"/>
        <v/>
      </c>
      <c r="U2027" s="65" t="str">
        <f t="shared" si="2947"/>
        <v/>
      </c>
      <c r="V2027" s="65" t="str">
        <f t="shared" si="2947"/>
        <v/>
      </c>
      <c r="W2027" s="65" t="str">
        <f t="shared" si="2947"/>
        <v/>
      </c>
      <c r="X2027" s="65" t="str">
        <f t="shared" si="2947"/>
        <v/>
      </c>
      <c r="Y2027" s="65" t="str">
        <f t="shared" si="2947"/>
        <v/>
      </c>
      <c r="Z2027" s="65" t="str">
        <f t="shared" si="2947"/>
        <v/>
      </c>
    </row>
    <row r="2028">
      <c r="B2028" s="23"/>
      <c r="C2028" s="9"/>
      <c r="D2028" s="9"/>
      <c r="E2028" s="9"/>
      <c r="F2028" s="2"/>
      <c r="G2028" s="3"/>
      <c r="I2028" s="64" t="str">
        <f t="shared" si="4"/>
        <v/>
      </c>
      <c r="J2028" s="13" t="str">
        <f t="shared" si="1840"/>
        <v/>
      </c>
      <c r="K2028" s="13" t="str">
        <f t="shared" si="1879"/>
        <v/>
      </c>
      <c r="L2028" s="65" t="str">
        <f t="shared" ref="L2028:Z2028" si="2948">if($E2028="","",if($E2028="Injured",if(and(L$1=year(today()),L$1&lt;=$I2028,L$1&gt;=$H2028),0,if(and(L$1&lt;=$I2028,L$1&gt;=$H2028),$F2028,"")),if($E2028="Dropped",if(and(L$1&lt;=$I2028,L$1&gt;=$H2028),if(Year($D2028)=L$1,$F2028*0.8,if((year($D2028)+1)=L$1,$F2028*0.6,$F2028*0.4)) ,""),if($E2028="Minors",0,if($E2028="FA Contract",if(and(L$1&lt;=$I2028,L$1&gt;=$H2028),$F2028,""),if($E2028="YP Contract",if(L$1=$H2028,500000,if(L$1=($H2028+1),1000000,if(L$1=($H2028+2),1500000,"")))))))))</f>
        <v/>
      </c>
      <c r="M2028" s="65" t="str">
        <f t="shared" si="2948"/>
        <v/>
      </c>
      <c r="N2028" s="65" t="str">
        <f t="shared" si="2948"/>
        <v/>
      </c>
      <c r="O2028" s="65" t="str">
        <f t="shared" si="2948"/>
        <v/>
      </c>
      <c r="P2028" s="65" t="str">
        <f t="shared" si="2948"/>
        <v/>
      </c>
      <c r="Q2028" s="65" t="str">
        <f t="shared" si="2948"/>
        <v/>
      </c>
      <c r="R2028" s="65" t="str">
        <f t="shared" si="2948"/>
        <v/>
      </c>
      <c r="S2028" s="65" t="str">
        <f t="shared" si="2948"/>
        <v/>
      </c>
      <c r="T2028" s="65" t="str">
        <f t="shared" si="2948"/>
        <v/>
      </c>
      <c r="U2028" s="65" t="str">
        <f t="shared" si="2948"/>
        <v/>
      </c>
      <c r="V2028" s="65" t="str">
        <f t="shared" si="2948"/>
        <v/>
      </c>
      <c r="W2028" s="65" t="str">
        <f t="shared" si="2948"/>
        <v/>
      </c>
      <c r="X2028" s="65" t="str">
        <f t="shared" si="2948"/>
        <v/>
      </c>
      <c r="Y2028" s="65" t="str">
        <f t="shared" si="2948"/>
        <v/>
      </c>
      <c r="Z2028" s="65" t="str">
        <f t="shared" si="2948"/>
        <v/>
      </c>
    </row>
    <row r="2029">
      <c r="B2029" s="23"/>
      <c r="C2029" s="9"/>
      <c r="D2029" s="9"/>
      <c r="E2029" s="9"/>
      <c r="F2029" s="2"/>
      <c r="G2029" s="3"/>
      <c r="I2029" s="64" t="str">
        <f t="shared" si="4"/>
        <v/>
      </c>
      <c r="J2029" s="13" t="str">
        <f t="shared" si="1840"/>
        <v/>
      </c>
      <c r="K2029" s="13" t="str">
        <f t="shared" si="1879"/>
        <v/>
      </c>
      <c r="L2029" s="65" t="str">
        <f t="shared" ref="L2029:Z2029" si="2949">if($E2029="","",if($E2029="Injured",if(and(L$1=year(today()),L$1&lt;=$I2029,L$1&gt;=$H2029),0,if(and(L$1&lt;=$I2029,L$1&gt;=$H2029),$F2029,"")),if($E2029="Dropped",if(and(L$1&lt;=$I2029,L$1&gt;=$H2029),if(Year($D2029)=L$1,$F2029*0.8,if((year($D2029)+1)=L$1,$F2029*0.6,$F2029*0.4)) ,""),if($E2029="Minors",0,if($E2029="FA Contract",if(and(L$1&lt;=$I2029,L$1&gt;=$H2029),$F2029,""),if($E2029="YP Contract",if(L$1=$H2029,500000,if(L$1=($H2029+1),1000000,if(L$1=($H2029+2),1500000,"")))))))))</f>
        <v/>
      </c>
      <c r="M2029" s="65" t="str">
        <f t="shared" si="2949"/>
        <v/>
      </c>
      <c r="N2029" s="65" t="str">
        <f t="shared" si="2949"/>
        <v/>
      </c>
      <c r="O2029" s="65" t="str">
        <f t="shared" si="2949"/>
        <v/>
      </c>
      <c r="P2029" s="65" t="str">
        <f t="shared" si="2949"/>
        <v/>
      </c>
      <c r="Q2029" s="65" t="str">
        <f t="shared" si="2949"/>
        <v/>
      </c>
      <c r="R2029" s="65" t="str">
        <f t="shared" si="2949"/>
        <v/>
      </c>
      <c r="S2029" s="65" t="str">
        <f t="shared" si="2949"/>
        <v/>
      </c>
      <c r="T2029" s="65" t="str">
        <f t="shared" si="2949"/>
        <v/>
      </c>
      <c r="U2029" s="65" t="str">
        <f t="shared" si="2949"/>
        <v/>
      </c>
      <c r="V2029" s="65" t="str">
        <f t="shared" si="2949"/>
        <v/>
      </c>
      <c r="W2029" s="65" t="str">
        <f t="shared" si="2949"/>
        <v/>
      </c>
      <c r="X2029" s="65" t="str">
        <f t="shared" si="2949"/>
        <v/>
      </c>
      <c r="Y2029" s="65" t="str">
        <f t="shared" si="2949"/>
        <v/>
      </c>
      <c r="Z2029" s="65" t="str">
        <f t="shared" si="2949"/>
        <v/>
      </c>
    </row>
    <row r="2030">
      <c r="B2030" s="23"/>
      <c r="C2030" s="9"/>
      <c r="D2030" s="9"/>
      <c r="E2030" s="9"/>
      <c r="F2030" s="2"/>
      <c r="G2030" s="3"/>
      <c r="I2030" s="64" t="str">
        <f t="shared" si="4"/>
        <v/>
      </c>
      <c r="J2030" s="13" t="str">
        <f t="shared" si="1840"/>
        <v/>
      </c>
      <c r="K2030" s="13" t="str">
        <f t="shared" si="1879"/>
        <v/>
      </c>
      <c r="L2030" s="65" t="str">
        <f t="shared" ref="L2030:Z2030" si="2950">if($E2030="","",if($E2030="Injured",if(and(L$1=year(today()),L$1&lt;=$I2030,L$1&gt;=$H2030),0,if(and(L$1&lt;=$I2030,L$1&gt;=$H2030),$F2030,"")),if($E2030="Dropped",if(and(L$1&lt;=$I2030,L$1&gt;=$H2030),if(Year($D2030)=L$1,$F2030*0.8,if((year($D2030)+1)=L$1,$F2030*0.6,$F2030*0.4)) ,""),if($E2030="Minors",0,if($E2030="FA Contract",if(and(L$1&lt;=$I2030,L$1&gt;=$H2030),$F2030,""),if($E2030="YP Contract",if(L$1=$H2030,500000,if(L$1=($H2030+1),1000000,if(L$1=($H2030+2),1500000,"")))))))))</f>
        <v/>
      </c>
      <c r="M2030" s="65" t="str">
        <f t="shared" si="2950"/>
        <v/>
      </c>
      <c r="N2030" s="65" t="str">
        <f t="shared" si="2950"/>
        <v/>
      </c>
      <c r="O2030" s="65" t="str">
        <f t="shared" si="2950"/>
        <v/>
      </c>
      <c r="P2030" s="65" t="str">
        <f t="shared" si="2950"/>
        <v/>
      </c>
      <c r="Q2030" s="65" t="str">
        <f t="shared" si="2950"/>
        <v/>
      </c>
      <c r="R2030" s="65" t="str">
        <f t="shared" si="2950"/>
        <v/>
      </c>
      <c r="S2030" s="65" t="str">
        <f t="shared" si="2950"/>
        <v/>
      </c>
      <c r="T2030" s="65" t="str">
        <f t="shared" si="2950"/>
        <v/>
      </c>
      <c r="U2030" s="65" t="str">
        <f t="shared" si="2950"/>
        <v/>
      </c>
      <c r="V2030" s="65" t="str">
        <f t="shared" si="2950"/>
        <v/>
      </c>
      <c r="W2030" s="65" t="str">
        <f t="shared" si="2950"/>
        <v/>
      </c>
      <c r="X2030" s="65" t="str">
        <f t="shared" si="2950"/>
        <v/>
      </c>
      <c r="Y2030" s="65" t="str">
        <f t="shared" si="2950"/>
        <v/>
      </c>
      <c r="Z2030" s="65" t="str">
        <f t="shared" si="2950"/>
        <v/>
      </c>
    </row>
    <row r="2031">
      <c r="B2031" s="23"/>
      <c r="C2031" s="9"/>
      <c r="D2031" s="9"/>
      <c r="E2031" s="9"/>
      <c r="F2031" s="2"/>
      <c r="G2031" s="3"/>
      <c r="I2031" s="64" t="str">
        <f t="shared" si="4"/>
        <v/>
      </c>
      <c r="J2031" s="13" t="str">
        <f t="shared" si="1840"/>
        <v/>
      </c>
      <c r="K2031" s="13" t="str">
        <f t="shared" si="1879"/>
        <v/>
      </c>
      <c r="L2031" s="65" t="str">
        <f t="shared" ref="L2031:Z2031" si="2951">if($E2031="","",if($E2031="Injured",if(and(L$1=year(today()),L$1&lt;=$I2031,L$1&gt;=$H2031),0,if(and(L$1&lt;=$I2031,L$1&gt;=$H2031),$F2031,"")),if($E2031="Dropped",if(and(L$1&lt;=$I2031,L$1&gt;=$H2031),if(Year($D2031)=L$1,$F2031*0.8,if((year($D2031)+1)=L$1,$F2031*0.6,$F2031*0.4)) ,""),if($E2031="Minors",0,if($E2031="FA Contract",if(and(L$1&lt;=$I2031,L$1&gt;=$H2031),$F2031,""),if($E2031="YP Contract",if(L$1=$H2031,500000,if(L$1=($H2031+1),1000000,if(L$1=($H2031+2),1500000,"")))))))))</f>
        <v/>
      </c>
      <c r="M2031" s="65" t="str">
        <f t="shared" si="2951"/>
        <v/>
      </c>
      <c r="N2031" s="65" t="str">
        <f t="shared" si="2951"/>
        <v/>
      </c>
      <c r="O2031" s="65" t="str">
        <f t="shared" si="2951"/>
        <v/>
      </c>
      <c r="P2031" s="65" t="str">
        <f t="shared" si="2951"/>
        <v/>
      </c>
      <c r="Q2031" s="65" t="str">
        <f t="shared" si="2951"/>
        <v/>
      </c>
      <c r="R2031" s="65" t="str">
        <f t="shared" si="2951"/>
        <v/>
      </c>
      <c r="S2031" s="65" t="str">
        <f t="shared" si="2951"/>
        <v/>
      </c>
      <c r="T2031" s="65" t="str">
        <f t="shared" si="2951"/>
        <v/>
      </c>
      <c r="U2031" s="65" t="str">
        <f t="shared" si="2951"/>
        <v/>
      </c>
      <c r="V2031" s="65" t="str">
        <f t="shared" si="2951"/>
        <v/>
      </c>
      <c r="W2031" s="65" t="str">
        <f t="shared" si="2951"/>
        <v/>
      </c>
      <c r="X2031" s="65" t="str">
        <f t="shared" si="2951"/>
        <v/>
      </c>
      <c r="Y2031" s="65" t="str">
        <f t="shared" si="2951"/>
        <v/>
      </c>
      <c r="Z2031" s="65" t="str">
        <f t="shared" si="2951"/>
        <v/>
      </c>
    </row>
    <row r="2032">
      <c r="B2032" s="23"/>
      <c r="C2032" s="9"/>
      <c r="D2032" s="9"/>
      <c r="E2032" s="9"/>
      <c r="F2032" s="2"/>
      <c r="G2032" s="3"/>
      <c r="I2032" s="64" t="str">
        <f t="shared" si="4"/>
        <v/>
      </c>
      <c r="J2032" s="13" t="str">
        <f t="shared" si="1840"/>
        <v/>
      </c>
      <c r="K2032" s="13" t="str">
        <f t="shared" si="1879"/>
        <v/>
      </c>
      <c r="L2032" s="65" t="str">
        <f t="shared" ref="L2032:Z2032" si="2952">if($E2032="","",if($E2032="Injured",if(and(L$1=year(today()),L$1&lt;=$I2032,L$1&gt;=$H2032),0,if(and(L$1&lt;=$I2032,L$1&gt;=$H2032),$F2032,"")),if($E2032="Dropped",if(and(L$1&lt;=$I2032,L$1&gt;=$H2032),if(Year($D2032)=L$1,$F2032*0.8,if((year($D2032)+1)=L$1,$F2032*0.6,$F2032*0.4)) ,""),if($E2032="Minors",0,if($E2032="FA Contract",if(and(L$1&lt;=$I2032,L$1&gt;=$H2032),$F2032,""),if($E2032="YP Contract",if(L$1=$H2032,500000,if(L$1=($H2032+1),1000000,if(L$1=($H2032+2),1500000,"")))))))))</f>
        <v/>
      </c>
      <c r="M2032" s="65" t="str">
        <f t="shared" si="2952"/>
        <v/>
      </c>
      <c r="N2032" s="65" t="str">
        <f t="shared" si="2952"/>
        <v/>
      </c>
      <c r="O2032" s="65" t="str">
        <f t="shared" si="2952"/>
        <v/>
      </c>
      <c r="P2032" s="65" t="str">
        <f t="shared" si="2952"/>
        <v/>
      </c>
      <c r="Q2032" s="65" t="str">
        <f t="shared" si="2952"/>
        <v/>
      </c>
      <c r="R2032" s="65" t="str">
        <f t="shared" si="2952"/>
        <v/>
      </c>
      <c r="S2032" s="65" t="str">
        <f t="shared" si="2952"/>
        <v/>
      </c>
      <c r="T2032" s="65" t="str">
        <f t="shared" si="2952"/>
        <v/>
      </c>
      <c r="U2032" s="65" t="str">
        <f t="shared" si="2952"/>
        <v/>
      </c>
      <c r="V2032" s="65" t="str">
        <f t="shared" si="2952"/>
        <v/>
      </c>
      <c r="W2032" s="65" t="str">
        <f t="shared" si="2952"/>
        <v/>
      </c>
      <c r="X2032" s="65" t="str">
        <f t="shared" si="2952"/>
        <v/>
      </c>
      <c r="Y2032" s="65" t="str">
        <f t="shared" si="2952"/>
        <v/>
      </c>
      <c r="Z2032" s="65" t="str">
        <f t="shared" si="2952"/>
        <v/>
      </c>
    </row>
    <row r="2033">
      <c r="B2033" s="23"/>
      <c r="C2033" s="9"/>
      <c r="D2033" s="9"/>
      <c r="E2033" s="9"/>
      <c r="F2033" s="2"/>
      <c r="G2033" s="3"/>
      <c r="I2033" s="64" t="str">
        <f t="shared" si="4"/>
        <v/>
      </c>
      <c r="J2033" s="13" t="str">
        <f t="shared" si="1840"/>
        <v/>
      </c>
      <c r="K2033" s="13" t="str">
        <f t="shared" si="1879"/>
        <v/>
      </c>
      <c r="L2033" s="65" t="str">
        <f t="shared" ref="L2033:Z2033" si="2953">if($E2033="","",if($E2033="Injured",if(and(L$1=year(today()),L$1&lt;=$I2033,L$1&gt;=$H2033),0,if(and(L$1&lt;=$I2033,L$1&gt;=$H2033),$F2033,"")),if($E2033="Dropped",if(and(L$1&lt;=$I2033,L$1&gt;=$H2033),if(Year($D2033)=L$1,$F2033*0.8,if((year($D2033)+1)=L$1,$F2033*0.6,$F2033*0.4)) ,""),if($E2033="Minors",0,if($E2033="FA Contract",if(and(L$1&lt;=$I2033,L$1&gt;=$H2033),$F2033,""),if($E2033="YP Contract",if(L$1=$H2033,500000,if(L$1=($H2033+1),1000000,if(L$1=($H2033+2),1500000,"")))))))))</f>
        <v/>
      </c>
      <c r="M2033" s="65" t="str">
        <f t="shared" si="2953"/>
        <v/>
      </c>
      <c r="N2033" s="65" t="str">
        <f t="shared" si="2953"/>
        <v/>
      </c>
      <c r="O2033" s="65" t="str">
        <f t="shared" si="2953"/>
        <v/>
      </c>
      <c r="P2033" s="65" t="str">
        <f t="shared" si="2953"/>
        <v/>
      </c>
      <c r="Q2033" s="65" t="str">
        <f t="shared" si="2953"/>
        <v/>
      </c>
      <c r="R2033" s="65" t="str">
        <f t="shared" si="2953"/>
        <v/>
      </c>
      <c r="S2033" s="65" t="str">
        <f t="shared" si="2953"/>
        <v/>
      </c>
      <c r="T2033" s="65" t="str">
        <f t="shared" si="2953"/>
        <v/>
      </c>
      <c r="U2033" s="65" t="str">
        <f t="shared" si="2953"/>
        <v/>
      </c>
      <c r="V2033" s="65" t="str">
        <f t="shared" si="2953"/>
        <v/>
      </c>
      <c r="W2033" s="65" t="str">
        <f t="shared" si="2953"/>
        <v/>
      </c>
      <c r="X2033" s="65" t="str">
        <f t="shared" si="2953"/>
        <v/>
      </c>
      <c r="Y2033" s="65" t="str">
        <f t="shared" si="2953"/>
        <v/>
      </c>
      <c r="Z2033" s="65" t="str">
        <f t="shared" si="2953"/>
        <v/>
      </c>
    </row>
    <row r="2034">
      <c r="B2034" s="23"/>
      <c r="C2034" s="9"/>
      <c r="D2034" s="9"/>
      <c r="E2034" s="9"/>
      <c r="F2034" s="2"/>
      <c r="G2034" s="3"/>
      <c r="I2034" s="64" t="str">
        <f t="shared" si="4"/>
        <v/>
      </c>
      <c r="J2034" s="13" t="str">
        <f t="shared" si="1840"/>
        <v/>
      </c>
      <c r="K2034" s="13" t="str">
        <f t="shared" si="1879"/>
        <v/>
      </c>
      <c r="L2034" s="65" t="str">
        <f t="shared" ref="L2034:Z2034" si="2954">if($E2034="","",if($E2034="Injured",if(and(L$1=year(today()),L$1&lt;=$I2034,L$1&gt;=$H2034),0,if(and(L$1&lt;=$I2034,L$1&gt;=$H2034),$F2034,"")),if($E2034="Dropped",if(and(L$1&lt;=$I2034,L$1&gt;=$H2034),if(Year($D2034)=L$1,$F2034*0.8,if((year($D2034)+1)=L$1,$F2034*0.6,$F2034*0.4)) ,""),if($E2034="Minors",0,if($E2034="FA Contract",if(and(L$1&lt;=$I2034,L$1&gt;=$H2034),$F2034,""),if($E2034="YP Contract",if(L$1=$H2034,500000,if(L$1=($H2034+1),1000000,if(L$1=($H2034+2),1500000,"")))))))))</f>
        <v/>
      </c>
      <c r="M2034" s="65" t="str">
        <f t="shared" si="2954"/>
        <v/>
      </c>
      <c r="N2034" s="65" t="str">
        <f t="shared" si="2954"/>
        <v/>
      </c>
      <c r="O2034" s="65" t="str">
        <f t="shared" si="2954"/>
        <v/>
      </c>
      <c r="P2034" s="65" t="str">
        <f t="shared" si="2954"/>
        <v/>
      </c>
      <c r="Q2034" s="65" t="str">
        <f t="shared" si="2954"/>
        <v/>
      </c>
      <c r="R2034" s="65" t="str">
        <f t="shared" si="2954"/>
        <v/>
      </c>
      <c r="S2034" s="65" t="str">
        <f t="shared" si="2954"/>
        <v/>
      </c>
      <c r="T2034" s="65" t="str">
        <f t="shared" si="2954"/>
        <v/>
      </c>
      <c r="U2034" s="65" t="str">
        <f t="shared" si="2954"/>
        <v/>
      </c>
      <c r="V2034" s="65" t="str">
        <f t="shared" si="2954"/>
        <v/>
      </c>
      <c r="W2034" s="65" t="str">
        <f t="shared" si="2954"/>
        <v/>
      </c>
      <c r="X2034" s="65" t="str">
        <f t="shared" si="2954"/>
        <v/>
      </c>
      <c r="Y2034" s="65" t="str">
        <f t="shared" si="2954"/>
        <v/>
      </c>
      <c r="Z2034" s="65" t="str">
        <f t="shared" si="2954"/>
        <v/>
      </c>
    </row>
    <row r="2035">
      <c r="B2035" s="23"/>
      <c r="C2035" s="9"/>
      <c r="D2035" s="9"/>
      <c r="E2035" s="9"/>
      <c r="F2035" s="2"/>
      <c r="G2035" s="3"/>
      <c r="I2035" s="64" t="str">
        <f t="shared" si="4"/>
        <v/>
      </c>
      <c r="J2035" s="13" t="str">
        <f t="shared" si="1840"/>
        <v/>
      </c>
      <c r="K2035" s="13" t="str">
        <f t="shared" si="1879"/>
        <v/>
      </c>
      <c r="L2035" s="65" t="str">
        <f t="shared" ref="L2035:Z2035" si="2955">if($E2035="","",if($E2035="Injured",if(and(L$1=year(today()),L$1&lt;=$I2035,L$1&gt;=$H2035),0,if(and(L$1&lt;=$I2035,L$1&gt;=$H2035),$F2035,"")),if($E2035="Dropped",if(and(L$1&lt;=$I2035,L$1&gt;=$H2035),if(Year($D2035)=L$1,$F2035*0.8,if((year($D2035)+1)=L$1,$F2035*0.6,$F2035*0.4)) ,""),if($E2035="Minors",0,if($E2035="FA Contract",if(and(L$1&lt;=$I2035,L$1&gt;=$H2035),$F2035,""),if($E2035="YP Contract",if(L$1=$H2035,500000,if(L$1=($H2035+1),1000000,if(L$1=($H2035+2),1500000,"")))))))))</f>
        <v/>
      </c>
      <c r="M2035" s="65" t="str">
        <f t="shared" si="2955"/>
        <v/>
      </c>
      <c r="N2035" s="65" t="str">
        <f t="shared" si="2955"/>
        <v/>
      </c>
      <c r="O2035" s="65" t="str">
        <f t="shared" si="2955"/>
        <v/>
      </c>
      <c r="P2035" s="65" t="str">
        <f t="shared" si="2955"/>
        <v/>
      </c>
      <c r="Q2035" s="65" t="str">
        <f t="shared" si="2955"/>
        <v/>
      </c>
      <c r="R2035" s="65" t="str">
        <f t="shared" si="2955"/>
        <v/>
      </c>
      <c r="S2035" s="65" t="str">
        <f t="shared" si="2955"/>
        <v/>
      </c>
      <c r="T2035" s="65" t="str">
        <f t="shared" si="2955"/>
        <v/>
      </c>
      <c r="U2035" s="65" t="str">
        <f t="shared" si="2955"/>
        <v/>
      </c>
      <c r="V2035" s="65" t="str">
        <f t="shared" si="2955"/>
        <v/>
      </c>
      <c r="W2035" s="65" t="str">
        <f t="shared" si="2955"/>
        <v/>
      </c>
      <c r="X2035" s="65" t="str">
        <f t="shared" si="2955"/>
        <v/>
      </c>
      <c r="Y2035" s="65" t="str">
        <f t="shared" si="2955"/>
        <v/>
      </c>
      <c r="Z2035" s="65" t="str">
        <f t="shared" si="2955"/>
        <v/>
      </c>
    </row>
    <row r="2036">
      <c r="B2036" s="23"/>
      <c r="C2036" s="9"/>
      <c r="D2036" s="9"/>
      <c r="E2036" s="9"/>
      <c r="F2036" s="2"/>
      <c r="G2036" s="3"/>
      <c r="I2036" s="64" t="str">
        <f t="shared" si="4"/>
        <v/>
      </c>
      <c r="J2036" s="13" t="str">
        <f t="shared" si="1840"/>
        <v/>
      </c>
      <c r="K2036" s="13" t="str">
        <f t="shared" si="1879"/>
        <v/>
      </c>
      <c r="L2036" s="65" t="str">
        <f t="shared" ref="L2036:Z2036" si="2956">if($E2036="","",if($E2036="Injured",if(and(L$1=year(today()),L$1&lt;=$I2036,L$1&gt;=$H2036),0,if(and(L$1&lt;=$I2036,L$1&gt;=$H2036),$F2036,"")),if($E2036="Dropped",if(and(L$1&lt;=$I2036,L$1&gt;=$H2036),if(Year($D2036)=L$1,$F2036*0.8,if((year($D2036)+1)=L$1,$F2036*0.6,$F2036*0.4)) ,""),if($E2036="Minors",0,if($E2036="FA Contract",if(and(L$1&lt;=$I2036,L$1&gt;=$H2036),$F2036,""),if($E2036="YP Contract",if(L$1=$H2036,500000,if(L$1=($H2036+1),1000000,if(L$1=($H2036+2),1500000,"")))))))))</f>
        <v/>
      </c>
      <c r="M2036" s="65" t="str">
        <f t="shared" si="2956"/>
        <v/>
      </c>
      <c r="N2036" s="65" t="str">
        <f t="shared" si="2956"/>
        <v/>
      </c>
      <c r="O2036" s="65" t="str">
        <f t="shared" si="2956"/>
        <v/>
      </c>
      <c r="P2036" s="65" t="str">
        <f t="shared" si="2956"/>
        <v/>
      </c>
      <c r="Q2036" s="65" t="str">
        <f t="shared" si="2956"/>
        <v/>
      </c>
      <c r="R2036" s="65" t="str">
        <f t="shared" si="2956"/>
        <v/>
      </c>
      <c r="S2036" s="65" t="str">
        <f t="shared" si="2956"/>
        <v/>
      </c>
      <c r="T2036" s="65" t="str">
        <f t="shared" si="2956"/>
        <v/>
      </c>
      <c r="U2036" s="65" t="str">
        <f t="shared" si="2956"/>
        <v/>
      </c>
      <c r="V2036" s="65" t="str">
        <f t="shared" si="2956"/>
        <v/>
      </c>
      <c r="W2036" s="65" t="str">
        <f t="shared" si="2956"/>
        <v/>
      </c>
      <c r="X2036" s="65" t="str">
        <f t="shared" si="2956"/>
        <v/>
      </c>
      <c r="Y2036" s="65" t="str">
        <f t="shared" si="2956"/>
        <v/>
      </c>
      <c r="Z2036" s="65" t="str">
        <f t="shared" si="2956"/>
        <v/>
      </c>
    </row>
    <row r="2037">
      <c r="B2037" s="23"/>
      <c r="C2037" s="9"/>
      <c r="D2037" s="9"/>
      <c r="E2037" s="9"/>
      <c r="F2037" s="2"/>
      <c r="G2037" s="3"/>
      <c r="I2037" s="64" t="str">
        <f t="shared" si="4"/>
        <v/>
      </c>
      <c r="J2037" s="13" t="str">
        <f t="shared" si="1840"/>
        <v/>
      </c>
      <c r="K2037" s="13" t="str">
        <f t="shared" si="1879"/>
        <v/>
      </c>
      <c r="L2037" s="65" t="str">
        <f t="shared" ref="L2037:Z2037" si="2957">if($E2037="","",if($E2037="Injured",if(and(L$1=year(today()),L$1&lt;=$I2037,L$1&gt;=$H2037),0,if(and(L$1&lt;=$I2037,L$1&gt;=$H2037),$F2037,"")),if($E2037="Dropped",if(and(L$1&lt;=$I2037,L$1&gt;=$H2037),if(Year($D2037)=L$1,$F2037*0.8,if((year($D2037)+1)=L$1,$F2037*0.6,$F2037*0.4)) ,""),if($E2037="Minors",0,if($E2037="FA Contract",if(and(L$1&lt;=$I2037,L$1&gt;=$H2037),$F2037,""),if($E2037="YP Contract",if(L$1=$H2037,500000,if(L$1=($H2037+1),1000000,if(L$1=($H2037+2),1500000,"")))))))))</f>
        <v/>
      </c>
      <c r="M2037" s="65" t="str">
        <f t="shared" si="2957"/>
        <v/>
      </c>
      <c r="N2037" s="65" t="str">
        <f t="shared" si="2957"/>
        <v/>
      </c>
      <c r="O2037" s="65" t="str">
        <f t="shared" si="2957"/>
        <v/>
      </c>
      <c r="P2037" s="65" t="str">
        <f t="shared" si="2957"/>
        <v/>
      </c>
      <c r="Q2037" s="65" t="str">
        <f t="shared" si="2957"/>
        <v/>
      </c>
      <c r="R2037" s="65" t="str">
        <f t="shared" si="2957"/>
        <v/>
      </c>
      <c r="S2037" s="65" t="str">
        <f t="shared" si="2957"/>
        <v/>
      </c>
      <c r="T2037" s="65" t="str">
        <f t="shared" si="2957"/>
        <v/>
      </c>
      <c r="U2037" s="65" t="str">
        <f t="shared" si="2957"/>
        <v/>
      </c>
      <c r="V2037" s="65" t="str">
        <f t="shared" si="2957"/>
        <v/>
      </c>
      <c r="W2037" s="65" t="str">
        <f t="shared" si="2957"/>
        <v/>
      </c>
      <c r="X2037" s="65" t="str">
        <f t="shared" si="2957"/>
        <v/>
      </c>
      <c r="Y2037" s="65" t="str">
        <f t="shared" si="2957"/>
        <v/>
      </c>
      <c r="Z2037" s="65" t="str">
        <f t="shared" si="2957"/>
        <v/>
      </c>
    </row>
    <row r="2038">
      <c r="B2038" s="23"/>
      <c r="C2038" s="9"/>
      <c r="D2038" s="9"/>
      <c r="E2038" s="9"/>
      <c r="F2038" s="2"/>
      <c r="G2038" s="3"/>
      <c r="I2038" s="64" t="str">
        <f t="shared" si="4"/>
        <v/>
      </c>
      <c r="J2038" s="13" t="str">
        <f t="shared" si="1840"/>
        <v/>
      </c>
      <c r="K2038" s="13" t="str">
        <f t="shared" si="1879"/>
        <v/>
      </c>
      <c r="L2038" s="65" t="str">
        <f t="shared" ref="L2038:Z2038" si="2958">if($E2038="","",if($E2038="Injured",if(and(L$1=year(today()),L$1&lt;=$I2038,L$1&gt;=$H2038),0,if(and(L$1&lt;=$I2038,L$1&gt;=$H2038),$F2038,"")),if($E2038="Dropped",if(and(L$1&lt;=$I2038,L$1&gt;=$H2038),if(Year($D2038)=L$1,$F2038*0.8,if((year($D2038)+1)=L$1,$F2038*0.6,$F2038*0.4)) ,""),if($E2038="Minors",0,if($E2038="FA Contract",if(and(L$1&lt;=$I2038,L$1&gt;=$H2038),$F2038,""),if($E2038="YP Contract",if(L$1=$H2038,500000,if(L$1=($H2038+1),1000000,if(L$1=($H2038+2),1500000,"")))))))))</f>
        <v/>
      </c>
      <c r="M2038" s="65" t="str">
        <f t="shared" si="2958"/>
        <v/>
      </c>
      <c r="N2038" s="65" t="str">
        <f t="shared" si="2958"/>
        <v/>
      </c>
      <c r="O2038" s="65" t="str">
        <f t="shared" si="2958"/>
        <v/>
      </c>
      <c r="P2038" s="65" t="str">
        <f t="shared" si="2958"/>
        <v/>
      </c>
      <c r="Q2038" s="65" t="str">
        <f t="shared" si="2958"/>
        <v/>
      </c>
      <c r="R2038" s="65" t="str">
        <f t="shared" si="2958"/>
        <v/>
      </c>
      <c r="S2038" s="65" t="str">
        <f t="shared" si="2958"/>
        <v/>
      </c>
      <c r="T2038" s="65" t="str">
        <f t="shared" si="2958"/>
        <v/>
      </c>
      <c r="U2038" s="65" t="str">
        <f t="shared" si="2958"/>
        <v/>
      </c>
      <c r="V2038" s="65" t="str">
        <f t="shared" si="2958"/>
        <v/>
      </c>
      <c r="W2038" s="65" t="str">
        <f t="shared" si="2958"/>
        <v/>
      </c>
      <c r="X2038" s="65" t="str">
        <f t="shared" si="2958"/>
        <v/>
      </c>
      <c r="Y2038" s="65" t="str">
        <f t="shared" si="2958"/>
        <v/>
      </c>
      <c r="Z2038" s="65" t="str">
        <f t="shared" si="2958"/>
        <v/>
      </c>
    </row>
    <row r="2039">
      <c r="B2039" s="23"/>
      <c r="C2039" s="9"/>
      <c r="D2039" s="9"/>
      <c r="E2039" s="9"/>
      <c r="F2039" s="2"/>
      <c r="G2039" s="3"/>
      <c r="I2039" s="64" t="str">
        <f t="shared" si="4"/>
        <v/>
      </c>
      <c r="J2039" s="13" t="str">
        <f t="shared" si="1840"/>
        <v/>
      </c>
      <c r="K2039" s="13" t="str">
        <f t="shared" si="1879"/>
        <v/>
      </c>
      <c r="L2039" s="65" t="str">
        <f t="shared" ref="L2039:Z2039" si="2959">if($E2039="","",if($E2039="Injured",if(and(L$1=year(today()),L$1&lt;=$I2039,L$1&gt;=$H2039),0,if(and(L$1&lt;=$I2039,L$1&gt;=$H2039),$F2039,"")),if($E2039="Dropped",if(and(L$1&lt;=$I2039,L$1&gt;=$H2039),if(Year($D2039)=L$1,$F2039*0.8,if((year($D2039)+1)=L$1,$F2039*0.6,$F2039*0.4)) ,""),if($E2039="Minors",0,if($E2039="FA Contract",if(and(L$1&lt;=$I2039,L$1&gt;=$H2039),$F2039,""),if($E2039="YP Contract",if(L$1=$H2039,500000,if(L$1=($H2039+1),1000000,if(L$1=($H2039+2),1500000,"")))))))))</f>
        <v/>
      </c>
      <c r="M2039" s="65" t="str">
        <f t="shared" si="2959"/>
        <v/>
      </c>
      <c r="N2039" s="65" t="str">
        <f t="shared" si="2959"/>
        <v/>
      </c>
      <c r="O2039" s="65" t="str">
        <f t="shared" si="2959"/>
        <v/>
      </c>
      <c r="P2039" s="65" t="str">
        <f t="shared" si="2959"/>
        <v/>
      </c>
      <c r="Q2039" s="65" t="str">
        <f t="shared" si="2959"/>
        <v/>
      </c>
      <c r="R2039" s="65" t="str">
        <f t="shared" si="2959"/>
        <v/>
      </c>
      <c r="S2039" s="65" t="str">
        <f t="shared" si="2959"/>
        <v/>
      </c>
      <c r="T2039" s="65" t="str">
        <f t="shared" si="2959"/>
        <v/>
      </c>
      <c r="U2039" s="65" t="str">
        <f t="shared" si="2959"/>
        <v/>
      </c>
      <c r="V2039" s="65" t="str">
        <f t="shared" si="2959"/>
        <v/>
      </c>
      <c r="W2039" s="65" t="str">
        <f t="shared" si="2959"/>
        <v/>
      </c>
      <c r="X2039" s="65" t="str">
        <f t="shared" si="2959"/>
        <v/>
      </c>
      <c r="Y2039" s="65" t="str">
        <f t="shared" si="2959"/>
        <v/>
      </c>
      <c r="Z2039" s="65" t="str">
        <f t="shared" si="2959"/>
        <v/>
      </c>
    </row>
    <row r="2040">
      <c r="B2040" s="23"/>
      <c r="C2040" s="9"/>
      <c r="D2040" s="9"/>
      <c r="E2040" s="9"/>
      <c r="F2040" s="2"/>
      <c r="G2040" s="3"/>
      <c r="I2040" s="64" t="str">
        <f t="shared" si="4"/>
        <v/>
      </c>
      <c r="J2040" s="13" t="str">
        <f t="shared" si="1840"/>
        <v/>
      </c>
      <c r="K2040" s="13" t="str">
        <f t="shared" si="1879"/>
        <v/>
      </c>
      <c r="L2040" s="65" t="str">
        <f t="shared" ref="L2040:Z2040" si="2960">if($E2040="","",if($E2040="Injured",if(and(L$1=year(today()),L$1&lt;=$I2040,L$1&gt;=$H2040),0,if(and(L$1&lt;=$I2040,L$1&gt;=$H2040),$F2040,"")),if($E2040="Dropped",if(and(L$1&lt;=$I2040,L$1&gt;=$H2040),if(Year($D2040)=L$1,$F2040*0.8,if((year($D2040)+1)=L$1,$F2040*0.6,$F2040*0.4)) ,""),if($E2040="Minors",0,if($E2040="FA Contract",if(and(L$1&lt;=$I2040,L$1&gt;=$H2040),$F2040,""),if($E2040="YP Contract",if(L$1=$H2040,500000,if(L$1=($H2040+1),1000000,if(L$1=($H2040+2),1500000,"")))))))))</f>
        <v/>
      </c>
      <c r="M2040" s="65" t="str">
        <f t="shared" si="2960"/>
        <v/>
      </c>
      <c r="N2040" s="65" t="str">
        <f t="shared" si="2960"/>
        <v/>
      </c>
      <c r="O2040" s="65" t="str">
        <f t="shared" si="2960"/>
        <v/>
      </c>
      <c r="P2040" s="65" t="str">
        <f t="shared" si="2960"/>
        <v/>
      </c>
      <c r="Q2040" s="65" t="str">
        <f t="shared" si="2960"/>
        <v/>
      </c>
      <c r="R2040" s="65" t="str">
        <f t="shared" si="2960"/>
        <v/>
      </c>
      <c r="S2040" s="65" t="str">
        <f t="shared" si="2960"/>
        <v/>
      </c>
      <c r="T2040" s="65" t="str">
        <f t="shared" si="2960"/>
        <v/>
      </c>
      <c r="U2040" s="65" t="str">
        <f t="shared" si="2960"/>
        <v/>
      </c>
      <c r="V2040" s="65" t="str">
        <f t="shared" si="2960"/>
        <v/>
      </c>
      <c r="W2040" s="65" t="str">
        <f t="shared" si="2960"/>
        <v/>
      </c>
      <c r="X2040" s="65" t="str">
        <f t="shared" si="2960"/>
        <v/>
      </c>
      <c r="Y2040" s="65" t="str">
        <f t="shared" si="2960"/>
        <v/>
      </c>
      <c r="Z2040" s="65" t="str">
        <f t="shared" si="2960"/>
        <v/>
      </c>
    </row>
    <row r="2041">
      <c r="B2041" s="23"/>
      <c r="C2041" s="9"/>
      <c r="D2041" s="9"/>
      <c r="E2041" s="9"/>
      <c r="F2041" s="2"/>
      <c r="G2041" s="3"/>
      <c r="I2041" s="64" t="str">
        <f t="shared" si="4"/>
        <v/>
      </c>
      <c r="J2041" s="13" t="str">
        <f t="shared" si="1840"/>
        <v/>
      </c>
      <c r="K2041" s="13" t="str">
        <f t="shared" si="1879"/>
        <v/>
      </c>
      <c r="L2041" s="65" t="str">
        <f t="shared" ref="L2041:Z2041" si="2961">if($E2041="","",if($E2041="Injured",if(and(L$1=year(today()),L$1&lt;=$I2041,L$1&gt;=$H2041),0,if(and(L$1&lt;=$I2041,L$1&gt;=$H2041),$F2041,"")),if($E2041="Dropped",if(and(L$1&lt;=$I2041,L$1&gt;=$H2041),if(Year($D2041)=L$1,$F2041*0.8,if((year($D2041)+1)=L$1,$F2041*0.6,$F2041*0.4)) ,""),if($E2041="Minors",0,if($E2041="FA Contract",if(and(L$1&lt;=$I2041,L$1&gt;=$H2041),$F2041,""),if($E2041="YP Contract",if(L$1=$H2041,500000,if(L$1=($H2041+1),1000000,if(L$1=($H2041+2),1500000,"")))))))))</f>
        <v/>
      </c>
      <c r="M2041" s="65" t="str">
        <f t="shared" si="2961"/>
        <v/>
      </c>
      <c r="N2041" s="65" t="str">
        <f t="shared" si="2961"/>
        <v/>
      </c>
      <c r="O2041" s="65" t="str">
        <f t="shared" si="2961"/>
        <v/>
      </c>
      <c r="P2041" s="65" t="str">
        <f t="shared" si="2961"/>
        <v/>
      </c>
      <c r="Q2041" s="65" t="str">
        <f t="shared" si="2961"/>
        <v/>
      </c>
      <c r="R2041" s="65" t="str">
        <f t="shared" si="2961"/>
        <v/>
      </c>
      <c r="S2041" s="65" t="str">
        <f t="shared" si="2961"/>
        <v/>
      </c>
      <c r="T2041" s="65" t="str">
        <f t="shared" si="2961"/>
        <v/>
      </c>
      <c r="U2041" s="65" t="str">
        <f t="shared" si="2961"/>
        <v/>
      </c>
      <c r="V2041" s="65" t="str">
        <f t="shared" si="2961"/>
        <v/>
      </c>
      <c r="W2041" s="65" t="str">
        <f t="shared" si="2961"/>
        <v/>
      </c>
      <c r="X2041" s="65" t="str">
        <f t="shared" si="2961"/>
        <v/>
      </c>
      <c r="Y2041" s="65" t="str">
        <f t="shared" si="2961"/>
        <v/>
      </c>
      <c r="Z2041" s="65" t="str">
        <f t="shared" si="2961"/>
        <v/>
      </c>
    </row>
    <row r="2042">
      <c r="B2042" s="23"/>
      <c r="C2042" s="9"/>
      <c r="D2042" s="9"/>
      <c r="E2042" s="9"/>
      <c r="F2042" s="2"/>
      <c r="G2042" s="3"/>
      <c r="I2042" s="64" t="str">
        <f t="shared" si="4"/>
        <v/>
      </c>
      <c r="J2042" s="13" t="str">
        <f t="shared" si="1840"/>
        <v/>
      </c>
      <c r="K2042" s="13" t="str">
        <f t="shared" si="1879"/>
        <v/>
      </c>
      <c r="L2042" s="65" t="str">
        <f t="shared" ref="L2042:Z2042" si="2962">if($E2042="","",if($E2042="Injured",if(and(L$1=year(today()),L$1&lt;=$I2042,L$1&gt;=$H2042),0,if(and(L$1&lt;=$I2042,L$1&gt;=$H2042),$F2042,"")),if($E2042="Dropped",if(and(L$1&lt;=$I2042,L$1&gt;=$H2042),if(Year($D2042)=L$1,$F2042*0.8,if((year($D2042)+1)=L$1,$F2042*0.6,$F2042*0.4)) ,""),if($E2042="Minors",0,if($E2042="FA Contract",if(and(L$1&lt;=$I2042,L$1&gt;=$H2042),$F2042,""),if($E2042="YP Contract",if(L$1=$H2042,500000,if(L$1=($H2042+1),1000000,if(L$1=($H2042+2),1500000,"")))))))))</f>
        <v/>
      </c>
      <c r="M2042" s="65" t="str">
        <f t="shared" si="2962"/>
        <v/>
      </c>
      <c r="N2042" s="65" t="str">
        <f t="shared" si="2962"/>
        <v/>
      </c>
      <c r="O2042" s="65" t="str">
        <f t="shared" si="2962"/>
        <v/>
      </c>
      <c r="P2042" s="65" t="str">
        <f t="shared" si="2962"/>
        <v/>
      </c>
      <c r="Q2042" s="65" t="str">
        <f t="shared" si="2962"/>
        <v/>
      </c>
      <c r="R2042" s="65" t="str">
        <f t="shared" si="2962"/>
        <v/>
      </c>
      <c r="S2042" s="65" t="str">
        <f t="shared" si="2962"/>
        <v/>
      </c>
      <c r="T2042" s="65" t="str">
        <f t="shared" si="2962"/>
        <v/>
      </c>
      <c r="U2042" s="65" t="str">
        <f t="shared" si="2962"/>
        <v/>
      </c>
      <c r="V2042" s="65" t="str">
        <f t="shared" si="2962"/>
        <v/>
      </c>
      <c r="W2042" s="65" t="str">
        <f t="shared" si="2962"/>
        <v/>
      </c>
      <c r="X2042" s="65" t="str">
        <f t="shared" si="2962"/>
        <v/>
      </c>
      <c r="Y2042" s="65" t="str">
        <f t="shared" si="2962"/>
        <v/>
      </c>
      <c r="Z2042" s="65" t="str">
        <f t="shared" si="2962"/>
        <v/>
      </c>
    </row>
    <row r="2043">
      <c r="B2043" s="23"/>
      <c r="C2043" s="9"/>
      <c r="D2043" s="9"/>
      <c r="E2043" s="9"/>
      <c r="F2043" s="2"/>
      <c r="G2043" s="3"/>
      <c r="I2043" s="64" t="str">
        <f t="shared" si="4"/>
        <v/>
      </c>
      <c r="J2043" s="13" t="str">
        <f t="shared" si="1840"/>
        <v/>
      </c>
      <c r="K2043" s="13" t="str">
        <f t="shared" si="1879"/>
        <v/>
      </c>
      <c r="L2043" s="65" t="str">
        <f t="shared" ref="L2043:Z2043" si="2963">if($E2043="","",if($E2043="Injured",if(and(L$1=year(today()),L$1&lt;=$I2043,L$1&gt;=$H2043),0,if(and(L$1&lt;=$I2043,L$1&gt;=$H2043),$F2043,"")),if($E2043="Dropped",if(and(L$1&lt;=$I2043,L$1&gt;=$H2043),if(Year($D2043)=L$1,$F2043*0.8,if((year($D2043)+1)=L$1,$F2043*0.6,$F2043*0.4)) ,""),if($E2043="Minors",0,if($E2043="FA Contract",if(and(L$1&lt;=$I2043,L$1&gt;=$H2043),$F2043,""),if($E2043="YP Contract",if(L$1=$H2043,500000,if(L$1=($H2043+1),1000000,if(L$1=($H2043+2),1500000,"")))))))))</f>
        <v/>
      </c>
      <c r="M2043" s="65" t="str">
        <f t="shared" si="2963"/>
        <v/>
      </c>
      <c r="N2043" s="65" t="str">
        <f t="shared" si="2963"/>
        <v/>
      </c>
      <c r="O2043" s="65" t="str">
        <f t="shared" si="2963"/>
        <v/>
      </c>
      <c r="P2043" s="65" t="str">
        <f t="shared" si="2963"/>
        <v/>
      </c>
      <c r="Q2043" s="65" t="str">
        <f t="shared" si="2963"/>
        <v/>
      </c>
      <c r="R2043" s="65" t="str">
        <f t="shared" si="2963"/>
        <v/>
      </c>
      <c r="S2043" s="65" t="str">
        <f t="shared" si="2963"/>
        <v/>
      </c>
      <c r="T2043" s="65" t="str">
        <f t="shared" si="2963"/>
        <v/>
      </c>
      <c r="U2043" s="65" t="str">
        <f t="shared" si="2963"/>
        <v/>
      </c>
      <c r="V2043" s="65" t="str">
        <f t="shared" si="2963"/>
        <v/>
      </c>
      <c r="W2043" s="65" t="str">
        <f t="shared" si="2963"/>
        <v/>
      </c>
      <c r="X2043" s="65" t="str">
        <f t="shared" si="2963"/>
        <v/>
      </c>
      <c r="Y2043" s="65" t="str">
        <f t="shared" si="2963"/>
        <v/>
      </c>
      <c r="Z2043" s="65" t="str">
        <f t="shared" si="2963"/>
        <v/>
      </c>
    </row>
    <row r="2044">
      <c r="B2044" s="23"/>
      <c r="C2044" s="9"/>
      <c r="D2044" s="9"/>
      <c r="E2044" s="9"/>
      <c r="F2044" s="2"/>
      <c r="G2044" s="3"/>
      <c r="I2044" s="64" t="str">
        <f t="shared" si="4"/>
        <v/>
      </c>
      <c r="J2044" s="13" t="str">
        <f t="shared" si="1840"/>
        <v/>
      </c>
      <c r="K2044" s="13" t="str">
        <f t="shared" si="1879"/>
        <v/>
      </c>
      <c r="L2044" s="65" t="str">
        <f t="shared" ref="L2044:Z2044" si="2964">if($E2044="","",if($E2044="Injured",if(and(L$1=year(today()),L$1&lt;=$I2044,L$1&gt;=$H2044),0,if(and(L$1&lt;=$I2044,L$1&gt;=$H2044),$F2044,"")),if($E2044="Dropped",if(and(L$1&lt;=$I2044,L$1&gt;=$H2044),if(Year($D2044)=L$1,$F2044*0.8,if((year($D2044)+1)=L$1,$F2044*0.6,$F2044*0.4)) ,""),if($E2044="Minors",0,if($E2044="FA Contract",if(and(L$1&lt;=$I2044,L$1&gt;=$H2044),$F2044,""),if($E2044="YP Contract",if(L$1=$H2044,500000,if(L$1=($H2044+1),1000000,if(L$1=($H2044+2),1500000,"")))))))))</f>
        <v/>
      </c>
      <c r="M2044" s="65" t="str">
        <f t="shared" si="2964"/>
        <v/>
      </c>
      <c r="N2044" s="65" t="str">
        <f t="shared" si="2964"/>
        <v/>
      </c>
      <c r="O2044" s="65" t="str">
        <f t="shared" si="2964"/>
        <v/>
      </c>
      <c r="P2044" s="65" t="str">
        <f t="shared" si="2964"/>
        <v/>
      </c>
      <c r="Q2044" s="65" t="str">
        <f t="shared" si="2964"/>
        <v/>
      </c>
      <c r="R2044" s="65" t="str">
        <f t="shared" si="2964"/>
        <v/>
      </c>
      <c r="S2044" s="65" t="str">
        <f t="shared" si="2964"/>
        <v/>
      </c>
      <c r="T2044" s="65" t="str">
        <f t="shared" si="2964"/>
        <v/>
      </c>
      <c r="U2044" s="65" t="str">
        <f t="shared" si="2964"/>
        <v/>
      </c>
      <c r="V2044" s="65" t="str">
        <f t="shared" si="2964"/>
        <v/>
      </c>
      <c r="W2044" s="65" t="str">
        <f t="shared" si="2964"/>
        <v/>
      </c>
      <c r="X2044" s="65" t="str">
        <f t="shared" si="2964"/>
        <v/>
      </c>
      <c r="Y2044" s="65" t="str">
        <f t="shared" si="2964"/>
        <v/>
      </c>
      <c r="Z2044" s="65" t="str">
        <f t="shared" si="2964"/>
        <v/>
      </c>
    </row>
    <row r="2045">
      <c r="B2045" s="23"/>
      <c r="C2045" s="9"/>
      <c r="D2045" s="9"/>
      <c r="E2045" s="9"/>
      <c r="F2045" s="2"/>
      <c r="G2045" s="3"/>
      <c r="I2045" s="64" t="str">
        <f t="shared" si="4"/>
        <v/>
      </c>
      <c r="J2045" s="13" t="str">
        <f t="shared" si="1840"/>
        <v/>
      </c>
      <c r="K2045" s="13" t="str">
        <f t="shared" si="1879"/>
        <v/>
      </c>
      <c r="L2045" s="65" t="str">
        <f t="shared" ref="L2045:Z2045" si="2965">if($E2045="","",if($E2045="Injured",if(and(L$1=year(today()),L$1&lt;=$I2045,L$1&gt;=$H2045),0,if(and(L$1&lt;=$I2045,L$1&gt;=$H2045),$F2045,"")),if($E2045="Dropped",if(and(L$1&lt;=$I2045,L$1&gt;=$H2045),if(Year($D2045)=L$1,$F2045*0.8,if((year($D2045)+1)=L$1,$F2045*0.6,$F2045*0.4)) ,""),if($E2045="Minors",0,if($E2045="FA Contract",if(and(L$1&lt;=$I2045,L$1&gt;=$H2045),$F2045,""),if($E2045="YP Contract",if(L$1=$H2045,500000,if(L$1=($H2045+1),1000000,if(L$1=($H2045+2),1500000,"")))))))))</f>
        <v/>
      </c>
      <c r="M2045" s="65" t="str">
        <f t="shared" si="2965"/>
        <v/>
      </c>
      <c r="N2045" s="65" t="str">
        <f t="shared" si="2965"/>
        <v/>
      </c>
      <c r="O2045" s="65" t="str">
        <f t="shared" si="2965"/>
        <v/>
      </c>
      <c r="P2045" s="65" t="str">
        <f t="shared" si="2965"/>
        <v/>
      </c>
      <c r="Q2045" s="65" t="str">
        <f t="shared" si="2965"/>
        <v/>
      </c>
      <c r="R2045" s="65" t="str">
        <f t="shared" si="2965"/>
        <v/>
      </c>
      <c r="S2045" s="65" t="str">
        <f t="shared" si="2965"/>
        <v/>
      </c>
      <c r="T2045" s="65" t="str">
        <f t="shared" si="2965"/>
        <v/>
      </c>
      <c r="U2045" s="65" t="str">
        <f t="shared" si="2965"/>
        <v/>
      </c>
      <c r="V2045" s="65" t="str">
        <f t="shared" si="2965"/>
        <v/>
      </c>
      <c r="W2045" s="65" t="str">
        <f t="shared" si="2965"/>
        <v/>
      </c>
      <c r="X2045" s="65" t="str">
        <f t="shared" si="2965"/>
        <v/>
      </c>
      <c r="Y2045" s="65" t="str">
        <f t="shared" si="2965"/>
        <v/>
      </c>
      <c r="Z2045" s="65" t="str">
        <f t="shared" si="2965"/>
        <v/>
      </c>
    </row>
    <row r="2046">
      <c r="B2046" s="23"/>
      <c r="C2046" s="9"/>
      <c r="D2046" s="9"/>
      <c r="E2046" s="9"/>
      <c r="F2046" s="2"/>
      <c r="G2046" s="3"/>
      <c r="I2046" s="64" t="str">
        <f t="shared" si="4"/>
        <v/>
      </c>
      <c r="J2046" s="13" t="str">
        <f t="shared" si="1840"/>
        <v/>
      </c>
      <c r="K2046" s="13" t="str">
        <f t="shared" si="1879"/>
        <v/>
      </c>
      <c r="L2046" s="65" t="str">
        <f t="shared" ref="L2046:Z2046" si="2966">if($E2046="","",if($E2046="Injured",if(and(L$1=year(today()),L$1&lt;=$I2046,L$1&gt;=$H2046),0,if(and(L$1&lt;=$I2046,L$1&gt;=$H2046),$F2046,"")),if($E2046="Dropped",if(and(L$1&lt;=$I2046,L$1&gt;=$H2046),if(Year($D2046)=L$1,$F2046*0.8,if((year($D2046)+1)=L$1,$F2046*0.6,$F2046*0.4)) ,""),if($E2046="Minors",0,if($E2046="FA Contract",if(and(L$1&lt;=$I2046,L$1&gt;=$H2046),$F2046,""),if($E2046="YP Contract",if(L$1=$H2046,500000,if(L$1=($H2046+1),1000000,if(L$1=($H2046+2),1500000,"")))))))))</f>
        <v/>
      </c>
      <c r="M2046" s="65" t="str">
        <f t="shared" si="2966"/>
        <v/>
      </c>
      <c r="N2046" s="65" t="str">
        <f t="shared" si="2966"/>
        <v/>
      </c>
      <c r="O2046" s="65" t="str">
        <f t="shared" si="2966"/>
        <v/>
      </c>
      <c r="P2046" s="65" t="str">
        <f t="shared" si="2966"/>
        <v/>
      </c>
      <c r="Q2046" s="65" t="str">
        <f t="shared" si="2966"/>
        <v/>
      </c>
      <c r="R2046" s="65" t="str">
        <f t="shared" si="2966"/>
        <v/>
      </c>
      <c r="S2046" s="65" t="str">
        <f t="shared" si="2966"/>
        <v/>
      </c>
      <c r="T2046" s="65" t="str">
        <f t="shared" si="2966"/>
        <v/>
      </c>
      <c r="U2046" s="65" t="str">
        <f t="shared" si="2966"/>
        <v/>
      </c>
      <c r="V2046" s="65" t="str">
        <f t="shared" si="2966"/>
        <v/>
      </c>
      <c r="W2046" s="65" t="str">
        <f t="shared" si="2966"/>
        <v/>
      </c>
      <c r="X2046" s="65" t="str">
        <f t="shared" si="2966"/>
        <v/>
      </c>
      <c r="Y2046" s="65" t="str">
        <f t="shared" si="2966"/>
        <v/>
      </c>
      <c r="Z2046" s="65" t="str">
        <f t="shared" si="2966"/>
        <v/>
      </c>
    </row>
    <row r="2047">
      <c r="B2047" s="23"/>
      <c r="C2047" s="9"/>
      <c r="D2047" s="9"/>
      <c r="E2047" s="9"/>
      <c r="F2047" s="2"/>
      <c r="G2047" s="3"/>
      <c r="I2047" s="64" t="str">
        <f t="shared" si="4"/>
        <v/>
      </c>
      <c r="J2047" s="13" t="str">
        <f t="shared" si="1840"/>
        <v/>
      </c>
      <c r="K2047" s="13" t="str">
        <f t="shared" si="1879"/>
        <v/>
      </c>
      <c r="L2047" s="65" t="str">
        <f t="shared" ref="L2047:Z2047" si="2967">if($E2047="","",if($E2047="Injured",if(and(L$1=year(today()),L$1&lt;=$I2047,L$1&gt;=$H2047),0,if(and(L$1&lt;=$I2047,L$1&gt;=$H2047),$F2047,"")),if($E2047="Dropped",if(and(L$1&lt;=$I2047,L$1&gt;=$H2047),if(Year($D2047)=L$1,$F2047*0.8,if((year($D2047)+1)=L$1,$F2047*0.6,$F2047*0.4)) ,""),if($E2047="Minors",0,if($E2047="FA Contract",if(and(L$1&lt;=$I2047,L$1&gt;=$H2047),$F2047,""),if($E2047="YP Contract",if(L$1=$H2047,500000,if(L$1=($H2047+1),1000000,if(L$1=($H2047+2),1500000,"")))))))))</f>
        <v/>
      </c>
      <c r="M2047" s="65" t="str">
        <f t="shared" si="2967"/>
        <v/>
      </c>
      <c r="N2047" s="65" t="str">
        <f t="shared" si="2967"/>
        <v/>
      </c>
      <c r="O2047" s="65" t="str">
        <f t="shared" si="2967"/>
        <v/>
      </c>
      <c r="P2047" s="65" t="str">
        <f t="shared" si="2967"/>
        <v/>
      </c>
      <c r="Q2047" s="65" t="str">
        <f t="shared" si="2967"/>
        <v/>
      </c>
      <c r="R2047" s="65" t="str">
        <f t="shared" si="2967"/>
        <v/>
      </c>
      <c r="S2047" s="65" t="str">
        <f t="shared" si="2967"/>
        <v/>
      </c>
      <c r="T2047" s="65" t="str">
        <f t="shared" si="2967"/>
        <v/>
      </c>
      <c r="U2047" s="65" t="str">
        <f t="shared" si="2967"/>
        <v/>
      </c>
      <c r="V2047" s="65" t="str">
        <f t="shared" si="2967"/>
        <v/>
      </c>
      <c r="W2047" s="65" t="str">
        <f t="shared" si="2967"/>
        <v/>
      </c>
      <c r="X2047" s="65" t="str">
        <f t="shared" si="2967"/>
        <v/>
      </c>
      <c r="Y2047" s="65" t="str">
        <f t="shared" si="2967"/>
        <v/>
      </c>
      <c r="Z2047" s="65" t="str">
        <f t="shared" si="2967"/>
        <v/>
      </c>
    </row>
    <row r="2048">
      <c r="B2048" s="23"/>
      <c r="C2048" s="9"/>
      <c r="D2048" s="9"/>
      <c r="E2048" s="9"/>
      <c r="F2048" s="2"/>
      <c r="G2048" s="3"/>
      <c r="I2048" s="64" t="str">
        <f t="shared" si="4"/>
        <v/>
      </c>
      <c r="J2048" s="13" t="str">
        <f t="shared" si="1840"/>
        <v/>
      </c>
      <c r="K2048" s="13" t="str">
        <f t="shared" si="1879"/>
        <v/>
      </c>
      <c r="L2048" s="65" t="str">
        <f t="shared" ref="L2048:Z2048" si="2968">if($E2048="","",if($E2048="Injured",if(and(L$1=year(today()),L$1&lt;=$I2048,L$1&gt;=$H2048),0,if(and(L$1&lt;=$I2048,L$1&gt;=$H2048),$F2048,"")),if($E2048="Dropped",if(and(L$1&lt;=$I2048,L$1&gt;=$H2048),if(Year($D2048)=L$1,$F2048*0.8,if((year($D2048)+1)=L$1,$F2048*0.6,$F2048*0.4)) ,""),if($E2048="Minors",0,if($E2048="FA Contract",if(and(L$1&lt;=$I2048,L$1&gt;=$H2048),$F2048,""),if($E2048="YP Contract",if(L$1=$H2048,500000,if(L$1=($H2048+1),1000000,if(L$1=($H2048+2),1500000,"")))))))))</f>
        <v/>
      </c>
      <c r="M2048" s="65" t="str">
        <f t="shared" si="2968"/>
        <v/>
      </c>
      <c r="N2048" s="65" t="str">
        <f t="shared" si="2968"/>
        <v/>
      </c>
      <c r="O2048" s="65" t="str">
        <f t="shared" si="2968"/>
        <v/>
      </c>
      <c r="P2048" s="65" t="str">
        <f t="shared" si="2968"/>
        <v/>
      </c>
      <c r="Q2048" s="65" t="str">
        <f t="shared" si="2968"/>
        <v/>
      </c>
      <c r="R2048" s="65" t="str">
        <f t="shared" si="2968"/>
        <v/>
      </c>
      <c r="S2048" s="65" t="str">
        <f t="shared" si="2968"/>
        <v/>
      </c>
      <c r="T2048" s="65" t="str">
        <f t="shared" si="2968"/>
        <v/>
      </c>
      <c r="U2048" s="65" t="str">
        <f t="shared" si="2968"/>
        <v/>
      </c>
      <c r="V2048" s="65" t="str">
        <f t="shared" si="2968"/>
        <v/>
      </c>
      <c r="W2048" s="65" t="str">
        <f t="shared" si="2968"/>
        <v/>
      </c>
      <c r="X2048" s="65" t="str">
        <f t="shared" si="2968"/>
        <v/>
      </c>
      <c r="Y2048" s="65" t="str">
        <f t="shared" si="2968"/>
        <v/>
      </c>
      <c r="Z2048" s="65" t="str">
        <f t="shared" si="2968"/>
        <v/>
      </c>
    </row>
    <row r="2049">
      <c r="B2049" s="23"/>
      <c r="C2049" s="9"/>
      <c r="D2049" s="9"/>
      <c r="E2049" s="9"/>
      <c r="F2049" s="2"/>
      <c r="G2049" s="3"/>
      <c r="I2049" s="64" t="str">
        <f t="shared" si="4"/>
        <v/>
      </c>
      <c r="J2049" s="13" t="str">
        <f t="shared" si="1840"/>
        <v/>
      </c>
      <c r="K2049" s="13" t="str">
        <f t="shared" si="1879"/>
        <v/>
      </c>
      <c r="L2049" s="65" t="str">
        <f t="shared" ref="L2049:Z2049" si="2969">if($E2049="","",if($E2049="Injured",if(and(L$1=year(today()),L$1&lt;=$I2049,L$1&gt;=$H2049),0,if(and(L$1&lt;=$I2049,L$1&gt;=$H2049),$F2049,"")),if($E2049="Dropped",if(and(L$1&lt;=$I2049,L$1&gt;=$H2049),if(Year($D2049)=L$1,$F2049*0.8,if((year($D2049)+1)=L$1,$F2049*0.6,$F2049*0.4)) ,""),if($E2049="Minors",0,if($E2049="FA Contract",if(and(L$1&lt;=$I2049,L$1&gt;=$H2049),$F2049,""),if($E2049="YP Contract",if(L$1=$H2049,500000,if(L$1=($H2049+1),1000000,if(L$1=($H2049+2),1500000,"")))))))))</f>
        <v/>
      </c>
      <c r="M2049" s="65" t="str">
        <f t="shared" si="2969"/>
        <v/>
      </c>
      <c r="N2049" s="65" t="str">
        <f t="shared" si="2969"/>
        <v/>
      </c>
      <c r="O2049" s="65" t="str">
        <f t="shared" si="2969"/>
        <v/>
      </c>
      <c r="P2049" s="65" t="str">
        <f t="shared" si="2969"/>
        <v/>
      </c>
      <c r="Q2049" s="65" t="str">
        <f t="shared" si="2969"/>
        <v/>
      </c>
      <c r="R2049" s="65" t="str">
        <f t="shared" si="2969"/>
        <v/>
      </c>
      <c r="S2049" s="65" t="str">
        <f t="shared" si="2969"/>
        <v/>
      </c>
      <c r="T2049" s="65" t="str">
        <f t="shared" si="2969"/>
        <v/>
      </c>
      <c r="U2049" s="65" t="str">
        <f t="shared" si="2969"/>
        <v/>
      </c>
      <c r="V2049" s="65" t="str">
        <f t="shared" si="2969"/>
        <v/>
      </c>
      <c r="W2049" s="65" t="str">
        <f t="shared" si="2969"/>
        <v/>
      </c>
      <c r="X2049" s="65" t="str">
        <f t="shared" si="2969"/>
        <v/>
      </c>
      <c r="Y2049" s="65" t="str">
        <f t="shared" si="2969"/>
        <v/>
      </c>
      <c r="Z2049" s="65" t="str">
        <f t="shared" si="2969"/>
        <v/>
      </c>
    </row>
    <row r="2050">
      <c r="B2050" s="23"/>
      <c r="C2050" s="9"/>
      <c r="D2050" s="9"/>
      <c r="E2050" s="9"/>
      <c r="F2050" s="2"/>
      <c r="G2050" s="3"/>
      <c r="I2050" s="64" t="str">
        <f t="shared" si="4"/>
        <v/>
      </c>
      <c r="J2050" s="13" t="str">
        <f t="shared" si="1840"/>
        <v/>
      </c>
      <c r="K2050" s="13" t="str">
        <f t="shared" si="1879"/>
        <v/>
      </c>
      <c r="L2050" s="65" t="str">
        <f t="shared" ref="L2050:Z2050" si="2970">if($E2050="","",if($E2050="Injured",if(and(L$1=year(today()),L$1&lt;=$I2050,L$1&gt;=$H2050),0,if(and(L$1&lt;=$I2050,L$1&gt;=$H2050),$F2050,"")),if($E2050="Dropped",if(and(L$1&lt;=$I2050,L$1&gt;=$H2050),if(Year($D2050)=L$1,$F2050*0.8,if((year($D2050)+1)=L$1,$F2050*0.6,$F2050*0.4)) ,""),if($E2050="Minors",0,if($E2050="FA Contract",if(and(L$1&lt;=$I2050,L$1&gt;=$H2050),$F2050,""),if($E2050="YP Contract",if(L$1=$H2050,500000,if(L$1=($H2050+1),1000000,if(L$1=($H2050+2),1500000,"")))))))))</f>
        <v/>
      </c>
      <c r="M2050" s="65" t="str">
        <f t="shared" si="2970"/>
        <v/>
      </c>
      <c r="N2050" s="65" t="str">
        <f t="shared" si="2970"/>
        <v/>
      </c>
      <c r="O2050" s="65" t="str">
        <f t="shared" si="2970"/>
        <v/>
      </c>
      <c r="P2050" s="65" t="str">
        <f t="shared" si="2970"/>
        <v/>
      </c>
      <c r="Q2050" s="65" t="str">
        <f t="shared" si="2970"/>
        <v/>
      </c>
      <c r="R2050" s="65" t="str">
        <f t="shared" si="2970"/>
        <v/>
      </c>
      <c r="S2050" s="65" t="str">
        <f t="shared" si="2970"/>
        <v/>
      </c>
      <c r="T2050" s="65" t="str">
        <f t="shared" si="2970"/>
        <v/>
      </c>
      <c r="U2050" s="65" t="str">
        <f t="shared" si="2970"/>
        <v/>
      </c>
      <c r="V2050" s="65" t="str">
        <f t="shared" si="2970"/>
        <v/>
      </c>
      <c r="W2050" s="65" t="str">
        <f t="shared" si="2970"/>
        <v/>
      </c>
      <c r="X2050" s="65" t="str">
        <f t="shared" si="2970"/>
        <v/>
      </c>
      <c r="Y2050" s="65" t="str">
        <f t="shared" si="2970"/>
        <v/>
      </c>
      <c r="Z2050" s="65" t="str">
        <f t="shared" si="2970"/>
        <v/>
      </c>
    </row>
    <row r="2051">
      <c r="B2051" s="23"/>
      <c r="C2051" s="9"/>
      <c r="D2051" s="9"/>
      <c r="E2051" s="9"/>
      <c r="F2051" s="2"/>
      <c r="G2051" s="3"/>
      <c r="I2051" s="64" t="str">
        <f t="shared" si="4"/>
        <v/>
      </c>
      <c r="J2051" s="13" t="str">
        <f t="shared" si="1840"/>
        <v/>
      </c>
      <c r="K2051" s="13" t="str">
        <f t="shared" si="1879"/>
        <v/>
      </c>
      <c r="L2051" s="65" t="str">
        <f t="shared" ref="L2051:Z2051" si="2971">if($E2051="","",if($E2051="Injured",if(and(L$1=year(today()),L$1&lt;=$I2051,L$1&gt;=$H2051),0,if(and(L$1&lt;=$I2051,L$1&gt;=$H2051),$F2051,"")),if($E2051="Dropped",if(and(L$1&lt;=$I2051,L$1&gt;=$H2051),if(Year($D2051)=L$1,$F2051*0.8,if((year($D2051)+1)=L$1,$F2051*0.6,$F2051*0.4)) ,""),if($E2051="Minors",0,if($E2051="FA Contract",if(and(L$1&lt;=$I2051,L$1&gt;=$H2051),$F2051,""),if($E2051="YP Contract",if(L$1=$H2051,500000,if(L$1=($H2051+1),1000000,if(L$1=($H2051+2),1500000,"")))))))))</f>
        <v/>
      </c>
      <c r="M2051" s="65" t="str">
        <f t="shared" si="2971"/>
        <v/>
      </c>
      <c r="N2051" s="65" t="str">
        <f t="shared" si="2971"/>
        <v/>
      </c>
      <c r="O2051" s="65" t="str">
        <f t="shared" si="2971"/>
        <v/>
      </c>
      <c r="P2051" s="65" t="str">
        <f t="shared" si="2971"/>
        <v/>
      </c>
      <c r="Q2051" s="65" t="str">
        <f t="shared" si="2971"/>
        <v/>
      </c>
      <c r="R2051" s="65" t="str">
        <f t="shared" si="2971"/>
        <v/>
      </c>
      <c r="S2051" s="65" t="str">
        <f t="shared" si="2971"/>
        <v/>
      </c>
      <c r="T2051" s="65" t="str">
        <f t="shared" si="2971"/>
        <v/>
      </c>
      <c r="U2051" s="65" t="str">
        <f t="shared" si="2971"/>
        <v/>
      </c>
      <c r="V2051" s="65" t="str">
        <f t="shared" si="2971"/>
        <v/>
      </c>
      <c r="W2051" s="65" t="str">
        <f t="shared" si="2971"/>
        <v/>
      </c>
      <c r="X2051" s="65" t="str">
        <f t="shared" si="2971"/>
        <v/>
      </c>
      <c r="Y2051" s="65" t="str">
        <f t="shared" si="2971"/>
        <v/>
      </c>
      <c r="Z2051" s="65" t="str">
        <f t="shared" si="2971"/>
        <v/>
      </c>
    </row>
    <row r="2052">
      <c r="B2052" s="23"/>
      <c r="C2052" s="9"/>
      <c r="D2052" s="9"/>
      <c r="E2052" s="9"/>
      <c r="F2052" s="2"/>
      <c r="G2052" s="3"/>
      <c r="I2052" s="64" t="str">
        <f t="shared" si="4"/>
        <v/>
      </c>
      <c r="J2052" s="13" t="str">
        <f t="shared" si="1840"/>
        <v/>
      </c>
      <c r="K2052" s="13" t="str">
        <f t="shared" si="1879"/>
        <v/>
      </c>
      <c r="L2052" s="65" t="str">
        <f t="shared" ref="L2052:Z2052" si="2972">if($E2052="","",if($E2052="Injured",if(and(L$1=year(today()),L$1&lt;=$I2052,L$1&gt;=$H2052),0,if(and(L$1&lt;=$I2052,L$1&gt;=$H2052),$F2052,"")),if($E2052="Dropped",if(and(L$1&lt;=$I2052,L$1&gt;=$H2052),if(Year($D2052)=L$1,$F2052*0.8,if((year($D2052)+1)=L$1,$F2052*0.6,$F2052*0.4)) ,""),if($E2052="Minors",0,if($E2052="FA Contract",if(and(L$1&lt;=$I2052,L$1&gt;=$H2052),$F2052,""),if($E2052="YP Contract",if(L$1=$H2052,500000,if(L$1=($H2052+1),1000000,if(L$1=($H2052+2),1500000,"")))))))))</f>
        <v/>
      </c>
      <c r="M2052" s="65" t="str">
        <f t="shared" si="2972"/>
        <v/>
      </c>
      <c r="N2052" s="65" t="str">
        <f t="shared" si="2972"/>
        <v/>
      </c>
      <c r="O2052" s="65" t="str">
        <f t="shared" si="2972"/>
        <v/>
      </c>
      <c r="P2052" s="65" t="str">
        <f t="shared" si="2972"/>
        <v/>
      </c>
      <c r="Q2052" s="65" t="str">
        <f t="shared" si="2972"/>
        <v/>
      </c>
      <c r="R2052" s="65" t="str">
        <f t="shared" si="2972"/>
        <v/>
      </c>
      <c r="S2052" s="65" t="str">
        <f t="shared" si="2972"/>
        <v/>
      </c>
      <c r="T2052" s="65" t="str">
        <f t="shared" si="2972"/>
        <v/>
      </c>
      <c r="U2052" s="65" t="str">
        <f t="shared" si="2972"/>
        <v/>
      </c>
      <c r="V2052" s="65" t="str">
        <f t="shared" si="2972"/>
        <v/>
      </c>
      <c r="W2052" s="65" t="str">
        <f t="shared" si="2972"/>
        <v/>
      </c>
      <c r="X2052" s="65" t="str">
        <f t="shared" si="2972"/>
        <v/>
      </c>
      <c r="Y2052" s="65" t="str">
        <f t="shared" si="2972"/>
        <v/>
      </c>
      <c r="Z2052" s="65" t="str">
        <f t="shared" si="2972"/>
        <v/>
      </c>
    </row>
    <row r="2053">
      <c r="B2053" s="23"/>
      <c r="C2053" s="9"/>
      <c r="D2053" s="9"/>
      <c r="E2053" s="9"/>
      <c r="F2053" s="2"/>
      <c r="G2053" s="3"/>
      <c r="I2053" s="64" t="str">
        <f t="shared" si="4"/>
        <v/>
      </c>
      <c r="J2053" s="13" t="str">
        <f t="shared" si="1840"/>
        <v/>
      </c>
      <c r="K2053" s="13" t="str">
        <f t="shared" si="1879"/>
        <v/>
      </c>
      <c r="L2053" s="65" t="str">
        <f t="shared" ref="L2053:Z2053" si="2973">if($E2053="","",if($E2053="Injured",if(and(L$1=year(today()),L$1&lt;=$I2053,L$1&gt;=$H2053),0,if(and(L$1&lt;=$I2053,L$1&gt;=$H2053),$F2053,"")),if($E2053="Dropped",if(and(L$1&lt;=$I2053,L$1&gt;=$H2053),if(Year($D2053)=L$1,$F2053*0.8,if((year($D2053)+1)=L$1,$F2053*0.6,$F2053*0.4)) ,""),if($E2053="Minors",0,if($E2053="FA Contract",if(and(L$1&lt;=$I2053,L$1&gt;=$H2053),$F2053,""),if($E2053="YP Contract",if(L$1=$H2053,500000,if(L$1=($H2053+1),1000000,if(L$1=($H2053+2),1500000,"")))))))))</f>
        <v/>
      </c>
      <c r="M2053" s="65" t="str">
        <f t="shared" si="2973"/>
        <v/>
      </c>
      <c r="N2053" s="65" t="str">
        <f t="shared" si="2973"/>
        <v/>
      </c>
      <c r="O2053" s="65" t="str">
        <f t="shared" si="2973"/>
        <v/>
      </c>
      <c r="P2053" s="65" t="str">
        <f t="shared" si="2973"/>
        <v/>
      </c>
      <c r="Q2053" s="65" t="str">
        <f t="shared" si="2973"/>
        <v/>
      </c>
      <c r="R2053" s="65" t="str">
        <f t="shared" si="2973"/>
        <v/>
      </c>
      <c r="S2053" s="65" t="str">
        <f t="shared" si="2973"/>
        <v/>
      </c>
      <c r="T2053" s="65" t="str">
        <f t="shared" si="2973"/>
        <v/>
      </c>
      <c r="U2053" s="65" t="str">
        <f t="shared" si="2973"/>
        <v/>
      </c>
      <c r="V2053" s="65" t="str">
        <f t="shared" si="2973"/>
        <v/>
      </c>
      <c r="W2053" s="65" t="str">
        <f t="shared" si="2973"/>
        <v/>
      </c>
      <c r="X2053" s="65" t="str">
        <f t="shared" si="2973"/>
        <v/>
      </c>
      <c r="Y2053" s="65" t="str">
        <f t="shared" si="2973"/>
        <v/>
      </c>
      <c r="Z2053" s="65" t="str">
        <f t="shared" si="2973"/>
        <v/>
      </c>
    </row>
    <row r="2054">
      <c r="B2054" s="23"/>
      <c r="C2054" s="9"/>
      <c r="D2054" s="9"/>
      <c r="E2054" s="9"/>
      <c r="F2054" s="2"/>
      <c r="G2054" s="3"/>
      <c r="I2054" s="64" t="str">
        <f t="shared" si="4"/>
        <v/>
      </c>
      <c r="J2054" s="13" t="str">
        <f t="shared" si="1840"/>
        <v/>
      </c>
      <c r="K2054" s="13" t="str">
        <f t="shared" si="1879"/>
        <v/>
      </c>
      <c r="L2054" s="65" t="str">
        <f t="shared" ref="L2054:Z2054" si="2974">if($E2054="","",if($E2054="Injured",if(and(L$1=year(today()),L$1&lt;=$I2054,L$1&gt;=$H2054),0,if(and(L$1&lt;=$I2054,L$1&gt;=$H2054),$F2054,"")),if($E2054="Dropped",if(and(L$1&lt;=$I2054,L$1&gt;=$H2054),if(Year($D2054)=L$1,$F2054*0.8,if((year($D2054)+1)=L$1,$F2054*0.6,$F2054*0.4)) ,""),if($E2054="Minors",0,if($E2054="FA Contract",if(and(L$1&lt;=$I2054,L$1&gt;=$H2054),$F2054,""),if($E2054="YP Contract",if(L$1=$H2054,500000,if(L$1=($H2054+1),1000000,if(L$1=($H2054+2),1500000,"")))))))))</f>
        <v/>
      </c>
      <c r="M2054" s="65" t="str">
        <f t="shared" si="2974"/>
        <v/>
      </c>
      <c r="N2054" s="65" t="str">
        <f t="shared" si="2974"/>
        <v/>
      </c>
      <c r="O2054" s="65" t="str">
        <f t="shared" si="2974"/>
        <v/>
      </c>
      <c r="P2054" s="65" t="str">
        <f t="shared" si="2974"/>
        <v/>
      </c>
      <c r="Q2054" s="65" t="str">
        <f t="shared" si="2974"/>
        <v/>
      </c>
      <c r="R2054" s="65" t="str">
        <f t="shared" si="2974"/>
        <v/>
      </c>
      <c r="S2054" s="65" t="str">
        <f t="shared" si="2974"/>
        <v/>
      </c>
      <c r="T2054" s="65" t="str">
        <f t="shared" si="2974"/>
        <v/>
      </c>
      <c r="U2054" s="65" t="str">
        <f t="shared" si="2974"/>
        <v/>
      </c>
      <c r="V2054" s="65" t="str">
        <f t="shared" si="2974"/>
        <v/>
      </c>
      <c r="W2054" s="65" t="str">
        <f t="shared" si="2974"/>
        <v/>
      </c>
      <c r="X2054" s="65" t="str">
        <f t="shared" si="2974"/>
        <v/>
      </c>
      <c r="Y2054" s="65" t="str">
        <f t="shared" si="2974"/>
        <v/>
      </c>
      <c r="Z2054" s="65" t="str">
        <f t="shared" si="2974"/>
        <v/>
      </c>
    </row>
    <row r="2055">
      <c r="B2055" s="23"/>
      <c r="C2055" s="9"/>
      <c r="D2055" s="9"/>
      <c r="E2055" s="9"/>
      <c r="F2055" s="2"/>
      <c r="G2055" s="3"/>
      <c r="I2055" s="64" t="str">
        <f t="shared" si="4"/>
        <v/>
      </c>
      <c r="J2055" s="13" t="str">
        <f t="shared" si="1840"/>
        <v/>
      </c>
      <c r="K2055" s="13" t="str">
        <f t="shared" si="1879"/>
        <v/>
      </c>
      <c r="L2055" s="65" t="str">
        <f t="shared" ref="L2055:Z2055" si="2975">if($E2055="","",if($E2055="Injured",if(and(L$1=year(today()),L$1&lt;=$I2055,L$1&gt;=$H2055),0,if(and(L$1&lt;=$I2055,L$1&gt;=$H2055),$F2055,"")),if($E2055="Dropped",if(and(L$1&lt;=$I2055,L$1&gt;=$H2055),if(Year($D2055)=L$1,$F2055*0.8,if((year($D2055)+1)=L$1,$F2055*0.6,$F2055*0.4)) ,""),if($E2055="Minors",0,if($E2055="FA Contract",if(and(L$1&lt;=$I2055,L$1&gt;=$H2055),$F2055,""),if($E2055="YP Contract",if(L$1=$H2055,500000,if(L$1=($H2055+1),1000000,if(L$1=($H2055+2),1500000,"")))))))))</f>
        <v/>
      </c>
      <c r="M2055" s="65" t="str">
        <f t="shared" si="2975"/>
        <v/>
      </c>
      <c r="N2055" s="65" t="str">
        <f t="shared" si="2975"/>
        <v/>
      </c>
      <c r="O2055" s="65" t="str">
        <f t="shared" si="2975"/>
        <v/>
      </c>
      <c r="P2055" s="65" t="str">
        <f t="shared" si="2975"/>
        <v/>
      </c>
      <c r="Q2055" s="65" t="str">
        <f t="shared" si="2975"/>
        <v/>
      </c>
      <c r="R2055" s="65" t="str">
        <f t="shared" si="2975"/>
        <v/>
      </c>
      <c r="S2055" s="65" t="str">
        <f t="shared" si="2975"/>
        <v/>
      </c>
      <c r="T2055" s="65" t="str">
        <f t="shared" si="2975"/>
        <v/>
      </c>
      <c r="U2055" s="65" t="str">
        <f t="shared" si="2975"/>
        <v/>
      </c>
      <c r="V2055" s="65" t="str">
        <f t="shared" si="2975"/>
        <v/>
      </c>
      <c r="W2055" s="65" t="str">
        <f t="shared" si="2975"/>
        <v/>
      </c>
      <c r="X2055" s="65" t="str">
        <f t="shared" si="2975"/>
        <v/>
      </c>
      <c r="Y2055" s="65" t="str">
        <f t="shared" si="2975"/>
        <v/>
      </c>
      <c r="Z2055" s="65" t="str">
        <f t="shared" si="2975"/>
        <v/>
      </c>
    </row>
    <row r="2056">
      <c r="B2056" s="23"/>
      <c r="C2056" s="9"/>
      <c r="D2056" s="9"/>
      <c r="E2056" s="9"/>
      <c r="F2056" s="2"/>
      <c r="G2056" s="3"/>
      <c r="I2056" s="64" t="str">
        <f t="shared" si="4"/>
        <v/>
      </c>
      <c r="J2056" s="13" t="str">
        <f t="shared" si="1840"/>
        <v/>
      </c>
      <c r="K2056" s="13" t="str">
        <f t="shared" si="1879"/>
        <v/>
      </c>
      <c r="L2056" s="65" t="str">
        <f t="shared" ref="L2056:Z2056" si="2976">if($E2056="","",if($E2056="Injured",if(and(L$1=year(today()),L$1&lt;=$I2056,L$1&gt;=$H2056),0,if(and(L$1&lt;=$I2056,L$1&gt;=$H2056),$F2056,"")),if($E2056="Dropped",if(and(L$1&lt;=$I2056,L$1&gt;=$H2056),if(Year($D2056)=L$1,$F2056*0.8,if((year($D2056)+1)=L$1,$F2056*0.6,$F2056*0.4)) ,""),if($E2056="Minors",0,if($E2056="FA Contract",if(and(L$1&lt;=$I2056,L$1&gt;=$H2056),$F2056,""),if($E2056="YP Contract",if(L$1=$H2056,500000,if(L$1=($H2056+1),1000000,if(L$1=($H2056+2),1500000,"")))))))))</f>
        <v/>
      </c>
      <c r="M2056" s="65" t="str">
        <f t="shared" si="2976"/>
        <v/>
      </c>
      <c r="N2056" s="65" t="str">
        <f t="shared" si="2976"/>
        <v/>
      </c>
      <c r="O2056" s="65" t="str">
        <f t="shared" si="2976"/>
        <v/>
      </c>
      <c r="P2056" s="65" t="str">
        <f t="shared" si="2976"/>
        <v/>
      </c>
      <c r="Q2056" s="65" t="str">
        <f t="shared" si="2976"/>
        <v/>
      </c>
      <c r="R2056" s="65" t="str">
        <f t="shared" si="2976"/>
        <v/>
      </c>
      <c r="S2056" s="65" t="str">
        <f t="shared" si="2976"/>
        <v/>
      </c>
      <c r="T2056" s="65" t="str">
        <f t="shared" si="2976"/>
        <v/>
      </c>
      <c r="U2056" s="65" t="str">
        <f t="shared" si="2976"/>
        <v/>
      </c>
      <c r="V2056" s="65" t="str">
        <f t="shared" si="2976"/>
        <v/>
      </c>
      <c r="W2056" s="65" t="str">
        <f t="shared" si="2976"/>
        <v/>
      </c>
      <c r="X2056" s="65" t="str">
        <f t="shared" si="2976"/>
        <v/>
      </c>
      <c r="Y2056" s="65" t="str">
        <f t="shared" si="2976"/>
        <v/>
      </c>
      <c r="Z2056" s="65" t="str">
        <f t="shared" si="2976"/>
        <v/>
      </c>
    </row>
    <row r="2057">
      <c r="B2057" s="23"/>
      <c r="C2057" s="9"/>
      <c r="D2057" s="9"/>
      <c r="E2057" s="9"/>
      <c r="F2057" s="2"/>
      <c r="G2057" s="3"/>
      <c r="I2057" s="64" t="str">
        <f t="shared" si="4"/>
        <v/>
      </c>
      <c r="J2057" s="13" t="str">
        <f t="shared" si="1840"/>
        <v/>
      </c>
      <c r="K2057" s="13" t="str">
        <f t="shared" si="1879"/>
        <v/>
      </c>
      <c r="L2057" s="65" t="str">
        <f t="shared" ref="L2057:Z2057" si="2977">if($E2057="","",if($E2057="Injured",if(and(L$1=year(today()),L$1&lt;=$I2057,L$1&gt;=$H2057),0,if(and(L$1&lt;=$I2057,L$1&gt;=$H2057),$F2057,"")),if($E2057="Dropped",if(and(L$1&lt;=$I2057,L$1&gt;=$H2057),if(Year($D2057)=L$1,$F2057*0.8,if((year($D2057)+1)=L$1,$F2057*0.6,$F2057*0.4)) ,""),if($E2057="Minors",0,if($E2057="FA Contract",if(and(L$1&lt;=$I2057,L$1&gt;=$H2057),$F2057,""),if($E2057="YP Contract",if(L$1=$H2057,500000,if(L$1=($H2057+1),1000000,if(L$1=($H2057+2),1500000,"")))))))))</f>
        <v/>
      </c>
      <c r="M2057" s="65" t="str">
        <f t="shared" si="2977"/>
        <v/>
      </c>
      <c r="N2057" s="65" t="str">
        <f t="shared" si="2977"/>
        <v/>
      </c>
      <c r="O2057" s="65" t="str">
        <f t="shared" si="2977"/>
        <v/>
      </c>
      <c r="P2057" s="65" t="str">
        <f t="shared" si="2977"/>
        <v/>
      </c>
      <c r="Q2057" s="65" t="str">
        <f t="shared" si="2977"/>
        <v/>
      </c>
      <c r="R2057" s="65" t="str">
        <f t="shared" si="2977"/>
        <v/>
      </c>
      <c r="S2057" s="65" t="str">
        <f t="shared" si="2977"/>
        <v/>
      </c>
      <c r="T2057" s="65" t="str">
        <f t="shared" si="2977"/>
        <v/>
      </c>
      <c r="U2057" s="65" t="str">
        <f t="shared" si="2977"/>
        <v/>
      </c>
      <c r="V2057" s="65" t="str">
        <f t="shared" si="2977"/>
        <v/>
      </c>
      <c r="W2057" s="65" t="str">
        <f t="shared" si="2977"/>
        <v/>
      </c>
      <c r="X2057" s="65" t="str">
        <f t="shared" si="2977"/>
        <v/>
      </c>
      <c r="Y2057" s="65" t="str">
        <f t="shared" si="2977"/>
        <v/>
      </c>
      <c r="Z2057" s="65" t="str">
        <f t="shared" si="2977"/>
        <v/>
      </c>
    </row>
    <row r="2058">
      <c r="B2058" s="23"/>
      <c r="C2058" s="9"/>
      <c r="D2058" s="9"/>
      <c r="E2058" s="9"/>
      <c r="F2058" s="2"/>
      <c r="G2058" s="3"/>
      <c r="I2058" s="64" t="str">
        <f t="shared" si="4"/>
        <v/>
      </c>
      <c r="J2058" s="13" t="str">
        <f t="shared" si="1840"/>
        <v/>
      </c>
      <c r="K2058" s="13" t="str">
        <f t="shared" si="1879"/>
        <v/>
      </c>
      <c r="L2058" s="65" t="str">
        <f t="shared" ref="L2058:Z2058" si="2978">if($E2058="","",if($E2058="Injured",if(and(L$1=year(today()),L$1&lt;=$I2058,L$1&gt;=$H2058),0,if(and(L$1&lt;=$I2058,L$1&gt;=$H2058),$F2058,"")),if($E2058="Dropped",if(and(L$1&lt;=$I2058,L$1&gt;=$H2058),if(Year($D2058)=L$1,$F2058*0.8,if((year($D2058)+1)=L$1,$F2058*0.6,$F2058*0.4)) ,""),if($E2058="Minors",0,if($E2058="FA Contract",if(and(L$1&lt;=$I2058,L$1&gt;=$H2058),$F2058,""),if($E2058="YP Contract",if(L$1=$H2058,500000,if(L$1=($H2058+1),1000000,if(L$1=($H2058+2),1500000,"")))))))))</f>
        <v/>
      </c>
      <c r="M2058" s="65" t="str">
        <f t="shared" si="2978"/>
        <v/>
      </c>
      <c r="N2058" s="65" t="str">
        <f t="shared" si="2978"/>
        <v/>
      </c>
      <c r="O2058" s="65" t="str">
        <f t="shared" si="2978"/>
        <v/>
      </c>
      <c r="P2058" s="65" t="str">
        <f t="shared" si="2978"/>
        <v/>
      </c>
      <c r="Q2058" s="65" t="str">
        <f t="shared" si="2978"/>
        <v/>
      </c>
      <c r="R2058" s="65" t="str">
        <f t="shared" si="2978"/>
        <v/>
      </c>
      <c r="S2058" s="65" t="str">
        <f t="shared" si="2978"/>
        <v/>
      </c>
      <c r="T2058" s="65" t="str">
        <f t="shared" si="2978"/>
        <v/>
      </c>
      <c r="U2058" s="65" t="str">
        <f t="shared" si="2978"/>
        <v/>
      </c>
      <c r="V2058" s="65" t="str">
        <f t="shared" si="2978"/>
        <v/>
      </c>
      <c r="W2058" s="65" t="str">
        <f t="shared" si="2978"/>
        <v/>
      </c>
      <c r="X2058" s="65" t="str">
        <f t="shared" si="2978"/>
        <v/>
      </c>
      <c r="Y2058" s="65" t="str">
        <f t="shared" si="2978"/>
        <v/>
      </c>
      <c r="Z2058" s="65" t="str">
        <f t="shared" si="2978"/>
        <v/>
      </c>
    </row>
    <row r="2059">
      <c r="B2059" s="23"/>
      <c r="C2059" s="9"/>
      <c r="D2059" s="9"/>
      <c r="E2059" s="9"/>
      <c r="F2059" s="2"/>
      <c r="G2059" s="3"/>
      <c r="I2059" s="64" t="str">
        <f t="shared" si="4"/>
        <v/>
      </c>
      <c r="J2059" s="13" t="str">
        <f t="shared" si="1840"/>
        <v/>
      </c>
      <c r="K2059" s="13" t="str">
        <f t="shared" si="1879"/>
        <v/>
      </c>
      <c r="L2059" s="65" t="str">
        <f t="shared" ref="L2059:Z2059" si="2979">if($E2059="","",if($E2059="Injured",if(and(L$1=year(today()),L$1&lt;=$I2059,L$1&gt;=$H2059),0,if(and(L$1&lt;=$I2059,L$1&gt;=$H2059),$F2059,"")),if($E2059="Dropped",if(and(L$1&lt;=$I2059,L$1&gt;=$H2059),if(Year($D2059)=L$1,$F2059*0.8,if((year($D2059)+1)=L$1,$F2059*0.6,$F2059*0.4)) ,""),if($E2059="Minors",0,if($E2059="FA Contract",if(and(L$1&lt;=$I2059,L$1&gt;=$H2059),$F2059,""),if($E2059="YP Contract",if(L$1=$H2059,500000,if(L$1=($H2059+1),1000000,if(L$1=($H2059+2),1500000,"")))))))))</f>
        <v/>
      </c>
      <c r="M2059" s="65" t="str">
        <f t="shared" si="2979"/>
        <v/>
      </c>
      <c r="N2059" s="65" t="str">
        <f t="shared" si="2979"/>
        <v/>
      </c>
      <c r="O2059" s="65" t="str">
        <f t="shared" si="2979"/>
        <v/>
      </c>
      <c r="P2059" s="65" t="str">
        <f t="shared" si="2979"/>
        <v/>
      </c>
      <c r="Q2059" s="65" t="str">
        <f t="shared" si="2979"/>
        <v/>
      </c>
      <c r="R2059" s="65" t="str">
        <f t="shared" si="2979"/>
        <v/>
      </c>
      <c r="S2059" s="65" t="str">
        <f t="shared" si="2979"/>
        <v/>
      </c>
      <c r="T2059" s="65" t="str">
        <f t="shared" si="2979"/>
        <v/>
      </c>
      <c r="U2059" s="65" t="str">
        <f t="shared" si="2979"/>
        <v/>
      </c>
      <c r="V2059" s="65" t="str">
        <f t="shared" si="2979"/>
        <v/>
      </c>
      <c r="W2059" s="65" t="str">
        <f t="shared" si="2979"/>
        <v/>
      </c>
      <c r="X2059" s="65" t="str">
        <f t="shared" si="2979"/>
        <v/>
      </c>
      <c r="Y2059" s="65" t="str">
        <f t="shared" si="2979"/>
        <v/>
      </c>
      <c r="Z2059" s="65" t="str">
        <f t="shared" si="2979"/>
        <v/>
      </c>
    </row>
    <row r="2060">
      <c r="B2060" s="23"/>
      <c r="C2060" s="9"/>
      <c r="D2060" s="9"/>
      <c r="E2060" s="9"/>
      <c r="F2060" s="2"/>
      <c r="G2060" s="3"/>
      <c r="I2060" s="64" t="str">
        <f t="shared" si="4"/>
        <v/>
      </c>
      <c r="J2060" s="13" t="str">
        <f t="shared" si="1840"/>
        <v/>
      </c>
      <c r="K2060" s="13" t="str">
        <f t="shared" si="1879"/>
        <v/>
      </c>
      <c r="L2060" s="65" t="str">
        <f t="shared" ref="L2060:Z2060" si="2980">if($E2060="","",if($E2060="Injured",if(and(L$1=year(today()),L$1&lt;=$I2060,L$1&gt;=$H2060),0,if(and(L$1&lt;=$I2060,L$1&gt;=$H2060),$F2060,"")),if($E2060="Dropped",if(and(L$1&lt;=$I2060,L$1&gt;=$H2060),if(Year($D2060)=L$1,$F2060*0.8,if((year($D2060)+1)=L$1,$F2060*0.6,$F2060*0.4)) ,""),if($E2060="Minors",0,if($E2060="FA Contract",if(and(L$1&lt;=$I2060,L$1&gt;=$H2060),$F2060,""),if($E2060="YP Contract",if(L$1=$H2060,500000,if(L$1=($H2060+1),1000000,if(L$1=($H2060+2),1500000,"")))))))))</f>
        <v/>
      </c>
      <c r="M2060" s="65" t="str">
        <f t="shared" si="2980"/>
        <v/>
      </c>
      <c r="N2060" s="65" t="str">
        <f t="shared" si="2980"/>
        <v/>
      </c>
      <c r="O2060" s="65" t="str">
        <f t="shared" si="2980"/>
        <v/>
      </c>
      <c r="P2060" s="65" t="str">
        <f t="shared" si="2980"/>
        <v/>
      </c>
      <c r="Q2060" s="65" t="str">
        <f t="shared" si="2980"/>
        <v/>
      </c>
      <c r="R2060" s="65" t="str">
        <f t="shared" si="2980"/>
        <v/>
      </c>
      <c r="S2060" s="65" t="str">
        <f t="shared" si="2980"/>
        <v/>
      </c>
      <c r="T2060" s="65" t="str">
        <f t="shared" si="2980"/>
        <v/>
      </c>
      <c r="U2060" s="65" t="str">
        <f t="shared" si="2980"/>
        <v/>
      </c>
      <c r="V2060" s="65" t="str">
        <f t="shared" si="2980"/>
        <v/>
      </c>
      <c r="W2060" s="65" t="str">
        <f t="shared" si="2980"/>
        <v/>
      </c>
      <c r="X2060" s="65" t="str">
        <f t="shared" si="2980"/>
        <v/>
      </c>
      <c r="Y2060" s="65" t="str">
        <f t="shared" si="2980"/>
        <v/>
      </c>
      <c r="Z2060" s="65" t="str">
        <f t="shared" si="2980"/>
        <v/>
      </c>
    </row>
    <row r="2061">
      <c r="B2061" s="23"/>
      <c r="C2061" s="9"/>
      <c r="D2061" s="9"/>
      <c r="E2061" s="9"/>
      <c r="F2061" s="2"/>
      <c r="G2061" s="3"/>
      <c r="I2061" s="64" t="str">
        <f t="shared" si="4"/>
        <v/>
      </c>
      <c r="J2061" s="13" t="str">
        <f t="shared" si="1840"/>
        <v/>
      </c>
      <c r="K2061" s="13" t="str">
        <f t="shared" si="1879"/>
        <v/>
      </c>
      <c r="L2061" s="65" t="str">
        <f t="shared" ref="L2061:Z2061" si="2981">if($E2061="","",if($E2061="Injured",if(and(L$1=year(today()),L$1&lt;=$I2061,L$1&gt;=$H2061),0,if(and(L$1&lt;=$I2061,L$1&gt;=$H2061),$F2061,"")),if($E2061="Dropped",if(and(L$1&lt;=$I2061,L$1&gt;=$H2061),if(Year($D2061)=L$1,$F2061*0.8,if((year($D2061)+1)=L$1,$F2061*0.6,$F2061*0.4)) ,""),if($E2061="Minors",0,if($E2061="FA Contract",if(and(L$1&lt;=$I2061,L$1&gt;=$H2061),$F2061,""),if($E2061="YP Contract",if(L$1=$H2061,500000,if(L$1=($H2061+1),1000000,if(L$1=($H2061+2),1500000,"")))))))))</f>
        <v/>
      </c>
      <c r="M2061" s="65" t="str">
        <f t="shared" si="2981"/>
        <v/>
      </c>
      <c r="N2061" s="65" t="str">
        <f t="shared" si="2981"/>
        <v/>
      </c>
      <c r="O2061" s="65" t="str">
        <f t="shared" si="2981"/>
        <v/>
      </c>
      <c r="P2061" s="65" t="str">
        <f t="shared" si="2981"/>
        <v/>
      </c>
      <c r="Q2061" s="65" t="str">
        <f t="shared" si="2981"/>
        <v/>
      </c>
      <c r="R2061" s="65" t="str">
        <f t="shared" si="2981"/>
        <v/>
      </c>
      <c r="S2061" s="65" t="str">
        <f t="shared" si="2981"/>
        <v/>
      </c>
      <c r="T2061" s="65" t="str">
        <f t="shared" si="2981"/>
        <v/>
      </c>
      <c r="U2061" s="65" t="str">
        <f t="shared" si="2981"/>
        <v/>
      </c>
      <c r="V2061" s="65" t="str">
        <f t="shared" si="2981"/>
        <v/>
      </c>
      <c r="W2061" s="65" t="str">
        <f t="shared" si="2981"/>
        <v/>
      </c>
      <c r="X2061" s="65" t="str">
        <f t="shared" si="2981"/>
        <v/>
      </c>
      <c r="Y2061" s="65" t="str">
        <f t="shared" si="2981"/>
        <v/>
      </c>
      <c r="Z2061" s="65" t="str">
        <f t="shared" si="2981"/>
        <v/>
      </c>
    </row>
    <row r="2062">
      <c r="B2062" s="23"/>
      <c r="C2062" s="9"/>
      <c r="D2062" s="9"/>
      <c r="E2062" s="9"/>
      <c r="F2062" s="2"/>
      <c r="G2062" s="3"/>
      <c r="I2062" s="64" t="str">
        <f t="shared" si="4"/>
        <v/>
      </c>
      <c r="J2062" s="13" t="str">
        <f t="shared" si="1840"/>
        <v/>
      </c>
      <c r="K2062" s="13" t="str">
        <f t="shared" si="1879"/>
        <v/>
      </c>
      <c r="L2062" s="65" t="str">
        <f t="shared" ref="L2062:Z2062" si="2982">if($E2062="","",if($E2062="Injured",if(and(L$1=year(today()),L$1&lt;=$I2062,L$1&gt;=$H2062),0,if(and(L$1&lt;=$I2062,L$1&gt;=$H2062),$F2062,"")),if($E2062="Dropped",if(and(L$1&lt;=$I2062,L$1&gt;=$H2062),if(Year($D2062)=L$1,$F2062*0.8,if((year($D2062)+1)=L$1,$F2062*0.6,$F2062*0.4)) ,""),if($E2062="Minors",0,if($E2062="FA Contract",if(and(L$1&lt;=$I2062,L$1&gt;=$H2062),$F2062,""),if($E2062="YP Contract",if(L$1=$H2062,500000,if(L$1=($H2062+1),1000000,if(L$1=($H2062+2),1500000,"")))))))))</f>
        <v/>
      </c>
      <c r="M2062" s="65" t="str">
        <f t="shared" si="2982"/>
        <v/>
      </c>
      <c r="N2062" s="65" t="str">
        <f t="shared" si="2982"/>
        <v/>
      </c>
      <c r="O2062" s="65" t="str">
        <f t="shared" si="2982"/>
        <v/>
      </c>
      <c r="P2062" s="65" t="str">
        <f t="shared" si="2982"/>
        <v/>
      </c>
      <c r="Q2062" s="65" t="str">
        <f t="shared" si="2982"/>
        <v/>
      </c>
      <c r="R2062" s="65" t="str">
        <f t="shared" si="2982"/>
        <v/>
      </c>
      <c r="S2062" s="65" t="str">
        <f t="shared" si="2982"/>
        <v/>
      </c>
      <c r="T2062" s="65" t="str">
        <f t="shared" si="2982"/>
        <v/>
      </c>
      <c r="U2062" s="65" t="str">
        <f t="shared" si="2982"/>
        <v/>
      </c>
      <c r="V2062" s="65" t="str">
        <f t="shared" si="2982"/>
        <v/>
      </c>
      <c r="W2062" s="65" t="str">
        <f t="shared" si="2982"/>
        <v/>
      </c>
      <c r="X2062" s="65" t="str">
        <f t="shared" si="2982"/>
        <v/>
      </c>
      <c r="Y2062" s="65" t="str">
        <f t="shared" si="2982"/>
        <v/>
      </c>
      <c r="Z2062" s="65" t="str">
        <f t="shared" si="2982"/>
        <v/>
      </c>
    </row>
    <row r="2063">
      <c r="B2063" s="23"/>
      <c r="C2063" s="9"/>
      <c r="D2063" s="9"/>
      <c r="E2063" s="9"/>
      <c r="F2063" s="2"/>
      <c r="G2063" s="3"/>
      <c r="I2063" s="64" t="str">
        <f t="shared" si="4"/>
        <v/>
      </c>
      <c r="J2063" s="13" t="str">
        <f t="shared" si="1840"/>
        <v/>
      </c>
      <c r="K2063" s="13" t="str">
        <f t="shared" si="1879"/>
        <v/>
      </c>
      <c r="L2063" s="65" t="str">
        <f t="shared" ref="L2063:Z2063" si="2983">if($E2063="","",if($E2063="Injured",if(and(L$1=year(today()),L$1&lt;=$I2063,L$1&gt;=$H2063),0,if(and(L$1&lt;=$I2063,L$1&gt;=$H2063),$F2063,"")),if($E2063="Dropped",if(and(L$1&lt;=$I2063,L$1&gt;=$H2063),if(Year($D2063)=L$1,$F2063*0.8,if((year($D2063)+1)=L$1,$F2063*0.6,$F2063*0.4)) ,""),if($E2063="Minors",0,if($E2063="FA Contract",if(and(L$1&lt;=$I2063,L$1&gt;=$H2063),$F2063,""),if($E2063="YP Contract",if(L$1=$H2063,500000,if(L$1=($H2063+1),1000000,if(L$1=($H2063+2),1500000,"")))))))))</f>
        <v/>
      </c>
      <c r="M2063" s="65" t="str">
        <f t="shared" si="2983"/>
        <v/>
      </c>
      <c r="N2063" s="65" t="str">
        <f t="shared" si="2983"/>
        <v/>
      </c>
      <c r="O2063" s="65" t="str">
        <f t="shared" si="2983"/>
        <v/>
      </c>
      <c r="P2063" s="65" t="str">
        <f t="shared" si="2983"/>
        <v/>
      </c>
      <c r="Q2063" s="65" t="str">
        <f t="shared" si="2983"/>
        <v/>
      </c>
      <c r="R2063" s="65" t="str">
        <f t="shared" si="2983"/>
        <v/>
      </c>
      <c r="S2063" s="65" t="str">
        <f t="shared" si="2983"/>
        <v/>
      </c>
      <c r="T2063" s="65" t="str">
        <f t="shared" si="2983"/>
        <v/>
      </c>
      <c r="U2063" s="65" t="str">
        <f t="shared" si="2983"/>
        <v/>
      </c>
      <c r="V2063" s="65" t="str">
        <f t="shared" si="2983"/>
        <v/>
      </c>
      <c r="W2063" s="65" t="str">
        <f t="shared" si="2983"/>
        <v/>
      </c>
      <c r="X2063" s="65" t="str">
        <f t="shared" si="2983"/>
        <v/>
      </c>
      <c r="Y2063" s="65" t="str">
        <f t="shared" si="2983"/>
        <v/>
      </c>
      <c r="Z2063" s="65" t="str">
        <f t="shared" si="2983"/>
        <v/>
      </c>
    </row>
    <row r="2064">
      <c r="B2064" s="23"/>
      <c r="C2064" s="9"/>
      <c r="D2064" s="9"/>
      <c r="E2064" s="9"/>
      <c r="F2064" s="2"/>
      <c r="G2064" s="3"/>
      <c r="I2064" s="64" t="str">
        <f t="shared" si="4"/>
        <v/>
      </c>
      <c r="J2064" s="13" t="str">
        <f t="shared" si="1840"/>
        <v/>
      </c>
      <c r="K2064" s="13" t="str">
        <f t="shared" si="1879"/>
        <v/>
      </c>
      <c r="L2064" s="65" t="str">
        <f t="shared" ref="L2064:Z2064" si="2984">if($E2064="","",if($E2064="Injured",if(and(L$1=year(today()),L$1&lt;=$I2064,L$1&gt;=$H2064),0,if(and(L$1&lt;=$I2064,L$1&gt;=$H2064),$F2064,"")),if($E2064="Dropped",if(and(L$1&lt;=$I2064,L$1&gt;=$H2064),if(Year($D2064)=L$1,$F2064*0.8,if((year($D2064)+1)=L$1,$F2064*0.6,$F2064*0.4)) ,""),if($E2064="Minors",0,if($E2064="FA Contract",if(and(L$1&lt;=$I2064,L$1&gt;=$H2064),$F2064,""),if($E2064="YP Contract",if(L$1=$H2064,500000,if(L$1=($H2064+1),1000000,if(L$1=($H2064+2),1500000,"")))))))))</f>
        <v/>
      </c>
      <c r="M2064" s="65" t="str">
        <f t="shared" si="2984"/>
        <v/>
      </c>
      <c r="N2064" s="65" t="str">
        <f t="shared" si="2984"/>
        <v/>
      </c>
      <c r="O2064" s="65" t="str">
        <f t="shared" si="2984"/>
        <v/>
      </c>
      <c r="P2064" s="65" t="str">
        <f t="shared" si="2984"/>
        <v/>
      </c>
      <c r="Q2064" s="65" t="str">
        <f t="shared" si="2984"/>
        <v/>
      </c>
      <c r="R2064" s="65" t="str">
        <f t="shared" si="2984"/>
        <v/>
      </c>
      <c r="S2064" s="65" t="str">
        <f t="shared" si="2984"/>
        <v/>
      </c>
      <c r="T2064" s="65" t="str">
        <f t="shared" si="2984"/>
        <v/>
      </c>
      <c r="U2064" s="65" t="str">
        <f t="shared" si="2984"/>
        <v/>
      </c>
      <c r="V2064" s="65" t="str">
        <f t="shared" si="2984"/>
        <v/>
      </c>
      <c r="W2064" s="65" t="str">
        <f t="shared" si="2984"/>
        <v/>
      </c>
      <c r="X2064" s="65" t="str">
        <f t="shared" si="2984"/>
        <v/>
      </c>
      <c r="Y2064" s="65" t="str">
        <f t="shared" si="2984"/>
        <v/>
      </c>
      <c r="Z2064" s="65" t="str">
        <f t="shared" si="2984"/>
        <v/>
      </c>
    </row>
    <row r="2065">
      <c r="B2065" s="23"/>
      <c r="C2065" s="9"/>
      <c r="D2065" s="9"/>
      <c r="E2065" s="9"/>
      <c r="F2065" s="2"/>
      <c r="G2065" s="3"/>
      <c r="I2065" s="64" t="str">
        <f t="shared" si="4"/>
        <v/>
      </c>
      <c r="J2065" s="13" t="str">
        <f t="shared" si="1840"/>
        <v/>
      </c>
      <c r="K2065" s="13" t="str">
        <f t="shared" si="1879"/>
        <v/>
      </c>
      <c r="L2065" s="65" t="str">
        <f t="shared" ref="L2065:Z2065" si="2985">if($E2065="","",if($E2065="Injured",if(and(L$1=year(today()),L$1&lt;=$I2065,L$1&gt;=$H2065),0,if(and(L$1&lt;=$I2065,L$1&gt;=$H2065),$F2065,"")),if($E2065="Dropped",if(and(L$1&lt;=$I2065,L$1&gt;=$H2065),if(Year($D2065)=L$1,$F2065*0.8,if((year($D2065)+1)=L$1,$F2065*0.6,$F2065*0.4)) ,""),if($E2065="Minors",0,if($E2065="FA Contract",if(and(L$1&lt;=$I2065,L$1&gt;=$H2065),$F2065,""),if($E2065="YP Contract",if(L$1=$H2065,500000,if(L$1=($H2065+1),1000000,if(L$1=($H2065+2),1500000,"")))))))))</f>
        <v/>
      </c>
      <c r="M2065" s="65" t="str">
        <f t="shared" si="2985"/>
        <v/>
      </c>
      <c r="N2065" s="65" t="str">
        <f t="shared" si="2985"/>
        <v/>
      </c>
      <c r="O2065" s="65" t="str">
        <f t="shared" si="2985"/>
        <v/>
      </c>
      <c r="P2065" s="65" t="str">
        <f t="shared" si="2985"/>
        <v/>
      </c>
      <c r="Q2065" s="65" t="str">
        <f t="shared" si="2985"/>
        <v/>
      </c>
      <c r="R2065" s="65" t="str">
        <f t="shared" si="2985"/>
        <v/>
      </c>
      <c r="S2065" s="65" t="str">
        <f t="shared" si="2985"/>
        <v/>
      </c>
      <c r="T2065" s="65" t="str">
        <f t="shared" si="2985"/>
        <v/>
      </c>
      <c r="U2065" s="65" t="str">
        <f t="shared" si="2985"/>
        <v/>
      </c>
      <c r="V2065" s="65" t="str">
        <f t="shared" si="2985"/>
        <v/>
      </c>
      <c r="W2065" s="65" t="str">
        <f t="shared" si="2985"/>
        <v/>
      </c>
      <c r="X2065" s="65" t="str">
        <f t="shared" si="2985"/>
        <v/>
      </c>
      <c r="Y2065" s="65" t="str">
        <f t="shared" si="2985"/>
        <v/>
      </c>
      <c r="Z2065" s="65" t="str">
        <f t="shared" si="2985"/>
        <v/>
      </c>
    </row>
    <row r="2066">
      <c r="B2066" s="23"/>
      <c r="C2066" s="9"/>
      <c r="D2066" s="9"/>
      <c r="E2066" s="9"/>
      <c r="F2066" s="2"/>
      <c r="G2066" s="3"/>
      <c r="I2066" s="64" t="str">
        <f t="shared" si="4"/>
        <v/>
      </c>
      <c r="J2066" s="13" t="str">
        <f t="shared" si="1840"/>
        <v/>
      </c>
      <c r="K2066" s="13" t="str">
        <f t="shared" si="1879"/>
        <v/>
      </c>
      <c r="L2066" s="65" t="str">
        <f t="shared" ref="L2066:Z2066" si="2986">if($E2066="","",if($E2066="Injured",if(and(L$1=year(today()),L$1&lt;=$I2066,L$1&gt;=$H2066),0,if(and(L$1&lt;=$I2066,L$1&gt;=$H2066),$F2066,"")),if($E2066="Dropped",if(and(L$1&lt;=$I2066,L$1&gt;=$H2066),if(Year($D2066)=L$1,$F2066*0.8,if((year($D2066)+1)=L$1,$F2066*0.6,$F2066*0.4)) ,""),if($E2066="Minors",0,if($E2066="FA Contract",if(and(L$1&lt;=$I2066,L$1&gt;=$H2066),$F2066,""),if($E2066="YP Contract",if(L$1=$H2066,500000,if(L$1=($H2066+1),1000000,if(L$1=($H2066+2),1500000,"")))))))))</f>
        <v/>
      </c>
      <c r="M2066" s="65" t="str">
        <f t="shared" si="2986"/>
        <v/>
      </c>
      <c r="N2066" s="65" t="str">
        <f t="shared" si="2986"/>
        <v/>
      </c>
      <c r="O2066" s="65" t="str">
        <f t="shared" si="2986"/>
        <v/>
      </c>
      <c r="P2066" s="65" t="str">
        <f t="shared" si="2986"/>
        <v/>
      </c>
      <c r="Q2066" s="65" t="str">
        <f t="shared" si="2986"/>
        <v/>
      </c>
      <c r="R2066" s="65" t="str">
        <f t="shared" si="2986"/>
        <v/>
      </c>
      <c r="S2066" s="65" t="str">
        <f t="shared" si="2986"/>
        <v/>
      </c>
      <c r="T2066" s="65" t="str">
        <f t="shared" si="2986"/>
        <v/>
      </c>
      <c r="U2066" s="65" t="str">
        <f t="shared" si="2986"/>
        <v/>
      </c>
      <c r="V2066" s="65" t="str">
        <f t="shared" si="2986"/>
        <v/>
      </c>
      <c r="W2066" s="65" t="str">
        <f t="shared" si="2986"/>
        <v/>
      </c>
      <c r="X2066" s="65" t="str">
        <f t="shared" si="2986"/>
        <v/>
      </c>
      <c r="Y2066" s="65" t="str">
        <f t="shared" si="2986"/>
        <v/>
      </c>
      <c r="Z2066" s="65" t="str">
        <f t="shared" si="2986"/>
        <v/>
      </c>
    </row>
    <row r="2067">
      <c r="B2067" s="23"/>
      <c r="C2067" s="9"/>
      <c r="D2067" s="9"/>
      <c r="E2067" s="9"/>
      <c r="F2067" s="2"/>
      <c r="G2067" s="3"/>
      <c r="I2067" s="64" t="str">
        <f t="shared" si="4"/>
        <v/>
      </c>
      <c r="J2067" s="13" t="str">
        <f t="shared" si="1840"/>
        <v/>
      </c>
      <c r="K2067" s="13" t="str">
        <f t="shared" si="1879"/>
        <v/>
      </c>
      <c r="L2067" s="65" t="str">
        <f t="shared" ref="L2067:Z2067" si="2987">if($E2067="","",if($E2067="Injured",if(and(L$1=year(today()),L$1&lt;=$I2067,L$1&gt;=$H2067),0,if(and(L$1&lt;=$I2067,L$1&gt;=$H2067),$F2067,"")),if($E2067="Dropped",if(and(L$1&lt;=$I2067,L$1&gt;=$H2067),if(Year($D2067)=L$1,$F2067*0.8,if((year($D2067)+1)=L$1,$F2067*0.6,$F2067*0.4)) ,""),if($E2067="Minors",0,if($E2067="FA Contract",if(and(L$1&lt;=$I2067,L$1&gt;=$H2067),$F2067,""),if($E2067="YP Contract",if(L$1=$H2067,500000,if(L$1=($H2067+1),1000000,if(L$1=($H2067+2),1500000,"")))))))))</f>
        <v/>
      </c>
      <c r="M2067" s="65" t="str">
        <f t="shared" si="2987"/>
        <v/>
      </c>
      <c r="N2067" s="65" t="str">
        <f t="shared" si="2987"/>
        <v/>
      </c>
      <c r="O2067" s="65" t="str">
        <f t="shared" si="2987"/>
        <v/>
      </c>
      <c r="P2067" s="65" t="str">
        <f t="shared" si="2987"/>
        <v/>
      </c>
      <c r="Q2067" s="65" t="str">
        <f t="shared" si="2987"/>
        <v/>
      </c>
      <c r="R2067" s="65" t="str">
        <f t="shared" si="2987"/>
        <v/>
      </c>
      <c r="S2067" s="65" t="str">
        <f t="shared" si="2987"/>
        <v/>
      </c>
      <c r="T2067" s="65" t="str">
        <f t="shared" si="2987"/>
        <v/>
      </c>
      <c r="U2067" s="65" t="str">
        <f t="shared" si="2987"/>
        <v/>
      </c>
      <c r="V2067" s="65" t="str">
        <f t="shared" si="2987"/>
        <v/>
      </c>
      <c r="W2067" s="65" t="str">
        <f t="shared" si="2987"/>
        <v/>
      </c>
      <c r="X2067" s="65" t="str">
        <f t="shared" si="2987"/>
        <v/>
      </c>
      <c r="Y2067" s="65" t="str">
        <f t="shared" si="2987"/>
        <v/>
      </c>
      <c r="Z2067" s="65" t="str">
        <f t="shared" si="2987"/>
        <v/>
      </c>
    </row>
    <row r="2068">
      <c r="B2068" s="23"/>
      <c r="C2068" s="9"/>
      <c r="D2068" s="9"/>
      <c r="E2068" s="9"/>
      <c r="F2068" s="2"/>
      <c r="G2068" s="3"/>
      <c r="I2068" s="64" t="str">
        <f t="shared" si="4"/>
        <v/>
      </c>
      <c r="J2068" s="13" t="str">
        <f t="shared" si="1840"/>
        <v/>
      </c>
      <c r="K2068" s="13" t="str">
        <f t="shared" si="1879"/>
        <v/>
      </c>
      <c r="L2068" s="65" t="str">
        <f t="shared" ref="L2068:Z2068" si="2988">if($E2068="","",if($E2068="Injured",if(and(L$1=year(today()),L$1&lt;=$I2068,L$1&gt;=$H2068),0,if(and(L$1&lt;=$I2068,L$1&gt;=$H2068),$F2068,"")),if($E2068="Dropped",if(and(L$1&lt;=$I2068,L$1&gt;=$H2068),if(Year($D2068)=L$1,$F2068*0.8,if((year($D2068)+1)=L$1,$F2068*0.6,$F2068*0.4)) ,""),if($E2068="Minors",0,if($E2068="FA Contract",if(and(L$1&lt;=$I2068,L$1&gt;=$H2068),$F2068,""),if($E2068="YP Contract",if(L$1=$H2068,500000,if(L$1=($H2068+1),1000000,if(L$1=($H2068+2),1500000,"")))))))))</f>
        <v/>
      </c>
      <c r="M2068" s="65" t="str">
        <f t="shared" si="2988"/>
        <v/>
      </c>
      <c r="N2068" s="65" t="str">
        <f t="shared" si="2988"/>
        <v/>
      </c>
      <c r="O2068" s="65" t="str">
        <f t="shared" si="2988"/>
        <v/>
      </c>
      <c r="P2068" s="65" t="str">
        <f t="shared" si="2988"/>
        <v/>
      </c>
      <c r="Q2068" s="65" t="str">
        <f t="shared" si="2988"/>
        <v/>
      </c>
      <c r="R2068" s="65" t="str">
        <f t="shared" si="2988"/>
        <v/>
      </c>
      <c r="S2068" s="65" t="str">
        <f t="shared" si="2988"/>
        <v/>
      </c>
      <c r="T2068" s="65" t="str">
        <f t="shared" si="2988"/>
        <v/>
      </c>
      <c r="U2068" s="65" t="str">
        <f t="shared" si="2988"/>
        <v/>
      </c>
      <c r="V2068" s="65" t="str">
        <f t="shared" si="2988"/>
        <v/>
      </c>
      <c r="W2068" s="65" t="str">
        <f t="shared" si="2988"/>
        <v/>
      </c>
      <c r="X2068" s="65" t="str">
        <f t="shared" si="2988"/>
        <v/>
      </c>
      <c r="Y2068" s="65" t="str">
        <f t="shared" si="2988"/>
        <v/>
      </c>
      <c r="Z2068" s="65" t="str">
        <f t="shared" si="2988"/>
        <v/>
      </c>
    </row>
    <row r="2069">
      <c r="B2069" s="23"/>
      <c r="C2069" s="9"/>
      <c r="D2069" s="9"/>
      <c r="E2069" s="9"/>
      <c r="F2069" s="2"/>
      <c r="G2069" s="3"/>
      <c r="I2069" s="64" t="str">
        <f t="shared" si="4"/>
        <v/>
      </c>
      <c r="J2069" s="13" t="str">
        <f t="shared" si="1840"/>
        <v/>
      </c>
      <c r="K2069" s="13" t="str">
        <f t="shared" si="1879"/>
        <v/>
      </c>
      <c r="L2069" s="65" t="str">
        <f t="shared" ref="L2069:Z2069" si="2989">if($E2069="","",if($E2069="Injured",if(and(L$1=year(today()),L$1&lt;=$I2069,L$1&gt;=$H2069),0,if(and(L$1&lt;=$I2069,L$1&gt;=$H2069),$F2069,"")),if($E2069="Dropped",if(and(L$1&lt;=$I2069,L$1&gt;=$H2069),if(Year($D2069)=L$1,$F2069*0.8,if((year($D2069)+1)=L$1,$F2069*0.6,$F2069*0.4)) ,""),if($E2069="Minors",0,if($E2069="FA Contract",if(and(L$1&lt;=$I2069,L$1&gt;=$H2069),$F2069,""),if($E2069="YP Contract",if(L$1=$H2069,500000,if(L$1=($H2069+1),1000000,if(L$1=($H2069+2),1500000,"")))))))))</f>
        <v/>
      </c>
      <c r="M2069" s="65" t="str">
        <f t="shared" si="2989"/>
        <v/>
      </c>
      <c r="N2069" s="65" t="str">
        <f t="shared" si="2989"/>
        <v/>
      </c>
      <c r="O2069" s="65" t="str">
        <f t="shared" si="2989"/>
        <v/>
      </c>
      <c r="P2069" s="65" t="str">
        <f t="shared" si="2989"/>
        <v/>
      </c>
      <c r="Q2069" s="65" t="str">
        <f t="shared" si="2989"/>
        <v/>
      </c>
      <c r="R2069" s="65" t="str">
        <f t="shared" si="2989"/>
        <v/>
      </c>
      <c r="S2069" s="65" t="str">
        <f t="shared" si="2989"/>
        <v/>
      </c>
      <c r="T2069" s="65" t="str">
        <f t="shared" si="2989"/>
        <v/>
      </c>
      <c r="U2069" s="65" t="str">
        <f t="shared" si="2989"/>
        <v/>
      </c>
      <c r="V2069" s="65" t="str">
        <f t="shared" si="2989"/>
        <v/>
      </c>
      <c r="W2069" s="65" t="str">
        <f t="shared" si="2989"/>
        <v/>
      </c>
      <c r="X2069" s="65" t="str">
        <f t="shared" si="2989"/>
        <v/>
      </c>
      <c r="Y2069" s="65" t="str">
        <f t="shared" si="2989"/>
        <v/>
      </c>
      <c r="Z2069" s="65" t="str">
        <f t="shared" si="2989"/>
        <v/>
      </c>
    </row>
    <row r="2070">
      <c r="B2070" s="23"/>
      <c r="C2070" s="9"/>
      <c r="D2070" s="9"/>
      <c r="E2070" s="9"/>
      <c r="F2070" s="2"/>
      <c r="G2070" s="3"/>
      <c r="I2070" s="64" t="str">
        <f t="shared" si="4"/>
        <v/>
      </c>
      <c r="J2070" s="13" t="str">
        <f t="shared" si="1840"/>
        <v/>
      </c>
      <c r="K2070" s="13" t="str">
        <f t="shared" si="1879"/>
        <v/>
      </c>
      <c r="L2070" s="65" t="str">
        <f t="shared" ref="L2070:Z2070" si="2990">if($E2070="","",if($E2070="Injured",if(and(L$1=year(today()),L$1&lt;=$I2070,L$1&gt;=$H2070),0,if(and(L$1&lt;=$I2070,L$1&gt;=$H2070),$F2070,"")),if($E2070="Dropped",if(and(L$1&lt;=$I2070,L$1&gt;=$H2070),if(Year($D2070)=L$1,$F2070*0.8,if((year($D2070)+1)=L$1,$F2070*0.6,$F2070*0.4)) ,""),if($E2070="Minors",0,if($E2070="FA Contract",if(and(L$1&lt;=$I2070,L$1&gt;=$H2070),$F2070,""),if($E2070="YP Contract",if(L$1=$H2070,500000,if(L$1=($H2070+1),1000000,if(L$1=($H2070+2),1500000,"")))))))))</f>
        <v/>
      </c>
      <c r="M2070" s="65" t="str">
        <f t="shared" si="2990"/>
        <v/>
      </c>
      <c r="N2070" s="65" t="str">
        <f t="shared" si="2990"/>
        <v/>
      </c>
      <c r="O2070" s="65" t="str">
        <f t="shared" si="2990"/>
        <v/>
      </c>
      <c r="P2070" s="65" t="str">
        <f t="shared" si="2990"/>
        <v/>
      </c>
      <c r="Q2070" s="65" t="str">
        <f t="shared" si="2990"/>
        <v/>
      </c>
      <c r="R2070" s="65" t="str">
        <f t="shared" si="2990"/>
        <v/>
      </c>
      <c r="S2070" s="65" t="str">
        <f t="shared" si="2990"/>
        <v/>
      </c>
      <c r="T2070" s="65" t="str">
        <f t="shared" si="2990"/>
        <v/>
      </c>
      <c r="U2070" s="65" t="str">
        <f t="shared" si="2990"/>
        <v/>
      </c>
      <c r="V2070" s="65" t="str">
        <f t="shared" si="2990"/>
        <v/>
      </c>
      <c r="W2070" s="65" t="str">
        <f t="shared" si="2990"/>
        <v/>
      </c>
      <c r="X2070" s="65" t="str">
        <f t="shared" si="2990"/>
        <v/>
      </c>
      <c r="Y2070" s="65" t="str">
        <f t="shared" si="2990"/>
        <v/>
      </c>
      <c r="Z2070" s="65" t="str">
        <f t="shared" si="2990"/>
        <v/>
      </c>
    </row>
    <row r="2071">
      <c r="B2071" s="23"/>
      <c r="C2071" s="9"/>
      <c r="D2071" s="9"/>
      <c r="E2071" s="9"/>
      <c r="F2071" s="2"/>
      <c r="G2071" s="3"/>
      <c r="I2071" s="64" t="str">
        <f t="shared" si="4"/>
        <v/>
      </c>
      <c r="J2071" s="13" t="str">
        <f t="shared" si="1840"/>
        <v/>
      </c>
      <c r="K2071" s="13" t="str">
        <f t="shared" si="1879"/>
        <v/>
      </c>
      <c r="L2071" s="65" t="str">
        <f t="shared" ref="L2071:Z2071" si="2991">if($E2071="","",if($E2071="Injured",if(and(L$1=year(today()),L$1&lt;=$I2071,L$1&gt;=$H2071),0,if(and(L$1&lt;=$I2071,L$1&gt;=$H2071),$F2071,"")),if($E2071="Dropped",if(and(L$1&lt;=$I2071,L$1&gt;=$H2071),if(Year($D2071)=L$1,$F2071*0.8,if((year($D2071)+1)=L$1,$F2071*0.6,$F2071*0.4)) ,""),if($E2071="Minors",0,if($E2071="FA Contract",if(and(L$1&lt;=$I2071,L$1&gt;=$H2071),$F2071,""),if($E2071="YP Contract",if(L$1=$H2071,500000,if(L$1=($H2071+1),1000000,if(L$1=($H2071+2),1500000,"")))))))))</f>
        <v/>
      </c>
      <c r="M2071" s="65" t="str">
        <f t="shared" si="2991"/>
        <v/>
      </c>
      <c r="N2071" s="65" t="str">
        <f t="shared" si="2991"/>
        <v/>
      </c>
      <c r="O2071" s="65" t="str">
        <f t="shared" si="2991"/>
        <v/>
      </c>
      <c r="P2071" s="65" t="str">
        <f t="shared" si="2991"/>
        <v/>
      </c>
      <c r="Q2071" s="65" t="str">
        <f t="shared" si="2991"/>
        <v/>
      </c>
      <c r="R2071" s="65" t="str">
        <f t="shared" si="2991"/>
        <v/>
      </c>
      <c r="S2071" s="65" t="str">
        <f t="shared" si="2991"/>
        <v/>
      </c>
      <c r="T2071" s="65" t="str">
        <f t="shared" si="2991"/>
        <v/>
      </c>
      <c r="U2071" s="65" t="str">
        <f t="shared" si="2991"/>
        <v/>
      </c>
      <c r="V2071" s="65" t="str">
        <f t="shared" si="2991"/>
        <v/>
      </c>
      <c r="W2071" s="65" t="str">
        <f t="shared" si="2991"/>
        <v/>
      </c>
      <c r="X2071" s="65" t="str">
        <f t="shared" si="2991"/>
        <v/>
      </c>
      <c r="Y2071" s="65" t="str">
        <f t="shared" si="2991"/>
        <v/>
      </c>
      <c r="Z2071" s="65" t="str">
        <f t="shared" si="2991"/>
        <v/>
      </c>
    </row>
    <row r="2072">
      <c r="B2072" s="23"/>
      <c r="C2072" s="9"/>
      <c r="D2072" s="9"/>
      <c r="E2072" s="9"/>
      <c r="F2072" s="2"/>
      <c r="G2072" s="3"/>
      <c r="I2072" s="64" t="str">
        <f t="shared" si="4"/>
        <v/>
      </c>
      <c r="J2072" s="13" t="str">
        <f t="shared" si="1840"/>
        <v/>
      </c>
      <c r="K2072" s="13" t="str">
        <f t="shared" si="1879"/>
        <v/>
      </c>
      <c r="L2072" s="65" t="str">
        <f t="shared" ref="L2072:Z2072" si="2992">if($E2072="","",if($E2072="Injured",if(and(L$1=year(today()),L$1&lt;=$I2072,L$1&gt;=$H2072),0,if(and(L$1&lt;=$I2072,L$1&gt;=$H2072),$F2072,"")),if($E2072="Dropped",if(and(L$1&lt;=$I2072,L$1&gt;=$H2072),if(Year($D2072)=L$1,$F2072*0.8,if((year($D2072)+1)=L$1,$F2072*0.6,$F2072*0.4)) ,""),if($E2072="Minors",0,if($E2072="FA Contract",if(and(L$1&lt;=$I2072,L$1&gt;=$H2072),$F2072,""),if($E2072="YP Contract",if(L$1=$H2072,500000,if(L$1=($H2072+1),1000000,if(L$1=($H2072+2),1500000,"")))))))))</f>
        <v/>
      </c>
      <c r="M2072" s="65" t="str">
        <f t="shared" si="2992"/>
        <v/>
      </c>
      <c r="N2072" s="65" t="str">
        <f t="shared" si="2992"/>
        <v/>
      </c>
      <c r="O2072" s="65" t="str">
        <f t="shared" si="2992"/>
        <v/>
      </c>
      <c r="P2072" s="65" t="str">
        <f t="shared" si="2992"/>
        <v/>
      </c>
      <c r="Q2072" s="65" t="str">
        <f t="shared" si="2992"/>
        <v/>
      </c>
      <c r="R2072" s="65" t="str">
        <f t="shared" si="2992"/>
        <v/>
      </c>
      <c r="S2072" s="65" t="str">
        <f t="shared" si="2992"/>
        <v/>
      </c>
      <c r="T2072" s="65" t="str">
        <f t="shared" si="2992"/>
        <v/>
      </c>
      <c r="U2072" s="65" t="str">
        <f t="shared" si="2992"/>
        <v/>
      </c>
      <c r="V2072" s="65" t="str">
        <f t="shared" si="2992"/>
        <v/>
      </c>
      <c r="W2072" s="65" t="str">
        <f t="shared" si="2992"/>
        <v/>
      </c>
      <c r="X2072" s="65" t="str">
        <f t="shared" si="2992"/>
        <v/>
      </c>
      <c r="Y2072" s="65" t="str">
        <f t="shared" si="2992"/>
        <v/>
      </c>
      <c r="Z2072" s="65" t="str">
        <f t="shared" si="2992"/>
        <v/>
      </c>
    </row>
    <row r="2073">
      <c r="B2073" s="23"/>
      <c r="C2073" s="9"/>
      <c r="D2073" s="9"/>
      <c r="E2073" s="9"/>
      <c r="F2073" s="2"/>
      <c r="G2073" s="3"/>
      <c r="I2073" s="64" t="str">
        <f t="shared" si="4"/>
        <v/>
      </c>
      <c r="J2073" s="13" t="str">
        <f t="shared" si="1840"/>
        <v/>
      </c>
      <c r="K2073" s="13" t="str">
        <f t="shared" si="1879"/>
        <v/>
      </c>
      <c r="L2073" s="65" t="str">
        <f t="shared" ref="L2073:Z2073" si="2993">if($E2073="","",if($E2073="Injured",if(and(L$1=year(today()),L$1&lt;=$I2073,L$1&gt;=$H2073),0,if(and(L$1&lt;=$I2073,L$1&gt;=$H2073),$F2073,"")),if($E2073="Dropped",if(and(L$1&lt;=$I2073,L$1&gt;=$H2073),if(Year($D2073)=L$1,$F2073*0.8,if((year($D2073)+1)=L$1,$F2073*0.6,$F2073*0.4)) ,""),if($E2073="Minors",0,if($E2073="FA Contract",if(and(L$1&lt;=$I2073,L$1&gt;=$H2073),$F2073,""),if($E2073="YP Contract",if(L$1=$H2073,500000,if(L$1=($H2073+1),1000000,if(L$1=($H2073+2),1500000,"")))))))))</f>
        <v/>
      </c>
      <c r="M2073" s="65" t="str">
        <f t="shared" si="2993"/>
        <v/>
      </c>
      <c r="N2073" s="65" t="str">
        <f t="shared" si="2993"/>
        <v/>
      </c>
      <c r="O2073" s="65" t="str">
        <f t="shared" si="2993"/>
        <v/>
      </c>
      <c r="P2073" s="65" t="str">
        <f t="shared" si="2993"/>
        <v/>
      </c>
      <c r="Q2073" s="65" t="str">
        <f t="shared" si="2993"/>
        <v/>
      </c>
      <c r="R2073" s="65" t="str">
        <f t="shared" si="2993"/>
        <v/>
      </c>
      <c r="S2073" s="65" t="str">
        <f t="shared" si="2993"/>
        <v/>
      </c>
      <c r="T2073" s="65" t="str">
        <f t="shared" si="2993"/>
        <v/>
      </c>
      <c r="U2073" s="65" t="str">
        <f t="shared" si="2993"/>
        <v/>
      </c>
      <c r="V2073" s="65" t="str">
        <f t="shared" si="2993"/>
        <v/>
      </c>
      <c r="W2073" s="65" t="str">
        <f t="shared" si="2993"/>
        <v/>
      </c>
      <c r="X2073" s="65" t="str">
        <f t="shared" si="2993"/>
        <v/>
      </c>
      <c r="Y2073" s="65" t="str">
        <f t="shared" si="2993"/>
        <v/>
      </c>
      <c r="Z2073" s="65" t="str">
        <f t="shared" si="2993"/>
        <v/>
      </c>
    </row>
    <row r="2074">
      <c r="B2074" s="23"/>
      <c r="C2074" s="9"/>
      <c r="D2074" s="9"/>
      <c r="E2074" s="9"/>
      <c r="F2074" s="2"/>
      <c r="G2074" s="3"/>
      <c r="I2074" s="64" t="str">
        <f t="shared" si="4"/>
        <v/>
      </c>
      <c r="J2074" s="13" t="str">
        <f t="shared" si="1840"/>
        <v/>
      </c>
      <c r="K2074" s="13" t="str">
        <f t="shared" si="1879"/>
        <v/>
      </c>
      <c r="L2074" s="65" t="str">
        <f t="shared" ref="L2074:Z2074" si="2994">if($E2074="","",if($E2074="Injured",if(and(L$1=year(today()),L$1&lt;=$I2074,L$1&gt;=$H2074),0,if(and(L$1&lt;=$I2074,L$1&gt;=$H2074),$F2074,"")),if($E2074="Dropped",if(and(L$1&lt;=$I2074,L$1&gt;=$H2074),if(Year($D2074)=L$1,$F2074*0.8,if((year($D2074)+1)=L$1,$F2074*0.6,$F2074*0.4)) ,""),if($E2074="Minors",0,if($E2074="FA Contract",if(and(L$1&lt;=$I2074,L$1&gt;=$H2074),$F2074,""),if($E2074="YP Contract",if(L$1=$H2074,500000,if(L$1=($H2074+1),1000000,if(L$1=($H2074+2),1500000,"")))))))))</f>
        <v/>
      </c>
      <c r="M2074" s="65" t="str">
        <f t="shared" si="2994"/>
        <v/>
      </c>
      <c r="N2074" s="65" t="str">
        <f t="shared" si="2994"/>
        <v/>
      </c>
      <c r="O2074" s="65" t="str">
        <f t="shared" si="2994"/>
        <v/>
      </c>
      <c r="P2074" s="65" t="str">
        <f t="shared" si="2994"/>
        <v/>
      </c>
      <c r="Q2074" s="65" t="str">
        <f t="shared" si="2994"/>
        <v/>
      </c>
      <c r="R2074" s="65" t="str">
        <f t="shared" si="2994"/>
        <v/>
      </c>
      <c r="S2074" s="65" t="str">
        <f t="shared" si="2994"/>
        <v/>
      </c>
      <c r="T2074" s="65" t="str">
        <f t="shared" si="2994"/>
        <v/>
      </c>
      <c r="U2074" s="65" t="str">
        <f t="shared" si="2994"/>
        <v/>
      </c>
      <c r="V2074" s="65" t="str">
        <f t="shared" si="2994"/>
        <v/>
      </c>
      <c r="W2074" s="65" t="str">
        <f t="shared" si="2994"/>
        <v/>
      </c>
      <c r="X2074" s="65" t="str">
        <f t="shared" si="2994"/>
        <v/>
      </c>
      <c r="Y2074" s="65" t="str">
        <f t="shared" si="2994"/>
        <v/>
      </c>
      <c r="Z2074" s="65" t="str">
        <f t="shared" si="2994"/>
        <v/>
      </c>
    </row>
    <row r="2075">
      <c r="B2075" s="23"/>
      <c r="C2075" s="9"/>
      <c r="D2075" s="9"/>
      <c r="E2075" s="9"/>
      <c r="F2075" s="2"/>
      <c r="G2075" s="3"/>
      <c r="I2075" s="64" t="str">
        <f t="shared" si="4"/>
        <v/>
      </c>
      <c r="J2075" s="13" t="str">
        <f t="shared" si="1840"/>
        <v/>
      </c>
      <c r="K2075" s="13" t="str">
        <f t="shared" si="1879"/>
        <v/>
      </c>
      <c r="L2075" s="65" t="str">
        <f t="shared" ref="L2075:Z2075" si="2995">if($E2075="","",if($E2075="Injured",if(and(L$1=year(today()),L$1&lt;=$I2075,L$1&gt;=$H2075),0,if(and(L$1&lt;=$I2075,L$1&gt;=$H2075),$F2075,"")),if($E2075="Dropped",if(and(L$1&lt;=$I2075,L$1&gt;=$H2075),if(Year($D2075)=L$1,$F2075*0.8,if((year($D2075)+1)=L$1,$F2075*0.6,$F2075*0.4)) ,""),if($E2075="Minors",0,if($E2075="FA Contract",if(and(L$1&lt;=$I2075,L$1&gt;=$H2075),$F2075,""),if($E2075="YP Contract",if(L$1=$H2075,500000,if(L$1=($H2075+1),1000000,if(L$1=($H2075+2),1500000,"")))))))))</f>
        <v/>
      </c>
      <c r="M2075" s="65" t="str">
        <f t="shared" si="2995"/>
        <v/>
      </c>
      <c r="N2075" s="65" t="str">
        <f t="shared" si="2995"/>
        <v/>
      </c>
      <c r="O2075" s="65" t="str">
        <f t="shared" si="2995"/>
        <v/>
      </c>
      <c r="P2075" s="65" t="str">
        <f t="shared" si="2995"/>
        <v/>
      </c>
      <c r="Q2075" s="65" t="str">
        <f t="shared" si="2995"/>
        <v/>
      </c>
      <c r="R2075" s="65" t="str">
        <f t="shared" si="2995"/>
        <v/>
      </c>
      <c r="S2075" s="65" t="str">
        <f t="shared" si="2995"/>
        <v/>
      </c>
      <c r="T2075" s="65" t="str">
        <f t="shared" si="2995"/>
        <v/>
      </c>
      <c r="U2075" s="65" t="str">
        <f t="shared" si="2995"/>
        <v/>
      </c>
      <c r="V2075" s="65" t="str">
        <f t="shared" si="2995"/>
        <v/>
      </c>
      <c r="W2075" s="65" t="str">
        <f t="shared" si="2995"/>
        <v/>
      </c>
      <c r="X2075" s="65" t="str">
        <f t="shared" si="2995"/>
        <v/>
      </c>
      <c r="Y2075" s="65" t="str">
        <f t="shared" si="2995"/>
        <v/>
      </c>
      <c r="Z2075" s="65" t="str">
        <f t="shared" si="2995"/>
        <v/>
      </c>
    </row>
    <row r="2076">
      <c r="B2076" s="23"/>
      <c r="C2076" s="9"/>
      <c r="D2076" s="9"/>
      <c r="E2076" s="9"/>
      <c r="F2076" s="2"/>
      <c r="G2076" s="3"/>
      <c r="I2076" s="64" t="str">
        <f t="shared" si="4"/>
        <v/>
      </c>
      <c r="J2076" s="13" t="str">
        <f t="shared" si="1840"/>
        <v/>
      </c>
      <c r="K2076" s="13" t="str">
        <f t="shared" si="1879"/>
        <v/>
      </c>
      <c r="L2076" s="65" t="str">
        <f t="shared" ref="L2076:Z2076" si="2996">if($E2076="","",if($E2076="Injured",if(and(L$1=year(today()),L$1&lt;=$I2076,L$1&gt;=$H2076),0,if(and(L$1&lt;=$I2076,L$1&gt;=$H2076),$F2076,"")),if($E2076="Dropped",if(and(L$1&lt;=$I2076,L$1&gt;=$H2076),if(Year($D2076)=L$1,$F2076*0.8,if((year($D2076)+1)=L$1,$F2076*0.6,$F2076*0.4)) ,""),if($E2076="Minors",0,if($E2076="FA Contract",if(and(L$1&lt;=$I2076,L$1&gt;=$H2076),$F2076,""),if($E2076="YP Contract",if(L$1=$H2076,500000,if(L$1=($H2076+1),1000000,if(L$1=($H2076+2),1500000,"")))))))))</f>
        <v/>
      </c>
      <c r="M2076" s="65" t="str">
        <f t="shared" si="2996"/>
        <v/>
      </c>
      <c r="N2076" s="65" t="str">
        <f t="shared" si="2996"/>
        <v/>
      </c>
      <c r="O2076" s="65" t="str">
        <f t="shared" si="2996"/>
        <v/>
      </c>
      <c r="P2076" s="65" t="str">
        <f t="shared" si="2996"/>
        <v/>
      </c>
      <c r="Q2076" s="65" t="str">
        <f t="shared" si="2996"/>
        <v/>
      </c>
      <c r="R2076" s="65" t="str">
        <f t="shared" si="2996"/>
        <v/>
      </c>
      <c r="S2076" s="65" t="str">
        <f t="shared" si="2996"/>
        <v/>
      </c>
      <c r="T2076" s="65" t="str">
        <f t="shared" si="2996"/>
        <v/>
      </c>
      <c r="U2076" s="65" t="str">
        <f t="shared" si="2996"/>
        <v/>
      </c>
      <c r="V2076" s="65" t="str">
        <f t="shared" si="2996"/>
        <v/>
      </c>
      <c r="W2076" s="65" t="str">
        <f t="shared" si="2996"/>
        <v/>
      </c>
      <c r="X2076" s="65" t="str">
        <f t="shared" si="2996"/>
        <v/>
      </c>
      <c r="Y2076" s="65" t="str">
        <f t="shared" si="2996"/>
        <v/>
      </c>
      <c r="Z2076" s="65" t="str">
        <f t="shared" si="2996"/>
        <v/>
      </c>
    </row>
    <row r="2077">
      <c r="B2077" s="23"/>
      <c r="C2077" s="9"/>
      <c r="D2077" s="9"/>
      <c r="E2077" s="9"/>
      <c r="F2077" s="2"/>
      <c r="G2077" s="3"/>
      <c r="I2077" s="64" t="str">
        <f t="shared" si="4"/>
        <v/>
      </c>
      <c r="J2077" s="13" t="str">
        <f t="shared" si="1840"/>
        <v/>
      </c>
      <c r="K2077" s="13" t="str">
        <f t="shared" si="1879"/>
        <v/>
      </c>
      <c r="L2077" s="65" t="str">
        <f t="shared" ref="L2077:Z2077" si="2997">if($E2077="","",if($E2077="Injured",if(and(L$1=year(today()),L$1&lt;=$I2077,L$1&gt;=$H2077),0,if(and(L$1&lt;=$I2077,L$1&gt;=$H2077),$F2077,"")),if($E2077="Dropped",if(and(L$1&lt;=$I2077,L$1&gt;=$H2077),if(Year($D2077)=L$1,$F2077*0.8,if((year($D2077)+1)=L$1,$F2077*0.6,$F2077*0.4)) ,""),if($E2077="Minors",0,if($E2077="FA Contract",if(and(L$1&lt;=$I2077,L$1&gt;=$H2077),$F2077,""),if($E2077="YP Contract",if(L$1=$H2077,500000,if(L$1=($H2077+1),1000000,if(L$1=($H2077+2),1500000,"")))))))))</f>
        <v/>
      </c>
      <c r="M2077" s="65" t="str">
        <f t="shared" si="2997"/>
        <v/>
      </c>
      <c r="N2077" s="65" t="str">
        <f t="shared" si="2997"/>
        <v/>
      </c>
      <c r="O2077" s="65" t="str">
        <f t="shared" si="2997"/>
        <v/>
      </c>
      <c r="P2077" s="65" t="str">
        <f t="shared" si="2997"/>
        <v/>
      </c>
      <c r="Q2077" s="65" t="str">
        <f t="shared" si="2997"/>
        <v/>
      </c>
      <c r="R2077" s="65" t="str">
        <f t="shared" si="2997"/>
        <v/>
      </c>
      <c r="S2077" s="65" t="str">
        <f t="shared" si="2997"/>
        <v/>
      </c>
      <c r="T2077" s="65" t="str">
        <f t="shared" si="2997"/>
        <v/>
      </c>
      <c r="U2077" s="65" t="str">
        <f t="shared" si="2997"/>
        <v/>
      </c>
      <c r="V2077" s="65" t="str">
        <f t="shared" si="2997"/>
        <v/>
      </c>
      <c r="W2077" s="65" t="str">
        <f t="shared" si="2997"/>
        <v/>
      </c>
      <c r="X2077" s="65" t="str">
        <f t="shared" si="2997"/>
        <v/>
      </c>
      <c r="Y2077" s="65" t="str">
        <f t="shared" si="2997"/>
        <v/>
      </c>
      <c r="Z2077" s="65" t="str">
        <f t="shared" si="2997"/>
        <v/>
      </c>
    </row>
    <row r="2078">
      <c r="B2078" s="23"/>
      <c r="C2078" s="9"/>
      <c r="D2078" s="9"/>
      <c r="E2078" s="9"/>
      <c r="F2078" s="2"/>
      <c r="G2078" s="3"/>
      <c r="I2078" s="64" t="str">
        <f t="shared" si="4"/>
        <v/>
      </c>
      <c r="J2078" s="13" t="str">
        <f t="shared" si="1840"/>
        <v/>
      </c>
      <c r="K2078" s="13" t="str">
        <f t="shared" si="1879"/>
        <v/>
      </c>
      <c r="L2078" s="65" t="str">
        <f t="shared" ref="L2078:Z2078" si="2998">if($E2078="","",if($E2078="Injured",if(and(L$1=year(today()),L$1&lt;=$I2078,L$1&gt;=$H2078),0,if(and(L$1&lt;=$I2078,L$1&gt;=$H2078),$F2078,"")),if($E2078="Dropped",if(and(L$1&lt;=$I2078,L$1&gt;=$H2078),if(Year($D2078)=L$1,$F2078*0.8,if((year($D2078)+1)=L$1,$F2078*0.6,$F2078*0.4)) ,""),if($E2078="Minors",0,if($E2078="FA Contract",if(and(L$1&lt;=$I2078,L$1&gt;=$H2078),$F2078,""),if($E2078="YP Contract",if(L$1=$H2078,500000,if(L$1=($H2078+1),1000000,if(L$1=($H2078+2),1500000,"")))))))))</f>
        <v/>
      </c>
      <c r="M2078" s="65" t="str">
        <f t="shared" si="2998"/>
        <v/>
      </c>
      <c r="N2078" s="65" t="str">
        <f t="shared" si="2998"/>
        <v/>
      </c>
      <c r="O2078" s="65" t="str">
        <f t="shared" si="2998"/>
        <v/>
      </c>
      <c r="P2078" s="65" t="str">
        <f t="shared" si="2998"/>
        <v/>
      </c>
      <c r="Q2078" s="65" t="str">
        <f t="shared" si="2998"/>
        <v/>
      </c>
      <c r="R2078" s="65" t="str">
        <f t="shared" si="2998"/>
        <v/>
      </c>
      <c r="S2078" s="65" t="str">
        <f t="shared" si="2998"/>
        <v/>
      </c>
      <c r="T2078" s="65" t="str">
        <f t="shared" si="2998"/>
        <v/>
      </c>
      <c r="U2078" s="65" t="str">
        <f t="shared" si="2998"/>
        <v/>
      </c>
      <c r="V2078" s="65" t="str">
        <f t="shared" si="2998"/>
        <v/>
      </c>
      <c r="W2078" s="65" t="str">
        <f t="shared" si="2998"/>
        <v/>
      </c>
      <c r="X2078" s="65" t="str">
        <f t="shared" si="2998"/>
        <v/>
      </c>
      <c r="Y2078" s="65" t="str">
        <f t="shared" si="2998"/>
        <v/>
      </c>
      <c r="Z2078" s="65" t="str">
        <f t="shared" si="2998"/>
        <v/>
      </c>
    </row>
    <row r="2079">
      <c r="B2079" s="23"/>
      <c r="C2079" s="9"/>
      <c r="D2079" s="9"/>
      <c r="E2079" s="9"/>
      <c r="F2079" s="2"/>
      <c r="G2079" s="3"/>
      <c r="I2079" s="64" t="str">
        <f t="shared" si="4"/>
        <v/>
      </c>
      <c r="J2079" s="13" t="str">
        <f t="shared" si="1840"/>
        <v/>
      </c>
      <c r="K2079" s="13" t="str">
        <f t="shared" si="1879"/>
        <v/>
      </c>
      <c r="L2079" s="65" t="str">
        <f t="shared" ref="L2079:Z2079" si="2999">if($E2079="","",if($E2079="Injured",if(and(L$1=year(today()),L$1&lt;=$I2079,L$1&gt;=$H2079),0,if(and(L$1&lt;=$I2079,L$1&gt;=$H2079),$F2079,"")),if($E2079="Dropped",if(and(L$1&lt;=$I2079,L$1&gt;=$H2079),if(Year($D2079)=L$1,$F2079*0.8,if((year($D2079)+1)=L$1,$F2079*0.6,$F2079*0.4)) ,""),if($E2079="Minors",0,if($E2079="FA Contract",if(and(L$1&lt;=$I2079,L$1&gt;=$H2079),$F2079,""),if($E2079="YP Contract",if(L$1=$H2079,500000,if(L$1=($H2079+1),1000000,if(L$1=($H2079+2),1500000,"")))))))))</f>
        <v/>
      </c>
      <c r="M2079" s="65" t="str">
        <f t="shared" si="2999"/>
        <v/>
      </c>
      <c r="N2079" s="65" t="str">
        <f t="shared" si="2999"/>
        <v/>
      </c>
      <c r="O2079" s="65" t="str">
        <f t="shared" si="2999"/>
        <v/>
      </c>
      <c r="P2079" s="65" t="str">
        <f t="shared" si="2999"/>
        <v/>
      </c>
      <c r="Q2079" s="65" t="str">
        <f t="shared" si="2999"/>
        <v/>
      </c>
      <c r="R2079" s="65" t="str">
        <f t="shared" si="2999"/>
        <v/>
      </c>
      <c r="S2079" s="65" t="str">
        <f t="shared" si="2999"/>
        <v/>
      </c>
      <c r="T2079" s="65" t="str">
        <f t="shared" si="2999"/>
        <v/>
      </c>
      <c r="U2079" s="65" t="str">
        <f t="shared" si="2999"/>
        <v/>
      </c>
      <c r="V2079" s="65" t="str">
        <f t="shared" si="2999"/>
        <v/>
      </c>
      <c r="W2079" s="65" t="str">
        <f t="shared" si="2999"/>
        <v/>
      </c>
      <c r="X2079" s="65" t="str">
        <f t="shared" si="2999"/>
        <v/>
      </c>
      <c r="Y2079" s="65" t="str">
        <f t="shared" si="2999"/>
        <v/>
      </c>
      <c r="Z2079" s="65" t="str">
        <f t="shared" si="2999"/>
        <v/>
      </c>
    </row>
    <row r="2080">
      <c r="B2080" s="23"/>
      <c r="C2080" s="9"/>
      <c r="D2080" s="9"/>
      <c r="E2080" s="9"/>
      <c r="F2080" s="2"/>
      <c r="G2080" s="3"/>
      <c r="I2080" s="64" t="str">
        <f t="shared" si="4"/>
        <v/>
      </c>
      <c r="J2080" s="13" t="str">
        <f t="shared" si="1840"/>
        <v/>
      </c>
      <c r="K2080" s="13" t="str">
        <f t="shared" si="1879"/>
        <v/>
      </c>
      <c r="L2080" s="65" t="str">
        <f t="shared" ref="L2080:Z2080" si="3000">if($E2080="","",if($E2080="Injured",if(and(L$1=year(today()),L$1&lt;=$I2080,L$1&gt;=$H2080),0,if(and(L$1&lt;=$I2080,L$1&gt;=$H2080),$F2080,"")),if($E2080="Dropped",if(and(L$1&lt;=$I2080,L$1&gt;=$H2080),if(Year($D2080)=L$1,$F2080*0.8,if((year($D2080)+1)=L$1,$F2080*0.6,$F2080*0.4)) ,""),if($E2080="Minors",0,if($E2080="FA Contract",if(and(L$1&lt;=$I2080,L$1&gt;=$H2080),$F2080,""),if($E2080="YP Contract",if(L$1=$H2080,500000,if(L$1=($H2080+1),1000000,if(L$1=($H2080+2),1500000,"")))))))))</f>
        <v/>
      </c>
      <c r="M2080" s="65" t="str">
        <f t="shared" si="3000"/>
        <v/>
      </c>
      <c r="N2080" s="65" t="str">
        <f t="shared" si="3000"/>
        <v/>
      </c>
      <c r="O2080" s="65" t="str">
        <f t="shared" si="3000"/>
        <v/>
      </c>
      <c r="P2080" s="65" t="str">
        <f t="shared" si="3000"/>
        <v/>
      </c>
      <c r="Q2080" s="65" t="str">
        <f t="shared" si="3000"/>
        <v/>
      </c>
      <c r="R2080" s="65" t="str">
        <f t="shared" si="3000"/>
        <v/>
      </c>
      <c r="S2080" s="65" t="str">
        <f t="shared" si="3000"/>
        <v/>
      </c>
      <c r="T2080" s="65" t="str">
        <f t="shared" si="3000"/>
        <v/>
      </c>
      <c r="U2080" s="65" t="str">
        <f t="shared" si="3000"/>
        <v/>
      </c>
      <c r="V2080" s="65" t="str">
        <f t="shared" si="3000"/>
        <v/>
      </c>
      <c r="W2080" s="65" t="str">
        <f t="shared" si="3000"/>
        <v/>
      </c>
      <c r="X2080" s="65" t="str">
        <f t="shared" si="3000"/>
        <v/>
      </c>
      <c r="Y2080" s="65" t="str">
        <f t="shared" si="3000"/>
        <v/>
      </c>
      <c r="Z2080" s="65" t="str">
        <f t="shared" si="3000"/>
        <v/>
      </c>
    </row>
    <row r="2081">
      <c r="B2081" s="23"/>
      <c r="C2081" s="9"/>
      <c r="D2081" s="9"/>
      <c r="E2081" s="9"/>
      <c r="F2081" s="2"/>
      <c r="G2081" s="3"/>
      <c r="I2081" s="64" t="str">
        <f t="shared" si="4"/>
        <v/>
      </c>
      <c r="J2081" s="13" t="str">
        <f t="shared" si="1840"/>
        <v/>
      </c>
      <c r="K2081" s="13" t="str">
        <f t="shared" si="1879"/>
        <v/>
      </c>
      <c r="L2081" s="65" t="str">
        <f t="shared" ref="L2081:Z2081" si="3001">if($E2081="","",if($E2081="Injured",if(and(L$1=year(today()),L$1&lt;=$I2081,L$1&gt;=$H2081),0,if(and(L$1&lt;=$I2081,L$1&gt;=$H2081),$F2081,"")),if($E2081="Dropped",if(and(L$1&lt;=$I2081,L$1&gt;=$H2081),if(Year($D2081)=L$1,$F2081*0.8,if((year($D2081)+1)=L$1,$F2081*0.6,$F2081*0.4)) ,""),if($E2081="Minors",0,if($E2081="FA Contract",if(and(L$1&lt;=$I2081,L$1&gt;=$H2081),$F2081,""),if($E2081="YP Contract",if(L$1=$H2081,500000,if(L$1=($H2081+1),1000000,if(L$1=($H2081+2),1500000,"")))))))))</f>
        <v/>
      </c>
      <c r="M2081" s="65" t="str">
        <f t="shared" si="3001"/>
        <v/>
      </c>
      <c r="N2081" s="65" t="str">
        <f t="shared" si="3001"/>
        <v/>
      </c>
      <c r="O2081" s="65" t="str">
        <f t="shared" si="3001"/>
        <v/>
      </c>
      <c r="P2081" s="65" t="str">
        <f t="shared" si="3001"/>
        <v/>
      </c>
      <c r="Q2081" s="65" t="str">
        <f t="shared" si="3001"/>
        <v/>
      </c>
      <c r="R2081" s="65" t="str">
        <f t="shared" si="3001"/>
        <v/>
      </c>
      <c r="S2081" s="65" t="str">
        <f t="shared" si="3001"/>
        <v/>
      </c>
      <c r="T2081" s="65" t="str">
        <f t="shared" si="3001"/>
        <v/>
      </c>
      <c r="U2081" s="65" t="str">
        <f t="shared" si="3001"/>
        <v/>
      </c>
      <c r="V2081" s="65" t="str">
        <f t="shared" si="3001"/>
        <v/>
      </c>
      <c r="W2081" s="65" t="str">
        <f t="shared" si="3001"/>
        <v/>
      </c>
      <c r="X2081" s="65" t="str">
        <f t="shared" si="3001"/>
        <v/>
      </c>
      <c r="Y2081" s="65" t="str">
        <f t="shared" si="3001"/>
        <v/>
      </c>
      <c r="Z2081" s="65" t="str">
        <f t="shared" si="3001"/>
        <v/>
      </c>
    </row>
    <row r="2082">
      <c r="B2082" s="23"/>
      <c r="C2082" s="9"/>
      <c r="D2082" s="9"/>
      <c r="E2082" s="9"/>
      <c r="F2082" s="2"/>
      <c r="G2082" s="3"/>
      <c r="I2082" s="64" t="str">
        <f t="shared" si="4"/>
        <v/>
      </c>
      <c r="J2082" s="13" t="str">
        <f t="shared" si="1840"/>
        <v/>
      </c>
      <c r="K2082" s="13" t="str">
        <f t="shared" si="1879"/>
        <v/>
      </c>
      <c r="L2082" s="65" t="str">
        <f t="shared" ref="L2082:Z2082" si="3002">if($E2082="","",if($E2082="Injured",if(and(L$1=year(today()),L$1&lt;=$I2082,L$1&gt;=$H2082),0,if(and(L$1&lt;=$I2082,L$1&gt;=$H2082),$F2082,"")),if($E2082="Dropped",if(and(L$1&lt;=$I2082,L$1&gt;=$H2082),if(Year($D2082)=L$1,$F2082*0.8,if((year($D2082)+1)=L$1,$F2082*0.6,$F2082*0.4)) ,""),if($E2082="Minors",0,if($E2082="FA Contract",if(and(L$1&lt;=$I2082,L$1&gt;=$H2082),$F2082,""),if($E2082="YP Contract",if(L$1=$H2082,500000,if(L$1=($H2082+1),1000000,if(L$1=($H2082+2),1500000,"")))))))))</f>
        <v/>
      </c>
      <c r="M2082" s="65" t="str">
        <f t="shared" si="3002"/>
        <v/>
      </c>
      <c r="N2082" s="65" t="str">
        <f t="shared" si="3002"/>
        <v/>
      </c>
      <c r="O2082" s="65" t="str">
        <f t="shared" si="3002"/>
        <v/>
      </c>
      <c r="P2082" s="65" t="str">
        <f t="shared" si="3002"/>
        <v/>
      </c>
      <c r="Q2082" s="65" t="str">
        <f t="shared" si="3002"/>
        <v/>
      </c>
      <c r="R2082" s="65" t="str">
        <f t="shared" si="3002"/>
        <v/>
      </c>
      <c r="S2082" s="65" t="str">
        <f t="shared" si="3002"/>
        <v/>
      </c>
      <c r="T2082" s="65" t="str">
        <f t="shared" si="3002"/>
        <v/>
      </c>
      <c r="U2082" s="65" t="str">
        <f t="shared" si="3002"/>
        <v/>
      </c>
      <c r="V2082" s="65" t="str">
        <f t="shared" si="3002"/>
        <v/>
      </c>
      <c r="W2082" s="65" t="str">
        <f t="shared" si="3002"/>
        <v/>
      </c>
      <c r="X2082" s="65" t="str">
        <f t="shared" si="3002"/>
        <v/>
      </c>
      <c r="Y2082" s="65" t="str">
        <f t="shared" si="3002"/>
        <v/>
      </c>
      <c r="Z2082" s="65" t="str">
        <f t="shared" si="3002"/>
        <v/>
      </c>
    </row>
    <row r="2083">
      <c r="B2083" s="23"/>
      <c r="C2083" s="9"/>
      <c r="D2083" s="9"/>
      <c r="E2083" s="9"/>
      <c r="F2083" s="2"/>
      <c r="G2083" s="3"/>
      <c r="I2083" s="64" t="str">
        <f t="shared" si="4"/>
        <v/>
      </c>
      <c r="J2083" s="13" t="str">
        <f t="shared" si="1840"/>
        <v/>
      </c>
      <c r="K2083" s="13" t="str">
        <f t="shared" si="1879"/>
        <v/>
      </c>
      <c r="L2083" s="65" t="str">
        <f t="shared" ref="L2083:Z2083" si="3003">if($E2083="","",if($E2083="Injured",if(and(L$1=year(today()),L$1&lt;=$I2083,L$1&gt;=$H2083),0,if(and(L$1&lt;=$I2083,L$1&gt;=$H2083),$F2083,"")),if($E2083="Dropped",if(and(L$1&lt;=$I2083,L$1&gt;=$H2083),if(Year($D2083)=L$1,$F2083*0.8,if((year($D2083)+1)=L$1,$F2083*0.6,$F2083*0.4)) ,""),if($E2083="Minors",0,if($E2083="FA Contract",if(and(L$1&lt;=$I2083,L$1&gt;=$H2083),$F2083,""),if($E2083="YP Contract",if(L$1=$H2083,500000,if(L$1=($H2083+1),1000000,if(L$1=($H2083+2),1500000,"")))))))))</f>
        <v/>
      </c>
      <c r="M2083" s="65" t="str">
        <f t="shared" si="3003"/>
        <v/>
      </c>
      <c r="N2083" s="65" t="str">
        <f t="shared" si="3003"/>
        <v/>
      </c>
      <c r="O2083" s="65" t="str">
        <f t="shared" si="3003"/>
        <v/>
      </c>
      <c r="P2083" s="65" t="str">
        <f t="shared" si="3003"/>
        <v/>
      </c>
      <c r="Q2083" s="65" t="str">
        <f t="shared" si="3003"/>
        <v/>
      </c>
      <c r="R2083" s="65" t="str">
        <f t="shared" si="3003"/>
        <v/>
      </c>
      <c r="S2083" s="65" t="str">
        <f t="shared" si="3003"/>
        <v/>
      </c>
      <c r="T2083" s="65" t="str">
        <f t="shared" si="3003"/>
        <v/>
      </c>
      <c r="U2083" s="65" t="str">
        <f t="shared" si="3003"/>
        <v/>
      </c>
      <c r="V2083" s="65" t="str">
        <f t="shared" si="3003"/>
        <v/>
      </c>
      <c r="W2083" s="65" t="str">
        <f t="shared" si="3003"/>
        <v/>
      </c>
      <c r="X2083" s="65" t="str">
        <f t="shared" si="3003"/>
        <v/>
      </c>
      <c r="Y2083" s="65" t="str">
        <f t="shared" si="3003"/>
        <v/>
      </c>
      <c r="Z2083" s="65" t="str">
        <f t="shared" si="3003"/>
        <v/>
      </c>
    </row>
    <row r="2084">
      <c r="B2084" s="23"/>
      <c r="C2084" s="9"/>
      <c r="D2084" s="9"/>
      <c r="E2084" s="9"/>
      <c r="F2084" s="2"/>
      <c r="G2084" s="3"/>
      <c r="I2084" s="64" t="str">
        <f t="shared" si="4"/>
        <v/>
      </c>
      <c r="J2084" s="13" t="str">
        <f t="shared" si="1840"/>
        <v/>
      </c>
      <c r="K2084" s="13" t="str">
        <f t="shared" si="1879"/>
        <v/>
      </c>
      <c r="L2084" s="65" t="str">
        <f t="shared" ref="L2084:Z2084" si="3004">if($E2084="","",if($E2084="Injured",if(and(L$1=year(today()),L$1&lt;=$I2084,L$1&gt;=$H2084),0,if(and(L$1&lt;=$I2084,L$1&gt;=$H2084),$F2084,"")),if($E2084="Dropped",if(and(L$1&lt;=$I2084,L$1&gt;=$H2084),if(Year($D2084)=L$1,$F2084*0.8,if((year($D2084)+1)=L$1,$F2084*0.6,$F2084*0.4)) ,""),if($E2084="Minors",0,if($E2084="FA Contract",if(and(L$1&lt;=$I2084,L$1&gt;=$H2084),$F2084,""),if($E2084="YP Contract",if(L$1=$H2084,500000,if(L$1=($H2084+1),1000000,if(L$1=($H2084+2),1500000,"")))))))))</f>
        <v/>
      </c>
      <c r="M2084" s="65" t="str">
        <f t="shared" si="3004"/>
        <v/>
      </c>
      <c r="N2084" s="65" t="str">
        <f t="shared" si="3004"/>
        <v/>
      </c>
      <c r="O2084" s="65" t="str">
        <f t="shared" si="3004"/>
        <v/>
      </c>
      <c r="P2084" s="65" t="str">
        <f t="shared" si="3004"/>
        <v/>
      </c>
      <c r="Q2084" s="65" t="str">
        <f t="shared" si="3004"/>
        <v/>
      </c>
      <c r="R2084" s="65" t="str">
        <f t="shared" si="3004"/>
        <v/>
      </c>
      <c r="S2084" s="65" t="str">
        <f t="shared" si="3004"/>
        <v/>
      </c>
      <c r="T2084" s="65" t="str">
        <f t="shared" si="3004"/>
        <v/>
      </c>
      <c r="U2084" s="65" t="str">
        <f t="shared" si="3004"/>
        <v/>
      </c>
      <c r="V2084" s="65" t="str">
        <f t="shared" si="3004"/>
        <v/>
      </c>
      <c r="W2084" s="65" t="str">
        <f t="shared" si="3004"/>
        <v/>
      </c>
      <c r="X2084" s="65" t="str">
        <f t="shared" si="3004"/>
        <v/>
      </c>
      <c r="Y2084" s="65" t="str">
        <f t="shared" si="3004"/>
        <v/>
      </c>
      <c r="Z2084" s="65" t="str">
        <f t="shared" si="3004"/>
        <v/>
      </c>
    </row>
    <row r="2085">
      <c r="B2085" s="23"/>
      <c r="C2085" s="9"/>
      <c r="D2085" s="9"/>
      <c r="E2085" s="9"/>
      <c r="F2085" s="2"/>
      <c r="G2085" s="3"/>
      <c r="I2085" s="64" t="str">
        <f t="shared" si="4"/>
        <v/>
      </c>
      <c r="J2085" s="13" t="str">
        <f t="shared" si="1840"/>
        <v/>
      </c>
      <c r="K2085" s="13" t="str">
        <f t="shared" si="1879"/>
        <v/>
      </c>
      <c r="L2085" s="65" t="str">
        <f t="shared" ref="L2085:Z2085" si="3005">if($E2085="","",if($E2085="Injured",if(and(L$1=year(today()),L$1&lt;=$I2085,L$1&gt;=$H2085),0,if(and(L$1&lt;=$I2085,L$1&gt;=$H2085),$F2085,"")),if($E2085="Dropped",if(and(L$1&lt;=$I2085,L$1&gt;=$H2085),if(Year($D2085)=L$1,$F2085*0.8,if((year($D2085)+1)=L$1,$F2085*0.6,$F2085*0.4)) ,""),if($E2085="Minors",0,if($E2085="FA Contract",if(and(L$1&lt;=$I2085,L$1&gt;=$H2085),$F2085,""),if($E2085="YP Contract",if(L$1=$H2085,500000,if(L$1=($H2085+1),1000000,if(L$1=($H2085+2),1500000,"")))))))))</f>
        <v/>
      </c>
      <c r="M2085" s="65" t="str">
        <f t="shared" si="3005"/>
        <v/>
      </c>
      <c r="N2085" s="65" t="str">
        <f t="shared" si="3005"/>
        <v/>
      </c>
      <c r="O2085" s="65" t="str">
        <f t="shared" si="3005"/>
        <v/>
      </c>
      <c r="P2085" s="65" t="str">
        <f t="shared" si="3005"/>
        <v/>
      </c>
      <c r="Q2085" s="65" t="str">
        <f t="shared" si="3005"/>
        <v/>
      </c>
      <c r="R2085" s="65" t="str">
        <f t="shared" si="3005"/>
        <v/>
      </c>
      <c r="S2085" s="65" t="str">
        <f t="shared" si="3005"/>
        <v/>
      </c>
      <c r="T2085" s="65" t="str">
        <f t="shared" si="3005"/>
        <v/>
      </c>
      <c r="U2085" s="65" t="str">
        <f t="shared" si="3005"/>
        <v/>
      </c>
      <c r="V2085" s="65" t="str">
        <f t="shared" si="3005"/>
        <v/>
      </c>
      <c r="W2085" s="65" t="str">
        <f t="shared" si="3005"/>
        <v/>
      </c>
      <c r="X2085" s="65" t="str">
        <f t="shared" si="3005"/>
        <v/>
      </c>
      <c r="Y2085" s="65" t="str">
        <f t="shared" si="3005"/>
        <v/>
      </c>
      <c r="Z2085" s="65" t="str">
        <f t="shared" si="3005"/>
        <v/>
      </c>
    </row>
    <row r="2086">
      <c r="B2086" s="23"/>
      <c r="C2086" s="9"/>
      <c r="D2086" s="9"/>
      <c r="E2086" s="9"/>
      <c r="F2086" s="2"/>
      <c r="G2086" s="3"/>
      <c r="I2086" s="64" t="str">
        <f t="shared" si="4"/>
        <v/>
      </c>
      <c r="J2086" s="13" t="str">
        <f t="shared" si="1840"/>
        <v/>
      </c>
      <c r="K2086" s="13" t="str">
        <f t="shared" si="1879"/>
        <v/>
      </c>
      <c r="L2086" s="65" t="str">
        <f t="shared" ref="L2086:Z2086" si="3006">if($E2086="","",if($E2086="Injured",if(and(L$1=year(today()),L$1&lt;=$I2086,L$1&gt;=$H2086),0,if(and(L$1&lt;=$I2086,L$1&gt;=$H2086),$F2086,"")),if($E2086="Dropped",if(and(L$1&lt;=$I2086,L$1&gt;=$H2086),if(Year($D2086)=L$1,$F2086*0.8,if((year($D2086)+1)=L$1,$F2086*0.6,$F2086*0.4)) ,""),if($E2086="Minors",0,if($E2086="FA Contract",if(and(L$1&lt;=$I2086,L$1&gt;=$H2086),$F2086,""),if($E2086="YP Contract",if(L$1=$H2086,500000,if(L$1=($H2086+1),1000000,if(L$1=($H2086+2),1500000,"")))))))))</f>
        <v/>
      </c>
      <c r="M2086" s="65" t="str">
        <f t="shared" si="3006"/>
        <v/>
      </c>
      <c r="N2086" s="65" t="str">
        <f t="shared" si="3006"/>
        <v/>
      </c>
      <c r="O2086" s="65" t="str">
        <f t="shared" si="3006"/>
        <v/>
      </c>
      <c r="P2086" s="65" t="str">
        <f t="shared" si="3006"/>
        <v/>
      </c>
      <c r="Q2086" s="65" t="str">
        <f t="shared" si="3006"/>
        <v/>
      </c>
      <c r="R2086" s="65" t="str">
        <f t="shared" si="3006"/>
        <v/>
      </c>
      <c r="S2086" s="65" t="str">
        <f t="shared" si="3006"/>
        <v/>
      </c>
      <c r="T2086" s="65" t="str">
        <f t="shared" si="3006"/>
        <v/>
      </c>
      <c r="U2086" s="65" t="str">
        <f t="shared" si="3006"/>
        <v/>
      </c>
      <c r="V2086" s="65" t="str">
        <f t="shared" si="3006"/>
        <v/>
      </c>
      <c r="W2086" s="65" t="str">
        <f t="shared" si="3006"/>
        <v/>
      </c>
      <c r="X2086" s="65" t="str">
        <f t="shared" si="3006"/>
        <v/>
      </c>
      <c r="Y2086" s="65" t="str">
        <f t="shared" si="3006"/>
        <v/>
      </c>
      <c r="Z2086" s="65" t="str">
        <f t="shared" si="3006"/>
        <v/>
      </c>
    </row>
    <row r="2087">
      <c r="B2087" s="23"/>
      <c r="C2087" s="9"/>
      <c r="D2087" s="9"/>
      <c r="E2087" s="9"/>
      <c r="F2087" s="2"/>
      <c r="G2087" s="3"/>
      <c r="I2087" s="64" t="str">
        <f t="shared" si="4"/>
        <v/>
      </c>
      <c r="J2087" s="13" t="str">
        <f t="shared" si="1840"/>
        <v/>
      </c>
      <c r="K2087" s="13" t="str">
        <f t="shared" si="1879"/>
        <v/>
      </c>
      <c r="L2087" s="65" t="str">
        <f t="shared" ref="L2087:Z2087" si="3007">if($E2087="","",if($E2087="Injured",if(and(L$1=year(today()),L$1&lt;=$I2087,L$1&gt;=$H2087),0,if(and(L$1&lt;=$I2087,L$1&gt;=$H2087),$F2087,"")),if($E2087="Dropped",if(and(L$1&lt;=$I2087,L$1&gt;=$H2087),if(Year($D2087)=L$1,$F2087*0.8,if((year($D2087)+1)=L$1,$F2087*0.6,$F2087*0.4)) ,""),if($E2087="Minors",0,if($E2087="FA Contract",if(and(L$1&lt;=$I2087,L$1&gt;=$H2087),$F2087,""),if($E2087="YP Contract",if(L$1=$H2087,500000,if(L$1=($H2087+1),1000000,if(L$1=($H2087+2),1500000,"")))))))))</f>
        <v/>
      </c>
      <c r="M2087" s="65" t="str">
        <f t="shared" si="3007"/>
        <v/>
      </c>
      <c r="N2087" s="65" t="str">
        <f t="shared" si="3007"/>
        <v/>
      </c>
      <c r="O2087" s="65" t="str">
        <f t="shared" si="3007"/>
        <v/>
      </c>
      <c r="P2087" s="65" t="str">
        <f t="shared" si="3007"/>
        <v/>
      </c>
      <c r="Q2087" s="65" t="str">
        <f t="shared" si="3007"/>
        <v/>
      </c>
      <c r="R2087" s="65" t="str">
        <f t="shared" si="3007"/>
        <v/>
      </c>
      <c r="S2087" s="65" t="str">
        <f t="shared" si="3007"/>
        <v/>
      </c>
      <c r="T2087" s="65" t="str">
        <f t="shared" si="3007"/>
        <v/>
      </c>
      <c r="U2087" s="65" t="str">
        <f t="shared" si="3007"/>
        <v/>
      </c>
      <c r="V2087" s="65" t="str">
        <f t="shared" si="3007"/>
        <v/>
      </c>
      <c r="W2087" s="65" t="str">
        <f t="shared" si="3007"/>
        <v/>
      </c>
      <c r="X2087" s="65" t="str">
        <f t="shared" si="3007"/>
        <v/>
      </c>
      <c r="Y2087" s="65" t="str">
        <f t="shared" si="3007"/>
        <v/>
      </c>
      <c r="Z2087" s="65" t="str">
        <f t="shared" si="3007"/>
        <v/>
      </c>
    </row>
    <row r="2088">
      <c r="B2088" s="23"/>
      <c r="C2088" s="9"/>
      <c r="D2088" s="9"/>
      <c r="E2088" s="9"/>
      <c r="F2088" s="2"/>
      <c r="G2088" s="3"/>
      <c r="I2088" s="64" t="str">
        <f t="shared" si="4"/>
        <v/>
      </c>
      <c r="J2088" s="13" t="str">
        <f t="shared" si="1840"/>
        <v/>
      </c>
      <c r="K2088" s="13" t="str">
        <f t="shared" si="1879"/>
        <v/>
      </c>
      <c r="L2088" s="65" t="str">
        <f t="shared" ref="L2088:Z2088" si="3008">if($E2088="","",if($E2088="Injured",if(and(L$1=year(today()),L$1&lt;=$I2088,L$1&gt;=$H2088),0,if(and(L$1&lt;=$I2088,L$1&gt;=$H2088),$F2088,"")),if($E2088="Dropped",if(and(L$1&lt;=$I2088,L$1&gt;=$H2088),if(Year($D2088)=L$1,$F2088*0.8,if((year($D2088)+1)=L$1,$F2088*0.6,$F2088*0.4)) ,""),if($E2088="Minors",0,if($E2088="FA Contract",if(and(L$1&lt;=$I2088,L$1&gt;=$H2088),$F2088,""),if($E2088="YP Contract",if(L$1=$H2088,500000,if(L$1=($H2088+1),1000000,if(L$1=($H2088+2),1500000,"")))))))))</f>
        <v/>
      </c>
      <c r="M2088" s="65" t="str">
        <f t="shared" si="3008"/>
        <v/>
      </c>
      <c r="N2088" s="65" t="str">
        <f t="shared" si="3008"/>
        <v/>
      </c>
      <c r="O2088" s="65" t="str">
        <f t="shared" si="3008"/>
        <v/>
      </c>
      <c r="P2088" s="65" t="str">
        <f t="shared" si="3008"/>
        <v/>
      </c>
      <c r="Q2088" s="65" t="str">
        <f t="shared" si="3008"/>
        <v/>
      </c>
      <c r="R2088" s="65" t="str">
        <f t="shared" si="3008"/>
        <v/>
      </c>
      <c r="S2088" s="65" t="str">
        <f t="shared" si="3008"/>
        <v/>
      </c>
      <c r="T2088" s="65" t="str">
        <f t="shared" si="3008"/>
        <v/>
      </c>
      <c r="U2088" s="65" t="str">
        <f t="shared" si="3008"/>
        <v/>
      </c>
      <c r="V2088" s="65" t="str">
        <f t="shared" si="3008"/>
        <v/>
      </c>
      <c r="W2088" s="65" t="str">
        <f t="shared" si="3008"/>
        <v/>
      </c>
      <c r="X2088" s="65" t="str">
        <f t="shared" si="3008"/>
        <v/>
      </c>
      <c r="Y2088" s="65" t="str">
        <f t="shared" si="3008"/>
        <v/>
      </c>
      <c r="Z2088" s="65" t="str">
        <f t="shared" si="3008"/>
        <v/>
      </c>
    </row>
    <row r="2089">
      <c r="B2089" s="23"/>
      <c r="C2089" s="9"/>
      <c r="D2089" s="9"/>
      <c r="E2089" s="9"/>
      <c r="F2089" s="2"/>
      <c r="G2089" s="3"/>
      <c r="I2089" s="64" t="str">
        <f t="shared" si="4"/>
        <v/>
      </c>
      <c r="J2089" s="13" t="str">
        <f t="shared" si="1840"/>
        <v/>
      </c>
      <c r="K2089" s="13" t="str">
        <f t="shared" si="1879"/>
        <v/>
      </c>
      <c r="L2089" s="65" t="str">
        <f t="shared" ref="L2089:Z2089" si="3009">if($E2089="","",if($E2089="Injured",if(and(L$1=year(today()),L$1&lt;=$I2089,L$1&gt;=$H2089),0,if(and(L$1&lt;=$I2089,L$1&gt;=$H2089),$F2089,"")),if($E2089="Dropped",if(and(L$1&lt;=$I2089,L$1&gt;=$H2089),if(Year($D2089)=L$1,$F2089*0.8,if((year($D2089)+1)=L$1,$F2089*0.6,$F2089*0.4)) ,""),if($E2089="Minors",0,if($E2089="FA Contract",if(and(L$1&lt;=$I2089,L$1&gt;=$H2089),$F2089,""),if($E2089="YP Contract",if(L$1=$H2089,500000,if(L$1=($H2089+1),1000000,if(L$1=($H2089+2),1500000,"")))))))))</f>
        <v/>
      </c>
      <c r="M2089" s="65" t="str">
        <f t="shared" si="3009"/>
        <v/>
      </c>
      <c r="N2089" s="65" t="str">
        <f t="shared" si="3009"/>
        <v/>
      </c>
      <c r="O2089" s="65" t="str">
        <f t="shared" si="3009"/>
        <v/>
      </c>
      <c r="P2089" s="65" t="str">
        <f t="shared" si="3009"/>
        <v/>
      </c>
      <c r="Q2089" s="65" t="str">
        <f t="shared" si="3009"/>
        <v/>
      </c>
      <c r="R2089" s="65" t="str">
        <f t="shared" si="3009"/>
        <v/>
      </c>
      <c r="S2089" s="65" t="str">
        <f t="shared" si="3009"/>
        <v/>
      </c>
      <c r="T2089" s="65" t="str">
        <f t="shared" si="3009"/>
        <v/>
      </c>
      <c r="U2089" s="65" t="str">
        <f t="shared" si="3009"/>
        <v/>
      </c>
      <c r="V2089" s="65" t="str">
        <f t="shared" si="3009"/>
        <v/>
      </c>
      <c r="W2089" s="65" t="str">
        <f t="shared" si="3009"/>
        <v/>
      </c>
      <c r="X2089" s="65" t="str">
        <f t="shared" si="3009"/>
        <v/>
      </c>
      <c r="Y2089" s="65" t="str">
        <f t="shared" si="3009"/>
        <v/>
      </c>
      <c r="Z2089" s="65" t="str">
        <f t="shared" si="3009"/>
        <v/>
      </c>
    </row>
    <row r="2090">
      <c r="B2090" s="23"/>
      <c r="C2090" s="9"/>
      <c r="D2090" s="9"/>
      <c r="E2090" s="9"/>
      <c r="F2090" s="2"/>
      <c r="G2090" s="3"/>
      <c r="I2090" s="64" t="str">
        <f t="shared" si="4"/>
        <v/>
      </c>
      <c r="J2090" s="13" t="str">
        <f t="shared" si="1840"/>
        <v/>
      </c>
      <c r="K2090" s="13" t="str">
        <f t="shared" si="1879"/>
        <v/>
      </c>
      <c r="L2090" s="65" t="str">
        <f t="shared" ref="L2090:Z2090" si="3010">if($E2090="","",if($E2090="Injured",if(and(L$1=year(today()),L$1&lt;=$I2090,L$1&gt;=$H2090),0,if(and(L$1&lt;=$I2090,L$1&gt;=$H2090),$F2090,"")),if($E2090="Dropped",if(and(L$1&lt;=$I2090,L$1&gt;=$H2090),if(Year($D2090)=L$1,$F2090*0.8,if((year($D2090)+1)=L$1,$F2090*0.6,$F2090*0.4)) ,""),if($E2090="Minors",0,if($E2090="FA Contract",if(and(L$1&lt;=$I2090,L$1&gt;=$H2090),$F2090,""),if($E2090="YP Contract",if(L$1=$H2090,500000,if(L$1=($H2090+1),1000000,if(L$1=($H2090+2),1500000,"")))))))))</f>
        <v/>
      </c>
      <c r="M2090" s="65" t="str">
        <f t="shared" si="3010"/>
        <v/>
      </c>
      <c r="N2090" s="65" t="str">
        <f t="shared" si="3010"/>
        <v/>
      </c>
      <c r="O2090" s="65" t="str">
        <f t="shared" si="3010"/>
        <v/>
      </c>
      <c r="P2090" s="65" t="str">
        <f t="shared" si="3010"/>
        <v/>
      </c>
      <c r="Q2090" s="65" t="str">
        <f t="shared" si="3010"/>
        <v/>
      </c>
      <c r="R2090" s="65" t="str">
        <f t="shared" si="3010"/>
        <v/>
      </c>
      <c r="S2090" s="65" t="str">
        <f t="shared" si="3010"/>
        <v/>
      </c>
      <c r="T2090" s="65" t="str">
        <f t="shared" si="3010"/>
        <v/>
      </c>
      <c r="U2090" s="65" t="str">
        <f t="shared" si="3010"/>
        <v/>
      </c>
      <c r="V2090" s="65" t="str">
        <f t="shared" si="3010"/>
        <v/>
      </c>
      <c r="W2090" s="65" t="str">
        <f t="shared" si="3010"/>
        <v/>
      </c>
      <c r="X2090" s="65" t="str">
        <f t="shared" si="3010"/>
        <v/>
      </c>
      <c r="Y2090" s="65" t="str">
        <f t="shared" si="3010"/>
        <v/>
      </c>
      <c r="Z2090" s="65" t="str">
        <f t="shared" si="3010"/>
        <v/>
      </c>
    </row>
    <row r="2091">
      <c r="B2091" s="23"/>
      <c r="C2091" s="9"/>
      <c r="D2091" s="9"/>
      <c r="E2091" s="9"/>
      <c r="F2091" s="2"/>
      <c r="G2091" s="3"/>
      <c r="I2091" s="64" t="str">
        <f t="shared" si="4"/>
        <v/>
      </c>
      <c r="J2091" s="13" t="str">
        <f t="shared" si="1840"/>
        <v/>
      </c>
      <c r="K2091" s="13" t="str">
        <f t="shared" si="1879"/>
        <v/>
      </c>
      <c r="L2091" s="65" t="str">
        <f t="shared" ref="L2091:Z2091" si="3011">if($E2091="","",if($E2091="Injured",if(and(L$1=year(today()),L$1&lt;=$I2091,L$1&gt;=$H2091),0,if(and(L$1&lt;=$I2091,L$1&gt;=$H2091),$F2091,"")),if($E2091="Dropped",if(and(L$1&lt;=$I2091,L$1&gt;=$H2091),if(Year($D2091)=L$1,$F2091*0.8,if((year($D2091)+1)=L$1,$F2091*0.6,$F2091*0.4)) ,""),if($E2091="Minors",0,if($E2091="FA Contract",if(and(L$1&lt;=$I2091,L$1&gt;=$H2091),$F2091,""),if($E2091="YP Contract",if(L$1=$H2091,500000,if(L$1=($H2091+1),1000000,if(L$1=($H2091+2),1500000,"")))))))))</f>
        <v/>
      </c>
      <c r="M2091" s="65" t="str">
        <f t="shared" si="3011"/>
        <v/>
      </c>
      <c r="N2091" s="65" t="str">
        <f t="shared" si="3011"/>
        <v/>
      </c>
      <c r="O2091" s="65" t="str">
        <f t="shared" si="3011"/>
        <v/>
      </c>
      <c r="P2091" s="65" t="str">
        <f t="shared" si="3011"/>
        <v/>
      </c>
      <c r="Q2091" s="65" t="str">
        <f t="shared" si="3011"/>
        <v/>
      </c>
      <c r="R2091" s="65" t="str">
        <f t="shared" si="3011"/>
        <v/>
      </c>
      <c r="S2091" s="65" t="str">
        <f t="shared" si="3011"/>
        <v/>
      </c>
      <c r="T2091" s="65" t="str">
        <f t="shared" si="3011"/>
        <v/>
      </c>
      <c r="U2091" s="65" t="str">
        <f t="shared" si="3011"/>
        <v/>
      </c>
      <c r="V2091" s="65" t="str">
        <f t="shared" si="3011"/>
        <v/>
      </c>
      <c r="W2091" s="65" t="str">
        <f t="shared" si="3011"/>
        <v/>
      </c>
      <c r="X2091" s="65" t="str">
        <f t="shared" si="3011"/>
        <v/>
      </c>
      <c r="Y2091" s="65" t="str">
        <f t="shared" si="3011"/>
        <v/>
      </c>
      <c r="Z2091" s="65" t="str">
        <f t="shared" si="3011"/>
        <v/>
      </c>
    </row>
    <row r="2092">
      <c r="B2092" s="23"/>
      <c r="C2092" s="9"/>
      <c r="D2092" s="9"/>
      <c r="E2092" s="9"/>
      <c r="F2092" s="2"/>
      <c r="G2092" s="3"/>
      <c r="I2092" s="64" t="str">
        <f t="shared" si="4"/>
        <v/>
      </c>
      <c r="J2092" s="13" t="str">
        <f t="shared" si="1840"/>
        <v/>
      </c>
      <c r="K2092" s="13" t="str">
        <f t="shared" si="1879"/>
        <v/>
      </c>
      <c r="L2092" s="65" t="str">
        <f t="shared" ref="L2092:Z2092" si="3012">if($E2092="","",if($E2092="Injured",if(and(L$1=year(today()),L$1&lt;=$I2092,L$1&gt;=$H2092),0,if(and(L$1&lt;=$I2092,L$1&gt;=$H2092),$F2092,"")),if($E2092="Dropped",if(and(L$1&lt;=$I2092,L$1&gt;=$H2092),if(Year($D2092)=L$1,$F2092*0.8,if((year($D2092)+1)=L$1,$F2092*0.6,$F2092*0.4)) ,""),if($E2092="Minors",0,if($E2092="FA Contract",if(and(L$1&lt;=$I2092,L$1&gt;=$H2092),$F2092,""),if($E2092="YP Contract",if(L$1=$H2092,500000,if(L$1=($H2092+1),1000000,if(L$1=($H2092+2),1500000,"")))))))))</f>
        <v/>
      </c>
      <c r="M2092" s="65" t="str">
        <f t="shared" si="3012"/>
        <v/>
      </c>
      <c r="N2092" s="65" t="str">
        <f t="shared" si="3012"/>
        <v/>
      </c>
      <c r="O2092" s="65" t="str">
        <f t="shared" si="3012"/>
        <v/>
      </c>
      <c r="P2092" s="65" t="str">
        <f t="shared" si="3012"/>
        <v/>
      </c>
      <c r="Q2092" s="65" t="str">
        <f t="shared" si="3012"/>
        <v/>
      </c>
      <c r="R2092" s="65" t="str">
        <f t="shared" si="3012"/>
        <v/>
      </c>
      <c r="S2092" s="65" t="str">
        <f t="shared" si="3012"/>
        <v/>
      </c>
      <c r="T2092" s="65" t="str">
        <f t="shared" si="3012"/>
        <v/>
      </c>
      <c r="U2092" s="65" t="str">
        <f t="shared" si="3012"/>
        <v/>
      </c>
      <c r="V2092" s="65" t="str">
        <f t="shared" si="3012"/>
        <v/>
      </c>
      <c r="W2092" s="65" t="str">
        <f t="shared" si="3012"/>
        <v/>
      </c>
      <c r="X2092" s="65" t="str">
        <f t="shared" si="3012"/>
        <v/>
      </c>
      <c r="Y2092" s="65" t="str">
        <f t="shared" si="3012"/>
        <v/>
      </c>
      <c r="Z2092" s="65" t="str">
        <f t="shared" si="3012"/>
        <v/>
      </c>
    </row>
    <row r="2093">
      <c r="B2093" s="23"/>
      <c r="C2093" s="9"/>
      <c r="D2093" s="9"/>
      <c r="E2093" s="9"/>
      <c r="F2093" s="2"/>
      <c r="G2093" s="3"/>
      <c r="I2093" s="64" t="str">
        <f t="shared" si="4"/>
        <v/>
      </c>
      <c r="J2093" s="13" t="str">
        <f t="shared" si="1840"/>
        <v/>
      </c>
      <c r="K2093" s="13" t="str">
        <f t="shared" si="1879"/>
        <v/>
      </c>
      <c r="L2093" s="65" t="str">
        <f t="shared" ref="L2093:Z2093" si="3013">if($E2093="","",if($E2093="Injured",if(and(L$1=year(today()),L$1&lt;=$I2093,L$1&gt;=$H2093),0,if(and(L$1&lt;=$I2093,L$1&gt;=$H2093),$F2093,"")),if($E2093="Dropped",if(and(L$1&lt;=$I2093,L$1&gt;=$H2093),if(Year($D2093)=L$1,$F2093*0.8,if((year($D2093)+1)=L$1,$F2093*0.6,$F2093*0.4)) ,""),if($E2093="Minors",0,if($E2093="FA Contract",if(and(L$1&lt;=$I2093,L$1&gt;=$H2093),$F2093,""),if($E2093="YP Contract",if(L$1=$H2093,500000,if(L$1=($H2093+1),1000000,if(L$1=($H2093+2),1500000,"")))))))))</f>
        <v/>
      </c>
      <c r="M2093" s="65" t="str">
        <f t="shared" si="3013"/>
        <v/>
      </c>
      <c r="N2093" s="65" t="str">
        <f t="shared" si="3013"/>
        <v/>
      </c>
      <c r="O2093" s="65" t="str">
        <f t="shared" si="3013"/>
        <v/>
      </c>
      <c r="P2093" s="65" t="str">
        <f t="shared" si="3013"/>
        <v/>
      </c>
      <c r="Q2093" s="65" t="str">
        <f t="shared" si="3013"/>
        <v/>
      </c>
      <c r="R2093" s="65" t="str">
        <f t="shared" si="3013"/>
        <v/>
      </c>
      <c r="S2093" s="65" t="str">
        <f t="shared" si="3013"/>
        <v/>
      </c>
      <c r="T2093" s="65" t="str">
        <f t="shared" si="3013"/>
        <v/>
      </c>
      <c r="U2093" s="65" t="str">
        <f t="shared" si="3013"/>
        <v/>
      </c>
      <c r="V2093" s="65" t="str">
        <f t="shared" si="3013"/>
        <v/>
      </c>
      <c r="W2093" s="65" t="str">
        <f t="shared" si="3013"/>
        <v/>
      </c>
      <c r="X2093" s="65" t="str">
        <f t="shared" si="3013"/>
        <v/>
      </c>
      <c r="Y2093" s="65" t="str">
        <f t="shared" si="3013"/>
        <v/>
      </c>
      <c r="Z2093" s="65" t="str">
        <f t="shared" si="3013"/>
        <v/>
      </c>
    </row>
    <row r="2094">
      <c r="B2094" s="23"/>
      <c r="C2094" s="9"/>
      <c r="D2094" s="9"/>
      <c r="E2094" s="9"/>
      <c r="F2094" s="2"/>
      <c r="G2094" s="3"/>
      <c r="I2094" s="64" t="str">
        <f t="shared" si="4"/>
        <v/>
      </c>
      <c r="J2094" s="13" t="str">
        <f t="shared" si="1840"/>
        <v/>
      </c>
      <c r="K2094" s="13" t="str">
        <f t="shared" si="1879"/>
        <v/>
      </c>
      <c r="L2094" s="65" t="str">
        <f t="shared" ref="L2094:Z2094" si="3014">if($E2094="","",if($E2094="Injured",if(and(L$1=year(today()),L$1&lt;=$I2094,L$1&gt;=$H2094),0,if(and(L$1&lt;=$I2094,L$1&gt;=$H2094),$F2094,"")),if($E2094="Dropped",if(and(L$1&lt;=$I2094,L$1&gt;=$H2094),if(Year($D2094)=L$1,$F2094*0.8,if((year($D2094)+1)=L$1,$F2094*0.6,$F2094*0.4)) ,""),if($E2094="Minors",0,if($E2094="FA Contract",if(and(L$1&lt;=$I2094,L$1&gt;=$H2094),$F2094,""),if($E2094="YP Contract",if(L$1=$H2094,500000,if(L$1=($H2094+1),1000000,if(L$1=($H2094+2),1500000,"")))))))))</f>
        <v/>
      </c>
      <c r="M2094" s="65" t="str">
        <f t="shared" si="3014"/>
        <v/>
      </c>
      <c r="N2094" s="65" t="str">
        <f t="shared" si="3014"/>
        <v/>
      </c>
      <c r="O2094" s="65" t="str">
        <f t="shared" si="3014"/>
        <v/>
      </c>
      <c r="P2094" s="65" t="str">
        <f t="shared" si="3014"/>
        <v/>
      </c>
      <c r="Q2094" s="65" t="str">
        <f t="shared" si="3014"/>
        <v/>
      </c>
      <c r="R2094" s="65" t="str">
        <f t="shared" si="3014"/>
        <v/>
      </c>
      <c r="S2094" s="65" t="str">
        <f t="shared" si="3014"/>
        <v/>
      </c>
      <c r="T2094" s="65" t="str">
        <f t="shared" si="3014"/>
        <v/>
      </c>
      <c r="U2094" s="65" t="str">
        <f t="shared" si="3014"/>
        <v/>
      </c>
      <c r="V2094" s="65" t="str">
        <f t="shared" si="3014"/>
        <v/>
      </c>
      <c r="W2094" s="65" t="str">
        <f t="shared" si="3014"/>
        <v/>
      </c>
      <c r="X2094" s="65" t="str">
        <f t="shared" si="3014"/>
        <v/>
      </c>
      <c r="Y2094" s="65" t="str">
        <f t="shared" si="3014"/>
        <v/>
      </c>
      <c r="Z2094" s="65" t="str">
        <f t="shared" si="3014"/>
        <v/>
      </c>
    </row>
    <row r="2095">
      <c r="B2095" s="23"/>
      <c r="C2095" s="9"/>
      <c r="D2095" s="9"/>
      <c r="E2095" s="9"/>
      <c r="F2095" s="2"/>
      <c r="G2095" s="3"/>
      <c r="I2095" s="64" t="str">
        <f t="shared" si="4"/>
        <v/>
      </c>
      <c r="J2095" s="13" t="str">
        <f t="shared" si="1840"/>
        <v/>
      </c>
      <c r="K2095" s="13" t="str">
        <f t="shared" si="1879"/>
        <v/>
      </c>
      <c r="L2095" s="65" t="str">
        <f t="shared" ref="L2095:Z2095" si="3015">if($E2095="","",if($E2095="Injured",if(and(L$1=year(today()),L$1&lt;=$I2095,L$1&gt;=$H2095),0,if(and(L$1&lt;=$I2095,L$1&gt;=$H2095),$F2095,"")),if($E2095="Dropped",if(and(L$1&lt;=$I2095,L$1&gt;=$H2095),if(Year($D2095)=L$1,$F2095*0.8,if((year($D2095)+1)=L$1,$F2095*0.6,$F2095*0.4)) ,""),if($E2095="Minors",0,if($E2095="FA Contract",if(and(L$1&lt;=$I2095,L$1&gt;=$H2095),$F2095,""),if($E2095="YP Contract",if(L$1=$H2095,500000,if(L$1=($H2095+1),1000000,if(L$1=($H2095+2),1500000,"")))))))))</f>
        <v/>
      </c>
      <c r="M2095" s="65" t="str">
        <f t="shared" si="3015"/>
        <v/>
      </c>
      <c r="N2095" s="65" t="str">
        <f t="shared" si="3015"/>
        <v/>
      </c>
      <c r="O2095" s="65" t="str">
        <f t="shared" si="3015"/>
        <v/>
      </c>
      <c r="P2095" s="65" t="str">
        <f t="shared" si="3015"/>
        <v/>
      </c>
      <c r="Q2095" s="65" t="str">
        <f t="shared" si="3015"/>
        <v/>
      </c>
      <c r="R2095" s="65" t="str">
        <f t="shared" si="3015"/>
        <v/>
      </c>
      <c r="S2095" s="65" t="str">
        <f t="shared" si="3015"/>
        <v/>
      </c>
      <c r="T2095" s="65" t="str">
        <f t="shared" si="3015"/>
        <v/>
      </c>
      <c r="U2095" s="65" t="str">
        <f t="shared" si="3015"/>
        <v/>
      </c>
      <c r="V2095" s="65" t="str">
        <f t="shared" si="3015"/>
        <v/>
      </c>
      <c r="W2095" s="65" t="str">
        <f t="shared" si="3015"/>
        <v/>
      </c>
      <c r="X2095" s="65" t="str">
        <f t="shared" si="3015"/>
        <v/>
      </c>
      <c r="Y2095" s="65" t="str">
        <f t="shared" si="3015"/>
        <v/>
      </c>
      <c r="Z2095" s="65" t="str">
        <f t="shared" si="3015"/>
        <v/>
      </c>
    </row>
    <row r="2096">
      <c r="B2096" s="23"/>
      <c r="C2096" s="9"/>
      <c r="D2096" s="9"/>
      <c r="E2096" s="9"/>
      <c r="F2096" s="2"/>
      <c r="G2096" s="3"/>
      <c r="I2096" s="64" t="str">
        <f t="shared" si="4"/>
        <v/>
      </c>
      <c r="J2096" s="13" t="str">
        <f t="shared" si="1840"/>
        <v/>
      </c>
      <c r="K2096" s="13" t="str">
        <f t="shared" si="1879"/>
        <v/>
      </c>
      <c r="L2096" s="65" t="str">
        <f t="shared" ref="L2096:Z2096" si="3016">if($E2096="","",if($E2096="Injured",if(and(L$1=year(today()),L$1&lt;=$I2096,L$1&gt;=$H2096),0,if(and(L$1&lt;=$I2096,L$1&gt;=$H2096),$F2096,"")),if($E2096="Dropped",if(and(L$1&lt;=$I2096,L$1&gt;=$H2096),if(Year($D2096)=L$1,$F2096*0.8,if((year($D2096)+1)=L$1,$F2096*0.6,$F2096*0.4)) ,""),if($E2096="Minors",0,if($E2096="FA Contract",if(and(L$1&lt;=$I2096,L$1&gt;=$H2096),$F2096,""),if($E2096="YP Contract",if(L$1=$H2096,500000,if(L$1=($H2096+1),1000000,if(L$1=($H2096+2),1500000,"")))))))))</f>
        <v/>
      </c>
      <c r="M2096" s="65" t="str">
        <f t="shared" si="3016"/>
        <v/>
      </c>
      <c r="N2096" s="65" t="str">
        <f t="shared" si="3016"/>
        <v/>
      </c>
      <c r="O2096" s="65" t="str">
        <f t="shared" si="3016"/>
        <v/>
      </c>
      <c r="P2096" s="65" t="str">
        <f t="shared" si="3016"/>
        <v/>
      </c>
      <c r="Q2096" s="65" t="str">
        <f t="shared" si="3016"/>
        <v/>
      </c>
      <c r="R2096" s="65" t="str">
        <f t="shared" si="3016"/>
        <v/>
      </c>
      <c r="S2096" s="65" t="str">
        <f t="shared" si="3016"/>
        <v/>
      </c>
      <c r="T2096" s="65" t="str">
        <f t="shared" si="3016"/>
        <v/>
      </c>
      <c r="U2096" s="65" t="str">
        <f t="shared" si="3016"/>
        <v/>
      </c>
      <c r="V2096" s="65" t="str">
        <f t="shared" si="3016"/>
        <v/>
      </c>
      <c r="W2096" s="65" t="str">
        <f t="shared" si="3016"/>
        <v/>
      </c>
      <c r="X2096" s="65" t="str">
        <f t="shared" si="3016"/>
        <v/>
      </c>
      <c r="Y2096" s="65" t="str">
        <f t="shared" si="3016"/>
        <v/>
      </c>
      <c r="Z2096" s="65" t="str">
        <f t="shared" si="3016"/>
        <v/>
      </c>
    </row>
    <row r="2097">
      <c r="B2097" s="23"/>
      <c r="C2097" s="9"/>
      <c r="D2097" s="9"/>
      <c r="E2097" s="9"/>
      <c r="F2097" s="2"/>
      <c r="G2097" s="3"/>
      <c r="I2097" s="64" t="str">
        <f t="shared" si="4"/>
        <v/>
      </c>
      <c r="J2097" s="13" t="str">
        <f t="shared" si="1840"/>
        <v/>
      </c>
      <c r="K2097" s="13" t="str">
        <f t="shared" si="1879"/>
        <v/>
      </c>
      <c r="L2097" s="65" t="str">
        <f t="shared" ref="L2097:Z2097" si="3017">if($E2097="","",if($E2097="Injured",if(and(L$1=year(today()),L$1&lt;=$I2097,L$1&gt;=$H2097),0,if(and(L$1&lt;=$I2097,L$1&gt;=$H2097),$F2097,"")),if($E2097="Dropped",if(and(L$1&lt;=$I2097,L$1&gt;=$H2097),if(Year($D2097)=L$1,$F2097*0.8,if((year($D2097)+1)=L$1,$F2097*0.6,$F2097*0.4)) ,""),if($E2097="Minors",0,if($E2097="FA Contract",if(and(L$1&lt;=$I2097,L$1&gt;=$H2097),$F2097,""),if($E2097="YP Contract",if(L$1=$H2097,500000,if(L$1=($H2097+1),1000000,if(L$1=($H2097+2),1500000,"")))))))))</f>
        <v/>
      </c>
      <c r="M2097" s="65" t="str">
        <f t="shared" si="3017"/>
        <v/>
      </c>
      <c r="N2097" s="65" t="str">
        <f t="shared" si="3017"/>
        <v/>
      </c>
      <c r="O2097" s="65" t="str">
        <f t="shared" si="3017"/>
        <v/>
      </c>
      <c r="P2097" s="65" t="str">
        <f t="shared" si="3017"/>
        <v/>
      </c>
      <c r="Q2097" s="65" t="str">
        <f t="shared" si="3017"/>
        <v/>
      </c>
      <c r="R2097" s="65" t="str">
        <f t="shared" si="3017"/>
        <v/>
      </c>
      <c r="S2097" s="65" t="str">
        <f t="shared" si="3017"/>
        <v/>
      </c>
      <c r="T2097" s="65" t="str">
        <f t="shared" si="3017"/>
        <v/>
      </c>
      <c r="U2097" s="65" t="str">
        <f t="shared" si="3017"/>
        <v/>
      </c>
      <c r="V2097" s="65" t="str">
        <f t="shared" si="3017"/>
        <v/>
      </c>
      <c r="W2097" s="65" t="str">
        <f t="shared" si="3017"/>
        <v/>
      </c>
      <c r="X2097" s="65" t="str">
        <f t="shared" si="3017"/>
        <v/>
      </c>
      <c r="Y2097" s="65" t="str">
        <f t="shared" si="3017"/>
        <v/>
      </c>
      <c r="Z2097" s="65" t="str">
        <f t="shared" si="3017"/>
        <v/>
      </c>
    </row>
    <row r="2098">
      <c r="B2098" s="23"/>
      <c r="C2098" s="9"/>
      <c r="D2098" s="9"/>
      <c r="E2098" s="9"/>
      <c r="F2098" s="2"/>
      <c r="G2098" s="3"/>
      <c r="I2098" s="64" t="str">
        <f t="shared" si="4"/>
        <v/>
      </c>
      <c r="J2098" s="13" t="str">
        <f t="shared" si="1840"/>
        <v/>
      </c>
      <c r="K2098" s="13" t="str">
        <f t="shared" si="1879"/>
        <v/>
      </c>
      <c r="L2098" s="65" t="str">
        <f t="shared" ref="L2098:Z2098" si="3018">if($E2098="","",if($E2098="Injured",if(and(L$1=year(today()),L$1&lt;=$I2098,L$1&gt;=$H2098),0,if(and(L$1&lt;=$I2098,L$1&gt;=$H2098),$F2098,"")),if($E2098="Dropped",if(and(L$1&lt;=$I2098,L$1&gt;=$H2098),if(Year($D2098)=L$1,$F2098*0.8,if((year($D2098)+1)=L$1,$F2098*0.6,$F2098*0.4)) ,""),if($E2098="Minors",0,if($E2098="FA Contract",if(and(L$1&lt;=$I2098,L$1&gt;=$H2098),$F2098,""),if($E2098="YP Contract",if(L$1=$H2098,500000,if(L$1=($H2098+1),1000000,if(L$1=($H2098+2),1500000,"")))))))))</f>
        <v/>
      </c>
      <c r="M2098" s="65" t="str">
        <f t="shared" si="3018"/>
        <v/>
      </c>
      <c r="N2098" s="65" t="str">
        <f t="shared" si="3018"/>
        <v/>
      </c>
      <c r="O2098" s="65" t="str">
        <f t="shared" si="3018"/>
        <v/>
      </c>
      <c r="P2098" s="65" t="str">
        <f t="shared" si="3018"/>
        <v/>
      </c>
      <c r="Q2098" s="65" t="str">
        <f t="shared" si="3018"/>
        <v/>
      </c>
      <c r="R2098" s="65" t="str">
        <f t="shared" si="3018"/>
        <v/>
      </c>
      <c r="S2098" s="65" t="str">
        <f t="shared" si="3018"/>
        <v/>
      </c>
      <c r="T2098" s="65" t="str">
        <f t="shared" si="3018"/>
        <v/>
      </c>
      <c r="U2098" s="65" t="str">
        <f t="shared" si="3018"/>
        <v/>
      </c>
      <c r="V2098" s="65" t="str">
        <f t="shared" si="3018"/>
        <v/>
      </c>
      <c r="W2098" s="65" t="str">
        <f t="shared" si="3018"/>
        <v/>
      </c>
      <c r="X2098" s="65" t="str">
        <f t="shared" si="3018"/>
        <v/>
      </c>
      <c r="Y2098" s="65" t="str">
        <f t="shared" si="3018"/>
        <v/>
      </c>
      <c r="Z2098" s="65" t="str">
        <f t="shared" si="3018"/>
        <v/>
      </c>
    </row>
    <row r="2099">
      <c r="B2099" s="23"/>
      <c r="C2099" s="9"/>
      <c r="D2099" s="9"/>
      <c r="E2099" s="9"/>
      <c r="F2099" s="2"/>
      <c r="G2099" s="3"/>
      <c r="I2099" s="64" t="str">
        <f t="shared" si="4"/>
        <v/>
      </c>
      <c r="J2099" s="13" t="str">
        <f t="shared" si="1840"/>
        <v/>
      </c>
      <c r="K2099" s="13" t="str">
        <f t="shared" si="1879"/>
        <v/>
      </c>
      <c r="L2099" s="65" t="str">
        <f t="shared" ref="L2099:Z2099" si="3019">if($E2099="","",if($E2099="Injured",if(and(L$1=year(today()),L$1&lt;=$I2099,L$1&gt;=$H2099),0,if(and(L$1&lt;=$I2099,L$1&gt;=$H2099),$F2099,"")),if($E2099="Dropped",if(and(L$1&lt;=$I2099,L$1&gt;=$H2099),if(Year($D2099)=L$1,$F2099*0.8,if((year($D2099)+1)=L$1,$F2099*0.6,$F2099*0.4)) ,""),if($E2099="Minors",0,if($E2099="FA Contract",if(and(L$1&lt;=$I2099,L$1&gt;=$H2099),$F2099,""),if($E2099="YP Contract",if(L$1=$H2099,500000,if(L$1=($H2099+1),1000000,if(L$1=($H2099+2),1500000,"")))))))))</f>
        <v/>
      </c>
      <c r="M2099" s="65" t="str">
        <f t="shared" si="3019"/>
        <v/>
      </c>
      <c r="N2099" s="65" t="str">
        <f t="shared" si="3019"/>
        <v/>
      </c>
      <c r="O2099" s="65" t="str">
        <f t="shared" si="3019"/>
        <v/>
      </c>
      <c r="P2099" s="65" t="str">
        <f t="shared" si="3019"/>
        <v/>
      </c>
      <c r="Q2099" s="65" t="str">
        <f t="shared" si="3019"/>
        <v/>
      </c>
      <c r="R2099" s="65" t="str">
        <f t="shared" si="3019"/>
        <v/>
      </c>
      <c r="S2099" s="65" t="str">
        <f t="shared" si="3019"/>
        <v/>
      </c>
      <c r="T2099" s="65" t="str">
        <f t="shared" si="3019"/>
        <v/>
      </c>
      <c r="U2099" s="65" t="str">
        <f t="shared" si="3019"/>
        <v/>
      </c>
      <c r="V2099" s="65" t="str">
        <f t="shared" si="3019"/>
        <v/>
      </c>
      <c r="W2099" s="65" t="str">
        <f t="shared" si="3019"/>
        <v/>
      </c>
      <c r="X2099" s="65" t="str">
        <f t="shared" si="3019"/>
        <v/>
      </c>
      <c r="Y2099" s="65" t="str">
        <f t="shared" si="3019"/>
        <v/>
      </c>
      <c r="Z2099" s="65" t="str">
        <f t="shared" si="3019"/>
        <v/>
      </c>
    </row>
    <row r="2100">
      <c r="B2100" s="23"/>
      <c r="C2100" s="9"/>
      <c r="D2100" s="9"/>
      <c r="E2100" s="9"/>
      <c r="F2100" s="2"/>
      <c r="G2100" s="3"/>
      <c r="I2100" s="64" t="str">
        <f t="shared" si="4"/>
        <v/>
      </c>
      <c r="J2100" s="13" t="str">
        <f t="shared" si="1840"/>
        <v/>
      </c>
      <c r="K2100" s="13" t="str">
        <f t="shared" si="1879"/>
        <v/>
      </c>
      <c r="L2100" s="65" t="str">
        <f t="shared" ref="L2100:Z2100" si="3020">if($E2100="","",if($E2100="Injured",if(and(L$1=year(today()),L$1&lt;=$I2100,L$1&gt;=$H2100),0,if(and(L$1&lt;=$I2100,L$1&gt;=$H2100),$F2100,"")),if($E2100="Dropped",if(and(L$1&lt;=$I2100,L$1&gt;=$H2100),if(Year($D2100)=L$1,$F2100*0.8,if((year($D2100)+1)=L$1,$F2100*0.6,$F2100*0.4)) ,""),if($E2100="Minors",0,if($E2100="FA Contract",if(and(L$1&lt;=$I2100,L$1&gt;=$H2100),$F2100,""),if($E2100="YP Contract",if(L$1=$H2100,500000,if(L$1=($H2100+1),1000000,if(L$1=($H2100+2),1500000,"")))))))))</f>
        <v/>
      </c>
      <c r="M2100" s="65" t="str">
        <f t="shared" si="3020"/>
        <v/>
      </c>
      <c r="N2100" s="65" t="str">
        <f t="shared" si="3020"/>
        <v/>
      </c>
      <c r="O2100" s="65" t="str">
        <f t="shared" si="3020"/>
        <v/>
      </c>
      <c r="P2100" s="65" t="str">
        <f t="shared" si="3020"/>
        <v/>
      </c>
      <c r="Q2100" s="65" t="str">
        <f t="shared" si="3020"/>
        <v/>
      </c>
      <c r="R2100" s="65" t="str">
        <f t="shared" si="3020"/>
        <v/>
      </c>
      <c r="S2100" s="65" t="str">
        <f t="shared" si="3020"/>
        <v/>
      </c>
      <c r="T2100" s="65" t="str">
        <f t="shared" si="3020"/>
        <v/>
      </c>
      <c r="U2100" s="65" t="str">
        <f t="shared" si="3020"/>
        <v/>
      </c>
      <c r="V2100" s="65" t="str">
        <f t="shared" si="3020"/>
        <v/>
      </c>
      <c r="W2100" s="65" t="str">
        <f t="shared" si="3020"/>
        <v/>
      </c>
      <c r="X2100" s="65" t="str">
        <f t="shared" si="3020"/>
        <v/>
      </c>
      <c r="Y2100" s="65" t="str">
        <f t="shared" si="3020"/>
        <v/>
      </c>
      <c r="Z2100" s="65" t="str">
        <f t="shared" si="3020"/>
        <v/>
      </c>
    </row>
    <row r="2101">
      <c r="B2101" s="23"/>
      <c r="C2101" s="9"/>
      <c r="D2101" s="9"/>
      <c r="E2101" s="9"/>
      <c r="F2101" s="2"/>
      <c r="G2101" s="3"/>
      <c r="I2101" s="64" t="str">
        <f t="shared" si="4"/>
        <v/>
      </c>
      <c r="J2101" s="13" t="str">
        <f t="shared" si="1840"/>
        <v/>
      </c>
      <c r="K2101" s="13" t="str">
        <f t="shared" si="1879"/>
        <v/>
      </c>
      <c r="L2101" s="65" t="str">
        <f t="shared" ref="L2101:Z2101" si="3021">if($E2101="","",if($E2101="Injured",if(and(L$1=year(today()),L$1&lt;=$I2101,L$1&gt;=$H2101),0,if(and(L$1&lt;=$I2101,L$1&gt;=$H2101),$F2101,"")),if($E2101="Dropped",if(and(L$1&lt;=$I2101,L$1&gt;=$H2101),if(Year($D2101)=L$1,$F2101*0.8,if((year($D2101)+1)=L$1,$F2101*0.6,$F2101*0.4)) ,""),if($E2101="Minors",0,if($E2101="FA Contract",if(and(L$1&lt;=$I2101,L$1&gt;=$H2101),$F2101,""),if($E2101="YP Contract",if(L$1=$H2101,500000,if(L$1=($H2101+1),1000000,if(L$1=($H2101+2),1500000,"")))))))))</f>
        <v/>
      </c>
      <c r="M2101" s="65" t="str">
        <f t="shared" si="3021"/>
        <v/>
      </c>
      <c r="N2101" s="65" t="str">
        <f t="shared" si="3021"/>
        <v/>
      </c>
      <c r="O2101" s="65" t="str">
        <f t="shared" si="3021"/>
        <v/>
      </c>
      <c r="P2101" s="65" t="str">
        <f t="shared" si="3021"/>
        <v/>
      </c>
      <c r="Q2101" s="65" t="str">
        <f t="shared" si="3021"/>
        <v/>
      </c>
      <c r="R2101" s="65" t="str">
        <f t="shared" si="3021"/>
        <v/>
      </c>
      <c r="S2101" s="65" t="str">
        <f t="shared" si="3021"/>
        <v/>
      </c>
      <c r="T2101" s="65" t="str">
        <f t="shared" si="3021"/>
        <v/>
      </c>
      <c r="U2101" s="65" t="str">
        <f t="shared" si="3021"/>
        <v/>
      </c>
      <c r="V2101" s="65" t="str">
        <f t="shared" si="3021"/>
        <v/>
      </c>
      <c r="W2101" s="65" t="str">
        <f t="shared" si="3021"/>
        <v/>
      </c>
      <c r="X2101" s="65" t="str">
        <f t="shared" si="3021"/>
        <v/>
      </c>
      <c r="Y2101" s="65" t="str">
        <f t="shared" si="3021"/>
        <v/>
      </c>
      <c r="Z2101" s="65" t="str">
        <f t="shared" si="3021"/>
        <v/>
      </c>
    </row>
    <row r="2102">
      <c r="B2102" s="23"/>
      <c r="C2102" s="9"/>
      <c r="D2102" s="9"/>
      <c r="E2102" s="9"/>
      <c r="F2102" s="2"/>
      <c r="G2102" s="3"/>
      <c r="I2102" s="64" t="str">
        <f t="shared" si="4"/>
        <v/>
      </c>
      <c r="J2102" s="13" t="str">
        <f t="shared" si="1840"/>
        <v/>
      </c>
      <c r="K2102" s="13" t="str">
        <f t="shared" si="1879"/>
        <v/>
      </c>
      <c r="L2102" s="65" t="str">
        <f t="shared" ref="L2102:Z2102" si="3022">if($E2102="","",if($E2102="Injured",if(and(L$1=year(today()),L$1&lt;=$I2102,L$1&gt;=$H2102),0,if(and(L$1&lt;=$I2102,L$1&gt;=$H2102),$F2102,"")),if($E2102="Dropped",if(and(L$1&lt;=$I2102,L$1&gt;=$H2102),if(Year($D2102)=L$1,$F2102*0.8,if((year($D2102)+1)=L$1,$F2102*0.6,$F2102*0.4)) ,""),if($E2102="Minors",0,if($E2102="FA Contract",if(and(L$1&lt;=$I2102,L$1&gt;=$H2102),$F2102,""),if($E2102="YP Contract",if(L$1=$H2102,500000,if(L$1=($H2102+1),1000000,if(L$1=($H2102+2),1500000,"")))))))))</f>
        <v/>
      </c>
      <c r="M2102" s="65" t="str">
        <f t="shared" si="3022"/>
        <v/>
      </c>
      <c r="N2102" s="65" t="str">
        <f t="shared" si="3022"/>
        <v/>
      </c>
      <c r="O2102" s="65" t="str">
        <f t="shared" si="3022"/>
        <v/>
      </c>
      <c r="P2102" s="65" t="str">
        <f t="shared" si="3022"/>
        <v/>
      </c>
      <c r="Q2102" s="65" t="str">
        <f t="shared" si="3022"/>
        <v/>
      </c>
      <c r="R2102" s="65" t="str">
        <f t="shared" si="3022"/>
        <v/>
      </c>
      <c r="S2102" s="65" t="str">
        <f t="shared" si="3022"/>
        <v/>
      </c>
      <c r="T2102" s="65" t="str">
        <f t="shared" si="3022"/>
        <v/>
      </c>
      <c r="U2102" s="65" t="str">
        <f t="shared" si="3022"/>
        <v/>
      </c>
      <c r="V2102" s="65" t="str">
        <f t="shared" si="3022"/>
        <v/>
      </c>
      <c r="W2102" s="65" t="str">
        <f t="shared" si="3022"/>
        <v/>
      </c>
      <c r="X2102" s="65" t="str">
        <f t="shared" si="3022"/>
        <v/>
      </c>
      <c r="Y2102" s="65" t="str">
        <f t="shared" si="3022"/>
        <v/>
      </c>
      <c r="Z2102" s="65" t="str">
        <f t="shared" si="3022"/>
        <v/>
      </c>
    </row>
    <row r="2103">
      <c r="B2103" s="23"/>
      <c r="C2103" s="9"/>
      <c r="D2103" s="9"/>
      <c r="E2103" s="9"/>
      <c r="F2103" s="2"/>
      <c r="G2103" s="3"/>
      <c r="I2103" s="64" t="str">
        <f t="shared" si="4"/>
        <v/>
      </c>
      <c r="J2103" s="13" t="str">
        <f t="shared" si="1840"/>
        <v/>
      </c>
      <c r="K2103" s="13" t="str">
        <f t="shared" si="1879"/>
        <v/>
      </c>
      <c r="L2103" s="65" t="str">
        <f t="shared" ref="L2103:Z2103" si="3023">if($E2103="","",if($E2103="Injured",if(and(L$1=year(today()),L$1&lt;=$I2103,L$1&gt;=$H2103),0,if(and(L$1&lt;=$I2103,L$1&gt;=$H2103),$F2103,"")),if($E2103="Dropped",if(and(L$1&lt;=$I2103,L$1&gt;=$H2103),if(Year($D2103)=L$1,$F2103*0.8,if((year($D2103)+1)=L$1,$F2103*0.6,$F2103*0.4)) ,""),if($E2103="Minors",0,if($E2103="FA Contract",if(and(L$1&lt;=$I2103,L$1&gt;=$H2103),$F2103,""),if($E2103="YP Contract",if(L$1=$H2103,500000,if(L$1=($H2103+1),1000000,if(L$1=($H2103+2),1500000,"")))))))))</f>
        <v/>
      </c>
      <c r="M2103" s="65" t="str">
        <f t="shared" si="3023"/>
        <v/>
      </c>
      <c r="N2103" s="65" t="str">
        <f t="shared" si="3023"/>
        <v/>
      </c>
      <c r="O2103" s="65" t="str">
        <f t="shared" si="3023"/>
        <v/>
      </c>
      <c r="P2103" s="65" t="str">
        <f t="shared" si="3023"/>
        <v/>
      </c>
      <c r="Q2103" s="65" t="str">
        <f t="shared" si="3023"/>
        <v/>
      </c>
      <c r="R2103" s="65" t="str">
        <f t="shared" si="3023"/>
        <v/>
      </c>
      <c r="S2103" s="65" t="str">
        <f t="shared" si="3023"/>
        <v/>
      </c>
      <c r="T2103" s="65" t="str">
        <f t="shared" si="3023"/>
        <v/>
      </c>
      <c r="U2103" s="65" t="str">
        <f t="shared" si="3023"/>
        <v/>
      </c>
      <c r="V2103" s="65" t="str">
        <f t="shared" si="3023"/>
        <v/>
      </c>
      <c r="W2103" s="65" t="str">
        <f t="shared" si="3023"/>
        <v/>
      </c>
      <c r="X2103" s="65" t="str">
        <f t="shared" si="3023"/>
        <v/>
      </c>
      <c r="Y2103" s="65" t="str">
        <f t="shared" si="3023"/>
        <v/>
      </c>
      <c r="Z2103" s="65" t="str">
        <f t="shared" si="3023"/>
        <v/>
      </c>
    </row>
    <row r="2104">
      <c r="B2104" s="23"/>
      <c r="C2104" s="9"/>
      <c r="D2104" s="9"/>
      <c r="E2104" s="9"/>
      <c r="F2104" s="2"/>
      <c r="G2104" s="3"/>
      <c r="I2104" s="64" t="str">
        <f t="shared" si="4"/>
        <v/>
      </c>
      <c r="J2104" s="13" t="str">
        <f t="shared" si="1840"/>
        <v/>
      </c>
      <c r="K2104" s="13" t="str">
        <f t="shared" si="1879"/>
        <v/>
      </c>
      <c r="L2104" s="65" t="str">
        <f t="shared" ref="L2104:Z2104" si="3024">if($E2104="","",if($E2104="Injured",if(and(L$1=year(today()),L$1&lt;=$I2104,L$1&gt;=$H2104),0,if(and(L$1&lt;=$I2104,L$1&gt;=$H2104),$F2104,"")),if($E2104="Dropped",if(and(L$1&lt;=$I2104,L$1&gt;=$H2104),if(Year($D2104)=L$1,$F2104*0.8,if((year($D2104)+1)=L$1,$F2104*0.6,$F2104*0.4)) ,""),if($E2104="Minors",0,if($E2104="FA Contract",if(and(L$1&lt;=$I2104,L$1&gt;=$H2104),$F2104,""),if($E2104="YP Contract",if(L$1=$H2104,500000,if(L$1=($H2104+1),1000000,if(L$1=($H2104+2),1500000,"")))))))))</f>
        <v/>
      </c>
      <c r="M2104" s="65" t="str">
        <f t="shared" si="3024"/>
        <v/>
      </c>
      <c r="N2104" s="65" t="str">
        <f t="shared" si="3024"/>
        <v/>
      </c>
      <c r="O2104" s="65" t="str">
        <f t="shared" si="3024"/>
        <v/>
      </c>
      <c r="P2104" s="65" t="str">
        <f t="shared" si="3024"/>
        <v/>
      </c>
      <c r="Q2104" s="65" t="str">
        <f t="shared" si="3024"/>
        <v/>
      </c>
      <c r="R2104" s="65" t="str">
        <f t="shared" si="3024"/>
        <v/>
      </c>
      <c r="S2104" s="65" t="str">
        <f t="shared" si="3024"/>
        <v/>
      </c>
      <c r="T2104" s="65" t="str">
        <f t="shared" si="3024"/>
        <v/>
      </c>
      <c r="U2104" s="65" t="str">
        <f t="shared" si="3024"/>
        <v/>
      </c>
      <c r="V2104" s="65" t="str">
        <f t="shared" si="3024"/>
        <v/>
      </c>
      <c r="W2104" s="65" t="str">
        <f t="shared" si="3024"/>
        <v/>
      </c>
      <c r="X2104" s="65" t="str">
        <f t="shared" si="3024"/>
        <v/>
      </c>
      <c r="Y2104" s="65" t="str">
        <f t="shared" si="3024"/>
        <v/>
      </c>
      <c r="Z2104" s="65" t="str">
        <f t="shared" si="3024"/>
        <v/>
      </c>
    </row>
    <row r="2105">
      <c r="B2105" s="23"/>
      <c r="C2105" s="9"/>
      <c r="D2105" s="9"/>
      <c r="E2105" s="9"/>
      <c r="F2105" s="2"/>
      <c r="G2105" s="3"/>
      <c r="I2105" s="64" t="str">
        <f t="shared" si="4"/>
        <v/>
      </c>
      <c r="J2105" s="13" t="str">
        <f t="shared" si="1840"/>
        <v/>
      </c>
      <c r="K2105" s="13" t="str">
        <f t="shared" si="1879"/>
        <v/>
      </c>
      <c r="L2105" s="65" t="str">
        <f t="shared" ref="L2105:Z2105" si="3025">if($E2105="","",if($E2105="Injured",if(and(L$1=year(today()),L$1&lt;=$I2105,L$1&gt;=$H2105),0,if(and(L$1&lt;=$I2105,L$1&gt;=$H2105),$F2105,"")),if($E2105="Dropped",if(and(L$1&lt;=$I2105,L$1&gt;=$H2105),if(Year($D2105)=L$1,$F2105*0.8,if((year($D2105)+1)=L$1,$F2105*0.6,$F2105*0.4)) ,""),if($E2105="Minors",0,if($E2105="FA Contract",if(and(L$1&lt;=$I2105,L$1&gt;=$H2105),$F2105,""),if($E2105="YP Contract",if(L$1=$H2105,500000,if(L$1=($H2105+1),1000000,if(L$1=($H2105+2),1500000,"")))))))))</f>
        <v/>
      </c>
      <c r="M2105" s="65" t="str">
        <f t="shared" si="3025"/>
        <v/>
      </c>
      <c r="N2105" s="65" t="str">
        <f t="shared" si="3025"/>
        <v/>
      </c>
      <c r="O2105" s="65" t="str">
        <f t="shared" si="3025"/>
        <v/>
      </c>
      <c r="P2105" s="65" t="str">
        <f t="shared" si="3025"/>
        <v/>
      </c>
      <c r="Q2105" s="65" t="str">
        <f t="shared" si="3025"/>
        <v/>
      </c>
      <c r="R2105" s="65" t="str">
        <f t="shared" si="3025"/>
        <v/>
      </c>
      <c r="S2105" s="65" t="str">
        <f t="shared" si="3025"/>
        <v/>
      </c>
      <c r="T2105" s="65" t="str">
        <f t="shared" si="3025"/>
        <v/>
      </c>
      <c r="U2105" s="65" t="str">
        <f t="shared" si="3025"/>
        <v/>
      </c>
      <c r="V2105" s="65" t="str">
        <f t="shared" si="3025"/>
        <v/>
      </c>
      <c r="W2105" s="65" t="str">
        <f t="shared" si="3025"/>
        <v/>
      </c>
      <c r="X2105" s="65" t="str">
        <f t="shared" si="3025"/>
        <v/>
      </c>
      <c r="Y2105" s="65" t="str">
        <f t="shared" si="3025"/>
        <v/>
      </c>
      <c r="Z2105" s="65" t="str">
        <f t="shared" si="3025"/>
        <v/>
      </c>
    </row>
    <row r="2106">
      <c r="B2106" s="23"/>
      <c r="C2106" s="9"/>
      <c r="D2106" s="9"/>
      <c r="E2106" s="9"/>
      <c r="F2106" s="2"/>
      <c r="G2106" s="3"/>
      <c r="I2106" s="64" t="str">
        <f t="shared" si="4"/>
        <v/>
      </c>
      <c r="J2106" s="13" t="str">
        <f t="shared" si="1840"/>
        <v/>
      </c>
      <c r="K2106" s="13" t="str">
        <f t="shared" si="1879"/>
        <v/>
      </c>
      <c r="L2106" s="65" t="str">
        <f t="shared" ref="L2106:Z2106" si="3026">if($E2106="","",if($E2106="Injured",if(and(L$1=year(today()),L$1&lt;=$I2106,L$1&gt;=$H2106),0,if(and(L$1&lt;=$I2106,L$1&gt;=$H2106),$F2106,"")),if($E2106="Dropped",if(and(L$1&lt;=$I2106,L$1&gt;=$H2106),if(Year($D2106)=L$1,$F2106*0.8,if((year($D2106)+1)=L$1,$F2106*0.6,$F2106*0.4)) ,""),if($E2106="Minors",0,if($E2106="FA Contract",if(and(L$1&lt;=$I2106,L$1&gt;=$H2106),$F2106,""),if($E2106="YP Contract",if(L$1=$H2106,500000,if(L$1=($H2106+1),1000000,if(L$1=($H2106+2),1500000,"")))))))))</f>
        <v/>
      </c>
      <c r="M2106" s="65" t="str">
        <f t="shared" si="3026"/>
        <v/>
      </c>
      <c r="N2106" s="65" t="str">
        <f t="shared" si="3026"/>
        <v/>
      </c>
      <c r="O2106" s="65" t="str">
        <f t="shared" si="3026"/>
        <v/>
      </c>
      <c r="P2106" s="65" t="str">
        <f t="shared" si="3026"/>
        <v/>
      </c>
      <c r="Q2106" s="65" t="str">
        <f t="shared" si="3026"/>
        <v/>
      </c>
      <c r="R2106" s="65" t="str">
        <f t="shared" si="3026"/>
        <v/>
      </c>
      <c r="S2106" s="65" t="str">
        <f t="shared" si="3026"/>
        <v/>
      </c>
      <c r="T2106" s="65" t="str">
        <f t="shared" si="3026"/>
        <v/>
      </c>
      <c r="U2106" s="65" t="str">
        <f t="shared" si="3026"/>
        <v/>
      </c>
      <c r="V2106" s="65" t="str">
        <f t="shared" si="3026"/>
        <v/>
      </c>
      <c r="W2106" s="65" t="str">
        <f t="shared" si="3026"/>
        <v/>
      </c>
      <c r="X2106" s="65" t="str">
        <f t="shared" si="3026"/>
        <v/>
      </c>
      <c r="Y2106" s="65" t="str">
        <f t="shared" si="3026"/>
        <v/>
      </c>
      <c r="Z2106" s="65" t="str">
        <f t="shared" si="3026"/>
        <v/>
      </c>
    </row>
    <row r="2107">
      <c r="B2107" s="23"/>
      <c r="C2107" s="9"/>
      <c r="D2107" s="9"/>
      <c r="E2107" s="9"/>
      <c r="F2107" s="2"/>
      <c r="G2107" s="3"/>
      <c r="I2107" s="64" t="str">
        <f t="shared" si="4"/>
        <v/>
      </c>
      <c r="J2107" s="13" t="str">
        <f t="shared" si="1840"/>
        <v/>
      </c>
      <c r="K2107" s="13" t="str">
        <f t="shared" si="1879"/>
        <v/>
      </c>
      <c r="L2107" s="65" t="str">
        <f t="shared" ref="L2107:Z2107" si="3027">if($E2107="","",if($E2107="Injured",if(and(L$1=year(today()),L$1&lt;=$I2107,L$1&gt;=$H2107),0,if(and(L$1&lt;=$I2107,L$1&gt;=$H2107),$F2107,"")),if($E2107="Dropped",if(and(L$1&lt;=$I2107,L$1&gt;=$H2107),if(Year($D2107)=L$1,$F2107*0.8,if((year($D2107)+1)=L$1,$F2107*0.6,$F2107*0.4)) ,""),if($E2107="Minors",0,if($E2107="FA Contract",if(and(L$1&lt;=$I2107,L$1&gt;=$H2107),$F2107,""),if($E2107="YP Contract",if(L$1=$H2107,500000,if(L$1=($H2107+1),1000000,if(L$1=($H2107+2),1500000,"")))))))))</f>
        <v/>
      </c>
      <c r="M2107" s="65" t="str">
        <f t="shared" si="3027"/>
        <v/>
      </c>
      <c r="N2107" s="65" t="str">
        <f t="shared" si="3027"/>
        <v/>
      </c>
      <c r="O2107" s="65" t="str">
        <f t="shared" si="3027"/>
        <v/>
      </c>
      <c r="P2107" s="65" t="str">
        <f t="shared" si="3027"/>
        <v/>
      </c>
      <c r="Q2107" s="65" t="str">
        <f t="shared" si="3027"/>
        <v/>
      </c>
      <c r="R2107" s="65" t="str">
        <f t="shared" si="3027"/>
        <v/>
      </c>
      <c r="S2107" s="65" t="str">
        <f t="shared" si="3027"/>
        <v/>
      </c>
      <c r="T2107" s="65" t="str">
        <f t="shared" si="3027"/>
        <v/>
      </c>
      <c r="U2107" s="65" t="str">
        <f t="shared" si="3027"/>
        <v/>
      </c>
      <c r="V2107" s="65" t="str">
        <f t="shared" si="3027"/>
        <v/>
      </c>
      <c r="W2107" s="65" t="str">
        <f t="shared" si="3027"/>
        <v/>
      </c>
      <c r="X2107" s="65" t="str">
        <f t="shared" si="3027"/>
        <v/>
      </c>
      <c r="Y2107" s="65" t="str">
        <f t="shared" si="3027"/>
        <v/>
      </c>
      <c r="Z2107" s="65" t="str">
        <f t="shared" si="3027"/>
        <v/>
      </c>
    </row>
    <row r="2108">
      <c r="B2108" s="23"/>
      <c r="C2108" s="9"/>
      <c r="D2108" s="9"/>
      <c r="E2108" s="9"/>
      <c r="F2108" s="2"/>
      <c r="G2108" s="3"/>
      <c r="I2108" s="64" t="str">
        <f t="shared" si="4"/>
        <v/>
      </c>
      <c r="J2108" s="13" t="str">
        <f t="shared" si="1840"/>
        <v/>
      </c>
      <c r="K2108" s="13" t="str">
        <f t="shared" si="1879"/>
        <v/>
      </c>
      <c r="L2108" s="65" t="str">
        <f t="shared" ref="L2108:Z2108" si="3028">if($E2108="","",if($E2108="Injured",if(and(L$1=year(today()),L$1&lt;=$I2108,L$1&gt;=$H2108),0,if(and(L$1&lt;=$I2108,L$1&gt;=$H2108),$F2108,"")),if($E2108="Dropped",if(and(L$1&lt;=$I2108,L$1&gt;=$H2108),if(Year($D2108)=L$1,$F2108*0.8,if((year($D2108)+1)=L$1,$F2108*0.6,$F2108*0.4)) ,""),if($E2108="Minors",0,if($E2108="FA Contract",if(and(L$1&lt;=$I2108,L$1&gt;=$H2108),$F2108,""),if($E2108="YP Contract",if(L$1=$H2108,500000,if(L$1=($H2108+1),1000000,if(L$1=($H2108+2),1500000,"")))))))))</f>
        <v/>
      </c>
      <c r="M2108" s="65" t="str">
        <f t="shared" si="3028"/>
        <v/>
      </c>
      <c r="N2108" s="65" t="str">
        <f t="shared" si="3028"/>
        <v/>
      </c>
      <c r="O2108" s="65" t="str">
        <f t="shared" si="3028"/>
        <v/>
      </c>
      <c r="P2108" s="65" t="str">
        <f t="shared" si="3028"/>
        <v/>
      </c>
      <c r="Q2108" s="65" t="str">
        <f t="shared" si="3028"/>
        <v/>
      </c>
      <c r="R2108" s="65" t="str">
        <f t="shared" si="3028"/>
        <v/>
      </c>
      <c r="S2108" s="65" t="str">
        <f t="shared" si="3028"/>
        <v/>
      </c>
      <c r="T2108" s="65" t="str">
        <f t="shared" si="3028"/>
        <v/>
      </c>
      <c r="U2108" s="65" t="str">
        <f t="shared" si="3028"/>
        <v/>
      </c>
      <c r="V2108" s="65" t="str">
        <f t="shared" si="3028"/>
        <v/>
      </c>
      <c r="W2108" s="65" t="str">
        <f t="shared" si="3028"/>
        <v/>
      </c>
      <c r="X2108" s="65" t="str">
        <f t="shared" si="3028"/>
        <v/>
      </c>
      <c r="Y2108" s="65" t="str">
        <f t="shared" si="3028"/>
        <v/>
      </c>
      <c r="Z2108" s="65" t="str">
        <f t="shared" si="3028"/>
        <v/>
      </c>
    </row>
    <row r="2109">
      <c r="B2109" s="23"/>
      <c r="C2109" s="9"/>
      <c r="D2109" s="9"/>
      <c r="E2109" s="9"/>
      <c r="F2109" s="2"/>
      <c r="G2109" s="3"/>
      <c r="I2109" s="64" t="str">
        <f t="shared" si="4"/>
        <v/>
      </c>
      <c r="J2109" s="13" t="str">
        <f t="shared" si="1840"/>
        <v/>
      </c>
      <c r="K2109" s="13" t="str">
        <f t="shared" si="1879"/>
        <v/>
      </c>
      <c r="L2109" s="65" t="str">
        <f t="shared" ref="L2109:Z2109" si="3029">if($E2109="","",if($E2109="Injured",if(and(L$1=year(today()),L$1&lt;=$I2109,L$1&gt;=$H2109),0,if(and(L$1&lt;=$I2109,L$1&gt;=$H2109),$F2109,"")),if($E2109="Dropped",if(and(L$1&lt;=$I2109,L$1&gt;=$H2109),if(Year($D2109)=L$1,$F2109*0.8,if((year($D2109)+1)=L$1,$F2109*0.6,$F2109*0.4)) ,""),if($E2109="Minors",0,if($E2109="FA Contract",if(and(L$1&lt;=$I2109,L$1&gt;=$H2109),$F2109,""),if($E2109="YP Contract",if(L$1=$H2109,500000,if(L$1=($H2109+1),1000000,if(L$1=($H2109+2),1500000,"")))))))))</f>
        <v/>
      </c>
      <c r="M2109" s="65" t="str">
        <f t="shared" si="3029"/>
        <v/>
      </c>
      <c r="N2109" s="65" t="str">
        <f t="shared" si="3029"/>
        <v/>
      </c>
      <c r="O2109" s="65" t="str">
        <f t="shared" si="3029"/>
        <v/>
      </c>
      <c r="P2109" s="65" t="str">
        <f t="shared" si="3029"/>
        <v/>
      </c>
      <c r="Q2109" s="65" t="str">
        <f t="shared" si="3029"/>
        <v/>
      </c>
      <c r="R2109" s="65" t="str">
        <f t="shared" si="3029"/>
        <v/>
      </c>
      <c r="S2109" s="65" t="str">
        <f t="shared" si="3029"/>
        <v/>
      </c>
      <c r="T2109" s="65" t="str">
        <f t="shared" si="3029"/>
        <v/>
      </c>
      <c r="U2109" s="65" t="str">
        <f t="shared" si="3029"/>
        <v/>
      </c>
      <c r="V2109" s="65" t="str">
        <f t="shared" si="3029"/>
        <v/>
      </c>
      <c r="W2109" s="65" t="str">
        <f t="shared" si="3029"/>
        <v/>
      </c>
      <c r="X2109" s="65" t="str">
        <f t="shared" si="3029"/>
        <v/>
      </c>
      <c r="Y2109" s="65" t="str">
        <f t="shared" si="3029"/>
        <v/>
      </c>
      <c r="Z2109" s="65" t="str">
        <f t="shared" si="3029"/>
        <v/>
      </c>
    </row>
    <row r="2110">
      <c r="B2110" s="23"/>
      <c r="C2110" s="9"/>
      <c r="D2110" s="9"/>
      <c r="E2110" s="9"/>
      <c r="F2110" s="2"/>
      <c r="G2110" s="3"/>
      <c r="I2110" s="64" t="str">
        <f t="shared" si="4"/>
        <v/>
      </c>
      <c r="J2110" s="13" t="str">
        <f t="shared" si="1840"/>
        <v/>
      </c>
      <c r="K2110" s="13" t="str">
        <f t="shared" si="1879"/>
        <v/>
      </c>
      <c r="L2110" s="65" t="str">
        <f t="shared" ref="L2110:Z2110" si="3030">if($E2110="","",if($E2110="Injured",if(and(L$1=year(today()),L$1&lt;=$I2110,L$1&gt;=$H2110),0,if(and(L$1&lt;=$I2110,L$1&gt;=$H2110),$F2110,"")),if($E2110="Dropped",if(and(L$1&lt;=$I2110,L$1&gt;=$H2110),if(Year($D2110)=L$1,$F2110*0.8,if((year($D2110)+1)=L$1,$F2110*0.6,$F2110*0.4)) ,""),if($E2110="Minors",0,if($E2110="FA Contract",if(and(L$1&lt;=$I2110,L$1&gt;=$H2110),$F2110,""),if($E2110="YP Contract",if(L$1=$H2110,500000,if(L$1=($H2110+1),1000000,if(L$1=($H2110+2),1500000,"")))))))))</f>
        <v/>
      </c>
      <c r="M2110" s="65" t="str">
        <f t="shared" si="3030"/>
        <v/>
      </c>
      <c r="N2110" s="65" t="str">
        <f t="shared" si="3030"/>
        <v/>
      </c>
      <c r="O2110" s="65" t="str">
        <f t="shared" si="3030"/>
        <v/>
      </c>
      <c r="P2110" s="65" t="str">
        <f t="shared" si="3030"/>
        <v/>
      </c>
      <c r="Q2110" s="65" t="str">
        <f t="shared" si="3030"/>
        <v/>
      </c>
      <c r="R2110" s="65" t="str">
        <f t="shared" si="3030"/>
        <v/>
      </c>
      <c r="S2110" s="65" t="str">
        <f t="shared" si="3030"/>
        <v/>
      </c>
      <c r="T2110" s="65" t="str">
        <f t="shared" si="3030"/>
        <v/>
      </c>
      <c r="U2110" s="65" t="str">
        <f t="shared" si="3030"/>
        <v/>
      </c>
      <c r="V2110" s="65" t="str">
        <f t="shared" si="3030"/>
        <v/>
      </c>
      <c r="W2110" s="65" t="str">
        <f t="shared" si="3030"/>
        <v/>
      </c>
      <c r="X2110" s="65" t="str">
        <f t="shared" si="3030"/>
        <v/>
      </c>
      <c r="Y2110" s="65" t="str">
        <f t="shared" si="3030"/>
        <v/>
      </c>
      <c r="Z2110" s="65" t="str">
        <f t="shared" si="3030"/>
        <v/>
      </c>
    </row>
    <row r="2111">
      <c r="B2111" s="23"/>
      <c r="C2111" s="9"/>
      <c r="D2111" s="9"/>
      <c r="E2111" s="9"/>
      <c r="F2111" s="2"/>
      <c r="G2111" s="3"/>
      <c r="I2111" s="64" t="str">
        <f t="shared" si="4"/>
        <v/>
      </c>
      <c r="J2111" s="13" t="str">
        <f t="shared" si="1840"/>
        <v/>
      </c>
      <c r="K2111" s="13" t="str">
        <f t="shared" si="1879"/>
        <v/>
      </c>
      <c r="L2111" s="65" t="str">
        <f t="shared" ref="L2111:Z2111" si="3031">if($E2111="","",if($E2111="Injured",if(and(L$1=year(today()),L$1&lt;=$I2111,L$1&gt;=$H2111),0,if(and(L$1&lt;=$I2111,L$1&gt;=$H2111),$F2111,"")),if($E2111="Dropped",if(and(L$1&lt;=$I2111,L$1&gt;=$H2111),if(Year($D2111)=L$1,$F2111*0.8,if((year($D2111)+1)=L$1,$F2111*0.6,$F2111*0.4)) ,""),if($E2111="Minors",0,if($E2111="FA Contract",if(and(L$1&lt;=$I2111,L$1&gt;=$H2111),$F2111,""),if($E2111="YP Contract",if(L$1=$H2111,500000,if(L$1=($H2111+1),1000000,if(L$1=($H2111+2),1500000,"")))))))))</f>
        <v/>
      </c>
      <c r="M2111" s="65" t="str">
        <f t="shared" si="3031"/>
        <v/>
      </c>
      <c r="N2111" s="65" t="str">
        <f t="shared" si="3031"/>
        <v/>
      </c>
      <c r="O2111" s="65" t="str">
        <f t="shared" si="3031"/>
        <v/>
      </c>
      <c r="P2111" s="65" t="str">
        <f t="shared" si="3031"/>
        <v/>
      </c>
      <c r="Q2111" s="65" t="str">
        <f t="shared" si="3031"/>
        <v/>
      </c>
      <c r="R2111" s="65" t="str">
        <f t="shared" si="3031"/>
        <v/>
      </c>
      <c r="S2111" s="65" t="str">
        <f t="shared" si="3031"/>
        <v/>
      </c>
      <c r="T2111" s="65" t="str">
        <f t="shared" si="3031"/>
        <v/>
      </c>
      <c r="U2111" s="65" t="str">
        <f t="shared" si="3031"/>
        <v/>
      </c>
      <c r="V2111" s="65" t="str">
        <f t="shared" si="3031"/>
        <v/>
      </c>
      <c r="W2111" s="65" t="str">
        <f t="shared" si="3031"/>
        <v/>
      </c>
      <c r="X2111" s="65" t="str">
        <f t="shared" si="3031"/>
        <v/>
      </c>
      <c r="Y2111" s="65" t="str">
        <f t="shared" si="3031"/>
        <v/>
      </c>
      <c r="Z2111" s="65" t="str">
        <f t="shared" si="3031"/>
        <v/>
      </c>
    </row>
    <row r="2112">
      <c r="B2112" s="23"/>
      <c r="C2112" s="9"/>
      <c r="D2112" s="9"/>
      <c r="E2112" s="9"/>
      <c r="F2112" s="2"/>
      <c r="G2112" s="3"/>
      <c r="I2112" s="64" t="str">
        <f t="shared" si="4"/>
        <v/>
      </c>
      <c r="J2112" s="13" t="str">
        <f t="shared" si="1840"/>
        <v/>
      </c>
      <c r="K2112" s="13" t="str">
        <f t="shared" si="1879"/>
        <v/>
      </c>
      <c r="L2112" s="65" t="str">
        <f t="shared" ref="L2112:Z2112" si="3032">if($E2112="","",if($E2112="Injured",if(and(L$1=year(today()),L$1&lt;=$I2112,L$1&gt;=$H2112),0,if(and(L$1&lt;=$I2112,L$1&gt;=$H2112),$F2112,"")),if($E2112="Dropped",if(and(L$1&lt;=$I2112,L$1&gt;=$H2112),if(Year($D2112)=L$1,$F2112*0.8,if((year($D2112)+1)=L$1,$F2112*0.6,$F2112*0.4)) ,""),if($E2112="Minors",0,if($E2112="FA Contract",if(and(L$1&lt;=$I2112,L$1&gt;=$H2112),$F2112,""),if($E2112="YP Contract",if(L$1=$H2112,500000,if(L$1=($H2112+1),1000000,if(L$1=($H2112+2),1500000,"")))))))))</f>
        <v/>
      </c>
      <c r="M2112" s="65" t="str">
        <f t="shared" si="3032"/>
        <v/>
      </c>
      <c r="N2112" s="65" t="str">
        <f t="shared" si="3032"/>
        <v/>
      </c>
      <c r="O2112" s="65" t="str">
        <f t="shared" si="3032"/>
        <v/>
      </c>
      <c r="P2112" s="65" t="str">
        <f t="shared" si="3032"/>
        <v/>
      </c>
      <c r="Q2112" s="65" t="str">
        <f t="shared" si="3032"/>
        <v/>
      </c>
      <c r="R2112" s="65" t="str">
        <f t="shared" si="3032"/>
        <v/>
      </c>
      <c r="S2112" s="65" t="str">
        <f t="shared" si="3032"/>
        <v/>
      </c>
      <c r="T2112" s="65" t="str">
        <f t="shared" si="3032"/>
        <v/>
      </c>
      <c r="U2112" s="65" t="str">
        <f t="shared" si="3032"/>
        <v/>
      </c>
      <c r="V2112" s="65" t="str">
        <f t="shared" si="3032"/>
        <v/>
      </c>
      <c r="W2112" s="65" t="str">
        <f t="shared" si="3032"/>
        <v/>
      </c>
      <c r="X2112" s="65" t="str">
        <f t="shared" si="3032"/>
        <v/>
      </c>
      <c r="Y2112" s="65" t="str">
        <f t="shared" si="3032"/>
        <v/>
      </c>
      <c r="Z2112" s="65" t="str">
        <f t="shared" si="3032"/>
        <v/>
      </c>
    </row>
    <row r="2113">
      <c r="B2113" s="23"/>
      <c r="C2113" s="9"/>
      <c r="D2113" s="9"/>
      <c r="E2113" s="9"/>
      <c r="F2113" s="2"/>
      <c r="G2113" s="3"/>
      <c r="I2113" s="64" t="str">
        <f t="shared" si="4"/>
        <v/>
      </c>
      <c r="J2113" s="13" t="str">
        <f t="shared" si="1840"/>
        <v/>
      </c>
      <c r="K2113" s="13" t="str">
        <f t="shared" si="1879"/>
        <v/>
      </c>
      <c r="L2113" s="65" t="str">
        <f t="shared" ref="L2113:Z2113" si="3033">if($E2113="","",if($E2113="Injured",if(and(L$1=year(today()),L$1&lt;=$I2113,L$1&gt;=$H2113),0,if(and(L$1&lt;=$I2113,L$1&gt;=$H2113),$F2113,"")),if($E2113="Dropped",if(and(L$1&lt;=$I2113,L$1&gt;=$H2113),if(Year($D2113)=L$1,$F2113*0.8,if((year($D2113)+1)=L$1,$F2113*0.6,$F2113*0.4)) ,""),if($E2113="Minors",0,if($E2113="FA Contract",if(and(L$1&lt;=$I2113,L$1&gt;=$H2113),$F2113,""),if($E2113="YP Contract",if(L$1=$H2113,500000,if(L$1=($H2113+1),1000000,if(L$1=($H2113+2),1500000,"")))))))))</f>
        <v/>
      </c>
      <c r="M2113" s="65" t="str">
        <f t="shared" si="3033"/>
        <v/>
      </c>
      <c r="N2113" s="65" t="str">
        <f t="shared" si="3033"/>
        <v/>
      </c>
      <c r="O2113" s="65" t="str">
        <f t="shared" si="3033"/>
        <v/>
      </c>
      <c r="P2113" s="65" t="str">
        <f t="shared" si="3033"/>
        <v/>
      </c>
      <c r="Q2113" s="65" t="str">
        <f t="shared" si="3033"/>
        <v/>
      </c>
      <c r="R2113" s="65" t="str">
        <f t="shared" si="3033"/>
        <v/>
      </c>
      <c r="S2113" s="65" t="str">
        <f t="shared" si="3033"/>
        <v/>
      </c>
      <c r="T2113" s="65" t="str">
        <f t="shared" si="3033"/>
        <v/>
      </c>
      <c r="U2113" s="65" t="str">
        <f t="shared" si="3033"/>
        <v/>
      </c>
      <c r="V2113" s="65" t="str">
        <f t="shared" si="3033"/>
        <v/>
      </c>
      <c r="W2113" s="65" t="str">
        <f t="shared" si="3033"/>
        <v/>
      </c>
      <c r="X2113" s="65" t="str">
        <f t="shared" si="3033"/>
        <v/>
      </c>
      <c r="Y2113" s="65" t="str">
        <f t="shared" si="3033"/>
        <v/>
      </c>
      <c r="Z2113" s="65" t="str">
        <f t="shared" si="3033"/>
        <v/>
      </c>
    </row>
    <row r="2114">
      <c r="B2114" s="23"/>
      <c r="C2114" s="9"/>
      <c r="D2114" s="9"/>
      <c r="E2114" s="9"/>
      <c r="F2114" s="2"/>
      <c r="G2114" s="3"/>
      <c r="I2114" s="64" t="str">
        <f t="shared" si="4"/>
        <v/>
      </c>
      <c r="J2114" s="13" t="str">
        <f t="shared" si="1840"/>
        <v/>
      </c>
      <c r="K2114" s="13" t="str">
        <f t="shared" si="1879"/>
        <v/>
      </c>
      <c r="L2114" s="65" t="str">
        <f t="shared" ref="L2114:Z2114" si="3034">if($E2114="","",if($E2114="Injured",if(and(L$1=year(today()),L$1&lt;=$I2114,L$1&gt;=$H2114),0,if(and(L$1&lt;=$I2114,L$1&gt;=$H2114),$F2114,"")),if($E2114="Dropped",if(and(L$1&lt;=$I2114,L$1&gt;=$H2114),if(Year($D2114)=L$1,$F2114*0.8,if((year($D2114)+1)=L$1,$F2114*0.6,$F2114*0.4)) ,""),if($E2114="Minors",0,if($E2114="FA Contract",if(and(L$1&lt;=$I2114,L$1&gt;=$H2114),$F2114,""),if($E2114="YP Contract",if(L$1=$H2114,500000,if(L$1=($H2114+1),1000000,if(L$1=($H2114+2),1500000,"")))))))))</f>
        <v/>
      </c>
      <c r="M2114" s="65" t="str">
        <f t="shared" si="3034"/>
        <v/>
      </c>
      <c r="N2114" s="65" t="str">
        <f t="shared" si="3034"/>
        <v/>
      </c>
      <c r="O2114" s="65" t="str">
        <f t="shared" si="3034"/>
        <v/>
      </c>
      <c r="P2114" s="65" t="str">
        <f t="shared" si="3034"/>
        <v/>
      </c>
      <c r="Q2114" s="65" t="str">
        <f t="shared" si="3034"/>
        <v/>
      </c>
      <c r="R2114" s="65" t="str">
        <f t="shared" si="3034"/>
        <v/>
      </c>
      <c r="S2114" s="65" t="str">
        <f t="shared" si="3034"/>
        <v/>
      </c>
      <c r="T2114" s="65" t="str">
        <f t="shared" si="3034"/>
        <v/>
      </c>
      <c r="U2114" s="65" t="str">
        <f t="shared" si="3034"/>
        <v/>
      </c>
      <c r="V2114" s="65" t="str">
        <f t="shared" si="3034"/>
        <v/>
      </c>
      <c r="W2114" s="65" t="str">
        <f t="shared" si="3034"/>
        <v/>
      </c>
      <c r="X2114" s="65" t="str">
        <f t="shared" si="3034"/>
        <v/>
      </c>
      <c r="Y2114" s="65" t="str">
        <f t="shared" si="3034"/>
        <v/>
      </c>
      <c r="Z2114" s="65" t="str">
        <f t="shared" si="3034"/>
        <v/>
      </c>
    </row>
    <row r="2115">
      <c r="B2115" s="23"/>
      <c r="C2115" s="9"/>
      <c r="D2115" s="9"/>
      <c r="E2115" s="9"/>
      <c r="F2115" s="2"/>
      <c r="G2115" s="3"/>
      <c r="I2115" s="64" t="str">
        <f t="shared" si="4"/>
        <v/>
      </c>
      <c r="J2115" s="13" t="str">
        <f t="shared" si="1840"/>
        <v/>
      </c>
      <c r="K2115" s="13" t="str">
        <f t="shared" si="1879"/>
        <v/>
      </c>
      <c r="L2115" s="65" t="str">
        <f t="shared" ref="L2115:Z2115" si="3035">if($E2115="","",if($E2115="Injured",if(and(L$1=year(today()),L$1&lt;=$I2115,L$1&gt;=$H2115),0,if(and(L$1&lt;=$I2115,L$1&gt;=$H2115),$F2115,"")),if($E2115="Dropped",if(and(L$1&lt;=$I2115,L$1&gt;=$H2115),if(Year($D2115)=L$1,$F2115*0.8,if((year($D2115)+1)=L$1,$F2115*0.6,$F2115*0.4)) ,""),if($E2115="Minors",0,if($E2115="FA Contract",if(and(L$1&lt;=$I2115,L$1&gt;=$H2115),$F2115,""),if($E2115="YP Contract",if(L$1=$H2115,500000,if(L$1=($H2115+1),1000000,if(L$1=($H2115+2),1500000,"")))))))))</f>
        <v/>
      </c>
      <c r="M2115" s="65" t="str">
        <f t="shared" si="3035"/>
        <v/>
      </c>
      <c r="N2115" s="65" t="str">
        <f t="shared" si="3035"/>
        <v/>
      </c>
      <c r="O2115" s="65" t="str">
        <f t="shared" si="3035"/>
        <v/>
      </c>
      <c r="P2115" s="65" t="str">
        <f t="shared" si="3035"/>
        <v/>
      </c>
      <c r="Q2115" s="65" t="str">
        <f t="shared" si="3035"/>
        <v/>
      </c>
      <c r="R2115" s="65" t="str">
        <f t="shared" si="3035"/>
        <v/>
      </c>
      <c r="S2115" s="65" t="str">
        <f t="shared" si="3035"/>
        <v/>
      </c>
      <c r="T2115" s="65" t="str">
        <f t="shared" si="3035"/>
        <v/>
      </c>
      <c r="U2115" s="65" t="str">
        <f t="shared" si="3035"/>
        <v/>
      </c>
      <c r="V2115" s="65" t="str">
        <f t="shared" si="3035"/>
        <v/>
      </c>
      <c r="W2115" s="65" t="str">
        <f t="shared" si="3035"/>
        <v/>
      </c>
      <c r="X2115" s="65" t="str">
        <f t="shared" si="3035"/>
        <v/>
      </c>
      <c r="Y2115" s="65" t="str">
        <f t="shared" si="3035"/>
        <v/>
      </c>
      <c r="Z2115" s="65" t="str">
        <f t="shared" si="3035"/>
        <v/>
      </c>
    </row>
    <row r="2116">
      <c r="B2116" s="23"/>
      <c r="C2116" s="9"/>
      <c r="D2116" s="9"/>
      <c r="E2116" s="9"/>
      <c r="F2116" s="2"/>
      <c r="G2116" s="3"/>
      <c r="I2116" s="64" t="str">
        <f t="shared" si="4"/>
        <v/>
      </c>
      <c r="J2116" s="13" t="str">
        <f t="shared" si="1840"/>
        <v/>
      </c>
      <c r="K2116" s="13" t="str">
        <f t="shared" si="1879"/>
        <v/>
      </c>
      <c r="L2116" s="65" t="str">
        <f t="shared" ref="L2116:Z2116" si="3036">if($E2116="","",if($E2116="Injured",if(and(L$1=year(today()),L$1&lt;=$I2116,L$1&gt;=$H2116),0,if(and(L$1&lt;=$I2116,L$1&gt;=$H2116),$F2116,"")),if($E2116="Dropped",if(and(L$1&lt;=$I2116,L$1&gt;=$H2116),if(Year($D2116)=L$1,$F2116*0.8,if((year($D2116)+1)=L$1,$F2116*0.6,$F2116*0.4)) ,""),if($E2116="Minors",0,if($E2116="FA Contract",if(and(L$1&lt;=$I2116,L$1&gt;=$H2116),$F2116,""),if($E2116="YP Contract",if(L$1=$H2116,500000,if(L$1=($H2116+1),1000000,if(L$1=($H2116+2),1500000,"")))))))))</f>
        <v/>
      </c>
      <c r="M2116" s="65" t="str">
        <f t="shared" si="3036"/>
        <v/>
      </c>
      <c r="N2116" s="65" t="str">
        <f t="shared" si="3036"/>
        <v/>
      </c>
      <c r="O2116" s="65" t="str">
        <f t="shared" si="3036"/>
        <v/>
      </c>
      <c r="P2116" s="65" t="str">
        <f t="shared" si="3036"/>
        <v/>
      </c>
      <c r="Q2116" s="65" t="str">
        <f t="shared" si="3036"/>
        <v/>
      </c>
      <c r="R2116" s="65" t="str">
        <f t="shared" si="3036"/>
        <v/>
      </c>
      <c r="S2116" s="65" t="str">
        <f t="shared" si="3036"/>
        <v/>
      </c>
      <c r="T2116" s="65" t="str">
        <f t="shared" si="3036"/>
        <v/>
      </c>
      <c r="U2116" s="65" t="str">
        <f t="shared" si="3036"/>
        <v/>
      </c>
      <c r="V2116" s="65" t="str">
        <f t="shared" si="3036"/>
        <v/>
      </c>
      <c r="W2116" s="65" t="str">
        <f t="shared" si="3036"/>
        <v/>
      </c>
      <c r="X2116" s="65" t="str">
        <f t="shared" si="3036"/>
        <v/>
      </c>
      <c r="Y2116" s="65" t="str">
        <f t="shared" si="3036"/>
        <v/>
      </c>
      <c r="Z2116" s="65" t="str">
        <f t="shared" si="3036"/>
        <v/>
      </c>
    </row>
    <row r="2117">
      <c r="B2117" s="23"/>
      <c r="C2117" s="9"/>
      <c r="D2117" s="9"/>
      <c r="E2117" s="9"/>
      <c r="F2117" s="2"/>
      <c r="G2117" s="3"/>
      <c r="I2117" s="64" t="str">
        <f t="shared" si="4"/>
        <v/>
      </c>
      <c r="J2117" s="13" t="str">
        <f t="shared" si="1840"/>
        <v/>
      </c>
      <c r="K2117" s="13" t="str">
        <f t="shared" si="1879"/>
        <v/>
      </c>
      <c r="L2117" s="65" t="str">
        <f t="shared" ref="L2117:Z2117" si="3037">if($E2117="","",if($E2117="Injured",if(and(L$1=year(today()),L$1&lt;=$I2117,L$1&gt;=$H2117),0,if(and(L$1&lt;=$I2117,L$1&gt;=$H2117),$F2117,"")),if($E2117="Dropped",if(and(L$1&lt;=$I2117,L$1&gt;=$H2117),if(Year($D2117)=L$1,$F2117*0.8,if((year($D2117)+1)=L$1,$F2117*0.6,$F2117*0.4)) ,""),if($E2117="Minors",0,if($E2117="FA Contract",if(and(L$1&lt;=$I2117,L$1&gt;=$H2117),$F2117,""),if($E2117="YP Contract",if(L$1=$H2117,500000,if(L$1=($H2117+1),1000000,if(L$1=($H2117+2),1500000,"")))))))))</f>
        <v/>
      </c>
      <c r="M2117" s="65" t="str">
        <f t="shared" si="3037"/>
        <v/>
      </c>
      <c r="N2117" s="65" t="str">
        <f t="shared" si="3037"/>
        <v/>
      </c>
      <c r="O2117" s="65" t="str">
        <f t="shared" si="3037"/>
        <v/>
      </c>
      <c r="P2117" s="65" t="str">
        <f t="shared" si="3037"/>
        <v/>
      </c>
      <c r="Q2117" s="65" t="str">
        <f t="shared" si="3037"/>
        <v/>
      </c>
      <c r="R2117" s="65" t="str">
        <f t="shared" si="3037"/>
        <v/>
      </c>
      <c r="S2117" s="65" t="str">
        <f t="shared" si="3037"/>
        <v/>
      </c>
      <c r="T2117" s="65" t="str">
        <f t="shared" si="3037"/>
        <v/>
      </c>
      <c r="U2117" s="65" t="str">
        <f t="shared" si="3037"/>
        <v/>
      </c>
      <c r="V2117" s="65" t="str">
        <f t="shared" si="3037"/>
        <v/>
      </c>
      <c r="W2117" s="65" t="str">
        <f t="shared" si="3037"/>
        <v/>
      </c>
      <c r="X2117" s="65" t="str">
        <f t="shared" si="3037"/>
        <v/>
      </c>
      <c r="Y2117" s="65" t="str">
        <f t="shared" si="3037"/>
        <v/>
      </c>
      <c r="Z2117" s="65" t="str">
        <f t="shared" si="3037"/>
        <v/>
      </c>
    </row>
    <row r="2118">
      <c r="B2118" s="23"/>
      <c r="C2118" s="9"/>
      <c r="D2118" s="9"/>
      <c r="E2118" s="9"/>
      <c r="F2118" s="2"/>
      <c r="G2118" s="3"/>
      <c r="I2118" s="64" t="str">
        <f t="shared" si="4"/>
        <v/>
      </c>
      <c r="J2118" s="13" t="str">
        <f t="shared" si="1840"/>
        <v/>
      </c>
      <c r="K2118" s="13" t="str">
        <f t="shared" si="1879"/>
        <v/>
      </c>
      <c r="L2118" s="65" t="str">
        <f t="shared" ref="L2118:Z2118" si="3038">if($E2118="","",if($E2118="Injured",if(and(L$1=year(today()),L$1&lt;=$I2118,L$1&gt;=$H2118),0,if(and(L$1&lt;=$I2118,L$1&gt;=$H2118),$F2118,"")),if($E2118="Dropped",if(and(L$1&lt;=$I2118,L$1&gt;=$H2118),if(Year($D2118)=L$1,$F2118*0.8,if((year($D2118)+1)=L$1,$F2118*0.6,$F2118*0.4)) ,""),if($E2118="Minors",0,if($E2118="FA Contract",if(and(L$1&lt;=$I2118,L$1&gt;=$H2118),$F2118,""),if($E2118="YP Contract",if(L$1=$H2118,500000,if(L$1=($H2118+1),1000000,if(L$1=($H2118+2),1500000,"")))))))))</f>
        <v/>
      </c>
      <c r="M2118" s="65" t="str">
        <f t="shared" si="3038"/>
        <v/>
      </c>
      <c r="N2118" s="65" t="str">
        <f t="shared" si="3038"/>
        <v/>
      </c>
      <c r="O2118" s="65" t="str">
        <f t="shared" si="3038"/>
        <v/>
      </c>
      <c r="P2118" s="65" t="str">
        <f t="shared" si="3038"/>
        <v/>
      </c>
      <c r="Q2118" s="65" t="str">
        <f t="shared" si="3038"/>
        <v/>
      </c>
      <c r="R2118" s="65" t="str">
        <f t="shared" si="3038"/>
        <v/>
      </c>
      <c r="S2118" s="65" t="str">
        <f t="shared" si="3038"/>
        <v/>
      </c>
      <c r="T2118" s="65" t="str">
        <f t="shared" si="3038"/>
        <v/>
      </c>
      <c r="U2118" s="65" t="str">
        <f t="shared" si="3038"/>
        <v/>
      </c>
      <c r="V2118" s="65" t="str">
        <f t="shared" si="3038"/>
        <v/>
      </c>
      <c r="W2118" s="65" t="str">
        <f t="shared" si="3038"/>
        <v/>
      </c>
      <c r="X2118" s="65" t="str">
        <f t="shared" si="3038"/>
        <v/>
      </c>
      <c r="Y2118" s="65" t="str">
        <f t="shared" si="3038"/>
        <v/>
      </c>
      <c r="Z2118" s="65" t="str">
        <f t="shared" si="3038"/>
        <v/>
      </c>
    </row>
    <row r="2119">
      <c r="B2119" s="23"/>
      <c r="C2119" s="9"/>
      <c r="D2119" s="9"/>
      <c r="E2119" s="9"/>
      <c r="F2119" s="2"/>
      <c r="G2119" s="3"/>
      <c r="I2119" s="64" t="str">
        <f t="shared" si="4"/>
        <v/>
      </c>
      <c r="J2119" s="13" t="str">
        <f t="shared" si="1840"/>
        <v/>
      </c>
      <c r="K2119" s="13" t="str">
        <f t="shared" si="1879"/>
        <v/>
      </c>
      <c r="L2119" s="65" t="str">
        <f t="shared" ref="L2119:Z2119" si="3039">if($E2119="","",if($E2119="Injured",if(and(L$1=year(today()),L$1&lt;=$I2119,L$1&gt;=$H2119),0,if(and(L$1&lt;=$I2119,L$1&gt;=$H2119),$F2119,"")),if($E2119="Dropped",if(and(L$1&lt;=$I2119,L$1&gt;=$H2119),if(Year($D2119)=L$1,$F2119*0.8,if((year($D2119)+1)=L$1,$F2119*0.6,$F2119*0.4)) ,""),if($E2119="Minors",0,if($E2119="FA Contract",if(and(L$1&lt;=$I2119,L$1&gt;=$H2119),$F2119,""),if($E2119="YP Contract",if(L$1=$H2119,500000,if(L$1=($H2119+1),1000000,if(L$1=($H2119+2),1500000,"")))))))))</f>
        <v/>
      </c>
      <c r="M2119" s="65" t="str">
        <f t="shared" si="3039"/>
        <v/>
      </c>
      <c r="N2119" s="65" t="str">
        <f t="shared" si="3039"/>
        <v/>
      </c>
      <c r="O2119" s="65" t="str">
        <f t="shared" si="3039"/>
        <v/>
      </c>
      <c r="P2119" s="65" t="str">
        <f t="shared" si="3039"/>
        <v/>
      </c>
      <c r="Q2119" s="65" t="str">
        <f t="shared" si="3039"/>
        <v/>
      </c>
      <c r="R2119" s="65" t="str">
        <f t="shared" si="3039"/>
        <v/>
      </c>
      <c r="S2119" s="65" t="str">
        <f t="shared" si="3039"/>
        <v/>
      </c>
      <c r="T2119" s="65" t="str">
        <f t="shared" si="3039"/>
        <v/>
      </c>
      <c r="U2119" s="65" t="str">
        <f t="shared" si="3039"/>
        <v/>
      </c>
      <c r="V2119" s="65" t="str">
        <f t="shared" si="3039"/>
        <v/>
      </c>
      <c r="W2119" s="65" t="str">
        <f t="shared" si="3039"/>
        <v/>
      </c>
      <c r="X2119" s="65" t="str">
        <f t="shared" si="3039"/>
        <v/>
      </c>
      <c r="Y2119" s="65" t="str">
        <f t="shared" si="3039"/>
        <v/>
      </c>
      <c r="Z2119" s="65" t="str">
        <f t="shared" si="3039"/>
        <v/>
      </c>
    </row>
    <row r="2120">
      <c r="B2120" s="23"/>
      <c r="C2120" s="9"/>
      <c r="D2120" s="9"/>
      <c r="E2120" s="9"/>
      <c r="F2120" s="2"/>
      <c r="G2120" s="3"/>
      <c r="I2120" s="64" t="str">
        <f t="shared" si="4"/>
        <v/>
      </c>
      <c r="J2120" s="13" t="str">
        <f t="shared" si="1840"/>
        <v/>
      </c>
      <c r="K2120" s="13" t="str">
        <f t="shared" si="1879"/>
        <v/>
      </c>
      <c r="L2120" s="65" t="str">
        <f t="shared" ref="L2120:Z2120" si="3040">if($E2120="","",if($E2120="Injured",if(and(L$1=year(today()),L$1&lt;=$I2120,L$1&gt;=$H2120),0,if(and(L$1&lt;=$I2120,L$1&gt;=$H2120),$F2120,"")),if($E2120="Dropped",if(and(L$1&lt;=$I2120,L$1&gt;=$H2120),if(Year($D2120)=L$1,$F2120*0.8,if((year($D2120)+1)=L$1,$F2120*0.6,$F2120*0.4)) ,""),if($E2120="Minors",0,if($E2120="FA Contract",if(and(L$1&lt;=$I2120,L$1&gt;=$H2120),$F2120,""),if($E2120="YP Contract",if(L$1=$H2120,500000,if(L$1=($H2120+1),1000000,if(L$1=($H2120+2),1500000,"")))))))))</f>
        <v/>
      </c>
      <c r="M2120" s="65" t="str">
        <f t="shared" si="3040"/>
        <v/>
      </c>
      <c r="N2120" s="65" t="str">
        <f t="shared" si="3040"/>
        <v/>
      </c>
      <c r="O2120" s="65" t="str">
        <f t="shared" si="3040"/>
        <v/>
      </c>
      <c r="P2120" s="65" t="str">
        <f t="shared" si="3040"/>
        <v/>
      </c>
      <c r="Q2120" s="65" t="str">
        <f t="shared" si="3040"/>
        <v/>
      </c>
      <c r="R2120" s="65" t="str">
        <f t="shared" si="3040"/>
        <v/>
      </c>
      <c r="S2120" s="65" t="str">
        <f t="shared" si="3040"/>
        <v/>
      </c>
      <c r="T2120" s="65" t="str">
        <f t="shared" si="3040"/>
        <v/>
      </c>
      <c r="U2120" s="65" t="str">
        <f t="shared" si="3040"/>
        <v/>
      </c>
      <c r="V2120" s="65" t="str">
        <f t="shared" si="3040"/>
        <v/>
      </c>
      <c r="W2120" s="65" t="str">
        <f t="shared" si="3040"/>
        <v/>
      </c>
      <c r="X2120" s="65" t="str">
        <f t="shared" si="3040"/>
        <v/>
      </c>
      <c r="Y2120" s="65" t="str">
        <f t="shared" si="3040"/>
        <v/>
      </c>
      <c r="Z2120" s="65" t="str">
        <f t="shared" si="3040"/>
        <v/>
      </c>
    </row>
    <row r="2121">
      <c r="B2121" s="23"/>
      <c r="C2121" s="9"/>
      <c r="D2121" s="9"/>
      <c r="E2121" s="9"/>
      <c r="F2121" s="2"/>
      <c r="G2121" s="3"/>
      <c r="I2121" s="64" t="str">
        <f t="shared" si="4"/>
        <v/>
      </c>
      <c r="J2121" s="13" t="str">
        <f t="shared" si="1840"/>
        <v/>
      </c>
      <c r="K2121" s="13" t="str">
        <f t="shared" si="1879"/>
        <v/>
      </c>
      <c r="L2121" s="65" t="str">
        <f t="shared" ref="L2121:Z2121" si="3041">if($E2121="","",if($E2121="Injured",if(and(L$1=year(today()),L$1&lt;=$I2121,L$1&gt;=$H2121),0,if(and(L$1&lt;=$I2121,L$1&gt;=$H2121),$F2121,"")),if($E2121="Dropped",if(and(L$1&lt;=$I2121,L$1&gt;=$H2121),if(Year($D2121)=L$1,$F2121*0.8,if((year($D2121)+1)=L$1,$F2121*0.6,$F2121*0.4)) ,""),if($E2121="Minors",0,if($E2121="FA Contract",if(and(L$1&lt;=$I2121,L$1&gt;=$H2121),$F2121,""),if($E2121="YP Contract",if(L$1=$H2121,500000,if(L$1=($H2121+1),1000000,if(L$1=($H2121+2),1500000,"")))))))))</f>
        <v/>
      </c>
      <c r="M2121" s="65" t="str">
        <f t="shared" si="3041"/>
        <v/>
      </c>
      <c r="N2121" s="65" t="str">
        <f t="shared" si="3041"/>
        <v/>
      </c>
      <c r="O2121" s="65" t="str">
        <f t="shared" si="3041"/>
        <v/>
      </c>
      <c r="P2121" s="65" t="str">
        <f t="shared" si="3041"/>
        <v/>
      </c>
      <c r="Q2121" s="65" t="str">
        <f t="shared" si="3041"/>
        <v/>
      </c>
      <c r="R2121" s="65" t="str">
        <f t="shared" si="3041"/>
        <v/>
      </c>
      <c r="S2121" s="65" t="str">
        <f t="shared" si="3041"/>
        <v/>
      </c>
      <c r="T2121" s="65" t="str">
        <f t="shared" si="3041"/>
        <v/>
      </c>
      <c r="U2121" s="65" t="str">
        <f t="shared" si="3041"/>
        <v/>
      </c>
      <c r="V2121" s="65" t="str">
        <f t="shared" si="3041"/>
        <v/>
      </c>
      <c r="W2121" s="65" t="str">
        <f t="shared" si="3041"/>
        <v/>
      </c>
      <c r="X2121" s="65" t="str">
        <f t="shared" si="3041"/>
        <v/>
      </c>
      <c r="Y2121" s="65" t="str">
        <f t="shared" si="3041"/>
        <v/>
      </c>
      <c r="Z2121" s="65" t="str">
        <f t="shared" si="3041"/>
        <v/>
      </c>
    </row>
    <row r="2122">
      <c r="B2122" s="23"/>
      <c r="C2122" s="9"/>
      <c r="D2122" s="9"/>
      <c r="E2122" s="9"/>
      <c r="F2122" s="2"/>
      <c r="G2122" s="3"/>
      <c r="I2122" s="64" t="str">
        <f t="shared" si="4"/>
        <v/>
      </c>
      <c r="J2122" s="13" t="str">
        <f t="shared" si="1840"/>
        <v/>
      </c>
      <c r="K2122" s="13" t="str">
        <f t="shared" si="1879"/>
        <v/>
      </c>
      <c r="L2122" s="65" t="str">
        <f t="shared" ref="L2122:Z2122" si="3042">if($E2122="","",if($E2122="Injured",if(and(L$1=year(today()),L$1&lt;=$I2122,L$1&gt;=$H2122),0,if(and(L$1&lt;=$I2122,L$1&gt;=$H2122),$F2122,"")),if($E2122="Dropped",if(and(L$1&lt;=$I2122,L$1&gt;=$H2122),if(Year($D2122)=L$1,$F2122*0.8,if((year($D2122)+1)=L$1,$F2122*0.6,$F2122*0.4)) ,""),if($E2122="Minors",0,if($E2122="FA Contract",if(and(L$1&lt;=$I2122,L$1&gt;=$H2122),$F2122,""),if($E2122="YP Contract",if(L$1=$H2122,500000,if(L$1=($H2122+1),1000000,if(L$1=($H2122+2),1500000,"")))))))))</f>
        <v/>
      </c>
      <c r="M2122" s="65" t="str">
        <f t="shared" si="3042"/>
        <v/>
      </c>
      <c r="N2122" s="65" t="str">
        <f t="shared" si="3042"/>
        <v/>
      </c>
      <c r="O2122" s="65" t="str">
        <f t="shared" si="3042"/>
        <v/>
      </c>
      <c r="P2122" s="65" t="str">
        <f t="shared" si="3042"/>
        <v/>
      </c>
      <c r="Q2122" s="65" t="str">
        <f t="shared" si="3042"/>
        <v/>
      </c>
      <c r="R2122" s="65" t="str">
        <f t="shared" si="3042"/>
        <v/>
      </c>
      <c r="S2122" s="65" t="str">
        <f t="shared" si="3042"/>
        <v/>
      </c>
      <c r="T2122" s="65" t="str">
        <f t="shared" si="3042"/>
        <v/>
      </c>
      <c r="U2122" s="65" t="str">
        <f t="shared" si="3042"/>
        <v/>
      </c>
      <c r="V2122" s="65" t="str">
        <f t="shared" si="3042"/>
        <v/>
      </c>
      <c r="W2122" s="65" t="str">
        <f t="shared" si="3042"/>
        <v/>
      </c>
      <c r="X2122" s="65" t="str">
        <f t="shared" si="3042"/>
        <v/>
      </c>
      <c r="Y2122" s="65" t="str">
        <f t="shared" si="3042"/>
        <v/>
      </c>
      <c r="Z2122" s="65" t="str">
        <f t="shared" si="3042"/>
        <v/>
      </c>
    </row>
    <row r="2123">
      <c r="B2123" s="23"/>
      <c r="C2123" s="9"/>
      <c r="D2123" s="9"/>
      <c r="E2123" s="9"/>
      <c r="F2123" s="2"/>
      <c r="G2123" s="3"/>
      <c r="I2123" s="64" t="str">
        <f t="shared" si="4"/>
        <v/>
      </c>
      <c r="J2123" s="13" t="str">
        <f t="shared" si="1840"/>
        <v/>
      </c>
      <c r="K2123" s="13" t="str">
        <f t="shared" si="1879"/>
        <v/>
      </c>
      <c r="L2123" s="65" t="str">
        <f t="shared" ref="L2123:Z2123" si="3043">if($E2123="","",if($E2123="Injured",if(and(L$1=year(today()),L$1&lt;=$I2123,L$1&gt;=$H2123),0,if(and(L$1&lt;=$I2123,L$1&gt;=$H2123),$F2123,"")),if($E2123="Dropped",if(and(L$1&lt;=$I2123,L$1&gt;=$H2123),if(Year($D2123)=L$1,$F2123*0.8,if((year($D2123)+1)=L$1,$F2123*0.6,$F2123*0.4)) ,""),if($E2123="Minors",0,if($E2123="FA Contract",if(and(L$1&lt;=$I2123,L$1&gt;=$H2123),$F2123,""),if($E2123="YP Contract",if(L$1=$H2123,500000,if(L$1=($H2123+1),1000000,if(L$1=($H2123+2),1500000,"")))))))))</f>
        <v/>
      </c>
      <c r="M2123" s="65" t="str">
        <f t="shared" si="3043"/>
        <v/>
      </c>
      <c r="N2123" s="65" t="str">
        <f t="shared" si="3043"/>
        <v/>
      </c>
      <c r="O2123" s="65" t="str">
        <f t="shared" si="3043"/>
        <v/>
      </c>
      <c r="P2123" s="65" t="str">
        <f t="shared" si="3043"/>
        <v/>
      </c>
      <c r="Q2123" s="65" t="str">
        <f t="shared" si="3043"/>
        <v/>
      </c>
      <c r="R2123" s="65" t="str">
        <f t="shared" si="3043"/>
        <v/>
      </c>
      <c r="S2123" s="65" t="str">
        <f t="shared" si="3043"/>
        <v/>
      </c>
      <c r="T2123" s="65" t="str">
        <f t="shared" si="3043"/>
        <v/>
      </c>
      <c r="U2123" s="65" t="str">
        <f t="shared" si="3043"/>
        <v/>
      </c>
      <c r="V2123" s="65" t="str">
        <f t="shared" si="3043"/>
        <v/>
      </c>
      <c r="W2123" s="65" t="str">
        <f t="shared" si="3043"/>
        <v/>
      </c>
      <c r="X2123" s="65" t="str">
        <f t="shared" si="3043"/>
        <v/>
      </c>
      <c r="Y2123" s="65" t="str">
        <f t="shared" si="3043"/>
        <v/>
      </c>
      <c r="Z2123" s="65" t="str">
        <f t="shared" si="3043"/>
        <v/>
      </c>
    </row>
    <row r="2124">
      <c r="B2124" s="23"/>
      <c r="C2124" s="9"/>
      <c r="D2124" s="9"/>
      <c r="E2124" s="9"/>
      <c r="F2124" s="2"/>
      <c r="G2124" s="3"/>
      <c r="I2124" s="64" t="str">
        <f t="shared" si="4"/>
        <v/>
      </c>
      <c r="J2124" s="13" t="str">
        <f t="shared" si="1840"/>
        <v/>
      </c>
      <c r="K2124" s="13" t="str">
        <f t="shared" si="1879"/>
        <v/>
      </c>
      <c r="L2124" s="65" t="str">
        <f t="shared" ref="L2124:Z2124" si="3044">if($E2124="","",if($E2124="Injured",if(and(L$1=year(today()),L$1&lt;=$I2124,L$1&gt;=$H2124),0,if(and(L$1&lt;=$I2124,L$1&gt;=$H2124),$F2124,"")),if($E2124="Dropped",if(and(L$1&lt;=$I2124,L$1&gt;=$H2124),if(Year($D2124)=L$1,$F2124*0.8,if((year($D2124)+1)=L$1,$F2124*0.6,$F2124*0.4)) ,""),if($E2124="Minors",0,if($E2124="FA Contract",if(and(L$1&lt;=$I2124,L$1&gt;=$H2124),$F2124,""),if($E2124="YP Contract",if(L$1=$H2124,500000,if(L$1=($H2124+1),1000000,if(L$1=($H2124+2),1500000,"")))))))))</f>
        <v/>
      </c>
      <c r="M2124" s="65" t="str">
        <f t="shared" si="3044"/>
        <v/>
      </c>
      <c r="N2124" s="65" t="str">
        <f t="shared" si="3044"/>
        <v/>
      </c>
      <c r="O2124" s="65" t="str">
        <f t="shared" si="3044"/>
        <v/>
      </c>
      <c r="P2124" s="65" t="str">
        <f t="shared" si="3044"/>
        <v/>
      </c>
      <c r="Q2124" s="65" t="str">
        <f t="shared" si="3044"/>
        <v/>
      </c>
      <c r="R2124" s="65" t="str">
        <f t="shared" si="3044"/>
        <v/>
      </c>
      <c r="S2124" s="65" t="str">
        <f t="shared" si="3044"/>
        <v/>
      </c>
      <c r="T2124" s="65" t="str">
        <f t="shared" si="3044"/>
        <v/>
      </c>
      <c r="U2124" s="65" t="str">
        <f t="shared" si="3044"/>
        <v/>
      </c>
      <c r="V2124" s="65" t="str">
        <f t="shared" si="3044"/>
        <v/>
      </c>
      <c r="W2124" s="65" t="str">
        <f t="shared" si="3044"/>
        <v/>
      </c>
      <c r="X2124" s="65" t="str">
        <f t="shared" si="3044"/>
        <v/>
      </c>
      <c r="Y2124" s="65" t="str">
        <f t="shared" si="3044"/>
        <v/>
      </c>
      <c r="Z2124" s="65" t="str">
        <f t="shared" si="3044"/>
        <v/>
      </c>
    </row>
    <row r="2125">
      <c r="B2125" s="23"/>
      <c r="C2125" s="9"/>
      <c r="D2125" s="9"/>
      <c r="E2125" s="9"/>
      <c r="F2125" s="2"/>
      <c r="G2125" s="3"/>
      <c r="I2125" s="64" t="str">
        <f t="shared" si="4"/>
        <v/>
      </c>
      <c r="J2125" s="13" t="str">
        <f t="shared" si="1840"/>
        <v/>
      </c>
      <c r="K2125" s="13" t="str">
        <f t="shared" si="1879"/>
        <v/>
      </c>
      <c r="L2125" s="65" t="str">
        <f t="shared" ref="L2125:Z2125" si="3045">if($E2125="","",if($E2125="Injured",if(and(L$1=year(today()),L$1&lt;=$I2125,L$1&gt;=$H2125),0,if(and(L$1&lt;=$I2125,L$1&gt;=$H2125),$F2125,"")),if($E2125="Dropped",if(and(L$1&lt;=$I2125,L$1&gt;=$H2125),if(Year($D2125)=L$1,$F2125*0.8,if((year($D2125)+1)=L$1,$F2125*0.6,$F2125*0.4)) ,""),if($E2125="Minors",0,if($E2125="FA Contract",if(and(L$1&lt;=$I2125,L$1&gt;=$H2125),$F2125,""),if($E2125="YP Contract",if(L$1=$H2125,500000,if(L$1=($H2125+1),1000000,if(L$1=($H2125+2),1500000,"")))))))))</f>
        <v/>
      </c>
      <c r="M2125" s="65" t="str">
        <f t="shared" si="3045"/>
        <v/>
      </c>
      <c r="N2125" s="65" t="str">
        <f t="shared" si="3045"/>
        <v/>
      </c>
      <c r="O2125" s="65" t="str">
        <f t="shared" si="3045"/>
        <v/>
      </c>
      <c r="P2125" s="65" t="str">
        <f t="shared" si="3045"/>
        <v/>
      </c>
      <c r="Q2125" s="65" t="str">
        <f t="shared" si="3045"/>
        <v/>
      </c>
      <c r="R2125" s="65" t="str">
        <f t="shared" si="3045"/>
        <v/>
      </c>
      <c r="S2125" s="65" t="str">
        <f t="shared" si="3045"/>
        <v/>
      </c>
      <c r="T2125" s="65" t="str">
        <f t="shared" si="3045"/>
        <v/>
      </c>
      <c r="U2125" s="65" t="str">
        <f t="shared" si="3045"/>
        <v/>
      </c>
      <c r="V2125" s="65" t="str">
        <f t="shared" si="3045"/>
        <v/>
      </c>
      <c r="W2125" s="65" t="str">
        <f t="shared" si="3045"/>
        <v/>
      </c>
      <c r="X2125" s="65" t="str">
        <f t="shared" si="3045"/>
        <v/>
      </c>
      <c r="Y2125" s="65" t="str">
        <f t="shared" si="3045"/>
        <v/>
      </c>
      <c r="Z2125" s="65" t="str">
        <f t="shared" si="3045"/>
        <v/>
      </c>
    </row>
    <row r="2126">
      <c r="B2126" s="23"/>
      <c r="C2126" s="9"/>
      <c r="D2126" s="9"/>
      <c r="E2126" s="9"/>
      <c r="F2126" s="2"/>
      <c r="G2126" s="3"/>
      <c r="I2126" s="64" t="str">
        <f t="shared" si="4"/>
        <v/>
      </c>
      <c r="J2126" s="13" t="str">
        <f t="shared" si="1840"/>
        <v/>
      </c>
      <c r="K2126" s="13" t="str">
        <f t="shared" si="1879"/>
        <v/>
      </c>
      <c r="L2126" s="65" t="str">
        <f t="shared" ref="L2126:Z2126" si="3046">if($E2126="","",if($E2126="Injured",if(and(L$1=year(today()),L$1&lt;=$I2126,L$1&gt;=$H2126),0,if(and(L$1&lt;=$I2126,L$1&gt;=$H2126),$F2126,"")),if($E2126="Dropped",if(and(L$1&lt;=$I2126,L$1&gt;=$H2126),if(Year($D2126)=L$1,$F2126*0.8,if((year($D2126)+1)=L$1,$F2126*0.6,$F2126*0.4)) ,""),if($E2126="Minors",0,if($E2126="FA Contract",if(and(L$1&lt;=$I2126,L$1&gt;=$H2126),$F2126,""),if($E2126="YP Contract",if(L$1=$H2126,500000,if(L$1=($H2126+1),1000000,if(L$1=($H2126+2),1500000,"")))))))))</f>
        <v/>
      </c>
      <c r="M2126" s="65" t="str">
        <f t="shared" si="3046"/>
        <v/>
      </c>
      <c r="N2126" s="65" t="str">
        <f t="shared" si="3046"/>
        <v/>
      </c>
      <c r="O2126" s="65" t="str">
        <f t="shared" si="3046"/>
        <v/>
      </c>
      <c r="P2126" s="65" t="str">
        <f t="shared" si="3046"/>
        <v/>
      </c>
      <c r="Q2126" s="65" t="str">
        <f t="shared" si="3046"/>
        <v/>
      </c>
      <c r="R2126" s="65" t="str">
        <f t="shared" si="3046"/>
        <v/>
      </c>
      <c r="S2126" s="65" t="str">
        <f t="shared" si="3046"/>
        <v/>
      </c>
      <c r="T2126" s="65" t="str">
        <f t="shared" si="3046"/>
        <v/>
      </c>
      <c r="U2126" s="65" t="str">
        <f t="shared" si="3046"/>
        <v/>
      </c>
      <c r="V2126" s="65" t="str">
        <f t="shared" si="3046"/>
        <v/>
      </c>
      <c r="W2126" s="65" t="str">
        <f t="shared" si="3046"/>
        <v/>
      </c>
      <c r="X2126" s="65" t="str">
        <f t="shared" si="3046"/>
        <v/>
      </c>
      <c r="Y2126" s="65" t="str">
        <f t="shared" si="3046"/>
        <v/>
      </c>
      <c r="Z2126" s="65" t="str">
        <f t="shared" si="3046"/>
        <v/>
      </c>
    </row>
    <row r="2127">
      <c r="B2127" s="23"/>
      <c r="C2127" s="9"/>
      <c r="D2127" s="9"/>
      <c r="E2127" s="9"/>
      <c r="F2127" s="2"/>
      <c r="G2127" s="3"/>
      <c r="I2127" s="64" t="str">
        <f t="shared" si="4"/>
        <v/>
      </c>
      <c r="J2127" s="13" t="str">
        <f t="shared" si="1840"/>
        <v/>
      </c>
      <c r="K2127" s="13" t="str">
        <f t="shared" si="1879"/>
        <v/>
      </c>
      <c r="L2127" s="65" t="str">
        <f t="shared" ref="L2127:Z2127" si="3047">if($E2127="","",if($E2127="Injured",if(and(L$1=year(today()),L$1&lt;=$I2127,L$1&gt;=$H2127),0,if(and(L$1&lt;=$I2127,L$1&gt;=$H2127),$F2127,"")),if($E2127="Dropped",if(and(L$1&lt;=$I2127,L$1&gt;=$H2127),if(Year($D2127)=L$1,$F2127*0.8,if((year($D2127)+1)=L$1,$F2127*0.6,$F2127*0.4)) ,""),if($E2127="Minors",0,if($E2127="FA Contract",if(and(L$1&lt;=$I2127,L$1&gt;=$H2127),$F2127,""),if($E2127="YP Contract",if(L$1=$H2127,500000,if(L$1=($H2127+1),1000000,if(L$1=($H2127+2),1500000,"")))))))))</f>
        <v/>
      </c>
      <c r="M2127" s="65" t="str">
        <f t="shared" si="3047"/>
        <v/>
      </c>
      <c r="N2127" s="65" t="str">
        <f t="shared" si="3047"/>
        <v/>
      </c>
      <c r="O2127" s="65" t="str">
        <f t="shared" si="3047"/>
        <v/>
      </c>
      <c r="P2127" s="65" t="str">
        <f t="shared" si="3047"/>
        <v/>
      </c>
      <c r="Q2127" s="65" t="str">
        <f t="shared" si="3047"/>
        <v/>
      </c>
      <c r="R2127" s="65" t="str">
        <f t="shared" si="3047"/>
        <v/>
      </c>
      <c r="S2127" s="65" t="str">
        <f t="shared" si="3047"/>
        <v/>
      </c>
      <c r="T2127" s="65" t="str">
        <f t="shared" si="3047"/>
        <v/>
      </c>
      <c r="U2127" s="65" t="str">
        <f t="shared" si="3047"/>
        <v/>
      </c>
      <c r="V2127" s="65" t="str">
        <f t="shared" si="3047"/>
        <v/>
      </c>
      <c r="W2127" s="65" t="str">
        <f t="shared" si="3047"/>
        <v/>
      </c>
      <c r="X2127" s="65" t="str">
        <f t="shared" si="3047"/>
        <v/>
      </c>
      <c r="Y2127" s="65" t="str">
        <f t="shared" si="3047"/>
        <v/>
      </c>
      <c r="Z2127" s="65" t="str">
        <f t="shared" si="3047"/>
        <v/>
      </c>
    </row>
    <row r="2128">
      <c r="B2128" s="23"/>
      <c r="C2128" s="9"/>
      <c r="D2128" s="9"/>
      <c r="E2128" s="9"/>
      <c r="F2128" s="2"/>
      <c r="G2128" s="3"/>
      <c r="I2128" s="64" t="str">
        <f t="shared" si="4"/>
        <v/>
      </c>
      <c r="J2128" s="13" t="str">
        <f t="shared" si="1840"/>
        <v/>
      </c>
      <c r="K2128" s="13" t="str">
        <f t="shared" si="1879"/>
        <v/>
      </c>
      <c r="L2128" s="65" t="str">
        <f t="shared" ref="L2128:Z2128" si="3048">if($E2128="","",if($E2128="Injured",if(and(L$1=year(today()),L$1&lt;=$I2128,L$1&gt;=$H2128),0,if(and(L$1&lt;=$I2128,L$1&gt;=$H2128),$F2128,"")),if($E2128="Dropped",if(and(L$1&lt;=$I2128,L$1&gt;=$H2128),if(Year($D2128)=L$1,$F2128*0.8,if((year($D2128)+1)=L$1,$F2128*0.6,$F2128*0.4)) ,""),if($E2128="Minors",0,if($E2128="FA Contract",if(and(L$1&lt;=$I2128,L$1&gt;=$H2128),$F2128,""),if($E2128="YP Contract",if(L$1=$H2128,500000,if(L$1=($H2128+1),1000000,if(L$1=($H2128+2),1500000,"")))))))))</f>
        <v/>
      </c>
      <c r="M2128" s="65" t="str">
        <f t="shared" si="3048"/>
        <v/>
      </c>
      <c r="N2128" s="65" t="str">
        <f t="shared" si="3048"/>
        <v/>
      </c>
      <c r="O2128" s="65" t="str">
        <f t="shared" si="3048"/>
        <v/>
      </c>
      <c r="P2128" s="65" t="str">
        <f t="shared" si="3048"/>
        <v/>
      </c>
      <c r="Q2128" s="65" t="str">
        <f t="shared" si="3048"/>
        <v/>
      </c>
      <c r="R2128" s="65" t="str">
        <f t="shared" si="3048"/>
        <v/>
      </c>
      <c r="S2128" s="65" t="str">
        <f t="shared" si="3048"/>
        <v/>
      </c>
      <c r="T2128" s="65" t="str">
        <f t="shared" si="3048"/>
        <v/>
      </c>
      <c r="U2128" s="65" t="str">
        <f t="shared" si="3048"/>
        <v/>
      </c>
      <c r="V2128" s="65" t="str">
        <f t="shared" si="3048"/>
        <v/>
      </c>
      <c r="W2128" s="65" t="str">
        <f t="shared" si="3048"/>
        <v/>
      </c>
      <c r="X2128" s="65" t="str">
        <f t="shared" si="3048"/>
        <v/>
      </c>
      <c r="Y2128" s="65" t="str">
        <f t="shared" si="3048"/>
        <v/>
      </c>
      <c r="Z2128" s="65" t="str">
        <f t="shared" si="3048"/>
        <v/>
      </c>
    </row>
    <row r="2129">
      <c r="B2129" s="23"/>
      <c r="C2129" s="9"/>
      <c r="D2129" s="9"/>
      <c r="E2129" s="9"/>
      <c r="F2129" s="2"/>
      <c r="G2129" s="3"/>
      <c r="I2129" s="64" t="str">
        <f t="shared" si="4"/>
        <v/>
      </c>
      <c r="J2129" s="13" t="str">
        <f t="shared" si="1840"/>
        <v/>
      </c>
      <c r="K2129" s="13" t="str">
        <f t="shared" si="1879"/>
        <v/>
      </c>
      <c r="L2129" s="65" t="str">
        <f t="shared" ref="L2129:Z2129" si="3049">if($E2129="","",if($E2129="Injured",if(and(L$1=year(today()),L$1&lt;=$I2129,L$1&gt;=$H2129),0,if(and(L$1&lt;=$I2129,L$1&gt;=$H2129),$F2129,"")),if($E2129="Dropped",if(and(L$1&lt;=$I2129,L$1&gt;=$H2129),if(Year($D2129)=L$1,$F2129*0.8,if((year($D2129)+1)=L$1,$F2129*0.6,$F2129*0.4)) ,""),if($E2129="Minors",0,if($E2129="FA Contract",if(and(L$1&lt;=$I2129,L$1&gt;=$H2129),$F2129,""),if($E2129="YP Contract",if(L$1=$H2129,500000,if(L$1=($H2129+1),1000000,if(L$1=($H2129+2),1500000,"")))))))))</f>
        <v/>
      </c>
      <c r="M2129" s="65" t="str">
        <f t="shared" si="3049"/>
        <v/>
      </c>
      <c r="N2129" s="65" t="str">
        <f t="shared" si="3049"/>
        <v/>
      </c>
      <c r="O2129" s="65" t="str">
        <f t="shared" si="3049"/>
        <v/>
      </c>
      <c r="P2129" s="65" t="str">
        <f t="shared" si="3049"/>
        <v/>
      </c>
      <c r="Q2129" s="65" t="str">
        <f t="shared" si="3049"/>
        <v/>
      </c>
      <c r="R2129" s="65" t="str">
        <f t="shared" si="3049"/>
        <v/>
      </c>
      <c r="S2129" s="65" t="str">
        <f t="shared" si="3049"/>
        <v/>
      </c>
      <c r="T2129" s="65" t="str">
        <f t="shared" si="3049"/>
        <v/>
      </c>
      <c r="U2129" s="65" t="str">
        <f t="shared" si="3049"/>
        <v/>
      </c>
      <c r="V2129" s="65" t="str">
        <f t="shared" si="3049"/>
        <v/>
      </c>
      <c r="W2129" s="65" t="str">
        <f t="shared" si="3049"/>
        <v/>
      </c>
      <c r="X2129" s="65" t="str">
        <f t="shared" si="3049"/>
        <v/>
      </c>
      <c r="Y2129" s="65" t="str">
        <f t="shared" si="3049"/>
        <v/>
      </c>
      <c r="Z2129" s="65" t="str">
        <f t="shared" si="3049"/>
        <v/>
      </c>
    </row>
    <row r="2130">
      <c r="B2130" s="23"/>
      <c r="C2130" s="9"/>
      <c r="D2130" s="9"/>
      <c r="E2130" s="9"/>
      <c r="F2130" s="2"/>
      <c r="G2130" s="3"/>
      <c r="I2130" s="64" t="str">
        <f t="shared" si="4"/>
        <v/>
      </c>
      <c r="J2130" s="13" t="str">
        <f t="shared" si="1840"/>
        <v/>
      </c>
      <c r="K2130" s="13" t="str">
        <f t="shared" si="1879"/>
        <v/>
      </c>
      <c r="L2130" s="65" t="str">
        <f t="shared" ref="L2130:Z2130" si="3050">if($E2130="","",if($E2130="Injured",if(and(L$1=year(today()),L$1&lt;=$I2130,L$1&gt;=$H2130),0,if(and(L$1&lt;=$I2130,L$1&gt;=$H2130),$F2130,"")),if($E2130="Dropped",if(and(L$1&lt;=$I2130,L$1&gt;=$H2130),if(Year($D2130)=L$1,$F2130*0.8,if((year($D2130)+1)=L$1,$F2130*0.6,$F2130*0.4)) ,""),if($E2130="Minors",0,if($E2130="FA Contract",if(and(L$1&lt;=$I2130,L$1&gt;=$H2130),$F2130,""),if($E2130="YP Contract",if(L$1=$H2130,500000,if(L$1=($H2130+1),1000000,if(L$1=($H2130+2),1500000,"")))))))))</f>
        <v/>
      </c>
      <c r="M2130" s="65" t="str">
        <f t="shared" si="3050"/>
        <v/>
      </c>
      <c r="N2130" s="65" t="str">
        <f t="shared" si="3050"/>
        <v/>
      </c>
      <c r="O2130" s="65" t="str">
        <f t="shared" si="3050"/>
        <v/>
      </c>
      <c r="P2130" s="65" t="str">
        <f t="shared" si="3050"/>
        <v/>
      </c>
      <c r="Q2130" s="65" t="str">
        <f t="shared" si="3050"/>
        <v/>
      </c>
      <c r="R2130" s="65" t="str">
        <f t="shared" si="3050"/>
        <v/>
      </c>
      <c r="S2130" s="65" t="str">
        <f t="shared" si="3050"/>
        <v/>
      </c>
      <c r="T2130" s="65" t="str">
        <f t="shared" si="3050"/>
        <v/>
      </c>
      <c r="U2130" s="65" t="str">
        <f t="shared" si="3050"/>
        <v/>
      </c>
      <c r="V2130" s="65" t="str">
        <f t="shared" si="3050"/>
        <v/>
      </c>
      <c r="W2130" s="65" t="str">
        <f t="shared" si="3050"/>
        <v/>
      </c>
      <c r="X2130" s="65" t="str">
        <f t="shared" si="3050"/>
        <v/>
      </c>
      <c r="Y2130" s="65" t="str">
        <f t="shared" si="3050"/>
        <v/>
      </c>
      <c r="Z2130" s="65" t="str">
        <f t="shared" si="3050"/>
        <v/>
      </c>
    </row>
    <row r="2131">
      <c r="B2131" s="23"/>
      <c r="C2131" s="9"/>
      <c r="D2131" s="9"/>
      <c r="E2131" s="9"/>
      <c r="F2131" s="2"/>
      <c r="G2131" s="3"/>
      <c r="I2131" s="64" t="str">
        <f t="shared" si="4"/>
        <v/>
      </c>
      <c r="J2131" s="13" t="str">
        <f t="shared" si="1840"/>
        <v/>
      </c>
      <c r="K2131" s="13" t="str">
        <f t="shared" si="1879"/>
        <v/>
      </c>
      <c r="L2131" s="65" t="str">
        <f t="shared" ref="L2131:Z2131" si="3051">if($E2131="","",if($E2131="Injured",if(and(L$1=year(today()),L$1&lt;=$I2131,L$1&gt;=$H2131),0,if(and(L$1&lt;=$I2131,L$1&gt;=$H2131),$F2131,"")),if($E2131="Dropped",if(and(L$1&lt;=$I2131,L$1&gt;=$H2131),if(Year($D2131)=L$1,$F2131*0.8,if((year($D2131)+1)=L$1,$F2131*0.6,$F2131*0.4)) ,""),if($E2131="Minors",0,if($E2131="FA Contract",if(and(L$1&lt;=$I2131,L$1&gt;=$H2131),$F2131,""),if($E2131="YP Contract",if(L$1=$H2131,500000,if(L$1=($H2131+1),1000000,if(L$1=($H2131+2),1500000,"")))))))))</f>
        <v/>
      </c>
      <c r="M2131" s="65" t="str">
        <f t="shared" si="3051"/>
        <v/>
      </c>
      <c r="N2131" s="65" t="str">
        <f t="shared" si="3051"/>
        <v/>
      </c>
      <c r="O2131" s="65" t="str">
        <f t="shared" si="3051"/>
        <v/>
      </c>
      <c r="P2131" s="65" t="str">
        <f t="shared" si="3051"/>
        <v/>
      </c>
      <c r="Q2131" s="65" t="str">
        <f t="shared" si="3051"/>
        <v/>
      </c>
      <c r="R2131" s="65" t="str">
        <f t="shared" si="3051"/>
        <v/>
      </c>
      <c r="S2131" s="65" t="str">
        <f t="shared" si="3051"/>
        <v/>
      </c>
      <c r="T2131" s="65" t="str">
        <f t="shared" si="3051"/>
        <v/>
      </c>
      <c r="U2131" s="65" t="str">
        <f t="shared" si="3051"/>
        <v/>
      </c>
      <c r="V2131" s="65" t="str">
        <f t="shared" si="3051"/>
        <v/>
      </c>
      <c r="W2131" s="65" t="str">
        <f t="shared" si="3051"/>
        <v/>
      </c>
      <c r="X2131" s="65" t="str">
        <f t="shared" si="3051"/>
        <v/>
      </c>
      <c r="Y2131" s="65" t="str">
        <f t="shared" si="3051"/>
        <v/>
      </c>
      <c r="Z2131" s="65" t="str">
        <f t="shared" si="3051"/>
        <v/>
      </c>
    </row>
    <row r="2132">
      <c r="B2132" s="23"/>
      <c r="C2132" s="9"/>
      <c r="D2132" s="9"/>
      <c r="E2132" s="9"/>
      <c r="F2132" s="2"/>
      <c r="G2132" s="3"/>
      <c r="I2132" s="64" t="str">
        <f t="shared" si="4"/>
        <v/>
      </c>
      <c r="J2132" s="13" t="str">
        <f t="shared" si="1840"/>
        <v/>
      </c>
      <c r="K2132" s="13" t="str">
        <f t="shared" si="1879"/>
        <v/>
      </c>
      <c r="L2132" s="65" t="str">
        <f t="shared" ref="L2132:Z2132" si="3052">if($E2132="","",if($E2132="Injured",if(and(L$1=year(today()),L$1&lt;=$I2132,L$1&gt;=$H2132),0,if(and(L$1&lt;=$I2132,L$1&gt;=$H2132),$F2132,"")),if($E2132="Dropped",if(and(L$1&lt;=$I2132,L$1&gt;=$H2132),if(Year($D2132)=L$1,$F2132*0.8,if((year($D2132)+1)=L$1,$F2132*0.6,$F2132*0.4)) ,""),if($E2132="Minors",0,if($E2132="FA Contract",if(and(L$1&lt;=$I2132,L$1&gt;=$H2132),$F2132,""),if($E2132="YP Contract",if(L$1=$H2132,500000,if(L$1=($H2132+1),1000000,if(L$1=($H2132+2),1500000,"")))))))))</f>
        <v/>
      </c>
      <c r="M2132" s="65" t="str">
        <f t="shared" si="3052"/>
        <v/>
      </c>
      <c r="N2132" s="65" t="str">
        <f t="shared" si="3052"/>
        <v/>
      </c>
      <c r="O2132" s="65" t="str">
        <f t="shared" si="3052"/>
        <v/>
      </c>
      <c r="P2132" s="65" t="str">
        <f t="shared" si="3052"/>
        <v/>
      </c>
      <c r="Q2132" s="65" t="str">
        <f t="shared" si="3052"/>
        <v/>
      </c>
      <c r="R2132" s="65" t="str">
        <f t="shared" si="3052"/>
        <v/>
      </c>
      <c r="S2132" s="65" t="str">
        <f t="shared" si="3052"/>
        <v/>
      </c>
      <c r="T2132" s="65" t="str">
        <f t="shared" si="3052"/>
        <v/>
      </c>
      <c r="U2132" s="65" t="str">
        <f t="shared" si="3052"/>
        <v/>
      </c>
      <c r="V2132" s="65" t="str">
        <f t="shared" si="3052"/>
        <v/>
      </c>
      <c r="W2132" s="65" t="str">
        <f t="shared" si="3052"/>
        <v/>
      </c>
      <c r="X2132" s="65" t="str">
        <f t="shared" si="3052"/>
        <v/>
      </c>
      <c r="Y2132" s="65" t="str">
        <f t="shared" si="3052"/>
        <v/>
      </c>
      <c r="Z2132" s="65" t="str">
        <f t="shared" si="3052"/>
        <v/>
      </c>
    </row>
    <row r="2133">
      <c r="B2133" s="23"/>
      <c r="C2133" s="9"/>
      <c r="D2133" s="9"/>
      <c r="E2133" s="9"/>
      <c r="F2133" s="2"/>
      <c r="G2133" s="3"/>
      <c r="I2133" s="64" t="str">
        <f t="shared" si="4"/>
        <v/>
      </c>
      <c r="J2133" s="13" t="str">
        <f t="shared" si="1840"/>
        <v/>
      </c>
      <c r="K2133" s="13" t="str">
        <f t="shared" si="1879"/>
        <v/>
      </c>
      <c r="L2133" s="65" t="str">
        <f t="shared" ref="L2133:Z2133" si="3053">if($E2133="","",if($E2133="Injured",if(and(L$1=year(today()),L$1&lt;=$I2133,L$1&gt;=$H2133),0,if(and(L$1&lt;=$I2133,L$1&gt;=$H2133),$F2133,"")),if($E2133="Dropped",if(and(L$1&lt;=$I2133,L$1&gt;=$H2133),if(Year($D2133)=L$1,$F2133*0.8,if((year($D2133)+1)=L$1,$F2133*0.6,$F2133*0.4)) ,""),if($E2133="Minors",0,if($E2133="FA Contract",if(and(L$1&lt;=$I2133,L$1&gt;=$H2133),$F2133,""),if($E2133="YP Contract",if(L$1=$H2133,500000,if(L$1=($H2133+1),1000000,if(L$1=($H2133+2),1500000,"")))))))))</f>
        <v/>
      </c>
      <c r="M2133" s="65" t="str">
        <f t="shared" si="3053"/>
        <v/>
      </c>
      <c r="N2133" s="65" t="str">
        <f t="shared" si="3053"/>
        <v/>
      </c>
      <c r="O2133" s="65" t="str">
        <f t="shared" si="3053"/>
        <v/>
      </c>
      <c r="P2133" s="65" t="str">
        <f t="shared" si="3053"/>
        <v/>
      </c>
      <c r="Q2133" s="65" t="str">
        <f t="shared" si="3053"/>
        <v/>
      </c>
      <c r="R2133" s="65" t="str">
        <f t="shared" si="3053"/>
        <v/>
      </c>
      <c r="S2133" s="65" t="str">
        <f t="shared" si="3053"/>
        <v/>
      </c>
      <c r="T2133" s="65" t="str">
        <f t="shared" si="3053"/>
        <v/>
      </c>
      <c r="U2133" s="65" t="str">
        <f t="shared" si="3053"/>
        <v/>
      </c>
      <c r="V2133" s="65" t="str">
        <f t="shared" si="3053"/>
        <v/>
      </c>
      <c r="W2133" s="65" t="str">
        <f t="shared" si="3053"/>
        <v/>
      </c>
      <c r="X2133" s="65" t="str">
        <f t="shared" si="3053"/>
        <v/>
      </c>
      <c r="Y2133" s="65" t="str">
        <f t="shared" si="3053"/>
        <v/>
      </c>
      <c r="Z2133" s="65" t="str">
        <f t="shared" si="3053"/>
        <v/>
      </c>
    </row>
    <row r="2134">
      <c r="B2134" s="23"/>
      <c r="C2134" s="9"/>
      <c r="D2134" s="9"/>
      <c r="E2134" s="9"/>
      <c r="F2134" s="2"/>
      <c r="G2134" s="3"/>
      <c r="I2134" s="64" t="str">
        <f t="shared" si="4"/>
        <v/>
      </c>
      <c r="J2134" s="13" t="str">
        <f t="shared" si="1840"/>
        <v/>
      </c>
      <c r="K2134" s="13" t="str">
        <f t="shared" si="1879"/>
        <v/>
      </c>
      <c r="L2134" s="65" t="str">
        <f t="shared" ref="L2134:Z2134" si="3054">if($E2134="","",if($E2134="Injured",if(and(L$1=year(today()),L$1&lt;=$I2134,L$1&gt;=$H2134),0,if(and(L$1&lt;=$I2134,L$1&gt;=$H2134),$F2134,"")),if($E2134="Dropped",if(and(L$1&lt;=$I2134,L$1&gt;=$H2134),if(Year($D2134)=L$1,$F2134*0.8,if((year($D2134)+1)=L$1,$F2134*0.6,$F2134*0.4)) ,""),if($E2134="Minors",0,if($E2134="FA Contract",if(and(L$1&lt;=$I2134,L$1&gt;=$H2134),$F2134,""),if($E2134="YP Contract",if(L$1=$H2134,500000,if(L$1=($H2134+1),1000000,if(L$1=($H2134+2),1500000,"")))))))))</f>
        <v/>
      </c>
      <c r="M2134" s="65" t="str">
        <f t="shared" si="3054"/>
        <v/>
      </c>
      <c r="N2134" s="65" t="str">
        <f t="shared" si="3054"/>
        <v/>
      </c>
      <c r="O2134" s="65" t="str">
        <f t="shared" si="3054"/>
        <v/>
      </c>
      <c r="P2134" s="65" t="str">
        <f t="shared" si="3054"/>
        <v/>
      </c>
      <c r="Q2134" s="65" t="str">
        <f t="shared" si="3054"/>
        <v/>
      </c>
      <c r="R2134" s="65" t="str">
        <f t="shared" si="3054"/>
        <v/>
      </c>
      <c r="S2134" s="65" t="str">
        <f t="shared" si="3054"/>
        <v/>
      </c>
      <c r="T2134" s="65" t="str">
        <f t="shared" si="3054"/>
        <v/>
      </c>
      <c r="U2134" s="65" t="str">
        <f t="shared" si="3054"/>
        <v/>
      </c>
      <c r="V2134" s="65" t="str">
        <f t="shared" si="3054"/>
        <v/>
      </c>
      <c r="W2134" s="65" t="str">
        <f t="shared" si="3054"/>
        <v/>
      </c>
      <c r="X2134" s="65" t="str">
        <f t="shared" si="3054"/>
        <v/>
      </c>
      <c r="Y2134" s="65" t="str">
        <f t="shared" si="3054"/>
        <v/>
      </c>
      <c r="Z2134" s="65" t="str">
        <f t="shared" si="3054"/>
        <v/>
      </c>
    </row>
    <row r="2135">
      <c r="B2135" s="23"/>
      <c r="C2135" s="9"/>
      <c r="D2135" s="9"/>
      <c r="E2135" s="9"/>
      <c r="F2135" s="2"/>
      <c r="G2135" s="3"/>
      <c r="I2135" s="64" t="str">
        <f t="shared" si="4"/>
        <v/>
      </c>
      <c r="J2135" s="13" t="str">
        <f t="shared" si="1840"/>
        <v/>
      </c>
      <c r="K2135" s="13" t="str">
        <f t="shared" si="1879"/>
        <v/>
      </c>
      <c r="L2135" s="65" t="str">
        <f t="shared" ref="L2135:Z2135" si="3055">if($E2135="","",if($E2135="Injured",if(and(L$1=year(today()),L$1&lt;=$I2135,L$1&gt;=$H2135),0,if(and(L$1&lt;=$I2135,L$1&gt;=$H2135),$F2135,"")),if($E2135="Dropped",if(and(L$1&lt;=$I2135,L$1&gt;=$H2135),if(Year($D2135)=L$1,$F2135*0.8,if((year($D2135)+1)=L$1,$F2135*0.6,$F2135*0.4)) ,""),if($E2135="Minors",0,if($E2135="FA Contract",if(and(L$1&lt;=$I2135,L$1&gt;=$H2135),$F2135,""),if($E2135="YP Contract",if(L$1=$H2135,500000,if(L$1=($H2135+1),1000000,if(L$1=($H2135+2),1500000,"")))))))))</f>
        <v/>
      </c>
      <c r="M2135" s="65" t="str">
        <f t="shared" si="3055"/>
        <v/>
      </c>
      <c r="N2135" s="65" t="str">
        <f t="shared" si="3055"/>
        <v/>
      </c>
      <c r="O2135" s="65" t="str">
        <f t="shared" si="3055"/>
        <v/>
      </c>
      <c r="P2135" s="65" t="str">
        <f t="shared" si="3055"/>
        <v/>
      </c>
      <c r="Q2135" s="65" t="str">
        <f t="shared" si="3055"/>
        <v/>
      </c>
      <c r="R2135" s="65" t="str">
        <f t="shared" si="3055"/>
        <v/>
      </c>
      <c r="S2135" s="65" t="str">
        <f t="shared" si="3055"/>
        <v/>
      </c>
      <c r="T2135" s="65" t="str">
        <f t="shared" si="3055"/>
        <v/>
      </c>
      <c r="U2135" s="65" t="str">
        <f t="shared" si="3055"/>
        <v/>
      </c>
      <c r="V2135" s="65" t="str">
        <f t="shared" si="3055"/>
        <v/>
      </c>
      <c r="W2135" s="65" t="str">
        <f t="shared" si="3055"/>
        <v/>
      </c>
      <c r="X2135" s="65" t="str">
        <f t="shared" si="3055"/>
        <v/>
      </c>
      <c r="Y2135" s="65" t="str">
        <f t="shared" si="3055"/>
        <v/>
      </c>
      <c r="Z2135" s="65" t="str">
        <f t="shared" si="3055"/>
        <v/>
      </c>
    </row>
    <row r="2136">
      <c r="B2136" s="23"/>
      <c r="C2136" s="9"/>
      <c r="D2136" s="9"/>
      <c r="E2136" s="9"/>
      <c r="F2136" s="2"/>
      <c r="G2136" s="3"/>
      <c r="I2136" s="64" t="str">
        <f t="shared" si="4"/>
        <v/>
      </c>
      <c r="J2136" s="13" t="str">
        <f t="shared" si="1840"/>
        <v/>
      </c>
      <c r="K2136" s="13" t="str">
        <f t="shared" si="1879"/>
        <v/>
      </c>
      <c r="L2136" s="65" t="str">
        <f t="shared" ref="L2136:Z2136" si="3056">if($E2136="","",if($E2136="Injured",if(and(L$1=year(today()),L$1&lt;=$I2136,L$1&gt;=$H2136),0,if(and(L$1&lt;=$I2136,L$1&gt;=$H2136),$F2136,"")),if($E2136="Dropped",if(and(L$1&lt;=$I2136,L$1&gt;=$H2136),if(Year($D2136)=L$1,$F2136*0.8,if((year($D2136)+1)=L$1,$F2136*0.6,$F2136*0.4)) ,""),if($E2136="Minors",0,if($E2136="FA Contract",if(and(L$1&lt;=$I2136,L$1&gt;=$H2136),$F2136,""),if($E2136="YP Contract",if(L$1=$H2136,500000,if(L$1=($H2136+1),1000000,if(L$1=($H2136+2),1500000,"")))))))))</f>
        <v/>
      </c>
      <c r="M2136" s="65" t="str">
        <f t="shared" si="3056"/>
        <v/>
      </c>
      <c r="N2136" s="65" t="str">
        <f t="shared" si="3056"/>
        <v/>
      </c>
      <c r="O2136" s="65" t="str">
        <f t="shared" si="3056"/>
        <v/>
      </c>
      <c r="P2136" s="65" t="str">
        <f t="shared" si="3056"/>
        <v/>
      </c>
      <c r="Q2136" s="65" t="str">
        <f t="shared" si="3056"/>
        <v/>
      </c>
      <c r="R2136" s="65" t="str">
        <f t="shared" si="3056"/>
        <v/>
      </c>
      <c r="S2136" s="65" t="str">
        <f t="shared" si="3056"/>
        <v/>
      </c>
      <c r="T2136" s="65" t="str">
        <f t="shared" si="3056"/>
        <v/>
      </c>
      <c r="U2136" s="65" t="str">
        <f t="shared" si="3056"/>
        <v/>
      </c>
      <c r="V2136" s="65" t="str">
        <f t="shared" si="3056"/>
        <v/>
      </c>
      <c r="W2136" s="65" t="str">
        <f t="shared" si="3056"/>
        <v/>
      </c>
      <c r="X2136" s="65" t="str">
        <f t="shared" si="3056"/>
        <v/>
      </c>
      <c r="Y2136" s="65" t="str">
        <f t="shared" si="3056"/>
        <v/>
      </c>
      <c r="Z2136" s="65" t="str">
        <f t="shared" si="3056"/>
        <v/>
      </c>
    </row>
    <row r="2137">
      <c r="B2137" s="23"/>
      <c r="C2137" s="9"/>
      <c r="D2137" s="9"/>
      <c r="E2137" s="9"/>
      <c r="F2137" s="2"/>
      <c r="G2137" s="3"/>
      <c r="I2137" s="64" t="str">
        <f t="shared" si="4"/>
        <v/>
      </c>
      <c r="J2137" s="13" t="str">
        <f t="shared" si="1840"/>
        <v/>
      </c>
      <c r="K2137" s="13" t="str">
        <f t="shared" si="1879"/>
        <v/>
      </c>
      <c r="L2137" s="65" t="str">
        <f t="shared" ref="L2137:Z2137" si="3057">if($E2137="","",if($E2137="Injured",if(and(L$1=year(today()),L$1&lt;=$I2137,L$1&gt;=$H2137),0,if(and(L$1&lt;=$I2137,L$1&gt;=$H2137),$F2137,"")),if($E2137="Dropped",if(and(L$1&lt;=$I2137,L$1&gt;=$H2137),if(Year($D2137)=L$1,$F2137*0.8,if((year($D2137)+1)=L$1,$F2137*0.6,$F2137*0.4)) ,""),if($E2137="Minors",0,if($E2137="FA Contract",if(and(L$1&lt;=$I2137,L$1&gt;=$H2137),$F2137,""),if($E2137="YP Contract",if(L$1=$H2137,500000,if(L$1=($H2137+1),1000000,if(L$1=($H2137+2),1500000,"")))))))))</f>
        <v/>
      </c>
      <c r="M2137" s="65" t="str">
        <f t="shared" si="3057"/>
        <v/>
      </c>
      <c r="N2137" s="65" t="str">
        <f t="shared" si="3057"/>
        <v/>
      </c>
      <c r="O2137" s="65" t="str">
        <f t="shared" si="3057"/>
        <v/>
      </c>
      <c r="P2137" s="65" t="str">
        <f t="shared" si="3057"/>
        <v/>
      </c>
      <c r="Q2137" s="65" t="str">
        <f t="shared" si="3057"/>
        <v/>
      </c>
      <c r="R2137" s="65" t="str">
        <f t="shared" si="3057"/>
        <v/>
      </c>
      <c r="S2137" s="65" t="str">
        <f t="shared" si="3057"/>
        <v/>
      </c>
      <c r="T2137" s="65" t="str">
        <f t="shared" si="3057"/>
        <v/>
      </c>
      <c r="U2137" s="65" t="str">
        <f t="shared" si="3057"/>
        <v/>
      </c>
      <c r="V2137" s="65" t="str">
        <f t="shared" si="3057"/>
        <v/>
      </c>
      <c r="W2137" s="65" t="str">
        <f t="shared" si="3057"/>
        <v/>
      </c>
      <c r="X2137" s="65" t="str">
        <f t="shared" si="3057"/>
        <v/>
      </c>
      <c r="Y2137" s="65" t="str">
        <f t="shared" si="3057"/>
        <v/>
      </c>
      <c r="Z2137" s="65" t="str">
        <f t="shared" si="3057"/>
        <v/>
      </c>
    </row>
    <row r="2138">
      <c r="B2138" s="23"/>
      <c r="C2138" s="9"/>
      <c r="D2138" s="9"/>
      <c r="E2138" s="9"/>
      <c r="F2138" s="2"/>
      <c r="G2138" s="3"/>
      <c r="I2138" s="64" t="str">
        <f t="shared" si="4"/>
        <v/>
      </c>
      <c r="J2138" s="13" t="str">
        <f t="shared" si="1840"/>
        <v/>
      </c>
      <c r="K2138" s="13" t="str">
        <f t="shared" si="1879"/>
        <v/>
      </c>
      <c r="L2138" s="65" t="str">
        <f t="shared" ref="L2138:Z2138" si="3058">if($E2138="","",if($E2138="Injured",if(and(L$1=year(today()),L$1&lt;=$I2138,L$1&gt;=$H2138),0,if(and(L$1&lt;=$I2138,L$1&gt;=$H2138),$F2138,"")),if($E2138="Dropped",if(and(L$1&lt;=$I2138,L$1&gt;=$H2138),if(Year($D2138)=L$1,$F2138*0.8,if((year($D2138)+1)=L$1,$F2138*0.6,$F2138*0.4)) ,""),if($E2138="Minors",0,if($E2138="FA Contract",if(and(L$1&lt;=$I2138,L$1&gt;=$H2138),$F2138,""),if($E2138="YP Contract",if(L$1=$H2138,500000,if(L$1=($H2138+1),1000000,if(L$1=($H2138+2),1500000,"")))))))))</f>
        <v/>
      </c>
      <c r="M2138" s="65" t="str">
        <f t="shared" si="3058"/>
        <v/>
      </c>
      <c r="N2138" s="65" t="str">
        <f t="shared" si="3058"/>
        <v/>
      </c>
      <c r="O2138" s="65" t="str">
        <f t="shared" si="3058"/>
        <v/>
      </c>
      <c r="P2138" s="65" t="str">
        <f t="shared" si="3058"/>
        <v/>
      </c>
      <c r="Q2138" s="65" t="str">
        <f t="shared" si="3058"/>
        <v/>
      </c>
      <c r="R2138" s="65" t="str">
        <f t="shared" si="3058"/>
        <v/>
      </c>
      <c r="S2138" s="65" t="str">
        <f t="shared" si="3058"/>
        <v/>
      </c>
      <c r="T2138" s="65" t="str">
        <f t="shared" si="3058"/>
        <v/>
      </c>
      <c r="U2138" s="65" t="str">
        <f t="shared" si="3058"/>
        <v/>
      </c>
      <c r="V2138" s="65" t="str">
        <f t="shared" si="3058"/>
        <v/>
      </c>
      <c r="W2138" s="65" t="str">
        <f t="shared" si="3058"/>
        <v/>
      </c>
      <c r="X2138" s="65" t="str">
        <f t="shared" si="3058"/>
        <v/>
      </c>
      <c r="Y2138" s="65" t="str">
        <f t="shared" si="3058"/>
        <v/>
      </c>
      <c r="Z2138" s="65" t="str">
        <f t="shared" si="3058"/>
        <v/>
      </c>
    </row>
    <row r="2139">
      <c r="B2139" s="23"/>
      <c r="C2139" s="9"/>
      <c r="D2139" s="9"/>
      <c r="E2139" s="9"/>
      <c r="F2139" s="2"/>
      <c r="G2139" s="3"/>
      <c r="I2139" s="64" t="str">
        <f t="shared" si="4"/>
        <v/>
      </c>
      <c r="J2139" s="13" t="str">
        <f t="shared" si="1840"/>
        <v/>
      </c>
      <c r="K2139" s="13" t="str">
        <f t="shared" si="1879"/>
        <v/>
      </c>
      <c r="L2139" s="65" t="str">
        <f t="shared" ref="L2139:Z2139" si="3059">if($E2139="","",if($E2139="Injured",if(and(L$1=year(today()),L$1&lt;=$I2139,L$1&gt;=$H2139),0,if(and(L$1&lt;=$I2139,L$1&gt;=$H2139),$F2139,"")),if($E2139="Dropped",if(and(L$1&lt;=$I2139,L$1&gt;=$H2139),if(Year($D2139)=L$1,$F2139*0.8,if((year($D2139)+1)=L$1,$F2139*0.6,$F2139*0.4)) ,""),if($E2139="Minors",0,if($E2139="FA Contract",if(and(L$1&lt;=$I2139,L$1&gt;=$H2139),$F2139,""),if($E2139="YP Contract",if(L$1=$H2139,500000,if(L$1=($H2139+1),1000000,if(L$1=($H2139+2),1500000,"")))))))))</f>
        <v/>
      </c>
      <c r="M2139" s="65" t="str">
        <f t="shared" si="3059"/>
        <v/>
      </c>
      <c r="N2139" s="65" t="str">
        <f t="shared" si="3059"/>
        <v/>
      </c>
      <c r="O2139" s="65" t="str">
        <f t="shared" si="3059"/>
        <v/>
      </c>
      <c r="P2139" s="65" t="str">
        <f t="shared" si="3059"/>
        <v/>
      </c>
      <c r="Q2139" s="65" t="str">
        <f t="shared" si="3059"/>
        <v/>
      </c>
      <c r="R2139" s="65" t="str">
        <f t="shared" si="3059"/>
        <v/>
      </c>
      <c r="S2139" s="65" t="str">
        <f t="shared" si="3059"/>
        <v/>
      </c>
      <c r="T2139" s="65" t="str">
        <f t="shared" si="3059"/>
        <v/>
      </c>
      <c r="U2139" s="65" t="str">
        <f t="shared" si="3059"/>
        <v/>
      </c>
      <c r="V2139" s="65" t="str">
        <f t="shared" si="3059"/>
        <v/>
      </c>
      <c r="W2139" s="65" t="str">
        <f t="shared" si="3059"/>
        <v/>
      </c>
      <c r="X2139" s="65" t="str">
        <f t="shared" si="3059"/>
        <v/>
      </c>
      <c r="Y2139" s="65" t="str">
        <f t="shared" si="3059"/>
        <v/>
      </c>
      <c r="Z2139" s="65" t="str">
        <f t="shared" si="3059"/>
        <v/>
      </c>
    </row>
    <row r="2140">
      <c r="B2140" s="23"/>
      <c r="C2140" s="9"/>
      <c r="D2140" s="9"/>
      <c r="E2140" s="9"/>
      <c r="F2140" s="2"/>
      <c r="G2140" s="3"/>
      <c r="I2140" s="64" t="str">
        <f t="shared" si="4"/>
        <v/>
      </c>
      <c r="J2140" s="13" t="str">
        <f t="shared" si="1840"/>
        <v/>
      </c>
      <c r="K2140" s="13" t="str">
        <f t="shared" si="1879"/>
        <v/>
      </c>
      <c r="L2140" s="65" t="str">
        <f t="shared" ref="L2140:Z2140" si="3060">if($E2140="","",if($E2140="Injured",if(and(L$1=year(today()),L$1&lt;=$I2140,L$1&gt;=$H2140),0,if(and(L$1&lt;=$I2140,L$1&gt;=$H2140),$F2140,"")),if($E2140="Dropped",if(and(L$1&lt;=$I2140,L$1&gt;=$H2140),if(Year($D2140)=L$1,$F2140*0.8,if((year($D2140)+1)=L$1,$F2140*0.6,$F2140*0.4)) ,""),if($E2140="Minors",0,if($E2140="FA Contract",if(and(L$1&lt;=$I2140,L$1&gt;=$H2140),$F2140,""),if($E2140="YP Contract",if(L$1=$H2140,500000,if(L$1=($H2140+1),1000000,if(L$1=($H2140+2),1500000,"")))))))))</f>
        <v/>
      </c>
      <c r="M2140" s="65" t="str">
        <f t="shared" si="3060"/>
        <v/>
      </c>
      <c r="N2140" s="65" t="str">
        <f t="shared" si="3060"/>
        <v/>
      </c>
      <c r="O2140" s="65" t="str">
        <f t="shared" si="3060"/>
        <v/>
      </c>
      <c r="P2140" s="65" t="str">
        <f t="shared" si="3060"/>
        <v/>
      </c>
      <c r="Q2140" s="65" t="str">
        <f t="shared" si="3060"/>
        <v/>
      </c>
      <c r="R2140" s="65" t="str">
        <f t="shared" si="3060"/>
        <v/>
      </c>
      <c r="S2140" s="65" t="str">
        <f t="shared" si="3060"/>
        <v/>
      </c>
      <c r="T2140" s="65" t="str">
        <f t="shared" si="3060"/>
        <v/>
      </c>
      <c r="U2140" s="65" t="str">
        <f t="shared" si="3060"/>
        <v/>
      </c>
      <c r="V2140" s="65" t="str">
        <f t="shared" si="3060"/>
        <v/>
      </c>
      <c r="W2140" s="65" t="str">
        <f t="shared" si="3060"/>
        <v/>
      </c>
      <c r="X2140" s="65" t="str">
        <f t="shared" si="3060"/>
        <v/>
      </c>
      <c r="Y2140" s="65" t="str">
        <f t="shared" si="3060"/>
        <v/>
      </c>
      <c r="Z2140" s="65" t="str">
        <f t="shared" si="3060"/>
        <v/>
      </c>
    </row>
    <row r="2141">
      <c r="B2141" s="23"/>
      <c r="C2141" s="9"/>
      <c r="D2141" s="9"/>
      <c r="E2141" s="9"/>
      <c r="F2141" s="2"/>
      <c r="G2141" s="3"/>
      <c r="I2141" s="64" t="str">
        <f t="shared" si="4"/>
        <v/>
      </c>
      <c r="J2141" s="13" t="str">
        <f t="shared" si="1840"/>
        <v/>
      </c>
      <c r="K2141" s="13" t="str">
        <f t="shared" si="1879"/>
        <v/>
      </c>
      <c r="L2141" s="65" t="str">
        <f t="shared" ref="L2141:Z2141" si="3061">if($E2141="","",if($E2141="Injured",if(and(L$1=year(today()),L$1&lt;=$I2141,L$1&gt;=$H2141),0,if(and(L$1&lt;=$I2141,L$1&gt;=$H2141),$F2141,"")),if($E2141="Dropped",if(and(L$1&lt;=$I2141,L$1&gt;=$H2141),if(Year($D2141)=L$1,$F2141*0.8,if((year($D2141)+1)=L$1,$F2141*0.6,$F2141*0.4)) ,""),if($E2141="Minors",0,if($E2141="FA Contract",if(and(L$1&lt;=$I2141,L$1&gt;=$H2141),$F2141,""),if($E2141="YP Contract",if(L$1=$H2141,500000,if(L$1=($H2141+1),1000000,if(L$1=($H2141+2),1500000,"")))))))))</f>
        <v/>
      </c>
      <c r="M2141" s="65" t="str">
        <f t="shared" si="3061"/>
        <v/>
      </c>
      <c r="N2141" s="65" t="str">
        <f t="shared" si="3061"/>
        <v/>
      </c>
      <c r="O2141" s="65" t="str">
        <f t="shared" si="3061"/>
        <v/>
      </c>
      <c r="P2141" s="65" t="str">
        <f t="shared" si="3061"/>
        <v/>
      </c>
      <c r="Q2141" s="65" t="str">
        <f t="shared" si="3061"/>
        <v/>
      </c>
      <c r="R2141" s="65" t="str">
        <f t="shared" si="3061"/>
        <v/>
      </c>
      <c r="S2141" s="65" t="str">
        <f t="shared" si="3061"/>
        <v/>
      </c>
      <c r="T2141" s="65" t="str">
        <f t="shared" si="3061"/>
        <v/>
      </c>
      <c r="U2141" s="65" t="str">
        <f t="shared" si="3061"/>
        <v/>
      </c>
      <c r="V2141" s="65" t="str">
        <f t="shared" si="3061"/>
        <v/>
      </c>
      <c r="W2141" s="65" t="str">
        <f t="shared" si="3061"/>
        <v/>
      </c>
      <c r="X2141" s="65" t="str">
        <f t="shared" si="3061"/>
        <v/>
      </c>
      <c r="Y2141" s="65" t="str">
        <f t="shared" si="3061"/>
        <v/>
      </c>
      <c r="Z2141" s="65" t="str">
        <f t="shared" si="3061"/>
        <v/>
      </c>
    </row>
    <row r="2142">
      <c r="B2142" s="23"/>
      <c r="C2142" s="9"/>
      <c r="D2142" s="9"/>
      <c r="E2142" s="9"/>
      <c r="F2142" s="2"/>
      <c r="G2142" s="3"/>
      <c r="I2142" s="64" t="str">
        <f t="shared" si="4"/>
        <v/>
      </c>
      <c r="J2142" s="13" t="str">
        <f t="shared" si="1840"/>
        <v/>
      </c>
      <c r="K2142" s="13" t="str">
        <f t="shared" si="1879"/>
        <v/>
      </c>
      <c r="L2142" s="65" t="str">
        <f t="shared" ref="L2142:Z2142" si="3062">if($E2142="","",if($E2142="Injured",if(and(L$1=year(today()),L$1&lt;=$I2142,L$1&gt;=$H2142),0,if(and(L$1&lt;=$I2142,L$1&gt;=$H2142),$F2142,"")),if($E2142="Dropped",if(and(L$1&lt;=$I2142,L$1&gt;=$H2142),if(Year($D2142)=L$1,$F2142*0.8,if((year($D2142)+1)=L$1,$F2142*0.6,$F2142*0.4)) ,""),if($E2142="Minors",0,if($E2142="FA Contract",if(and(L$1&lt;=$I2142,L$1&gt;=$H2142),$F2142,""),if($E2142="YP Contract",if(L$1=$H2142,500000,if(L$1=($H2142+1),1000000,if(L$1=($H2142+2),1500000,"")))))))))</f>
        <v/>
      </c>
      <c r="M2142" s="65" t="str">
        <f t="shared" si="3062"/>
        <v/>
      </c>
      <c r="N2142" s="65" t="str">
        <f t="shared" si="3062"/>
        <v/>
      </c>
      <c r="O2142" s="65" t="str">
        <f t="shared" si="3062"/>
        <v/>
      </c>
      <c r="P2142" s="65" t="str">
        <f t="shared" si="3062"/>
        <v/>
      </c>
      <c r="Q2142" s="65" t="str">
        <f t="shared" si="3062"/>
        <v/>
      </c>
      <c r="R2142" s="65" t="str">
        <f t="shared" si="3062"/>
        <v/>
      </c>
      <c r="S2142" s="65" t="str">
        <f t="shared" si="3062"/>
        <v/>
      </c>
      <c r="T2142" s="65" t="str">
        <f t="shared" si="3062"/>
        <v/>
      </c>
      <c r="U2142" s="65" t="str">
        <f t="shared" si="3062"/>
        <v/>
      </c>
      <c r="V2142" s="65" t="str">
        <f t="shared" si="3062"/>
        <v/>
      </c>
      <c r="W2142" s="65" t="str">
        <f t="shared" si="3062"/>
        <v/>
      </c>
      <c r="X2142" s="65" t="str">
        <f t="shared" si="3062"/>
        <v/>
      </c>
      <c r="Y2142" s="65" t="str">
        <f t="shared" si="3062"/>
        <v/>
      </c>
      <c r="Z2142" s="65" t="str">
        <f t="shared" si="3062"/>
        <v/>
      </c>
    </row>
    <row r="2143">
      <c r="B2143" s="23"/>
      <c r="C2143" s="9"/>
      <c r="D2143" s="9"/>
      <c r="E2143" s="9"/>
      <c r="F2143" s="2"/>
      <c r="G2143" s="3"/>
      <c r="I2143" s="64" t="str">
        <f t="shared" si="4"/>
        <v/>
      </c>
      <c r="J2143" s="13" t="str">
        <f t="shared" si="1840"/>
        <v/>
      </c>
      <c r="K2143" s="13" t="str">
        <f t="shared" si="1879"/>
        <v/>
      </c>
      <c r="L2143" s="65" t="str">
        <f t="shared" ref="L2143:Z2143" si="3063">if($E2143="","",if($E2143="Injured",if(and(L$1=year(today()),L$1&lt;=$I2143,L$1&gt;=$H2143),0,if(and(L$1&lt;=$I2143,L$1&gt;=$H2143),$F2143,"")),if($E2143="Dropped",if(and(L$1&lt;=$I2143,L$1&gt;=$H2143),if(Year($D2143)=L$1,$F2143*0.8,if((year($D2143)+1)=L$1,$F2143*0.6,$F2143*0.4)) ,""),if($E2143="Minors",0,if($E2143="FA Contract",if(and(L$1&lt;=$I2143,L$1&gt;=$H2143),$F2143,""),if($E2143="YP Contract",if(L$1=$H2143,500000,if(L$1=($H2143+1),1000000,if(L$1=($H2143+2),1500000,"")))))))))</f>
        <v/>
      </c>
      <c r="M2143" s="65" t="str">
        <f t="shared" si="3063"/>
        <v/>
      </c>
      <c r="N2143" s="65" t="str">
        <f t="shared" si="3063"/>
        <v/>
      </c>
      <c r="O2143" s="65" t="str">
        <f t="shared" si="3063"/>
        <v/>
      </c>
      <c r="P2143" s="65" t="str">
        <f t="shared" si="3063"/>
        <v/>
      </c>
      <c r="Q2143" s="65" t="str">
        <f t="shared" si="3063"/>
        <v/>
      </c>
      <c r="R2143" s="65" t="str">
        <f t="shared" si="3063"/>
        <v/>
      </c>
      <c r="S2143" s="65" t="str">
        <f t="shared" si="3063"/>
        <v/>
      </c>
      <c r="T2143" s="65" t="str">
        <f t="shared" si="3063"/>
        <v/>
      </c>
      <c r="U2143" s="65" t="str">
        <f t="shared" si="3063"/>
        <v/>
      </c>
      <c r="V2143" s="65" t="str">
        <f t="shared" si="3063"/>
        <v/>
      </c>
      <c r="W2143" s="65" t="str">
        <f t="shared" si="3063"/>
        <v/>
      </c>
      <c r="X2143" s="65" t="str">
        <f t="shared" si="3063"/>
        <v/>
      </c>
      <c r="Y2143" s="65" t="str">
        <f t="shared" si="3063"/>
        <v/>
      </c>
      <c r="Z2143" s="65" t="str">
        <f t="shared" si="3063"/>
        <v/>
      </c>
    </row>
    <row r="2144">
      <c r="B2144" s="23"/>
      <c r="C2144" s="9"/>
      <c r="D2144" s="9"/>
      <c r="E2144" s="9"/>
      <c r="F2144" s="2"/>
      <c r="G2144" s="3"/>
      <c r="I2144" s="64" t="str">
        <f t="shared" si="4"/>
        <v/>
      </c>
      <c r="J2144" s="13" t="str">
        <f t="shared" si="1840"/>
        <v/>
      </c>
      <c r="K2144" s="13" t="str">
        <f t="shared" si="1879"/>
        <v/>
      </c>
      <c r="L2144" s="65" t="str">
        <f t="shared" ref="L2144:Z2144" si="3064">if($E2144="","",if($E2144="Injured",if(and(L$1=year(today()),L$1&lt;=$I2144,L$1&gt;=$H2144),0,if(and(L$1&lt;=$I2144,L$1&gt;=$H2144),$F2144,"")),if($E2144="Dropped",if(and(L$1&lt;=$I2144,L$1&gt;=$H2144),if(Year($D2144)=L$1,$F2144*0.8,if((year($D2144)+1)=L$1,$F2144*0.6,$F2144*0.4)) ,""),if($E2144="Minors",0,if($E2144="FA Contract",if(and(L$1&lt;=$I2144,L$1&gt;=$H2144),$F2144,""),if($E2144="YP Contract",if(L$1=$H2144,500000,if(L$1=($H2144+1),1000000,if(L$1=($H2144+2),1500000,"")))))))))</f>
        <v/>
      </c>
      <c r="M2144" s="65" t="str">
        <f t="shared" si="3064"/>
        <v/>
      </c>
      <c r="N2144" s="65" t="str">
        <f t="shared" si="3064"/>
        <v/>
      </c>
      <c r="O2144" s="65" t="str">
        <f t="shared" si="3064"/>
        <v/>
      </c>
      <c r="P2144" s="65" t="str">
        <f t="shared" si="3064"/>
        <v/>
      </c>
      <c r="Q2144" s="65" t="str">
        <f t="shared" si="3064"/>
        <v/>
      </c>
      <c r="R2144" s="65" t="str">
        <f t="shared" si="3064"/>
        <v/>
      </c>
      <c r="S2144" s="65" t="str">
        <f t="shared" si="3064"/>
        <v/>
      </c>
      <c r="T2144" s="65" t="str">
        <f t="shared" si="3064"/>
        <v/>
      </c>
      <c r="U2144" s="65" t="str">
        <f t="shared" si="3064"/>
        <v/>
      </c>
      <c r="V2144" s="65" t="str">
        <f t="shared" si="3064"/>
        <v/>
      </c>
      <c r="W2144" s="65" t="str">
        <f t="shared" si="3064"/>
        <v/>
      </c>
      <c r="X2144" s="65" t="str">
        <f t="shared" si="3064"/>
        <v/>
      </c>
      <c r="Y2144" s="65" t="str">
        <f t="shared" si="3064"/>
        <v/>
      </c>
      <c r="Z2144" s="65" t="str">
        <f t="shared" si="3064"/>
        <v/>
      </c>
    </row>
    <row r="2145">
      <c r="B2145" s="23"/>
      <c r="C2145" s="9"/>
      <c r="D2145" s="9"/>
      <c r="E2145" s="9"/>
      <c r="F2145" s="2"/>
      <c r="G2145" s="3"/>
      <c r="I2145" s="64" t="str">
        <f t="shared" si="4"/>
        <v/>
      </c>
      <c r="J2145" s="13" t="str">
        <f t="shared" si="1840"/>
        <v/>
      </c>
      <c r="K2145" s="13" t="str">
        <f t="shared" si="1879"/>
        <v/>
      </c>
      <c r="L2145" s="65" t="str">
        <f t="shared" ref="L2145:Z2145" si="3065">if($E2145="","",if($E2145="Injured",if(and(L$1=year(today()),L$1&lt;=$I2145,L$1&gt;=$H2145),0,if(and(L$1&lt;=$I2145,L$1&gt;=$H2145),$F2145,"")),if($E2145="Dropped",if(and(L$1&lt;=$I2145,L$1&gt;=$H2145),if(Year($D2145)=L$1,$F2145*0.8,if((year($D2145)+1)=L$1,$F2145*0.6,$F2145*0.4)) ,""),if($E2145="Minors",0,if($E2145="FA Contract",if(and(L$1&lt;=$I2145,L$1&gt;=$H2145),$F2145,""),if($E2145="YP Contract",if(L$1=$H2145,500000,if(L$1=($H2145+1),1000000,if(L$1=($H2145+2),1500000,"")))))))))</f>
        <v/>
      </c>
      <c r="M2145" s="65" t="str">
        <f t="shared" si="3065"/>
        <v/>
      </c>
      <c r="N2145" s="65" t="str">
        <f t="shared" si="3065"/>
        <v/>
      </c>
      <c r="O2145" s="65" t="str">
        <f t="shared" si="3065"/>
        <v/>
      </c>
      <c r="P2145" s="65" t="str">
        <f t="shared" si="3065"/>
        <v/>
      </c>
      <c r="Q2145" s="65" t="str">
        <f t="shared" si="3065"/>
        <v/>
      </c>
      <c r="R2145" s="65" t="str">
        <f t="shared" si="3065"/>
        <v/>
      </c>
      <c r="S2145" s="65" t="str">
        <f t="shared" si="3065"/>
        <v/>
      </c>
      <c r="T2145" s="65" t="str">
        <f t="shared" si="3065"/>
        <v/>
      </c>
      <c r="U2145" s="65" t="str">
        <f t="shared" si="3065"/>
        <v/>
      </c>
      <c r="V2145" s="65" t="str">
        <f t="shared" si="3065"/>
        <v/>
      </c>
      <c r="W2145" s="65" t="str">
        <f t="shared" si="3065"/>
        <v/>
      </c>
      <c r="X2145" s="65" t="str">
        <f t="shared" si="3065"/>
        <v/>
      </c>
      <c r="Y2145" s="65" t="str">
        <f t="shared" si="3065"/>
        <v/>
      </c>
      <c r="Z2145" s="65" t="str">
        <f t="shared" si="3065"/>
        <v/>
      </c>
    </row>
    <row r="2146">
      <c r="B2146" s="23"/>
      <c r="C2146" s="9"/>
      <c r="D2146" s="9"/>
      <c r="E2146" s="9"/>
      <c r="F2146" s="2"/>
      <c r="G2146" s="3"/>
      <c r="I2146" s="64" t="str">
        <f t="shared" si="4"/>
        <v/>
      </c>
      <c r="J2146" s="13" t="str">
        <f t="shared" si="1840"/>
        <v/>
      </c>
      <c r="K2146" s="13" t="str">
        <f t="shared" si="1879"/>
        <v/>
      </c>
      <c r="L2146" s="65" t="str">
        <f t="shared" ref="L2146:Z2146" si="3066">if($E2146="","",if($E2146="Injured",if(and(L$1=year(today()),L$1&lt;=$I2146,L$1&gt;=$H2146),0,if(and(L$1&lt;=$I2146,L$1&gt;=$H2146),$F2146,"")),if($E2146="Dropped",if(and(L$1&lt;=$I2146,L$1&gt;=$H2146),if(Year($D2146)=L$1,$F2146*0.8,if((year($D2146)+1)=L$1,$F2146*0.6,$F2146*0.4)) ,""),if($E2146="Minors",0,if($E2146="FA Contract",if(and(L$1&lt;=$I2146,L$1&gt;=$H2146),$F2146,""),if($E2146="YP Contract",if(L$1=$H2146,500000,if(L$1=($H2146+1),1000000,if(L$1=($H2146+2),1500000,"")))))))))</f>
        <v/>
      </c>
      <c r="M2146" s="65" t="str">
        <f t="shared" si="3066"/>
        <v/>
      </c>
      <c r="N2146" s="65" t="str">
        <f t="shared" si="3066"/>
        <v/>
      </c>
      <c r="O2146" s="65" t="str">
        <f t="shared" si="3066"/>
        <v/>
      </c>
      <c r="P2146" s="65" t="str">
        <f t="shared" si="3066"/>
        <v/>
      </c>
      <c r="Q2146" s="65" t="str">
        <f t="shared" si="3066"/>
        <v/>
      </c>
      <c r="R2146" s="65" t="str">
        <f t="shared" si="3066"/>
        <v/>
      </c>
      <c r="S2146" s="65" t="str">
        <f t="shared" si="3066"/>
        <v/>
      </c>
      <c r="T2146" s="65" t="str">
        <f t="shared" si="3066"/>
        <v/>
      </c>
      <c r="U2146" s="65" t="str">
        <f t="shared" si="3066"/>
        <v/>
      </c>
      <c r="V2146" s="65" t="str">
        <f t="shared" si="3066"/>
        <v/>
      </c>
      <c r="W2146" s="65" t="str">
        <f t="shared" si="3066"/>
        <v/>
      </c>
      <c r="X2146" s="65" t="str">
        <f t="shared" si="3066"/>
        <v/>
      </c>
      <c r="Y2146" s="65" t="str">
        <f t="shared" si="3066"/>
        <v/>
      </c>
      <c r="Z2146" s="65" t="str">
        <f t="shared" si="3066"/>
        <v/>
      </c>
    </row>
    <row r="2147">
      <c r="B2147" s="23"/>
      <c r="C2147" s="9"/>
      <c r="D2147" s="9"/>
      <c r="E2147" s="9"/>
      <c r="F2147" s="2"/>
      <c r="G2147" s="3"/>
      <c r="I2147" s="64" t="str">
        <f t="shared" si="4"/>
        <v/>
      </c>
      <c r="J2147" s="13" t="str">
        <f t="shared" si="1840"/>
        <v/>
      </c>
      <c r="K2147" s="13" t="str">
        <f t="shared" si="1879"/>
        <v/>
      </c>
      <c r="L2147" s="65" t="str">
        <f t="shared" ref="L2147:Z2147" si="3067">if($E2147="","",if($E2147="Injured",if(and(L$1=year(today()),L$1&lt;=$I2147,L$1&gt;=$H2147),0,if(and(L$1&lt;=$I2147,L$1&gt;=$H2147),$F2147,"")),if($E2147="Dropped",if(and(L$1&lt;=$I2147,L$1&gt;=$H2147),if(Year($D2147)=L$1,$F2147*0.8,if((year($D2147)+1)=L$1,$F2147*0.6,$F2147*0.4)) ,""),if($E2147="Minors",0,if($E2147="FA Contract",if(and(L$1&lt;=$I2147,L$1&gt;=$H2147),$F2147,""),if($E2147="YP Contract",if(L$1=$H2147,500000,if(L$1=($H2147+1),1000000,if(L$1=($H2147+2),1500000,"")))))))))</f>
        <v/>
      </c>
      <c r="M2147" s="65" t="str">
        <f t="shared" si="3067"/>
        <v/>
      </c>
      <c r="N2147" s="65" t="str">
        <f t="shared" si="3067"/>
        <v/>
      </c>
      <c r="O2147" s="65" t="str">
        <f t="shared" si="3067"/>
        <v/>
      </c>
      <c r="P2147" s="65" t="str">
        <f t="shared" si="3067"/>
        <v/>
      </c>
      <c r="Q2147" s="65" t="str">
        <f t="shared" si="3067"/>
        <v/>
      </c>
      <c r="R2147" s="65" t="str">
        <f t="shared" si="3067"/>
        <v/>
      </c>
      <c r="S2147" s="65" t="str">
        <f t="shared" si="3067"/>
        <v/>
      </c>
      <c r="T2147" s="65" t="str">
        <f t="shared" si="3067"/>
        <v/>
      </c>
      <c r="U2147" s="65" t="str">
        <f t="shared" si="3067"/>
        <v/>
      </c>
      <c r="V2147" s="65" t="str">
        <f t="shared" si="3067"/>
        <v/>
      </c>
      <c r="W2147" s="65" t="str">
        <f t="shared" si="3067"/>
        <v/>
      </c>
      <c r="X2147" s="65" t="str">
        <f t="shared" si="3067"/>
        <v/>
      </c>
      <c r="Y2147" s="65" t="str">
        <f t="shared" si="3067"/>
        <v/>
      </c>
      <c r="Z2147" s="65" t="str">
        <f t="shared" si="3067"/>
        <v/>
      </c>
    </row>
    <row r="2148">
      <c r="B2148" s="23"/>
      <c r="C2148" s="9"/>
      <c r="D2148" s="9"/>
      <c r="E2148" s="9"/>
      <c r="F2148" s="2"/>
      <c r="G2148" s="3"/>
      <c r="I2148" s="64" t="str">
        <f t="shared" si="4"/>
        <v/>
      </c>
      <c r="J2148" s="13" t="str">
        <f t="shared" si="1840"/>
        <v/>
      </c>
      <c r="K2148" s="13" t="str">
        <f t="shared" si="1879"/>
        <v/>
      </c>
      <c r="L2148" s="65" t="str">
        <f t="shared" ref="L2148:Z2148" si="3068">if($E2148="","",if($E2148="Injured",if(and(L$1=year(today()),L$1&lt;=$I2148,L$1&gt;=$H2148),0,if(and(L$1&lt;=$I2148,L$1&gt;=$H2148),$F2148,"")),if($E2148="Dropped",if(and(L$1&lt;=$I2148,L$1&gt;=$H2148),if(Year($D2148)=L$1,$F2148*0.8,if((year($D2148)+1)=L$1,$F2148*0.6,$F2148*0.4)) ,""),if($E2148="Minors",0,if($E2148="FA Contract",if(and(L$1&lt;=$I2148,L$1&gt;=$H2148),$F2148,""),if($E2148="YP Contract",if(L$1=$H2148,500000,if(L$1=($H2148+1),1000000,if(L$1=($H2148+2),1500000,"")))))))))</f>
        <v/>
      </c>
      <c r="M2148" s="65" t="str">
        <f t="shared" si="3068"/>
        <v/>
      </c>
      <c r="N2148" s="65" t="str">
        <f t="shared" si="3068"/>
        <v/>
      </c>
      <c r="O2148" s="65" t="str">
        <f t="shared" si="3068"/>
        <v/>
      </c>
      <c r="P2148" s="65" t="str">
        <f t="shared" si="3068"/>
        <v/>
      </c>
      <c r="Q2148" s="65" t="str">
        <f t="shared" si="3068"/>
        <v/>
      </c>
      <c r="R2148" s="65" t="str">
        <f t="shared" si="3068"/>
        <v/>
      </c>
      <c r="S2148" s="65" t="str">
        <f t="shared" si="3068"/>
        <v/>
      </c>
      <c r="T2148" s="65" t="str">
        <f t="shared" si="3068"/>
        <v/>
      </c>
      <c r="U2148" s="65" t="str">
        <f t="shared" si="3068"/>
        <v/>
      </c>
      <c r="V2148" s="65" t="str">
        <f t="shared" si="3068"/>
        <v/>
      </c>
      <c r="W2148" s="65" t="str">
        <f t="shared" si="3068"/>
        <v/>
      </c>
      <c r="X2148" s="65" t="str">
        <f t="shared" si="3068"/>
        <v/>
      </c>
      <c r="Y2148" s="65" t="str">
        <f t="shared" si="3068"/>
        <v/>
      </c>
      <c r="Z2148" s="65" t="str">
        <f t="shared" si="3068"/>
        <v/>
      </c>
    </row>
    <row r="2149">
      <c r="B2149" s="23"/>
      <c r="C2149" s="9"/>
      <c r="D2149" s="9"/>
      <c r="E2149" s="9"/>
      <c r="F2149" s="2"/>
      <c r="G2149" s="3"/>
      <c r="I2149" s="64" t="str">
        <f t="shared" si="4"/>
        <v/>
      </c>
      <c r="J2149" s="13" t="str">
        <f t="shared" si="1840"/>
        <v/>
      </c>
      <c r="K2149" s="13" t="str">
        <f t="shared" si="1879"/>
        <v/>
      </c>
      <c r="L2149" s="65" t="str">
        <f t="shared" ref="L2149:Z2149" si="3069">if($E2149="","",if($E2149="Injured",if(and(L$1=year(today()),L$1&lt;=$I2149,L$1&gt;=$H2149),0,if(and(L$1&lt;=$I2149,L$1&gt;=$H2149),$F2149,"")),if($E2149="Dropped",if(and(L$1&lt;=$I2149,L$1&gt;=$H2149),if(Year($D2149)=L$1,$F2149*0.8,if((year($D2149)+1)=L$1,$F2149*0.6,$F2149*0.4)) ,""),if($E2149="Minors",0,if($E2149="FA Contract",if(and(L$1&lt;=$I2149,L$1&gt;=$H2149),$F2149,""),if($E2149="YP Contract",if(L$1=$H2149,500000,if(L$1=($H2149+1),1000000,if(L$1=($H2149+2),1500000,"")))))))))</f>
        <v/>
      </c>
      <c r="M2149" s="65" t="str">
        <f t="shared" si="3069"/>
        <v/>
      </c>
      <c r="N2149" s="65" t="str">
        <f t="shared" si="3069"/>
        <v/>
      </c>
      <c r="O2149" s="65" t="str">
        <f t="shared" si="3069"/>
        <v/>
      </c>
      <c r="P2149" s="65" t="str">
        <f t="shared" si="3069"/>
        <v/>
      </c>
      <c r="Q2149" s="65" t="str">
        <f t="shared" si="3069"/>
        <v/>
      </c>
      <c r="R2149" s="65" t="str">
        <f t="shared" si="3069"/>
        <v/>
      </c>
      <c r="S2149" s="65" t="str">
        <f t="shared" si="3069"/>
        <v/>
      </c>
      <c r="T2149" s="65" t="str">
        <f t="shared" si="3069"/>
        <v/>
      </c>
      <c r="U2149" s="65" t="str">
        <f t="shared" si="3069"/>
        <v/>
      </c>
      <c r="V2149" s="65" t="str">
        <f t="shared" si="3069"/>
        <v/>
      </c>
      <c r="W2149" s="65" t="str">
        <f t="shared" si="3069"/>
        <v/>
      </c>
      <c r="X2149" s="65" t="str">
        <f t="shared" si="3069"/>
        <v/>
      </c>
      <c r="Y2149" s="65" t="str">
        <f t="shared" si="3069"/>
        <v/>
      </c>
      <c r="Z2149" s="65" t="str">
        <f t="shared" si="3069"/>
        <v/>
      </c>
    </row>
    <row r="2150">
      <c r="B2150" s="23"/>
      <c r="C2150" s="9"/>
      <c r="D2150" s="9"/>
      <c r="E2150" s="9"/>
      <c r="F2150" s="2"/>
      <c r="G2150" s="3"/>
      <c r="I2150" s="64" t="str">
        <f t="shared" si="4"/>
        <v/>
      </c>
      <c r="J2150" s="13" t="str">
        <f t="shared" si="1840"/>
        <v/>
      </c>
      <c r="K2150" s="13" t="str">
        <f t="shared" si="1879"/>
        <v/>
      </c>
      <c r="L2150" s="65" t="str">
        <f t="shared" ref="L2150:Z2150" si="3070">if($E2150="","",if($E2150="Injured",if(and(L$1=year(today()),L$1&lt;=$I2150,L$1&gt;=$H2150),0,if(and(L$1&lt;=$I2150,L$1&gt;=$H2150),$F2150,"")),if($E2150="Dropped",if(and(L$1&lt;=$I2150,L$1&gt;=$H2150),if(Year($D2150)=L$1,$F2150*0.8,if((year($D2150)+1)=L$1,$F2150*0.6,$F2150*0.4)) ,""),if($E2150="Minors",0,if($E2150="FA Contract",if(and(L$1&lt;=$I2150,L$1&gt;=$H2150),$F2150,""),if($E2150="YP Contract",if(L$1=$H2150,500000,if(L$1=($H2150+1),1000000,if(L$1=($H2150+2),1500000,"")))))))))</f>
        <v/>
      </c>
      <c r="M2150" s="65" t="str">
        <f t="shared" si="3070"/>
        <v/>
      </c>
      <c r="N2150" s="65" t="str">
        <f t="shared" si="3070"/>
        <v/>
      </c>
      <c r="O2150" s="65" t="str">
        <f t="shared" si="3070"/>
        <v/>
      </c>
      <c r="P2150" s="65" t="str">
        <f t="shared" si="3070"/>
        <v/>
      </c>
      <c r="Q2150" s="65" t="str">
        <f t="shared" si="3070"/>
        <v/>
      </c>
      <c r="R2150" s="65" t="str">
        <f t="shared" si="3070"/>
        <v/>
      </c>
      <c r="S2150" s="65" t="str">
        <f t="shared" si="3070"/>
        <v/>
      </c>
      <c r="T2150" s="65" t="str">
        <f t="shared" si="3070"/>
        <v/>
      </c>
      <c r="U2150" s="65" t="str">
        <f t="shared" si="3070"/>
        <v/>
      </c>
      <c r="V2150" s="65" t="str">
        <f t="shared" si="3070"/>
        <v/>
      </c>
      <c r="W2150" s="65" t="str">
        <f t="shared" si="3070"/>
        <v/>
      </c>
      <c r="X2150" s="65" t="str">
        <f t="shared" si="3070"/>
        <v/>
      </c>
      <c r="Y2150" s="65" t="str">
        <f t="shared" si="3070"/>
        <v/>
      </c>
      <c r="Z2150" s="65" t="str">
        <f t="shared" si="3070"/>
        <v/>
      </c>
    </row>
    <row r="2151">
      <c r="B2151" s="23"/>
      <c r="C2151" s="9"/>
      <c r="D2151" s="9"/>
      <c r="E2151" s="9"/>
      <c r="F2151" s="2"/>
      <c r="G2151" s="3"/>
      <c r="I2151" s="64" t="str">
        <f t="shared" si="4"/>
        <v/>
      </c>
      <c r="J2151" s="13" t="str">
        <f t="shared" si="1840"/>
        <v/>
      </c>
      <c r="K2151" s="13" t="str">
        <f t="shared" si="1879"/>
        <v/>
      </c>
      <c r="L2151" s="65" t="str">
        <f t="shared" ref="L2151:Z2151" si="3071">if($E2151="","",if($E2151="Injured",if(and(L$1=year(today()),L$1&lt;=$I2151,L$1&gt;=$H2151),0,if(and(L$1&lt;=$I2151,L$1&gt;=$H2151),$F2151,"")),if($E2151="Dropped",if(and(L$1&lt;=$I2151,L$1&gt;=$H2151),if(Year($D2151)=L$1,$F2151*0.8,if((year($D2151)+1)=L$1,$F2151*0.6,$F2151*0.4)) ,""),if($E2151="Minors",0,if($E2151="FA Contract",if(and(L$1&lt;=$I2151,L$1&gt;=$H2151),$F2151,""),if($E2151="YP Contract",if(L$1=$H2151,500000,if(L$1=($H2151+1),1000000,if(L$1=($H2151+2),1500000,"")))))))))</f>
        <v/>
      </c>
      <c r="M2151" s="65" t="str">
        <f t="shared" si="3071"/>
        <v/>
      </c>
      <c r="N2151" s="65" t="str">
        <f t="shared" si="3071"/>
        <v/>
      </c>
      <c r="O2151" s="65" t="str">
        <f t="shared" si="3071"/>
        <v/>
      </c>
      <c r="P2151" s="65" t="str">
        <f t="shared" si="3071"/>
        <v/>
      </c>
      <c r="Q2151" s="65" t="str">
        <f t="shared" si="3071"/>
        <v/>
      </c>
      <c r="R2151" s="65" t="str">
        <f t="shared" si="3071"/>
        <v/>
      </c>
      <c r="S2151" s="65" t="str">
        <f t="shared" si="3071"/>
        <v/>
      </c>
      <c r="T2151" s="65" t="str">
        <f t="shared" si="3071"/>
        <v/>
      </c>
      <c r="U2151" s="65" t="str">
        <f t="shared" si="3071"/>
        <v/>
      </c>
      <c r="V2151" s="65" t="str">
        <f t="shared" si="3071"/>
        <v/>
      </c>
      <c r="W2151" s="65" t="str">
        <f t="shared" si="3071"/>
        <v/>
      </c>
      <c r="X2151" s="65" t="str">
        <f t="shared" si="3071"/>
        <v/>
      </c>
      <c r="Y2151" s="65" t="str">
        <f t="shared" si="3071"/>
        <v/>
      </c>
      <c r="Z2151" s="65" t="str">
        <f t="shared" si="3071"/>
        <v/>
      </c>
    </row>
    <row r="2152">
      <c r="B2152" s="23"/>
      <c r="C2152" s="9"/>
      <c r="D2152" s="9"/>
      <c r="E2152" s="9"/>
      <c r="F2152" s="2"/>
      <c r="G2152" s="3"/>
      <c r="I2152" s="64" t="str">
        <f t="shared" si="4"/>
        <v/>
      </c>
      <c r="J2152" s="13" t="str">
        <f t="shared" si="1840"/>
        <v/>
      </c>
      <c r="K2152" s="13" t="str">
        <f t="shared" si="1879"/>
        <v/>
      </c>
      <c r="L2152" s="65" t="str">
        <f t="shared" ref="L2152:Z2152" si="3072">if($E2152="","",if($E2152="Injured",if(and(L$1=year(today()),L$1&lt;=$I2152,L$1&gt;=$H2152),0,if(and(L$1&lt;=$I2152,L$1&gt;=$H2152),$F2152,"")),if($E2152="Dropped",if(and(L$1&lt;=$I2152,L$1&gt;=$H2152),if(Year($D2152)=L$1,$F2152*0.8,if((year($D2152)+1)=L$1,$F2152*0.6,$F2152*0.4)) ,""),if($E2152="Minors",0,if($E2152="FA Contract",if(and(L$1&lt;=$I2152,L$1&gt;=$H2152),$F2152,""),if($E2152="YP Contract",if(L$1=$H2152,500000,if(L$1=($H2152+1),1000000,if(L$1=($H2152+2),1500000,"")))))))))</f>
        <v/>
      </c>
      <c r="M2152" s="65" t="str">
        <f t="shared" si="3072"/>
        <v/>
      </c>
      <c r="N2152" s="65" t="str">
        <f t="shared" si="3072"/>
        <v/>
      </c>
      <c r="O2152" s="65" t="str">
        <f t="shared" si="3072"/>
        <v/>
      </c>
      <c r="P2152" s="65" t="str">
        <f t="shared" si="3072"/>
        <v/>
      </c>
      <c r="Q2152" s="65" t="str">
        <f t="shared" si="3072"/>
        <v/>
      </c>
      <c r="R2152" s="65" t="str">
        <f t="shared" si="3072"/>
        <v/>
      </c>
      <c r="S2152" s="65" t="str">
        <f t="shared" si="3072"/>
        <v/>
      </c>
      <c r="T2152" s="65" t="str">
        <f t="shared" si="3072"/>
        <v/>
      </c>
      <c r="U2152" s="65" t="str">
        <f t="shared" si="3072"/>
        <v/>
      </c>
      <c r="V2152" s="65" t="str">
        <f t="shared" si="3072"/>
        <v/>
      </c>
      <c r="W2152" s="65" t="str">
        <f t="shared" si="3072"/>
        <v/>
      </c>
      <c r="X2152" s="65" t="str">
        <f t="shared" si="3072"/>
        <v/>
      </c>
      <c r="Y2152" s="65" t="str">
        <f t="shared" si="3072"/>
        <v/>
      </c>
      <c r="Z2152" s="65" t="str">
        <f t="shared" si="3072"/>
        <v/>
      </c>
    </row>
    <row r="2153">
      <c r="B2153" s="23"/>
      <c r="C2153" s="9"/>
      <c r="D2153" s="9"/>
      <c r="E2153" s="9"/>
      <c r="F2153" s="2"/>
      <c r="G2153" s="3"/>
      <c r="I2153" s="64" t="str">
        <f t="shared" si="4"/>
        <v/>
      </c>
      <c r="J2153" s="13" t="str">
        <f t="shared" si="1840"/>
        <v/>
      </c>
      <c r="K2153" s="13" t="str">
        <f t="shared" si="1879"/>
        <v/>
      </c>
      <c r="L2153" s="65" t="str">
        <f t="shared" ref="L2153:Z2153" si="3073">if($E2153="","",if($E2153="Injured",if(and(L$1=year(today()),L$1&lt;=$I2153,L$1&gt;=$H2153),0,if(and(L$1&lt;=$I2153,L$1&gt;=$H2153),$F2153,"")),if($E2153="Dropped",if(and(L$1&lt;=$I2153,L$1&gt;=$H2153),if(Year($D2153)=L$1,$F2153*0.8,if((year($D2153)+1)=L$1,$F2153*0.6,$F2153*0.4)) ,""),if($E2153="Minors",0,if($E2153="FA Contract",if(and(L$1&lt;=$I2153,L$1&gt;=$H2153),$F2153,""),if($E2153="YP Contract",if(L$1=$H2153,500000,if(L$1=($H2153+1),1000000,if(L$1=($H2153+2),1500000,"")))))))))</f>
        <v/>
      </c>
      <c r="M2153" s="65" t="str">
        <f t="shared" si="3073"/>
        <v/>
      </c>
      <c r="N2153" s="65" t="str">
        <f t="shared" si="3073"/>
        <v/>
      </c>
      <c r="O2153" s="65" t="str">
        <f t="shared" si="3073"/>
        <v/>
      </c>
      <c r="P2153" s="65" t="str">
        <f t="shared" si="3073"/>
        <v/>
      </c>
      <c r="Q2153" s="65" t="str">
        <f t="shared" si="3073"/>
        <v/>
      </c>
      <c r="R2153" s="65" t="str">
        <f t="shared" si="3073"/>
        <v/>
      </c>
      <c r="S2153" s="65" t="str">
        <f t="shared" si="3073"/>
        <v/>
      </c>
      <c r="T2153" s="65" t="str">
        <f t="shared" si="3073"/>
        <v/>
      </c>
      <c r="U2153" s="65" t="str">
        <f t="shared" si="3073"/>
        <v/>
      </c>
      <c r="V2153" s="65" t="str">
        <f t="shared" si="3073"/>
        <v/>
      </c>
      <c r="W2153" s="65" t="str">
        <f t="shared" si="3073"/>
        <v/>
      </c>
      <c r="X2153" s="65" t="str">
        <f t="shared" si="3073"/>
        <v/>
      </c>
      <c r="Y2153" s="65" t="str">
        <f t="shared" si="3073"/>
        <v/>
      </c>
      <c r="Z2153" s="65" t="str">
        <f t="shared" si="3073"/>
        <v/>
      </c>
    </row>
    <row r="2154">
      <c r="B2154" s="23"/>
      <c r="C2154" s="9"/>
      <c r="D2154" s="9"/>
      <c r="E2154" s="9"/>
      <c r="F2154" s="2"/>
      <c r="G2154" s="3"/>
      <c r="I2154" s="64" t="str">
        <f t="shared" si="4"/>
        <v/>
      </c>
      <c r="J2154" s="13" t="str">
        <f t="shared" si="1840"/>
        <v/>
      </c>
      <c r="K2154" s="13" t="str">
        <f t="shared" si="1879"/>
        <v/>
      </c>
      <c r="L2154" s="65" t="str">
        <f t="shared" ref="L2154:Z2154" si="3074">if($E2154="","",if($E2154="Injured",if(and(L$1=year(today()),L$1&lt;=$I2154,L$1&gt;=$H2154),0,if(and(L$1&lt;=$I2154,L$1&gt;=$H2154),$F2154,"")),if($E2154="Dropped",if(and(L$1&lt;=$I2154,L$1&gt;=$H2154),if(Year($D2154)=L$1,$F2154*0.8,if((year($D2154)+1)=L$1,$F2154*0.6,$F2154*0.4)) ,""),if($E2154="Minors",0,if($E2154="FA Contract",if(and(L$1&lt;=$I2154,L$1&gt;=$H2154),$F2154,""),if($E2154="YP Contract",if(L$1=$H2154,500000,if(L$1=($H2154+1),1000000,if(L$1=($H2154+2),1500000,"")))))))))</f>
        <v/>
      </c>
      <c r="M2154" s="65" t="str">
        <f t="shared" si="3074"/>
        <v/>
      </c>
      <c r="N2154" s="65" t="str">
        <f t="shared" si="3074"/>
        <v/>
      </c>
      <c r="O2154" s="65" t="str">
        <f t="shared" si="3074"/>
        <v/>
      </c>
      <c r="P2154" s="65" t="str">
        <f t="shared" si="3074"/>
        <v/>
      </c>
      <c r="Q2154" s="65" t="str">
        <f t="shared" si="3074"/>
        <v/>
      </c>
      <c r="R2154" s="65" t="str">
        <f t="shared" si="3074"/>
        <v/>
      </c>
      <c r="S2154" s="65" t="str">
        <f t="shared" si="3074"/>
        <v/>
      </c>
      <c r="T2154" s="65" t="str">
        <f t="shared" si="3074"/>
        <v/>
      </c>
      <c r="U2154" s="65" t="str">
        <f t="shared" si="3074"/>
        <v/>
      </c>
      <c r="V2154" s="65" t="str">
        <f t="shared" si="3074"/>
        <v/>
      </c>
      <c r="W2154" s="65" t="str">
        <f t="shared" si="3074"/>
        <v/>
      </c>
      <c r="X2154" s="65" t="str">
        <f t="shared" si="3074"/>
        <v/>
      </c>
      <c r="Y2154" s="65" t="str">
        <f t="shared" si="3074"/>
        <v/>
      </c>
      <c r="Z2154" s="65" t="str">
        <f t="shared" si="3074"/>
        <v/>
      </c>
    </row>
    <row r="2155">
      <c r="B2155" s="23"/>
      <c r="C2155" s="9"/>
      <c r="D2155" s="9"/>
      <c r="E2155" s="9"/>
      <c r="F2155" s="2"/>
      <c r="G2155" s="3"/>
      <c r="I2155" s="64" t="str">
        <f t="shared" si="4"/>
        <v/>
      </c>
      <c r="J2155" s="13" t="str">
        <f t="shared" si="1840"/>
        <v/>
      </c>
      <c r="K2155" s="13" t="str">
        <f t="shared" si="1879"/>
        <v/>
      </c>
      <c r="L2155" s="65" t="str">
        <f t="shared" ref="L2155:Z2155" si="3075">if($E2155="","",if($E2155="Injured",if(and(L$1=year(today()),L$1&lt;=$I2155,L$1&gt;=$H2155),0,if(and(L$1&lt;=$I2155,L$1&gt;=$H2155),$F2155,"")),if($E2155="Dropped",if(and(L$1&lt;=$I2155,L$1&gt;=$H2155),if(Year($D2155)=L$1,$F2155*0.8,if((year($D2155)+1)=L$1,$F2155*0.6,$F2155*0.4)) ,""),if($E2155="Minors",0,if($E2155="FA Contract",if(and(L$1&lt;=$I2155,L$1&gt;=$H2155),$F2155,""),if($E2155="YP Contract",if(L$1=$H2155,500000,if(L$1=($H2155+1),1000000,if(L$1=($H2155+2),1500000,"")))))))))</f>
        <v/>
      </c>
      <c r="M2155" s="65" t="str">
        <f t="shared" si="3075"/>
        <v/>
      </c>
      <c r="N2155" s="65" t="str">
        <f t="shared" si="3075"/>
        <v/>
      </c>
      <c r="O2155" s="65" t="str">
        <f t="shared" si="3075"/>
        <v/>
      </c>
      <c r="P2155" s="65" t="str">
        <f t="shared" si="3075"/>
        <v/>
      </c>
      <c r="Q2155" s="65" t="str">
        <f t="shared" si="3075"/>
        <v/>
      </c>
      <c r="R2155" s="65" t="str">
        <f t="shared" si="3075"/>
        <v/>
      </c>
      <c r="S2155" s="65" t="str">
        <f t="shared" si="3075"/>
        <v/>
      </c>
      <c r="T2155" s="65" t="str">
        <f t="shared" si="3075"/>
        <v/>
      </c>
      <c r="U2155" s="65" t="str">
        <f t="shared" si="3075"/>
        <v/>
      </c>
      <c r="V2155" s="65" t="str">
        <f t="shared" si="3075"/>
        <v/>
      </c>
      <c r="W2155" s="65" t="str">
        <f t="shared" si="3075"/>
        <v/>
      </c>
      <c r="X2155" s="65" t="str">
        <f t="shared" si="3075"/>
        <v/>
      </c>
      <c r="Y2155" s="65" t="str">
        <f t="shared" si="3075"/>
        <v/>
      </c>
      <c r="Z2155" s="65" t="str">
        <f t="shared" si="3075"/>
        <v/>
      </c>
    </row>
    <row r="2156">
      <c r="B2156" s="23"/>
      <c r="C2156" s="9"/>
      <c r="D2156" s="9"/>
      <c r="E2156" s="9"/>
      <c r="F2156" s="2"/>
      <c r="G2156" s="3"/>
      <c r="I2156" s="64" t="str">
        <f t="shared" si="4"/>
        <v/>
      </c>
      <c r="J2156" s="13" t="str">
        <f t="shared" si="1840"/>
        <v/>
      </c>
      <c r="K2156" s="13" t="str">
        <f t="shared" si="1879"/>
        <v/>
      </c>
      <c r="L2156" s="65" t="str">
        <f t="shared" ref="L2156:Z2156" si="3076">if($E2156="","",if($E2156="Injured",if(and(L$1=year(today()),L$1&lt;=$I2156,L$1&gt;=$H2156),0,if(and(L$1&lt;=$I2156,L$1&gt;=$H2156),$F2156,"")),if($E2156="Dropped",if(and(L$1&lt;=$I2156,L$1&gt;=$H2156),if(Year($D2156)=L$1,$F2156*0.8,if((year($D2156)+1)=L$1,$F2156*0.6,$F2156*0.4)) ,""),if($E2156="Minors",0,if($E2156="FA Contract",if(and(L$1&lt;=$I2156,L$1&gt;=$H2156),$F2156,""),if($E2156="YP Contract",if(L$1=$H2156,500000,if(L$1=($H2156+1),1000000,if(L$1=($H2156+2),1500000,"")))))))))</f>
        <v/>
      </c>
      <c r="M2156" s="65" t="str">
        <f t="shared" si="3076"/>
        <v/>
      </c>
      <c r="N2156" s="65" t="str">
        <f t="shared" si="3076"/>
        <v/>
      </c>
      <c r="O2156" s="65" t="str">
        <f t="shared" si="3076"/>
        <v/>
      </c>
      <c r="P2156" s="65" t="str">
        <f t="shared" si="3076"/>
        <v/>
      </c>
      <c r="Q2156" s="65" t="str">
        <f t="shared" si="3076"/>
        <v/>
      </c>
      <c r="R2156" s="65" t="str">
        <f t="shared" si="3076"/>
        <v/>
      </c>
      <c r="S2156" s="65" t="str">
        <f t="shared" si="3076"/>
        <v/>
      </c>
      <c r="T2156" s="65" t="str">
        <f t="shared" si="3076"/>
        <v/>
      </c>
      <c r="U2156" s="65" t="str">
        <f t="shared" si="3076"/>
        <v/>
      </c>
      <c r="V2156" s="65" t="str">
        <f t="shared" si="3076"/>
        <v/>
      </c>
      <c r="W2156" s="65" t="str">
        <f t="shared" si="3076"/>
        <v/>
      </c>
      <c r="X2156" s="65" t="str">
        <f t="shared" si="3076"/>
        <v/>
      </c>
      <c r="Y2156" s="65" t="str">
        <f t="shared" si="3076"/>
        <v/>
      </c>
      <c r="Z2156" s="65" t="str">
        <f t="shared" si="3076"/>
        <v/>
      </c>
    </row>
    <row r="2157">
      <c r="B2157" s="23"/>
      <c r="C2157" s="9"/>
      <c r="D2157" s="9"/>
      <c r="E2157" s="9"/>
      <c r="F2157" s="2"/>
      <c r="G2157" s="3"/>
      <c r="I2157" s="64" t="str">
        <f t="shared" si="4"/>
        <v/>
      </c>
      <c r="J2157" s="13" t="str">
        <f t="shared" si="1840"/>
        <v/>
      </c>
      <c r="K2157" s="13" t="str">
        <f t="shared" si="1879"/>
        <v/>
      </c>
      <c r="L2157" s="65" t="str">
        <f t="shared" ref="L2157:Z2157" si="3077">if($E2157="","",if($E2157="Injured",if(and(L$1=year(today()),L$1&lt;=$I2157,L$1&gt;=$H2157),0,if(and(L$1&lt;=$I2157,L$1&gt;=$H2157),$F2157,"")),if($E2157="Dropped",if(and(L$1&lt;=$I2157,L$1&gt;=$H2157),if(Year($D2157)=L$1,$F2157*0.8,if((year($D2157)+1)=L$1,$F2157*0.6,$F2157*0.4)) ,""),if($E2157="Minors",0,if($E2157="FA Contract",if(and(L$1&lt;=$I2157,L$1&gt;=$H2157),$F2157,""),if($E2157="YP Contract",if(L$1=$H2157,500000,if(L$1=($H2157+1),1000000,if(L$1=($H2157+2),1500000,"")))))))))</f>
        <v/>
      </c>
      <c r="M2157" s="65" t="str">
        <f t="shared" si="3077"/>
        <v/>
      </c>
      <c r="N2157" s="65" t="str">
        <f t="shared" si="3077"/>
        <v/>
      </c>
      <c r="O2157" s="65" t="str">
        <f t="shared" si="3077"/>
        <v/>
      </c>
      <c r="P2157" s="65" t="str">
        <f t="shared" si="3077"/>
        <v/>
      </c>
      <c r="Q2157" s="65" t="str">
        <f t="shared" si="3077"/>
        <v/>
      </c>
      <c r="R2157" s="65" t="str">
        <f t="shared" si="3077"/>
        <v/>
      </c>
      <c r="S2157" s="65" t="str">
        <f t="shared" si="3077"/>
        <v/>
      </c>
      <c r="T2157" s="65" t="str">
        <f t="shared" si="3077"/>
        <v/>
      </c>
      <c r="U2157" s="65" t="str">
        <f t="shared" si="3077"/>
        <v/>
      </c>
      <c r="V2157" s="65" t="str">
        <f t="shared" si="3077"/>
        <v/>
      </c>
      <c r="W2157" s="65" t="str">
        <f t="shared" si="3077"/>
        <v/>
      </c>
      <c r="X2157" s="65" t="str">
        <f t="shared" si="3077"/>
        <v/>
      </c>
      <c r="Y2157" s="65" t="str">
        <f t="shared" si="3077"/>
        <v/>
      </c>
      <c r="Z2157" s="65" t="str">
        <f t="shared" si="3077"/>
        <v/>
      </c>
    </row>
    <row r="2158">
      <c r="B2158" s="23"/>
      <c r="C2158" s="9"/>
      <c r="D2158" s="9"/>
      <c r="E2158" s="9"/>
      <c r="F2158" s="2"/>
      <c r="G2158" s="3"/>
      <c r="I2158" s="64" t="str">
        <f t="shared" si="4"/>
        <v/>
      </c>
      <c r="J2158" s="13" t="str">
        <f t="shared" si="1840"/>
        <v/>
      </c>
      <c r="K2158" s="13" t="str">
        <f t="shared" si="1879"/>
        <v/>
      </c>
      <c r="L2158" s="65" t="str">
        <f t="shared" ref="L2158:Z2158" si="3078">if($E2158="","",if($E2158="Injured",if(and(L$1=year(today()),L$1&lt;=$I2158,L$1&gt;=$H2158),0,if(and(L$1&lt;=$I2158,L$1&gt;=$H2158),$F2158,"")),if($E2158="Dropped",if(and(L$1&lt;=$I2158,L$1&gt;=$H2158),if(Year($D2158)=L$1,$F2158*0.8,if((year($D2158)+1)=L$1,$F2158*0.6,$F2158*0.4)) ,""),if($E2158="Minors",0,if($E2158="FA Contract",if(and(L$1&lt;=$I2158,L$1&gt;=$H2158),$F2158,""),if($E2158="YP Contract",if(L$1=$H2158,500000,if(L$1=($H2158+1),1000000,if(L$1=($H2158+2),1500000,"")))))))))</f>
        <v/>
      </c>
      <c r="M2158" s="65" t="str">
        <f t="shared" si="3078"/>
        <v/>
      </c>
      <c r="N2158" s="65" t="str">
        <f t="shared" si="3078"/>
        <v/>
      </c>
      <c r="O2158" s="65" t="str">
        <f t="shared" si="3078"/>
        <v/>
      </c>
      <c r="P2158" s="65" t="str">
        <f t="shared" si="3078"/>
        <v/>
      </c>
      <c r="Q2158" s="65" t="str">
        <f t="shared" si="3078"/>
        <v/>
      </c>
      <c r="R2158" s="65" t="str">
        <f t="shared" si="3078"/>
        <v/>
      </c>
      <c r="S2158" s="65" t="str">
        <f t="shared" si="3078"/>
        <v/>
      </c>
      <c r="T2158" s="65" t="str">
        <f t="shared" si="3078"/>
        <v/>
      </c>
      <c r="U2158" s="65" t="str">
        <f t="shared" si="3078"/>
        <v/>
      </c>
      <c r="V2158" s="65" t="str">
        <f t="shared" si="3078"/>
        <v/>
      </c>
      <c r="W2158" s="65" t="str">
        <f t="shared" si="3078"/>
        <v/>
      </c>
      <c r="X2158" s="65" t="str">
        <f t="shared" si="3078"/>
        <v/>
      </c>
      <c r="Y2158" s="65" t="str">
        <f t="shared" si="3078"/>
        <v/>
      </c>
      <c r="Z2158" s="65" t="str">
        <f t="shared" si="3078"/>
        <v/>
      </c>
    </row>
    <row r="2159">
      <c r="B2159" s="23"/>
      <c r="C2159" s="9"/>
      <c r="D2159" s="9"/>
      <c r="E2159" s="9"/>
      <c r="F2159" s="2"/>
      <c r="G2159" s="3"/>
      <c r="I2159" s="64" t="str">
        <f t="shared" si="4"/>
        <v/>
      </c>
      <c r="J2159" s="13" t="str">
        <f t="shared" si="1840"/>
        <v/>
      </c>
      <c r="K2159" s="13" t="str">
        <f t="shared" si="1879"/>
        <v/>
      </c>
      <c r="L2159" s="65" t="str">
        <f t="shared" ref="L2159:Z2159" si="3079">if($E2159="","",if($E2159="Injured",if(and(L$1=year(today()),L$1&lt;=$I2159,L$1&gt;=$H2159),0,if(and(L$1&lt;=$I2159,L$1&gt;=$H2159),$F2159,"")),if($E2159="Dropped",if(and(L$1&lt;=$I2159,L$1&gt;=$H2159),if(Year($D2159)=L$1,$F2159*0.8,if((year($D2159)+1)=L$1,$F2159*0.6,$F2159*0.4)) ,""),if($E2159="Minors",0,if($E2159="FA Contract",if(and(L$1&lt;=$I2159,L$1&gt;=$H2159),$F2159,""),if($E2159="YP Contract",if(L$1=$H2159,500000,if(L$1=($H2159+1),1000000,if(L$1=($H2159+2),1500000,"")))))))))</f>
        <v/>
      </c>
      <c r="M2159" s="65" t="str">
        <f t="shared" si="3079"/>
        <v/>
      </c>
      <c r="N2159" s="65" t="str">
        <f t="shared" si="3079"/>
        <v/>
      </c>
      <c r="O2159" s="65" t="str">
        <f t="shared" si="3079"/>
        <v/>
      </c>
      <c r="P2159" s="65" t="str">
        <f t="shared" si="3079"/>
        <v/>
      </c>
      <c r="Q2159" s="65" t="str">
        <f t="shared" si="3079"/>
        <v/>
      </c>
      <c r="R2159" s="65" t="str">
        <f t="shared" si="3079"/>
        <v/>
      </c>
      <c r="S2159" s="65" t="str">
        <f t="shared" si="3079"/>
        <v/>
      </c>
      <c r="T2159" s="65" t="str">
        <f t="shared" si="3079"/>
        <v/>
      </c>
      <c r="U2159" s="65" t="str">
        <f t="shared" si="3079"/>
        <v/>
      </c>
      <c r="V2159" s="65" t="str">
        <f t="shared" si="3079"/>
        <v/>
      </c>
      <c r="W2159" s="65" t="str">
        <f t="shared" si="3079"/>
        <v/>
      </c>
      <c r="X2159" s="65" t="str">
        <f t="shared" si="3079"/>
        <v/>
      </c>
      <c r="Y2159" s="65" t="str">
        <f t="shared" si="3079"/>
        <v/>
      </c>
      <c r="Z2159" s="65" t="str">
        <f t="shared" si="3079"/>
        <v/>
      </c>
    </row>
    <row r="2160">
      <c r="B2160" s="23"/>
      <c r="C2160" s="9"/>
      <c r="D2160" s="9"/>
      <c r="E2160" s="9"/>
      <c r="F2160" s="2"/>
      <c r="G2160" s="3"/>
      <c r="I2160" s="64" t="str">
        <f t="shared" si="4"/>
        <v/>
      </c>
      <c r="J2160" s="13" t="str">
        <f t="shared" si="1840"/>
        <v/>
      </c>
      <c r="K2160" s="13" t="str">
        <f t="shared" si="1879"/>
        <v/>
      </c>
      <c r="L2160" s="65" t="str">
        <f t="shared" ref="L2160:Z2160" si="3080">if($E2160="","",if($E2160="Injured",if(and(L$1=year(today()),L$1&lt;=$I2160,L$1&gt;=$H2160),0,if(and(L$1&lt;=$I2160,L$1&gt;=$H2160),$F2160,"")),if($E2160="Dropped",if(and(L$1&lt;=$I2160,L$1&gt;=$H2160),if(Year($D2160)=L$1,$F2160*0.8,if((year($D2160)+1)=L$1,$F2160*0.6,$F2160*0.4)) ,""),if($E2160="Minors",0,if($E2160="FA Contract",if(and(L$1&lt;=$I2160,L$1&gt;=$H2160),$F2160,""),if($E2160="YP Contract",if(L$1=$H2160,500000,if(L$1=($H2160+1),1000000,if(L$1=($H2160+2),1500000,"")))))))))</f>
        <v/>
      </c>
      <c r="M2160" s="65" t="str">
        <f t="shared" si="3080"/>
        <v/>
      </c>
      <c r="N2160" s="65" t="str">
        <f t="shared" si="3080"/>
        <v/>
      </c>
      <c r="O2160" s="65" t="str">
        <f t="shared" si="3080"/>
        <v/>
      </c>
      <c r="P2160" s="65" t="str">
        <f t="shared" si="3080"/>
        <v/>
      </c>
      <c r="Q2160" s="65" t="str">
        <f t="shared" si="3080"/>
        <v/>
      </c>
      <c r="R2160" s="65" t="str">
        <f t="shared" si="3080"/>
        <v/>
      </c>
      <c r="S2160" s="65" t="str">
        <f t="shared" si="3080"/>
        <v/>
      </c>
      <c r="T2160" s="65" t="str">
        <f t="shared" si="3080"/>
        <v/>
      </c>
      <c r="U2160" s="65" t="str">
        <f t="shared" si="3080"/>
        <v/>
      </c>
      <c r="V2160" s="65" t="str">
        <f t="shared" si="3080"/>
        <v/>
      </c>
      <c r="W2160" s="65" t="str">
        <f t="shared" si="3080"/>
        <v/>
      </c>
      <c r="X2160" s="65" t="str">
        <f t="shared" si="3080"/>
        <v/>
      </c>
      <c r="Y2160" s="65" t="str">
        <f t="shared" si="3080"/>
        <v/>
      </c>
      <c r="Z2160" s="65" t="str">
        <f t="shared" si="3080"/>
        <v/>
      </c>
    </row>
    <row r="2161">
      <c r="B2161" s="23"/>
      <c r="C2161" s="9"/>
      <c r="D2161" s="9"/>
      <c r="E2161" s="9"/>
      <c r="F2161" s="2"/>
      <c r="G2161" s="3"/>
      <c r="I2161" s="64" t="str">
        <f t="shared" si="4"/>
        <v/>
      </c>
      <c r="J2161" s="13" t="str">
        <f t="shared" si="1840"/>
        <v/>
      </c>
      <c r="K2161" s="13" t="str">
        <f t="shared" si="1879"/>
        <v/>
      </c>
      <c r="L2161" s="65" t="str">
        <f t="shared" ref="L2161:Z2161" si="3081">if($E2161="","",if($E2161="Injured",if(and(L$1=year(today()),L$1&lt;=$I2161,L$1&gt;=$H2161),0,if(and(L$1&lt;=$I2161,L$1&gt;=$H2161),$F2161,"")),if($E2161="Dropped",if(and(L$1&lt;=$I2161,L$1&gt;=$H2161),if(Year($D2161)=L$1,$F2161*0.8,if((year($D2161)+1)=L$1,$F2161*0.6,$F2161*0.4)) ,""),if($E2161="Minors",0,if($E2161="FA Contract",if(and(L$1&lt;=$I2161,L$1&gt;=$H2161),$F2161,""),if($E2161="YP Contract",if(L$1=$H2161,500000,if(L$1=($H2161+1),1000000,if(L$1=($H2161+2),1500000,"")))))))))</f>
        <v/>
      </c>
      <c r="M2161" s="65" t="str">
        <f t="shared" si="3081"/>
        <v/>
      </c>
      <c r="N2161" s="65" t="str">
        <f t="shared" si="3081"/>
        <v/>
      </c>
      <c r="O2161" s="65" t="str">
        <f t="shared" si="3081"/>
        <v/>
      </c>
      <c r="P2161" s="65" t="str">
        <f t="shared" si="3081"/>
        <v/>
      </c>
      <c r="Q2161" s="65" t="str">
        <f t="shared" si="3081"/>
        <v/>
      </c>
      <c r="R2161" s="65" t="str">
        <f t="shared" si="3081"/>
        <v/>
      </c>
      <c r="S2161" s="65" t="str">
        <f t="shared" si="3081"/>
        <v/>
      </c>
      <c r="T2161" s="65" t="str">
        <f t="shared" si="3081"/>
        <v/>
      </c>
      <c r="U2161" s="65" t="str">
        <f t="shared" si="3081"/>
        <v/>
      </c>
      <c r="V2161" s="65" t="str">
        <f t="shared" si="3081"/>
        <v/>
      </c>
      <c r="W2161" s="65" t="str">
        <f t="shared" si="3081"/>
        <v/>
      </c>
      <c r="X2161" s="65" t="str">
        <f t="shared" si="3081"/>
        <v/>
      </c>
      <c r="Y2161" s="65" t="str">
        <f t="shared" si="3081"/>
        <v/>
      </c>
      <c r="Z2161" s="65" t="str">
        <f t="shared" si="3081"/>
        <v/>
      </c>
    </row>
    <row r="2162">
      <c r="B2162" s="23"/>
      <c r="C2162" s="9"/>
      <c r="D2162" s="9"/>
      <c r="E2162" s="9"/>
      <c r="F2162" s="2"/>
      <c r="G2162" s="3"/>
      <c r="I2162" s="64" t="str">
        <f t="shared" si="4"/>
        <v/>
      </c>
      <c r="J2162" s="13" t="str">
        <f t="shared" si="1840"/>
        <v/>
      </c>
      <c r="K2162" s="13" t="str">
        <f t="shared" si="1879"/>
        <v/>
      </c>
      <c r="L2162" s="65" t="str">
        <f t="shared" ref="L2162:Z2162" si="3082">if($E2162="","",if($E2162="Injured",if(and(L$1=year(today()),L$1&lt;=$I2162,L$1&gt;=$H2162),0,if(and(L$1&lt;=$I2162,L$1&gt;=$H2162),$F2162,"")),if($E2162="Dropped",if(and(L$1&lt;=$I2162,L$1&gt;=$H2162),if(Year($D2162)=L$1,$F2162*0.8,if((year($D2162)+1)=L$1,$F2162*0.6,$F2162*0.4)) ,""),if($E2162="Minors",0,if($E2162="FA Contract",if(and(L$1&lt;=$I2162,L$1&gt;=$H2162),$F2162,""),if($E2162="YP Contract",if(L$1=$H2162,500000,if(L$1=($H2162+1),1000000,if(L$1=($H2162+2),1500000,"")))))))))</f>
        <v/>
      </c>
      <c r="M2162" s="65" t="str">
        <f t="shared" si="3082"/>
        <v/>
      </c>
      <c r="N2162" s="65" t="str">
        <f t="shared" si="3082"/>
        <v/>
      </c>
      <c r="O2162" s="65" t="str">
        <f t="shared" si="3082"/>
        <v/>
      </c>
      <c r="P2162" s="65" t="str">
        <f t="shared" si="3082"/>
        <v/>
      </c>
      <c r="Q2162" s="65" t="str">
        <f t="shared" si="3082"/>
        <v/>
      </c>
      <c r="R2162" s="65" t="str">
        <f t="shared" si="3082"/>
        <v/>
      </c>
      <c r="S2162" s="65" t="str">
        <f t="shared" si="3082"/>
        <v/>
      </c>
      <c r="T2162" s="65" t="str">
        <f t="shared" si="3082"/>
        <v/>
      </c>
      <c r="U2162" s="65" t="str">
        <f t="shared" si="3082"/>
        <v/>
      </c>
      <c r="V2162" s="65" t="str">
        <f t="shared" si="3082"/>
        <v/>
      </c>
      <c r="W2162" s="65" t="str">
        <f t="shared" si="3082"/>
        <v/>
      </c>
      <c r="X2162" s="65" t="str">
        <f t="shared" si="3082"/>
        <v/>
      </c>
      <c r="Y2162" s="65" t="str">
        <f t="shared" si="3082"/>
        <v/>
      </c>
      <c r="Z2162" s="65" t="str">
        <f t="shared" si="3082"/>
        <v/>
      </c>
    </row>
    <row r="2163">
      <c r="B2163" s="23"/>
      <c r="C2163" s="9"/>
      <c r="D2163" s="9"/>
      <c r="E2163" s="9"/>
      <c r="F2163" s="2"/>
      <c r="G2163" s="3"/>
      <c r="I2163" s="64" t="str">
        <f t="shared" si="4"/>
        <v/>
      </c>
      <c r="J2163" s="13" t="str">
        <f t="shared" si="1840"/>
        <v/>
      </c>
      <c r="K2163" s="13" t="str">
        <f t="shared" si="1879"/>
        <v/>
      </c>
      <c r="L2163" s="65" t="str">
        <f t="shared" ref="L2163:Z2163" si="3083">if($E2163="","",if($E2163="Injured",if(and(L$1=year(today()),L$1&lt;=$I2163,L$1&gt;=$H2163),0,if(and(L$1&lt;=$I2163,L$1&gt;=$H2163),$F2163,"")),if($E2163="Dropped",if(and(L$1&lt;=$I2163,L$1&gt;=$H2163),if(Year($D2163)=L$1,$F2163*0.8,if((year($D2163)+1)=L$1,$F2163*0.6,$F2163*0.4)) ,""),if($E2163="Minors",0,if($E2163="FA Contract",if(and(L$1&lt;=$I2163,L$1&gt;=$H2163),$F2163,""),if($E2163="YP Contract",if(L$1=$H2163,500000,if(L$1=($H2163+1),1000000,if(L$1=($H2163+2),1500000,"")))))))))</f>
        <v/>
      </c>
      <c r="M2163" s="65" t="str">
        <f t="shared" si="3083"/>
        <v/>
      </c>
      <c r="N2163" s="65" t="str">
        <f t="shared" si="3083"/>
        <v/>
      </c>
      <c r="O2163" s="65" t="str">
        <f t="shared" si="3083"/>
        <v/>
      </c>
      <c r="P2163" s="65" t="str">
        <f t="shared" si="3083"/>
        <v/>
      </c>
      <c r="Q2163" s="65" t="str">
        <f t="shared" si="3083"/>
        <v/>
      </c>
      <c r="R2163" s="65" t="str">
        <f t="shared" si="3083"/>
        <v/>
      </c>
      <c r="S2163" s="65" t="str">
        <f t="shared" si="3083"/>
        <v/>
      </c>
      <c r="T2163" s="65" t="str">
        <f t="shared" si="3083"/>
        <v/>
      </c>
      <c r="U2163" s="65" t="str">
        <f t="shared" si="3083"/>
        <v/>
      </c>
      <c r="V2163" s="65" t="str">
        <f t="shared" si="3083"/>
        <v/>
      </c>
      <c r="W2163" s="65" t="str">
        <f t="shared" si="3083"/>
        <v/>
      </c>
      <c r="X2163" s="65" t="str">
        <f t="shared" si="3083"/>
        <v/>
      </c>
      <c r="Y2163" s="65" t="str">
        <f t="shared" si="3083"/>
        <v/>
      </c>
      <c r="Z2163" s="65" t="str">
        <f t="shared" si="3083"/>
        <v/>
      </c>
    </row>
    <row r="2164">
      <c r="B2164" s="23"/>
      <c r="C2164" s="9"/>
      <c r="D2164" s="9"/>
      <c r="E2164" s="9"/>
      <c r="F2164" s="2"/>
      <c r="G2164" s="3"/>
      <c r="I2164" s="64" t="str">
        <f t="shared" si="4"/>
        <v/>
      </c>
      <c r="J2164" s="13" t="str">
        <f t="shared" si="1840"/>
        <v/>
      </c>
      <c r="K2164" s="13" t="str">
        <f t="shared" si="1879"/>
        <v/>
      </c>
      <c r="L2164" s="65" t="str">
        <f t="shared" ref="L2164:Z2164" si="3084">if($E2164="","",if($E2164="Injured",if(and(L$1=year(today()),L$1&lt;=$I2164,L$1&gt;=$H2164),0,if(and(L$1&lt;=$I2164,L$1&gt;=$H2164),$F2164,"")),if($E2164="Dropped",if(and(L$1&lt;=$I2164,L$1&gt;=$H2164),if(Year($D2164)=L$1,$F2164*0.8,if((year($D2164)+1)=L$1,$F2164*0.6,$F2164*0.4)) ,""),if($E2164="Minors",0,if($E2164="FA Contract",if(and(L$1&lt;=$I2164,L$1&gt;=$H2164),$F2164,""),if($E2164="YP Contract",if(L$1=$H2164,500000,if(L$1=($H2164+1),1000000,if(L$1=($H2164+2),1500000,"")))))))))</f>
        <v/>
      </c>
      <c r="M2164" s="65" t="str">
        <f t="shared" si="3084"/>
        <v/>
      </c>
      <c r="N2164" s="65" t="str">
        <f t="shared" si="3084"/>
        <v/>
      </c>
      <c r="O2164" s="65" t="str">
        <f t="shared" si="3084"/>
        <v/>
      </c>
      <c r="P2164" s="65" t="str">
        <f t="shared" si="3084"/>
        <v/>
      </c>
      <c r="Q2164" s="65" t="str">
        <f t="shared" si="3084"/>
        <v/>
      </c>
      <c r="R2164" s="65" t="str">
        <f t="shared" si="3084"/>
        <v/>
      </c>
      <c r="S2164" s="65" t="str">
        <f t="shared" si="3084"/>
        <v/>
      </c>
      <c r="T2164" s="65" t="str">
        <f t="shared" si="3084"/>
        <v/>
      </c>
      <c r="U2164" s="65" t="str">
        <f t="shared" si="3084"/>
        <v/>
      </c>
      <c r="V2164" s="65" t="str">
        <f t="shared" si="3084"/>
        <v/>
      </c>
      <c r="W2164" s="65" t="str">
        <f t="shared" si="3084"/>
        <v/>
      </c>
      <c r="X2164" s="65" t="str">
        <f t="shared" si="3084"/>
        <v/>
      </c>
      <c r="Y2164" s="65" t="str">
        <f t="shared" si="3084"/>
        <v/>
      </c>
      <c r="Z2164" s="65" t="str">
        <f t="shared" si="3084"/>
        <v/>
      </c>
    </row>
    <row r="2165">
      <c r="B2165" s="23"/>
      <c r="C2165" s="9"/>
      <c r="D2165" s="9"/>
      <c r="E2165" s="9"/>
      <c r="F2165" s="2"/>
      <c r="G2165" s="3"/>
      <c r="I2165" s="64" t="str">
        <f t="shared" si="4"/>
        <v/>
      </c>
      <c r="J2165" s="13" t="str">
        <f t="shared" si="1840"/>
        <v/>
      </c>
      <c r="K2165" s="13" t="str">
        <f t="shared" si="1879"/>
        <v/>
      </c>
      <c r="L2165" s="65" t="str">
        <f t="shared" ref="L2165:Z2165" si="3085">if($E2165="","",if($E2165="Injured",if(and(L$1=year(today()),L$1&lt;=$I2165,L$1&gt;=$H2165),0,if(and(L$1&lt;=$I2165,L$1&gt;=$H2165),$F2165,"")),if($E2165="Dropped",if(and(L$1&lt;=$I2165,L$1&gt;=$H2165),if(Year($D2165)=L$1,$F2165*0.8,if((year($D2165)+1)=L$1,$F2165*0.6,$F2165*0.4)) ,""),if($E2165="Minors",0,if($E2165="FA Contract",if(and(L$1&lt;=$I2165,L$1&gt;=$H2165),$F2165,""),if($E2165="YP Contract",if(L$1=$H2165,500000,if(L$1=($H2165+1),1000000,if(L$1=($H2165+2),1500000,"")))))))))</f>
        <v/>
      </c>
      <c r="M2165" s="65" t="str">
        <f t="shared" si="3085"/>
        <v/>
      </c>
      <c r="N2165" s="65" t="str">
        <f t="shared" si="3085"/>
        <v/>
      </c>
      <c r="O2165" s="65" t="str">
        <f t="shared" si="3085"/>
        <v/>
      </c>
      <c r="P2165" s="65" t="str">
        <f t="shared" si="3085"/>
        <v/>
      </c>
      <c r="Q2165" s="65" t="str">
        <f t="shared" si="3085"/>
        <v/>
      </c>
      <c r="R2165" s="65" t="str">
        <f t="shared" si="3085"/>
        <v/>
      </c>
      <c r="S2165" s="65" t="str">
        <f t="shared" si="3085"/>
        <v/>
      </c>
      <c r="T2165" s="65" t="str">
        <f t="shared" si="3085"/>
        <v/>
      </c>
      <c r="U2165" s="65" t="str">
        <f t="shared" si="3085"/>
        <v/>
      </c>
      <c r="V2165" s="65" t="str">
        <f t="shared" si="3085"/>
        <v/>
      </c>
      <c r="W2165" s="65" t="str">
        <f t="shared" si="3085"/>
        <v/>
      </c>
      <c r="X2165" s="65" t="str">
        <f t="shared" si="3085"/>
        <v/>
      </c>
      <c r="Y2165" s="65" t="str">
        <f t="shared" si="3085"/>
        <v/>
      </c>
      <c r="Z2165" s="65" t="str">
        <f t="shared" si="3085"/>
        <v/>
      </c>
    </row>
    <row r="2166">
      <c r="B2166" s="23"/>
      <c r="C2166" s="9"/>
      <c r="D2166" s="9"/>
      <c r="E2166" s="9"/>
      <c r="F2166" s="2"/>
      <c r="G2166" s="3"/>
      <c r="I2166" s="64" t="str">
        <f t="shared" si="4"/>
        <v/>
      </c>
      <c r="J2166" s="13" t="str">
        <f t="shared" si="1840"/>
        <v/>
      </c>
      <c r="K2166" s="13" t="str">
        <f t="shared" si="1879"/>
        <v/>
      </c>
      <c r="L2166" s="65" t="str">
        <f t="shared" ref="L2166:Z2166" si="3086">if($E2166="","",if($E2166="Injured",if(and(L$1=year(today()),L$1&lt;=$I2166,L$1&gt;=$H2166),0,if(and(L$1&lt;=$I2166,L$1&gt;=$H2166),$F2166,"")),if($E2166="Dropped",if(and(L$1&lt;=$I2166,L$1&gt;=$H2166),if(Year($D2166)=L$1,$F2166*0.8,if((year($D2166)+1)=L$1,$F2166*0.6,$F2166*0.4)) ,""),if($E2166="Minors",0,if($E2166="FA Contract",if(and(L$1&lt;=$I2166,L$1&gt;=$H2166),$F2166,""),if($E2166="YP Contract",if(L$1=$H2166,500000,if(L$1=($H2166+1),1000000,if(L$1=($H2166+2),1500000,"")))))))))</f>
        <v/>
      </c>
      <c r="M2166" s="65" t="str">
        <f t="shared" si="3086"/>
        <v/>
      </c>
      <c r="N2166" s="65" t="str">
        <f t="shared" si="3086"/>
        <v/>
      </c>
      <c r="O2166" s="65" t="str">
        <f t="shared" si="3086"/>
        <v/>
      </c>
      <c r="P2166" s="65" t="str">
        <f t="shared" si="3086"/>
        <v/>
      </c>
      <c r="Q2166" s="65" t="str">
        <f t="shared" si="3086"/>
        <v/>
      </c>
      <c r="R2166" s="65" t="str">
        <f t="shared" si="3086"/>
        <v/>
      </c>
      <c r="S2166" s="65" t="str">
        <f t="shared" si="3086"/>
        <v/>
      </c>
      <c r="T2166" s="65" t="str">
        <f t="shared" si="3086"/>
        <v/>
      </c>
      <c r="U2166" s="65" t="str">
        <f t="shared" si="3086"/>
        <v/>
      </c>
      <c r="V2166" s="65" t="str">
        <f t="shared" si="3086"/>
        <v/>
      </c>
      <c r="W2166" s="65" t="str">
        <f t="shared" si="3086"/>
        <v/>
      </c>
      <c r="X2166" s="65" t="str">
        <f t="shared" si="3086"/>
        <v/>
      </c>
      <c r="Y2166" s="65" t="str">
        <f t="shared" si="3086"/>
        <v/>
      </c>
      <c r="Z2166" s="65" t="str">
        <f t="shared" si="3086"/>
        <v/>
      </c>
    </row>
    <row r="2167">
      <c r="B2167" s="23"/>
      <c r="C2167" s="9"/>
      <c r="D2167" s="9"/>
      <c r="E2167" s="9"/>
      <c r="F2167" s="2"/>
      <c r="G2167" s="3"/>
      <c r="I2167" s="64" t="str">
        <f t="shared" si="4"/>
        <v/>
      </c>
      <c r="J2167" s="13" t="str">
        <f t="shared" si="1840"/>
        <v/>
      </c>
      <c r="K2167" s="13" t="str">
        <f t="shared" si="1879"/>
        <v/>
      </c>
      <c r="L2167" s="65" t="str">
        <f t="shared" ref="L2167:Z2167" si="3087">if($E2167="","",if($E2167="Injured",if(and(L$1=year(today()),L$1&lt;=$I2167,L$1&gt;=$H2167),0,if(and(L$1&lt;=$I2167,L$1&gt;=$H2167),$F2167,"")),if($E2167="Dropped",if(and(L$1&lt;=$I2167,L$1&gt;=$H2167),if(Year($D2167)=L$1,$F2167*0.8,if((year($D2167)+1)=L$1,$F2167*0.6,$F2167*0.4)) ,""),if($E2167="Minors",0,if($E2167="FA Contract",if(and(L$1&lt;=$I2167,L$1&gt;=$H2167),$F2167,""),if($E2167="YP Contract",if(L$1=$H2167,500000,if(L$1=($H2167+1),1000000,if(L$1=($H2167+2),1500000,"")))))))))</f>
        <v/>
      </c>
      <c r="M2167" s="65" t="str">
        <f t="shared" si="3087"/>
        <v/>
      </c>
      <c r="N2167" s="65" t="str">
        <f t="shared" si="3087"/>
        <v/>
      </c>
      <c r="O2167" s="65" t="str">
        <f t="shared" si="3087"/>
        <v/>
      </c>
      <c r="P2167" s="65" t="str">
        <f t="shared" si="3087"/>
        <v/>
      </c>
      <c r="Q2167" s="65" t="str">
        <f t="shared" si="3087"/>
        <v/>
      </c>
      <c r="R2167" s="65" t="str">
        <f t="shared" si="3087"/>
        <v/>
      </c>
      <c r="S2167" s="65" t="str">
        <f t="shared" si="3087"/>
        <v/>
      </c>
      <c r="T2167" s="65" t="str">
        <f t="shared" si="3087"/>
        <v/>
      </c>
      <c r="U2167" s="65" t="str">
        <f t="shared" si="3087"/>
        <v/>
      </c>
      <c r="V2167" s="65" t="str">
        <f t="shared" si="3087"/>
        <v/>
      </c>
      <c r="W2167" s="65" t="str">
        <f t="shared" si="3087"/>
        <v/>
      </c>
      <c r="X2167" s="65" t="str">
        <f t="shared" si="3087"/>
        <v/>
      </c>
      <c r="Y2167" s="65" t="str">
        <f t="shared" si="3087"/>
        <v/>
      </c>
      <c r="Z2167" s="65" t="str">
        <f t="shared" si="3087"/>
        <v/>
      </c>
    </row>
    <row r="2168">
      <c r="B2168" s="23"/>
      <c r="C2168" s="9"/>
      <c r="D2168" s="9"/>
      <c r="E2168" s="9"/>
      <c r="F2168" s="2"/>
      <c r="G2168" s="3"/>
      <c r="I2168" s="64" t="str">
        <f t="shared" si="4"/>
        <v/>
      </c>
      <c r="J2168" s="13" t="str">
        <f t="shared" si="1840"/>
        <v/>
      </c>
      <c r="K2168" s="13" t="str">
        <f t="shared" si="1879"/>
        <v/>
      </c>
      <c r="L2168" s="65" t="str">
        <f t="shared" ref="L2168:Z2168" si="3088">if($E2168="","",if($E2168="Injured",if(and(L$1=year(today()),L$1&lt;=$I2168,L$1&gt;=$H2168),0,if(and(L$1&lt;=$I2168,L$1&gt;=$H2168),$F2168,"")),if($E2168="Dropped",if(and(L$1&lt;=$I2168,L$1&gt;=$H2168),if(Year($D2168)=L$1,$F2168*0.8,if((year($D2168)+1)=L$1,$F2168*0.6,$F2168*0.4)) ,""),if($E2168="Minors",0,if($E2168="FA Contract",if(and(L$1&lt;=$I2168,L$1&gt;=$H2168),$F2168,""),if($E2168="YP Contract",if(L$1=$H2168,500000,if(L$1=($H2168+1),1000000,if(L$1=($H2168+2),1500000,"")))))))))</f>
        <v/>
      </c>
      <c r="M2168" s="65" t="str">
        <f t="shared" si="3088"/>
        <v/>
      </c>
      <c r="N2168" s="65" t="str">
        <f t="shared" si="3088"/>
        <v/>
      </c>
      <c r="O2168" s="65" t="str">
        <f t="shared" si="3088"/>
        <v/>
      </c>
      <c r="P2168" s="65" t="str">
        <f t="shared" si="3088"/>
        <v/>
      </c>
      <c r="Q2168" s="65" t="str">
        <f t="shared" si="3088"/>
        <v/>
      </c>
      <c r="R2168" s="65" t="str">
        <f t="shared" si="3088"/>
        <v/>
      </c>
      <c r="S2168" s="65" t="str">
        <f t="shared" si="3088"/>
        <v/>
      </c>
      <c r="T2168" s="65" t="str">
        <f t="shared" si="3088"/>
        <v/>
      </c>
      <c r="U2168" s="65" t="str">
        <f t="shared" si="3088"/>
        <v/>
      </c>
      <c r="V2168" s="65" t="str">
        <f t="shared" si="3088"/>
        <v/>
      </c>
      <c r="W2168" s="65" t="str">
        <f t="shared" si="3088"/>
        <v/>
      </c>
      <c r="X2168" s="65" t="str">
        <f t="shared" si="3088"/>
        <v/>
      </c>
      <c r="Y2168" s="65" t="str">
        <f t="shared" si="3088"/>
        <v/>
      </c>
      <c r="Z2168" s="65" t="str">
        <f t="shared" si="3088"/>
        <v/>
      </c>
    </row>
    <row r="2169">
      <c r="B2169" s="23"/>
      <c r="C2169" s="9"/>
      <c r="D2169" s="9"/>
      <c r="E2169" s="9"/>
      <c r="F2169" s="2"/>
      <c r="G2169" s="3"/>
      <c r="I2169" s="64" t="str">
        <f t="shared" si="4"/>
        <v/>
      </c>
      <c r="J2169" s="13" t="str">
        <f t="shared" si="1840"/>
        <v/>
      </c>
      <c r="K2169" s="13" t="str">
        <f t="shared" si="1879"/>
        <v/>
      </c>
      <c r="L2169" s="65" t="str">
        <f t="shared" ref="L2169:Z2169" si="3089">if($E2169="","",if($E2169="Injured",if(and(L$1=year(today()),L$1&lt;=$I2169,L$1&gt;=$H2169),0,if(and(L$1&lt;=$I2169,L$1&gt;=$H2169),$F2169,"")),if($E2169="Dropped",if(and(L$1&lt;=$I2169,L$1&gt;=$H2169),if(Year($D2169)=L$1,$F2169*0.8,if((year($D2169)+1)=L$1,$F2169*0.6,$F2169*0.4)) ,""),if($E2169="Minors",0,if($E2169="FA Contract",if(and(L$1&lt;=$I2169,L$1&gt;=$H2169),$F2169,""),if($E2169="YP Contract",if(L$1=$H2169,500000,if(L$1=($H2169+1),1000000,if(L$1=($H2169+2),1500000,"")))))))))</f>
        <v/>
      </c>
      <c r="M2169" s="65" t="str">
        <f t="shared" si="3089"/>
        <v/>
      </c>
      <c r="N2169" s="65" t="str">
        <f t="shared" si="3089"/>
        <v/>
      </c>
      <c r="O2169" s="65" t="str">
        <f t="shared" si="3089"/>
        <v/>
      </c>
      <c r="P2169" s="65" t="str">
        <f t="shared" si="3089"/>
        <v/>
      </c>
      <c r="Q2169" s="65" t="str">
        <f t="shared" si="3089"/>
        <v/>
      </c>
      <c r="R2169" s="65" t="str">
        <f t="shared" si="3089"/>
        <v/>
      </c>
      <c r="S2169" s="65" t="str">
        <f t="shared" si="3089"/>
        <v/>
      </c>
      <c r="T2169" s="65" t="str">
        <f t="shared" si="3089"/>
        <v/>
      </c>
      <c r="U2169" s="65" t="str">
        <f t="shared" si="3089"/>
        <v/>
      </c>
      <c r="V2169" s="65" t="str">
        <f t="shared" si="3089"/>
        <v/>
      </c>
      <c r="W2169" s="65" t="str">
        <f t="shared" si="3089"/>
        <v/>
      </c>
      <c r="X2169" s="65" t="str">
        <f t="shared" si="3089"/>
        <v/>
      </c>
      <c r="Y2169" s="65" t="str">
        <f t="shared" si="3089"/>
        <v/>
      </c>
      <c r="Z2169" s="65" t="str">
        <f t="shared" si="3089"/>
        <v/>
      </c>
    </row>
    <row r="2170">
      <c r="B2170" s="23"/>
      <c r="C2170" s="9"/>
      <c r="D2170" s="9"/>
      <c r="E2170" s="9"/>
      <c r="F2170" s="2"/>
      <c r="G2170" s="3"/>
      <c r="I2170" s="64" t="str">
        <f t="shared" si="4"/>
        <v/>
      </c>
      <c r="J2170" s="13" t="str">
        <f t="shared" si="1840"/>
        <v/>
      </c>
      <c r="K2170" s="13" t="str">
        <f t="shared" si="1879"/>
        <v/>
      </c>
      <c r="L2170" s="65" t="str">
        <f t="shared" ref="L2170:Z2170" si="3090">if($E2170="","",if($E2170="Injured",if(and(L$1=year(today()),L$1&lt;=$I2170,L$1&gt;=$H2170),0,if(and(L$1&lt;=$I2170,L$1&gt;=$H2170),$F2170,"")),if($E2170="Dropped",if(and(L$1&lt;=$I2170,L$1&gt;=$H2170),if(Year($D2170)=L$1,$F2170*0.8,if((year($D2170)+1)=L$1,$F2170*0.6,$F2170*0.4)) ,""),if($E2170="Minors",0,if($E2170="FA Contract",if(and(L$1&lt;=$I2170,L$1&gt;=$H2170),$F2170,""),if($E2170="YP Contract",if(L$1=$H2170,500000,if(L$1=($H2170+1),1000000,if(L$1=($H2170+2),1500000,"")))))))))</f>
        <v/>
      </c>
      <c r="M2170" s="65" t="str">
        <f t="shared" si="3090"/>
        <v/>
      </c>
      <c r="N2170" s="65" t="str">
        <f t="shared" si="3090"/>
        <v/>
      </c>
      <c r="O2170" s="65" t="str">
        <f t="shared" si="3090"/>
        <v/>
      </c>
      <c r="P2170" s="65" t="str">
        <f t="shared" si="3090"/>
        <v/>
      </c>
      <c r="Q2170" s="65" t="str">
        <f t="shared" si="3090"/>
        <v/>
      </c>
      <c r="R2170" s="65" t="str">
        <f t="shared" si="3090"/>
        <v/>
      </c>
      <c r="S2170" s="65" t="str">
        <f t="shared" si="3090"/>
        <v/>
      </c>
      <c r="T2170" s="65" t="str">
        <f t="shared" si="3090"/>
        <v/>
      </c>
      <c r="U2170" s="65" t="str">
        <f t="shared" si="3090"/>
        <v/>
      </c>
      <c r="V2170" s="65" t="str">
        <f t="shared" si="3090"/>
        <v/>
      </c>
      <c r="W2170" s="65" t="str">
        <f t="shared" si="3090"/>
        <v/>
      </c>
      <c r="X2170" s="65" t="str">
        <f t="shared" si="3090"/>
        <v/>
      </c>
      <c r="Y2170" s="65" t="str">
        <f t="shared" si="3090"/>
        <v/>
      </c>
      <c r="Z2170" s="65" t="str">
        <f t="shared" si="3090"/>
        <v/>
      </c>
    </row>
    <row r="2171">
      <c r="B2171" s="23"/>
      <c r="C2171" s="9"/>
      <c r="D2171" s="9"/>
      <c r="E2171" s="9"/>
      <c r="F2171" s="2"/>
      <c r="G2171" s="3"/>
      <c r="I2171" s="64" t="str">
        <f t="shared" si="4"/>
        <v/>
      </c>
      <c r="J2171" s="13" t="str">
        <f t="shared" si="1840"/>
        <v/>
      </c>
      <c r="K2171" s="13" t="str">
        <f t="shared" si="1879"/>
        <v/>
      </c>
      <c r="L2171" s="65" t="str">
        <f t="shared" ref="L2171:Z2171" si="3091">if($E2171="","",if($E2171="Injured",if(and(L$1=year(today()),L$1&lt;=$I2171,L$1&gt;=$H2171),0,if(and(L$1&lt;=$I2171,L$1&gt;=$H2171),$F2171,"")),if($E2171="Dropped",if(and(L$1&lt;=$I2171,L$1&gt;=$H2171),if(Year($D2171)=L$1,$F2171*0.8,if((year($D2171)+1)=L$1,$F2171*0.6,$F2171*0.4)) ,""),if($E2171="Minors",0,if($E2171="FA Contract",if(and(L$1&lt;=$I2171,L$1&gt;=$H2171),$F2171,""),if($E2171="YP Contract",if(L$1=$H2171,500000,if(L$1=($H2171+1),1000000,if(L$1=($H2171+2),1500000,"")))))))))</f>
        <v/>
      </c>
      <c r="M2171" s="65" t="str">
        <f t="shared" si="3091"/>
        <v/>
      </c>
      <c r="N2171" s="65" t="str">
        <f t="shared" si="3091"/>
        <v/>
      </c>
      <c r="O2171" s="65" t="str">
        <f t="shared" si="3091"/>
        <v/>
      </c>
      <c r="P2171" s="65" t="str">
        <f t="shared" si="3091"/>
        <v/>
      </c>
      <c r="Q2171" s="65" t="str">
        <f t="shared" si="3091"/>
        <v/>
      </c>
      <c r="R2171" s="65" t="str">
        <f t="shared" si="3091"/>
        <v/>
      </c>
      <c r="S2171" s="65" t="str">
        <f t="shared" si="3091"/>
        <v/>
      </c>
      <c r="T2171" s="65" t="str">
        <f t="shared" si="3091"/>
        <v/>
      </c>
      <c r="U2171" s="65" t="str">
        <f t="shared" si="3091"/>
        <v/>
      </c>
      <c r="V2171" s="65" t="str">
        <f t="shared" si="3091"/>
        <v/>
      </c>
      <c r="W2171" s="65" t="str">
        <f t="shared" si="3091"/>
        <v/>
      </c>
      <c r="X2171" s="65" t="str">
        <f t="shared" si="3091"/>
        <v/>
      </c>
      <c r="Y2171" s="65" t="str">
        <f t="shared" si="3091"/>
        <v/>
      </c>
      <c r="Z2171" s="65" t="str">
        <f t="shared" si="3091"/>
        <v/>
      </c>
    </row>
    <row r="2172">
      <c r="B2172" s="23"/>
      <c r="C2172" s="9"/>
      <c r="D2172" s="9"/>
      <c r="E2172" s="9"/>
      <c r="F2172" s="2"/>
      <c r="G2172" s="3"/>
      <c r="I2172" s="64" t="str">
        <f t="shared" si="4"/>
        <v/>
      </c>
      <c r="J2172" s="13" t="str">
        <f t="shared" si="1840"/>
        <v/>
      </c>
      <c r="K2172" s="13" t="str">
        <f t="shared" si="1879"/>
        <v/>
      </c>
      <c r="L2172" s="65" t="str">
        <f t="shared" ref="L2172:Z2172" si="3092">if($E2172="","",if($E2172="Injured",if(and(L$1=year(today()),L$1&lt;=$I2172,L$1&gt;=$H2172),0,if(and(L$1&lt;=$I2172,L$1&gt;=$H2172),$F2172,"")),if($E2172="Dropped",if(and(L$1&lt;=$I2172,L$1&gt;=$H2172),if(Year($D2172)=L$1,$F2172*0.8,if((year($D2172)+1)=L$1,$F2172*0.6,$F2172*0.4)) ,""),if($E2172="Minors",0,if($E2172="FA Contract",if(and(L$1&lt;=$I2172,L$1&gt;=$H2172),$F2172,""),if($E2172="YP Contract",if(L$1=$H2172,500000,if(L$1=($H2172+1),1000000,if(L$1=($H2172+2),1500000,"")))))))))</f>
        <v/>
      </c>
      <c r="M2172" s="65" t="str">
        <f t="shared" si="3092"/>
        <v/>
      </c>
      <c r="N2172" s="65" t="str">
        <f t="shared" si="3092"/>
        <v/>
      </c>
      <c r="O2172" s="65" t="str">
        <f t="shared" si="3092"/>
        <v/>
      </c>
      <c r="P2172" s="65" t="str">
        <f t="shared" si="3092"/>
        <v/>
      </c>
      <c r="Q2172" s="65" t="str">
        <f t="shared" si="3092"/>
        <v/>
      </c>
      <c r="R2172" s="65" t="str">
        <f t="shared" si="3092"/>
        <v/>
      </c>
      <c r="S2172" s="65" t="str">
        <f t="shared" si="3092"/>
        <v/>
      </c>
      <c r="T2172" s="65" t="str">
        <f t="shared" si="3092"/>
        <v/>
      </c>
      <c r="U2172" s="65" t="str">
        <f t="shared" si="3092"/>
        <v/>
      </c>
      <c r="V2172" s="65" t="str">
        <f t="shared" si="3092"/>
        <v/>
      </c>
      <c r="W2172" s="65" t="str">
        <f t="shared" si="3092"/>
        <v/>
      </c>
      <c r="X2172" s="65" t="str">
        <f t="shared" si="3092"/>
        <v/>
      </c>
      <c r="Y2172" s="65" t="str">
        <f t="shared" si="3092"/>
        <v/>
      </c>
      <c r="Z2172" s="65" t="str">
        <f t="shared" si="3092"/>
        <v/>
      </c>
    </row>
    <row r="2173">
      <c r="B2173" s="23"/>
      <c r="C2173" s="9"/>
      <c r="D2173" s="9"/>
      <c r="E2173" s="9"/>
      <c r="F2173" s="2"/>
      <c r="G2173" s="3"/>
      <c r="I2173" s="64" t="str">
        <f t="shared" si="4"/>
        <v/>
      </c>
      <c r="J2173" s="13" t="str">
        <f t="shared" si="1840"/>
        <v/>
      </c>
      <c r="K2173" s="13" t="str">
        <f t="shared" si="1879"/>
        <v/>
      </c>
      <c r="L2173" s="65" t="str">
        <f t="shared" ref="L2173:Z2173" si="3093">if($E2173="","",if($E2173="Injured",if(and(L$1=year(today()),L$1&lt;=$I2173,L$1&gt;=$H2173),0,if(and(L$1&lt;=$I2173,L$1&gt;=$H2173),$F2173,"")),if($E2173="Dropped",if(and(L$1&lt;=$I2173,L$1&gt;=$H2173),if(Year($D2173)=L$1,$F2173*0.8,if((year($D2173)+1)=L$1,$F2173*0.6,$F2173*0.4)) ,""),if($E2173="Minors",0,if($E2173="FA Contract",if(and(L$1&lt;=$I2173,L$1&gt;=$H2173),$F2173,""),if($E2173="YP Contract",if(L$1=$H2173,500000,if(L$1=($H2173+1),1000000,if(L$1=($H2173+2),1500000,"")))))))))</f>
        <v/>
      </c>
      <c r="M2173" s="65" t="str">
        <f t="shared" si="3093"/>
        <v/>
      </c>
      <c r="N2173" s="65" t="str">
        <f t="shared" si="3093"/>
        <v/>
      </c>
      <c r="O2173" s="65" t="str">
        <f t="shared" si="3093"/>
        <v/>
      </c>
      <c r="P2173" s="65" t="str">
        <f t="shared" si="3093"/>
        <v/>
      </c>
      <c r="Q2173" s="65" t="str">
        <f t="shared" si="3093"/>
        <v/>
      </c>
      <c r="R2173" s="65" t="str">
        <f t="shared" si="3093"/>
        <v/>
      </c>
      <c r="S2173" s="65" t="str">
        <f t="shared" si="3093"/>
        <v/>
      </c>
      <c r="T2173" s="65" t="str">
        <f t="shared" si="3093"/>
        <v/>
      </c>
      <c r="U2173" s="65" t="str">
        <f t="shared" si="3093"/>
        <v/>
      </c>
      <c r="V2173" s="65" t="str">
        <f t="shared" si="3093"/>
        <v/>
      </c>
      <c r="W2173" s="65" t="str">
        <f t="shared" si="3093"/>
        <v/>
      </c>
      <c r="X2173" s="65" t="str">
        <f t="shared" si="3093"/>
        <v/>
      </c>
      <c r="Y2173" s="65" t="str">
        <f t="shared" si="3093"/>
        <v/>
      </c>
      <c r="Z2173" s="65" t="str">
        <f t="shared" si="3093"/>
        <v/>
      </c>
    </row>
    <row r="2174">
      <c r="B2174" s="23"/>
      <c r="C2174" s="9"/>
      <c r="D2174" s="9"/>
      <c r="E2174" s="9"/>
      <c r="F2174" s="2"/>
      <c r="G2174" s="3"/>
      <c r="I2174" s="64" t="str">
        <f t="shared" si="4"/>
        <v/>
      </c>
      <c r="J2174" s="13" t="str">
        <f t="shared" si="1840"/>
        <v/>
      </c>
      <c r="K2174" s="13" t="str">
        <f t="shared" si="1879"/>
        <v/>
      </c>
      <c r="L2174" s="65" t="str">
        <f t="shared" ref="L2174:Z2174" si="3094">if($E2174="","",if($E2174="Injured",if(and(L$1=year(today()),L$1&lt;=$I2174,L$1&gt;=$H2174),0,if(and(L$1&lt;=$I2174,L$1&gt;=$H2174),$F2174,"")),if($E2174="Dropped",if(and(L$1&lt;=$I2174,L$1&gt;=$H2174),if(Year($D2174)=L$1,$F2174*0.8,if((year($D2174)+1)=L$1,$F2174*0.6,$F2174*0.4)) ,""),if($E2174="Minors",0,if($E2174="FA Contract",if(and(L$1&lt;=$I2174,L$1&gt;=$H2174),$F2174,""),if($E2174="YP Contract",if(L$1=$H2174,500000,if(L$1=($H2174+1),1000000,if(L$1=($H2174+2),1500000,"")))))))))</f>
        <v/>
      </c>
      <c r="M2174" s="65" t="str">
        <f t="shared" si="3094"/>
        <v/>
      </c>
      <c r="N2174" s="65" t="str">
        <f t="shared" si="3094"/>
        <v/>
      </c>
      <c r="O2174" s="65" t="str">
        <f t="shared" si="3094"/>
        <v/>
      </c>
      <c r="P2174" s="65" t="str">
        <f t="shared" si="3094"/>
        <v/>
      </c>
      <c r="Q2174" s="65" t="str">
        <f t="shared" si="3094"/>
        <v/>
      </c>
      <c r="R2174" s="65" t="str">
        <f t="shared" si="3094"/>
        <v/>
      </c>
      <c r="S2174" s="65" t="str">
        <f t="shared" si="3094"/>
        <v/>
      </c>
      <c r="T2174" s="65" t="str">
        <f t="shared" si="3094"/>
        <v/>
      </c>
      <c r="U2174" s="65" t="str">
        <f t="shared" si="3094"/>
        <v/>
      </c>
      <c r="V2174" s="65" t="str">
        <f t="shared" si="3094"/>
        <v/>
      </c>
      <c r="W2174" s="65" t="str">
        <f t="shared" si="3094"/>
        <v/>
      </c>
      <c r="X2174" s="65" t="str">
        <f t="shared" si="3094"/>
        <v/>
      </c>
      <c r="Y2174" s="65" t="str">
        <f t="shared" si="3094"/>
        <v/>
      </c>
      <c r="Z2174" s="65" t="str">
        <f t="shared" si="3094"/>
        <v/>
      </c>
    </row>
    <row r="2175">
      <c r="B2175" s="23"/>
      <c r="C2175" s="9"/>
      <c r="D2175" s="9"/>
      <c r="E2175" s="9"/>
      <c r="F2175" s="2"/>
      <c r="G2175" s="3"/>
      <c r="I2175" s="64" t="str">
        <f t="shared" si="4"/>
        <v/>
      </c>
      <c r="J2175" s="13" t="str">
        <f t="shared" si="1840"/>
        <v/>
      </c>
      <c r="K2175" s="13" t="str">
        <f t="shared" si="1879"/>
        <v/>
      </c>
      <c r="L2175" s="65" t="str">
        <f t="shared" ref="L2175:Z2175" si="3095">if($E2175="","",if($E2175="Injured",if(and(L$1=year(today()),L$1&lt;=$I2175,L$1&gt;=$H2175),0,if(and(L$1&lt;=$I2175,L$1&gt;=$H2175),$F2175,"")),if($E2175="Dropped",if(and(L$1&lt;=$I2175,L$1&gt;=$H2175),if(Year($D2175)=L$1,$F2175*0.8,if((year($D2175)+1)=L$1,$F2175*0.6,$F2175*0.4)) ,""),if($E2175="Minors",0,if($E2175="FA Contract",if(and(L$1&lt;=$I2175,L$1&gt;=$H2175),$F2175,""),if($E2175="YP Contract",if(L$1=$H2175,500000,if(L$1=($H2175+1),1000000,if(L$1=($H2175+2),1500000,"")))))))))</f>
        <v/>
      </c>
      <c r="M2175" s="65" t="str">
        <f t="shared" si="3095"/>
        <v/>
      </c>
      <c r="N2175" s="65" t="str">
        <f t="shared" si="3095"/>
        <v/>
      </c>
      <c r="O2175" s="65" t="str">
        <f t="shared" si="3095"/>
        <v/>
      </c>
      <c r="P2175" s="65" t="str">
        <f t="shared" si="3095"/>
        <v/>
      </c>
      <c r="Q2175" s="65" t="str">
        <f t="shared" si="3095"/>
        <v/>
      </c>
      <c r="R2175" s="65" t="str">
        <f t="shared" si="3095"/>
        <v/>
      </c>
      <c r="S2175" s="65" t="str">
        <f t="shared" si="3095"/>
        <v/>
      </c>
      <c r="T2175" s="65" t="str">
        <f t="shared" si="3095"/>
        <v/>
      </c>
      <c r="U2175" s="65" t="str">
        <f t="shared" si="3095"/>
        <v/>
      </c>
      <c r="V2175" s="65" t="str">
        <f t="shared" si="3095"/>
        <v/>
      </c>
      <c r="W2175" s="65" t="str">
        <f t="shared" si="3095"/>
        <v/>
      </c>
      <c r="X2175" s="65" t="str">
        <f t="shared" si="3095"/>
        <v/>
      </c>
      <c r="Y2175" s="65" t="str">
        <f t="shared" si="3095"/>
        <v/>
      </c>
      <c r="Z2175" s="65" t="str">
        <f t="shared" si="3095"/>
        <v/>
      </c>
    </row>
    <row r="2176">
      <c r="B2176" s="23"/>
      <c r="C2176" s="9"/>
      <c r="D2176" s="9"/>
      <c r="E2176" s="9"/>
      <c r="F2176" s="2"/>
      <c r="G2176" s="3"/>
      <c r="I2176" s="64" t="str">
        <f t="shared" si="4"/>
        <v/>
      </c>
      <c r="J2176" s="13" t="str">
        <f t="shared" si="1840"/>
        <v/>
      </c>
      <c r="K2176" s="13" t="str">
        <f t="shared" si="1879"/>
        <v/>
      </c>
      <c r="L2176" s="65" t="str">
        <f t="shared" ref="L2176:Z2176" si="3096">if($E2176="","",if($E2176="Injured",if(and(L$1=year(today()),L$1&lt;=$I2176,L$1&gt;=$H2176),0,if(and(L$1&lt;=$I2176,L$1&gt;=$H2176),$F2176,"")),if($E2176="Dropped",if(and(L$1&lt;=$I2176,L$1&gt;=$H2176),if(Year($D2176)=L$1,$F2176*0.8,if((year($D2176)+1)=L$1,$F2176*0.6,$F2176*0.4)) ,""),if($E2176="Minors",0,if($E2176="FA Contract",if(and(L$1&lt;=$I2176,L$1&gt;=$H2176),$F2176,""),if($E2176="YP Contract",if(L$1=$H2176,500000,if(L$1=($H2176+1),1000000,if(L$1=($H2176+2),1500000,"")))))))))</f>
        <v/>
      </c>
      <c r="M2176" s="65" t="str">
        <f t="shared" si="3096"/>
        <v/>
      </c>
      <c r="N2176" s="65" t="str">
        <f t="shared" si="3096"/>
        <v/>
      </c>
      <c r="O2176" s="65" t="str">
        <f t="shared" si="3096"/>
        <v/>
      </c>
      <c r="P2176" s="65" t="str">
        <f t="shared" si="3096"/>
        <v/>
      </c>
      <c r="Q2176" s="65" t="str">
        <f t="shared" si="3096"/>
        <v/>
      </c>
      <c r="R2176" s="65" t="str">
        <f t="shared" si="3096"/>
        <v/>
      </c>
      <c r="S2176" s="65" t="str">
        <f t="shared" si="3096"/>
        <v/>
      </c>
      <c r="T2176" s="65" t="str">
        <f t="shared" si="3096"/>
        <v/>
      </c>
      <c r="U2176" s="65" t="str">
        <f t="shared" si="3096"/>
        <v/>
      </c>
      <c r="V2176" s="65" t="str">
        <f t="shared" si="3096"/>
        <v/>
      </c>
      <c r="W2176" s="65" t="str">
        <f t="shared" si="3096"/>
        <v/>
      </c>
      <c r="X2176" s="65" t="str">
        <f t="shared" si="3096"/>
        <v/>
      </c>
      <c r="Y2176" s="65" t="str">
        <f t="shared" si="3096"/>
        <v/>
      </c>
      <c r="Z2176" s="65" t="str">
        <f t="shared" si="3096"/>
        <v/>
      </c>
    </row>
    <row r="2177">
      <c r="B2177" s="23"/>
      <c r="C2177" s="9"/>
      <c r="D2177" s="9"/>
      <c r="E2177" s="9"/>
      <c r="F2177" s="2"/>
      <c r="G2177" s="3"/>
      <c r="I2177" s="64" t="str">
        <f t="shared" si="4"/>
        <v/>
      </c>
      <c r="J2177" s="13" t="str">
        <f t="shared" si="1840"/>
        <v/>
      </c>
      <c r="K2177" s="13" t="str">
        <f t="shared" si="1879"/>
        <v/>
      </c>
      <c r="L2177" s="65" t="str">
        <f t="shared" ref="L2177:Z2177" si="3097">if($E2177="","",if($E2177="Injured",if(and(L$1=year(today()),L$1&lt;=$I2177,L$1&gt;=$H2177),0,if(and(L$1&lt;=$I2177,L$1&gt;=$H2177),$F2177,"")),if($E2177="Dropped",if(and(L$1&lt;=$I2177,L$1&gt;=$H2177),if(Year($D2177)=L$1,$F2177*0.8,if((year($D2177)+1)=L$1,$F2177*0.6,$F2177*0.4)) ,""),if($E2177="Minors",0,if($E2177="FA Contract",if(and(L$1&lt;=$I2177,L$1&gt;=$H2177),$F2177,""),if($E2177="YP Contract",if(L$1=$H2177,500000,if(L$1=($H2177+1),1000000,if(L$1=($H2177+2),1500000,"")))))))))</f>
        <v/>
      </c>
      <c r="M2177" s="65" t="str">
        <f t="shared" si="3097"/>
        <v/>
      </c>
      <c r="N2177" s="65" t="str">
        <f t="shared" si="3097"/>
        <v/>
      </c>
      <c r="O2177" s="65" t="str">
        <f t="shared" si="3097"/>
        <v/>
      </c>
      <c r="P2177" s="65" t="str">
        <f t="shared" si="3097"/>
        <v/>
      </c>
      <c r="Q2177" s="65" t="str">
        <f t="shared" si="3097"/>
        <v/>
      </c>
      <c r="R2177" s="65" t="str">
        <f t="shared" si="3097"/>
        <v/>
      </c>
      <c r="S2177" s="65" t="str">
        <f t="shared" si="3097"/>
        <v/>
      </c>
      <c r="T2177" s="65" t="str">
        <f t="shared" si="3097"/>
        <v/>
      </c>
      <c r="U2177" s="65" t="str">
        <f t="shared" si="3097"/>
        <v/>
      </c>
      <c r="V2177" s="65" t="str">
        <f t="shared" si="3097"/>
        <v/>
      </c>
      <c r="W2177" s="65" t="str">
        <f t="shared" si="3097"/>
        <v/>
      </c>
      <c r="X2177" s="65" t="str">
        <f t="shared" si="3097"/>
        <v/>
      </c>
      <c r="Y2177" s="65" t="str">
        <f t="shared" si="3097"/>
        <v/>
      </c>
      <c r="Z2177" s="65" t="str">
        <f t="shared" si="3097"/>
        <v/>
      </c>
    </row>
    <row r="2178">
      <c r="B2178" s="23"/>
      <c r="C2178" s="9"/>
      <c r="D2178" s="9"/>
      <c r="E2178" s="9"/>
      <c r="F2178" s="2"/>
      <c r="G2178" s="3"/>
      <c r="I2178" s="64" t="str">
        <f t="shared" si="4"/>
        <v/>
      </c>
      <c r="J2178" s="13" t="str">
        <f t="shared" si="1840"/>
        <v/>
      </c>
      <c r="K2178" s="13" t="str">
        <f t="shared" si="1879"/>
        <v/>
      </c>
      <c r="L2178" s="65" t="str">
        <f t="shared" ref="L2178:Z2178" si="3098">if($E2178="","",if($E2178="Injured",if(and(L$1=year(today()),L$1&lt;=$I2178,L$1&gt;=$H2178),0,if(and(L$1&lt;=$I2178,L$1&gt;=$H2178),$F2178,"")),if($E2178="Dropped",if(and(L$1&lt;=$I2178,L$1&gt;=$H2178),if(Year($D2178)=L$1,$F2178*0.8,if((year($D2178)+1)=L$1,$F2178*0.6,$F2178*0.4)) ,""),if($E2178="Minors",0,if($E2178="FA Contract",if(and(L$1&lt;=$I2178,L$1&gt;=$H2178),$F2178,""),if($E2178="YP Contract",if(L$1=$H2178,500000,if(L$1=($H2178+1),1000000,if(L$1=($H2178+2),1500000,"")))))))))</f>
        <v/>
      </c>
      <c r="M2178" s="65" t="str">
        <f t="shared" si="3098"/>
        <v/>
      </c>
      <c r="N2178" s="65" t="str">
        <f t="shared" si="3098"/>
        <v/>
      </c>
      <c r="O2178" s="65" t="str">
        <f t="shared" si="3098"/>
        <v/>
      </c>
      <c r="P2178" s="65" t="str">
        <f t="shared" si="3098"/>
        <v/>
      </c>
      <c r="Q2178" s="65" t="str">
        <f t="shared" si="3098"/>
        <v/>
      </c>
      <c r="R2178" s="65" t="str">
        <f t="shared" si="3098"/>
        <v/>
      </c>
      <c r="S2178" s="65" t="str">
        <f t="shared" si="3098"/>
        <v/>
      </c>
      <c r="T2178" s="65" t="str">
        <f t="shared" si="3098"/>
        <v/>
      </c>
      <c r="U2178" s="65" t="str">
        <f t="shared" si="3098"/>
        <v/>
      </c>
      <c r="V2178" s="65" t="str">
        <f t="shared" si="3098"/>
        <v/>
      </c>
      <c r="W2178" s="65" t="str">
        <f t="shared" si="3098"/>
        <v/>
      </c>
      <c r="X2178" s="65" t="str">
        <f t="shared" si="3098"/>
        <v/>
      </c>
      <c r="Y2178" s="65" t="str">
        <f t="shared" si="3098"/>
        <v/>
      </c>
      <c r="Z2178" s="65" t="str">
        <f t="shared" si="3098"/>
        <v/>
      </c>
    </row>
    <row r="2179">
      <c r="B2179" s="23"/>
      <c r="C2179" s="9"/>
      <c r="D2179" s="9"/>
      <c r="E2179" s="9"/>
      <c r="F2179" s="2"/>
      <c r="G2179" s="3"/>
      <c r="I2179" s="64" t="str">
        <f t="shared" si="4"/>
        <v/>
      </c>
      <c r="J2179" s="13" t="str">
        <f t="shared" si="1840"/>
        <v/>
      </c>
      <c r="K2179" s="13" t="str">
        <f t="shared" si="1879"/>
        <v/>
      </c>
      <c r="L2179" s="65" t="str">
        <f t="shared" ref="L2179:Z2179" si="3099">if($E2179="","",if($E2179="Injured",if(and(L$1=year(today()),L$1&lt;=$I2179,L$1&gt;=$H2179),0,if(and(L$1&lt;=$I2179,L$1&gt;=$H2179),$F2179,"")),if($E2179="Dropped",if(and(L$1&lt;=$I2179,L$1&gt;=$H2179),if(Year($D2179)=L$1,$F2179*0.8,if((year($D2179)+1)=L$1,$F2179*0.6,$F2179*0.4)) ,""),if($E2179="Minors",0,if($E2179="FA Contract",if(and(L$1&lt;=$I2179,L$1&gt;=$H2179),$F2179,""),if($E2179="YP Contract",if(L$1=$H2179,500000,if(L$1=($H2179+1),1000000,if(L$1=($H2179+2),1500000,"")))))))))</f>
        <v/>
      </c>
      <c r="M2179" s="65" t="str">
        <f t="shared" si="3099"/>
        <v/>
      </c>
      <c r="N2179" s="65" t="str">
        <f t="shared" si="3099"/>
        <v/>
      </c>
      <c r="O2179" s="65" t="str">
        <f t="shared" si="3099"/>
        <v/>
      </c>
      <c r="P2179" s="65" t="str">
        <f t="shared" si="3099"/>
        <v/>
      </c>
      <c r="Q2179" s="65" t="str">
        <f t="shared" si="3099"/>
        <v/>
      </c>
      <c r="R2179" s="65" t="str">
        <f t="shared" si="3099"/>
        <v/>
      </c>
      <c r="S2179" s="65" t="str">
        <f t="shared" si="3099"/>
        <v/>
      </c>
      <c r="T2179" s="65" t="str">
        <f t="shared" si="3099"/>
        <v/>
      </c>
      <c r="U2179" s="65" t="str">
        <f t="shared" si="3099"/>
        <v/>
      </c>
      <c r="V2179" s="65" t="str">
        <f t="shared" si="3099"/>
        <v/>
      </c>
      <c r="W2179" s="65" t="str">
        <f t="shared" si="3099"/>
        <v/>
      </c>
      <c r="X2179" s="65" t="str">
        <f t="shared" si="3099"/>
        <v/>
      </c>
      <c r="Y2179" s="65" t="str">
        <f t="shared" si="3099"/>
        <v/>
      </c>
      <c r="Z2179" s="65" t="str">
        <f t="shared" si="3099"/>
        <v/>
      </c>
    </row>
    <row r="2180">
      <c r="B2180" s="23"/>
      <c r="C2180" s="9"/>
      <c r="D2180" s="9"/>
      <c r="E2180" s="9"/>
      <c r="F2180" s="2"/>
      <c r="G2180" s="3"/>
      <c r="I2180" s="64" t="str">
        <f t="shared" si="4"/>
        <v/>
      </c>
      <c r="J2180" s="13" t="str">
        <f t="shared" si="1840"/>
        <v/>
      </c>
      <c r="K2180" s="13" t="str">
        <f t="shared" si="1879"/>
        <v/>
      </c>
      <c r="L2180" s="65" t="str">
        <f t="shared" ref="L2180:Z2180" si="3100">if($E2180="","",if($E2180="Injured",if(and(L$1=year(today()),L$1&lt;=$I2180,L$1&gt;=$H2180),0,if(and(L$1&lt;=$I2180,L$1&gt;=$H2180),$F2180,"")),if($E2180="Dropped",if(and(L$1&lt;=$I2180,L$1&gt;=$H2180),if(Year($D2180)=L$1,$F2180*0.8,if((year($D2180)+1)=L$1,$F2180*0.6,$F2180*0.4)) ,""),if($E2180="Minors",0,if($E2180="FA Contract",if(and(L$1&lt;=$I2180,L$1&gt;=$H2180),$F2180,""),if($E2180="YP Contract",if(L$1=$H2180,500000,if(L$1=($H2180+1),1000000,if(L$1=($H2180+2),1500000,"")))))))))</f>
        <v/>
      </c>
      <c r="M2180" s="65" t="str">
        <f t="shared" si="3100"/>
        <v/>
      </c>
      <c r="N2180" s="65" t="str">
        <f t="shared" si="3100"/>
        <v/>
      </c>
      <c r="O2180" s="65" t="str">
        <f t="shared" si="3100"/>
        <v/>
      </c>
      <c r="P2180" s="65" t="str">
        <f t="shared" si="3100"/>
        <v/>
      </c>
      <c r="Q2180" s="65" t="str">
        <f t="shared" si="3100"/>
        <v/>
      </c>
      <c r="R2180" s="65" t="str">
        <f t="shared" si="3100"/>
        <v/>
      </c>
      <c r="S2180" s="65" t="str">
        <f t="shared" si="3100"/>
        <v/>
      </c>
      <c r="T2180" s="65" t="str">
        <f t="shared" si="3100"/>
        <v/>
      </c>
      <c r="U2180" s="65" t="str">
        <f t="shared" si="3100"/>
        <v/>
      </c>
      <c r="V2180" s="65" t="str">
        <f t="shared" si="3100"/>
        <v/>
      </c>
      <c r="W2180" s="65" t="str">
        <f t="shared" si="3100"/>
        <v/>
      </c>
      <c r="X2180" s="65" t="str">
        <f t="shared" si="3100"/>
        <v/>
      </c>
      <c r="Y2180" s="65" t="str">
        <f t="shared" si="3100"/>
        <v/>
      </c>
      <c r="Z2180" s="65" t="str">
        <f t="shared" si="3100"/>
        <v/>
      </c>
    </row>
    <row r="2181">
      <c r="B2181" s="23"/>
      <c r="C2181" s="9"/>
      <c r="D2181" s="9"/>
      <c r="E2181" s="9"/>
      <c r="F2181" s="2"/>
      <c r="G2181" s="3"/>
      <c r="I2181" s="64" t="str">
        <f t="shared" si="4"/>
        <v/>
      </c>
      <c r="J2181" s="13" t="str">
        <f t="shared" si="1840"/>
        <v/>
      </c>
      <c r="K2181" s="13" t="str">
        <f t="shared" si="1879"/>
        <v/>
      </c>
      <c r="L2181" s="65" t="str">
        <f t="shared" ref="L2181:Z2181" si="3101">if($E2181="","",if($E2181="Injured",if(and(L$1=year(today()),L$1&lt;=$I2181,L$1&gt;=$H2181),0,if(and(L$1&lt;=$I2181,L$1&gt;=$H2181),$F2181,"")),if($E2181="Dropped",if(and(L$1&lt;=$I2181,L$1&gt;=$H2181),if(Year($D2181)=L$1,$F2181*0.8,if((year($D2181)+1)=L$1,$F2181*0.6,$F2181*0.4)) ,""),if($E2181="Minors",0,if($E2181="FA Contract",if(and(L$1&lt;=$I2181,L$1&gt;=$H2181),$F2181,""),if($E2181="YP Contract",if(L$1=$H2181,500000,if(L$1=($H2181+1),1000000,if(L$1=($H2181+2),1500000,"")))))))))</f>
        <v/>
      </c>
      <c r="M2181" s="65" t="str">
        <f t="shared" si="3101"/>
        <v/>
      </c>
      <c r="N2181" s="65" t="str">
        <f t="shared" si="3101"/>
        <v/>
      </c>
      <c r="O2181" s="65" t="str">
        <f t="shared" si="3101"/>
        <v/>
      </c>
      <c r="P2181" s="65" t="str">
        <f t="shared" si="3101"/>
        <v/>
      </c>
      <c r="Q2181" s="65" t="str">
        <f t="shared" si="3101"/>
        <v/>
      </c>
      <c r="R2181" s="65" t="str">
        <f t="shared" si="3101"/>
        <v/>
      </c>
      <c r="S2181" s="65" t="str">
        <f t="shared" si="3101"/>
        <v/>
      </c>
      <c r="T2181" s="65" t="str">
        <f t="shared" si="3101"/>
        <v/>
      </c>
      <c r="U2181" s="65" t="str">
        <f t="shared" si="3101"/>
        <v/>
      </c>
      <c r="V2181" s="65" t="str">
        <f t="shared" si="3101"/>
        <v/>
      </c>
      <c r="W2181" s="65" t="str">
        <f t="shared" si="3101"/>
        <v/>
      </c>
      <c r="X2181" s="65" t="str">
        <f t="shared" si="3101"/>
        <v/>
      </c>
      <c r="Y2181" s="65" t="str">
        <f t="shared" si="3101"/>
        <v/>
      </c>
      <c r="Z2181" s="65" t="str">
        <f t="shared" si="3101"/>
        <v/>
      </c>
    </row>
    <row r="2182">
      <c r="B2182" s="23"/>
      <c r="C2182" s="9"/>
      <c r="D2182" s="9"/>
      <c r="E2182" s="9"/>
      <c r="F2182" s="2"/>
      <c r="G2182" s="3"/>
      <c r="I2182" s="64" t="str">
        <f t="shared" si="4"/>
        <v/>
      </c>
      <c r="J2182" s="13" t="str">
        <f t="shared" si="1840"/>
        <v/>
      </c>
      <c r="K2182" s="13" t="str">
        <f t="shared" si="1879"/>
        <v/>
      </c>
      <c r="L2182" s="65" t="str">
        <f t="shared" ref="L2182:Z2182" si="3102">if($E2182="","",if($E2182="Injured",if(and(L$1=year(today()),L$1&lt;=$I2182,L$1&gt;=$H2182),0,if(and(L$1&lt;=$I2182,L$1&gt;=$H2182),$F2182,"")),if($E2182="Dropped",if(and(L$1&lt;=$I2182,L$1&gt;=$H2182),if(Year($D2182)=L$1,$F2182*0.8,if((year($D2182)+1)=L$1,$F2182*0.6,$F2182*0.4)) ,""),if($E2182="Minors",0,if($E2182="FA Contract",if(and(L$1&lt;=$I2182,L$1&gt;=$H2182),$F2182,""),if($E2182="YP Contract",if(L$1=$H2182,500000,if(L$1=($H2182+1),1000000,if(L$1=($H2182+2),1500000,"")))))))))</f>
        <v/>
      </c>
      <c r="M2182" s="65" t="str">
        <f t="shared" si="3102"/>
        <v/>
      </c>
      <c r="N2182" s="65" t="str">
        <f t="shared" si="3102"/>
        <v/>
      </c>
      <c r="O2182" s="65" t="str">
        <f t="shared" si="3102"/>
        <v/>
      </c>
      <c r="P2182" s="65" t="str">
        <f t="shared" si="3102"/>
        <v/>
      </c>
      <c r="Q2182" s="65" t="str">
        <f t="shared" si="3102"/>
        <v/>
      </c>
      <c r="R2182" s="65" t="str">
        <f t="shared" si="3102"/>
        <v/>
      </c>
      <c r="S2182" s="65" t="str">
        <f t="shared" si="3102"/>
        <v/>
      </c>
      <c r="T2182" s="65" t="str">
        <f t="shared" si="3102"/>
        <v/>
      </c>
      <c r="U2182" s="65" t="str">
        <f t="shared" si="3102"/>
        <v/>
      </c>
      <c r="V2182" s="65" t="str">
        <f t="shared" si="3102"/>
        <v/>
      </c>
      <c r="W2182" s="65" t="str">
        <f t="shared" si="3102"/>
        <v/>
      </c>
      <c r="X2182" s="65" t="str">
        <f t="shared" si="3102"/>
        <v/>
      </c>
      <c r="Y2182" s="65" t="str">
        <f t="shared" si="3102"/>
        <v/>
      </c>
      <c r="Z2182" s="65" t="str">
        <f t="shared" si="3102"/>
        <v/>
      </c>
    </row>
    <row r="2183">
      <c r="B2183" s="23"/>
      <c r="C2183" s="9"/>
      <c r="D2183" s="9"/>
      <c r="E2183" s="9"/>
      <c r="F2183" s="2"/>
      <c r="G2183" s="3"/>
      <c r="I2183" s="64" t="str">
        <f t="shared" si="4"/>
        <v/>
      </c>
      <c r="J2183" s="13" t="str">
        <f t="shared" si="1840"/>
        <v/>
      </c>
      <c r="K2183" s="13" t="str">
        <f t="shared" si="1879"/>
        <v/>
      </c>
      <c r="L2183" s="65" t="str">
        <f t="shared" ref="L2183:Z2183" si="3103">if($E2183="","",if($E2183="Injured",if(and(L$1=year(today()),L$1&lt;=$I2183,L$1&gt;=$H2183),0,if(and(L$1&lt;=$I2183,L$1&gt;=$H2183),$F2183,"")),if($E2183="Dropped",if(and(L$1&lt;=$I2183,L$1&gt;=$H2183),if(Year($D2183)=L$1,$F2183*0.8,if((year($D2183)+1)=L$1,$F2183*0.6,$F2183*0.4)) ,""),if($E2183="Minors",0,if($E2183="FA Contract",if(and(L$1&lt;=$I2183,L$1&gt;=$H2183),$F2183,""),if($E2183="YP Contract",if(L$1=$H2183,500000,if(L$1=($H2183+1),1000000,if(L$1=($H2183+2),1500000,"")))))))))</f>
        <v/>
      </c>
      <c r="M2183" s="65" t="str">
        <f t="shared" si="3103"/>
        <v/>
      </c>
      <c r="N2183" s="65" t="str">
        <f t="shared" si="3103"/>
        <v/>
      </c>
      <c r="O2183" s="65" t="str">
        <f t="shared" si="3103"/>
        <v/>
      </c>
      <c r="P2183" s="65" t="str">
        <f t="shared" si="3103"/>
        <v/>
      </c>
      <c r="Q2183" s="65" t="str">
        <f t="shared" si="3103"/>
        <v/>
      </c>
      <c r="R2183" s="65" t="str">
        <f t="shared" si="3103"/>
        <v/>
      </c>
      <c r="S2183" s="65" t="str">
        <f t="shared" si="3103"/>
        <v/>
      </c>
      <c r="T2183" s="65" t="str">
        <f t="shared" si="3103"/>
        <v/>
      </c>
      <c r="U2183" s="65" t="str">
        <f t="shared" si="3103"/>
        <v/>
      </c>
      <c r="V2183" s="65" t="str">
        <f t="shared" si="3103"/>
        <v/>
      </c>
      <c r="W2183" s="65" t="str">
        <f t="shared" si="3103"/>
        <v/>
      </c>
      <c r="X2183" s="65" t="str">
        <f t="shared" si="3103"/>
        <v/>
      </c>
      <c r="Y2183" s="65" t="str">
        <f t="shared" si="3103"/>
        <v/>
      </c>
      <c r="Z2183" s="65" t="str">
        <f t="shared" si="3103"/>
        <v/>
      </c>
    </row>
    <row r="2184">
      <c r="B2184" s="23"/>
      <c r="C2184" s="9"/>
      <c r="D2184" s="9"/>
      <c r="E2184" s="9"/>
      <c r="F2184" s="2"/>
      <c r="G2184" s="3"/>
      <c r="I2184" s="64" t="str">
        <f t="shared" si="4"/>
        <v/>
      </c>
      <c r="J2184" s="13" t="str">
        <f t="shared" si="1840"/>
        <v/>
      </c>
      <c r="K2184" s="13" t="str">
        <f t="shared" si="1879"/>
        <v/>
      </c>
      <c r="L2184" s="65" t="str">
        <f t="shared" ref="L2184:Z2184" si="3104">if($E2184="","",if($E2184="Injured",if(and(L$1=year(today()),L$1&lt;=$I2184,L$1&gt;=$H2184),0,if(and(L$1&lt;=$I2184,L$1&gt;=$H2184),$F2184,"")),if($E2184="Dropped",if(and(L$1&lt;=$I2184,L$1&gt;=$H2184),if(Year($D2184)=L$1,$F2184*0.8,if((year($D2184)+1)=L$1,$F2184*0.6,$F2184*0.4)) ,""),if($E2184="Minors",0,if($E2184="FA Contract",if(and(L$1&lt;=$I2184,L$1&gt;=$H2184),$F2184,""),if($E2184="YP Contract",if(L$1=$H2184,500000,if(L$1=($H2184+1),1000000,if(L$1=($H2184+2),1500000,"")))))))))</f>
        <v/>
      </c>
      <c r="M2184" s="65" t="str">
        <f t="shared" si="3104"/>
        <v/>
      </c>
      <c r="N2184" s="65" t="str">
        <f t="shared" si="3104"/>
        <v/>
      </c>
      <c r="O2184" s="65" t="str">
        <f t="shared" si="3104"/>
        <v/>
      </c>
      <c r="P2184" s="65" t="str">
        <f t="shared" si="3104"/>
        <v/>
      </c>
      <c r="Q2184" s="65" t="str">
        <f t="shared" si="3104"/>
        <v/>
      </c>
      <c r="R2184" s="65" t="str">
        <f t="shared" si="3104"/>
        <v/>
      </c>
      <c r="S2184" s="65" t="str">
        <f t="shared" si="3104"/>
        <v/>
      </c>
      <c r="T2184" s="65" t="str">
        <f t="shared" si="3104"/>
        <v/>
      </c>
      <c r="U2184" s="65" t="str">
        <f t="shared" si="3104"/>
        <v/>
      </c>
      <c r="V2184" s="65" t="str">
        <f t="shared" si="3104"/>
        <v/>
      </c>
      <c r="W2184" s="65" t="str">
        <f t="shared" si="3104"/>
        <v/>
      </c>
      <c r="X2184" s="65" t="str">
        <f t="shared" si="3104"/>
        <v/>
      </c>
      <c r="Y2184" s="65" t="str">
        <f t="shared" si="3104"/>
        <v/>
      </c>
      <c r="Z2184" s="65" t="str">
        <f t="shared" si="3104"/>
        <v/>
      </c>
    </row>
    <row r="2185">
      <c r="B2185" s="23"/>
      <c r="C2185" s="9"/>
      <c r="D2185" s="9"/>
      <c r="E2185" s="9"/>
      <c r="F2185" s="2"/>
      <c r="G2185" s="3"/>
      <c r="I2185" s="64" t="str">
        <f t="shared" si="4"/>
        <v/>
      </c>
      <c r="J2185" s="13" t="str">
        <f t="shared" si="1840"/>
        <v/>
      </c>
      <c r="K2185" s="13" t="str">
        <f t="shared" si="1879"/>
        <v/>
      </c>
      <c r="L2185" s="65" t="str">
        <f t="shared" ref="L2185:Z2185" si="3105">if($E2185="","",if($E2185="Injured",if(and(L$1=year(today()),L$1&lt;=$I2185,L$1&gt;=$H2185),0,if(and(L$1&lt;=$I2185,L$1&gt;=$H2185),$F2185,"")),if($E2185="Dropped",if(and(L$1&lt;=$I2185,L$1&gt;=$H2185),if(Year($D2185)=L$1,$F2185*0.8,if((year($D2185)+1)=L$1,$F2185*0.6,$F2185*0.4)) ,""),if($E2185="Minors",0,if($E2185="FA Contract",if(and(L$1&lt;=$I2185,L$1&gt;=$H2185),$F2185,""),if($E2185="YP Contract",if(L$1=$H2185,500000,if(L$1=($H2185+1),1000000,if(L$1=($H2185+2),1500000,"")))))))))</f>
        <v/>
      </c>
      <c r="M2185" s="65" t="str">
        <f t="shared" si="3105"/>
        <v/>
      </c>
      <c r="N2185" s="65" t="str">
        <f t="shared" si="3105"/>
        <v/>
      </c>
      <c r="O2185" s="65" t="str">
        <f t="shared" si="3105"/>
        <v/>
      </c>
      <c r="P2185" s="65" t="str">
        <f t="shared" si="3105"/>
        <v/>
      </c>
      <c r="Q2185" s="65" t="str">
        <f t="shared" si="3105"/>
        <v/>
      </c>
      <c r="R2185" s="65" t="str">
        <f t="shared" si="3105"/>
        <v/>
      </c>
      <c r="S2185" s="65" t="str">
        <f t="shared" si="3105"/>
        <v/>
      </c>
      <c r="T2185" s="65" t="str">
        <f t="shared" si="3105"/>
        <v/>
      </c>
      <c r="U2185" s="65" t="str">
        <f t="shared" si="3105"/>
        <v/>
      </c>
      <c r="V2185" s="65" t="str">
        <f t="shared" si="3105"/>
        <v/>
      </c>
      <c r="W2185" s="65" t="str">
        <f t="shared" si="3105"/>
        <v/>
      </c>
      <c r="X2185" s="65" t="str">
        <f t="shared" si="3105"/>
        <v/>
      </c>
      <c r="Y2185" s="65" t="str">
        <f t="shared" si="3105"/>
        <v/>
      </c>
      <c r="Z2185" s="65" t="str">
        <f t="shared" si="3105"/>
        <v/>
      </c>
    </row>
    <row r="2186">
      <c r="B2186" s="23"/>
      <c r="C2186" s="9"/>
      <c r="D2186" s="9"/>
      <c r="E2186" s="9"/>
      <c r="F2186" s="2"/>
      <c r="G2186" s="3"/>
      <c r="I2186" s="64" t="str">
        <f t="shared" si="4"/>
        <v/>
      </c>
      <c r="J2186" s="13" t="str">
        <f t="shared" si="1840"/>
        <v/>
      </c>
      <c r="K2186" s="13" t="str">
        <f t="shared" si="1879"/>
        <v/>
      </c>
      <c r="L2186" s="65" t="str">
        <f t="shared" ref="L2186:Z2186" si="3106">if($E2186="","",if($E2186="Injured",if(and(L$1=year(today()),L$1&lt;=$I2186,L$1&gt;=$H2186),0,if(and(L$1&lt;=$I2186,L$1&gt;=$H2186),$F2186,"")),if($E2186="Dropped",if(and(L$1&lt;=$I2186,L$1&gt;=$H2186),if(Year($D2186)=L$1,$F2186*0.8,if((year($D2186)+1)=L$1,$F2186*0.6,$F2186*0.4)) ,""),if($E2186="Minors",0,if($E2186="FA Contract",if(and(L$1&lt;=$I2186,L$1&gt;=$H2186),$F2186,""),if($E2186="YP Contract",if(L$1=$H2186,500000,if(L$1=($H2186+1),1000000,if(L$1=($H2186+2),1500000,"")))))))))</f>
        <v/>
      </c>
      <c r="M2186" s="65" t="str">
        <f t="shared" si="3106"/>
        <v/>
      </c>
      <c r="N2186" s="65" t="str">
        <f t="shared" si="3106"/>
        <v/>
      </c>
      <c r="O2186" s="65" t="str">
        <f t="shared" si="3106"/>
        <v/>
      </c>
      <c r="P2186" s="65" t="str">
        <f t="shared" si="3106"/>
        <v/>
      </c>
      <c r="Q2186" s="65" t="str">
        <f t="shared" si="3106"/>
        <v/>
      </c>
      <c r="R2186" s="65" t="str">
        <f t="shared" si="3106"/>
        <v/>
      </c>
      <c r="S2186" s="65" t="str">
        <f t="shared" si="3106"/>
        <v/>
      </c>
      <c r="T2186" s="65" t="str">
        <f t="shared" si="3106"/>
        <v/>
      </c>
      <c r="U2186" s="65" t="str">
        <f t="shared" si="3106"/>
        <v/>
      </c>
      <c r="V2186" s="65" t="str">
        <f t="shared" si="3106"/>
        <v/>
      </c>
      <c r="W2186" s="65" t="str">
        <f t="shared" si="3106"/>
        <v/>
      </c>
      <c r="X2186" s="65" t="str">
        <f t="shared" si="3106"/>
        <v/>
      </c>
      <c r="Y2186" s="65" t="str">
        <f t="shared" si="3106"/>
        <v/>
      </c>
      <c r="Z2186" s="65" t="str">
        <f t="shared" si="3106"/>
        <v/>
      </c>
    </row>
    <row r="2187">
      <c r="B2187" s="23"/>
      <c r="C2187" s="9"/>
      <c r="D2187" s="9"/>
      <c r="E2187" s="9"/>
      <c r="F2187" s="2"/>
      <c r="G2187" s="3"/>
      <c r="I2187" s="64" t="str">
        <f t="shared" si="4"/>
        <v/>
      </c>
      <c r="J2187" s="13" t="str">
        <f t="shared" si="1840"/>
        <v/>
      </c>
      <c r="K2187" s="13" t="str">
        <f t="shared" si="1879"/>
        <v/>
      </c>
      <c r="L2187" s="65" t="str">
        <f t="shared" ref="L2187:Z2187" si="3107">if($E2187="","",if($E2187="Injured",if(and(L$1=year(today()),L$1&lt;=$I2187,L$1&gt;=$H2187),0,if(and(L$1&lt;=$I2187,L$1&gt;=$H2187),$F2187,"")),if($E2187="Dropped",if(and(L$1&lt;=$I2187,L$1&gt;=$H2187),if(Year($D2187)=L$1,$F2187*0.8,if((year($D2187)+1)=L$1,$F2187*0.6,$F2187*0.4)) ,""),if($E2187="Minors",0,if($E2187="FA Contract",if(and(L$1&lt;=$I2187,L$1&gt;=$H2187),$F2187,""),if($E2187="YP Contract",if(L$1=$H2187,500000,if(L$1=($H2187+1),1000000,if(L$1=($H2187+2),1500000,"")))))))))</f>
        <v/>
      </c>
      <c r="M2187" s="65" t="str">
        <f t="shared" si="3107"/>
        <v/>
      </c>
      <c r="N2187" s="65" t="str">
        <f t="shared" si="3107"/>
        <v/>
      </c>
      <c r="O2187" s="65" t="str">
        <f t="shared" si="3107"/>
        <v/>
      </c>
      <c r="P2187" s="65" t="str">
        <f t="shared" si="3107"/>
        <v/>
      </c>
      <c r="Q2187" s="65" t="str">
        <f t="shared" si="3107"/>
        <v/>
      </c>
      <c r="R2187" s="65" t="str">
        <f t="shared" si="3107"/>
        <v/>
      </c>
      <c r="S2187" s="65" t="str">
        <f t="shared" si="3107"/>
        <v/>
      </c>
      <c r="T2187" s="65" t="str">
        <f t="shared" si="3107"/>
        <v/>
      </c>
      <c r="U2187" s="65" t="str">
        <f t="shared" si="3107"/>
        <v/>
      </c>
      <c r="V2187" s="65" t="str">
        <f t="shared" si="3107"/>
        <v/>
      </c>
      <c r="W2187" s="65" t="str">
        <f t="shared" si="3107"/>
        <v/>
      </c>
      <c r="X2187" s="65" t="str">
        <f t="shared" si="3107"/>
        <v/>
      </c>
      <c r="Y2187" s="65" t="str">
        <f t="shared" si="3107"/>
        <v/>
      </c>
      <c r="Z2187" s="65" t="str">
        <f t="shared" si="3107"/>
        <v/>
      </c>
    </row>
    <row r="2188">
      <c r="B2188" s="23"/>
      <c r="C2188" s="9"/>
      <c r="D2188" s="9"/>
      <c r="E2188" s="9"/>
      <c r="F2188" s="2"/>
      <c r="G2188" s="3"/>
      <c r="I2188" s="64" t="str">
        <f t="shared" si="4"/>
        <v/>
      </c>
      <c r="J2188" s="13" t="str">
        <f t="shared" si="1840"/>
        <v/>
      </c>
      <c r="K2188" s="13" t="str">
        <f t="shared" si="1879"/>
        <v/>
      </c>
      <c r="L2188" s="65" t="str">
        <f t="shared" ref="L2188:Z2188" si="3108">if($E2188="","",if($E2188="Injured",if(and(L$1=year(today()),L$1&lt;=$I2188,L$1&gt;=$H2188),0,if(and(L$1&lt;=$I2188,L$1&gt;=$H2188),$F2188,"")),if($E2188="Dropped",if(and(L$1&lt;=$I2188,L$1&gt;=$H2188),if(Year($D2188)=L$1,$F2188*0.8,if((year($D2188)+1)=L$1,$F2188*0.6,$F2188*0.4)) ,""),if($E2188="Minors",0,if($E2188="FA Contract",if(and(L$1&lt;=$I2188,L$1&gt;=$H2188),$F2188,""),if($E2188="YP Contract",if(L$1=$H2188,500000,if(L$1=($H2188+1),1000000,if(L$1=($H2188+2),1500000,"")))))))))</f>
        <v/>
      </c>
      <c r="M2188" s="65" t="str">
        <f t="shared" si="3108"/>
        <v/>
      </c>
      <c r="N2188" s="65" t="str">
        <f t="shared" si="3108"/>
        <v/>
      </c>
      <c r="O2188" s="65" t="str">
        <f t="shared" si="3108"/>
        <v/>
      </c>
      <c r="P2188" s="65" t="str">
        <f t="shared" si="3108"/>
        <v/>
      </c>
      <c r="Q2188" s="65" t="str">
        <f t="shared" si="3108"/>
        <v/>
      </c>
      <c r="R2188" s="65" t="str">
        <f t="shared" si="3108"/>
        <v/>
      </c>
      <c r="S2188" s="65" t="str">
        <f t="shared" si="3108"/>
        <v/>
      </c>
      <c r="T2188" s="65" t="str">
        <f t="shared" si="3108"/>
        <v/>
      </c>
      <c r="U2188" s="65" t="str">
        <f t="shared" si="3108"/>
        <v/>
      </c>
      <c r="V2188" s="65" t="str">
        <f t="shared" si="3108"/>
        <v/>
      </c>
      <c r="W2188" s="65" t="str">
        <f t="shared" si="3108"/>
        <v/>
      </c>
      <c r="X2188" s="65" t="str">
        <f t="shared" si="3108"/>
        <v/>
      </c>
      <c r="Y2188" s="65" t="str">
        <f t="shared" si="3108"/>
        <v/>
      </c>
      <c r="Z2188" s="65" t="str">
        <f t="shared" si="3108"/>
        <v/>
      </c>
    </row>
    <row r="2189">
      <c r="B2189" s="23"/>
      <c r="C2189" s="9"/>
      <c r="D2189" s="9"/>
      <c r="E2189" s="9"/>
      <c r="F2189" s="2"/>
      <c r="G2189" s="3"/>
      <c r="I2189" s="64" t="str">
        <f t="shared" si="4"/>
        <v/>
      </c>
      <c r="J2189" s="13" t="str">
        <f t="shared" si="1840"/>
        <v/>
      </c>
      <c r="K2189" s="13" t="str">
        <f t="shared" si="1879"/>
        <v/>
      </c>
      <c r="L2189" s="65" t="str">
        <f t="shared" ref="L2189:Z2189" si="3109">if($E2189="","",if($E2189="Injured",if(and(L$1=year(today()),L$1&lt;=$I2189,L$1&gt;=$H2189),0,if(and(L$1&lt;=$I2189,L$1&gt;=$H2189),$F2189,"")),if($E2189="Dropped",if(and(L$1&lt;=$I2189,L$1&gt;=$H2189),if(Year($D2189)=L$1,$F2189*0.8,if((year($D2189)+1)=L$1,$F2189*0.6,$F2189*0.4)) ,""),if($E2189="Minors",0,if($E2189="FA Contract",if(and(L$1&lt;=$I2189,L$1&gt;=$H2189),$F2189,""),if($E2189="YP Contract",if(L$1=$H2189,500000,if(L$1=($H2189+1),1000000,if(L$1=($H2189+2),1500000,"")))))))))</f>
        <v/>
      </c>
      <c r="M2189" s="65" t="str">
        <f t="shared" si="3109"/>
        <v/>
      </c>
      <c r="N2189" s="65" t="str">
        <f t="shared" si="3109"/>
        <v/>
      </c>
      <c r="O2189" s="65" t="str">
        <f t="shared" si="3109"/>
        <v/>
      </c>
      <c r="P2189" s="65" t="str">
        <f t="shared" si="3109"/>
        <v/>
      </c>
      <c r="Q2189" s="65" t="str">
        <f t="shared" si="3109"/>
        <v/>
      </c>
      <c r="R2189" s="65" t="str">
        <f t="shared" si="3109"/>
        <v/>
      </c>
      <c r="S2189" s="65" t="str">
        <f t="shared" si="3109"/>
        <v/>
      </c>
      <c r="T2189" s="65" t="str">
        <f t="shared" si="3109"/>
        <v/>
      </c>
      <c r="U2189" s="65" t="str">
        <f t="shared" si="3109"/>
        <v/>
      </c>
      <c r="V2189" s="65" t="str">
        <f t="shared" si="3109"/>
        <v/>
      </c>
      <c r="W2189" s="65" t="str">
        <f t="shared" si="3109"/>
        <v/>
      </c>
      <c r="X2189" s="65" t="str">
        <f t="shared" si="3109"/>
        <v/>
      </c>
      <c r="Y2189" s="65" t="str">
        <f t="shared" si="3109"/>
        <v/>
      </c>
      <c r="Z2189" s="65" t="str">
        <f t="shared" si="3109"/>
        <v/>
      </c>
    </row>
    <row r="2190">
      <c r="B2190" s="23"/>
      <c r="C2190" s="9"/>
      <c r="D2190" s="9"/>
      <c r="E2190" s="9"/>
      <c r="F2190" s="2"/>
      <c r="G2190" s="3"/>
      <c r="I2190" s="64" t="str">
        <f t="shared" si="4"/>
        <v/>
      </c>
      <c r="J2190" s="13" t="str">
        <f t="shared" si="1840"/>
        <v/>
      </c>
      <c r="K2190" s="13" t="str">
        <f t="shared" si="1879"/>
        <v/>
      </c>
      <c r="L2190" s="65" t="str">
        <f t="shared" ref="L2190:Z2190" si="3110">if($E2190="","",if($E2190="Injured",if(and(L$1=year(today()),L$1&lt;=$I2190,L$1&gt;=$H2190),0,if(and(L$1&lt;=$I2190,L$1&gt;=$H2190),$F2190,"")),if($E2190="Dropped",if(and(L$1&lt;=$I2190,L$1&gt;=$H2190),if(Year($D2190)=L$1,$F2190*0.8,if((year($D2190)+1)=L$1,$F2190*0.6,$F2190*0.4)) ,""),if($E2190="Minors",0,if($E2190="FA Contract",if(and(L$1&lt;=$I2190,L$1&gt;=$H2190),$F2190,""),if($E2190="YP Contract",if(L$1=$H2190,500000,if(L$1=($H2190+1),1000000,if(L$1=($H2190+2),1500000,"")))))))))</f>
        <v/>
      </c>
      <c r="M2190" s="65" t="str">
        <f t="shared" si="3110"/>
        <v/>
      </c>
      <c r="N2190" s="65" t="str">
        <f t="shared" si="3110"/>
        <v/>
      </c>
      <c r="O2190" s="65" t="str">
        <f t="shared" si="3110"/>
        <v/>
      </c>
      <c r="P2190" s="65" t="str">
        <f t="shared" si="3110"/>
        <v/>
      </c>
      <c r="Q2190" s="65" t="str">
        <f t="shared" si="3110"/>
        <v/>
      </c>
      <c r="R2190" s="65" t="str">
        <f t="shared" si="3110"/>
        <v/>
      </c>
      <c r="S2190" s="65" t="str">
        <f t="shared" si="3110"/>
        <v/>
      </c>
      <c r="T2190" s="65" t="str">
        <f t="shared" si="3110"/>
        <v/>
      </c>
      <c r="U2190" s="65" t="str">
        <f t="shared" si="3110"/>
        <v/>
      </c>
      <c r="V2190" s="65" t="str">
        <f t="shared" si="3110"/>
        <v/>
      </c>
      <c r="W2190" s="65" t="str">
        <f t="shared" si="3110"/>
        <v/>
      </c>
      <c r="X2190" s="65" t="str">
        <f t="shared" si="3110"/>
        <v/>
      </c>
      <c r="Y2190" s="65" t="str">
        <f t="shared" si="3110"/>
        <v/>
      </c>
      <c r="Z2190" s="65" t="str">
        <f t="shared" si="3110"/>
        <v/>
      </c>
    </row>
    <row r="2191">
      <c r="B2191" s="23"/>
      <c r="C2191" s="9"/>
      <c r="D2191" s="9"/>
      <c r="E2191" s="9"/>
      <c r="F2191" s="2"/>
      <c r="G2191" s="3"/>
      <c r="I2191" s="64" t="str">
        <f t="shared" si="4"/>
        <v/>
      </c>
      <c r="J2191" s="13" t="str">
        <f t="shared" si="1840"/>
        <v/>
      </c>
      <c r="K2191" s="13" t="str">
        <f t="shared" si="1879"/>
        <v/>
      </c>
      <c r="L2191" s="65" t="str">
        <f t="shared" ref="L2191:Z2191" si="3111">if($E2191="","",if($E2191="Injured",if(and(L$1=year(today()),L$1&lt;=$I2191,L$1&gt;=$H2191),0,if(and(L$1&lt;=$I2191,L$1&gt;=$H2191),$F2191,"")),if($E2191="Dropped",if(and(L$1&lt;=$I2191,L$1&gt;=$H2191),if(Year($D2191)=L$1,$F2191*0.8,if((year($D2191)+1)=L$1,$F2191*0.6,$F2191*0.4)) ,""),if($E2191="Minors",0,if($E2191="FA Contract",if(and(L$1&lt;=$I2191,L$1&gt;=$H2191),$F2191,""),if($E2191="YP Contract",if(L$1=$H2191,500000,if(L$1=($H2191+1),1000000,if(L$1=($H2191+2),1500000,"")))))))))</f>
        <v/>
      </c>
      <c r="M2191" s="65" t="str">
        <f t="shared" si="3111"/>
        <v/>
      </c>
      <c r="N2191" s="65" t="str">
        <f t="shared" si="3111"/>
        <v/>
      </c>
      <c r="O2191" s="65" t="str">
        <f t="shared" si="3111"/>
        <v/>
      </c>
      <c r="P2191" s="65" t="str">
        <f t="shared" si="3111"/>
        <v/>
      </c>
      <c r="Q2191" s="65" t="str">
        <f t="shared" si="3111"/>
        <v/>
      </c>
      <c r="R2191" s="65" t="str">
        <f t="shared" si="3111"/>
        <v/>
      </c>
      <c r="S2191" s="65" t="str">
        <f t="shared" si="3111"/>
        <v/>
      </c>
      <c r="T2191" s="65" t="str">
        <f t="shared" si="3111"/>
        <v/>
      </c>
      <c r="U2191" s="65" t="str">
        <f t="shared" si="3111"/>
        <v/>
      </c>
      <c r="V2191" s="65" t="str">
        <f t="shared" si="3111"/>
        <v/>
      </c>
      <c r="W2191" s="65" t="str">
        <f t="shared" si="3111"/>
        <v/>
      </c>
      <c r="X2191" s="65" t="str">
        <f t="shared" si="3111"/>
        <v/>
      </c>
      <c r="Y2191" s="65" t="str">
        <f t="shared" si="3111"/>
        <v/>
      </c>
      <c r="Z2191" s="65" t="str">
        <f t="shared" si="3111"/>
        <v/>
      </c>
    </row>
    <row r="2192">
      <c r="B2192" s="23"/>
      <c r="C2192" s="9"/>
      <c r="D2192" s="9"/>
      <c r="E2192" s="9"/>
      <c r="F2192" s="2"/>
      <c r="G2192" s="3"/>
      <c r="I2192" s="64" t="str">
        <f t="shared" si="4"/>
        <v/>
      </c>
      <c r="J2192" s="13" t="str">
        <f t="shared" si="1840"/>
        <v/>
      </c>
      <c r="K2192" s="13" t="str">
        <f t="shared" si="1879"/>
        <v/>
      </c>
      <c r="L2192" s="65" t="str">
        <f t="shared" ref="L2192:Z2192" si="3112">if($E2192="","",if($E2192="Injured",if(and(L$1=year(today()),L$1&lt;=$I2192,L$1&gt;=$H2192),0,if(and(L$1&lt;=$I2192,L$1&gt;=$H2192),$F2192,"")),if($E2192="Dropped",if(and(L$1&lt;=$I2192,L$1&gt;=$H2192),if(Year($D2192)=L$1,$F2192*0.8,if((year($D2192)+1)=L$1,$F2192*0.6,$F2192*0.4)) ,""),if($E2192="Minors",0,if($E2192="FA Contract",if(and(L$1&lt;=$I2192,L$1&gt;=$H2192),$F2192,""),if($E2192="YP Contract",if(L$1=$H2192,500000,if(L$1=($H2192+1),1000000,if(L$1=($H2192+2),1500000,"")))))))))</f>
        <v/>
      </c>
      <c r="M2192" s="65" t="str">
        <f t="shared" si="3112"/>
        <v/>
      </c>
      <c r="N2192" s="65" t="str">
        <f t="shared" si="3112"/>
        <v/>
      </c>
      <c r="O2192" s="65" t="str">
        <f t="shared" si="3112"/>
        <v/>
      </c>
      <c r="P2192" s="65" t="str">
        <f t="shared" si="3112"/>
        <v/>
      </c>
      <c r="Q2192" s="65" t="str">
        <f t="shared" si="3112"/>
        <v/>
      </c>
      <c r="R2192" s="65" t="str">
        <f t="shared" si="3112"/>
        <v/>
      </c>
      <c r="S2192" s="65" t="str">
        <f t="shared" si="3112"/>
        <v/>
      </c>
      <c r="T2192" s="65" t="str">
        <f t="shared" si="3112"/>
        <v/>
      </c>
      <c r="U2192" s="65" t="str">
        <f t="shared" si="3112"/>
        <v/>
      </c>
      <c r="V2192" s="65" t="str">
        <f t="shared" si="3112"/>
        <v/>
      </c>
      <c r="W2192" s="65" t="str">
        <f t="shared" si="3112"/>
        <v/>
      </c>
      <c r="X2192" s="65" t="str">
        <f t="shared" si="3112"/>
        <v/>
      </c>
      <c r="Y2192" s="65" t="str">
        <f t="shared" si="3112"/>
        <v/>
      </c>
      <c r="Z2192" s="65" t="str">
        <f t="shared" si="3112"/>
        <v/>
      </c>
    </row>
    <row r="2193">
      <c r="B2193" s="23"/>
      <c r="C2193" s="9"/>
      <c r="D2193" s="9"/>
      <c r="E2193" s="9"/>
      <c r="F2193" s="2"/>
      <c r="G2193" s="3"/>
      <c r="I2193" s="64" t="str">
        <f t="shared" si="4"/>
        <v/>
      </c>
      <c r="J2193" s="13" t="str">
        <f t="shared" si="1840"/>
        <v/>
      </c>
      <c r="K2193" s="13" t="str">
        <f t="shared" si="1879"/>
        <v/>
      </c>
      <c r="L2193" s="65" t="str">
        <f t="shared" ref="L2193:Z2193" si="3113">if($E2193="","",if($E2193="Injured",if(and(L$1=year(today()),L$1&lt;=$I2193,L$1&gt;=$H2193),0,if(and(L$1&lt;=$I2193,L$1&gt;=$H2193),$F2193,"")),if($E2193="Dropped",if(and(L$1&lt;=$I2193,L$1&gt;=$H2193),if(Year($D2193)=L$1,$F2193*0.8,if((year($D2193)+1)=L$1,$F2193*0.6,$F2193*0.4)) ,""),if($E2193="Minors",0,if($E2193="FA Contract",if(and(L$1&lt;=$I2193,L$1&gt;=$H2193),$F2193,""),if($E2193="YP Contract",if(L$1=$H2193,500000,if(L$1=($H2193+1),1000000,if(L$1=($H2193+2),1500000,"")))))))))</f>
        <v/>
      </c>
      <c r="M2193" s="65" t="str">
        <f t="shared" si="3113"/>
        <v/>
      </c>
      <c r="N2193" s="65" t="str">
        <f t="shared" si="3113"/>
        <v/>
      </c>
      <c r="O2193" s="65" t="str">
        <f t="shared" si="3113"/>
        <v/>
      </c>
      <c r="P2193" s="65" t="str">
        <f t="shared" si="3113"/>
        <v/>
      </c>
      <c r="Q2193" s="65" t="str">
        <f t="shared" si="3113"/>
        <v/>
      </c>
      <c r="R2193" s="65" t="str">
        <f t="shared" si="3113"/>
        <v/>
      </c>
      <c r="S2193" s="65" t="str">
        <f t="shared" si="3113"/>
        <v/>
      </c>
      <c r="T2193" s="65" t="str">
        <f t="shared" si="3113"/>
        <v/>
      </c>
      <c r="U2193" s="65" t="str">
        <f t="shared" si="3113"/>
        <v/>
      </c>
      <c r="V2193" s="65" t="str">
        <f t="shared" si="3113"/>
        <v/>
      </c>
      <c r="W2193" s="65" t="str">
        <f t="shared" si="3113"/>
        <v/>
      </c>
      <c r="X2193" s="65" t="str">
        <f t="shared" si="3113"/>
        <v/>
      </c>
      <c r="Y2193" s="65" t="str">
        <f t="shared" si="3113"/>
        <v/>
      </c>
      <c r="Z2193" s="65" t="str">
        <f t="shared" si="3113"/>
        <v/>
      </c>
    </row>
    <row r="2194">
      <c r="B2194" s="23"/>
      <c r="C2194" s="9"/>
      <c r="D2194" s="9"/>
      <c r="E2194" s="9"/>
      <c r="F2194" s="2"/>
      <c r="G2194" s="3"/>
      <c r="I2194" s="64" t="str">
        <f t="shared" si="4"/>
        <v/>
      </c>
      <c r="J2194" s="13" t="str">
        <f t="shared" si="1840"/>
        <v/>
      </c>
      <c r="K2194" s="13" t="str">
        <f t="shared" si="1879"/>
        <v/>
      </c>
      <c r="L2194" s="65" t="str">
        <f t="shared" ref="L2194:Z2194" si="3114">if($E2194="","",if($E2194="Injured",if(and(L$1=year(today()),L$1&lt;=$I2194,L$1&gt;=$H2194),0,if(and(L$1&lt;=$I2194,L$1&gt;=$H2194),$F2194,"")),if($E2194="Dropped",if(and(L$1&lt;=$I2194,L$1&gt;=$H2194),if(Year($D2194)=L$1,$F2194*0.8,if((year($D2194)+1)=L$1,$F2194*0.6,$F2194*0.4)) ,""),if($E2194="Minors",0,if($E2194="FA Contract",if(and(L$1&lt;=$I2194,L$1&gt;=$H2194),$F2194,""),if($E2194="YP Contract",if(L$1=$H2194,500000,if(L$1=($H2194+1),1000000,if(L$1=($H2194+2),1500000,"")))))))))</f>
        <v/>
      </c>
      <c r="M2194" s="65" t="str">
        <f t="shared" si="3114"/>
        <v/>
      </c>
      <c r="N2194" s="65" t="str">
        <f t="shared" si="3114"/>
        <v/>
      </c>
      <c r="O2194" s="65" t="str">
        <f t="shared" si="3114"/>
        <v/>
      </c>
      <c r="P2194" s="65" t="str">
        <f t="shared" si="3114"/>
        <v/>
      </c>
      <c r="Q2194" s="65" t="str">
        <f t="shared" si="3114"/>
        <v/>
      </c>
      <c r="R2194" s="65" t="str">
        <f t="shared" si="3114"/>
        <v/>
      </c>
      <c r="S2194" s="65" t="str">
        <f t="shared" si="3114"/>
        <v/>
      </c>
      <c r="T2194" s="65" t="str">
        <f t="shared" si="3114"/>
        <v/>
      </c>
      <c r="U2194" s="65" t="str">
        <f t="shared" si="3114"/>
        <v/>
      </c>
      <c r="V2194" s="65" t="str">
        <f t="shared" si="3114"/>
        <v/>
      </c>
      <c r="W2194" s="65" t="str">
        <f t="shared" si="3114"/>
        <v/>
      </c>
      <c r="X2194" s="65" t="str">
        <f t="shared" si="3114"/>
        <v/>
      </c>
      <c r="Y2194" s="65" t="str">
        <f t="shared" si="3114"/>
        <v/>
      </c>
      <c r="Z2194" s="65" t="str">
        <f t="shared" si="3114"/>
        <v/>
      </c>
    </row>
    <row r="2195">
      <c r="B2195" s="23"/>
      <c r="C2195" s="9"/>
      <c r="D2195" s="9"/>
      <c r="E2195" s="9"/>
      <c r="F2195" s="2"/>
      <c r="G2195" s="3"/>
      <c r="I2195" s="64" t="str">
        <f t="shared" si="4"/>
        <v/>
      </c>
      <c r="J2195" s="13" t="str">
        <f t="shared" si="1840"/>
        <v/>
      </c>
      <c r="K2195" s="13" t="str">
        <f t="shared" si="1879"/>
        <v/>
      </c>
      <c r="L2195" s="65" t="str">
        <f t="shared" ref="L2195:Z2195" si="3115">if($E2195="","",if($E2195="Injured",if(and(L$1=year(today()),L$1&lt;=$I2195,L$1&gt;=$H2195),0,if(and(L$1&lt;=$I2195,L$1&gt;=$H2195),$F2195,"")),if($E2195="Dropped",if(and(L$1&lt;=$I2195,L$1&gt;=$H2195),if(Year($D2195)=L$1,$F2195*0.8,if((year($D2195)+1)=L$1,$F2195*0.6,$F2195*0.4)) ,""),if($E2195="Minors",0,if($E2195="FA Contract",if(and(L$1&lt;=$I2195,L$1&gt;=$H2195),$F2195,""),if($E2195="YP Contract",if(L$1=$H2195,500000,if(L$1=($H2195+1),1000000,if(L$1=($H2195+2),1500000,"")))))))))</f>
        <v/>
      </c>
      <c r="M2195" s="65" t="str">
        <f t="shared" si="3115"/>
        <v/>
      </c>
      <c r="N2195" s="65" t="str">
        <f t="shared" si="3115"/>
        <v/>
      </c>
      <c r="O2195" s="65" t="str">
        <f t="shared" si="3115"/>
        <v/>
      </c>
      <c r="P2195" s="65" t="str">
        <f t="shared" si="3115"/>
        <v/>
      </c>
      <c r="Q2195" s="65" t="str">
        <f t="shared" si="3115"/>
        <v/>
      </c>
      <c r="R2195" s="65" t="str">
        <f t="shared" si="3115"/>
        <v/>
      </c>
      <c r="S2195" s="65" t="str">
        <f t="shared" si="3115"/>
        <v/>
      </c>
      <c r="T2195" s="65" t="str">
        <f t="shared" si="3115"/>
        <v/>
      </c>
      <c r="U2195" s="65" t="str">
        <f t="shared" si="3115"/>
        <v/>
      </c>
      <c r="V2195" s="65" t="str">
        <f t="shared" si="3115"/>
        <v/>
      </c>
      <c r="W2195" s="65" t="str">
        <f t="shared" si="3115"/>
        <v/>
      </c>
      <c r="X2195" s="65" t="str">
        <f t="shared" si="3115"/>
        <v/>
      </c>
      <c r="Y2195" s="65" t="str">
        <f t="shared" si="3115"/>
        <v/>
      </c>
      <c r="Z2195" s="65" t="str">
        <f t="shared" si="3115"/>
        <v/>
      </c>
    </row>
    <row r="2196">
      <c r="B2196" s="23"/>
      <c r="C2196" s="9"/>
      <c r="D2196" s="9"/>
      <c r="E2196" s="9"/>
      <c r="F2196" s="2"/>
      <c r="G2196" s="3"/>
      <c r="I2196" s="64" t="str">
        <f t="shared" si="4"/>
        <v/>
      </c>
      <c r="J2196" s="13" t="str">
        <f t="shared" si="1840"/>
        <v/>
      </c>
      <c r="K2196" s="13" t="str">
        <f t="shared" si="1879"/>
        <v/>
      </c>
      <c r="L2196" s="65" t="str">
        <f t="shared" ref="L2196:Z2196" si="3116">if($E2196="","",if($E2196="Injured",if(and(L$1=year(today()),L$1&lt;=$I2196,L$1&gt;=$H2196),0,if(and(L$1&lt;=$I2196,L$1&gt;=$H2196),$F2196,"")),if($E2196="Dropped",if(and(L$1&lt;=$I2196,L$1&gt;=$H2196),if(Year($D2196)=L$1,$F2196*0.8,if((year($D2196)+1)=L$1,$F2196*0.6,$F2196*0.4)) ,""),if($E2196="Minors",0,if($E2196="FA Contract",if(and(L$1&lt;=$I2196,L$1&gt;=$H2196),$F2196,""),if($E2196="YP Contract",if(L$1=$H2196,500000,if(L$1=($H2196+1),1000000,if(L$1=($H2196+2),1500000,"")))))))))</f>
        <v/>
      </c>
      <c r="M2196" s="65" t="str">
        <f t="shared" si="3116"/>
        <v/>
      </c>
      <c r="N2196" s="65" t="str">
        <f t="shared" si="3116"/>
        <v/>
      </c>
      <c r="O2196" s="65" t="str">
        <f t="shared" si="3116"/>
        <v/>
      </c>
      <c r="P2196" s="65" t="str">
        <f t="shared" si="3116"/>
        <v/>
      </c>
      <c r="Q2196" s="65" t="str">
        <f t="shared" si="3116"/>
        <v/>
      </c>
      <c r="R2196" s="65" t="str">
        <f t="shared" si="3116"/>
        <v/>
      </c>
      <c r="S2196" s="65" t="str">
        <f t="shared" si="3116"/>
        <v/>
      </c>
      <c r="T2196" s="65" t="str">
        <f t="shared" si="3116"/>
        <v/>
      </c>
      <c r="U2196" s="65" t="str">
        <f t="shared" si="3116"/>
        <v/>
      </c>
      <c r="V2196" s="65" t="str">
        <f t="shared" si="3116"/>
        <v/>
      </c>
      <c r="W2196" s="65" t="str">
        <f t="shared" si="3116"/>
        <v/>
      </c>
      <c r="X2196" s="65" t="str">
        <f t="shared" si="3116"/>
        <v/>
      </c>
      <c r="Y2196" s="65" t="str">
        <f t="shared" si="3116"/>
        <v/>
      </c>
      <c r="Z2196" s="65" t="str">
        <f t="shared" si="3116"/>
        <v/>
      </c>
    </row>
    <row r="2197">
      <c r="B2197" s="23"/>
      <c r="C2197" s="9"/>
      <c r="D2197" s="9"/>
      <c r="E2197" s="9"/>
      <c r="F2197" s="2"/>
      <c r="G2197" s="3"/>
      <c r="I2197" s="64" t="str">
        <f t="shared" si="4"/>
        <v/>
      </c>
      <c r="J2197" s="13" t="str">
        <f t="shared" si="1840"/>
        <v/>
      </c>
      <c r="K2197" s="13" t="str">
        <f t="shared" si="1879"/>
        <v/>
      </c>
      <c r="L2197" s="65" t="str">
        <f t="shared" ref="L2197:Z2197" si="3117">if($E2197="","",if($E2197="Injured",if(and(L$1=year(today()),L$1&lt;=$I2197,L$1&gt;=$H2197),0,if(and(L$1&lt;=$I2197,L$1&gt;=$H2197),$F2197,"")),if($E2197="Dropped",if(and(L$1&lt;=$I2197,L$1&gt;=$H2197),if(Year($D2197)=L$1,$F2197*0.8,if((year($D2197)+1)=L$1,$F2197*0.6,$F2197*0.4)) ,""),if($E2197="Minors",0,if($E2197="FA Contract",if(and(L$1&lt;=$I2197,L$1&gt;=$H2197),$F2197,""),if($E2197="YP Contract",if(L$1=$H2197,500000,if(L$1=($H2197+1),1000000,if(L$1=($H2197+2),1500000,"")))))))))</f>
        <v/>
      </c>
      <c r="M2197" s="65" t="str">
        <f t="shared" si="3117"/>
        <v/>
      </c>
      <c r="N2197" s="65" t="str">
        <f t="shared" si="3117"/>
        <v/>
      </c>
      <c r="O2197" s="65" t="str">
        <f t="shared" si="3117"/>
        <v/>
      </c>
      <c r="P2197" s="65" t="str">
        <f t="shared" si="3117"/>
        <v/>
      </c>
      <c r="Q2197" s="65" t="str">
        <f t="shared" si="3117"/>
        <v/>
      </c>
      <c r="R2197" s="65" t="str">
        <f t="shared" si="3117"/>
        <v/>
      </c>
      <c r="S2197" s="65" t="str">
        <f t="shared" si="3117"/>
        <v/>
      </c>
      <c r="T2197" s="65" t="str">
        <f t="shared" si="3117"/>
        <v/>
      </c>
      <c r="U2197" s="65" t="str">
        <f t="shared" si="3117"/>
        <v/>
      </c>
      <c r="V2197" s="65" t="str">
        <f t="shared" si="3117"/>
        <v/>
      </c>
      <c r="W2197" s="65" t="str">
        <f t="shared" si="3117"/>
        <v/>
      </c>
      <c r="X2197" s="65" t="str">
        <f t="shared" si="3117"/>
        <v/>
      </c>
      <c r="Y2197" s="65" t="str">
        <f t="shared" si="3117"/>
        <v/>
      </c>
      <c r="Z2197" s="65" t="str">
        <f t="shared" si="3117"/>
        <v/>
      </c>
    </row>
    <row r="2198">
      <c r="B2198" s="23"/>
      <c r="C2198" s="9"/>
      <c r="D2198" s="9"/>
      <c r="E2198" s="9"/>
      <c r="F2198" s="2"/>
      <c r="G2198" s="3"/>
      <c r="I2198" s="64" t="str">
        <f t="shared" si="4"/>
        <v/>
      </c>
      <c r="J2198" s="13" t="str">
        <f t="shared" si="1840"/>
        <v/>
      </c>
      <c r="K2198" s="13" t="str">
        <f t="shared" si="1879"/>
        <v/>
      </c>
      <c r="L2198" s="65" t="str">
        <f t="shared" ref="L2198:Z2198" si="3118">if($E2198="","",if($E2198="Injured",if(and(L$1=year(today()),L$1&lt;=$I2198,L$1&gt;=$H2198),0,if(and(L$1&lt;=$I2198,L$1&gt;=$H2198),$F2198,"")),if($E2198="Dropped",if(and(L$1&lt;=$I2198,L$1&gt;=$H2198),if(Year($D2198)=L$1,$F2198*0.8,if((year($D2198)+1)=L$1,$F2198*0.6,$F2198*0.4)) ,""),if($E2198="Minors",0,if($E2198="FA Contract",if(and(L$1&lt;=$I2198,L$1&gt;=$H2198),$F2198,""),if($E2198="YP Contract",if(L$1=$H2198,500000,if(L$1=($H2198+1),1000000,if(L$1=($H2198+2),1500000,"")))))))))</f>
        <v/>
      </c>
      <c r="M2198" s="65" t="str">
        <f t="shared" si="3118"/>
        <v/>
      </c>
      <c r="N2198" s="65" t="str">
        <f t="shared" si="3118"/>
        <v/>
      </c>
      <c r="O2198" s="65" t="str">
        <f t="shared" si="3118"/>
        <v/>
      </c>
      <c r="P2198" s="65" t="str">
        <f t="shared" si="3118"/>
        <v/>
      </c>
      <c r="Q2198" s="65" t="str">
        <f t="shared" si="3118"/>
        <v/>
      </c>
      <c r="R2198" s="65" t="str">
        <f t="shared" si="3118"/>
        <v/>
      </c>
      <c r="S2198" s="65" t="str">
        <f t="shared" si="3118"/>
        <v/>
      </c>
      <c r="T2198" s="65" t="str">
        <f t="shared" si="3118"/>
        <v/>
      </c>
      <c r="U2198" s="65" t="str">
        <f t="shared" si="3118"/>
        <v/>
      </c>
      <c r="V2198" s="65" t="str">
        <f t="shared" si="3118"/>
        <v/>
      </c>
      <c r="W2198" s="65" t="str">
        <f t="shared" si="3118"/>
        <v/>
      </c>
      <c r="X2198" s="65" t="str">
        <f t="shared" si="3118"/>
        <v/>
      </c>
      <c r="Y2198" s="65" t="str">
        <f t="shared" si="3118"/>
        <v/>
      </c>
      <c r="Z2198" s="65" t="str">
        <f t="shared" si="3118"/>
        <v/>
      </c>
    </row>
    <row r="2199">
      <c r="B2199" s="23"/>
      <c r="C2199" s="9"/>
      <c r="D2199" s="9"/>
      <c r="E2199" s="9"/>
      <c r="F2199" s="2"/>
      <c r="G2199" s="3"/>
      <c r="I2199" s="64" t="str">
        <f t="shared" si="4"/>
        <v/>
      </c>
      <c r="J2199" s="13" t="str">
        <f t="shared" si="1840"/>
        <v/>
      </c>
      <c r="K2199" s="13" t="str">
        <f t="shared" si="1879"/>
        <v/>
      </c>
      <c r="L2199" s="65" t="str">
        <f t="shared" ref="L2199:Z2199" si="3119">if($E2199="","",if($E2199="Injured",if(and(L$1=year(today()),L$1&lt;=$I2199,L$1&gt;=$H2199),0,if(and(L$1&lt;=$I2199,L$1&gt;=$H2199),$F2199,"")),if($E2199="Dropped",if(and(L$1&lt;=$I2199,L$1&gt;=$H2199),if(Year($D2199)=L$1,$F2199*0.8,if((year($D2199)+1)=L$1,$F2199*0.6,$F2199*0.4)) ,""),if($E2199="Minors",0,if($E2199="FA Contract",if(and(L$1&lt;=$I2199,L$1&gt;=$H2199),$F2199,""),if($E2199="YP Contract",if(L$1=$H2199,500000,if(L$1=($H2199+1),1000000,if(L$1=($H2199+2),1500000,"")))))))))</f>
        <v/>
      </c>
      <c r="M2199" s="65" t="str">
        <f t="shared" si="3119"/>
        <v/>
      </c>
      <c r="N2199" s="65" t="str">
        <f t="shared" si="3119"/>
        <v/>
      </c>
      <c r="O2199" s="65" t="str">
        <f t="shared" si="3119"/>
        <v/>
      </c>
      <c r="P2199" s="65" t="str">
        <f t="shared" si="3119"/>
        <v/>
      </c>
      <c r="Q2199" s="65" t="str">
        <f t="shared" si="3119"/>
        <v/>
      </c>
      <c r="R2199" s="65" t="str">
        <f t="shared" si="3119"/>
        <v/>
      </c>
      <c r="S2199" s="65" t="str">
        <f t="shared" si="3119"/>
        <v/>
      </c>
      <c r="T2199" s="65" t="str">
        <f t="shared" si="3119"/>
        <v/>
      </c>
      <c r="U2199" s="65" t="str">
        <f t="shared" si="3119"/>
        <v/>
      </c>
      <c r="V2199" s="65" t="str">
        <f t="shared" si="3119"/>
        <v/>
      </c>
      <c r="W2199" s="65" t="str">
        <f t="shared" si="3119"/>
        <v/>
      </c>
      <c r="X2199" s="65" t="str">
        <f t="shared" si="3119"/>
        <v/>
      </c>
      <c r="Y2199" s="65" t="str">
        <f t="shared" si="3119"/>
        <v/>
      </c>
      <c r="Z2199" s="65" t="str">
        <f t="shared" si="3119"/>
        <v/>
      </c>
    </row>
    <row r="2200">
      <c r="B2200" s="23"/>
      <c r="C2200" s="9"/>
      <c r="D2200" s="9"/>
      <c r="E2200" s="9"/>
      <c r="F2200" s="2"/>
      <c r="G2200" s="3"/>
      <c r="I2200" s="64" t="str">
        <f t="shared" si="4"/>
        <v/>
      </c>
      <c r="J2200" s="13" t="str">
        <f t="shared" si="1840"/>
        <v/>
      </c>
      <c r="K2200" s="13" t="str">
        <f t="shared" si="1879"/>
        <v/>
      </c>
      <c r="L2200" s="65" t="str">
        <f t="shared" ref="L2200:Z2200" si="3120">if($E2200="","",if($E2200="Injured",if(and(L$1=year(today()),L$1&lt;=$I2200,L$1&gt;=$H2200),0,if(and(L$1&lt;=$I2200,L$1&gt;=$H2200),$F2200,"")),if($E2200="Dropped",if(and(L$1&lt;=$I2200,L$1&gt;=$H2200),if(Year($D2200)=L$1,$F2200*0.8,if((year($D2200)+1)=L$1,$F2200*0.6,$F2200*0.4)) ,""),if($E2200="Minors",0,if($E2200="FA Contract",if(and(L$1&lt;=$I2200,L$1&gt;=$H2200),$F2200,""),if($E2200="YP Contract",if(L$1=$H2200,500000,if(L$1=($H2200+1),1000000,if(L$1=($H2200+2),1500000,"")))))))))</f>
        <v/>
      </c>
      <c r="M2200" s="65" t="str">
        <f t="shared" si="3120"/>
        <v/>
      </c>
      <c r="N2200" s="65" t="str">
        <f t="shared" si="3120"/>
        <v/>
      </c>
      <c r="O2200" s="65" t="str">
        <f t="shared" si="3120"/>
        <v/>
      </c>
      <c r="P2200" s="65" t="str">
        <f t="shared" si="3120"/>
        <v/>
      </c>
      <c r="Q2200" s="65" t="str">
        <f t="shared" si="3120"/>
        <v/>
      </c>
      <c r="R2200" s="65" t="str">
        <f t="shared" si="3120"/>
        <v/>
      </c>
      <c r="S2200" s="65" t="str">
        <f t="shared" si="3120"/>
        <v/>
      </c>
      <c r="T2200" s="65" t="str">
        <f t="shared" si="3120"/>
        <v/>
      </c>
      <c r="U2200" s="65" t="str">
        <f t="shared" si="3120"/>
        <v/>
      </c>
      <c r="V2200" s="65" t="str">
        <f t="shared" si="3120"/>
        <v/>
      </c>
      <c r="W2200" s="65" t="str">
        <f t="shared" si="3120"/>
        <v/>
      </c>
      <c r="X2200" s="65" t="str">
        <f t="shared" si="3120"/>
        <v/>
      </c>
      <c r="Y2200" s="65" t="str">
        <f t="shared" si="3120"/>
        <v/>
      </c>
      <c r="Z2200" s="65" t="str">
        <f t="shared" si="3120"/>
        <v/>
      </c>
    </row>
    <row r="2201">
      <c r="B2201" s="23"/>
      <c r="C2201" s="9"/>
      <c r="D2201" s="9"/>
      <c r="E2201" s="9"/>
      <c r="F2201" s="2"/>
      <c r="G2201" s="3"/>
      <c r="I2201" s="64" t="str">
        <f t="shared" si="4"/>
        <v/>
      </c>
      <c r="J2201" s="13" t="str">
        <f t="shared" si="1840"/>
        <v/>
      </c>
      <c r="K2201" s="13" t="str">
        <f t="shared" si="1879"/>
        <v/>
      </c>
      <c r="L2201" s="65" t="str">
        <f t="shared" ref="L2201:Z2201" si="3121">if($E2201="","",if($E2201="Injured",if(and(L$1=year(today()),L$1&lt;=$I2201,L$1&gt;=$H2201),0,if(and(L$1&lt;=$I2201,L$1&gt;=$H2201),$F2201,"")),if($E2201="Dropped",if(and(L$1&lt;=$I2201,L$1&gt;=$H2201),if(Year($D2201)=L$1,$F2201*0.8,if((year($D2201)+1)=L$1,$F2201*0.6,$F2201*0.4)) ,""),if($E2201="Minors",0,if($E2201="FA Contract",if(and(L$1&lt;=$I2201,L$1&gt;=$H2201),$F2201,""),if($E2201="YP Contract",if(L$1=$H2201,500000,if(L$1=($H2201+1),1000000,if(L$1=($H2201+2),1500000,"")))))))))</f>
        <v/>
      </c>
      <c r="M2201" s="65" t="str">
        <f t="shared" si="3121"/>
        <v/>
      </c>
      <c r="N2201" s="65" t="str">
        <f t="shared" si="3121"/>
        <v/>
      </c>
      <c r="O2201" s="65" t="str">
        <f t="shared" si="3121"/>
        <v/>
      </c>
      <c r="P2201" s="65" t="str">
        <f t="shared" si="3121"/>
        <v/>
      </c>
      <c r="Q2201" s="65" t="str">
        <f t="shared" si="3121"/>
        <v/>
      </c>
      <c r="R2201" s="65" t="str">
        <f t="shared" si="3121"/>
        <v/>
      </c>
      <c r="S2201" s="65" t="str">
        <f t="shared" si="3121"/>
        <v/>
      </c>
      <c r="T2201" s="65" t="str">
        <f t="shared" si="3121"/>
        <v/>
      </c>
      <c r="U2201" s="65" t="str">
        <f t="shared" si="3121"/>
        <v/>
      </c>
      <c r="V2201" s="65" t="str">
        <f t="shared" si="3121"/>
        <v/>
      </c>
      <c r="W2201" s="65" t="str">
        <f t="shared" si="3121"/>
        <v/>
      </c>
      <c r="X2201" s="65" t="str">
        <f t="shared" si="3121"/>
        <v/>
      </c>
      <c r="Y2201" s="65" t="str">
        <f t="shared" si="3121"/>
        <v/>
      </c>
      <c r="Z2201" s="65" t="str">
        <f t="shared" si="3121"/>
        <v/>
      </c>
    </row>
    <row r="2202">
      <c r="B2202" s="23"/>
      <c r="C2202" s="9"/>
      <c r="D2202" s="9"/>
      <c r="E2202" s="9"/>
      <c r="F2202" s="2"/>
      <c r="G2202" s="3"/>
      <c r="I2202" s="64" t="str">
        <f t="shared" si="4"/>
        <v/>
      </c>
      <c r="J2202" s="13" t="str">
        <f t="shared" si="1840"/>
        <v/>
      </c>
      <c r="K2202" s="13" t="str">
        <f t="shared" si="1879"/>
        <v/>
      </c>
      <c r="L2202" s="65" t="str">
        <f t="shared" ref="L2202:Z2202" si="3122">if($E2202="","",if($E2202="Injured",if(and(L$1=year(today()),L$1&lt;=$I2202,L$1&gt;=$H2202),0,if(and(L$1&lt;=$I2202,L$1&gt;=$H2202),$F2202,"")),if($E2202="Dropped",if(and(L$1&lt;=$I2202,L$1&gt;=$H2202),if(Year($D2202)=L$1,$F2202*0.8,if((year($D2202)+1)=L$1,$F2202*0.6,$F2202*0.4)) ,""),if($E2202="Minors",0,if($E2202="FA Contract",if(and(L$1&lt;=$I2202,L$1&gt;=$H2202),$F2202,""),if($E2202="YP Contract",if(L$1=$H2202,500000,if(L$1=($H2202+1),1000000,if(L$1=($H2202+2),1500000,"")))))))))</f>
        <v/>
      </c>
      <c r="M2202" s="65" t="str">
        <f t="shared" si="3122"/>
        <v/>
      </c>
      <c r="N2202" s="65" t="str">
        <f t="shared" si="3122"/>
        <v/>
      </c>
      <c r="O2202" s="65" t="str">
        <f t="shared" si="3122"/>
        <v/>
      </c>
      <c r="P2202" s="65" t="str">
        <f t="shared" si="3122"/>
        <v/>
      </c>
      <c r="Q2202" s="65" t="str">
        <f t="shared" si="3122"/>
        <v/>
      </c>
      <c r="R2202" s="65" t="str">
        <f t="shared" si="3122"/>
        <v/>
      </c>
      <c r="S2202" s="65" t="str">
        <f t="shared" si="3122"/>
        <v/>
      </c>
      <c r="T2202" s="65" t="str">
        <f t="shared" si="3122"/>
        <v/>
      </c>
      <c r="U2202" s="65" t="str">
        <f t="shared" si="3122"/>
        <v/>
      </c>
      <c r="V2202" s="65" t="str">
        <f t="shared" si="3122"/>
        <v/>
      </c>
      <c r="W2202" s="65" t="str">
        <f t="shared" si="3122"/>
        <v/>
      </c>
      <c r="X2202" s="65" t="str">
        <f t="shared" si="3122"/>
        <v/>
      </c>
      <c r="Y2202" s="65" t="str">
        <f t="shared" si="3122"/>
        <v/>
      </c>
      <c r="Z2202" s="65" t="str">
        <f t="shared" si="3122"/>
        <v/>
      </c>
    </row>
    <row r="2203">
      <c r="B2203" s="23"/>
      <c r="C2203" s="9"/>
      <c r="D2203" s="9"/>
      <c r="E2203" s="9"/>
      <c r="F2203" s="2"/>
      <c r="G2203" s="3"/>
      <c r="I2203" s="64" t="str">
        <f t="shared" si="4"/>
        <v/>
      </c>
      <c r="J2203" s="13" t="str">
        <f t="shared" si="1840"/>
        <v/>
      </c>
      <c r="K2203" s="13" t="str">
        <f t="shared" si="1879"/>
        <v/>
      </c>
      <c r="L2203" s="65" t="str">
        <f t="shared" ref="L2203:Z2203" si="3123">if($E2203="","",if($E2203="Injured",if(and(L$1=year(today()),L$1&lt;=$I2203,L$1&gt;=$H2203),0,if(and(L$1&lt;=$I2203,L$1&gt;=$H2203),$F2203,"")),if($E2203="Dropped",if(and(L$1&lt;=$I2203,L$1&gt;=$H2203),if(Year($D2203)=L$1,$F2203*0.8,if((year($D2203)+1)=L$1,$F2203*0.6,$F2203*0.4)) ,""),if($E2203="Minors",0,if($E2203="FA Contract",if(and(L$1&lt;=$I2203,L$1&gt;=$H2203),$F2203,""),if($E2203="YP Contract",if(L$1=$H2203,500000,if(L$1=($H2203+1),1000000,if(L$1=($H2203+2),1500000,"")))))))))</f>
        <v/>
      </c>
      <c r="M2203" s="65" t="str">
        <f t="shared" si="3123"/>
        <v/>
      </c>
      <c r="N2203" s="65" t="str">
        <f t="shared" si="3123"/>
        <v/>
      </c>
      <c r="O2203" s="65" t="str">
        <f t="shared" si="3123"/>
        <v/>
      </c>
      <c r="P2203" s="65" t="str">
        <f t="shared" si="3123"/>
        <v/>
      </c>
      <c r="Q2203" s="65" t="str">
        <f t="shared" si="3123"/>
        <v/>
      </c>
      <c r="R2203" s="65" t="str">
        <f t="shared" si="3123"/>
        <v/>
      </c>
      <c r="S2203" s="65" t="str">
        <f t="shared" si="3123"/>
        <v/>
      </c>
      <c r="T2203" s="65" t="str">
        <f t="shared" si="3123"/>
        <v/>
      </c>
      <c r="U2203" s="65" t="str">
        <f t="shared" si="3123"/>
        <v/>
      </c>
      <c r="V2203" s="65" t="str">
        <f t="shared" si="3123"/>
        <v/>
      </c>
      <c r="W2203" s="65" t="str">
        <f t="shared" si="3123"/>
        <v/>
      </c>
      <c r="X2203" s="65" t="str">
        <f t="shared" si="3123"/>
        <v/>
      </c>
      <c r="Y2203" s="65" t="str">
        <f t="shared" si="3123"/>
        <v/>
      </c>
      <c r="Z2203" s="65" t="str">
        <f t="shared" si="3123"/>
        <v/>
      </c>
    </row>
    <row r="2204">
      <c r="B2204" s="23"/>
      <c r="C2204" s="9"/>
      <c r="D2204" s="9"/>
      <c r="E2204" s="9"/>
      <c r="F2204" s="2"/>
      <c r="G2204" s="3"/>
      <c r="I2204" s="64" t="str">
        <f t="shared" si="4"/>
        <v/>
      </c>
      <c r="J2204" s="13" t="str">
        <f t="shared" si="1840"/>
        <v/>
      </c>
      <c r="K2204" s="13" t="str">
        <f t="shared" si="1879"/>
        <v/>
      </c>
      <c r="L2204" s="65" t="str">
        <f t="shared" ref="L2204:Z2204" si="3124">if($E2204="","",if($E2204="Injured",if(and(L$1=year(today()),L$1&lt;=$I2204,L$1&gt;=$H2204),0,if(and(L$1&lt;=$I2204,L$1&gt;=$H2204),$F2204,"")),if($E2204="Dropped",if(and(L$1&lt;=$I2204,L$1&gt;=$H2204),if(Year($D2204)=L$1,$F2204*0.8,if((year($D2204)+1)=L$1,$F2204*0.6,$F2204*0.4)) ,""),if($E2204="Minors",0,if($E2204="FA Contract",if(and(L$1&lt;=$I2204,L$1&gt;=$H2204),$F2204,""),if($E2204="YP Contract",if(L$1=$H2204,500000,if(L$1=($H2204+1),1000000,if(L$1=($H2204+2),1500000,"")))))))))</f>
        <v/>
      </c>
      <c r="M2204" s="65" t="str">
        <f t="shared" si="3124"/>
        <v/>
      </c>
      <c r="N2204" s="65" t="str">
        <f t="shared" si="3124"/>
        <v/>
      </c>
      <c r="O2204" s="65" t="str">
        <f t="shared" si="3124"/>
        <v/>
      </c>
      <c r="P2204" s="65" t="str">
        <f t="shared" si="3124"/>
        <v/>
      </c>
      <c r="Q2204" s="65" t="str">
        <f t="shared" si="3124"/>
        <v/>
      </c>
      <c r="R2204" s="65" t="str">
        <f t="shared" si="3124"/>
        <v/>
      </c>
      <c r="S2204" s="65" t="str">
        <f t="shared" si="3124"/>
        <v/>
      </c>
      <c r="T2204" s="65" t="str">
        <f t="shared" si="3124"/>
        <v/>
      </c>
      <c r="U2204" s="65" t="str">
        <f t="shared" si="3124"/>
        <v/>
      </c>
      <c r="V2204" s="65" t="str">
        <f t="shared" si="3124"/>
        <v/>
      </c>
      <c r="W2204" s="65" t="str">
        <f t="shared" si="3124"/>
        <v/>
      </c>
      <c r="X2204" s="65" t="str">
        <f t="shared" si="3124"/>
        <v/>
      </c>
      <c r="Y2204" s="65" t="str">
        <f t="shared" si="3124"/>
        <v/>
      </c>
      <c r="Z2204" s="65" t="str">
        <f t="shared" si="3124"/>
        <v/>
      </c>
    </row>
    <row r="2205">
      <c r="B2205" s="23"/>
      <c r="C2205" s="9"/>
      <c r="D2205" s="9"/>
      <c r="E2205" s="9"/>
      <c r="F2205" s="2"/>
      <c r="G2205" s="3"/>
      <c r="I2205" s="64" t="str">
        <f t="shared" si="4"/>
        <v/>
      </c>
      <c r="J2205" s="13" t="str">
        <f t="shared" si="1840"/>
        <v/>
      </c>
      <c r="K2205" s="13" t="str">
        <f t="shared" si="1879"/>
        <v/>
      </c>
      <c r="L2205" s="65" t="str">
        <f t="shared" ref="L2205:Z2205" si="3125">if($E2205="","",if($E2205="Injured",if(and(L$1=year(today()),L$1&lt;=$I2205,L$1&gt;=$H2205),0,if(and(L$1&lt;=$I2205,L$1&gt;=$H2205),$F2205,"")),if($E2205="Dropped",if(and(L$1&lt;=$I2205,L$1&gt;=$H2205),if(Year($D2205)=L$1,$F2205*0.8,if((year($D2205)+1)=L$1,$F2205*0.6,$F2205*0.4)) ,""),if($E2205="Minors",0,if($E2205="FA Contract",if(and(L$1&lt;=$I2205,L$1&gt;=$H2205),$F2205,""),if($E2205="YP Contract",if(L$1=$H2205,500000,if(L$1=($H2205+1),1000000,if(L$1=($H2205+2),1500000,"")))))))))</f>
        <v/>
      </c>
      <c r="M2205" s="65" t="str">
        <f t="shared" si="3125"/>
        <v/>
      </c>
      <c r="N2205" s="65" t="str">
        <f t="shared" si="3125"/>
        <v/>
      </c>
      <c r="O2205" s="65" t="str">
        <f t="shared" si="3125"/>
        <v/>
      </c>
      <c r="P2205" s="65" t="str">
        <f t="shared" si="3125"/>
        <v/>
      </c>
      <c r="Q2205" s="65" t="str">
        <f t="shared" si="3125"/>
        <v/>
      </c>
      <c r="R2205" s="65" t="str">
        <f t="shared" si="3125"/>
        <v/>
      </c>
      <c r="S2205" s="65" t="str">
        <f t="shared" si="3125"/>
        <v/>
      </c>
      <c r="T2205" s="65" t="str">
        <f t="shared" si="3125"/>
        <v/>
      </c>
      <c r="U2205" s="65" t="str">
        <f t="shared" si="3125"/>
        <v/>
      </c>
      <c r="V2205" s="65" t="str">
        <f t="shared" si="3125"/>
        <v/>
      </c>
      <c r="W2205" s="65" t="str">
        <f t="shared" si="3125"/>
        <v/>
      </c>
      <c r="X2205" s="65" t="str">
        <f t="shared" si="3125"/>
        <v/>
      </c>
      <c r="Y2205" s="65" t="str">
        <f t="shared" si="3125"/>
        <v/>
      </c>
      <c r="Z2205" s="65" t="str">
        <f t="shared" si="3125"/>
        <v/>
      </c>
    </row>
    <row r="2206">
      <c r="B2206" s="23"/>
      <c r="C2206" s="9"/>
      <c r="D2206" s="9"/>
      <c r="E2206" s="9"/>
      <c r="F2206" s="2"/>
      <c r="G2206" s="3"/>
      <c r="I2206" s="64" t="str">
        <f t="shared" si="4"/>
        <v/>
      </c>
      <c r="J2206" s="13" t="str">
        <f t="shared" si="1840"/>
        <v/>
      </c>
      <c r="K2206" s="13" t="str">
        <f t="shared" si="1879"/>
        <v/>
      </c>
      <c r="L2206" s="65" t="str">
        <f t="shared" ref="L2206:Z2206" si="3126">if($E2206="","",if($E2206="Injured",if(and(L$1=year(today()),L$1&lt;=$I2206,L$1&gt;=$H2206),0,if(and(L$1&lt;=$I2206,L$1&gt;=$H2206),$F2206,"")),if($E2206="Dropped",if(and(L$1&lt;=$I2206,L$1&gt;=$H2206),if(Year($D2206)=L$1,$F2206*0.8,if((year($D2206)+1)=L$1,$F2206*0.6,$F2206*0.4)) ,""),if($E2206="Minors",0,if($E2206="FA Contract",if(and(L$1&lt;=$I2206,L$1&gt;=$H2206),$F2206,""),if($E2206="YP Contract",if(L$1=$H2206,500000,if(L$1=($H2206+1),1000000,if(L$1=($H2206+2),1500000,"")))))))))</f>
        <v/>
      </c>
      <c r="M2206" s="65" t="str">
        <f t="shared" si="3126"/>
        <v/>
      </c>
      <c r="N2206" s="65" t="str">
        <f t="shared" si="3126"/>
        <v/>
      </c>
      <c r="O2206" s="65" t="str">
        <f t="shared" si="3126"/>
        <v/>
      </c>
      <c r="P2206" s="65" t="str">
        <f t="shared" si="3126"/>
        <v/>
      </c>
      <c r="Q2206" s="65" t="str">
        <f t="shared" si="3126"/>
        <v/>
      </c>
      <c r="R2206" s="65" t="str">
        <f t="shared" si="3126"/>
        <v/>
      </c>
      <c r="S2206" s="65" t="str">
        <f t="shared" si="3126"/>
        <v/>
      </c>
      <c r="T2206" s="65" t="str">
        <f t="shared" si="3126"/>
        <v/>
      </c>
      <c r="U2206" s="65" t="str">
        <f t="shared" si="3126"/>
        <v/>
      </c>
      <c r="V2206" s="65" t="str">
        <f t="shared" si="3126"/>
        <v/>
      </c>
      <c r="W2206" s="65" t="str">
        <f t="shared" si="3126"/>
        <v/>
      </c>
      <c r="X2206" s="65" t="str">
        <f t="shared" si="3126"/>
        <v/>
      </c>
      <c r="Y2206" s="65" t="str">
        <f t="shared" si="3126"/>
        <v/>
      </c>
      <c r="Z2206" s="65" t="str">
        <f t="shared" si="3126"/>
        <v/>
      </c>
    </row>
    <row r="2207">
      <c r="B2207" s="23"/>
      <c r="C2207" s="9"/>
      <c r="D2207" s="9"/>
      <c r="E2207" s="9"/>
      <c r="F2207" s="2"/>
      <c r="G2207" s="3"/>
      <c r="I2207" s="64" t="str">
        <f t="shared" si="4"/>
        <v/>
      </c>
      <c r="J2207" s="13" t="str">
        <f t="shared" si="1840"/>
        <v/>
      </c>
      <c r="K2207" s="13" t="str">
        <f t="shared" si="1879"/>
        <v/>
      </c>
      <c r="L2207" s="65" t="str">
        <f t="shared" ref="L2207:Z2207" si="3127">if($E2207="","",if($E2207="Injured",if(and(L$1=year(today()),L$1&lt;=$I2207,L$1&gt;=$H2207),0,if(and(L$1&lt;=$I2207,L$1&gt;=$H2207),$F2207,"")),if($E2207="Dropped",if(and(L$1&lt;=$I2207,L$1&gt;=$H2207),if(Year($D2207)=L$1,$F2207*0.8,if((year($D2207)+1)=L$1,$F2207*0.6,$F2207*0.4)) ,""),if($E2207="Minors",0,if($E2207="FA Contract",if(and(L$1&lt;=$I2207,L$1&gt;=$H2207),$F2207,""),if($E2207="YP Contract",if(L$1=$H2207,500000,if(L$1=($H2207+1),1000000,if(L$1=($H2207+2),1500000,"")))))))))</f>
        <v/>
      </c>
      <c r="M2207" s="65" t="str">
        <f t="shared" si="3127"/>
        <v/>
      </c>
      <c r="N2207" s="65" t="str">
        <f t="shared" si="3127"/>
        <v/>
      </c>
      <c r="O2207" s="65" t="str">
        <f t="shared" si="3127"/>
        <v/>
      </c>
      <c r="P2207" s="65" t="str">
        <f t="shared" si="3127"/>
        <v/>
      </c>
      <c r="Q2207" s="65" t="str">
        <f t="shared" si="3127"/>
        <v/>
      </c>
      <c r="R2207" s="65" t="str">
        <f t="shared" si="3127"/>
        <v/>
      </c>
      <c r="S2207" s="65" t="str">
        <f t="shared" si="3127"/>
        <v/>
      </c>
      <c r="T2207" s="65" t="str">
        <f t="shared" si="3127"/>
        <v/>
      </c>
      <c r="U2207" s="65" t="str">
        <f t="shared" si="3127"/>
        <v/>
      </c>
      <c r="V2207" s="65" t="str">
        <f t="shared" si="3127"/>
        <v/>
      </c>
      <c r="W2207" s="65" t="str">
        <f t="shared" si="3127"/>
        <v/>
      </c>
      <c r="X2207" s="65" t="str">
        <f t="shared" si="3127"/>
        <v/>
      </c>
      <c r="Y2207" s="65" t="str">
        <f t="shared" si="3127"/>
        <v/>
      </c>
      <c r="Z2207" s="65" t="str">
        <f t="shared" si="3127"/>
        <v/>
      </c>
    </row>
    <row r="2208">
      <c r="B2208" s="23"/>
      <c r="C2208" s="9"/>
      <c r="D2208" s="9"/>
      <c r="E2208" s="9"/>
      <c r="F2208" s="2"/>
      <c r="G2208" s="3"/>
      <c r="I2208" s="64" t="str">
        <f t="shared" si="4"/>
        <v/>
      </c>
      <c r="J2208" s="13" t="str">
        <f t="shared" si="1840"/>
        <v/>
      </c>
      <c r="K2208" s="13" t="str">
        <f t="shared" si="1879"/>
        <v/>
      </c>
      <c r="L2208" s="65" t="str">
        <f t="shared" ref="L2208:Z2208" si="3128">if($E2208="","",if($E2208="Injured",if(and(L$1=year(today()),L$1&lt;=$I2208,L$1&gt;=$H2208),0,if(and(L$1&lt;=$I2208,L$1&gt;=$H2208),$F2208,"")),if($E2208="Dropped",if(and(L$1&lt;=$I2208,L$1&gt;=$H2208),if(Year($D2208)=L$1,$F2208*0.8,if((year($D2208)+1)=L$1,$F2208*0.6,$F2208*0.4)) ,""),if($E2208="Minors",0,if($E2208="FA Contract",if(and(L$1&lt;=$I2208,L$1&gt;=$H2208),$F2208,""),if($E2208="YP Contract",if(L$1=$H2208,500000,if(L$1=($H2208+1),1000000,if(L$1=($H2208+2),1500000,"")))))))))</f>
        <v/>
      </c>
      <c r="M2208" s="65" t="str">
        <f t="shared" si="3128"/>
        <v/>
      </c>
      <c r="N2208" s="65" t="str">
        <f t="shared" si="3128"/>
        <v/>
      </c>
      <c r="O2208" s="65" t="str">
        <f t="shared" si="3128"/>
        <v/>
      </c>
      <c r="P2208" s="65" t="str">
        <f t="shared" si="3128"/>
        <v/>
      </c>
      <c r="Q2208" s="65" t="str">
        <f t="shared" si="3128"/>
        <v/>
      </c>
      <c r="R2208" s="65" t="str">
        <f t="shared" si="3128"/>
        <v/>
      </c>
      <c r="S2208" s="65" t="str">
        <f t="shared" si="3128"/>
        <v/>
      </c>
      <c r="T2208" s="65" t="str">
        <f t="shared" si="3128"/>
        <v/>
      </c>
      <c r="U2208" s="65" t="str">
        <f t="shared" si="3128"/>
        <v/>
      </c>
      <c r="V2208" s="65" t="str">
        <f t="shared" si="3128"/>
        <v/>
      </c>
      <c r="W2208" s="65" t="str">
        <f t="shared" si="3128"/>
        <v/>
      </c>
      <c r="X2208" s="65" t="str">
        <f t="shared" si="3128"/>
        <v/>
      </c>
      <c r="Y2208" s="65" t="str">
        <f t="shared" si="3128"/>
        <v/>
      </c>
      <c r="Z2208" s="65" t="str">
        <f t="shared" si="3128"/>
        <v/>
      </c>
    </row>
    <row r="2209">
      <c r="B2209" s="23"/>
      <c r="C2209" s="9"/>
      <c r="D2209" s="9"/>
      <c r="E2209" s="9"/>
      <c r="F2209" s="2"/>
      <c r="G2209" s="3"/>
      <c r="I2209" s="64" t="str">
        <f t="shared" si="4"/>
        <v/>
      </c>
      <c r="J2209" s="13" t="str">
        <f t="shared" si="1840"/>
        <v/>
      </c>
      <c r="K2209" s="13" t="str">
        <f t="shared" si="1879"/>
        <v/>
      </c>
      <c r="L2209" s="65" t="str">
        <f t="shared" ref="L2209:Z2209" si="3129">if($E2209="","",if($E2209="Injured",if(and(L$1=year(today()),L$1&lt;=$I2209,L$1&gt;=$H2209),0,if(and(L$1&lt;=$I2209,L$1&gt;=$H2209),$F2209,"")),if($E2209="Dropped",if(and(L$1&lt;=$I2209,L$1&gt;=$H2209),if(Year($D2209)=L$1,$F2209*0.8,if((year($D2209)+1)=L$1,$F2209*0.6,$F2209*0.4)) ,""),if($E2209="Minors",0,if($E2209="FA Contract",if(and(L$1&lt;=$I2209,L$1&gt;=$H2209),$F2209,""),if($E2209="YP Contract",if(L$1=$H2209,500000,if(L$1=($H2209+1),1000000,if(L$1=($H2209+2),1500000,"")))))))))</f>
        <v/>
      </c>
      <c r="M2209" s="65" t="str">
        <f t="shared" si="3129"/>
        <v/>
      </c>
      <c r="N2209" s="65" t="str">
        <f t="shared" si="3129"/>
        <v/>
      </c>
      <c r="O2209" s="65" t="str">
        <f t="shared" si="3129"/>
        <v/>
      </c>
      <c r="P2209" s="65" t="str">
        <f t="shared" si="3129"/>
        <v/>
      </c>
      <c r="Q2209" s="65" t="str">
        <f t="shared" si="3129"/>
        <v/>
      </c>
      <c r="R2209" s="65" t="str">
        <f t="shared" si="3129"/>
        <v/>
      </c>
      <c r="S2209" s="65" t="str">
        <f t="shared" si="3129"/>
        <v/>
      </c>
      <c r="T2209" s="65" t="str">
        <f t="shared" si="3129"/>
        <v/>
      </c>
      <c r="U2209" s="65" t="str">
        <f t="shared" si="3129"/>
        <v/>
      </c>
      <c r="V2209" s="65" t="str">
        <f t="shared" si="3129"/>
        <v/>
      </c>
      <c r="W2209" s="65" t="str">
        <f t="shared" si="3129"/>
        <v/>
      </c>
      <c r="X2209" s="65" t="str">
        <f t="shared" si="3129"/>
        <v/>
      </c>
      <c r="Y2209" s="65" t="str">
        <f t="shared" si="3129"/>
        <v/>
      </c>
      <c r="Z2209" s="65" t="str">
        <f t="shared" si="3129"/>
        <v/>
      </c>
    </row>
    <row r="2210">
      <c r="B2210" s="23"/>
      <c r="C2210" s="9"/>
      <c r="D2210" s="9"/>
      <c r="E2210" s="9"/>
      <c r="F2210" s="2"/>
      <c r="G2210" s="3"/>
      <c r="I2210" s="64" t="str">
        <f t="shared" si="4"/>
        <v/>
      </c>
      <c r="J2210" s="13" t="str">
        <f t="shared" si="1840"/>
        <v/>
      </c>
      <c r="K2210" s="13" t="str">
        <f t="shared" si="1879"/>
        <v/>
      </c>
      <c r="L2210" s="65" t="str">
        <f t="shared" ref="L2210:Z2210" si="3130">if($E2210="","",if($E2210="Injured",if(and(L$1=year(today()),L$1&lt;=$I2210,L$1&gt;=$H2210),0,if(and(L$1&lt;=$I2210,L$1&gt;=$H2210),$F2210,"")),if($E2210="Dropped",if(and(L$1&lt;=$I2210,L$1&gt;=$H2210),if(Year($D2210)=L$1,$F2210*0.8,if((year($D2210)+1)=L$1,$F2210*0.6,$F2210*0.4)) ,""),if($E2210="Minors",0,if($E2210="FA Contract",if(and(L$1&lt;=$I2210,L$1&gt;=$H2210),$F2210,""),if($E2210="YP Contract",if(L$1=$H2210,500000,if(L$1=($H2210+1),1000000,if(L$1=($H2210+2),1500000,"")))))))))</f>
        <v/>
      </c>
      <c r="M2210" s="65" t="str">
        <f t="shared" si="3130"/>
        <v/>
      </c>
      <c r="N2210" s="65" t="str">
        <f t="shared" si="3130"/>
        <v/>
      </c>
      <c r="O2210" s="65" t="str">
        <f t="shared" si="3130"/>
        <v/>
      </c>
      <c r="P2210" s="65" t="str">
        <f t="shared" si="3130"/>
        <v/>
      </c>
      <c r="Q2210" s="65" t="str">
        <f t="shared" si="3130"/>
        <v/>
      </c>
      <c r="R2210" s="65" t="str">
        <f t="shared" si="3130"/>
        <v/>
      </c>
      <c r="S2210" s="65" t="str">
        <f t="shared" si="3130"/>
        <v/>
      </c>
      <c r="T2210" s="65" t="str">
        <f t="shared" si="3130"/>
        <v/>
      </c>
      <c r="U2210" s="65" t="str">
        <f t="shared" si="3130"/>
        <v/>
      </c>
      <c r="V2210" s="65" t="str">
        <f t="shared" si="3130"/>
        <v/>
      </c>
      <c r="W2210" s="65" t="str">
        <f t="shared" si="3130"/>
        <v/>
      </c>
      <c r="X2210" s="65" t="str">
        <f t="shared" si="3130"/>
        <v/>
      </c>
      <c r="Y2210" s="65" t="str">
        <f t="shared" si="3130"/>
        <v/>
      </c>
      <c r="Z2210" s="65" t="str">
        <f t="shared" si="3130"/>
        <v/>
      </c>
    </row>
    <row r="2211">
      <c r="B2211" s="23"/>
      <c r="C2211" s="9"/>
      <c r="D2211" s="9"/>
      <c r="E2211" s="9"/>
      <c r="F2211" s="2"/>
      <c r="G2211" s="3"/>
      <c r="I2211" s="64" t="str">
        <f t="shared" si="4"/>
        <v/>
      </c>
      <c r="J2211" s="13" t="str">
        <f t="shared" si="1840"/>
        <v/>
      </c>
      <c r="K2211" s="13" t="str">
        <f t="shared" si="1879"/>
        <v/>
      </c>
      <c r="L2211" s="65" t="str">
        <f t="shared" ref="L2211:Z2211" si="3131">if($E2211="","",if($E2211="Injured",if(and(L$1=year(today()),L$1&lt;=$I2211,L$1&gt;=$H2211),0,if(and(L$1&lt;=$I2211,L$1&gt;=$H2211),$F2211,"")),if($E2211="Dropped",if(and(L$1&lt;=$I2211,L$1&gt;=$H2211),if(Year($D2211)=L$1,$F2211*0.8,if((year($D2211)+1)=L$1,$F2211*0.6,$F2211*0.4)) ,""),if($E2211="Minors",0,if($E2211="FA Contract",if(and(L$1&lt;=$I2211,L$1&gt;=$H2211),$F2211,""),if($E2211="YP Contract",if(L$1=$H2211,500000,if(L$1=($H2211+1),1000000,if(L$1=($H2211+2),1500000,"")))))))))</f>
        <v/>
      </c>
      <c r="M2211" s="65" t="str">
        <f t="shared" si="3131"/>
        <v/>
      </c>
      <c r="N2211" s="65" t="str">
        <f t="shared" si="3131"/>
        <v/>
      </c>
      <c r="O2211" s="65" t="str">
        <f t="shared" si="3131"/>
        <v/>
      </c>
      <c r="P2211" s="65" t="str">
        <f t="shared" si="3131"/>
        <v/>
      </c>
      <c r="Q2211" s="65" t="str">
        <f t="shared" si="3131"/>
        <v/>
      </c>
      <c r="R2211" s="65" t="str">
        <f t="shared" si="3131"/>
        <v/>
      </c>
      <c r="S2211" s="65" t="str">
        <f t="shared" si="3131"/>
        <v/>
      </c>
      <c r="T2211" s="65" t="str">
        <f t="shared" si="3131"/>
        <v/>
      </c>
      <c r="U2211" s="65" t="str">
        <f t="shared" si="3131"/>
        <v/>
      </c>
      <c r="V2211" s="65" t="str">
        <f t="shared" si="3131"/>
        <v/>
      </c>
      <c r="W2211" s="65" t="str">
        <f t="shared" si="3131"/>
        <v/>
      </c>
      <c r="X2211" s="65" t="str">
        <f t="shared" si="3131"/>
        <v/>
      </c>
      <c r="Y2211" s="65" t="str">
        <f t="shared" si="3131"/>
        <v/>
      </c>
      <c r="Z2211" s="65" t="str">
        <f t="shared" si="3131"/>
        <v/>
      </c>
    </row>
    <row r="2212">
      <c r="B2212" s="23"/>
      <c r="C2212" s="9"/>
      <c r="D2212" s="9"/>
      <c r="E2212" s="9"/>
      <c r="F2212" s="2"/>
      <c r="G2212" s="3"/>
      <c r="I2212" s="64" t="str">
        <f t="shared" si="4"/>
        <v/>
      </c>
      <c r="J2212" s="13" t="str">
        <f t="shared" si="1840"/>
        <v/>
      </c>
      <c r="K2212" s="13" t="str">
        <f t="shared" si="1879"/>
        <v/>
      </c>
      <c r="L2212" s="65" t="str">
        <f t="shared" ref="L2212:Z2212" si="3132">if($E2212="","",if($E2212="Injured",if(and(L$1=year(today()),L$1&lt;=$I2212,L$1&gt;=$H2212),0,if(and(L$1&lt;=$I2212,L$1&gt;=$H2212),$F2212,"")),if($E2212="Dropped",if(and(L$1&lt;=$I2212,L$1&gt;=$H2212),if(Year($D2212)=L$1,$F2212*0.8,if((year($D2212)+1)=L$1,$F2212*0.6,$F2212*0.4)) ,""),if($E2212="Minors",0,if($E2212="FA Contract",if(and(L$1&lt;=$I2212,L$1&gt;=$H2212),$F2212,""),if($E2212="YP Contract",if(L$1=$H2212,500000,if(L$1=($H2212+1),1000000,if(L$1=($H2212+2),1500000,"")))))))))</f>
        <v/>
      </c>
      <c r="M2212" s="65" t="str">
        <f t="shared" si="3132"/>
        <v/>
      </c>
      <c r="N2212" s="65" t="str">
        <f t="shared" si="3132"/>
        <v/>
      </c>
      <c r="O2212" s="65" t="str">
        <f t="shared" si="3132"/>
        <v/>
      </c>
      <c r="P2212" s="65" t="str">
        <f t="shared" si="3132"/>
        <v/>
      </c>
      <c r="Q2212" s="65" t="str">
        <f t="shared" si="3132"/>
        <v/>
      </c>
      <c r="R2212" s="65" t="str">
        <f t="shared" si="3132"/>
        <v/>
      </c>
      <c r="S2212" s="65" t="str">
        <f t="shared" si="3132"/>
        <v/>
      </c>
      <c r="T2212" s="65" t="str">
        <f t="shared" si="3132"/>
        <v/>
      </c>
      <c r="U2212" s="65" t="str">
        <f t="shared" si="3132"/>
        <v/>
      </c>
      <c r="V2212" s="65" t="str">
        <f t="shared" si="3132"/>
        <v/>
      </c>
      <c r="W2212" s="65" t="str">
        <f t="shared" si="3132"/>
        <v/>
      </c>
      <c r="X2212" s="65" t="str">
        <f t="shared" si="3132"/>
        <v/>
      </c>
      <c r="Y2212" s="65" t="str">
        <f t="shared" si="3132"/>
        <v/>
      </c>
      <c r="Z2212" s="65" t="str">
        <f t="shared" si="3132"/>
        <v/>
      </c>
    </row>
    <row r="2213">
      <c r="B2213" s="23"/>
      <c r="C2213" s="9"/>
      <c r="D2213" s="9"/>
      <c r="E2213" s="9"/>
      <c r="F2213" s="2"/>
      <c r="G2213" s="3"/>
      <c r="I2213" s="64" t="str">
        <f t="shared" si="4"/>
        <v/>
      </c>
      <c r="J2213" s="13" t="str">
        <f t="shared" si="1840"/>
        <v/>
      </c>
      <c r="K2213" s="13" t="str">
        <f t="shared" si="1879"/>
        <v/>
      </c>
      <c r="L2213" s="65" t="str">
        <f t="shared" ref="L2213:Z2213" si="3133">if($E2213="","",if($E2213="Injured",if(and(L$1=year(today()),L$1&lt;=$I2213,L$1&gt;=$H2213),0,if(and(L$1&lt;=$I2213,L$1&gt;=$H2213),$F2213,"")),if($E2213="Dropped",if(and(L$1&lt;=$I2213,L$1&gt;=$H2213),if(Year($D2213)=L$1,$F2213*0.8,if((year($D2213)+1)=L$1,$F2213*0.6,$F2213*0.4)) ,""),if($E2213="Minors",0,if($E2213="FA Contract",if(and(L$1&lt;=$I2213,L$1&gt;=$H2213),$F2213,""),if($E2213="YP Contract",if(L$1=$H2213,500000,if(L$1=($H2213+1),1000000,if(L$1=($H2213+2),1500000,"")))))))))</f>
        <v/>
      </c>
      <c r="M2213" s="65" t="str">
        <f t="shared" si="3133"/>
        <v/>
      </c>
      <c r="N2213" s="65" t="str">
        <f t="shared" si="3133"/>
        <v/>
      </c>
      <c r="O2213" s="65" t="str">
        <f t="shared" si="3133"/>
        <v/>
      </c>
      <c r="P2213" s="65" t="str">
        <f t="shared" si="3133"/>
        <v/>
      </c>
      <c r="Q2213" s="65" t="str">
        <f t="shared" si="3133"/>
        <v/>
      </c>
      <c r="R2213" s="65" t="str">
        <f t="shared" si="3133"/>
        <v/>
      </c>
      <c r="S2213" s="65" t="str">
        <f t="shared" si="3133"/>
        <v/>
      </c>
      <c r="T2213" s="65" t="str">
        <f t="shared" si="3133"/>
        <v/>
      </c>
      <c r="U2213" s="65" t="str">
        <f t="shared" si="3133"/>
        <v/>
      </c>
      <c r="V2213" s="65" t="str">
        <f t="shared" si="3133"/>
        <v/>
      </c>
      <c r="W2213" s="65" t="str">
        <f t="shared" si="3133"/>
        <v/>
      </c>
      <c r="X2213" s="65" t="str">
        <f t="shared" si="3133"/>
        <v/>
      </c>
      <c r="Y2213" s="65" t="str">
        <f t="shared" si="3133"/>
        <v/>
      </c>
      <c r="Z2213" s="65" t="str">
        <f t="shared" si="3133"/>
        <v/>
      </c>
    </row>
    <row r="2214">
      <c r="B2214" s="23"/>
      <c r="C2214" s="9"/>
      <c r="D2214" s="9"/>
      <c r="E2214" s="9"/>
      <c r="F2214" s="2"/>
      <c r="G2214" s="3"/>
      <c r="I2214" s="64" t="str">
        <f t="shared" si="4"/>
        <v/>
      </c>
      <c r="J2214" s="13" t="str">
        <f t="shared" si="1840"/>
        <v/>
      </c>
      <c r="K2214" s="13" t="str">
        <f t="shared" si="1879"/>
        <v/>
      </c>
      <c r="L2214" s="65" t="str">
        <f t="shared" ref="L2214:Z2214" si="3134">if($E2214="","",if($E2214="Injured",if(and(L$1=year(today()),L$1&lt;=$I2214,L$1&gt;=$H2214),0,if(and(L$1&lt;=$I2214,L$1&gt;=$H2214),$F2214,"")),if($E2214="Dropped",if(and(L$1&lt;=$I2214,L$1&gt;=$H2214),if(Year($D2214)=L$1,$F2214*0.8,if((year($D2214)+1)=L$1,$F2214*0.6,$F2214*0.4)) ,""),if($E2214="Minors",0,if($E2214="FA Contract",if(and(L$1&lt;=$I2214,L$1&gt;=$H2214),$F2214,""),if($E2214="YP Contract",if(L$1=$H2214,500000,if(L$1=($H2214+1),1000000,if(L$1=($H2214+2),1500000,"")))))))))</f>
        <v/>
      </c>
      <c r="M2214" s="65" t="str">
        <f t="shared" si="3134"/>
        <v/>
      </c>
      <c r="N2214" s="65" t="str">
        <f t="shared" si="3134"/>
        <v/>
      </c>
      <c r="O2214" s="65" t="str">
        <f t="shared" si="3134"/>
        <v/>
      </c>
      <c r="P2214" s="65" t="str">
        <f t="shared" si="3134"/>
        <v/>
      </c>
      <c r="Q2214" s="65" t="str">
        <f t="shared" si="3134"/>
        <v/>
      </c>
      <c r="R2214" s="65" t="str">
        <f t="shared" si="3134"/>
        <v/>
      </c>
      <c r="S2214" s="65" t="str">
        <f t="shared" si="3134"/>
        <v/>
      </c>
      <c r="T2214" s="65" t="str">
        <f t="shared" si="3134"/>
        <v/>
      </c>
      <c r="U2214" s="65" t="str">
        <f t="shared" si="3134"/>
        <v/>
      </c>
      <c r="V2214" s="65" t="str">
        <f t="shared" si="3134"/>
        <v/>
      </c>
      <c r="W2214" s="65" t="str">
        <f t="shared" si="3134"/>
        <v/>
      </c>
      <c r="X2214" s="65" t="str">
        <f t="shared" si="3134"/>
        <v/>
      </c>
      <c r="Y2214" s="65" t="str">
        <f t="shared" si="3134"/>
        <v/>
      </c>
      <c r="Z2214" s="65" t="str">
        <f t="shared" si="3134"/>
        <v/>
      </c>
    </row>
    <row r="2215">
      <c r="B2215" s="23"/>
      <c r="C2215" s="9"/>
      <c r="D2215" s="9"/>
      <c r="E2215" s="9"/>
      <c r="F2215" s="2"/>
      <c r="G2215" s="3"/>
      <c r="I2215" s="64" t="str">
        <f t="shared" si="4"/>
        <v/>
      </c>
      <c r="J2215" s="13" t="str">
        <f t="shared" si="1840"/>
        <v/>
      </c>
      <c r="K2215" s="13" t="str">
        <f t="shared" si="1879"/>
        <v/>
      </c>
      <c r="L2215" s="65" t="str">
        <f t="shared" ref="L2215:Z2215" si="3135">if($E2215="","",if($E2215="Injured",if(and(L$1=year(today()),L$1&lt;=$I2215,L$1&gt;=$H2215),0,if(and(L$1&lt;=$I2215,L$1&gt;=$H2215),$F2215,"")),if($E2215="Dropped",if(and(L$1&lt;=$I2215,L$1&gt;=$H2215),if(Year($D2215)=L$1,$F2215*0.8,if((year($D2215)+1)=L$1,$F2215*0.6,$F2215*0.4)) ,""),if($E2215="Minors",0,if($E2215="FA Contract",if(and(L$1&lt;=$I2215,L$1&gt;=$H2215),$F2215,""),if($E2215="YP Contract",if(L$1=$H2215,500000,if(L$1=($H2215+1),1000000,if(L$1=($H2215+2),1500000,"")))))))))</f>
        <v/>
      </c>
      <c r="M2215" s="65" t="str">
        <f t="shared" si="3135"/>
        <v/>
      </c>
      <c r="N2215" s="65" t="str">
        <f t="shared" si="3135"/>
        <v/>
      </c>
      <c r="O2215" s="65" t="str">
        <f t="shared" si="3135"/>
        <v/>
      </c>
      <c r="P2215" s="65" t="str">
        <f t="shared" si="3135"/>
        <v/>
      </c>
      <c r="Q2215" s="65" t="str">
        <f t="shared" si="3135"/>
        <v/>
      </c>
      <c r="R2215" s="65" t="str">
        <f t="shared" si="3135"/>
        <v/>
      </c>
      <c r="S2215" s="65" t="str">
        <f t="shared" si="3135"/>
        <v/>
      </c>
      <c r="T2215" s="65" t="str">
        <f t="shared" si="3135"/>
        <v/>
      </c>
      <c r="U2215" s="65" t="str">
        <f t="shared" si="3135"/>
        <v/>
      </c>
      <c r="V2215" s="65" t="str">
        <f t="shared" si="3135"/>
        <v/>
      </c>
      <c r="W2215" s="65" t="str">
        <f t="shared" si="3135"/>
        <v/>
      </c>
      <c r="X2215" s="65" t="str">
        <f t="shared" si="3135"/>
        <v/>
      </c>
      <c r="Y2215" s="65" t="str">
        <f t="shared" si="3135"/>
        <v/>
      </c>
      <c r="Z2215" s="65" t="str">
        <f t="shared" si="3135"/>
        <v/>
      </c>
    </row>
    <row r="2216">
      <c r="B2216" s="23"/>
      <c r="C2216" s="9"/>
      <c r="D2216" s="9"/>
      <c r="E2216" s="9"/>
      <c r="F2216" s="2"/>
      <c r="G2216" s="3"/>
      <c r="I2216" s="64" t="str">
        <f t="shared" si="4"/>
        <v/>
      </c>
      <c r="J2216" s="13" t="str">
        <f t="shared" si="1840"/>
        <v/>
      </c>
      <c r="K2216" s="13" t="str">
        <f t="shared" si="1879"/>
        <v/>
      </c>
      <c r="L2216" s="65" t="str">
        <f t="shared" ref="L2216:Z2216" si="3136">if($E2216="","",if($E2216="Injured",if(and(L$1=year(today()),L$1&lt;=$I2216,L$1&gt;=$H2216),0,if(and(L$1&lt;=$I2216,L$1&gt;=$H2216),$F2216,"")),if($E2216="Dropped",if(and(L$1&lt;=$I2216,L$1&gt;=$H2216),if(Year($D2216)=L$1,$F2216*0.8,if((year($D2216)+1)=L$1,$F2216*0.6,$F2216*0.4)) ,""),if($E2216="Minors",0,if($E2216="FA Contract",if(and(L$1&lt;=$I2216,L$1&gt;=$H2216),$F2216,""),if($E2216="YP Contract",if(L$1=$H2216,500000,if(L$1=($H2216+1),1000000,if(L$1=($H2216+2),1500000,"")))))))))</f>
        <v/>
      </c>
      <c r="M2216" s="65" t="str">
        <f t="shared" si="3136"/>
        <v/>
      </c>
      <c r="N2216" s="65" t="str">
        <f t="shared" si="3136"/>
        <v/>
      </c>
      <c r="O2216" s="65" t="str">
        <f t="shared" si="3136"/>
        <v/>
      </c>
      <c r="P2216" s="65" t="str">
        <f t="shared" si="3136"/>
        <v/>
      </c>
      <c r="Q2216" s="65" t="str">
        <f t="shared" si="3136"/>
        <v/>
      </c>
      <c r="R2216" s="65" t="str">
        <f t="shared" si="3136"/>
        <v/>
      </c>
      <c r="S2216" s="65" t="str">
        <f t="shared" si="3136"/>
        <v/>
      </c>
      <c r="T2216" s="65" t="str">
        <f t="shared" si="3136"/>
        <v/>
      </c>
      <c r="U2216" s="65" t="str">
        <f t="shared" si="3136"/>
        <v/>
      </c>
      <c r="V2216" s="65" t="str">
        <f t="shared" si="3136"/>
        <v/>
      </c>
      <c r="W2216" s="65" t="str">
        <f t="shared" si="3136"/>
        <v/>
      </c>
      <c r="X2216" s="65" t="str">
        <f t="shared" si="3136"/>
        <v/>
      </c>
      <c r="Y2216" s="65" t="str">
        <f t="shared" si="3136"/>
        <v/>
      </c>
      <c r="Z2216" s="65" t="str">
        <f t="shared" si="3136"/>
        <v/>
      </c>
    </row>
    <row r="2217">
      <c r="B2217" s="23"/>
      <c r="C2217" s="9"/>
      <c r="D2217" s="9"/>
      <c r="E2217" s="9"/>
      <c r="F2217" s="2"/>
      <c r="G2217" s="3"/>
      <c r="I2217" s="64" t="str">
        <f t="shared" si="4"/>
        <v/>
      </c>
      <c r="J2217" s="13" t="str">
        <f t="shared" si="1840"/>
        <v/>
      </c>
      <c r="K2217" s="13" t="str">
        <f t="shared" si="1879"/>
        <v/>
      </c>
      <c r="L2217" s="65" t="str">
        <f t="shared" ref="L2217:Z2217" si="3137">if($E2217="","",if($E2217="Injured",if(and(L$1=year(today()),L$1&lt;=$I2217,L$1&gt;=$H2217),0,if(and(L$1&lt;=$I2217,L$1&gt;=$H2217),$F2217,"")),if($E2217="Dropped",if(and(L$1&lt;=$I2217,L$1&gt;=$H2217),if(Year($D2217)=L$1,$F2217*0.8,if((year($D2217)+1)=L$1,$F2217*0.6,$F2217*0.4)) ,""),if($E2217="Minors",0,if($E2217="FA Contract",if(and(L$1&lt;=$I2217,L$1&gt;=$H2217),$F2217,""),if($E2217="YP Contract",if(L$1=$H2217,500000,if(L$1=($H2217+1),1000000,if(L$1=($H2217+2),1500000,"")))))))))</f>
        <v/>
      </c>
      <c r="M2217" s="65" t="str">
        <f t="shared" si="3137"/>
        <v/>
      </c>
      <c r="N2217" s="65" t="str">
        <f t="shared" si="3137"/>
        <v/>
      </c>
      <c r="O2217" s="65" t="str">
        <f t="shared" si="3137"/>
        <v/>
      </c>
      <c r="P2217" s="65" t="str">
        <f t="shared" si="3137"/>
        <v/>
      </c>
      <c r="Q2217" s="65" t="str">
        <f t="shared" si="3137"/>
        <v/>
      </c>
      <c r="R2217" s="65" t="str">
        <f t="shared" si="3137"/>
        <v/>
      </c>
      <c r="S2217" s="65" t="str">
        <f t="shared" si="3137"/>
        <v/>
      </c>
      <c r="T2217" s="65" t="str">
        <f t="shared" si="3137"/>
        <v/>
      </c>
      <c r="U2217" s="65" t="str">
        <f t="shared" si="3137"/>
        <v/>
      </c>
      <c r="V2217" s="65" t="str">
        <f t="shared" si="3137"/>
        <v/>
      </c>
      <c r="W2217" s="65" t="str">
        <f t="shared" si="3137"/>
        <v/>
      </c>
      <c r="X2217" s="65" t="str">
        <f t="shared" si="3137"/>
        <v/>
      </c>
      <c r="Y2217" s="65" t="str">
        <f t="shared" si="3137"/>
        <v/>
      </c>
      <c r="Z2217" s="65" t="str">
        <f t="shared" si="3137"/>
        <v/>
      </c>
    </row>
    <row r="2218">
      <c r="B2218" s="23"/>
      <c r="C2218" s="9"/>
      <c r="D2218" s="9"/>
      <c r="E2218" s="9"/>
      <c r="F2218" s="2"/>
      <c r="G2218" s="3"/>
      <c r="I2218" s="64" t="str">
        <f t="shared" si="4"/>
        <v/>
      </c>
      <c r="J2218" s="13" t="str">
        <f t="shared" si="1840"/>
        <v/>
      </c>
      <c r="K2218" s="13" t="str">
        <f t="shared" si="1879"/>
        <v/>
      </c>
      <c r="L2218" s="65" t="str">
        <f t="shared" ref="L2218:Z2218" si="3138">if($E2218="","",if($E2218="Injured",if(and(L$1=year(today()),L$1&lt;=$I2218,L$1&gt;=$H2218),0,if(and(L$1&lt;=$I2218,L$1&gt;=$H2218),$F2218,"")),if($E2218="Dropped",if(and(L$1&lt;=$I2218,L$1&gt;=$H2218),if(Year($D2218)=L$1,$F2218*0.8,if((year($D2218)+1)=L$1,$F2218*0.6,$F2218*0.4)) ,""),if($E2218="Minors",0,if($E2218="FA Contract",if(and(L$1&lt;=$I2218,L$1&gt;=$H2218),$F2218,""),if($E2218="YP Contract",if(L$1=$H2218,500000,if(L$1=($H2218+1),1000000,if(L$1=($H2218+2),1500000,"")))))))))</f>
        <v/>
      </c>
      <c r="M2218" s="65" t="str">
        <f t="shared" si="3138"/>
        <v/>
      </c>
      <c r="N2218" s="65" t="str">
        <f t="shared" si="3138"/>
        <v/>
      </c>
      <c r="O2218" s="65" t="str">
        <f t="shared" si="3138"/>
        <v/>
      </c>
      <c r="P2218" s="65" t="str">
        <f t="shared" si="3138"/>
        <v/>
      </c>
      <c r="Q2218" s="65" t="str">
        <f t="shared" si="3138"/>
        <v/>
      </c>
      <c r="R2218" s="65" t="str">
        <f t="shared" si="3138"/>
        <v/>
      </c>
      <c r="S2218" s="65" t="str">
        <f t="shared" si="3138"/>
        <v/>
      </c>
      <c r="T2218" s="65" t="str">
        <f t="shared" si="3138"/>
        <v/>
      </c>
      <c r="U2218" s="65" t="str">
        <f t="shared" si="3138"/>
        <v/>
      </c>
      <c r="V2218" s="65" t="str">
        <f t="shared" si="3138"/>
        <v/>
      </c>
      <c r="W2218" s="65" t="str">
        <f t="shared" si="3138"/>
        <v/>
      </c>
      <c r="X2218" s="65" t="str">
        <f t="shared" si="3138"/>
        <v/>
      </c>
      <c r="Y2218" s="65" t="str">
        <f t="shared" si="3138"/>
        <v/>
      </c>
      <c r="Z2218" s="65" t="str">
        <f t="shared" si="3138"/>
        <v/>
      </c>
    </row>
    <row r="2219">
      <c r="B2219" s="23"/>
      <c r="C2219" s="9"/>
      <c r="D2219" s="9"/>
      <c r="E2219" s="9"/>
      <c r="F2219" s="2"/>
      <c r="G2219" s="3"/>
      <c r="I2219" s="64" t="str">
        <f t="shared" si="4"/>
        <v/>
      </c>
      <c r="J2219" s="13" t="str">
        <f t="shared" si="1840"/>
        <v/>
      </c>
      <c r="K2219" s="13" t="str">
        <f t="shared" si="1879"/>
        <v/>
      </c>
      <c r="L2219" s="65" t="str">
        <f t="shared" ref="L2219:Z2219" si="3139">if($E2219="","",if($E2219="Injured",if(and(L$1=year(today()),L$1&lt;=$I2219,L$1&gt;=$H2219),0,if(and(L$1&lt;=$I2219,L$1&gt;=$H2219),$F2219,"")),if($E2219="Dropped",if(and(L$1&lt;=$I2219,L$1&gt;=$H2219),if(Year($D2219)=L$1,$F2219*0.8,if((year($D2219)+1)=L$1,$F2219*0.6,$F2219*0.4)) ,""),if($E2219="Minors",0,if($E2219="FA Contract",if(and(L$1&lt;=$I2219,L$1&gt;=$H2219),$F2219,""),if($E2219="YP Contract",if(L$1=$H2219,500000,if(L$1=($H2219+1),1000000,if(L$1=($H2219+2),1500000,"")))))))))</f>
        <v/>
      </c>
      <c r="M2219" s="65" t="str">
        <f t="shared" si="3139"/>
        <v/>
      </c>
      <c r="N2219" s="65" t="str">
        <f t="shared" si="3139"/>
        <v/>
      </c>
      <c r="O2219" s="65" t="str">
        <f t="shared" si="3139"/>
        <v/>
      </c>
      <c r="P2219" s="65" t="str">
        <f t="shared" si="3139"/>
        <v/>
      </c>
      <c r="Q2219" s="65" t="str">
        <f t="shared" si="3139"/>
        <v/>
      </c>
      <c r="R2219" s="65" t="str">
        <f t="shared" si="3139"/>
        <v/>
      </c>
      <c r="S2219" s="65" t="str">
        <f t="shared" si="3139"/>
        <v/>
      </c>
      <c r="T2219" s="65" t="str">
        <f t="shared" si="3139"/>
        <v/>
      </c>
      <c r="U2219" s="65" t="str">
        <f t="shared" si="3139"/>
        <v/>
      </c>
      <c r="V2219" s="65" t="str">
        <f t="shared" si="3139"/>
        <v/>
      </c>
      <c r="W2219" s="65" t="str">
        <f t="shared" si="3139"/>
        <v/>
      </c>
      <c r="X2219" s="65" t="str">
        <f t="shared" si="3139"/>
        <v/>
      </c>
      <c r="Y2219" s="65" t="str">
        <f t="shared" si="3139"/>
        <v/>
      </c>
      <c r="Z2219" s="65" t="str">
        <f t="shared" si="3139"/>
        <v/>
      </c>
    </row>
    <row r="2220">
      <c r="B2220" s="23"/>
      <c r="C2220" s="9"/>
      <c r="D2220" s="9"/>
      <c r="E2220" s="9"/>
      <c r="F2220" s="2"/>
      <c r="G2220" s="3"/>
      <c r="I2220" s="64" t="str">
        <f t="shared" si="4"/>
        <v/>
      </c>
      <c r="J2220" s="13" t="str">
        <f t="shared" si="1840"/>
        <v/>
      </c>
      <c r="K2220" s="13" t="str">
        <f t="shared" si="1879"/>
        <v/>
      </c>
      <c r="L2220" s="65" t="str">
        <f t="shared" ref="L2220:Z2220" si="3140">if($E2220="","",if($E2220="Injured",if(and(L$1=year(today()),L$1&lt;=$I2220,L$1&gt;=$H2220),0,if(and(L$1&lt;=$I2220,L$1&gt;=$H2220),$F2220,"")),if($E2220="Dropped",if(and(L$1&lt;=$I2220,L$1&gt;=$H2220),if(Year($D2220)=L$1,$F2220*0.8,if((year($D2220)+1)=L$1,$F2220*0.6,$F2220*0.4)) ,""),if($E2220="Minors",0,if($E2220="FA Contract",if(and(L$1&lt;=$I2220,L$1&gt;=$H2220),$F2220,""),if($E2220="YP Contract",if(L$1=$H2220,500000,if(L$1=($H2220+1),1000000,if(L$1=($H2220+2),1500000,"")))))))))</f>
        <v/>
      </c>
      <c r="M2220" s="65" t="str">
        <f t="shared" si="3140"/>
        <v/>
      </c>
      <c r="N2220" s="65" t="str">
        <f t="shared" si="3140"/>
        <v/>
      </c>
      <c r="O2220" s="65" t="str">
        <f t="shared" si="3140"/>
        <v/>
      </c>
      <c r="P2220" s="65" t="str">
        <f t="shared" si="3140"/>
        <v/>
      </c>
      <c r="Q2220" s="65" t="str">
        <f t="shared" si="3140"/>
        <v/>
      </c>
      <c r="R2220" s="65" t="str">
        <f t="shared" si="3140"/>
        <v/>
      </c>
      <c r="S2220" s="65" t="str">
        <f t="shared" si="3140"/>
        <v/>
      </c>
      <c r="T2220" s="65" t="str">
        <f t="shared" si="3140"/>
        <v/>
      </c>
      <c r="U2220" s="65" t="str">
        <f t="shared" si="3140"/>
        <v/>
      </c>
      <c r="V2220" s="65" t="str">
        <f t="shared" si="3140"/>
        <v/>
      </c>
      <c r="W2220" s="65" t="str">
        <f t="shared" si="3140"/>
        <v/>
      </c>
      <c r="X2220" s="65" t="str">
        <f t="shared" si="3140"/>
        <v/>
      </c>
      <c r="Y2220" s="65" t="str">
        <f t="shared" si="3140"/>
        <v/>
      </c>
      <c r="Z2220" s="65" t="str">
        <f t="shared" si="3140"/>
        <v/>
      </c>
    </row>
    <row r="2221">
      <c r="B2221" s="23"/>
      <c r="C2221" s="9"/>
      <c r="D2221" s="9"/>
      <c r="E2221" s="9"/>
      <c r="F2221" s="2"/>
      <c r="G2221" s="3"/>
      <c r="I2221" s="64" t="str">
        <f t="shared" si="4"/>
        <v/>
      </c>
      <c r="J2221" s="13" t="str">
        <f t="shared" si="1840"/>
        <v/>
      </c>
      <c r="K2221" s="13" t="str">
        <f t="shared" si="1879"/>
        <v/>
      </c>
      <c r="L2221" s="65" t="str">
        <f t="shared" ref="L2221:Z2221" si="3141">if($E2221="","",if($E2221="Injured",if(and(L$1=year(today()),L$1&lt;=$I2221,L$1&gt;=$H2221),0,if(and(L$1&lt;=$I2221,L$1&gt;=$H2221),$F2221,"")),if($E2221="Dropped",if(and(L$1&lt;=$I2221,L$1&gt;=$H2221),if(Year($D2221)=L$1,$F2221*0.8,if((year($D2221)+1)=L$1,$F2221*0.6,$F2221*0.4)) ,""),if($E2221="Minors",0,if($E2221="FA Contract",if(and(L$1&lt;=$I2221,L$1&gt;=$H2221),$F2221,""),if($E2221="YP Contract",if(L$1=$H2221,500000,if(L$1=($H2221+1),1000000,if(L$1=($H2221+2),1500000,"")))))))))</f>
        <v/>
      </c>
      <c r="M2221" s="65" t="str">
        <f t="shared" si="3141"/>
        <v/>
      </c>
      <c r="N2221" s="65" t="str">
        <f t="shared" si="3141"/>
        <v/>
      </c>
      <c r="O2221" s="65" t="str">
        <f t="shared" si="3141"/>
        <v/>
      </c>
      <c r="P2221" s="65" t="str">
        <f t="shared" si="3141"/>
        <v/>
      </c>
      <c r="Q2221" s="65" t="str">
        <f t="shared" si="3141"/>
        <v/>
      </c>
      <c r="R2221" s="65" t="str">
        <f t="shared" si="3141"/>
        <v/>
      </c>
      <c r="S2221" s="65" t="str">
        <f t="shared" si="3141"/>
        <v/>
      </c>
      <c r="T2221" s="65" t="str">
        <f t="shared" si="3141"/>
        <v/>
      </c>
      <c r="U2221" s="65" t="str">
        <f t="shared" si="3141"/>
        <v/>
      </c>
      <c r="V2221" s="65" t="str">
        <f t="shared" si="3141"/>
        <v/>
      </c>
      <c r="W2221" s="65" t="str">
        <f t="shared" si="3141"/>
        <v/>
      </c>
      <c r="X2221" s="65" t="str">
        <f t="shared" si="3141"/>
        <v/>
      </c>
      <c r="Y2221" s="65" t="str">
        <f t="shared" si="3141"/>
        <v/>
      </c>
      <c r="Z2221" s="65" t="str">
        <f t="shared" si="3141"/>
        <v/>
      </c>
    </row>
    <row r="2222">
      <c r="B2222" s="23"/>
      <c r="C2222" s="9"/>
      <c r="D2222" s="9"/>
      <c r="E2222" s="9"/>
      <c r="F2222" s="2"/>
      <c r="G2222" s="3"/>
      <c r="I2222" s="64" t="str">
        <f t="shared" si="4"/>
        <v/>
      </c>
      <c r="J2222" s="13" t="str">
        <f t="shared" si="1840"/>
        <v/>
      </c>
      <c r="K2222" s="13" t="str">
        <f t="shared" si="1879"/>
        <v/>
      </c>
      <c r="L2222" s="65" t="str">
        <f t="shared" ref="L2222:Z2222" si="3142">if($E2222="","",if($E2222="Injured",if(and(L$1=year(today()),L$1&lt;=$I2222,L$1&gt;=$H2222),0,if(and(L$1&lt;=$I2222,L$1&gt;=$H2222),$F2222,"")),if($E2222="Dropped",if(and(L$1&lt;=$I2222,L$1&gt;=$H2222),if(Year($D2222)=L$1,$F2222*0.8,if((year($D2222)+1)=L$1,$F2222*0.6,$F2222*0.4)) ,""),if($E2222="Minors",0,if($E2222="FA Contract",if(and(L$1&lt;=$I2222,L$1&gt;=$H2222),$F2222,""),if($E2222="YP Contract",if(L$1=$H2222,500000,if(L$1=($H2222+1),1000000,if(L$1=($H2222+2),1500000,"")))))))))</f>
        <v/>
      </c>
      <c r="M2222" s="65" t="str">
        <f t="shared" si="3142"/>
        <v/>
      </c>
      <c r="N2222" s="65" t="str">
        <f t="shared" si="3142"/>
        <v/>
      </c>
      <c r="O2222" s="65" t="str">
        <f t="shared" si="3142"/>
        <v/>
      </c>
      <c r="P2222" s="65" t="str">
        <f t="shared" si="3142"/>
        <v/>
      </c>
      <c r="Q2222" s="65" t="str">
        <f t="shared" si="3142"/>
        <v/>
      </c>
      <c r="R2222" s="65" t="str">
        <f t="shared" si="3142"/>
        <v/>
      </c>
      <c r="S2222" s="65" t="str">
        <f t="shared" si="3142"/>
        <v/>
      </c>
      <c r="T2222" s="65" t="str">
        <f t="shared" si="3142"/>
        <v/>
      </c>
      <c r="U2222" s="65" t="str">
        <f t="shared" si="3142"/>
        <v/>
      </c>
      <c r="V2222" s="65" t="str">
        <f t="shared" si="3142"/>
        <v/>
      </c>
      <c r="W2222" s="65" t="str">
        <f t="shared" si="3142"/>
        <v/>
      </c>
      <c r="X2222" s="65" t="str">
        <f t="shared" si="3142"/>
        <v/>
      </c>
      <c r="Y2222" s="65" t="str">
        <f t="shared" si="3142"/>
        <v/>
      </c>
      <c r="Z2222" s="65" t="str">
        <f t="shared" si="3142"/>
        <v/>
      </c>
    </row>
    <row r="2223">
      <c r="B2223" s="23"/>
      <c r="C2223" s="9"/>
      <c r="D2223" s="9"/>
      <c r="E2223" s="9"/>
      <c r="F2223" s="2"/>
      <c r="G2223" s="3"/>
      <c r="I2223" s="64" t="str">
        <f t="shared" si="4"/>
        <v/>
      </c>
      <c r="J2223" s="13" t="str">
        <f t="shared" si="1840"/>
        <v/>
      </c>
      <c r="K2223" s="13" t="str">
        <f t="shared" si="1879"/>
        <v/>
      </c>
      <c r="L2223" s="65" t="str">
        <f t="shared" ref="L2223:Z2223" si="3143">if($E2223="","",if($E2223="Injured",if(and(L$1=year(today()),L$1&lt;=$I2223,L$1&gt;=$H2223),0,if(and(L$1&lt;=$I2223,L$1&gt;=$H2223),$F2223,"")),if($E2223="Dropped",if(and(L$1&lt;=$I2223,L$1&gt;=$H2223),if(Year($D2223)=L$1,$F2223*0.8,if((year($D2223)+1)=L$1,$F2223*0.6,$F2223*0.4)) ,""),if($E2223="Minors",0,if($E2223="FA Contract",if(and(L$1&lt;=$I2223,L$1&gt;=$H2223),$F2223,""),if($E2223="YP Contract",if(L$1=$H2223,500000,if(L$1=($H2223+1),1000000,if(L$1=($H2223+2),1500000,"")))))))))</f>
        <v/>
      </c>
      <c r="M2223" s="65" t="str">
        <f t="shared" si="3143"/>
        <v/>
      </c>
      <c r="N2223" s="65" t="str">
        <f t="shared" si="3143"/>
        <v/>
      </c>
      <c r="O2223" s="65" t="str">
        <f t="shared" si="3143"/>
        <v/>
      </c>
      <c r="P2223" s="65" t="str">
        <f t="shared" si="3143"/>
        <v/>
      </c>
      <c r="Q2223" s="65" t="str">
        <f t="shared" si="3143"/>
        <v/>
      </c>
      <c r="R2223" s="65" t="str">
        <f t="shared" si="3143"/>
        <v/>
      </c>
      <c r="S2223" s="65" t="str">
        <f t="shared" si="3143"/>
        <v/>
      </c>
      <c r="T2223" s="65" t="str">
        <f t="shared" si="3143"/>
        <v/>
      </c>
      <c r="U2223" s="65" t="str">
        <f t="shared" si="3143"/>
        <v/>
      </c>
      <c r="V2223" s="65" t="str">
        <f t="shared" si="3143"/>
        <v/>
      </c>
      <c r="W2223" s="65" t="str">
        <f t="shared" si="3143"/>
        <v/>
      </c>
      <c r="X2223" s="65" t="str">
        <f t="shared" si="3143"/>
        <v/>
      </c>
      <c r="Y2223" s="65" t="str">
        <f t="shared" si="3143"/>
        <v/>
      </c>
      <c r="Z2223" s="65" t="str">
        <f t="shared" si="3143"/>
        <v/>
      </c>
    </row>
    <row r="2224">
      <c r="B2224" s="23"/>
      <c r="C2224" s="9"/>
      <c r="D2224" s="9"/>
      <c r="E2224" s="9"/>
      <c r="F2224" s="2"/>
      <c r="G2224" s="3"/>
      <c r="I2224" s="64" t="str">
        <f t="shared" si="4"/>
        <v/>
      </c>
      <c r="J2224" s="13" t="str">
        <f t="shared" si="1840"/>
        <v/>
      </c>
      <c r="K2224" s="13" t="str">
        <f t="shared" si="1879"/>
        <v/>
      </c>
      <c r="L2224" s="65" t="str">
        <f t="shared" ref="L2224:Z2224" si="3144">if($E2224="","",if($E2224="Injured",if(and(L$1=year(today()),L$1&lt;=$I2224,L$1&gt;=$H2224),0,if(and(L$1&lt;=$I2224,L$1&gt;=$H2224),$F2224,"")),if($E2224="Dropped",if(and(L$1&lt;=$I2224,L$1&gt;=$H2224),if(Year($D2224)=L$1,$F2224*0.8,if((year($D2224)+1)=L$1,$F2224*0.6,$F2224*0.4)) ,""),if($E2224="Minors",0,if($E2224="FA Contract",if(and(L$1&lt;=$I2224,L$1&gt;=$H2224),$F2224,""),if($E2224="YP Contract",if(L$1=$H2224,500000,if(L$1=($H2224+1),1000000,if(L$1=($H2224+2),1500000,"")))))))))</f>
        <v/>
      </c>
      <c r="M2224" s="65" t="str">
        <f t="shared" si="3144"/>
        <v/>
      </c>
      <c r="N2224" s="65" t="str">
        <f t="shared" si="3144"/>
        <v/>
      </c>
      <c r="O2224" s="65" t="str">
        <f t="shared" si="3144"/>
        <v/>
      </c>
      <c r="P2224" s="65" t="str">
        <f t="shared" si="3144"/>
        <v/>
      </c>
      <c r="Q2224" s="65" t="str">
        <f t="shared" si="3144"/>
        <v/>
      </c>
      <c r="R2224" s="65" t="str">
        <f t="shared" si="3144"/>
        <v/>
      </c>
      <c r="S2224" s="65" t="str">
        <f t="shared" si="3144"/>
        <v/>
      </c>
      <c r="T2224" s="65" t="str">
        <f t="shared" si="3144"/>
        <v/>
      </c>
      <c r="U2224" s="65" t="str">
        <f t="shared" si="3144"/>
        <v/>
      </c>
      <c r="V2224" s="65" t="str">
        <f t="shared" si="3144"/>
        <v/>
      </c>
      <c r="W2224" s="65" t="str">
        <f t="shared" si="3144"/>
        <v/>
      </c>
      <c r="X2224" s="65" t="str">
        <f t="shared" si="3144"/>
        <v/>
      </c>
      <c r="Y2224" s="65" t="str">
        <f t="shared" si="3144"/>
        <v/>
      </c>
      <c r="Z2224" s="65" t="str">
        <f t="shared" si="3144"/>
        <v/>
      </c>
    </row>
    <row r="2225">
      <c r="B2225" s="23"/>
      <c r="C2225" s="9"/>
      <c r="D2225" s="9"/>
      <c r="E2225" s="9"/>
      <c r="F2225" s="2"/>
      <c r="G2225" s="3"/>
      <c r="I2225" s="64" t="str">
        <f t="shared" si="4"/>
        <v/>
      </c>
      <c r="J2225" s="13" t="str">
        <f t="shared" si="1840"/>
        <v/>
      </c>
      <c r="K2225" s="13" t="str">
        <f t="shared" si="1879"/>
        <v/>
      </c>
      <c r="L2225" s="65" t="str">
        <f t="shared" ref="L2225:Z2225" si="3145">if($E2225="","",if($E2225="Injured",if(and(L$1=year(today()),L$1&lt;=$I2225,L$1&gt;=$H2225),0,if(and(L$1&lt;=$I2225,L$1&gt;=$H2225),$F2225,"")),if($E2225="Dropped",if(and(L$1&lt;=$I2225,L$1&gt;=$H2225),if(Year($D2225)=L$1,$F2225*0.8,if((year($D2225)+1)=L$1,$F2225*0.6,$F2225*0.4)) ,""),if($E2225="Minors",0,if($E2225="FA Contract",if(and(L$1&lt;=$I2225,L$1&gt;=$H2225),$F2225,""),if($E2225="YP Contract",if(L$1=$H2225,500000,if(L$1=($H2225+1),1000000,if(L$1=($H2225+2),1500000,"")))))))))</f>
        <v/>
      </c>
      <c r="M2225" s="65" t="str">
        <f t="shared" si="3145"/>
        <v/>
      </c>
      <c r="N2225" s="65" t="str">
        <f t="shared" si="3145"/>
        <v/>
      </c>
      <c r="O2225" s="65" t="str">
        <f t="shared" si="3145"/>
        <v/>
      </c>
      <c r="P2225" s="65" t="str">
        <f t="shared" si="3145"/>
        <v/>
      </c>
      <c r="Q2225" s="65" t="str">
        <f t="shared" si="3145"/>
        <v/>
      </c>
      <c r="R2225" s="65" t="str">
        <f t="shared" si="3145"/>
        <v/>
      </c>
      <c r="S2225" s="65" t="str">
        <f t="shared" si="3145"/>
        <v/>
      </c>
      <c r="T2225" s="65" t="str">
        <f t="shared" si="3145"/>
        <v/>
      </c>
      <c r="U2225" s="65" t="str">
        <f t="shared" si="3145"/>
        <v/>
      </c>
      <c r="V2225" s="65" t="str">
        <f t="shared" si="3145"/>
        <v/>
      </c>
      <c r="W2225" s="65" t="str">
        <f t="shared" si="3145"/>
        <v/>
      </c>
      <c r="X2225" s="65" t="str">
        <f t="shared" si="3145"/>
        <v/>
      </c>
      <c r="Y2225" s="65" t="str">
        <f t="shared" si="3145"/>
        <v/>
      </c>
      <c r="Z2225" s="65" t="str">
        <f t="shared" si="3145"/>
        <v/>
      </c>
    </row>
    <row r="2226">
      <c r="B2226" s="23"/>
      <c r="C2226" s="9"/>
      <c r="D2226" s="9"/>
      <c r="E2226" s="9"/>
      <c r="F2226" s="2"/>
      <c r="G2226" s="3"/>
      <c r="I2226" s="64" t="str">
        <f t="shared" si="4"/>
        <v/>
      </c>
      <c r="J2226" s="13" t="str">
        <f t="shared" si="1840"/>
        <v/>
      </c>
      <c r="K2226" s="13" t="str">
        <f t="shared" si="1879"/>
        <v/>
      </c>
      <c r="L2226" s="65" t="str">
        <f t="shared" ref="L2226:Z2226" si="3146">if($E2226="","",if($E2226="Injured",if(and(L$1=year(today()),L$1&lt;=$I2226,L$1&gt;=$H2226),0,if(and(L$1&lt;=$I2226,L$1&gt;=$H2226),$F2226,"")),if($E2226="Dropped",if(and(L$1&lt;=$I2226,L$1&gt;=$H2226),if(Year($D2226)=L$1,$F2226*0.8,if((year($D2226)+1)=L$1,$F2226*0.6,$F2226*0.4)) ,""),if($E2226="Minors",0,if($E2226="FA Contract",if(and(L$1&lt;=$I2226,L$1&gt;=$H2226),$F2226,""),if($E2226="YP Contract",if(L$1=$H2226,500000,if(L$1=($H2226+1),1000000,if(L$1=($H2226+2),1500000,"")))))))))</f>
        <v/>
      </c>
      <c r="M2226" s="65" t="str">
        <f t="shared" si="3146"/>
        <v/>
      </c>
      <c r="N2226" s="65" t="str">
        <f t="shared" si="3146"/>
        <v/>
      </c>
      <c r="O2226" s="65" t="str">
        <f t="shared" si="3146"/>
        <v/>
      </c>
      <c r="P2226" s="65" t="str">
        <f t="shared" si="3146"/>
        <v/>
      </c>
      <c r="Q2226" s="65" t="str">
        <f t="shared" si="3146"/>
        <v/>
      </c>
      <c r="R2226" s="65" t="str">
        <f t="shared" si="3146"/>
        <v/>
      </c>
      <c r="S2226" s="65" t="str">
        <f t="shared" si="3146"/>
        <v/>
      </c>
      <c r="T2226" s="65" t="str">
        <f t="shared" si="3146"/>
        <v/>
      </c>
      <c r="U2226" s="65" t="str">
        <f t="shared" si="3146"/>
        <v/>
      </c>
      <c r="V2226" s="65" t="str">
        <f t="shared" si="3146"/>
        <v/>
      </c>
      <c r="W2226" s="65" t="str">
        <f t="shared" si="3146"/>
        <v/>
      </c>
      <c r="X2226" s="65" t="str">
        <f t="shared" si="3146"/>
        <v/>
      </c>
      <c r="Y2226" s="65" t="str">
        <f t="shared" si="3146"/>
        <v/>
      </c>
      <c r="Z2226" s="65" t="str">
        <f t="shared" si="3146"/>
        <v/>
      </c>
    </row>
    <row r="2227">
      <c r="B2227" s="23"/>
      <c r="C2227" s="9"/>
      <c r="D2227" s="9"/>
      <c r="E2227" s="9"/>
      <c r="F2227" s="2"/>
      <c r="G2227" s="3"/>
      <c r="I2227" s="64" t="str">
        <f t="shared" si="4"/>
        <v/>
      </c>
      <c r="J2227" s="13" t="str">
        <f t="shared" si="1840"/>
        <v/>
      </c>
      <c r="K2227" s="13" t="str">
        <f t="shared" si="1879"/>
        <v/>
      </c>
      <c r="L2227" s="65" t="str">
        <f t="shared" ref="L2227:Z2227" si="3147">if($E2227="","",if($E2227="Injured",if(and(L$1=year(today()),L$1&lt;=$I2227,L$1&gt;=$H2227),0,if(and(L$1&lt;=$I2227,L$1&gt;=$H2227),$F2227,"")),if($E2227="Dropped",if(and(L$1&lt;=$I2227,L$1&gt;=$H2227),if(Year($D2227)=L$1,$F2227*0.8,if((year($D2227)+1)=L$1,$F2227*0.6,$F2227*0.4)) ,""),if($E2227="Minors",0,if($E2227="FA Contract",if(and(L$1&lt;=$I2227,L$1&gt;=$H2227),$F2227,""),if($E2227="YP Contract",if(L$1=$H2227,500000,if(L$1=($H2227+1),1000000,if(L$1=($H2227+2),1500000,"")))))))))</f>
        <v/>
      </c>
      <c r="M2227" s="65" t="str">
        <f t="shared" si="3147"/>
        <v/>
      </c>
      <c r="N2227" s="65" t="str">
        <f t="shared" si="3147"/>
        <v/>
      </c>
      <c r="O2227" s="65" t="str">
        <f t="shared" si="3147"/>
        <v/>
      </c>
      <c r="P2227" s="65" t="str">
        <f t="shared" si="3147"/>
        <v/>
      </c>
      <c r="Q2227" s="65" t="str">
        <f t="shared" si="3147"/>
        <v/>
      </c>
      <c r="R2227" s="65" t="str">
        <f t="shared" si="3147"/>
        <v/>
      </c>
      <c r="S2227" s="65" t="str">
        <f t="shared" si="3147"/>
        <v/>
      </c>
      <c r="T2227" s="65" t="str">
        <f t="shared" si="3147"/>
        <v/>
      </c>
      <c r="U2227" s="65" t="str">
        <f t="shared" si="3147"/>
        <v/>
      </c>
      <c r="V2227" s="65" t="str">
        <f t="shared" si="3147"/>
        <v/>
      </c>
      <c r="W2227" s="65" t="str">
        <f t="shared" si="3147"/>
        <v/>
      </c>
      <c r="X2227" s="65" t="str">
        <f t="shared" si="3147"/>
        <v/>
      </c>
      <c r="Y2227" s="65" t="str">
        <f t="shared" si="3147"/>
        <v/>
      </c>
      <c r="Z2227" s="65" t="str">
        <f t="shared" si="3147"/>
        <v/>
      </c>
    </row>
    <row r="2228">
      <c r="B2228" s="23"/>
      <c r="C2228" s="9"/>
      <c r="D2228" s="9"/>
      <c r="E2228" s="9"/>
      <c r="F2228" s="2"/>
      <c r="G2228" s="3"/>
      <c r="I2228" s="64" t="str">
        <f t="shared" si="4"/>
        <v/>
      </c>
      <c r="J2228" s="13" t="str">
        <f t="shared" si="1840"/>
        <v/>
      </c>
      <c r="K2228" s="13" t="str">
        <f t="shared" si="1879"/>
        <v/>
      </c>
      <c r="L2228" s="65" t="str">
        <f t="shared" ref="L2228:Z2228" si="3148">if($E2228="","",if($E2228="Injured",if(and(L$1=year(today()),L$1&lt;=$I2228,L$1&gt;=$H2228),0,if(and(L$1&lt;=$I2228,L$1&gt;=$H2228),$F2228,"")),if($E2228="Dropped",if(and(L$1&lt;=$I2228,L$1&gt;=$H2228),if(Year($D2228)=L$1,$F2228*0.8,if((year($D2228)+1)=L$1,$F2228*0.6,$F2228*0.4)) ,""),if($E2228="Minors",0,if($E2228="FA Contract",if(and(L$1&lt;=$I2228,L$1&gt;=$H2228),$F2228,""),if($E2228="YP Contract",if(L$1=$H2228,500000,if(L$1=($H2228+1),1000000,if(L$1=($H2228+2),1500000,"")))))))))</f>
        <v/>
      </c>
      <c r="M2228" s="65" t="str">
        <f t="shared" si="3148"/>
        <v/>
      </c>
      <c r="N2228" s="65" t="str">
        <f t="shared" si="3148"/>
        <v/>
      </c>
      <c r="O2228" s="65" t="str">
        <f t="shared" si="3148"/>
        <v/>
      </c>
      <c r="P2228" s="65" t="str">
        <f t="shared" si="3148"/>
        <v/>
      </c>
      <c r="Q2228" s="65" t="str">
        <f t="shared" si="3148"/>
        <v/>
      </c>
      <c r="R2228" s="65" t="str">
        <f t="shared" si="3148"/>
        <v/>
      </c>
      <c r="S2228" s="65" t="str">
        <f t="shared" si="3148"/>
        <v/>
      </c>
      <c r="T2228" s="65" t="str">
        <f t="shared" si="3148"/>
        <v/>
      </c>
      <c r="U2228" s="65" t="str">
        <f t="shared" si="3148"/>
        <v/>
      </c>
      <c r="V2228" s="65" t="str">
        <f t="shared" si="3148"/>
        <v/>
      </c>
      <c r="W2228" s="65" t="str">
        <f t="shared" si="3148"/>
        <v/>
      </c>
      <c r="X2228" s="65" t="str">
        <f t="shared" si="3148"/>
        <v/>
      </c>
      <c r="Y2228" s="65" t="str">
        <f t="shared" si="3148"/>
        <v/>
      </c>
      <c r="Z2228" s="65" t="str">
        <f t="shared" si="3148"/>
        <v/>
      </c>
    </row>
    <row r="2229">
      <c r="B2229" s="23"/>
      <c r="C2229" s="9"/>
      <c r="D2229" s="9"/>
      <c r="E2229" s="9"/>
      <c r="F2229" s="2"/>
      <c r="G2229" s="3"/>
      <c r="I2229" s="64" t="str">
        <f t="shared" si="4"/>
        <v/>
      </c>
      <c r="J2229" s="13" t="str">
        <f t="shared" si="1840"/>
        <v/>
      </c>
      <c r="K2229" s="13" t="str">
        <f t="shared" si="1879"/>
        <v/>
      </c>
      <c r="L2229" s="65" t="str">
        <f t="shared" ref="L2229:Z2229" si="3149">if($E2229="","",if($E2229="Injured",if(and(L$1=year(today()),L$1&lt;=$I2229,L$1&gt;=$H2229),0,if(and(L$1&lt;=$I2229,L$1&gt;=$H2229),$F2229,"")),if($E2229="Dropped",if(and(L$1&lt;=$I2229,L$1&gt;=$H2229),if(Year($D2229)=L$1,$F2229*0.8,if((year($D2229)+1)=L$1,$F2229*0.6,$F2229*0.4)) ,""),if($E2229="Minors",0,if($E2229="FA Contract",if(and(L$1&lt;=$I2229,L$1&gt;=$H2229),$F2229,""),if($E2229="YP Contract",if(L$1=$H2229,500000,if(L$1=($H2229+1),1000000,if(L$1=($H2229+2),1500000,"")))))))))</f>
        <v/>
      </c>
      <c r="M2229" s="65" t="str">
        <f t="shared" si="3149"/>
        <v/>
      </c>
      <c r="N2229" s="65" t="str">
        <f t="shared" si="3149"/>
        <v/>
      </c>
      <c r="O2229" s="65" t="str">
        <f t="shared" si="3149"/>
        <v/>
      </c>
      <c r="P2229" s="65" t="str">
        <f t="shared" si="3149"/>
        <v/>
      </c>
      <c r="Q2229" s="65" t="str">
        <f t="shared" si="3149"/>
        <v/>
      </c>
      <c r="R2229" s="65" t="str">
        <f t="shared" si="3149"/>
        <v/>
      </c>
      <c r="S2229" s="65" t="str">
        <f t="shared" si="3149"/>
        <v/>
      </c>
      <c r="T2229" s="65" t="str">
        <f t="shared" si="3149"/>
        <v/>
      </c>
      <c r="U2229" s="65" t="str">
        <f t="shared" si="3149"/>
        <v/>
      </c>
      <c r="V2229" s="65" t="str">
        <f t="shared" si="3149"/>
        <v/>
      </c>
      <c r="W2229" s="65" t="str">
        <f t="shared" si="3149"/>
        <v/>
      </c>
      <c r="X2229" s="65" t="str">
        <f t="shared" si="3149"/>
        <v/>
      </c>
      <c r="Y2229" s="65" t="str">
        <f t="shared" si="3149"/>
        <v/>
      </c>
      <c r="Z2229" s="65" t="str">
        <f t="shared" si="3149"/>
        <v/>
      </c>
    </row>
    <row r="2230">
      <c r="B2230" s="23"/>
      <c r="C2230" s="9"/>
      <c r="D2230" s="9"/>
      <c r="E2230" s="9"/>
      <c r="F2230" s="2"/>
      <c r="G2230" s="3"/>
      <c r="I2230" s="64" t="str">
        <f t="shared" si="4"/>
        <v/>
      </c>
      <c r="J2230" s="13" t="str">
        <f t="shared" si="1840"/>
        <v/>
      </c>
      <c r="K2230" s="13" t="str">
        <f t="shared" si="1879"/>
        <v/>
      </c>
      <c r="L2230" s="65" t="str">
        <f t="shared" ref="L2230:Z2230" si="3150">if($E2230="","",if($E2230="Injured",if(and(L$1=year(today()),L$1&lt;=$I2230,L$1&gt;=$H2230),0,if(and(L$1&lt;=$I2230,L$1&gt;=$H2230),$F2230,"")),if($E2230="Dropped",if(and(L$1&lt;=$I2230,L$1&gt;=$H2230),if(Year($D2230)=L$1,$F2230*0.8,if((year($D2230)+1)=L$1,$F2230*0.6,$F2230*0.4)) ,""),if($E2230="Minors",0,if($E2230="FA Contract",if(and(L$1&lt;=$I2230,L$1&gt;=$H2230),$F2230,""),if($E2230="YP Contract",if(L$1=$H2230,500000,if(L$1=($H2230+1),1000000,if(L$1=($H2230+2),1500000,"")))))))))</f>
        <v/>
      </c>
      <c r="M2230" s="65" t="str">
        <f t="shared" si="3150"/>
        <v/>
      </c>
      <c r="N2230" s="65" t="str">
        <f t="shared" si="3150"/>
        <v/>
      </c>
      <c r="O2230" s="65" t="str">
        <f t="shared" si="3150"/>
        <v/>
      </c>
      <c r="P2230" s="65" t="str">
        <f t="shared" si="3150"/>
        <v/>
      </c>
      <c r="Q2230" s="65" t="str">
        <f t="shared" si="3150"/>
        <v/>
      </c>
      <c r="R2230" s="65" t="str">
        <f t="shared" si="3150"/>
        <v/>
      </c>
      <c r="S2230" s="65" t="str">
        <f t="shared" si="3150"/>
        <v/>
      </c>
      <c r="T2230" s="65" t="str">
        <f t="shared" si="3150"/>
        <v/>
      </c>
      <c r="U2230" s="65" t="str">
        <f t="shared" si="3150"/>
        <v/>
      </c>
      <c r="V2230" s="65" t="str">
        <f t="shared" si="3150"/>
        <v/>
      </c>
      <c r="W2230" s="65" t="str">
        <f t="shared" si="3150"/>
        <v/>
      </c>
      <c r="X2230" s="65" t="str">
        <f t="shared" si="3150"/>
        <v/>
      </c>
      <c r="Y2230" s="65" t="str">
        <f t="shared" si="3150"/>
        <v/>
      </c>
      <c r="Z2230" s="65" t="str">
        <f t="shared" si="3150"/>
        <v/>
      </c>
    </row>
    <row r="2231">
      <c r="B2231" s="23"/>
      <c r="C2231" s="9"/>
      <c r="D2231" s="9"/>
      <c r="E2231" s="9"/>
      <c r="F2231" s="2"/>
      <c r="G2231" s="3"/>
      <c r="I2231" s="64" t="str">
        <f t="shared" si="4"/>
        <v/>
      </c>
      <c r="J2231" s="13" t="str">
        <f t="shared" si="1840"/>
        <v/>
      </c>
      <c r="K2231" s="13" t="str">
        <f t="shared" si="1879"/>
        <v/>
      </c>
      <c r="L2231" s="65" t="str">
        <f t="shared" ref="L2231:Z2231" si="3151">if($E2231="","",if($E2231="Injured",if(and(L$1=year(today()),L$1&lt;=$I2231,L$1&gt;=$H2231),0,if(and(L$1&lt;=$I2231,L$1&gt;=$H2231),$F2231,"")),if($E2231="Dropped",if(and(L$1&lt;=$I2231,L$1&gt;=$H2231),if(Year($D2231)=L$1,$F2231*0.8,if((year($D2231)+1)=L$1,$F2231*0.6,$F2231*0.4)) ,""),if($E2231="Minors",0,if($E2231="FA Contract",if(and(L$1&lt;=$I2231,L$1&gt;=$H2231),$F2231,""),if($E2231="YP Contract",if(L$1=$H2231,500000,if(L$1=($H2231+1),1000000,if(L$1=($H2231+2),1500000,"")))))))))</f>
        <v/>
      </c>
      <c r="M2231" s="65" t="str">
        <f t="shared" si="3151"/>
        <v/>
      </c>
      <c r="N2231" s="65" t="str">
        <f t="shared" si="3151"/>
        <v/>
      </c>
      <c r="O2231" s="65" t="str">
        <f t="shared" si="3151"/>
        <v/>
      </c>
      <c r="P2231" s="65" t="str">
        <f t="shared" si="3151"/>
        <v/>
      </c>
      <c r="Q2231" s="65" t="str">
        <f t="shared" si="3151"/>
        <v/>
      </c>
      <c r="R2231" s="65" t="str">
        <f t="shared" si="3151"/>
        <v/>
      </c>
      <c r="S2231" s="65" t="str">
        <f t="shared" si="3151"/>
        <v/>
      </c>
      <c r="T2231" s="65" t="str">
        <f t="shared" si="3151"/>
        <v/>
      </c>
      <c r="U2231" s="65" t="str">
        <f t="shared" si="3151"/>
        <v/>
      </c>
      <c r="V2231" s="65" t="str">
        <f t="shared" si="3151"/>
        <v/>
      </c>
      <c r="W2231" s="65" t="str">
        <f t="shared" si="3151"/>
        <v/>
      </c>
      <c r="X2231" s="65" t="str">
        <f t="shared" si="3151"/>
        <v/>
      </c>
      <c r="Y2231" s="65" t="str">
        <f t="shared" si="3151"/>
        <v/>
      </c>
      <c r="Z2231" s="65" t="str">
        <f t="shared" si="3151"/>
        <v/>
      </c>
    </row>
    <row r="2232">
      <c r="B2232" s="23"/>
      <c r="C2232" s="9"/>
      <c r="D2232" s="9"/>
      <c r="E2232" s="9"/>
      <c r="F2232" s="2"/>
      <c r="G2232" s="3"/>
      <c r="I2232" s="64" t="str">
        <f t="shared" si="4"/>
        <v/>
      </c>
      <c r="J2232" s="13" t="str">
        <f t="shared" si="1840"/>
        <v/>
      </c>
      <c r="K2232" s="13" t="str">
        <f t="shared" si="1879"/>
        <v/>
      </c>
      <c r="L2232" s="65" t="str">
        <f t="shared" ref="L2232:Z2232" si="3152">if($E2232="","",if($E2232="Injured",if(and(L$1=year(today()),L$1&lt;=$I2232,L$1&gt;=$H2232),0,if(and(L$1&lt;=$I2232,L$1&gt;=$H2232),$F2232,"")),if($E2232="Dropped",if(and(L$1&lt;=$I2232,L$1&gt;=$H2232),if(Year($D2232)=L$1,$F2232*0.8,if((year($D2232)+1)=L$1,$F2232*0.6,$F2232*0.4)) ,""),if($E2232="Minors",0,if($E2232="FA Contract",if(and(L$1&lt;=$I2232,L$1&gt;=$H2232),$F2232,""),if($E2232="YP Contract",if(L$1=$H2232,500000,if(L$1=($H2232+1),1000000,if(L$1=($H2232+2),1500000,"")))))))))</f>
        <v/>
      </c>
      <c r="M2232" s="65" t="str">
        <f t="shared" si="3152"/>
        <v/>
      </c>
      <c r="N2232" s="65" t="str">
        <f t="shared" si="3152"/>
        <v/>
      </c>
      <c r="O2232" s="65" t="str">
        <f t="shared" si="3152"/>
        <v/>
      </c>
      <c r="P2232" s="65" t="str">
        <f t="shared" si="3152"/>
        <v/>
      </c>
      <c r="Q2232" s="65" t="str">
        <f t="shared" si="3152"/>
        <v/>
      </c>
      <c r="R2232" s="65" t="str">
        <f t="shared" si="3152"/>
        <v/>
      </c>
      <c r="S2232" s="65" t="str">
        <f t="shared" si="3152"/>
        <v/>
      </c>
      <c r="T2232" s="65" t="str">
        <f t="shared" si="3152"/>
        <v/>
      </c>
      <c r="U2232" s="65" t="str">
        <f t="shared" si="3152"/>
        <v/>
      </c>
      <c r="V2232" s="65" t="str">
        <f t="shared" si="3152"/>
        <v/>
      </c>
      <c r="W2232" s="65" t="str">
        <f t="shared" si="3152"/>
        <v/>
      </c>
      <c r="X2232" s="65" t="str">
        <f t="shared" si="3152"/>
        <v/>
      </c>
      <c r="Y2232" s="65" t="str">
        <f t="shared" si="3152"/>
        <v/>
      </c>
      <c r="Z2232" s="65" t="str">
        <f t="shared" si="3152"/>
        <v/>
      </c>
    </row>
    <row r="2233">
      <c r="B2233" s="23"/>
      <c r="C2233" s="9"/>
      <c r="D2233" s="9"/>
      <c r="E2233" s="9"/>
      <c r="F2233" s="2"/>
      <c r="G2233" s="3"/>
      <c r="I2233" s="64" t="str">
        <f t="shared" si="4"/>
        <v/>
      </c>
      <c r="J2233" s="13" t="str">
        <f t="shared" si="1840"/>
        <v/>
      </c>
      <c r="K2233" s="13" t="str">
        <f t="shared" si="1879"/>
        <v/>
      </c>
      <c r="L2233" s="65" t="str">
        <f t="shared" ref="L2233:Z2233" si="3153">if($E2233="","",if($E2233="Injured",if(and(L$1=year(today()),L$1&lt;=$I2233,L$1&gt;=$H2233),0,if(and(L$1&lt;=$I2233,L$1&gt;=$H2233),$F2233,"")),if($E2233="Dropped",if(and(L$1&lt;=$I2233,L$1&gt;=$H2233),if(Year($D2233)=L$1,$F2233*0.8,if((year($D2233)+1)=L$1,$F2233*0.6,$F2233*0.4)) ,""),if($E2233="Minors",0,if($E2233="FA Contract",if(and(L$1&lt;=$I2233,L$1&gt;=$H2233),$F2233,""),if($E2233="YP Contract",if(L$1=$H2233,500000,if(L$1=($H2233+1),1000000,if(L$1=($H2233+2),1500000,"")))))))))</f>
        <v/>
      </c>
      <c r="M2233" s="65" t="str">
        <f t="shared" si="3153"/>
        <v/>
      </c>
      <c r="N2233" s="65" t="str">
        <f t="shared" si="3153"/>
        <v/>
      </c>
      <c r="O2233" s="65" t="str">
        <f t="shared" si="3153"/>
        <v/>
      </c>
      <c r="P2233" s="65" t="str">
        <f t="shared" si="3153"/>
        <v/>
      </c>
      <c r="Q2233" s="65" t="str">
        <f t="shared" si="3153"/>
        <v/>
      </c>
      <c r="R2233" s="65" t="str">
        <f t="shared" si="3153"/>
        <v/>
      </c>
      <c r="S2233" s="65" t="str">
        <f t="shared" si="3153"/>
        <v/>
      </c>
      <c r="T2233" s="65" t="str">
        <f t="shared" si="3153"/>
        <v/>
      </c>
      <c r="U2233" s="65" t="str">
        <f t="shared" si="3153"/>
        <v/>
      </c>
      <c r="V2233" s="65" t="str">
        <f t="shared" si="3153"/>
        <v/>
      </c>
      <c r="W2233" s="65" t="str">
        <f t="shared" si="3153"/>
        <v/>
      </c>
      <c r="X2233" s="65" t="str">
        <f t="shared" si="3153"/>
        <v/>
      </c>
      <c r="Y2233" s="65" t="str">
        <f t="shared" si="3153"/>
        <v/>
      </c>
      <c r="Z2233" s="65" t="str">
        <f t="shared" si="3153"/>
        <v/>
      </c>
    </row>
    <row r="2234">
      <c r="B2234" s="23"/>
      <c r="C2234" s="9"/>
      <c r="D2234" s="9"/>
      <c r="E2234" s="9"/>
      <c r="F2234" s="2"/>
      <c r="G2234" s="3"/>
      <c r="I2234" s="64" t="str">
        <f t="shared" si="4"/>
        <v/>
      </c>
      <c r="J2234" s="13" t="str">
        <f t="shared" si="1840"/>
        <v/>
      </c>
      <c r="K2234" s="13" t="str">
        <f t="shared" si="1879"/>
        <v/>
      </c>
      <c r="L2234" s="65" t="str">
        <f t="shared" ref="L2234:Z2234" si="3154">if($E2234="","",if($E2234="Injured",if(and(L$1=year(today()),L$1&lt;=$I2234,L$1&gt;=$H2234),0,if(and(L$1&lt;=$I2234,L$1&gt;=$H2234),$F2234,"")),if($E2234="Dropped",if(and(L$1&lt;=$I2234,L$1&gt;=$H2234),if(Year($D2234)=L$1,$F2234*0.8,if((year($D2234)+1)=L$1,$F2234*0.6,$F2234*0.4)) ,""),if($E2234="Minors",0,if($E2234="FA Contract",if(and(L$1&lt;=$I2234,L$1&gt;=$H2234),$F2234,""),if($E2234="YP Contract",if(L$1=$H2234,500000,if(L$1=($H2234+1),1000000,if(L$1=($H2234+2),1500000,"")))))))))</f>
        <v/>
      </c>
      <c r="M2234" s="65" t="str">
        <f t="shared" si="3154"/>
        <v/>
      </c>
      <c r="N2234" s="65" t="str">
        <f t="shared" si="3154"/>
        <v/>
      </c>
      <c r="O2234" s="65" t="str">
        <f t="shared" si="3154"/>
        <v/>
      </c>
      <c r="P2234" s="65" t="str">
        <f t="shared" si="3154"/>
        <v/>
      </c>
      <c r="Q2234" s="65" t="str">
        <f t="shared" si="3154"/>
        <v/>
      </c>
      <c r="R2234" s="65" t="str">
        <f t="shared" si="3154"/>
        <v/>
      </c>
      <c r="S2234" s="65" t="str">
        <f t="shared" si="3154"/>
        <v/>
      </c>
      <c r="T2234" s="65" t="str">
        <f t="shared" si="3154"/>
        <v/>
      </c>
      <c r="U2234" s="65" t="str">
        <f t="shared" si="3154"/>
        <v/>
      </c>
      <c r="V2234" s="65" t="str">
        <f t="shared" si="3154"/>
        <v/>
      </c>
      <c r="W2234" s="65" t="str">
        <f t="shared" si="3154"/>
        <v/>
      </c>
      <c r="X2234" s="65" t="str">
        <f t="shared" si="3154"/>
        <v/>
      </c>
      <c r="Y2234" s="65" t="str">
        <f t="shared" si="3154"/>
        <v/>
      </c>
      <c r="Z2234" s="65" t="str">
        <f t="shared" si="3154"/>
        <v/>
      </c>
    </row>
    <row r="2235">
      <c r="B2235" s="23"/>
      <c r="C2235" s="9"/>
      <c r="D2235" s="9"/>
      <c r="E2235" s="9"/>
      <c r="F2235" s="2"/>
      <c r="G2235" s="3"/>
      <c r="I2235" s="64" t="str">
        <f t="shared" si="4"/>
        <v/>
      </c>
      <c r="J2235" s="13" t="str">
        <f t="shared" si="1840"/>
        <v/>
      </c>
      <c r="K2235" s="13" t="str">
        <f t="shared" si="1879"/>
        <v/>
      </c>
      <c r="L2235" s="65" t="str">
        <f t="shared" ref="L2235:Z2235" si="3155">if($E2235="","",if($E2235="Injured",if(and(L$1=year(today()),L$1&lt;=$I2235,L$1&gt;=$H2235),0,if(and(L$1&lt;=$I2235,L$1&gt;=$H2235),$F2235,"")),if($E2235="Dropped",if(and(L$1&lt;=$I2235,L$1&gt;=$H2235),if(Year($D2235)=L$1,$F2235*0.8,if((year($D2235)+1)=L$1,$F2235*0.6,$F2235*0.4)) ,""),if($E2235="Minors",0,if($E2235="FA Contract",if(and(L$1&lt;=$I2235,L$1&gt;=$H2235),$F2235,""),if($E2235="YP Contract",if(L$1=$H2235,500000,if(L$1=($H2235+1),1000000,if(L$1=($H2235+2),1500000,"")))))))))</f>
        <v/>
      </c>
      <c r="M2235" s="65" t="str">
        <f t="shared" si="3155"/>
        <v/>
      </c>
      <c r="N2235" s="65" t="str">
        <f t="shared" si="3155"/>
        <v/>
      </c>
      <c r="O2235" s="65" t="str">
        <f t="shared" si="3155"/>
        <v/>
      </c>
      <c r="P2235" s="65" t="str">
        <f t="shared" si="3155"/>
        <v/>
      </c>
      <c r="Q2235" s="65" t="str">
        <f t="shared" si="3155"/>
        <v/>
      </c>
      <c r="R2235" s="65" t="str">
        <f t="shared" si="3155"/>
        <v/>
      </c>
      <c r="S2235" s="65" t="str">
        <f t="shared" si="3155"/>
        <v/>
      </c>
      <c r="T2235" s="65" t="str">
        <f t="shared" si="3155"/>
        <v/>
      </c>
      <c r="U2235" s="65" t="str">
        <f t="shared" si="3155"/>
        <v/>
      </c>
      <c r="V2235" s="65" t="str">
        <f t="shared" si="3155"/>
        <v/>
      </c>
      <c r="W2235" s="65" t="str">
        <f t="shared" si="3155"/>
        <v/>
      </c>
      <c r="X2235" s="65" t="str">
        <f t="shared" si="3155"/>
        <v/>
      </c>
      <c r="Y2235" s="65" t="str">
        <f t="shared" si="3155"/>
        <v/>
      </c>
      <c r="Z2235" s="65" t="str">
        <f t="shared" si="3155"/>
        <v/>
      </c>
    </row>
    <row r="2236">
      <c r="B2236" s="23"/>
      <c r="C2236" s="9"/>
      <c r="D2236" s="9"/>
      <c r="E2236" s="9"/>
      <c r="F2236" s="2"/>
      <c r="G2236" s="3"/>
      <c r="I2236" s="64" t="str">
        <f t="shared" si="4"/>
        <v/>
      </c>
      <c r="J2236" s="13" t="str">
        <f t="shared" si="1840"/>
        <v/>
      </c>
      <c r="K2236" s="13" t="str">
        <f t="shared" si="1879"/>
        <v/>
      </c>
      <c r="L2236" s="65" t="str">
        <f t="shared" ref="L2236:Z2236" si="3156">if($E2236="","",if($E2236="Injured",if(and(L$1=year(today()),L$1&lt;=$I2236,L$1&gt;=$H2236),0,if(and(L$1&lt;=$I2236,L$1&gt;=$H2236),$F2236,"")),if($E2236="Dropped",if(and(L$1&lt;=$I2236,L$1&gt;=$H2236),if(Year($D2236)=L$1,$F2236*0.8,if((year($D2236)+1)=L$1,$F2236*0.6,$F2236*0.4)) ,""),if($E2236="Minors",0,if($E2236="FA Contract",if(and(L$1&lt;=$I2236,L$1&gt;=$H2236),$F2236,""),if($E2236="YP Contract",if(L$1=$H2236,500000,if(L$1=($H2236+1),1000000,if(L$1=($H2236+2),1500000,"")))))))))</f>
        <v/>
      </c>
      <c r="M2236" s="65" t="str">
        <f t="shared" si="3156"/>
        <v/>
      </c>
      <c r="N2236" s="65" t="str">
        <f t="shared" si="3156"/>
        <v/>
      </c>
      <c r="O2236" s="65" t="str">
        <f t="shared" si="3156"/>
        <v/>
      </c>
      <c r="P2236" s="65" t="str">
        <f t="shared" si="3156"/>
        <v/>
      </c>
      <c r="Q2236" s="65" t="str">
        <f t="shared" si="3156"/>
        <v/>
      </c>
      <c r="R2236" s="65" t="str">
        <f t="shared" si="3156"/>
        <v/>
      </c>
      <c r="S2236" s="65" t="str">
        <f t="shared" si="3156"/>
        <v/>
      </c>
      <c r="T2236" s="65" t="str">
        <f t="shared" si="3156"/>
        <v/>
      </c>
      <c r="U2236" s="65" t="str">
        <f t="shared" si="3156"/>
        <v/>
      </c>
      <c r="V2236" s="65" t="str">
        <f t="shared" si="3156"/>
        <v/>
      </c>
      <c r="W2236" s="65" t="str">
        <f t="shared" si="3156"/>
        <v/>
      </c>
      <c r="X2236" s="65" t="str">
        <f t="shared" si="3156"/>
        <v/>
      </c>
      <c r="Y2236" s="65" t="str">
        <f t="shared" si="3156"/>
        <v/>
      </c>
      <c r="Z2236" s="65" t="str">
        <f t="shared" si="3156"/>
        <v/>
      </c>
    </row>
    <row r="2237">
      <c r="B2237" s="23"/>
      <c r="C2237" s="9"/>
      <c r="D2237" s="9"/>
      <c r="E2237" s="9"/>
      <c r="F2237" s="2"/>
      <c r="G2237" s="3"/>
      <c r="I2237" s="64" t="str">
        <f t="shared" si="4"/>
        <v/>
      </c>
      <c r="J2237" s="13" t="str">
        <f t="shared" si="1840"/>
        <v/>
      </c>
      <c r="K2237" s="13" t="str">
        <f t="shared" si="1879"/>
        <v/>
      </c>
      <c r="L2237" s="65" t="str">
        <f t="shared" ref="L2237:Z2237" si="3157">if($E2237="","",if($E2237="Injured",if(and(L$1=year(today()),L$1&lt;=$I2237,L$1&gt;=$H2237),0,if(and(L$1&lt;=$I2237,L$1&gt;=$H2237),$F2237,"")),if($E2237="Dropped",if(and(L$1&lt;=$I2237,L$1&gt;=$H2237),if(Year($D2237)=L$1,$F2237*0.8,if((year($D2237)+1)=L$1,$F2237*0.6,$F2237*0.4)) ,""),if($E2237="Minors",0,if($E2237="FA Contract",if(and(L$1&lt;=$I2237,L$1&gt;=$H2237),$F2237,""),if($E2237="YP Contract",if(L$1=$H2237,500000,if(L$1=($H2237+1),1000000,if(L$1=($H2237+2),1500000,"")))))))))</f>
        <v/>
      </c>
      <c r="M2237" s="65" t="str">
        <f t="shared" si="3157"/>
        <v/>
      </c>
      <c r="N2237" s="65" t="str">
        <f t="shared" si="3157"/>
        <v/>
      </c>
      <c r="O2237" s="65" t="str">
        <f t="shared" si="3157"/>
        <v/>
      </c>
      <c r="P2237" s="65" t="str">
        <f t="shared" si="3157"/>
        <v/>
      </c>
      <c r="Q2237" s="65" t="str">
        <f t="shared" si="3157"/>
        <v/>
      </c>
      <c r="R2237" s="65" t="str">
        <f t="shared" si="3157"/>
        <v/>
      </c>
      <c r="S2237" s="65" t="str">
        <f t="shared" si="3157"/>
        <v/>
      </c>
      <c r="T2237" s="65" t="str">
        <f t="shared" si="3157"/>
        <v/>
      </c>
      <c r="U2237" s="65" t="str">
        <f t="shared" si="3157"/>
        <v/>
      </c>
      <c r="V2237" s="65" t="str">
        <f t="shared" si="3157"/>
        <v/>
      </c>
      <c r="W2237" s="65" t="str">
        <f t="shared" si="3157"/>
        <v/>
      </c>
      <c r="X2237" s="65" t="str">
        <f t="shared" si="3157"/>
        <v/>
      </c>
      <c r="Y2237" s="65" t="str">
        <f t="shared" si="3157"/>
        <v/>
      </c>
      <c r="Z2237" s="65" t="str">
        <f t="shared" si="3157"/>
        <v/>
      </c>
    </row>
    <row r="2238">
      <c r="B2238" s="23"/>
      <c r="C2238" s="9"/>
      <c r="D2238" s="9"/>
      <c r="E2238" s="9"/>
      <c r="F2238" s="2"/>
      <c r="G2238" s="3"/>
      <c r="I2238" s="64" t="str">
        <f t="shared" si="4"/>
        <v/>
      </c>
      <c r="J2238" s="13" t="str">
        <f t="shared" si="1840"/>
        <v/>
      </c>
      <c r="K2238" s="13" t="str">
        <f t="shared" si="1879"/>
        <v/>
      </c>
      <c r="L2238" s="65" t="str">
        <f t="shared" ref="L2238:Z2238" si="3158">if($E2238="","",if($E2238="Injured",if(and(L$1=year(today()),L$1&lt;=$I2238,L$1&gt;=$H2238),0,if(and(L$1&lt;=$I2238,L$1&gt;=$H2238),$F2238,"")),if($E2238="Dropped",if(and(L$1&lt;=$I2238,L$1&gt;=$H2238),if(Year($D2238)=L$1,$F2238*0.8,if((year($D2238)+1)=L$1,$F2238*0.6,$F2238*0.4)) ,""),if($E2238="Minors",0,if($E2238="FA Contract",if(and(L$1&lt;=$I2238,L$1&gt;=$H2238),$F2238,""),if($E2238="YP Contract",if(L$1=$H2238,500000,if(L$1=($H2238+1),1000000,if(L$1=($H2238+2),1500000,"")))))))))</f>
        <v/>
      </c>
      <c r="M2238" s="65" t="str">
        <f t="shared" si="3158"/>
        <v/>
      </c>
      <c r="N2238" s="65" t="str">
        <f t="shared" si="3158"/>
        <v/>
      </c>
      <c r="O2238" s="65" t="str">
        <f t="shared" si="3158"/>
        <v/>
      </c>
      <c r="P2238" s="65" t="str">
        <f t="shared" si="3158"/>
        <v/>
      </c>
      <c r="Q2238" s="65" t="str">
        <f t="shared" si="3158"/>
        <v/>
      </c>
      <c r="R2238" s="65" t="str">
        <f t="shared" si="3158"/>
        <v/>
      </c>
      <c r="S2238" s="65" t="str">
        <f t="shared" si="3158"/>
        <v/>
      </c>
      <c r="T2238" s="65" t="str">
        <f t="shared" si="3158"/>
        <v/>
      </c>
      <c r="U2238" s="65" t="str">
        <f t="shared" si="3158"/>
        <v/>
      </c>
      <c r="V2238" s="65" t="str">
        <f t="shared" si="3158"/>
        <v/>
      </c>
      <c r="W2238" s="65" t="str">
        <f t="shared" si="3158"/>
        <v/>
      </c>
      <c r="X2238" s="65" t="str">
        <f t="shared" si="3158"/>
        <v/>
      </c>
      <c r="Y2238" s="65" t="str">
        <f t="shared" si="3158"/>
        <v/>
      </c>
      <c r="Z2238" s="65" t="str">
        <f t="shared" si="3158"/>
        <v/>
      </c>
    </row>
    <row r="2239">
      <c r="B2239" s="23"/>
      <c r="C2239" s="9"/>
      <c r="D2239" s="9"/>
      <c r="E2239" s="9"/>
      <c r="F2239" s="2"/>
      <c r="G2239" s="3"/>
      <c r="I2239" s="64" t="str">
        <f t="shared" si="4"/>
        <v/>
      </c>
      <c r="J2239" s="13" t="str">
        <f t="shared" si="1840"/>
        <v/>
      </c>
      <c r="K2239" s="13" t="str">
        <f t="shared" si="1879"/>
        <v/>
      </c>
      <c r="L2239" s="65" t="str">
        <f t="shared" ref="L2239:Z2239" si="3159">if($E2239="","",if($E2239="Injured",if(and(L$1=year(today()),L$1&lt;=$I2239,L$1&gt;=$H2239),0,if(and(L$1&lt;=$I2239,L$1&gt;=$H2239),$F2239,"")),if($E2239="Dropped",if(and(L$1&lt;=$I2239,L$1&gt;=$H2239),if(Year($D2239)=L$1,$F2239*0.8,if((year($D2239)+1)=L$1,$F2239*0.6,$F2239*0.4)) ,""),if($E2239="Minors",0,if($E2239="FA Contract",if(and(L$1&lt;=$I2239,L$1&gt;=$H2239),$F2239,""),if($E2239="YP Contract",if(L$1=$H2239,500000,if(L$1=($H2239+1),1000000,if(L$1=($H2239+2),1500000,"")))))))))</f>
        <v/>
      </c>
      <c r="M2239" s="65" t="str">
        <f t="shared" si="3159"/>
        <v/>
      </c>
      <c r="N2239" s="65" t="str">
        <f t="shared" si="3159"/>
        <v/>
      </c>
      <c r="O2239" s="65" t="str">
        <f t="shared" si="3159"/>
        <v/>
      </c>
      <c r="P2239" s="65" t="str">
        <f t="shared" si="3159"/>
        <v/>
      </c>
      <c r="Q2239" s="65" t="str">
        <f t="shared" si="3159"/>
        <v/>
      </c>
      <c r="R2239" s="65" t="str">
        <f t="shared" si="3159"/>
        <v/>
      </c>
      <c r="S2239" s="65" t="str">
        <f t="shared" si="3159"/>
        <v/>
      </c>
      <c r="T2239" s="65" t="str">
        <f t="shared" si="3159"/>
        <v/>
      </c>
      <c r="U2239" s="65" t="str">
        <f t="shared" si="3159"/>
        <v/>
      </c>
      <c r="V2239" s="65" t="str">
        <f t="shared" si="3159"/>
        <v/>
      </c>
      <c r="W2239" s="65" t="str">
        <f t="shared" si="3159"/>
        <v/>
      </c>
      <c r="X2239" s="65" t="str">
        <f t="shared" si="3159"/>
        <v/>
      </c>
      <c r="Y2239" s="65" t="str">
        <f t="shared" si="3159"/>
        <v/>
      </c>
      <c r="Z2239" s="65" t="str">
        <f t="shared" si="3159"/>
        <v/>
      </c>
    </row>
    <row r="2240">
      <c r="B2240" s="23"/>
      <c r="C2240" s="9"/>
      <c r="D2240" s="9"/>
      <c r="E2240" s="9"/>
      <c r="F2240" s="2"/>
      <c r="G2240" s="3"/>
      <c r="I2240" s="64" t="str">
        <f t="shared" si="4"/>
        <v/>
      </c>
      <c r="J2240" s="13" t="str">
        <f t="shared" si="1840"/>
        <v/>
      </c>
      <c r="K2240" s="13" t="str">
        <f t="shared" si="1879"/>
        <v/>
      </c>
      <c r="L2240" s="65" t="str">
        <f t="shared" ref="L2240:Z2240" si="3160">if($E2240="","",if($E2240="Injured",if(and(L$1=year(today()),L$1&lt;=$I2240,L$1&gt;=$H2240),0,if(and(L$1&lt;=$I2240,L$1&gt;=$H2240),$F2240,"")),if($E2240="Dropped",if(and(L$1&lt;=$I2240,L$1&gt;=$H2240),if(Year($D2240)=L$1,$F2240*0.8,if((year($D2240)+1)=L$1,$F2240*0.6,$F2240*0.4)) ,""),if($E2240="Minors",0,if($E2240="FA Contract",if(and(L$1&lt;=$I2240,L$1&gt;=$H2240),$F2240,""),if($E2240="YP Contract",if(L$1=$H2240,500000,if(L$1=($H2240+1),1000000,if(L$1=($H2240+2),1500000,"")))))))))</f>
        <v/>
      </c>
      <c r="M2240" s="65" t="str">
        <f t="shared" si="3160"/>
        <v/>
      </c>
      <c r="N2240" s="65" t="str">
        <f t="shared" si="3160"/>
        <v/>
      </c>
      <c r="O2240" s="65" t="str">
        <f t="shared" si="3160"/>
        <v/>
      </c>
      <c r="P2240" s="65" t="str">
        <f t="shared" si="3160"/>
        <v/>
      </c>
      <c r="Q2240" s="65" t="str">
        <f t="shared" si="3160"/>
        <v/>
      </c>
      <c r="R2240" s="65" t="str">
        <f t="shared" si="3160"/>
        <v/>
      </c>
      <c r="S2240" s="65" t="str">
        <f t="shared" si="3160"/>
        <v/>
      </c>
      <c r="T2240" s="65" t="str">
        <f t="shared" si="3160"/>
        <v/>
      </c>
      <c r="U2240" s="65" t="str">
        <f t="shared" si="3160"/>
        <v/>
      </c>
      <c r="V2240" s="65" t="str">
        <f t="shared" si="3160"/>
        <v/>
      </c>
      <c r="W2240" s="65" t="str">
        <f t="shared" si="3160"/>
        <v/>
      </c>
      <c r="X2240" s="65" t="str">
        <f t="shared" si="3160"/>
        <v/>
      </c>
      <c r="Y2240" s="65" t="str">
        <f t="shared" si="3160"/>
        <v/>
      </c>
      <c r="Z2240" s="65" t="str">
        <f t="shared" si="3160"/>
        <v/>
      </c>
    </row>
    <row r="2241">
      <c r="B2241" s="23"/>
      <c r="C2241" s="9"/>
      <c r="D2241" s="9"/>
      <c r="E2241" s="9"/>
      <c r="F2241" s="2"/>
      <c r="G2241" s="3"/>
      <c r="I2241" s="64" t="str">
        <f t="shared" si="4"/>
        <v/>
      </c>
      <c r="J2241" s="13" t="str">
        <f t="shared" si="1840"/>
        <v/>
      </c>
      <c r="K2241" s="13" t="str">
        <f t="shared" si="1879"/>
        <v/>
      </c>
      <c r="L2241" s="65" t="str">
        <f t="shared" ref="L2241:Z2241" si="3161">if($E2241="","",if($E2241="Injured",if(and(L$1=year(today()),L$1&lt;=$I2241,L$1&gt;=$H2241),0,if(and(L$1&lt;=$I2241,L$1&gt;=$H2241),$F2241,"")),if($E2241="Dropped",if(and(L$1&lt;=$I2241,L$1&gt;=$H2241),if(Year($D2241)=L$1,$F2241*0.8,if((year($D2241)+1)=L$1,$F2241*0.6,$F2241*0.4)) ,""),if($E2241="Minors",0,if($E2241="FA Contract",if(and(L$1&lt;=$I2241,L$1&gt;=$H2241),$F2241,""),if($E2241="YP Contract",if(L$1=$H2241,500000,if(L$1=($H2241+1),1000000,if(L$1=($H2241+2),1500000,"")))))))))</f>
        <v/>
      </c>
      <c r="M2241" s="65" t="str">
        <f t="shared" si="3161"/>
        <v/>
      </c>
      <c r="N2241" s="65" t="str">
        <f t="shared" si="3161"/>
        <v/>
      </c>
      <c r="O2241" s="65" t="str">
        <f t="shared" si="3161"/>
        <v/>
      </c>
      <c r="P2241" s="65" t="str">
        <f t="shared" si="3161"/>
        <v/>
      </c>
      <c r="Q2241" s="65" t="str">
        <f t="shared" si="3161"/>
        <v/>
      </c>
      <c r="R2241" s="65" t="str">
        <f t="shared" si="3161"/>
        <v/>
      </c>
      <c r="S2241" s="65" t="str">
        <f t="shared" si="3161"/>
        <v/>
      </c>
      <c r="T2241" s="65" t="str">
        <f t="shared" si="3161"/>
        <v/>
      </c>
      <c r="U2241" s="65" t="str">
        <f t="shared" si="3161"/>
        <v/>
      </c>
      <c r="V2241" s="65" t="str">
        <f t="shared" si="3161"/>
        <v/>
      </c>
      <c r="W2241" s="65" t="str">
        <f t="shared" si="3161"/>
        <v/>
      </c>
      <c r="X2241" s="65" t="str">
        <f t="shared" si="3161"/>
        <v/>
      </c>
      <c r="Y2241" s="65" t="str">
        <f t="shared" si="3161"/>
        <v/>
      </c>
      <c r="Z2241" s="65" t="str">
        <f t="shared" si="3161"/>
        <v/>
      </c>
    </row>
    <row r="2242">
      <c r="B2242" s="23"/>
      <c r="C2242" s="9"/>
      <c r="D2242" s="9"/>
      <c r="E2242" s="9"/>
      <c r="F2242" s="2"/>
      <c r="G2242" s="3"/>
      <c r="I2242" s="64" t="str">
        <f t="shared" si="4"/>
        <v/>
      </c>
      <c r="J2242" s="13" t="str">
        <f t="shared" si="1840"/>
        <v/>
      </c>
      <c r="K2242" s="13" t="str">
        <f t="shared" si="1879"/>
        <v/>
      </c>
      <c r="L2242" s="65" t="str">
        <f t="shared" ref="L2242:Z2242" si="3162">if($E2242="","",if($E2242="Injured",if(and(L$1=year(today()),L$1&lt;=$I2242,L$1&gt;=$H2242),0,if(and(L$1&lt;=$I2242,L$1&gt;=$H2242),$F2242,"")),if($E2242="Dropped",if(and(L$1&lt;=$I2242,L$1&gt;=$H2242),if(Year($D2242)=L$1,$F2242*0.8,if((year($D2242)+1)=L$1,$F2242*0.6,$F2242*0.4)) ,""),if($E2242="Minors",0,if($E2242="FA Contract",if(and(L$1&lt;=$I2242,L$1&gt;=$H2242),$F2242,""),if($E2242="YP Contract",if(L$1=$H2242,500000,if(L$1=($H2242+1),1000000,if(L$1=($H2242+2),1500000,"")))))))))</f>
        <v/>
      </c>
      <c r="M2242" s="65" t="str">
        <f t="shared" si="3162"/>
        <v/>
      </c>
      <c r="N2242" s="65" t="str">
        <f t="shared" si="3162"/>
        <v/>
      </c>
      <c r="O2242" s="65" t="str">
        <f t="shared" si="3162"/>
        <v/>
      </c>
      <c r="P2242" s="65" t="str">
        <f t="shared" si="3162"/>
        <v/>
      </c>
      <c r="Q2242" s="65" t="str">
        <f t="shared" si="3162"/>
        <v/>
      </c>
      <c r="R2242" s="65" t="str">
        <f t="shared" si="3162"/>
        <v/>
      </c>
      <c r="S2242" s="65" t="str">
        <f t="shared" si="3162"/>
        <v/>
      </c>
      <c r="T2242" s="65" t="str">
        <f t="shared" si="3162"/>
        <v/>
      </c>
      <c r="U2242" s="65" t="str">
        <f t="shared" si="3162"/>
        <v/>
      </c>
      <c r="V2242" s="65" t="str">
        <f t="shared" si="3162"/>
        <v/>
      </c>
      <c r="W2242" s="65" t="str">
        <f t="shared" si="3162"/>
        <v/>
      </c>
      <c r="X2242" s="65" t="str">
        <f t="shared" si="3162"/>
        <v/>
      </c>
      <c r="Y2242" s="65" t="str">
        <f t="shared" si="3162"/>
        <v/>
      </c>
      <c r="Z2242" s="65" t="str">
        <f t="shared" si="3162"/>
        <v/>
      </c>
    </row>
    <row r="2243">
      <c r="B2243" s="23"/>
      <c r="C2243" s="9"/>
      <c r="D2243" s="9"/>
      <c r="E2243" s="9"/>
      <c r="F2243" s="2"/>
      <c r="G2243" s="3"/>
      <c r="I2243" s="64" t="str">
        <f t="shared" si="4"/>
        <v/>
      </c>
      <c r="J2243" s="13" t="str">
        <f t="shared" si="1840"/>
        <v/>
      </c>
      <c r="K2243" s="13" t="str">
        <f t="shared" si="1879"/>
        <v/>
      </c>
      <c r="L2243" s="65" t="str">
        <f t="shared" ref="L2243:Z2243" si="3163">if($E2243="","",if($E2243="Injured",if(and(L$1=year(today()),L$1&lt;=$I2243,L$1&gt;=$H2243),0,if(and(L$1&lt;=$I2243,L$1&gt;=$H2243),$F2243,"")),if($E2243="Dropped",if(and(L$1&lt;=$I2243,L$1&gt;=$H2243),if(Year($D2243)=L$1,$F2243*0.8,if((year($D2243)+1)=L$1,$F2243*0.6,$F2243*0.4)) ,""),if($E2243="Minors",0,if($E2243="FA Contract",if(and(L$1&lt;=$I2243,L$1&gt;=$H2243),$F2243,""),if($E2243="YP Contract",if(L$1=$H2243,500000,if(L$1=($H2243+1),1000000,if(L$1=($H2243+2),1500000,"")))))))))</f>
        <v/>
      </c>
      <c r="M2243" s="65" t="str">
        <f t="shared" si="3163"/>
        <v/>
      </c>
      <c r="N2243" s="65" t="str">
        <f t="shared" si="3163"/>
        <v/>
      </c>
      <c r="O2243" s="65" t="str">
        <f t="shared" si="3163"/>
        <v/>
      </c>
      <c r="P2243" s="65" t="str">
        <f t="shared" si="3163"/>
        <v/>
      </c>
      <c r="Q2243" s="65" t="str">
        <f t="shared" si="3163"/>
        <v/>
      </c>
      <c r="R2243" s="65" t="str">
        <f t="shared" si="3163"/>
        <v/>
      </c>
      <c r="S2243" s="65" t="str">
        <f t="shared" si="3163"/>
        <v/>
      </c>
      <c r="T2243" s="65" t="str">
        <f t="shared" si="3163"/>
        <v/>
      </c>
      <c r="U2243" s="65" t="str">
        <f t="shared" si="3163"/>
        <v/>
      </c>
      <c r="V2243" s="65" t="str">
        <f t="shared" si="3163"/>
        <v/>
      </c>
      <c r="W2243" s="65" t="str">
        <f t="shared" si="3163"/>
        <v/>
      </c>
      <c r="X2243" s="65" t="str">
        <f t="shared" si="3163"/>
        <v/>
      </c>
      <c r="Y2243" s="65" t="str">
        <f t="shared" si="3163"/>
        <v/>
      </c>
      <c r="Z2243" s="65" t="str">
        <f t="shared" si="3163"/>
        <v/>
      </c>
    </row>
    <row r="2244">
      <c r="B2244" s="23"/>
      <c r="C2244" s="9"/>
      <c r="D2244" s="9"/>
      <c r="E2244" s="9"/>
      <c r="F2244" s="2"/>
      <c r="G2244" s="3"/>
      <c r="I2244" s="64" t="str">
        <f t="shared" si="4"/>
        <v/>
      </c>
      <c r="J2244" s="13" t="str">
        <f t="shared" si="1840"/>
        <v/>
      </c>
      <c r="K2244" s="13" t="str">
        <f t="shared" si="1879"/>
        <v/>
      </c>
      <c r="L2244" s="65" t="str">
        <f t="shared" ref="L2244:Z2244" si="3164">if($E2244="","",if($E2244="Injured",if(and(L$1=year(today()),L$1&lt;=$I2244,L$1&gt;=$H2244),0,if(and(L$1&lt;=$I2244,L$1&gt;=$H2244),$F2244,"")),if($E2244="Dropped",if(and(L$1&lt;=$I2244,L$1&gt;=$H2244),if(Year($D2244)=L$1,$F2244*0.8,if((year($D2244)+1)=L$1,$F2244*0.6,$F2244*0.4)) ,""),if($E2244="Minors",0,if($E2244="FA Contract",if(and(L$1&lt;=$I2244,L$1&gt;=$H2244),$F2244,""),if($E2244="YP Contract",if(L$1=$H2244,500000,if(L$1=($H2244+1),1000000,if(L$1=($H2244+2),1500000,"")))))))))</f>
        <v/>
      </c>
      <c r="M2244" s="65" t="str">
        <f t="shared" si="3164"/>
        <v/>
      </c>
      <c r="N2244" s="65" t="str">
        <f t="shared" si="3164"/>
        <v/>
      </c>
      <c r="O2244" s="65" t="str">
        <f t="shared" si="3164"/>
        <v/>
      </c>
      <c r="P2244" s="65" t="str">
        <f t="shared" si="3164"/>
        <v/>
      </c>
      <c r="Q2244" s="65" t="str">
        <f t="shared" si="3164"/>
        <v/>
      </c>
      <c r="R2244" s="65" t="str">
        <f t="shared" si="3164"/>
        <v/>
      </c>
      <c r="S2244" s="65" t="str">
        <f t="shared" si="3164"/>
        <v/>
      </c>
      <c r="T2244" s="65" t="str">
        <f t="shared" si="3164"/>
        <v/>
      </c>
      <c r="U2244" s="65" t="str">
        <f t="shared" si="3164"/>
        <v/>
      </c>
      <c r="V2244" s="65" t="str">
        <f t="shared" si="3164"/>
        <v/>
      </c>
      <c r="W2244" s="65" t="str">
        <f t="shared" si="3164"/>
        <v/>
      </c>
      <c r="X2244" s="65" t="str">
        <f t="shared" si="3164"/>
        <v/>
      </c>
      <c r="Y2244" s="65" t="str">
        <f t="shared" si="3164"/>
        <v/>
      </c>
      <c r="Z2244" s="65" t="str">
        <f t="shared" si="3164"/>
        <v/>
      </c>
    </row>
    <row r="2245">
      <c r="B2245" s="23"/>
      <c r="C2245" s="9"/>
      <c r="D2245" s="9"/>
      <c r="E2245" s="9"/>
      <c r="F2245" s="2"/>
      <c r="G2245" s="3"/>
      <c r="I2245" s="64" t="str">
        <f t="shared" si="4"/>
        <v/>
      </c>
      <c r="J2245" s="13" t="str">
        <f t="shared" si="1840"/>
        <v/>
      </c>
      <c r="K2245" s="13" t="str">
        <f t="shared" si="1879"/>
        <v/>
      </c>
      <c r="L2245" s="65" t="str">
        <f t="shared" ref="L2245:Z2245" si="3165">if($E2245="","",if($E2245="Injured",if(and(L$1=year(today()),L$1&lt;=$I2245,L$1&gt;=$H2245),0,if(and(L$1&lt;=$I2245,L$1&gt;=$H2245),$F2245,"")),if($E2245="Dropped",if(and(L$1&lt;=$I2245,L$1&gt;=$H2245),if(Year($D2245)=L$1,$F2245*0.8,if((year($D2245)+1)=L$1,$F2245*0.6,$F2245*0.4)) ,""),if($E2245="Minors",0,if($E2245="FA Contract",if(and(L$1&lt;=$I2245,L$1&gt;=$H2245),$F2245,""),if($E2245="YP Contract",if(L$1=$H2245,500000,if(L$1=($H2245+1),1000000,if(L$1=($H2245+2),1500000,"")))))))))</f>
        <v/>
      </c>
      <c r="M2245" s="65" t="str">
        <f t="shared" si="3165"/>
        <v/>
      </c>
      <c r="N2245" s="65" t="str">
        <f t="shared" si="3165"/>
        <v/>
      </c>
      <c r="O2245" s="65" t="str">
        <f t="shared" si="3165"/>
        <v/>
      </c>
      <c r="P2245" s="65" t="str">
        <f t="shared" si="3165"/>
        <v/>
      </c>
      <c r="Q2245" s="65" t="str">
        <f t="shared" si="3165"/>
        <v/>
      </c>
      <c r="R2245" s="65" t="str">
        <f t="shared" si="3165"/>
        <v/>
      </c>
      <c r="S2245" s="65" t="str">
        <f t="shared" si="3165"/>
        <v/>
      </c>
      <c r="T2245" s="65" t="str">
        <f t="shared" si="3165"/>
        <v/>
      </c>
      <c r="U2245" s="65" t="str">
        <f t="shared" si="3165"/>
        <v/>
      </c>
      <c r="V2245" s="65" t="str">
        <f t="shared" si="3165"/>
        <v/>
      </c>
      <c r="W2245" s="65" t="str">
        <f t="shared" si="3165"/>
        <v/>
      </c>
      <c r="X2245" s="65" t="str">
        <f t="shared" si="3165"/>
        <v/>
      </c>
      <c r="Y2245" s="65" t="str">
        <f t="shared" si="3165"/>
        <v/>
      </c>
      <c r="Z2245" s="65" t="str">
        <f t="shared" si="3165"/>
        <v/>
      </c>
    </row>
    <row r="2246">
      <c r="B2246" s="23"/>
      <c r="C2246" s="9"/>
      <c r="D2246" s="9"/>
      <c r="E2246" s="9"/>
      <c r="F2246" s="2"/>
      <c r="G2246" s="3"/>
      <c r="I2246" s="64" t="str">
        <f t="shared" si="4"/>
        <v/>
      </c>
      <c r="J2246" s="13" t="str">
        <f t="shared" si="1840"/>
        <v/>
      </c>
      <c r="K2246" s="13" t="str">
        <f t="shared" si="1879"/>
        <v/>
      </c>
      <c r="L2246" s="65" t="str">
        <f t="shared" ref="L2246:Z2246" si="3166">if($E2246="","",if($E2246="Injured",if(and(L$1=year(today()),L$1&lt;=$I2246,L$1&gt;=$H2246),0,if(and(L$1&lt;=$I2246,L$1&gt;=$H2246),$F2246,"")),if($E2246="Dropped",if(and(L$1&lt;=$I2246,L$1&gt;=$H2246),if(Year($D2246)=L$1,$F2246*0.8,if((year($D2246)+1)=L$1,$F2246*0.6,$F2246*0.4)) ,""),if($E2246="Minors",0,if($E2246="FA Contract",if(and(L$1&lt;=$I2246,L$1&gt;=$H2246),$F2246,""),if($E2246="YP Contract",if(L$1=$H2246,500000,if(L$1=($H2246+1),1000000,if(L$1=($H2246+2),1500000,"")))))))))</f>
        <v/>
      </c>
      <c r="M2246" s="65" t="str">
        <f t="shared" si="3166"/>
        <v/>
      </c>
      <c r="N2246" s="65" t="str">
        <f t="shared" si="3166"/>
        <v/>
      </c>
      <c r="O2246" s="65" t="str">
        <f t="shared" si="3166"/>
        <v/>
      </c>
      <c r="P2246" s="65" t="str">
        <f t="shared" si="3166"/>
        <v/>
      </c>
      <c r="Q2246" s="65" t="str">
        <f t="shared" si="3166"/>
        <v/>
      </c>
      <c r="R2246" s="65" t="str">
        <f t="shared" si="3166"/>
        <v/>
      </c>
      <c r="S2246" s="65" t="str">
        <f t="shared" si="3166"/>
        <v/>
      </c>
      <c r="T2246" s="65" t="str">
        <f t="shared" si="3166"/>
        <v/>
      </c>
      <c r="U2246" s="65" t="str">
        <f t="shared" si="3166"/>
        <v/>
      </c>
      <c r="V2246" s="65" t="str">
        <f t="shared" si="3166"/>
        <v/>
      </c>
      <c r="W2246" s="65" t="str">
        <f t="shared" si="3166"/>
        <v/>
      </c>
      <c r="X2246" s="65" t="str">
        <f t="shared" si="3166"/>
        <v/>
      </c>
      <c r="Y2246" s="65" t="str">
        <f t="shared" si="3166"/>
        <v/>
      </c>
      <c r="Z2246" s="65" t="str">
        <f t="shared" si="3166"/>
        <v/>
      </c>
    </row>
    <row r="2247">
      <c r="B2247" s="23"/>
      <c r="C2247" s="9"/>
      <c r="D2247" s="9"/>
      <c r="E2247" s="9"/>
      <c r="F2247" s="2"/>
      <c r="G2247" s="3"/>
      <c r="I2247" s="64" t="str">
        <f t="shared" si="4"/>
        <v/>
      </c>
      <c r="J2247" s="13" t="str">
        <f t="shared" si="1840"/>
        <v/>
      </c>
      <c r="K2247" s="13" t="str">
        <f t="shared" si="1879"/>
        <v/>
      </c>
      <c r="L2247" s="65" t="str">
        <f t="shared" ref="L2247:Z2247" si="3167">if($E2247="","",if($E2247="Injured",if(and(L$1=year(today()),L$1&lt;=$I2247,L$1&gt;=$H2247),0,if(and(L$1&lt;=$I2247,L$1&gt;=$H2247),$F2247,"")),if($E2247="Dropped",if(and(L$1&lt;=$I2247,L$1&gt;=$H2247),if(Year($D2247)=L$1,$F2247*0.8,if((year($D2247)+1)=L$1,$F2247*0.6,$F2247*0.4)) ,""),if($E2247="Minors",0,if($E2247="FA Contract",if(and(L$1&lt;=$I2247,L$1&gt;=$H2247),$F2247,""),if($E2247="YP Contract",if(L$1=$H2247,500000,if(L$1=($H2247+1),1000000,if(L$1=($H2247+2),1500000,"")))))))))</f>
        <v/>
      </c>
      <c r="M2247" s="65" t="str">
        <f t="shared" si="3167"/>
        <v/>
      </c>
      <c r="N2247" s="65" t="str">
        <f t="shared" si="3167"/>
        <v/>
      </c>
      <c r="O2247" s="65" t="str">
        <f t="shared" si="3167"/>
        <v/>
      </c>
      <c r="P2247" s="65" t="str">
        <f t="shared" si="3167"/>
        <v/>
      </c>
      <c r="Q2247" s="65" t="str">
        <f t="shared" si="3167"/>
        <v/>
      </c>
      <c r="R2247" s="65" t="str">
        <f t="shared" si="3167"/>
        <v/>
      </c>
      <c r="S2247" s="65" t="str">
        <f t="shared" si="3167"/>
        <v/>
      </c>
      <c r="T2247" s="65" t="str">
        <f t="shared" si="3167"/>
        <v/>
      </c>
      <c r="U2247" s="65" t="str">
        <f t="shared" si="3167"/>
        <v/>
      </c>
      <c r="V2247" s="65" t="str">
        <f t="shared" si="3167"/>
        <v/>
      </c>
      <c r="W2247" s="65" t="str">
        <f t="shared" si="3167"/>
        <v/>
      </c>
      <c r="X2247" s="65" t="str">
        <f t="shared" si="3167"/>
        <v/>
      </c>
      <c r="Y2247" s="65" t="str">
        <f t="shared" si="3167"/>
        <v/>
      </c>
      <c r="Z2247" s="65" t="str">
        <f t="shared" si="3167"/>
        <v/>
      </c>
    </row>
    <row r="2248">
      <c r="B2248" s="23"/>
      <c r="C2248" s="9"/>
      <c r="D2248" s="9"/>
      <c r="E2248" s="9"/>
      <c r="F2248" s="2"/>
      <c r="G2248" s="3"/>
      <c r="I2248" s="64" t="str">
        <f t="shared" si="4"/>
        <v/>
      </c>
      <c r="J2248" s="13" t="str">
        <f t="shared" si="1840"/>
        <v/>
      </c>
      <c r="K2248" s="13" t="str">
        <f t="shared" si="1879"/>
        <v/>
      </c>
      <c r="L2248" s="65" t="str">
        <f t="shared" ref="L2248:Z2248" si="3168">if($E2248="","",if($E2248="Injured",if(and(L$1=year(today()),L$1&lt;=$I2248,L$1&gt;=$H2248),0,if(and(L$1&lt;=$I2248,L$1&gt;=$H2248),$F2248,"")),if($E2248="Dropped",if(and(L$1&lt;=$I2248,L$1&gt;=$H2248),if(Year($D2248)=L$1,$F2248*0.8,if((year($D2248)+1)=L$1,$F2248*0.6,$F2248*0.4)) ,""),if($E2248="Minors",0,if($E2248="FA Contract",if(and(L$1&lt;=$I2248,L$1&gt;=$H2248),$F2248,""),if($E2248="YP Contract",if(L$1=$H2248,500000,if(L$1=($H2248+1),1000000,if(L$1=($H2248+2),1500000,"")))))))))</f>
        <v/>
      </c>
      <c r="M2248" s="65" t="str">
        <f t="shared" si="3168"/>
        <v/>
      </c>
      <c r="N2248" s="65" t="str">
        <f t="shared" si="3168"/>
        <v/>
      </c>
      <c r="O2248" s="65" t="str">
        <f t="shared" si="3168"/>
        <v/>
      </c>
      <c r="P2248" s="65" t="str">
        <f t="shared" si="3168"/>
        <v/>
      </c>
      <c r="Q2248" s="65" t="str">
        <f t="shared" si="3168"/>
        <v/>
      </c>
      <c r="R2248" s="65" t="str">
        <f t="shared" si="3168"/>
        <v/>
      </c>
      <c r="S2248" s="65" t="str">
        <f t="shared" si="3168"/>
        <v/>
      </c>
      <c r="T2248" s="65" t="str">
        <f t="shared" si="3168"/>
        <v/>
      </c>
      <c r="U2248" s="65" t="str">
        <f t="shared" si="3168"/>
        <v/>
      </c>
      <c r="V2248" s="65" t="str">
        <f t="shared" si="3168"/>
        <v/>
      </c>
      <c r="W2248" s="65" t="str">
        <f t="shared" si="3168"/>
        <v/>
      </c>
      <c r="X2248" s="65" t="str">
        <f t="shared" si="3168"/>
        <v/>
      </c>
      <c r="Y2248" s="65" t="str">
        <f t="shared" si="3168"/>
        <v/>
      </c>
      <c r="Z2248" s="65" t="str">
        <f t="shared" si="3168"/>
        <v/>
      </c>
    </row>
    <row r="2249">
      <c r="B2249" s="23"/>
      <c r="C2249" s="9"/>
      <c r="D2249" s="9"/>
      <c r="E2249" s="9"/>
      <c r="F2249" s="2"/>
      <c r="G2249" s="3"/>
      <c r="I2249" s="64" t="str">
        <f t="shared" si="4"/>
        <v/>
      </c>
      <c r="J2249" s="13" t="str">
        <f t="shared" si="1840"/>
        <v/>
      </c>
      <c r="K2249" s="13" t="str">
        <f t="shared" si="1879"/>
        <v/>
      </c>
      <c r="L2249" s="65" t="str">
        <f t="shared" ref="L2249:Z2249" si="3169">if($E2249="","",if($E2249="Injured",if(and(L$1=year(today()),L$1&lt;=$I2249,L$1&gt;=$H2249),0,if(and(L$1&lt;=$I2249,L$1&gt;=$H2249),$F2249,"")),if($E2249="Dropped",if(and(L$1&lt;=$I2249,L$1&gt;=$H2249),if(Year($D2249)=L$1,$F2249*0.8,if((year($D2249)+1)=L$1,$F2249*0.6,$F2249*0.4)) ,""),if($E2249="Minors",0,if($E2249="FA Contract",if(and(L$1&lt;=$I2249,L$1&gt;=$H2249),$F2249,""),if($E2249="YP Contract",if(L$1=$H2249,500000,if(L$1=($H2249+1),1000000,if(L$1=($H2249+2),1500000,"")))))))))</f>
        <v/>
      </c>
      <c r="M2249" s="65" t="str">
        <f t="shared" si="3169"/>
        <v/>
      </c>
      <c r="N2249" s="65" t="str">
        <f t="shared" si="3169"/>
        <v/>
      </c>
      <c r="O2249" s="65" t="str">
        <f t="shared" si="3169"/>
        <v/>
      </c>
      <c r="P2249" s="65" t="str">
        <f t="shared" si="3169"/>
        <v/>
      </c>
      <c r="Q2249" s="65" t="str">
        <f t="shared" si="3169"/>
        <v/>
      </c>
      <c r="R2249" s="65" t="str">
        <f t="shared" si="3169"/>
        <v/>
      </c>
      <c r="S2249" s="65" t="str">
        <f t="shared" si="3169"/>
        <v/>
      </c>
      <c r="T2249" s="65" t="str">
        <f t="shared" si="3169"/>
        <v/>
      </c>
      <c r="U2249" s="65" t="str">
        <f t="shared" si="3169"/>
        <v/>
      </c>
      <c r="V2249" s="65" t="str">
        <f t="shared" si="3169"/>
        <v/>
      </c>
      <c r="W2249" s="65" t="str">
        <f t="shared" si="3169"/>
        <v/>
      </c>
      <c r="X2249" s="65" t="str">
        <f t="shared" si="3169"/>
        <v/>
      </c>
      <c r="Y2249" s="65" t="str">
        <f t="shared" si="3169"/>
        <v/>
      </c>
      <c r="Z2249" s="65" t="str">
        <f t="shared" si="3169"/>
        <v/>
      </c>
    </row>
    <row r="2250">
      <c r="B2250" s="23"/>
      <c r="C2250" s="9"/>
      <c r="D2250" s="9"/>
      <c r="E2250" s="9"/>
      <c r="F2250" s="2"/>
      <c r="G2250" s="3"/>
      <c r="I2250" s="64" t="str">
        <f t="shared" si="4"/>
        <v/>
      </c>
      <c r="J2250" s="13" t="str">
        <f t="shared" si="1840"/>
        <v/>
      </c>
      <c r="K2250" s="13" t="str">
        <f t="shared" si="1879"/>
        <v/>
      </c>
      <c r="L2250" s="65" t="str">
        <f t="shared" ref="L2250:Z2250" si="3170">if($E2250="","",if($E2250="Injured",if(and(L$1=year(today()),L$1&lt;=$I2250,L$1&gt;=$H2250),0,if(and(L$1&lt;=$I2250,L$1&gt;=$H2250),$F2250,"")),if($E2250="Dropped",if(and(L$1&lt;=$I2250,L$1&gt;=$H2250),if(Year($D2250)=L$1,$F2250*0.8,if((year($D2250)+1)=L$1,$F2250*0.6,$F2250*0.4)) ,""),if($E2250="Minors",0,if($E2250="FA Contract",if(and(L$1&lt;=$I2250,L$1&gt;=$H2250),$F2250,""),if($E2250="YP Contract",if(L$1=$H2250,500000,if(L$1=($H2250+1),1000000,if(L$1=($H2250+2),1500000,"")))))))))</f>
        <v/>
      </c>
      <c r="M2250" s="65" t="str">
        <f t="shared" si="3170"/>
        <v/>
      </c>
      <c r="N2250" s="65" t="str">
        <f t="shared" si="3170"/>
        <v/>
      </c>
      <c r="O2250" s="65" t="str">
        <f t="shared" si="3170"/>
        <v/>
      </c>
      <c r="P2250" s="65" t="str">
        <f t="shared" si="3170"/>
        <v/>
      </c>
      <c r="Q2250" s="65" t="str">
        <f t="shared" si="3170"/>
        <v/>
      </c>
      <c r="R2250" s="65" t="str">
        <f t="shared" si="3170"/>
        <v/>
      </c>
      <c r="S2250" s="65" t="str">
        <f t="shared" si="3170"/>
        <v/>
      </c>
      <c r="T2250" s="65" t="str">
        <f t="shared" si="3170"/>
        <v/>
      </c>
      <c r="U2250" s="65" t="str">
        <f t="shared" si="3170"/>
        <v/>
      </c>
      <c r="V2250" s="65" t="str">
        <f t="shared" si="3170"/>
        <v/>
      </c>
      <c r="W2250" s="65" t="str">
        <f t="shared" si="3170"/>
        <v/>
      </c>
      <c r="X2250" s="65" t="str">
        <f t="shared" si="3170"/>
        <v/>
      </c>
      <c r="Y2250" s="65" t="str">
        <f t="shared" si="3170"/>
        <v/>
      </c>
      <c r="Z2250" s="65" t="str">
        <f t="shared" si="3170"/>
        <v/>
      </c>
    </row>
    <row r="2251">
      <c r="B2251" s="23"/>
      <c r="C2251" s="9"/>
      <c r="D2251" s="9"/>
      <c r="E2251" s="9"/>
      <c r="F2251" s="2"/>
      <c r="G2251" s="3"/>
      <c r="I2251" s="64" t="str">
        <f t="shared" si="4"/>
        <v/>
      </c>
      <c r="J2251" s="13" t="str">
        <f t="shared" si="1840"/>
        <v/>
      </c>
      <c r="K2251" s="13" t="str">
        <f t="shared" si="1879"/>
        <v/>
      </c>
      <c r="L2251" s="65" t="str">
        <f t="shared" ref="L2251:Z2251" si="3171">if($E2251="","",if($E2251="Injured",if(and(L$1=year(today()),L$1&lt;=$I2251,L$1&gt;=$H2251),0,if(and(L$1&lt;=$I2251,L$1&gt;=$H2251),$F2251,"")),if($E2251="Dropped",if(and(L$1&lt;=$I2251,L$1&gt;=$H2251),if(Year($D2251)=L$1,$F2251*0.8,if((year($D2251)+1)=L$1,$F2251*0.6,$F2251*0.4)) ,""),if($E2251="Minors",0,if($E2251="FA Contract",if(and(L$1&lt;=$I2251,L$1&gt;=$H2251),$F2251,""),if($E2251="YP Contract",if(L$1=$H2251,500000,if(L$1=($H2251+1),1000000,if(L$1=($H2251+2),1500000,"")))))))))</f>
        <v/>
      </c>
      <c r="M2251" s="65" t="str">
        <f t="shared" si="3171"/>
        <v/>
      </c>
      <c r="N2251" s="65" t="str">
        <f t="shared" si="3171"/>
        <v/>
      </c>
      <c r="O2251" s="65" t="str">
        <f t="shared" si="3171"/>
        <v/>
      </c>
      <c r="P2251" s="65" t="str">
        <f t="shared" si="3171"/>
        <v/>
      </c>
      <c r="Q2251" s="65" t="str">
        <f t="shared" si="3171"/>
        <v/>
      </c>
      <c r="R2251" s="65" t="str">
        <f t="shared" si="3171"/>
        <v/>
      </c>
      <c r="S2251" s="65" t="str">
        <f t="shared" si="3171"/>
        <v/>
      </c>
      <c r="T2251" s="65" t="str">
        <f t="shared" si="3171"/>
        <v/>
      </c>
      <c r="U2251" s="65" t="str">
        <f t="shared" si="3171"/>
        <v/>
      </c>
      <c r="V2251" s="65" t="str">
        <f t="shared" si="3171"/>
        <v/>
      </c>
      <c r="W2251" s="65" t="str">
        <f t="shared" si="3171"/>
        <v/>
      </c>
      <c r="X2251" s="65" t="str">
        <f t="shared" si="3171"/>
        <v/>
      </c>
      <c r="Y2251" s="65" t="str">
        <f t="shared" si="3171"/>
        <v/>
      </c>
      <c r="Z2251" s="65" t="str">
        <f t="shared" si="3171"/>
        <v/>
      </c>
    </row>
    <row r="2252">
      <c r="B2252" s="23"/>
      <c r="C2252" s="9"/>
      <c r="D2252" s="9"/>
      <c r="E2252" s="9"/>
      <c r="F2252" s="2"/>
      <c r="G2252" s="3"/>
      <c r="I2252" s="64" t="str">
        <f t="shared" si="4"/>
        <v/>
      </c>
      <c r="J2252" s="13" t="str">
        <f t="shared" si="1840"/>
        <v/>
      </c>
      <c r="K2252" s="13" t="str">
        <f t="shared" si="1879"/>
        <v/>
      </c>
      <c r="L2252" s="65" t="str">
        <f t="shared" ref="L2252:Z2252" si="3172">if($E2252="","",if($E2252="Injured",if(and(L$1=year(today()),L$1&lt;=$I2252,L$1&gt;=$H2252),0,if(and(L$1&lt;=$I2252,L$1&gt;=$H2252),$F2252,"")),if($E2252="Dropped",if(and(L$1&lt;=$I2252,L$1&gt;=$H2252),if(Year($D2252)=L$1,$F2252*0.8,if((year($D2252)+1)=L$1,$F2252*0.6,$F2252*0.4)) ,""),if($E2252="Minors",0,if($E2252="FA Contract",if(and(L$1&lt;=$I2252,L$1&gt;=$H2252),$F2252,""),if($E2252="YP Contract",if(L$1=$H2252,500000,if(L$1=($H2252+1),1000000,if(L$1=($H2252+2),1500000,"")))))))))</f>
        <v/>
      </c>
      <c r="M2252" s="65" t="str">
        <f t="shared" si="3172"/>
        <v/>
      </c>
      <c r="N2252" s="65" t="str">
        <f t="shared" si="3172"/>
        <v/>
      </c>
      <c r="O2252" s="65" t="str">
        <f t="shared" si="3172"/>
        <v/>
      </c>
      <c r="P2252" s="65" t="str">
        <f t="shared" si="3172"/>
        <v/>
      </c>
      <c r="Q2252" s="65" t="str">
        <f t="shared" si="3172"/>
        <v/>
      </c>
      <c r="R2252" s="65" t="str">
        <f t="shared" si="3172"/>
        <v/>
      </c>
      <c r="S2252" s="65" t="str">
        <f t="shared" si="3172"/>
        <v/>
      </c>
      <c r="T2252" s="65" t="str">
        <f t="shared" si="3172"/>
        <v/>
      </c>
      <c r="U2252" s="65" t="str">
        <f t="shared" si="3172"/>
        <v/>
      </c>
      <c r="V2252" s="65" t="str">
        <f t="shared" si="3172"/>
        <v/>
      </c>
      <c r="W2252" s="65" t="str">
        <f t="shared" si="3172"/>
        <v/>
      </c>
      <c r="X2252" s="65" t="str">
        <f t="shared" si="3172"/>
        <v/>
      </c>
      <c r="Y2252" s="65" t="str">
        <f t="shared" si="3172"/>
        <v/>
      </c>
      <c r="Z2252" s="65" t="str">
        <f t="shared" si="3172"/>
        <v/>
      </c>
    </row>
    <row r="2253">
      <c r="B2253" s="23"/>
      <c r="C2253" s="9"/>
      <c r="D2253" s="9"/>
      <c r="E2253" s="9"/>
      <c r="F2253" s="2"/>
      <c r="G2253" s="3"/>
      <c r="I2253" s="64" t="str">
        <f t="shared" si="4"/>
        <v/>
      </c>
      <c r="J2253" s="13" t="str">
        <f t="shared" si="1840"/>
        <v/>
      </c>
      <c r="K2253" s="13" t="str">
        <f t="shared" si="1879"/>
        <v/>
      </c>
      <c r="L2253" s="65" t="str">
        <f t="shared" ref="L2253:Z2253" si="3173">if($E2253="","",if($E2253="Injured",if(and(L$1=year(today()),L$1&lt;=$I2253,L$1&gt;=$H2253),0,if(and(L$1&lt;=$I2253,L$1&gt;=$H2253),$F2253,"")),if($E2253="Dropped",if(and(L$1&lt;=$I2253,L$1&gt;=$H2253),if(Year($D2253)=L$1,$F2253*0.8,if((year($D2253)+1)=L$1,$F2253*0.6,$F2253*0.4)) ,""),if($E2253="Minors",0,if($E2253="FA Contract",if(and(L$1&lt;=$I2253,L$1&gt;=$H2253),$F2253,""),if($E2253="YP Contract",if(L$1=$H2253,500000,if(L$1=($H2253+1),1000000,if(L$1=($H2253+2),1500000,"")))))))))</f>
        <v/>
      </c>
      <c r="M2253" s="65" t="str">
        <f t="shared" si="3173"/>
        <v/>
      </c>
      <c r="N2253" s="65" t="str">
        <f t="shared" si="3173"/>
        <v/>
      </c>
      <c r="O2253" s="65" t="str">
        <f t="shared" si="3173"/>
        <v/>
      </c>
      <c r="P2253" s="65" t="str">
        <f t="shared" si="3173"/>
        <v/>
      </c>
      <c r="Q2253" s="65" t="str">
        <f t="shared" si="3173"/>
        <v/>
      </c>
      <c r="R2253" s="65" t="str">
        <f t="shared" si="3173"/>
        <v/>
      </c>
      <c r="S2253" s="65" t="str">
        <f t="shared" si="3173"/>
        <v/>
      </c>
      <c r="T2253" s="65" t="str">
        <f t="shared" si="3173"/>
        <v/>
      </c>
      <c r="U2253" s="65" t="str">
        <f t="shared" si="3173"/>
        <v/>
      </c>
      <c r="V2253" s="65" t="str">
        <f t="shared" si="3173"/>
        <v/>
      </c>
      <c r="W2253" s="65" t="str">
        <f t="shared" si="3173"/>
        <v/>
      </c>
      <c r="X2253" s="65" t="str">
        <f t="shared" si="3173"/>
        <v/>
      </c>
      <c r="Y2253" s="65" t="str">
        <f t="shared" si="3173"/>
        <v/>
      </c>
      <c r="Z2253" s="65" t="str">
        <f t="shared" si="3173"/>
        <v/>
      </c>
    </row>
    <row r="2254">
      <c r="B2254" s="23"/>
      <c r="C2254" s="9"/>
      <c r="D2254" s="9"/>
      <c r="E2254" s="9"/>
      <c r="F2254" s="2"/>
      <c r="G2254" s="3"/>
      <c r="I2254" s="64" t="str">
        <f t="shared" si="4"/>
        <v/>
      </c>
      <c r="J2254" s="13" t="str">
        <f t="shared" si="1840"/>
        <v/>
      </c>
      <c r="K2254" s="13" t="str">
        <f t="shared" si="1879"/>
        <v/>
      </c>
      <c r="L2254" s="65" t="str">
        <f t="shared" ref="L2254:Z2254" si="3174">if($E2254="","",if($E2254="Injured",if(and(L$1=year(today()),L$1&lt;=$I2254,L$1&gt;=$H2254),0,if(and(L$1&lt;=$I2254,L$1&gt;=$H2254),$F2254,"")),if($E2254="Dropped",if(and(L$1&lt;=$I2254,L$1&gt;=$H2254),if(Year($D2254)=L$1,$F2254*0.8,if((year($D2254)+1)=L$1,$F2254*0.6,$F2254*0.4)) ,""),if($E2254="Minors",0,if($E2254="FA Contract",if(and(L$1&lt;=$I2254,L$1&gt;=$H2254),$F2254,""),if($E2254="YP Contract",if(L$1=$H2254,500000,if(L$1=($H2254+1),1000000,if(L$1=($H2254+2),1500000,"")))))))))</f>
        <v/>
      </c>
      <c r="M2254" s="65" t="str">
        <f t="shared" si="3174"/>
        <v/>
      </c>
      <c r="N2254" s="65" t="str">
        <f t="shared" si="3174"/>
        <v/>
      </c>
      <c r="O2254" s="65" t="str">
        <f t="shared" si="3174"/>
        <v/>
      </c>
      <c r="P2254" s="65" t="str">
        <f t="shared" si="3174"/>
        <v/>
      </c>
      <c r="Q2254" s="65" t="str">
        <f t="shared" si="3174"/>
        <v/>
      </c>
      <c r="R2254" s="65" t="str">
        <f t="shared" si="3174"/>
        <v/>
      </c>
      <c r="S2254" s="65" t="str">
        <f t="shared" si="3174"/>
        <v/>
      </c>
      <c r="T2254" s="65" t="str">
        <f t="shared" si="3174"/>
        <v/>
      </c>
      <c r="U2254" s="65" t="str">
        <f t="shared" si="3174"/>
        <v/>
      </c>
      <c r="V2254" s="65" t="str">
        <f t="shared" si="3174"/>
        <v/>
      </c>
      <c r="W2254" s="65" t="str">
        <f t="shared" si="3174"/>
        <v/>
      </c>
      <c r="X2254" s="65" t="str">
        <f t="shared" si="3174"/>
        <v/>
      </c>
      <c r="Y2254" s="65" t="str">
        <f t="shared" si="3174"/>
        <v/>
      </c>
      <c r="Z2254" s="65" t="str">
        <f t="shared" si="3174"/>
        <v/>
      </c>
    </row>
    <row r="2255">
      <c r="B2255" s="23"/>
      <c r="C2255" s="9"/>
      <c r="D2255" s="9"/>
      <c r="E2255" s="9"/>
      <c r="F2255" s="2"/>
      <c r="G2255" s="3"/>
      <c r="I2255" s="64" t="str">
        <f t="shared" si="4"/>
        <v/>
      </c>
      <c r="J2255" s="13" t="str">
        <f t="shared" si="1840"/>
        <v/>
      </c>
      <c r="K2255" s="13" t="str">
        <f t="shared" si="1879"/>
        <v/>
      </c>
      <c r="L2255" s="65" t="str">
        <f t="shared" ref="L2255:Z2255" si="3175">if($E2255="","",if($E2255="Injured",if(and(L$1=year(today()),L$1&lt;=$I2255,L$1&gt;=$H2255),0,if(and(L$1&lt;=$I2255,L$1&gt;=$H2255),$F2255,"")),if($E2255="Dropped",if(and(L$1&lt;=$I2255,L$1&gt;=$H2255),if(Year($D2255)=L$1,$F2255*0.8,if((year($D2255)+1)=L$1,$F2255*0.6,$F2255*0.4)) ,""),if($E2255="Minors",0,if($E2255="FA Contract",if(and(L$1&lt;=$I2255,L$1&gt;=$H2255),$F2255,""),if($E2255="YP Contract",if(L$1=$H2255,500000,if(L$1=($H2255+1),1000000,if(L$1=($H2255+2),1500000,"")))))))))</f>
        <v/>
      </c>
      <c r="M2255" s="65" t="str">
        <f t="shared" si="3175"/>
        <v/>
      </c>
      <c r="N2255" s="65" t="str">
        <f t="shared" si="3175"/>
        <v/>
      </c>
      <c r="O2255" s="65" t="str">
        <f t="shared" si="3175"/>
        <v/>
      </c>
      <c r="P2255" s="65" t="str">
        <f t="shared" si="3175"/>
        <v/>
      </c>
      <c r="Q2255" s="65" t="str">
        <f t="shared" si="3175"/>
        <v/>
      </c>
      <c r="R2255" s="65" t="str">
        <f t="shared" si="3175"/>
        <v/>
      </c>
      <c r="S2255" s="65" t="str">
        <f t="shared" si="3175"/>
        <v/>
      </c>
      <c r="T2255" s="65" t="str">
        <f t="shared" si="3175"/>
        <v/>
      </c>
      <c r="U2255" s="65" t="str">
        <f t="shared" si="3175"/>
        <v/>
      </c>
      <c r="V2255" s="65" t="str">
        <f t="shared" si="3175"/>
        <v/>
      </c>
      <c r="W2255" s="65" t="str">
        <f t="shared" si="3175"/>
        <v/>
      </c>
      <c r="X2255" s="65" t="str">
        <f t="shared" si="3175"/>
        <v/>
      </c>
      <c r="Y2255" s="65" t="str">
        <f t="shared" si="3175"/>
        <v/>
      </c>
      <c r="Z2255" s="65" t="str">
        <f t="shared" si="3175"/>
        <v/>
      </c>
    </row>
    <row r="2256">
      <c r="B2256" s="23"/>
      <c r="C2256" s="9"/>
      <c r="D2256" s="9"/>
      <c r="E2256" s="9"/>
      <c r="F2256" s="2"/>
      <c r="G2256" s="3"/>
      <c r="I2256" s="64" t="str">
        <f t="shared" si="4"/>
        <v/>
      </c>
      <c r="J2256" s="13" t="str">
        <f t="shared" si="1840"/>
        <v/>
      </c>
      <c r="K2256" s="13" t="str">
        <f t="shared" si="1879"/>
        <v/>
      </c>
      <c r="L2256" s="65" t="str">
        <f t="shared" ref="L2256:Z2256" si="3176">if($E2256="","",if($E2256="Injured",if(and(L$1=year(today()),L$1&lt;=$I2256,L$1&gt;=$H2256),0,if(and(L$1&lt;=$I2256,L$1&gt;=$H2256),$F2256,"")),if($E2256="Dropped",if(and(L$1&lt;=$I2256,L$1&gt;=$H2256),if(Year($D2256)=L$1,$F2256*0.8,if((year($D2256)+1)=L$1,$F2256*0.6,$F2256*0.4)) ,""),if($E2256="Minors",0,if($E2256="FA Contract",if(and(L$1&lt;=$I2256,L$1&gt;=$H2256),$F2256,""),if($E2256="YP Contract",if(L$1=$H2256,500000,if(L$1=($H2256+1),1000000,if(L$1=($H2256+2),1500000,"")))))))))</f>
        <v/>
      </c>
      <c r="M2256" s="65" t="str">
        <f t="shared" si="3176"/>
        <v/>
      </c>
      <c r="N2256" s="65" t="str">
        <f t="shared" si="3176"/>
        <v/>
      </c>
      <c r="O2256" s="65" t="str">
        <f t="shared" si="3176"/>
        <v/>
      </c>
      <c r="P2256" s="65" t="str">
        <f t="shared" si="3176"/>
        <v/>
      </c>
      <c r="Q2256" s="65" t="str">
        <f t="shared" si="3176"/>
        <v/>
      </c>
      <c r="R2256" s="65" t="str">
        <f t="shared" si="3176"/>
        <v/>
      </c>
      <c r="S2256" s="65" t="str">
        <f t="shared" si="3176"/>
        <v/>
      </c>
      <c r="T2256" s="65" t="str">
        <f t="shared" si="3176"/>
        <v/>
      </c>
      <c r="U2256" s="65" t="str">
        <f t="shared" si="3176"/>
        <v/>
      </c>
      <c r="V2256" s="65" t="str">
        <f t="shared" si="3176"/>
        <v/>
      </c>
      <c r="W2256" s="65" t="str">
        <f t="shared" si="3176"/>
        <v/>
      </c>
      <c r="X2256" s="65" t="str">
        <f t="shared" si="3176"/>
        <v/>
      </c>
      <c r="Y2256" s="65" t="str">
        <f t="shared" si="3176"/>
        <v/>
      </c>
      <c r="Z2256" s="65" t="str">
        <f t="shared" si="3176"/>
        <v/>
      </c>
    </row>
    <row r="2257">
      <c r="B2257" s="23"/>
      <c r="C2257" s="9"/>
      <c r="D2257" s="9"/>
      <c r="E2257" s="9"/>
      <c r="F2257" s="2"/>
      <c r="G2257" s="3"/>
      <c r="I2257" s="64" t="str">
        <f t="shared" si="4"/>
        <v/>
      </c>
      <c r="J2257" s="13" t="str">
        <f t="shared" si="1840"/>
        <v/>
      </c>
      <c r="K2257" s="13" t="str">
        <f t="shared" si="1879"/>
        <v/>
      </c>
      <c r="L2257" s="65" t="str">
        <f t="shared" ref="L2257:Z2257" si="3177">if($E2257="","",if($E2257="Injured",if(and(L$1=year(today()),L$1&lt;=$I2257,L$1&gt;=$H2257),0,if(and(L$1&lt;=$I2257,L$1&gt;=$H2257),$F2257,"")),if($E2257="Dropped",if(and(L$1&lt;=$I2257,L$1&gt;=$H2257),if(Year($D2257)=L$1,$F2257*0.8,if((year($D2257)+1)=L$1,$F2257*0.6,$F2257*0.4)) ,""),if($E2257="Minors",0,if($E2257="FA Contract",if(and(L$1&lt;=$I2257,L$1&gt;=$H2257),$F2257,""),if($E2257="YP Contract",if(L$1=$H2257,500000,if(L$1=($H2257+1),1000000,if(L$1=($H2257+2),1500000,"")))))))))</f>
        <v/>
      </c>
      <c r="M2257" s="65" t="str">
        <f t="shared" si="3177"/>
        <v/>
      </c>
      <c r="N2257" s="65" t="str">
        <f t="shared" si="3177"/>
        <v/>
      </c>
      <c r="O2257" s="65" t="str">
        <f t="shared" si="3177"/>
        <v/>
      </c>
      <c r="P2257" s="65" t="str">
        <f t="shared" si="3177"/>
        <v/>
      </c>
      <c r="Q2257" s="65" t="str">
        <f t="shared" si="3177"/>
        <v/>
      </c>
      <c r="R2257" s="65" t="str">
        <f t="shared" si="3177"/>
        <v/>
      </c>
      <c r="S2257" s="65" t="str">
        <f t="shared" si="3177"/>
        <v/>
      </c>
      <c r="T2257" s="65" t="str">
        <f t="shared" si="3177"/>
        <v/>
      </c>
      <c r="U2257" s="65" t="str">
        <f t="shared" si="3177"/>
        <v/>
      </c>
      <c r="V2257" s="65" t="str">
        <f t="shared" si="3177"/>
        <v/>
      </c>
      <c r="W2257" s="65" t="str">
        <f t="shared" si="3177"/>
        <v/>
      </c>
      <c r="X2257" s="65" t="str">
        <f t="shared" si="3177"/>
        <v/>
      </c>
      <c r="Y2257" s="65" t="str">
        <f t="shared" si="3177"/>
        <v/>
      </c>
      <c r="Z2257" s="65" t="str">
        <f t="shared" si="3177"/>
        <v/>
      </c>
    </row>
    <row r="2258">
      <c r="B2258" s="23"/>
      <c r="C2258" s="9"/>
      <c r="D2258" s="9"/>
      <c r="E2258" s="9"/>
      <c r="F2258" s="2"/>
      <c r="G2258" s="3"/>
      <c r="I2258" s="64" t="str">
        <f t="shared" si="4"/>
        <v/>
      </c>
      <c r="J2258" s="13" t="str">
        <f t="shared" si="1840"/>
        <v/>
      </c>
      <c r="K2258" s="13" t="str">
        <f t="shared" si="1879"/>
        <v/>
      </c>
      <c r="L2258" s="65" t="str">
        <f t="shared" ref="L2258:Z2258" si="3178">if($E2258="","",if($E2258="Injured",if(and(L$1=year(today()),L$1&lt;=$I2258,L$1&gt;=$H2258),0,if(and(L$1&lt;=$I2258,L$1&gt;=$H2258),$F2258,"")),if($E2258="Dropped",if(and(L$1&lt;=$I2258,L$1&gt;=$H2258),if(Year($D2258)=L$1,$F2258*0.8,if((year($D2258)+1)=L$1,$F2258*0.6,$F2258*0.4)) ,""),if($E2258="Minors",0,if($E2258="FA Contract",if(and(L$1&lt;=$I2258,L$1&gt;=$H2258),$F2258,""),if($E2258="YP Contract",if(L$1=$H2258,500000,if(L$1=($H2258+1),1000000,if(L$1=($H2258+2),1500000,"")))))))))</f>
        <v/>
      </c>
      <c r="M2258" s="65" t="str">
        <f t="shared" si="3178"/>
        <v/>
      </c>
      <c r="N2258" s="65" t="str">
        <f t="shared" si="3178"/>
        <v/>
      </c>
      <c r="O2258" s="65" t="str">
        <f t="shared" si="3178"/>
        <v/>
      </c>
      <c r="P2258" s="65" t="str">
        <f t="shared" si="3178"/>
        <v/>
      </c>
      <c r="Q2258" s="65" t="str">
        <f t="shared" si="3178"/>
        <v/>
      </c>
      <c r="R2258" s="65" t="str">
        <f t="shared" si="3178"/>
        <v/>
      </c>
      <c r="S2258" s="65" t="str">
        <f t="shared" si="3178"/>
        <v/>
      </c>
      <c r="T2258" s="65" t="str">
        <f t="shared" si="3178"/>
        <v/>
      </c>
      <c r="U2258" s="65" t="str">
        <f t="shared" si="3178"/>
        <v/>
      </c>
      <c r="V2258" s="65" t="str">
        <f t="shared" si="3178"/>
        <v/>
      </c>
      <c r="W2258" s="65" t="str">
        <f t="shared" si="3178"/>
        <v/>
      </c>
      <c r="X2258" s="65" t="str">
        <f t="shared" si="3178"/>
        <v/>
      </c>
      <c r="Y2258" s="65" t="str">
        <f t="shared" si="3178"/>
        <v/>
      </c>
      <c r="Z2258" s="65" t="str">
        <f t="shared" si="3178"/>
        <v/>
      </c>
    </row>
    <row r="2259">
      <c r="B2259" s="23"/>
      <c r="C2259" s="9"/>
      <c r="D2259" s="9"/>
      <c r="E2259" s="9"/>
      <c r="F2259" s="2"/>
      <c r="G2259" s="3"/>
      <c r="I2259" s="64" t="str">
        <f t="shared" si="4"/>
        <v/>
      </c>
      <c r="J2259" s="13" t="str">
        <f t="shared" si="1840"/>
        <v/>
      </c>
      <c r="K2259" s="13" t="str">
        <f t="shared" si="1879"/>
        <v/>
      </c>
      <c r="L2259" s="65" t="str">
        <f t="shared" ref="L2259:Z2259" si="3179">if($E2259="","",if($E2259="Injured",if(and(L$1=year(today()),L$1&lt;=$I2259,L$1&gt;=$H2259),0,if(and(L$1&lt;=$I2259,L$1&gt;=$H2259),$F2259,"")),if($E2259="Dropped",if(and(L$1&lt;=$I2259,L$1&gt;=$H2259),if(Year($D2259)=L$1,$F2259*0.8,if((year($D2259)+1)=L$1,$F2259*0.6,$F2259*0.4)) ,""),if($E2259="Minors",0,if($E2259="FA Contract",if(and(L$1&lt;=$I2259,L$1&gt;=$H2259),$F2259,""),if($E2259="YP Contract",if(L$1=$H2259,500000,if(L$1=($H2259+1),1000000,if(L$1=($H2259+2),1500000,"")))))))))</f>
        <v/>
      </c>
      <c r="M2259" s="65" t="str">
        <f t="shared" si="3179"/>
        <v/>
      </c>
      <c r="N2259" s="65" t="str">
        <f t="shared" si="3179"/>
        <v/>
      </c>
      <c r="O2259" s="65" t="str">
        <f t="shared" si="3179"/>
        <v/>
      </c>
      <c r="P2259" s="65" t="str">
        <f t="shared" si="3179"/>
        <v/>
      </c>
      <c r="Q2259" s="65" t="str">
        <f t="shared" si="3179"/>
        <v/>
      </c>
      <c r="R2259" s="65" t="str">
        <f t="shared" si="3179"/>
        <v/>
      </c>
      <c r="S2259" s="65" t="str">
        <f t="shared" si="3179"/>
        <v/>
      </c>
      <c r="T2259" s="65" t="str">
        <f t="shared" si="3179"/>
        <v/>
      </c>
      <c r="U2259" s="65" t="str">
        <f t="shared" si="3179"/>
        <v/>
      </c>
      <c r="V2259" s="65" t="str">
        <f t="shared" si="3179"/>
        <v/>
      </c>
      <c r="W2259" s="65" t="str">
        <f t="shared" si="3179"/>
        <v/>
      </c>
      <c r="X2259" s="65" t="str">
        <f t="shared" si="3179"/>
        <v/>
      </c>
      <c r="Y2259" s="65" t="str">
        <f t="shared" si="3179"/>
        <v/>
      </c>
      <c r="Z2259" s="65" t="str">
        <f t="shared" si="3179"/>
        <v/>
      </c>
    </row>
    <row r="2260">
      <c r="B2260" s="23"/>
      <c r="C2260" s="9"/>
      <c r="D2260" s="9"/>
      <c r="E2260" s="9"/>
      <c r="F2260" s="2"/>
      <c r="G2260" s="3"/>
      <c r="I2260" s="64" t="str">
        <f t="shared" si="4"/>
        <v/>
      </c>
      <c r="J2260" s="13" t="str">
        <f t="shared" si="1840"/>
        <v/>
      </c>
      <c r="K2260" s="13" t="str">
        <f t="shared" si="1879"/>
        <v/>
      </c>
      <c r="L2260" s="65" t="str">
        <f t="shared" ref="L2260:Z2260" si="3180">if($E2260="","",if($E2260="Injured",if(and(L$1=year(today()),L$1&lt;=$I2260,L$1&gt;=$H2260),0,if(and(L$1&lt;=$I2260,L$1&gt;=$H2260),$F2260,"")),if($E2260="Dropped",if(and(L$1&lt;=$I2260,L$1&gt;=$H2260),if(Year($D2260)=L$1,$F2260*0.8,if((year($D2260)+1)=L$1,$F2260*0.6,$F2260*0.4)) ,""),if($E2260="Minors",0,if($E2260="FA Contract",if(and(L$1&lt;=$I2260,L$1&gt;=$H2260),$F2260,""),if($E2260="YP Contract",if(L$1=$H2260,500000,if(L$1=($H2260+1),1000000,if(L$1=($H2260+2),1500000,"")))))))))</f>
        <v/>
      </c>
      <c r="M2260" s="65" t="str">
        <f t="shared" si="3180"/>
        <v/>
      </c>
      <c r="N2260" s="65" t="str">
        <f t="shared" si="3180"/>
        <v/>
      </c>
      <c r="O2260" s="65" t="str">
        <f t="shared" si="3180"/>
        <v/>
      </c>
      <c r="P2260" s="65" t="str">
        <f t="shared" si="3180"/>
        <v/>
      </c>
      <c r="Q2260" s="65" t="str">
        <f t="shared" si="3180"/>
        <v/>
      </c>
      <c r="R2260" s="65" t="str">
        <f t="shared" si="3180"/>
        <v/>
      </c>
      <c r="S2260" s="65" t="str">
        <f t="shared" si="3180"/>
        <v/>
      </c>
      <c r="T2260" s="65" t="str">
        <f t="shared" si="3180"/>
        <v/>
      </c>
      <c r="U2260" s="65" t="str">
        <f t="shared" si="3180"/>
        <v/>
      </c>
      <c r="V2260" s="65" t="str">
        <f t="shared" si="3180"/>
        <v/>
      </c>
      <c r="W2260" s="65" t="str">
        <f t="shared" si="3180"/>
        <v/>
      </c>
      <c r="X2260" s="65" t="str">
        <f t="shared" si="3180"/>
        <v/>
      </c>
      <c r="Y2260" s="65" t="str">
        <f t="shared" si="3180"/>
        <v/>
      </c>
      <c r="Z2260" s="65" t="str">
        <f t="shared" si="3180"/>
        <v/>
      </c>
    </row>
    <row r="2261">
      <c r="B2261" s="23"/>
      <c r="C2261" s="9"/>
      <c r="D2261" s="9"/>
      <c r="E2261" s="9"/>
      <c r="F2261" s="2"/>
      <c r="G2261" s="3"/>
      <c r="I2261" s="64" t="str">
        <f t="shared" si="4"/>
        <v/>
      </c>
      <c r="J2261" s="13" t="str">
        <f t="shared" si="1840"/>
        <v/>
      </c>
      <c r="K2261" s="13" t="str">
        <f t="shared" si="1879"/>
        <v/>
      </c>
      <c r="L2261" s="65" t="str">
        <f t="shared" ref="L2261:Z2261" si="3181">if($E2261="","",if($E2261="Injured",if(and(L$1=year(today()),L$1&lt;=$I2261,L$1&gt;=$H2261),0,if(and(L$1&lt;=$I2261,L$1&gt;=$H2261),$F2261,"")),if($E2261="Dropped",if(and(L$1&lt;=$I2261,L$1&gt;=$H2261),if(Year($D2261)=L$1,$F2261*0.8,if((year($D2261)+1)=L$1,$F2261*0.6,$F2261*0.4)) ,""),if($E2261="Minors",0,if($E2261="FA Contract",if(and(L$1&lt;=$I2261,L$1&gt;=$H2261),$F2261,""),if($E2261="YP Contract",if(L$1=$H2261,500000,if(L$1=($H2261+1),1000000,if(L$1=($H2261+2),1500000,"")))))))))</f>
        <v/>
      </c>
      <c r="M2261" s="65" t="str">
        <f t="shared" si="3181"/>
        <v/>
      </c>
      <c r="N2261" s="65" t="str">
        <f t="shared" si="3181"/>
        <v/>
      </c>
      <c r="O2261" s="65" t="str">
        <f t="shared" si="3181"/>
        <v/>
      </c>
      <c r="P2261" s="65" t="str">
        <f t="shared" si="3181"/>
        <v/>
      </c>
      <c r="Q2261" s="65" t="str">
        <f t="shared" si="3181"/>
        <v/>
      </c>
      <c r="R2261" s="65" t="str">
        <f t="shared" si="3181"/>
        <v/>
      </c>
      <c r="S2261" s="65" t="str">
        <f t="shared" si="3181"/>
        <v/>
      </c>
      <c r="T2261" s="65" t="str">
        <f t="shared" si="3181"/>
        <v/>
      </c>
      <c r="U2261" s="65" t="str">
        <f t="shared" si="3181"/>
        <v/>
      </c>
      <c r="V2261" s="65" t="str">
        <f t="shared" si="3181"/>
        <v/>
      </c>
      <c r="W2261" s="65" t="str">
        <f t="shared" si="3181"/>
        <v/>
      </c>
      <c r="X2261" s="65" t="str">
        <f t="shared" si="3181"/>
        <v/>
      </c>
      <c r="Y2261" s="65" t="str">
        <f t="shared" si="3181"/>
        <v/>
      </c>
      <c r="Z2261" s="65" t="str">
        <f t="shared" si="3181"/>
        <v/>
      </c>
    </row>
    <row r="2262">
      <c r="B2262" s="23"/>
      <c r="C2262" s="9"/>
      <c r="D2262" s="9"/>
      <c r="E2262" s="9"/>
      <c r="F2262" s="2"/>
      <c r="G2262" s="3"/>
      <c r="I2262" s="64" t="str">
        <f t="shared" si="4"/>
        <v/>
      </c>
      <c r="J2262" s="13" t="str">
        <f t="shared" si="1840"/>
        <v/>
      </c>
      <c r="K2262" s="13" t="str">
        <f t="shared" si="1879"/>
        <v/>
      </c>
      <c r="L2262" s="65" t="str">
        <f t="shared" ref="L2262:Z2262" si="3182">if($E2262="","",if($E2262="Injured",if(and(L$1=year(today()),L$1&lt;=$I2262,L$1&gt;=$H2262),0,if(and(L$1&lt;=$I2262,L$1&gt;=$H2262),$F2262,"")),if($E2262="Dropped",if(and(L$1&lt;=$I2262,L$1&gt;=$H2262),if(Year($D2262)=L$1,$F2262*0.8,if((year($D2262)+1)=L$1,$F2262*0.6,$F2262*0.4)) ,""),if($E2262="Minors",0,if($E2262="FA Contract",if(and(L$1&lt;=$I2262,L$1&gt;=$H2262),$F2262,""),if($E2262="YP Contract",if(L$1=$H2262,500000,if(L$1=($H2262+1),1000000,if(L$1=($H2262+2),1500000,"")))))))))</f>
        <v/>
      </c>
      <c r="M2262" s="65" t="str">
        <f t="shared" si="3182"/>
        <v/>
      </c>
      <c r="N2262" s="65" t="str">
        <f t="shared" si="3182"/>
        <v/>
      </c>
      <c r="O2262" s="65" t="str">
        <f t="shared" si="3182"/>
        <v/>
      </c>
      <c r="P2262" s="65" t="str">
        <f t="shared" si="3182"/>
        <v/>
      </c>
      <c r="Q2262" s="65" t="str">
        <f t="shared" si="3182"/>
        <v/>
      </c>
      <c r="R2262" s="65" t="str">
        <f t="shared" si="3182"/>
        <v/>
      </c>
      <c r="S2262" s="65" t="str">
        <f t="shared" si="3182"/>
        <v/>
      </c>
      <c r="T2262" s="65" t="str">
        <f t="shared" si="3182"/>
        <v/>
      </c>
      <c r="U2262" s="65" t="str">
        <f t="shared" si="3182"/>
        <v/>
      </c>
      <c r="V2262" s="65" t="str">
        <f t="shared" si="3182"/>
        <v/>
      </c>
      <c r="W2262" s="65" t="str">
        <f t="shared" si="3182"/>
        <v/>
      </c>
      <c r="X2262" s="65" t="str">
        <f t="shared" si="3182"/>
        <v/>
      </c>
      <c r="Y2262" s="65" t="str">
        <f t="shared" si="3182"/>
        <v/>
      </c>
      <c r="Z2262" s="65" t="str">
        <f t="shared" si="3182"/>
        <v/>
      </c>
    </row>
    <row r="2263">
      <c r="B2263" s="23"/>
      <c r="C2263" s="9"/>
      <c r="D2263" s="9"/>
      <c r="E2263" s="9"/>
      <c r="F2263" s="2"/>
      <c r="G2263" s="3"/>
      <c r="I2263" s="64" t="str">
        <f t="shared" si="4"/>
        <v/>
      </c>
      <c r="J2263" s="13" t="str">
        <f t="shared" si="1840"/>
        <v/>
      </c>
      <c r="K2263" s="13" t="str">
        <f t="shared" si="1879"/>
        <v/>
      </c>
      <c r="L2263" s="65" t="str">
        <f t="shared" ref="L2263:Z2263" si="3183">if($E2263="","",if($E2263="Injured",if(and(L$1=year(today()),L$1&lt;=$I2263,L$1&gt;=$H2263),0,if(and(L$1&lt;=$I2263,L$1&gt;=$H2263),$F2263,"")),if($E2263="Dropped",if(and(L$1&lt;=$I2263,L$1&gt;=$H2263),if(Year($D2263)=L$1,$F2263*0.8,if((year($D2263)+1)=L$1,$F2263*0.6,$F2263*0.4)) ,""),if($E2263="Minors",0,if($E2263="FA Contract",if(and(L$1&lt;=$I2263,L$1&gt;=$H2263),$F2263,""),if($E2263="YP Contract",if(L$1=$H2263,500000,if(L$1=($H2263+1),1000000,if(L$1=($H2263+2),1500000,"")))))))))</f>
        <v/>
      </c>
      <c r="M2263" s="65" t="str">
        <f t="shared" si="3183"/>
        <v/>
      </c>
      <c r="N2263" s="65" t="str">
        <f t="shared" si="3183"/>
        <v/>
      </c>
      <c r="O2263" s="65" t="str">
        <f t="shared" si="3183"/>
        <v/>
      </c>
      <c r="P2263" s="65" t="str">
        <f t="shared" si="3183"/>
        <v/>
      </c>
      <c r="Q2263" s="65" t="str">
        <f t="shared" si="3183"/>
        <v/>
      </c>
      <c r="R2263" s="65" t="str">
        <f t="shared" si="3183"/>
        <v/>
      </c>
      <c r="S2263" s="65" t="str">
        <f t="shared" si="3183"/>
        <v/>
      </c>
      <c r="T2263" s="65" t="str">
        <f t="shared" si="3183"/>
        <v/>
      </c>
      <c r="U2263" s="65" t="str">
        <f t="shared" si="3183"/>
        <v/>
      </c>
      <c r="V2263" s="65" t="str">
        <f t="shared" si="3183"/>
        <v/>
      </c>
      <c r="W2263" s="65" t="str">
        <f t="shared" si="3183"/>
        <v/>
      </c>
      <c r="X2263" s="65" t="str">
        <f t="shared" si="3183"/>
        <v/>
      </c>
      <c r="Y2263" s="65" t="str">
        <f t="shared" si="3183"/>
        <v/>
      </c>
      <c r="Z2263" s="65" t="str">
        <f t="shared" si="3183"/>
        <v/>
      </c>
    </row>
    <row r="2264">
      <c r="B2264" s="23"/>
      <c r="C2264" s="9"/>
      <c r="D2264" s="9"/>
      <c r="E2264" s="9"/>
      <c r="F2264" s="2"/>
      <c r="G2264" s="3"/>
      <c r="I2264" s="64" t="str">
        <f t="shared" si="4"/>
        <v/>
      </c>
      <c r="J2264" s="13" t="str">
        <f t="shared" si="1840"/>
        <v/>
      </c>
      <c r="K2264" s="13" t="str">
        <f t="shared" si="1879"/>
        <v/>
      </c>
      <c r="L2264" s="65" t="str">
        <f t="shared" ref="L2264:Z2264" si="3184">if($E2264="","",if($E2264="Injured",if(and(L$1=year(today()),L$1&lt;=$I2264,L$1&gt;=$H2264),0,if(and(L$1&lt;=$I2264,L$1&gt;=$H2264),$F2264,"")),if($E2264="Dropped",if(and(L$1&lt;=$I2264,L$1&gt;=$H2264),if(Year($D2264)=L$1,$F2264*0.8,if((year($D2264)+1)=L$1,$F2264*0.6,$F2264*0.4)) ,""),if($E2264="Minors",0,if($E2264="FA Contract",if(and(L$1&lt;=$I2264,L$1&gt;=$H2264),$F2264,""),if($E2264="YP Contract",if(L$1=$H2264,500000,if(L$1=($H2264+1),1000000,if(L$1=($H2264+2),1500000,"")))))))))</f>
        <v/>
      </c>
      <c r="M2264" s="65" t="str">
        <f t="shared" si="3184"/>
        <v/>
      </c>
      <c r="N2264" s="65" t="str">
        <f t="shared" si="3184"/>
        <v/>
      </c>
      <c r="O2264" s="65" t="str">
        <f t="shared" si="3184"/>
        <v/>
      </c>
      <c r="P2264" s="65" t="str">
        <f t="shared" si="3184"/>
        <v/>
      </c>
      <c r="Q2264" s="65" t="str">
        <f t="shared" si="3184"/>
        <v/>
      </c>
      <c r="R2264" s="65" t="str">
        <f t="shared" si="3184"/>
        <v/>
      </c>
      <c r="S2264" s="65" t="str">
        <f t="shared" si="3184"/>
        <v/>
      </c>
      <c r="T2264" s="65" t="str">
        <f t="shared" si="3184"/>
        <v/>
      </c>
      <c r="U2264" s="65" t="str">
        <f t="shared" si="3184"/>
        <v/>
      </c>
      <c r="V2264" s="65" t="str">
        <f t="shared" si="3184"/>
        <v/>
      </c>
      <c r="W2264" s="65" t="str">
        <f t="shared" si="3184"/>
        <v/>
      </c>
      <c r="X2264" s="65" t="str">
        <f t="shared" si="3184"/>
        <v/>
      </c>
      <c r="Y2264" s="65" t="str">
        <f t="shared" si="3184"/>
        <v/>
      </c>
      <c r="Z2264" s="65" t="str">
        <f t="shared" si="3184"/>
        <v/>
      </c>
    </row>
    <row r="2265">
      <c r="B2265" s="23"/>
      <c r="C2265" s="9"/>
      <c r="D2265" s="9"/>
      <c r="E2265" s="9"/>
      <c r="F2265" s="2"/>
      <c r="G2265" s="3"/>
      <c r="I2265" s="64" t="str">
        <f t="shared" si="4"/>
        <v/>
      </c>
      <c r="J2265" s="13" t="str">
        <f t="shared" si="1840"/>
        <v/>
      </c>
      <c r="K2265" s="13" t="str">
        <f t="shared" si="1879"/>
        <v/>
      </c>
      <c r="L2265" s="65" t="str">
        <f t="shared" ref="L2265:Z2265" si="3185">if($E2265="","",if($E2265="Injured",if(and(L$1=year(today()),L$1&lt;=$I2265,L$1&gt;=$H2265),0,if(and(L$1&lt;=$I2265,L$1&gt;=$H2265),$F2265,"")),if($E2265="Dropped",if(and(L$1&lt;=$I2265,L$1&gt;=$H2265),if(Year($D2265)=L$1,$F2265*0.8,if((year($D2265)+1)=L$1,$F2265*0.6,$F2265*0.4)) ,""),if($E2265="Minors",0,if($E2265="FA Contract",if(and(L$1&lt;=$I2265,L$1&gt;=$H2265),$F2265,""),if($E2265="YP Contract",if(L$1=$H2265,500000,if(L$1=($H2265+1),1000000,if(L$1=($H2265+2),1500000,"")))))))))</f>
        <v/>
      </c>
      <c r="M2265" s="65" t="str">
        <f t="shared" si="3185"/>
        <v/>
      </c>
      <c r="N2265" s="65" t="str">
        <f t="shared" si="3185"/>
        <v/>
      </c>
      <c r="O2265" s="65" t="str">
        <f t="shared" si="3185"/>
        <v/>
      </c>
      <c r="P2265" s="65" t="str">
        <f t="shared" si="3185"/>
        <v/>
      </c>
      <c r="Q2265" s="65" t="str">
        <f t="shared" si="3185"/>
        <v/>
      </c>
      <c r="R2265" s="65" t="str">
        <f t="shared" si="3185"/>
        <v/>
      </c>
      <c r="S2265" s="65" t="str">
        <f t="shared" si="3185"/>
        <v/>
      </c>
      <c r="T2265" s="65" t="str">
        <f t="shared" si="3185"/>
        <v/>
      </c>
      <c r="U2265" s="65" t="str">
        <f t="shared" si="3185"/>
        <v/>
      </c>
      <c r="V2265" s="65" t="str">
        <f t="shared" si="3185"/>
        <v/>
      </c>
      <c r="W2265" s="65" t="str">
        <f t="shared" si="3185"/>
        <v/>
      </c>
      <c r="X2265" s="65" t="str">
        <f t="shared" si="3185"/>
        <v/>
      </c>
      <c r="Y2265" s="65" t="str">
        <f t="shared" si="3185"/>
        <v/>
      </c>
      <c r="Z2265" s="65" t="str">
        <f t="shared" si="3185"/>
        <v/>
      </c>
    </row>
    <row r="2266">
      <c r="B2266" s="23"/>
      <c r="C2266" s="9"/>
      <c r="D2266" s="9"/>
      <c r="E2266" s="9"/>
      <c r="F2266" s="2"/>
      <c r="G2266" s="3"/>
      <c r="I2266" s="64" t="str">
        <f t="shared" si="4"/>
        <v/>
      </c>
      <c r="J2266" s="13" t="str">
        <f t="shared" si="1840"/>
        <v/>
      </c>
      <c r="K2266" s="13" t="str">
        <f t="shared" si="1879"/>
        <v/>
      </c>
      <c r="L2266" s="65" t="str">
        <f t="shared" ref="L2266:Z2266" si="3186">if($E2266="","",if($E2266="Injured",if(and(L$1=year(today()),L$1&lt;=$I2266,L$1&gt;=$H2266),0,if(and(L$1&lt;=$I2266,L$1&gt;=$H2266),$F2266,"")),if($E2266="Dropped",if(and(L$1&lt;=$I2266,L$1&gt;=$H2266),if(Year($D2266)=L$1,$F2266*0.8,if((year($D2266)+1)=L$1,$F2266*0.6,$F2266*0.4)) ,""),if($E2266="Minors",0,if($E2266="FA Contract",if(and(L$1&lt;=$I2266,L$1&gt;=$H2266),$F2266,""),if($E2266="YP Contract",if(L$1=$H2266,500000,if(L$1=($H2266+1),1000000,if(L$1=($H2266+2),1500000,"")))))))))</f>
        <v/>
      </c>
      <c r="M2266" s="65" t="str">
        <f t="shared" si="3186"/>
        <v/>
      </c>
      <c r="N2266" s="65" t="str">
        <f t="shared" si="3186"/>
        <v/>
      </c>
      <c r="O2266" s="65" t="str">
        <f t="shared" si="3186"/>
        <v/>
      </c>
      <c r="P2266" s="65" t="str">
        <f t="shared" si="3186"/>
        <v/>
      </c>
      <c r="Q2266" s="65" t="str">
        <f t="shared" si="3186"/>
        <v/>
      </c>
      <c r="R2266" s="65" t="str">
        <f t="shared" si="3186"/>
        <v/>
      </c>
      <c r="S2266" s="65" t="str">
        <f t="shared" si="3186"/>
        <v/>
      </c>
      <c r="T2266" s="65" t="str">
        <f t="shared" si="3186"/>
        <v/>
      </c>
      <c r="U2266" s="65" t="str">
        <f t="shared" si="3186"/>
        <v/>
      </c>
      <c r="V2266" s="65" t="str">
        <f t="shared" si="3186"/>
        <v/>
      </c>
      <c r="W2266" s="65" t="str">
        <f t="shared" si="3186"/>
        <v/>
      </c>
      <c r="X2266" s="65" t="str">
        <f t="shared" si="3186"/>
        <v/>
      </c>
      <c r="Y2266" s="65" t="str">
        <f t="shared" si="3186"/>
        <v/>
      </c>
      <c r="Z2266" s="65" t="str">
        <f t="shared" si="3186"/>
        <v/>
      </c>
    </row>
    <row r="2267">
      <c r="B2267" s="23"/>
      <c r="C2267" s="9"/>
      <c r="D2267" s="9"/>
      <c r="E2267" s="9"/>
      <c r="F2267" s="2"/>
      <c r="G2267" s="3"/>
      <c r="I2267" s="64" t="str">
        <f t="shared" si="4"/>
        <v/>
      </c>
      <c r="J2267" s="13" t="str">
        <f t="shared" si="1840"/>
        <v/>
      </c>
      <c r="K2267" s="13" t="str">
        <f t="shared" si="1879"/>
        <v/>
      </c>
      <c r="L2267" s="65" t="str">
        <f t="shared" ref="L2267:Z2267" si="3187">if($E2267="","",if($E2267="Injured",if(and(L$1=year(today()),L$1&lt;=$I2267,L$1&gt;=$H2267),0,if(and(L$1&lt;=$I2267,L$1&gt;=$H2267),$F2267,"")),if($E2267="Dropped",if(and(L$1&lt;=$I2267,L$1&gt;=$H2267),if(Year($D2267)=L$1,$F2267*0.8,if((year($D2267)+1)=L$1,$F2267*0.6,$F2267*0.4)) ,""),if($E2267="Minors",0,if($E2267="FA Contract",if(and(L$1&lt;=$I2267,L$1&gt;=$H2267),$F2267,""),if($E2267="YP Contract",if(L$1=$H2267,500000,if(L$1=($H2267+1),1000000,if(L$1=($H2267+2),1500000,"")))))))))</f>
        <v/>
      </c>
      <c r="M2267" s="65" t="str">
        <f t="shared" si="3187"/>
        <v/>
      </c>
      <c r="N2267" s="65" t="str">
        <f t="shared" si="3187"/>
        <v/>
      </c>
      <c r="O2267" s="65" t="str">
        <f t="shared" si="3187"/>
        <v/>
      </c>
      <c r="P2267" s="65" t="str">
        <f t="shared" si="3187"/>
        <v/>
      </c>
      <c r="Q2267" s="65" t="str">
        <f t="shared" si="3187"/>
        <v/>
      </c>
      <c r="R2267" s="65" t="str">
        <f t="shared" si="3187"/>
        <v/>
      </c>
      <c r="S2267" s="65" t="str">
        <f t="shared" si="3187"/>
        <v/>
      </c>
      <c r="T2267" s="65" t="str">
        <f t="shared" si="3187"/>
        <v/>
      </c>
      <c r="U2267" s="65" t="str">
        <f t="shared" si="3187"/>
        <v/>
      </c>
      <c r="V2267" s="65" t="str">
        <f t="shared" si="3187"/>
        <v/>
      </c>
      <c r="W2267" s="65" t="str">
        <f t="shared" si="3187"/>
        <v/>
      </c>
      <c r="X2267" s="65" t="str">
        <f t="shared" si="3187"/>
        <v/>
      </c>
      <c r="Y2267" s="65" t="str">
        <f t="shared" si="3187"/>
        <v/>
      </c>
      <c r="Z2267" s="65" t="str">
        <f t="shared" si="3187"/>
        <v/>
      </c>
    </row>
    <row r="2268">
      <c r="B2268" s="23"/>
      <c r="C2268" s="9"/>
      <c r="D2268" s="9"/>
      <c r="E2268" s="9"/>
      <c r="F2268" s="2"/>
      <c r="G2268" s="3"/>
      <c r="I2268" s="64" t="str">
        <f t="shared" si="4"/>
        <v/>
      </c>
      <c r="J2268" s="13" t="str">
        <f t="shared" si="1840"/>
        <v/>
      </c>
      <c r="K2268" s="13" t="str">
        <f t="shared" si="1879"/>
        <v/>
      </c>
      <c r="L2268" s="65" t="str">
        <f t="shared" ref="L2268:Z2268" si="3188">if($E2268="","",if($E2268="Injured",if(and(L$1=year(today()),L$1&lt;=$I2268,L$1&gt;=$H2268),0,if(and(L$1&lt;=$I2268,L$1&gt;=$H2268),$F2268,"")),if($E2268="Dropped",if(and(L$1&lt;=$I2268,L$1&gt;=$H2268),if(Year($D2268)=L$1,$F2268*0.8,if((year($D2268)+1)=L$1,$F2268*0.6,$F2268*0.4)) ,""),if($E2268="Minors",0,if($E2268="FA Contract",if(and(L$1&lt;=$I2268,L$1&gt;=$H2268),$F2268,""),if($E2268="YP Contract",if(L$1=$H2268,500000,if(L$1=($H2268+1),1000000,if(L$1=($H2268+2),1500000,"")))))))))</f>
        <v/>
      </c>
      <c r="M2268" s="65" t="str">
        <f t="shared" si="3188"/>
        <v/>
      </c>
      <c r="N2268" s="65" t="str">
        <f t="shared" si="3188"/>
        <v/>
      </c>
      <c r="O2268" s="65" t="str">
        <f t="shared" si="3188"/>
        <v/>
      </c>
      <c r="P2268" s="65" t="str">
        <f t="shared" si="3188"/>
        <v/>
      </c>
      <c r="Q2268" s="65" t="str">
        <f t="shared" si="3188"/>
        <v/>
      </c>
      <c r="R2268" s="65" t="str">
        <f t="shared" si="3188"/>
        <v/>
      </c>
      <c r="S2268" s="65" t="str">
        <f t="shared" si="3188"/>
        <v/>
      </c>
      <c r="T2268" s="65" t="str">
        <f t="shared" si="3188"/>
        <v/>
      </c>
      <c r="U2268" s="65" t="str">
        <f t="shared" si="3188"/>
        <v/>
      </c>
      <c r="V2268" s="65" t="str">
        <f t="shared" si="3188"/>
        <v/>
      </c>
      <c r="W2268" s="65" t="str">
        <f t="shared" si="3188"/>
        <v/>
      </c>
      <c r="X2268" s="65" t="str">
        <f t="shared" si="3188"/>
        <v/>
      </c>
      <c r="Y2268" s="65" t="str">
        <f t="shared" si="3188"/>
        <v/>
      </c>
      <c r="Z2268" s="65" t="str">
        <f t="shared" si="3188"/>
        <v/>
      </c>
    </row>
    <row r="2269">
      <c r="B2269" s="23"/>
      <c r="C2269" s="9"/>
      <c r="D2269" s="9"/>
      <c r="E2269" s="9"/>
      <c r="F2269" s="2"/>
      <c r="G2269" s="3"/>
      <c r="I2269" s="64" t="str">
        <f t="shared" si="4"/>
        <v/>
      </c>
      <c r="J2269" s="13" t="str">
        <f t="shared" si="1840"/>
        <v/>
      </c>
      <c r="K2269" s="13" t="str">
        <f t="shared" si="1879"/>
        <v/>
      </c>
      <c r="L2269" s="65" t="str">
        <f t="shared" ref="L2269:Z2269" si="3189">if($E2269="","",if($E2269="Injured",if(and(L$1=year(today()),L$1&lt;=$I2269,L$1&gt;=$H2269),0,if(and(L$1&lt;=$I2269,L$1&gt;=$H2269),$F2269,"")),if($E2269="Dropped",if(and(L$1&lt;=$I2269,L$1&gt;=$H2269),if(Year($D2269)=L$1,$F2269*0.8,if((year($D2269)+1)=L$1,$F2269*0.6,$F2269*0.4)) ,""),if($E2269="Minors",0,if($E2269="FA Contract",if(and(L$1&lt;=$I2269,L$1&gt;=$H2269),$F2269,""),if($E2269="YP Contract",if(L$1=$H2269,500000,if(L$1=($H2269+1),1000000,if(L$1=($H2269+2),1500000,"")))))))))</f>
        <v/>
      </c>
      <c r="M2269" s="65" t="str">
        <f t="shared" si="3189"/>
        <v/>
      </c>
      <c r="N2269" s="65" t="str">
        <f t="shared" si="3189"/>
        <v/>
      </c>
      <c r="O2269" s="65" t="str">
        <f t="shared" si="3189"/>
        <v/>
      </c>
      <c r="P2269" s="65" t="str">
        <f t="shared" si="3189"/>
        <v/>
      </c>
      <c r="Q2269" s="65" t="str">
        <f t="shared" si="3189"/>
        <v/>
      </c>
      <c r="R2269" s="65" t="str">
        <f t="shared" si="3189"/>
        <v/>
      </c>
      <c r="S2269" s="65" t="str">
        <f t="shared" si="3189"/>
        <v/>
      </c>
      <c r="T2269" s="65" t="str">
        <f t="shared" si="3189"/>
        <v/>
      </c>
      <c r="U2269" s="65" t="str">
        <f t="shared" si="3189"/>
        <v/>
      </c>
      <c r="V2269" s="65" t="str">
        <f t="shared" si="3189"/>
        <v/>
      </c>
      <c r="W2269" s="65" t="str">
        <f t="shared" si="3189"/>
        <v/>
      </c>
      <c r="X2269" s="65" t="str">
        <f t="shared" si="3189"/>
        <v/>
      </c>
      <c r="Y2269" s="65" t="str">
        <f t="shared" si="3189"/>
        <v/>
      </c>
      <c r="Z2269" s="65" t="str">
        <f t="shared" si="3189"/>
        <v/>
      </c>
    </row>
    <row r="2270">
      <c r="B2270" s="23"/>
      <c r="C2270" s="9"/>
      <c r="D2270" s="9"/>
      <c r="E2270" s="9"/>
      <c r="F2270" s="2"/>
      <c r="G2270" s="3"/>
      <c r="I2270" s="64" t="str">
        <f t="shared" si="4"/>
        <v/>
      </c>
      <c r="J2270" s="13" t="str">
        <f t="shared" si="1840"/>
        <v/>
      </c>
      <c r="K2270" s="13" t="str">
        <f t="shared" si="1879"/>
        <v/>
      </c>
      <c r="L2270" s="65" t="str">
        <f t="shared" ref="L2270:Z2270" si="3190">if($E2270="","",if($E2270="Injured",if(and(L$1=year(today()),L$1&lt;=$I2270,L$1&gt;=$H2270),0,if(and(L$1&lt;=$I2270,L$1&gt;=$H2270),$F2270,"")),if($E2270="Dropped",if(and(L$1&lt;=$I2270,L$1&gt;=$H2270),if(Year($D2270)=L$1,$F2270*0.8,if((year($D2270)+1)=L$1,$F2270*0.6,$F2270*0.4)) ,""),if($E2270="Minors",0,if($E2270="FA Contract",if(and(L$1&lt;=$I2270,L$1&gt;=$H2270),$F2270,""),if($E2270="YP Contract",if(L$1=$H2270,500000,if(L$1=($H2270+1),1000000,if(L$1=($H2270+2),1500000,"")))))))))</f>
        <v/>
      </c>
      <c r="M2270" s="65" t="str">
        <f t="shared" si="3190"/>
        <v/>
      </c>
      <c r="N2270" s="65" t="str">
        <f t="shared" si="3190"/>
        <v/>
      </c>
      <c r="O2270" s="65" t="str">
        <f t="shared" si="3190"/>
        <v/>
      </c>
      <c r="P2270" s="65" t="str">
        <f t="shared" si="3190"/>
        <v/>
      </c>
      <c r="Q2270" s="65" t="str">
        <f t="shared" si="3190"/>
        <v/>
      </c>
      <c r="R2270" s="65" t="str">
        <f t="shared" si="3190"/>
        <v/>
      </c>
      <c r="S2270" s="65" t="str">
        <f t="shared" si="3190"/>
        <v/>
      </c>
      <c r="T2270" s="65" t="str">
        <f t="shared" si="3190"/>
        <v/>
      </c>
      <c r="U2270" s="65" t="str">
        <f t="shared" si="3190"/>
        <v/>
      </c>
      <c r="V2270" s="65" t="str">
        <f t="shared" si="3190"/>
        <v/>
      </c>
      <c r="W2270" s="65" t="str">
        <f t="shared" si="3190"/>
        <v/>
      </c>
      <c r="X2270" s="65" t="str">
        <f t="shared" si="3190"/>
        <v/>
      </c>
      <c r="Y2270" s="65" t="str">
        <f t="shared" si="3190"/>
        <v/>
      </c>
      <c r="Z2270" s="65" t="str">
        <f t="shared" si="3190"/>
        <v/>
      </c>
    </row>
    <row r="2271">
      <c r="B2271" s="23"/>
      <c r="C2271" s="9"/>
      <c r="D2271" s="9"/>
      <c r="E2271" s="9"/>
      <c r="F2271" s="2"/>
      <c r="G2271" s="3"/>
      <c r="I2271" s="64" t="str">
        <f t="shared" si="4"/>
        <v/>
      </c>
      <c r="J2271" s="13" t="str">
        <f t="shared" si="1840"/>
        <v/>
      </c>
      <c r="K2271" s="13" t="str">
        <f t="shared" si="1879"/>
        <v/>
      </c>
      <c r="L2271" s="65" t="str">
        <f t="shared" ref="L2271:Z2271" si="3191">if($E2271="","",if($E2271="Injured",if(and(L$1=year(today()),L$1&lt;=$I2271,L$1&gt;=$H2271),0,if(and(L$1&lt;=$I2271,L$1&gt;=$H2271),$F2271,"")),if($E2271="Dropped",if(and(L$1&lt;=$I2271,L$1&gt;=$H2271),if(Year($D2271)=L$1,$F2271*0.8,if((year($D2271)+1)=L$1,$F2271*0.6,$F2271*0.4)) ,""),if($E2271="Minors",0,if($E2271="FA Contract",if(and(L$1&lt;=$I2271,L$1&gt;=$H2271),$F2271,""),if($E2271="YP Contract",if(L$1=$H2271,500000,if(L$1=($H2271+1),1000000,if(L$1=($H2271+2),1500000,"")))))))))</f>
        <v/>
      </c>
      <c r="M2271" s="65" t="str">
        <f t="shared" si="3191"/>
        <v/>
      </c>
      <c r="N2271" s="65" t="str">
        <f t="shared" si="3191"/>
        <v/>
      </c>
      <c r="O2271" s="65" t="str">
        <f t="shared" si="3191"/>
        <v/>
      </c>
      <c r="P2271" s="65" t="str">
        <f t="shared" si="3191"/>
        <v/>
      </c>
      <c r="Q2271" s="65" t="str">
        <f t="shared" si="3191"/>
        <v/>
      </c>
      <c r="R2271" s="65" t="str">
        <f t="shared" si="3191"/>
        <v/>
      </c>
      <c r="S2271" s="65" t="str">
        <f t="shared" si="3191"/>
        <v/>
      </c>
      <c r="T2271" s="65" t="str">
        <f t="shared" si="3191"/>
        <v/>
      </c>
      <c r="U2271" s="65" t="str">
        <f t="shared" si="3191"/>
        <v/>
      </c>
      <c r="V2271" s="65" t="str">
        <f t="shared" si="3191"/>
        <v/>
      </c>
      <c r="W2271" s="65" t="str">
        <f t="shared" si="3191"/>
        <v/>
      </c>
      <c r="X2271" s="65" t="str">
        <f t="shared" si="3191"/>
        <v/>
      </c>
      <c r="Y2271" s="65" t="str">
        <f t="shared" si="3191"/>
        <v/>
      </c>
      <c r="Z2271" s="65" t="str">
        <f t="shared" si="3191"/>
        <v/>
      </c>
    </row>
    <row r="2272">
      <c r="B2272" s="23"/>
      <c r="C2272" s="9"/>
      <c r="D2272" s="9"/>
      <c r="E2272" s="9"/>
      <c r="F2272" s="2"/>
      <c r="G2272" s="3"/>
      <c r="I2272" s="64" t="str">
        <f t="shared" si="4"/>
        <v/>
      </c>
      <c r="J2272" s="13" t="str">
        <f t="shared" si="1840"/>
        <v/>
      </c>
      <c r="K2272" s="13" t="str">
        <f t="shared" si="1879"/>
        <v/>
      </c>
      <c r="L2272" s="65" t="str">
        <f t="shared" ref="L2272:Z2272" si="3192">if($E2272="","",if($E2272="Injured",if(and(L$1=year(today()),L$1&lt;=$I2272,L$1&gt;=$H2272),0,if(and(L$1&lt;=$I2272,L$1&gt;=$H2272),$F2272,"")),if($E2272="Dropped",if(and(L$1&lt;=$I2272,L$1&gt;=$H2272),if(Year($D2272)=L$1,$F2272*0.8,if((year($D2272)+1)=L$1,$F2272*0.6,$F2272*0.4)) ,""),if($E2272="Minors",0,if($E2272="FA Contract",if(and(L$1&lt;=$I2272,L$1&gt;=$H2272),$F2272,""),if($E2272="YP Contract",if(L$1=$H2272,500000,if(L$1=($H2272+1),1000000,if(L$1=($H2272+2),1500000,"")))))))))</f>
        <v/>
      </c>
      <c r="M2272" s="65" t="str">
        <f t="shared" si="3192"/>
        <v/>
      </c>
      <c r="N2272" s="65" t="str">
        <f t="shared" si="3192"/>
        <v/>
      </c>
      <c r="O2272" s="65" t="str">
        <f t="shared" si="3192"/>
        <v/>
      </c>
      <c r="P2272" s="65" t="str">
        <f t="shared" si="3192"/>
        <v/>
      </c>
      <c r="Q2272" s="65" t="str">
        <f t="shared" si="3192"/>
        <v/>
      </c>
      <c r="R2272" s="65" t="str">
        <f t="shared" si="3192"/>
        <v/>
      </c>
      <c r="S2272" s="65" t="str">
        <f t="shared" si="3192"/>
        <v/>
      </c>
      <c r="T2272" s="65" t="str">
        <f t="shared" si="3192"/>
        <v/>
      </c>
      <c r="U2272" s="65" t="str">
        <f t="shared" si="3192"/>
        <v/>
      </c>
      <c r="V2272" s="65" t="str">
        <f t="shared" si="3192"/>
        <v/>
      </c>
      <c r="W2272" s="65" t="str">
        <f t="shared" si="3192"/>
        <v/>
      </c>
      <c r="X2272" s="65" t="str">
        <f t="shared" si="3192"/>
        <v/>
      </c>
      <c r="Y2272" s="65" t="str">
        <f t="shared" si="3192"/>
        <v/>
      </c>
      <c r="Z2272" s="65" t="str">
        <f t="shared" si="3192"/>
        <v/>
      </c>
    </row>
    <row r="2273">
      <c r="B2273" s="23"/>
      <c r="C2273" s="9"/>
      <c r="D2273" s="9"/>
      <c r="E2273" s="9"/>
      <c r="F2273" s="2"/>
      <c r="G2273" s="3"/>
      <c r="I2273" s="64" t="str">
        <f t="shared" si="4"/>
        <v/>
      </c>
      <c r="J2273" s="13" t="str">
        <f t="shared" si="1840"/>
        <v/>
      </c>
      <c r="K2273" s="13" t="str">
        <f t="shared" si="1879"/>
        <v/>
      </c>
      <c r="L2273" s="65" t="str">
        <f t="shared" ref="L2273:Z2273" si="3193">if($E2273="","",if($E2273="Injured",if(and(L$1=year(today()),L$1&lt;=$I2273,L$1&gt;=$H2273),0,if(and(L$1&lt;=$I2273,L$1&gt;=$H2273),$F2273,"")),if($E2273="Dropped",if(and(L$1&lt;=$I2273,L$1&gt;=$H2273),if(Year($D2273)=L$1,$F2273*0.8,if((year($D2273)+1)=L$1,$F2273*0.6,$F2273*0.4)) ,""),if($E2273="Minors",0,if($E2273="FA Contract",if(and(L$1&lt;=$I2273,L$1&gt;=$H2273),$F2273,""),if($E2273="YP Contract",if(L$1=$H2273,500000,if(L$1=($H2273+1),1000000,if(L$1=($H2273+2),1500000,"")))))))))</f>
        <v/>
      </c>
      <c r="M2273" s="65" t="str">
        <f t="shared" si="3193"/>
        <v/>
      </c>
      <c r="N2273" s="65" t="str">
        <f t="shared" si="3193"/>
        <v/>
      </c>
      <c r="O2273" s="65" t="str">
        <f t="shared" si="3193"/>
        <v/>
      </c>
      <c r="P2273" s="65" t="str">
        <f t="shared" si="3193"/>
        <v/>
      </c>
      <c r="Q2273" s="65" t="str">
        <f t="shared" si="3193"/>
        <v/>
      </c>
      <c r="R2273" s="65" t="str">
        <f t="shared" si="3193"/>
        <v/>
      </c>
      <c r="S2273" s="65" t="str">
        <f t="shared" si="3193"/>
        <v/>
      </c>
      <c r="T2273" s="65" t="str">
        <f t="shared" si="3193"/>
        <v/>
      </c>
      <c r="U2273" s="65" t="str">
        <f t="shared" si="3193"/>
        <v/>
      </c>
      <c r="V2273" s="65" t="str">
        <f t="shared" si="3193"/>
        <v/>
      </c>
      <c r="W2273" s="65" t="str">
        <f t="shared" si="3193"/>
        <v/>
      </c>
      <c r="X2273" s="65" t="str">
        <f t="shared" si="3193"/>
        <v/>
      </c>
      <c r="Y2273" s="65" t="str">
        <f t="shared" si="3193"/>
        <v/>
      </c>
      <c r="Z2273" s="65" t="str">
        <f t="shared" si="3193"/>
        <v/>
      </c>
    </row>
    <row r="2274">
      <c r="B2274" s="23"/>
      <c r="C2274" s="9"/>
      <c r="D2274" s="9"/>
      <c r="E2274" s="9"/>
      <c r="F2274" s="2"/>
      <c r="G2274" s="3"/>
      <c r="I2274" s="64" t="str">
        <f t="shared" si="4"/>
        <v/>
      </c>
      <c r="J2274" s="13" t="str">
        <f t="shared" si="1840"/>
        <v/>
      </c>
      <c r="K2274" s="13" t="str">
        <f t="shared" si="1879"/>
        <v/>
      </c>
      <c r="L2274" s="65" t="str">
        <f t="shared" ref="L2274:Z2274" si="3194">if($E2274="","",if($E2274="Injured",if(and(L$1=year(today()),L$1&lt;=$I2274,L$1&gt;=$H2274),0,if(and(L$1&lt;=$I2274,L$1&gt;=$H2274),$F2274,"")),if($E2274="Dropped",if(and(L$1&lt;=$I2274,L$1&gt;=$H2274),if(Year($D2274)=L$1,$F2274*0.8,if((year($D2274)+1)=L$1,$F2274*0.6,$F2274*0.4)) ,""),if($E2274="Minors",0,if($E2274="FA Contract",if(and(L$1&lt;=$I2274,L$1&gt;=$H2274),$F2274,""),if($E2274="YP Contract",if(L$1=$H2274,500000,if(L$1=($H2274+1),1000000,if(L$1=($H2274+2),1500000,"")))))))))</f>
        <v/>
      </c>
      <c r="M2274" s="65" t="str">
        <f t="shared" si="3194"/>
        <v/>
      </c>
      <c r="N2274" s="65" t="str">
        <f t="shared" si="3194"/>
        <v/>
      </c>
      <c r="O2274" s="65" t="str">
        <f t="shared" si="3194"/>
        <v/>
      </c>
      <c r="P2274" s="65" t="str">
        <f t="shared" si="3194"/>
        <v/>
      </c>
      <c r="Q2274" s="65" t="str">
        <f t="shared" si="3194"/>
        <v/>
      </c>
      <c r="R2274" s="65" t="str">
        <f t="shared" si="3194"/>
        <v/>
      </c>
      <c r="S2274" s="65" t="str">
        <f t="shared" si="3194"/>
        <v/>
      </c>
      <c r="T2274" s="65" t="str">
        <f t="shared" si="3194"/>
        <v/>
      </c>
      <c r="U2274" s="65" t="str">
        <f t="shared" si="3194"/>
        <v/>
      </c>
      <c r="V2274" s="65" t="str">
        <f t="shared" si="3194"/>
        <v/>
      </c>
      <c r="W2274" s="65" t="str">
        <f t="shared" si="3194"/>
        <v/>
      </c>
      <c r="X2274" s="65" t="str">
        <f t="shared" si="3194"/>
        <v/>
      </c>
      <c r="Y2274" s="65" t="str">
        <f t="shared" si="3194"/>
        <v/>
      </c>
      <c r="Z2274" s="65" t="str">
        <f t="shared" si="3194"/>
        <v/>
      </c>
    </row>
    <row r="2275">
      <c r="B2275" s="23"/>
      <c r="C2275" s="9"/>
      <c r="D2275" s="9"/>
      <c r="E2275" s="9"/>
      <c r="F2275" s="2"/>
      <c r="G2275" s="3"/>
      <c r="I2275" s="64" t="str">
        <f t="shared" si="4"/>
        <v/>
      </c>
      <c r="J2275" s="13" t="str">
        <f t="shared" si="1840"/>
        <v/>
      </c>
      <c r="K2275" s="13" t="str">
        <f t="shared" si="1879"/>
        <v/>
      </c>
      <c r="L2275" s="65" t="str">
        <f t="shared" ref="L2275:Z2275" si="3195">if($E2275="","",if($E2275="Injured",if(and(L$1=year(today()),L$1&lt;=$I2275,L$1&gt;=$H2275),0,if(and(L$1&lt;=$I2275,L$1&gt;=$H2275),$F2275,"")),if($E2275="Dropped",if(and(L$1&lt;=$I2275,L$1&gt;=$H2275),if(Year($D2275)=L$1,$F2275*0.8,if((year($D2275)+1)=L$1,$F2275*0.6,$F2275*0.4)) ,""),if($E2275="Minors",0,if($E2275="FA Contract",if(and(L$1&lt;=$I2275,L$1&gt;=$H2275),$F2275,""),if($E2275="YP Contract",if(L$1=$H2275,500000,if(L$1=($H2275+1),1000000,if(L$1=($H2275+2),1500000,"")))))))))</f>
        <v/>
      </c>
      <c r="M2275" s="65" t="str">
        <f t="shared" si="3195"/>
        <v/>
      </c>
      <c r="N2275" s="65" t="str">
        <f t="shared" si="3195"/>
        <v/>
      </c>
      <c r="O2275" s="65" t="str">
        <f t="shared" si="3195"/>
        <v/>
      </c>
      <c r="P2275" s="65" t="str">
        <f t="shared" si="3195"/>
        <v/>
      </c>
      <c r="Q2275" s="65" t="str">
        <f t="shared" si="3195"/>
        <v/>
      </c>
      <c r="R2275" s="65" t="str">
        <f t="shared" si="3195"/>
        <v/>
      </c>
      <c r="S2275" s="65" t="str">
        <f t="shared" si="3195"/>
        <v/>
      </c>
      <c r="T2275" s="65" t="str">
        <f t="shared" si="3195"/>
        <v/>
      </c>
      <c r="U2275" s="65" t="str">
        <f t="shared" si="3195"/>
        <v/>
      </c>
      <c r="V2275" s="65" t="str">
        <f t="shared" si="3195"/>
        <v/>
      </c>
      <c r="W2275" s="65" t="str">
        <f t="shared" si="3195"/>
        <v/>
      </c>
      <c r="X2275" s="65" t="str">
        <f t="shared" si="3195"/>
        <v/>
      </c>
      <c r="Y2275" s="65" t="str">
        <f t="shared" si="3195"/>
        <v/>
      </c>
      <c r="Z2275" s="65" t="str">
        <f t="shared" si="3195"/>
        <v/>
      </c>
    </row>
    <row r="2276">
      <c r="B2276" s="23"/>
      <c r="C2276" s="9"/>
      <c r="D2276" s="9"/>
      <c r="E2276" s="9"/>
      <c r="F2276" s="2"/>
      <c r="G2276" s="3"/>
      <c r="I2276" s="64" t="str">
        <f t="shared" si="4"/>
        <v/>
      </c>
      <c r="J2276" s="13" t="str">
        <f t="shared" si="1840"/>
        <v/>
      </c>
      <c r="K2276" s="13" t="str">
        <f t="shared" si="1879"/>
        <v/>
      </c>
      <c r="L2276" s="65" t="str">
        <f t="shared" ref="L2276:Z2276" si="3196">if($E2276="","",if($E2276="Injured",if(and(L$1=year(today()),L$1&lt;=$I2276,L$1&gt;=$H2276),0,if(and(L$1&lt;=$I2276,L$1&gt;=$H2276),$F2276,"")),if($E2276="Dropped",if(and(L$1&lt;=$I2276,L$1&gt;=$H2276),if(Year($D2276)=L$1,$F2276*0.8,if((year($D2276)+1)=L$1,$F2276*0.6,$F2276*0.4)) ,""),if($E2276="Minors",0,if($E2276="FA Contract",if(and(L$1&lt;=$I2276,L$1&gt;=$H2276),$F2276,""),if($E2276="YP Contract",if(L$1=$H2276,500000,if(L$1=($H2276+1),1000000,if(L$1=($H2276+2),1500000,"")))))))))</f>
        <v/>
      </c>
      <c r="M2276" s="65" t="str">
        <f t="shared" si="3196"/>
        <v/>
      </c>
      <c r="N2276" s="65" t="str">
        <f t="shared" si="3196"/>
        <v/>
      </c>
      <c r="O2276" s="65" t="str">
        <f t="shared" si="3196"/>
        <v/>
      </c>
      <c r="P2276" s="65" t="str">
        <f t="shared" si="3196"/>
        <v/>
      </c>
      <c r="Q2276" s="65" t="str">
        <f t="shared" si="3196"/>
        <v/>
      </c>
      <c r="R2276" s="65" t="str">
        <f t="shared" si="3196"/>
        <v/>
      </c>
      <c r="S2276" s="65" t="str">
        <f t="shared" si="3196"/>
        <v/>
      </c>
      <c r="T2276" s="65" t="str">
        <f t="shared" si="3196"/>
        <v/>
      </c>
      <c r="U2276" s="65" t="str">
        <f t="shared" si="3196"/>
        <v/>
      </c>
      <c r="V2276" s="65" t="str">
        <f t="shared" si="3196"/>
        <v/>
      </c>
      <c r="W2276" s="65" t="str">
        <f t="shared" si="3196"/>
        <v/>
      </c>
      <c r="X2276" s="65" t="str">
        <f t="shared" si="3196"/>
        <v/>
      </c>
      <c r="Y2276" s="65" t="str">
        <f t="shared" si="3196"/>
        <v/>
      </c>
      <c r="Z2276" s="65" t="str">
        <f t="shared" si="3196"/>
        <v/>
      </c>
    </row>
    <row r="2277">
      <c r="B2277" s="23"/>
      <c r="C2277" s="9"/>
      <c r="D2277" s="9"/>
      <c r="E2277" s="9"/>
      <c r="F2277" s="2"/>
      <c r="G2277" s="3"/>
      <c r="I2277" s="64" t="str">
        <f t="shared" si="4"/>
        <v/>
      </c>
      <c r="J2277" s="13" t="str">
        <f t="shared" si="1840"/>
        <v/>
      </c>
      <c r="K2277" s="13" t="str">
        <f t="shared" si="1879"/>
        <v/>
      </c>
      <c r="L2277" s="65" t="str">
        <f t="shared" ref="L2277:Z2277" si="3197">if($E2277="","",if($E2277="Injured",if(and(L$1=year(today()),L$1&lt;=$I2277,L$1&gt;=$H2277),0,if(and(L$1&lt;=$I2277,L$1&gt;=$H2277),$F2277,"")),if($E2277="Dropped",if(and(L$1&lt;=$I2277,L$1&gt;=$H2277),if(Year($D2277)=L$1,$F2277*0.8,if((year($D2277)+1)=L$1,$F2277*0.6,$F2277*0.4)) ,""),if($E2277="Minors",0,if($E2277="FA Contract",if(and(L$1&lt;=$I2277,L$1&gt;=$H2277),$F2277,""),if($E2277="YP Contract",if(L$1=$H2277,500000,if(L$1=($H2277+1),1000000,if(L$1=($H2277+2),1500000,"")))))))))</f>
        <v/>
      </c>
      <c r="M2277" s="65" t="str">
        <f t="shared" si="3197"/>
        <v/>
      </c>
      <c r="N2277" s="65" t="str">
        <f t="shared" si="3197"/>
        <v/>
      </c>
      <c r="O2277" s="65" t="str">
        <f t="shared" si="3197"/>
        <v/>
      </c>
      <c r="P2277" s="65" t="str">
        <f t="shared" si="3197"/>
        <v/>
      </c>
      <c r="Q2277" s="65" t="str">
        <f t="shared" si="3197"/>
        <v/>
      </c>
      <c r="R2277" s="65" t="str">
        <f t="shared" si="3197"/>
        <v/>
      </c>
      <c r="S2277" s="65" t="str">
        <f t="shared" si="3197"/>
        <v/>
      </c>
      <c r="T2277" s="65" t="str">
        <f t="shared" si="3197"/>
        <v/>
      </c>
      <c r="U2277" s="65" t="str">
        <f t="shared" si="3197"/>
        <v/>
      </c>
      <c r="V2277" s="65" t="str">
        <f t="shared" si="3197"/>
        <v/>
      </c>
      <c r="W2277" s="65" t="str">
        <f t="shared" si="3197"/>
        <v/>
      </c>
      <c r="X2277" s="65" t="str">
        <f t="shared" si="3197"/>
        <v/>
      </c>
      <c r="Y2277" s="65" t="str">
        <f t="shared" si="3197"/>
        <v/>
      </c>
      <c r="Z2277" s="65" t="str">
        <f t="shared" si="3197"/>
        <v/>
      </c>
    </row>
    <row r="2278">
      <c r="B2278" s="23"/>
      <c r="C2278" s="9"/>
      <c r="D2278" s="9"/>
      <c r="E2278" s="9"/>
      <c r="F2278" s="2"/>
      <c r="G2278" s="3"/>
      <c r="I2278" s="64" t="str">
        <f t="shared" si="4"/>
        <v/>
      </c>
      <c r="J2278" s="13" t="str">
        <f t="shared" si="1840"/>
        <v/>
      </c>
      <c r="K2278" s="13" t="str">
        <f t="shared" si="1879"/>
        <v/>
      </c>
      <c r="L2278" s="65" t="str">
        <f t="shared" ref="L2278:Z2278" si="3198">if($E2278="","",if($E2278="Injured",if(and(L$1=year(today()),L$1&lt;=$I2278,L$1&gt;=$H2278),0,if(and(L$1&lt;=$I2278,L$1&gt;=$H2278),$F2278,"")),if($E2278="Dropped",if(and(L$1&lt;=$I2278,L$1&gt;=$H2278),if(Year($D2278)=L$1,$F2278*0.8,if((year($D2278)+1)=L$1,$F2278*0.6,$F2278*0.4)) ,""),if($E2278="Minors",0,if($E2278="FA Contract",if(and(L$1&lt;=$I2278,L$1&gt;=$H2278),$F2278,""),if($E2278="YP Contract",if(L$1=$H2278,500000,if(L$1=($H2278+1),1000000,if(L$1=($H2278+2),1500000,"")))))))))</f>
        <v/>
      </c>
      <c r="M2278" s="65" t="str">
        <f t="shared" si="3198"/>
        <v/>
      </c>
      <c r="N2278" s="65" t="str">
        <f t="shared" si="3198"/>
        <v/>
      </c>
      <c r="O2278" s="65" t="str">
        <f t="shared" si="3198"/>
        <v/>
      </c>
      <c r="P2278" s="65" t="str">
        <f t="shared" si="3198"/>
        <v/>
      </c>
      <c r="Q2278" s="65" t="str">
        <f t="shared" si="3198"/>
        <v/>
      </c>
      <c r="R2278" s="65" t="str">
        <f t="shared" si="3198"/>
        <v/>
      </c>
      <c r="S2278" s="65" t="str">
        <f t="shared" si="3198"/>
        <v/>
      </c>
      <c r="T2278" s="65" t="str">
        <f t="shared" si="3198"/>
        <v/>
      </c>
      <c r="U2278" s="65" t="str">
        <f t="shared" si="3198"/>
        <v/>
      </c>
      <c r="V2278" s="65" t="str">
        <f t="shared" si="3198"/>
        <v/>
      </c>
      <c r="W2278" s="65" t="str">
        <f t="shared" si="3198"/>
        <v/>
      </c>
      <c r="X2278" s="65" t="str">
        <f t="shared" si="3198"/>
        <v/>
      </c>
      <c r="Y2278" s="65" t="str">
        <f t="shared" si="3198"/>
        <v/>
      </c>
      <c r="Z2278" s="65" t="str">
        <f t="shared" si="3198"/>
        <v/>
      </c>
    </row>
    <row r="2279">
      <c r="B2279" s="23"/>
      <c r="C2279" s="9"/>
      <c r="D2279" s="9"/>
      <c r="E2279" s="9"/>
      <c r="F2279" s="2"/>
      <c r="G2279" s="3"/>
      <c r="I2279" s="64" t="str">
        <f t="shared" si="4"/>
        <v/>
      </c>
      <c r="J2279" s="13" t="str">
        <f t="shared" si="1840"/>
        <v/>
      </c>
      <c r="K2279" s="13" t="str">
        <f t="shared" si="1879"/>
        <v/>
      </c>
      <c r="L2279" s="65" t="str">
        <f t="shared" ref="L2279:Z2279" si="3199">if($E2279="","",if($E2279="Injured",if(and(L$1=year(today()),L$1&lt;=$I2279,L$1&gt;=$H2279),0,if(and(L$1&lt;=$I2279,L$1&gt;=$H2279),$F2279,"")),if($E2279="Dropped",if(and(L$1&lt;=$I2279,L$1&gt;=$H2279),if(Year($D2279)=L$1,$F2279*0.8,if((year($D2279)+1)=L$1,$F2279*0.6,$F2279*0.4)) ,""),if($E2279="Minors",0,if($E2279="FA Contract",if(and(L$1&lt;=$I2279,L$1&gt;=$H2279),$F2279,""),if($E2279="YP Contract",if(L$1=$H2279,500000,if(L$1=($H2279+1),1000000,if(L$1=($H2279+2),1500000,"")))))))))</f>
        <v/>
      </c>
      <c r="M2279" s="65" t="str">
        <f t="shared" si="3199"/>
        <v/>
      </c>
      <c r="N2279" s="65" t="str">
        <f t="shared" si="3199"/>
        <v/>
      </c>
      <c r="O2279" s="65" t="str">
        <f t="shared" si="3199"/>
        <v/>
      </c>
      <c r="P2279" s="65" t="str">
        <f t="shared" si="3199"/>
        <v/>
      </c>
      <c r="Q2279" s="65" t="str">
        <f t="shared" si="3199"/>
        <v/>
      </c>
      <c r="R2279" s="65" t="str">
        <f t="shared" si="3199"/>
        <v/>
      </c>
      <c r="S2279" s="65" t="str">
        <f t="shared" si="3199"/>
        <v/>
      </c>
      <c r="T2279" s="65" t="str">
        <f t="shared" si="3199"/>
        <v/>
      </c>
      <c r="U2279" s="65" t="str">
        <f t="shared" si="3199"/>
        <v/>
      </c>
      <c r="V2279" s="65" t="str">
        <f t="shared" si="3199"/>
        <v/>
      </c>
      <c r="W2279" s="65" t="str">
        <f t="shared" si="3199"/>
        <v/>
      </c>
      <c r="X2279" s="65" t="str">
        <f t="shared" si="3199"/>
        <v/>
      </c>
      <c r="Y2279" s="65" t="str">
        <f t="shared" si="3199"/>
        <v/>
      </c>
      <c r="Z2279" s="65" t="str">
        <f t="shared" si="3199"/>
        <v/>
      </c>
    </row>
    <row r="2280">
      <c r="B2280" s="23"/>
      <c r="C2280" s="9"/>
      <c r="D2280" s="9"/>
      <c r="E2280" s="9"/>
      <c r="F2280" s="2"/>
      <c r="G2280" s="3"/>
      <c r="I2280" s="64" t="str">
        <f t="shared" si="4"/>
        <v/>
      </c>
      <c r="J2280" s="13" t="str">
        <f t="shared" si="1840"/>
        <v/>
      </c>
      <c r="K2280" s="13" t="str">
        <f t="shared" si="1879"/>
        <v/>
      </c>
      <c r="L2280" s="65" t="str">
        <f t="shared" ref="L2280:Z2280" si="3200">if($E2280="","",if($E2280="Injured",if(and(L$1=year(today()),L$1&lt;=$I2280,L$1&gt;=$H2280),0,if(and(L$1&lt;=$I2280,L$1&gt;=$H2280),$F2280,"")),if($E2280="Dropped",if(and(L$1&lt;=$I2280,L$1&gt;=$H2280),if(Year($D2280)=L$1,$F2280*0.8,if((year($D2280)+1)=L$1,$F2280*0.6,$F2280*0.4)) ,""),if($E2280="Minors",0,if($E2280="FA Contract",if(and(L$1&lt;=$I2280,L$1&gt;=$H2280),$F2280,""),if($E2280="YP Contract",if(L$1=$H2280,500000,if(L$1=($H2280+1),1000000,if(L$1=($H2280+2),1500000,"")))))))))</f>
        <v/>
      </c>
      <c r="M2280" s="65" t="str">
        <f t="shared" si="3200"/>
        <v/>
      </c>
      <c r="N2280" s="65" t="str">
        <f t="shared" si="3200"/>
        <v/>
      </c>
      <c r="O2280" s="65" t="str">
        <f t="shared" si="3200"/>
        <v/>
      </c>
      <c r="P2280" s="65" t="str">
        <f t="shared" si="3200"/>
        <v/>
      </c>
      <c r="Q2280" s="65" t="str">
        <f t="shared" si="3200"/>
        <v/>
      </c>
      <c r="R2280" s="65" t="str">
        <f t="shared" si="3200"/>
        <v/>
      </c>
      <c r="S2280" s="65" t="str">
        <f t="shared" si="3200"/>
        <v/>
      </c>
      <c r="T2280" s="65" t="str">
        <f t="shared" si="3200"/>
        <v/>
      </c>
      <c r="U2280" s="65" t="str">
        <f t="shared" si="3200"/>
        <v/>
      </c>
      <c r="V2280" s="65" t="str">
        <f t="shared" si="3200"/>
        <v/>
      </c>
      <c r="W2280" s="65" t="str">
        <f t="shared" si="3200"/>
        <v/>
      </c>
      <c r="X2280" s="65" t="str">
        <f t="shared" si="3200"/>
        <v/>
      </c>
      <c r="Y2280" s="65" t="str">
        <f t="shared" si="3200"/>
        <v/>
      </c>
      <c r="Z2280" s="65" t="str">
        <f t="shared" si="3200"/>
        <v/>
      </c>
    </row>
    <row r="2281">
      <c r="B2281" s="23"/>
      <c r="C2281" s="9"/>
      <c r="D2281" s="9"/>
      <c r="E2281" s="9"/>
      <c r="F2281" s="2"/>
      <c r="G2281" s="3"/>
      <c r="I2281" s="64" t="str">
        <f t="shared" si="4"/>
        <v/>
      </c>
      <c r="J2281" s="13" t="str">
        <f t="shared" si="1840"/>
        <v/>
      </c>
      <c r="K2281" s="13" t="str">
        <f t="shared" si="1879"/>
        <v/>
      </c>
      <c r="L2281" s="65" t="str">
        <f t="shared" ref="L2281:Z2281" si="3201">if($E2281="","",if($E2281="Injured",if(and(L$1=year(today()),L$1&lt;=$I2281,L$1&gt;=$H2281),0,if(and(L$1&lt;=$I2281,L$1&gt;=$H2281),$F2281,"")),if($E2281="Dropped",if(and(L$1&lt;=$I2281,L$1&gt;=$H2281),if(Year($D2281)=L$1,$F2281*0.8,if((year($D2281)+1)=L$1,$F2281*0.6,$F2281*0.4)) ,""),if($E2281="Minors",0,if($E2281="FA Contract",if(and(L$1&lt;=$I2281,L$1&gt;=$H2281),$F2281,""),if($E2281="YP Contract",if(L$1=$H2281,500000,if(L$1=($H2281+1),1000000,if(L$1=($H2281+2),1500000,"")))))))))</f>
        <v/>
      </c>
      <c r="M2281" s="65" t="str">
        <f t="shared" si="3201"/>
        <v/>
      </c>
      <c r="N2281" s="65" t="str">
        <f t="shared" si="3201"/>
        <v/>
      </c>
      <c r="O2281" s="65" t="str">
        <f t="shared" si="3201"/>
        <v/>
      </c>
      <c r="P2281" s="65" t="str">
        <f t="shared" si="3201"/>
        <v/>
      </c>
      <c r="Q2281" s="65" t="str">
        <f t="shared" si="3201"/>
        <v/>
      </c>
      <c r="R2281" s="65" t="str">
        <f t="shared" si="3201"/>
        <v/>
      </c>
      <c r="S2281" s="65" t="str">
        <f t="shared" si="3201"/>
        <v/>
      </c>
      <c r="T2281" s="65" t="str">
        <f t="shared" si="3201"/>
        <v/>
      </c>
      <c r="U2281" s="65" t="str">
        <f t="shared" si="3201"/>
        <v/>
      </c>
      <c r="V2281" s="65" t="str">
        <f t="shared" si="3201"/>
        <v/>
      </c>
      <c r="W2281" s="65" t="str">
        <f t="shared" si="3201"/>
        <v/>
      </c>
      <c r="X2281" s="65" t="str">
        <f t="shared" si="3201"/>
        <v/>
      </c>
      <c r="Y2281" s="65" t="str">
        <f t="shared" si="3201"/>
        <v/>
      </c>
      <c r="Z2281" s="65" t="str">
        <f t="shared" si="3201"/>
        <v/>
      </c>
    </row>
    <row r="2282">
      <c r="B2282" s="23"/>
      <c r="C2282" s="9"/>
      <c r="D2282" s="9"/>
      <c r="E2282" s="9"/>
      <c r="F2282" s="2"/>
      <c r="G2282" s="3"/>
      <c r="I2282" s="64" t="str">
        <f t="shared" si="4"/>
        <v/>
      </c>
      <c r="J2282" s="13" t="str">
        <f t="shared" si="1840"/>
        <v/>
      </c>
      <c r="K2282" s="13" t="str">
        <f t="shared" si="1879"/>
        <v/>
      </c>
      <c r="L2282" s="65" t="str">
        <f t="shared" ref="L2282:Z2282" si="3202">if($E2282="","",if($E2282="Injured",if(and(L$1=year(today()),L$1&lt;=$I2282,L$1&gt;=$H2282),0,if(and(L$1&lt;=$I2282,L$1&gt;=$H2282),$F2282,"")),if($E2282="Dropped",if(and(L$1&lt;=$I2282,L$1&gt;=$H2282),if(Year($D2282)=L$1,$F2282*0.8,if((year($D2282)+1)=L$1,$F2282*0.6,$F2282*0.4)) ,""),if($E2282="Minors",0,if($E2282="FA Contract",if(and(L$1&lt;=$I2282,L$1&gt;=$H2282),$F2282,""),if($E2282="YP Contract",if(L$1=$H2282,500000,if(L$1=($H2282+1),1000000,if(L$1=($H2282+2),1500000,"")))))))))</f>
        <v/>
      </c>
      <c r="M2282" s="65" t="str">
        <f t="shared" si="3202"/>
        <v/>
      </c>
      <c r="N2282" s="65" t="str">
        <f t="shared" si="3202"/>
        <v/>
      </c>
      <c r="O2282" s="65" t="str">
        <f t="shared" si="3202"/>
        <v/>
      </c>
      <c r="P2282" s="65" t="str">
        <f t="shared" si="3202"/>
        <v/>
      </c>
      <c r="Q2282" s="65" t="str">
        <f t="shared" si="3202"/>
        <v/>
      </c>
      <c r="R2282" s="65" t="str">
        <f t="shared" si="3202"/>
        <v/>
      </c>
      <c r="S2282" s="65" t="str">
        <f t="shared" si="3202"/>
        <v/>
      </c>
      <c r="T2282" s="65" t="str">
        <f t="shared" si="3202"/>
        <v/>
      </c>
      <c r="U2282" s="65" t="str">
        <f t="shared" si="3202"/>
        <v/>
      </c>
      <c r="V2282" s="65" t="str">
        <f t="shared" si="3202"/>
        <v/>
      </c>
      <c r="W2282" s="65" t="str">
        <f t="shared" si="3202"/>
        <v/>
      </c>
      <c r="X2282" s="65" t="str">
        <f t="shared" si="3202"/>
        <v/>
      </c>
      <c r="Y2282" s="65" t="str">
        <f t="shared" si="3202"/>
        <v/>
      </c>
      <c r="Z2282" s="65" t="str">
        <f t="shared" si="3202"/>
        <v/>
      </c>
    </row>
    <row r="2283">
      <c r="B2283" s="23"/>
      <c r="C2283" s="9"/>
      <c r="D2283" s="9"/>
      <c r="E2283" s="9"/>
      <c r="F2283" s="2"/>
      <c r="G2283" s="3"/>
      <c r="I2283" s="64" t="str">
        <f t="shared" si="4"/>
        <v/>
      </c>
      <c r="J2283" s="13" t="str">
        <f t="shared" si="1840"/>
        <v/>
      </c>
      <c r="K2283" s="13" t="str">
        <f t="shared" si="1879"/>
        <v/>
      </c>
      <c r="L2283" s="65" t="str">
        <f t="shared" ref="L2283:Z2283" si="3203">if($E2283="","",if($E2283="Injured",if(and(L$1=year(today()),L$1&lt;=$I2283,L$1&gt;=$H2283),0,if(and(L$1&lt;=$I2283,L$1&gt;=$H2283),$F2283,"")),if($E2283="Dropped",if(and(L$1&lt;=$I2283,L$1&gt;=$H2283),if(Year($D2283)=L$1,$F2283*0.8,if((year($D2283)+1)=L$1,$F2283*0.6,$F2283*0.4)) ,""),if($E2283="Minors",0,if($E2283="FA Contract",if(and(L$1&lt;=$I2283,L$1&gt;=$H2283),$F2283,""),if($E2283="YP Contract",if(L$1=$H2283,500000,if(L$1=($H2283+1),1000000,if(L$1=($H2283+2),1500000,"")))))))))</f>
        <v/>
      </c>
      <c r="M2283" s="65" t="str">
        <f t="shared" si="3203"/>
        <v/>
      </c>
      <c r="N2283" s="65" t="str">
        <f t="shared" si="3203"/>
        <v/>
      </c>
      <c r="O2283" s="65" t="str">
        <f t="shared" si="3203"/>
        <v/>
      </c>
      <c r="P2283" s="65" t="str">
        <f t="shared" si="3203"/>
        <v/>
      </c>
      <c r="Q2283" s="65" t="str">
        <f t="shared" si="3203"/>
        <v/>
      </c>
      <c r="R2283" s="65" t="str">
        <f t="shared" si="3203"/>
        <v/>
      </c>
      <c r="S2283" s="65" t="str">
        <f t="shared" si="3203"/>
        <v/>
      </c>
      <c r="T2283" s="65" t="str">
        <f t="shared" si="3203"/>
        <v/>
      </c>
      <c r="U2283" s="65" t="str">
        <f t="shared" si="3203"/>
        <v/>
      </c>
      <c r="V2283" s="65" t="str">
        <f t="shared" si="3203"/>
        <v/>
      </c>
      <c r="W2283" s="65" t="str">
        <f t="shared" si="3203"/>
        <v/>
      </c>
      <c r="X2283" s="65" t="str">
        <f t="shared" si="3203"/>
        <v/>
      </c>
      <c r="Y2283" s="65" t="str">
        <f t="shared" si="3203"/>
        <v/>
      </c>
      <c r="Z2283" s="65" t="str">
        <f t="shared" si="3203"/>
        <v/>
      </c>
    </row>
    <row r="2284">
      <c r="B2284" s="23"/>
      <c r="C2284" s="9"/>
      <c r="D2284" s="9"/>
      <c r="E2284" s="9"/>
      <c r="F2284" s="2"/>
      <c r="G2284" s="3"/>
      <c r="I2284" s="64" t="str">
        <f t="shared" si="4"/>
        <v/>
      </c>
      <c r="J2284" s="13" t="str">
        <f t="shared" si="1840"/>
        <v/>
      </c>
      <c r="K2284" s="13" t="str">
        <f t="shared" si="1879"/>
        <v/>
      </c>
      <c r="L2284" s="65" t="str">
        <f t="shared" ref="L2284:Z2284" si="3204">if($E2284="","",if($E2284="Injured",if(and(L$1=year(today()),L$1&lt;=$I2284,L$1&gt;=$H2284),0,if(and(L$1&lt;=$I2284,L$1&gt;=$H2284),$F2284,"")),if($E2284="Dropped",if(and(L$1&lt;=$I2284,L$1&gt;=$H2284),if(Year($D2284)=L$1,$F2284*0.8,if((year($D2284)+1)=L$1,$F2284*0.6,$F2284*0.4)) ,""),if($E2284="Minors",0,if($E2284="FA Contract",if(and(L$1&lt;=$I2284,L$1&gt;=$H2284),$F2284,""),if($E2284="YP Contract",if(L$1=$H2284,500000,if(L$1=($H2284+1),1000000,if(L$1=($H2284+2),1500000,"")))))))))</f>
        <v/>
      </c>
      <c r="M2284" s="65" t="str">
        <f t="shared" si="3204"/>
        <v/>
      </c>
      <c r="N2284" s="65" t="str">
        <f t="shared" si="3204"/>
        <v/>
      </c>
      <c r="O2284" s="65" t="str">
        <f t="shared" si="3204"/>
        <v/>
      </c>
      <c r="P2284" s="65" t="str">
        <f t="shared" si="3204"/>
        <v/>
      </c>
      <c r="Q2284" s="65" t="str">
        <f t="shared" si="3204"/>
        <v/>
      </c>
      <c r="R2284" s="65" t="str">
        <f t="shared" si="3204"/>
        <v/>
      </c>
      <c r="S2284" s="65" t="str">
        <f t="shared" si="3204"/>
        <v/>
      </c>
      <c r="T2284" s="65" t="str">
        <f t="shared" si="3204"/>
        <v/>
      </c>
      <c r="U2284" s="65" t="str">
        <f t="shared" si="3204"/>
        <v/>
      </c>
      <c r="V2284" s="65" t="str">
        <f t="shared" si="3204"/>
        <v/>
      </c>
      <c r="W2284" s="65" t="str">
        <f t="shared" si="3204"/>
        <v/>
      </c>
      <c r="X2284" s="65" t="str">
        <f t="shared" si="3204"/>
        <v/>
      </c>
      <c r="Y2284" s="65" t="str">
        <f t="shared" si="3204"/>
        <v/>
      </c>
      <c r="Z2284" s="65" t="str">
        <f t="shared" si="3204"/>
        <v/>
      </c>
    </row>
    <row r="2285">
      <c r="B2285" s="23"/>
      <c r="C2285" s="9"/>
      <c r="D2285" s="9"/>
      <c r="E2285" s="9"/>
      <c r="F2285" s="2"/>
      <c r="G2285" s="3"/>
      <c r="I2285" s="64" t="str">
        <f t="shared" si="4"/>
        <v/>
      </c>
      <c r="J2285" s="13" t="str">
        <f t="shared" si="1840"/>
        <v/>
      </c>
      <c r="K2285" s="13" t="str">
        <f t="shared" si="1879"/>
        <v/>
      </c>
      <c r="L2285" s="65" t="str">
        <f t="shared" ref="L2285:Z2285" si="3205">if($E2285="","",if($E2285="Injured",if(and(L$1=year(today()),L$1&lt;=$I2285,L$1&gt;=$H2285),0,if(and(L$1&lt;=$I2285,L$1&gt;=$H2285),$F2285,"")),if($E2285="Dropped",if(and(L$1&lt;=$I2285,L$1&gt;=$H2285),if(Year($D2285)=L$1,$F2285*0.8,if((year($D2285)+1)=L$1,$F2285*0.6,$F2285*0.4)) ,""),if($E2285="Minors",0,if($E2285="FA Contract",if(and(L$1&lt;=$I2285,L$1&gt;=$H2285),$F2285,""),if($E2285="YP Contract",if(L$1=$H2285,500000,if(L$1=($H2285+1),1000000,if(L$1=($H2285+2),1500000,"")))))))))</f>
        <v/>
      </c>
      <c r="M2285" s="65" t="str">
        <f t="shared" si="3205"/>
        <v/>
      </c>
      <c r="N2285" s="65" t="str">
        <f t="shared" si="3205"/>
        <v/>
      </c>
      <c r="O2285" s="65" t="str">
        <f t="shared" si="3205"/>
        <v/>
      </c>
      <c r="P2285" s="65" t="str">
        <f t="shared" si="3205"/>
        <v/>
      </c>
      <c r="Q2285" s="65" t="str">
        <f t="shared" si="3205"/>
        <v/>
      </c>
      <c r="R2285" s="65" t="str">
        <f t="shared" si="3205"/>
        <v/>
      </c>
      <c r="S2285" s="65" t="str">
        <f t="shared" si="3205"/>
        <v/>
      </c>
      <c r="T2285" s="65" t="str">
        <f t="shared" si="3205"/>
        <v/>
      </c>
      <c r="U2285" s="65" t="str">
        <f t="shared" si="3205"/>
        <v/>
      </c>
      <c r="V2285" s="65" t="str">
        <f t="shared" si="3205"/>
        <v/>
      </c>
      <c r="W2285" s="65" t="str">
        <f t="shared" si="3205"/>
        <v/>
      </c>
      <c r="X2285" s="65" t="str">
        <f t="shared" si="3205"/>
        <v/>
      </c>
      <c r="Y2285" s="65" t="str">
        <f t="shared" si="3205"/>
        <v/>
      </c>
      <c r="Z2285" s="65" t="str">
        <f t="shared" si="3205"/>
        <v/>
      </c>
    </row>
    <row r="2286">
      <c r="B2286" s="23"/>
      <c r="C2286" s="9"/>
      <c r="D2286" s="9"/>
      <c r="E2286" s="9"/>
      <c r="F2286" s="2"/>
      <c r="G2286" s="3"/>
      <c r="I2286" s="64" t="str">
        <f t="shared" si="4"/>
        <v/>
      </c>
      <c r="J2286" s="13" t="str">
        <f t="shared" si="1840"/>
        <v/>
      </c>
      <c r="K2286" s="13" t="str">
        <f t="shared" si="1879"/>
        <v/>
      </c>
      <c r="L2286" s="65" t="str">
        <f t="shared" ref="L2286:Z2286" si="3206">if($E2286="","",if($E2286="Injured",if(and(L$1=year(today()),L$1&lt;=$I2286,L$1&gt;=$H2286),0,if(and(L$1&lt;=$I2286,L$1&gt;=$H2286),$F2286,"")),if($E2286="Dropped",if(and(L$1&lt;=$I2286,L$1&gt;=$H2286),if(Year($D2286)=L$1,$F2286*0.8,if((year($D2286)+1)=L$1,$F2286*0.6,$F2286*0.4)) ,""),if($E2286="Minors",0,if($E2286="FA Contract",if(and(L$1&lt;=$I2286,L$1&gt;=$H2286),$F2286,""),if($E2286="YP Contract",if(L$1=$H2286,500000,if(L$1=($H2286+1),1000000,if(L$1=($H2286+2),1500000,"")))))))))</f>
        <v/>
      </c>
      <c r="M2286" s="65" t="str">
        <f t="shared" si="3206"/>
        <v/>
      </c>
      <c r="N2286" s="65" t="str">
        <f t="shared" si="3206"/>
        <v/>
      </c>
      <c r="O2286" s="65" t="str">
        <f t="shared" si="3206"/>
        <v/>
      </c>
      <c r="P2286" s="65" t="str">
        <f t="shared" si="3206"/>
        <v/>
      </c>
      <c r="Q2286" s="65" t="str">
        <f t="shared" si="3206"/>
        <v/>
      </c>
      <c r="R2286" s="65" t="str">
        <f t="shared" si="3206"/>
        <v/>
      </c>
      <c r="S2286" s="65" t="str">
        <f t="shared" si="3206"/>
        <v/>
      </c>
      <c r="T2286" s="65" t="str">
        <f t="shared" si="3206"/>
        <v/>
      </c>
      <c r="U2286" s="65" t="str">
        <f t="shared" si="3206"/>
        <v/>
      </c>
      <c r="V2286" s="65" t="str">
        <f t="shared" si="3206"/>
        <v/>
      </c>
      <c r="W2286" s="65" t="str">
        <f t="shared" si="3206"/>
        <v/>
      </c>
      <c r="X2286" s="65" t="str">
        <f t="shared" si="3206"/>
        <v/>
      </c>
      <c r="Y2286" s="65" t="str">
        <f t="shared" si="3206"/>
        <v/>
      </c>
      <c r="Z2286" s="65" t="str">
        <f t="shared" si="3206"/>
        <v/>
      </c>
    </row>
    <row r="2287">
      <c r="B2287" s="23"/>
      <c r="C2287" s="9"/>
      <c r="D2287" s="9"/>
      <c r="E2287" s="9"/>
      <c r="F2287" s="2"/>
      <c r="G2287" s="3"/>
      <c r="I2287" s="64" t="str">
        <f t="shared" si="4"/>
        <v/>
      </c>
      <c r="J2287" s="13" t="str">
        <f t="shared" si="1840"/>
        <v/>
      </c>
      <c r="K2287" s="13" t="str">
        <f t="shared" si="1879"/>
        <v/>
      </c>
      <c r="L2287" s="65" t="str">
        <f t="shared" ref="L2287:Z2287" si="3207">if($E2287="","",if($E2287="Injured",if(and(L$1=year(today()),L$1&lt;=$I2287,L$1&gt;=$H2287),0,if(and(L$1&lt;=$I2287,L$1&gt;=$H2287),$F2287,"")),if($E2287="Dropped",if(and(L$1&lt;=$I2287,L$1&gt;=$H2287),if(Year($D2287)=L$1,$F2287*0.8,if((year($D2287)+1)=L$1,$F2287*0.6,$F2287*0.4)) ,""),if($E2287="Minors",0,if($E2287="FA Contract",if(and(L$1&lt;=$I2287,L$1&gt;=$H2287),$F2287,""),if($E2287="YP Contract",if(L$1=$H2287,500000,if(L$1=($H2287+1),1000000,if(L$1=($H2287+2),1500000,"")))))))))</f>
        <v/>
      </c>
      <c r="M2287" s="65" t="str">
        <f t="shared" si="3207"/>
        <v/>
      </c>
      <c r="N2287" s="65" t="str">
        <f t="shared" si="3207"/>
        <v/>
      </c>
      <c r="O2287" s="65" t="str">
        <f t="shared" si="3207"/>
        <v/>
      </c>
      <c r="P2287" s="65" t="str">
        <f t="shared" si="3207"/>
        <v/>
      </c>
      <c r="Q2287" s="65" t="str">
        <f t="shared" si="3207"/>
        <v/>
      </c>
      <c r="R2287" s="65" t="str">
        <f t="shared" si="3207"/>
        <v/>
      </c>
      <c r="S2287" s="65" t="str">
        <f t="shared" si="3207"/>
        <v/>
      </c>
      <c r="T2287" s="65" t="str">
        <f t="shared" si="3207"/>
        <v/>
      </c>
      <c r="U2287" s="65" t="str">
        <f t="shared" si="3207"/>
        <v/>
      </c>
      <c r="V2287" s="65" t="str">
        <f t="shared" si="3207"/>
        <v/>
      </c>
      <c r="W2287" s="65" t="str">
        <f t="shared" si="3207"/>
        <v/>
      </c>
      <c r="X2287" s="65" t="str">
        <f t="shared" si="3207"/>
        <v/>
      </c>
      <c r="Y2287" s="65" t="str">
        <f t="shared" si="3207"/>
        <v/>
      </c>
      <c r="Z2287" s="65" t="str">
        <f t="shared" si="3207"/>
        <v/>
      </c>
    </row>
    <row r="2288">
      <c r="B2288" s="23"/>
      <c r="C2288" s="9"/>
      <c r="D2288" s="9"/>
      <c r="E2288" s="9"/>
      <c r="F2288" s="2"/>
      <c r="G2288" s="3"/>
      <c r="I2288" s="64" t="str">
        <f t="shared" si="4"/>
        <v/>
      </c>
      <c r="J2288" s="13" t="str">
        <f t="shared" si="1840"/>
        <v/>
      </c>
      <c r="K2288" s="13" t="str">
        <f t="shared" si="1879"/>
        <v/>
      </c>
      <c r="L2288" s="65" t="str">
        <f t="shared" ref="L2288:Z2288" si="3208">if($E2288="","",if($E2288="Injured",if(and(L$1=year(today()),L$1&lt;=$I2288,L$1&gt;=$H2288),0,if(and(L$1&lt;=$I2288,L$1&gt;=$H2288),$F2288,"")),if($E2288="Dropped",if(and(L$1&lt;=$I2288,L$1&gt;=$H2288),if(Year($D2288)=L$1,$F2288*0.8,if((year($D2288)+1)=L$1,$F2288*0.6,$F2288*0.4)) ,""),if($E2288="Minors",0,if($E2288="FA Contract",if(and(L$1&lt;=$I2288,L$1&gt;=$H2288),$F2288,""),if($E2288="YP Contract",if(L$1=$H2288,500000,if(L$1=($H2288+1),1000000,if(L$1=($H2288+2),1500000,"")))))))))</f>
        <v/>
      </c>
      <c r="M2288" s="65" t="str">
        <f t="shared" si="3208"/>
        <v/>
      </c>
      <c r="N2288" s="65" t="str">
        <f t="shared" si="3208"/>
        <v/>
      </c>
      <c r="O2288" s="65" t="str">
        <f t="shared" si="3208"/>
        <v/>
      </c>
      <c r="P2288" s="65" t="str">
        <f t="shared" si="3208"/>
        <v/>
      </c>
      <c r="Q2288" s="65" t="str">
        <f t="shared" si="3208"/>
        <v/>
      </c>
      <c r="R2288" s="65" t="str">
        <f t="shared" si="3208"/>
        <v/>
      </c>
      <c r="S2288" s="65" t="str">
        <f t="shared" si="3208"/>
        <v/>
      </c>
      <c r="T2288" s="65" t="str">
        <f t="shared" si="3208"/>
        <v/>
      </c>
      <c r="U2288" s="65" t="str">
        <f t="shared" si="3208"/>
        <v/>
      </c>
      <c r="V2288" s="65" t="str">
        <f t="shared" si="3208"/>
        <v/>
      </c>
      <c r="W2288" s="65" t="str">
        <f t="shared" si="3208"/>
        <v/>
      </c>
      <c r="X2288" s="65" t="str">
        <f t="shared" si="3208"/>
        <v/>
      </c>
      <c r="Y2288" s="65" t="str">
        <f t="shared" si="3208"/>
        <v/>
      </c>
      <c r="Z2288" s="65" t="str">
        <f t="shared" si="3208"/>
        <v/>
      </c>
    </row>
    <row r="2289">
      <c r="B2289" s="23"/>
      <c r="C2289" s="9"/>
      <c r="D2289" s="9"/>
      <c r="E2289" s="9"/>
      <c r="F2289" s="2"/>
      <c r="G2289" s="3"/>
      <c r="I2289" s="64" t="str">
        <f t="shared" si="4"/>
        <v/>
      </c>
      <c r="J2289" s="13" t="str">
        <f t="shared" si="1840"/>
        <v/>
      </c>
      <c r="K2289" s="13" t="str">
        <f t="shared" si="1879"/>
        <v/>
      </c>
      <c r="L2289" s="65" t="str">
        <f t="shared" ref="L2289:Z2289" si="3209">if($E2289="","",if($E2289="Injured",if(and(L$1=year(today()),L$1&lt;=$I2289,L$1&gt;=$H2289),0,if(and(L$1&lt;=$I2289,L$1&gt;=$H2289),$F2289,"")),if($E2289="Dropped",if(and(L$1&lt;=$I2289,L$1&gt;=$H2289),if(Year($D2289)=L$1,$F2289*0.8,if((year($D2289)+1)=L$1,$F2289*0.6,$F2289*0.4)) ,""),if($E2289="Minors",0,if($E2289="FA Contract",if(and(L$1&lt;=$I2289,L$1&gt;=$H2289),$F2289,""),if($E2289="YP Contract",if(L$1=$H2289,500000,if(L$1=($H2289+1),1000000,if(L$1=($H2289+2),1500000,"")))))))))</f>
        <v/>
      </c>
      <c r="M2289" s="65" t="str">
        <f t="shared" si="3209"/>
        <v/>
      </c>
      <c r="N2289" s="65" t="str">
        <f t="shared" si="3209"/>
        <v/>
      </c>
      <c r="O2289" s="65" t="str">
        <f t="shared" si="3209"/>
        <v/>
      </c>
      <c r="P2289" s="65" t="str">
        <f t="shared" si="3209"/>
        <v/>
      </c>
      <c r="Q2289" s="65" t="str">
        <f t="shared" si="3209"/>
        <v/>
      </c>
      <c r="R2289" s="65" t="str">
        <f t="shared" si="3209"/>
        <v/>
      </c>
      <c r="S2289" s="65" t="str">
        <f t="shared" si="3209"/>
        <v/>
      </c>
      <c r="T2289" s="65" t="str">
        <f t="shared" si="3209"/>
        <v/>
      </c>
      <c r="U2289" s="65" t="str">
        <f t="shared" si="3209"/>
        <v/>
      </c>
      <c r="V2289" s="65" t="str">
        <f t="shared" si="3209"/>
        <v/>
      </c>
      <c r="W2289" s="65" t="str">
        <f t="shared" si="3209"/>
        <v/>
      </c>
      <c r="X2289" s="65" t="str">
        <f t="shared" si="3209"/>
        <v/>
      </c>
      <c r="Y2289" s="65" t="str">
        <f t="shared" si="3209"/>
        <v/>
      </c>
      <c r="Z2289" s="65" t="str">
        <f t="shared" si="3209"/>
        <v/>
      </c>
    </row>
    <row r="2290">
      <c r="B2290" s="23"/>
      <c r="C2290" s="9"/>
      <c r="D2290" s="9"/>
      <c r="E2290" s="9"/>
      <c r="F2290" s="2"/>
      <c r="G2290" s="3"/>
      <c r="I2290" s="64" t="str">
        <f t="shared" si="4"/>
        <v/>
      </c>
      <c r="J2290" s="13" t="str">
        <f t="shared" si="1840"/>
        <v/>
      </c>
      <c r="K2290" s="13" t="str">
        <f t="shared" si="1879"/>
        <v/>
      </c>
      <c r="L2290" s="65" t="str">
        <f t="shared" ref="L2290:Z2290" si="3210">if($E2290="","",if($E2290="Injured",if(and(L$1=year(today()),L$1&lt;=$I2290,L$1&gt;=$H2290),0,if(and(L$1&lt;=$I2290,L$1&gt;=$H2290),$F2290,"")),if($E2290="Dropped",if(and(L$1&lt;=$I2290,L$1&gt;=$H2290),if(Year($D2290)=L$1,$F2290*0.8,if((year($D2290)+1)=L$1,$F2290*0.6,$F2290*0.4)) ,""),if($E2290="Minors",0,if($E2290="FA Contract",if(and(L$1&lt;=$I2290,L$1&gt;=$H2290),$F2290,""),if($E2290="YP Contract",if(L$1=$H2290,500000,if(L$1=($H2290+1),1000000,if(L$1=($H2290+2),1500000,"")))))))))</f>
        <v/>
      </c>
      <c r="M2290" s="65" t="str">
        <f t="shared" si="3210"/>
        <v/>
      </c>
      <c r="N2290" s="65" t="str">
        <f t="shared" si="3210"/>
        <v/>
      </c>
      <c r="O2290" s="65" t="str">
        <f t="shared" si="3210"/>
        <v/>
      </c>
      <c r="P2290" s="65" t="str">
        <f t="shared" si="3210"/>
        <v/>
      </c>
      <c r="Q2290" s="65" t="str">
        <f t="shared" si="3210"/>
        <v/>
      </c>
      <c r="R2290" s="65" t="str">
        <f t="shared" si="3210"/>
        <v/>
      </c>
      <c r="S2290" s="65" t="str">
        <f t="shared" si="3210"/>
        <v/>
      </c>
      <c r="T2290" s="65" t="str">
        <f t="shared" si="3210"/>
        <v/>
      </c>
      <c r="U2290" s="65" t="str">
        <f t="shared" si="3210"/>
        <v/>
      </c>
      <c r="V2290" s="65" t="str">
        <f t="shared" si="3210"/>
        <v/>
      </c>
      <c r="W2290" s="65" t="str">
        <f t="shared" si="3210"/>
        <v/>
      </c>
      <c r="X2290" s="65" t="str">
        <f t="shared" si="3210"/>
        <v/>
      </c>
      <c r="Y2290" s="65" t="str">
        <f t="shared" si="3210"/>
        <v/>
      </c>
      <c r="Z2290" s="65" t="str">
        <f t="shared" si="3210"/>
        <v/>
      </c>
    </row>
    <row r="2291">
      <c r="B2291" s="23"/>
      <c r="C2291" s="9"/>
      <c r="D2291" s="9"/>
      <c r="E2291" s="9"/>
      <c r="F2291" s="2"/>
      <c r="G2291" s="3"/>
      <c r="I2291" s="64" t="str">
        <f t="shared" si="4"/>
        <v/>
      </c>
      <c r="J2291" s="13" t="str">
        <f t="shared" si="1840"/>
        <v/>
      </c>
      <c r="K2291" s="13" t="str">
        <f t="shared" si="1879"/>
        <v/>
      </c>
      <c r="L2291" s="65" t="str">
        <f t="shared" ref="L2291:Z2291" si="3211">if($E2291="","",if($E2291="Injured",if(and(L$1=year(today()),L$1&lt;=$I2291,L$1&gt;=$H2291),0,if(and(L$1&lt;=$I2291,L$1&gt;=$H2291),$F2291,"")),if($E2291="Dropped",if(and(L$1&lt;=$I2291,L$1&gt;=$H2291),if(Year($D2291)=L$1,$F2291*0.8,if((year($D2291)+1)=L$1,$F2291*0.6,$F2291*0.4)) ,""),if($E2291="Minors",0,if($E2291="FA Contract",if(and(L$1&lt;=$I2291,L$1&gt;=$H2291),$F2291,""),if($E2291="YP Contract",if(L$1=$H2291,500000,if(L$1=($H2291+1),1000000,if(L$1=($H2291+2),1500000,"")))))))))</f>
        <v/>
      </c>
      <c r="M2291" s="65" t="str">
        <f t="shared" si="3211"/>
        <v/>
      </c>
      <c r="N2291" s="65" t="str">
        <f t="shared" si="3211"/>
        <v/>
      </c>
      <c r="O2291" s="65" t="str">
        <f t="shared" si="3211"/>
        <v/>
      </c>
      <c r="P2291" s="65" t="str">
        <f t="shared" si="3211"/>
        <v/>
      </c>
      <c r="Q2291" s="65" t="str">
        <f t="shared" si="3211"/>
        <v/>
      </c>
      <c r="R2291" s="65" t="str">
        <f t="shared" si="3211"/>
        <v/>
      </c>
      <c r="S2291" s="65" t="str">
        <f t="shared" si="3211"/>
        <v/>
      </c>
      <c r="T2291" s="65" t="str">
        <f t="shared" si="3211"/>
        <v/>
      </c>
      <c r="U2291" s="65" t="str">
        <f t="shared" si="3211"/>
        <v/>
      </c>
      <c r="V2291" s="65" t="str">
        <f t="shared" si="3211"/>
        <v/>
      </c>
      <c r="W2291" s="65" t="str">
        <f t="shared" si="3211"/>
        <v/>
      </c>
      <c r="X2291" s="65" t="str">
        <f t="shared" si="3211"/>
        <v/>
      </c>
      <c r="Y2291" s="65" t="str">
        <f t="shared" si="3211"/>
        <v/>
      </c>
      <c r="Z2291" s="65" t="str">
        <f t="shared" si="3211"/>
        <v/>
      </c>
    </row>
    <row r="2292">
      <c r="B2292" s="23"/>
      <c r="C2292" s="9"/>
      <c r="D2292" s="9"/>
      <c r="E2292" s="9"/>
      <c r="F2292" s="2"/>
      <c r="G2292" s="3"/>
      <c r="I2292" s="64" t="str">
        <f t="shared" si="4"/>
        <v/>
      </c>
      <c r="J2292" s="13" t="str">
        <f t="shared" si="1840"/>
        <v/>
      </c>
      <c r="K2292" s="13" t="str">
        <f t="shared" si="1879"/>
        <v/>
      </c>
      <c r="L2292" s="65" t="str">
        <f t="shared" ref="L2292:Z2292" si="3212">if($E2292="","",if($E2292="Injured",if(and(L$1=year(today()),L$1&lt;=$I2292,L$1&gt;=$H2292),0,if(and(L$1&lt;=$I2292,L$1&gt;=$H2292),$F2292,"")),if($E2292="Dropped",if(and(L$1&lt;=$I2292,L$1&gt;=$H2292),if(Year($D2292)=L$1,$F2292*0.8,if((year($D2292)+1)=L$1,$F2292*0.6,$F2292*0.4)) ,""),if($E2292="Minors",0,if($E2292="FA Contract",if(and(L$1&lt;=$I2292,L$1&gt;=$H2292),$F2292,""),if($E2292="YP Contract",if(L$1=$H2292,500000,if(L$1=($H2292+1),1000000,if(L$1=($H2292+2),1500000,"")))))))))</f>
        <v/>
      </c>
      <c r="M2292" s="65" t="str">
        <f t="shared" si="3212"/>
        <v/>
      </c>
      <c r="N2292" s="65" t="str">
        <f t="shared" si="3212"/>
        <v/>
      </c>
      <c r="O2292" s="65" t="str">
        <f t="shared" si="3212"/>
        <v/>
      </c>
      <c r="P2292" s="65" t="str">
        <f t="shared" si="3212"/>
        <v/>
      </c>
      <c r="Q2292" s="65" t="str">
        <f t="shared" si="3212"/>
        <v/>
      </c>
      <c r="R2292" s="65" t="str">
        <f t="shared" si="3212"/>
        <v/>
      </c>
      <c r="S2292" s="65" t="str">
        <f t="shared" si="3212"/>
        <v/>
      </c>
      <c r="T2292" s="65" t="str">
        <f t="shared" si="3212"/>
        <v/>
      </c>
      <c r="U2292" s="65" t="str">
        <f t="shared" si="3212"/>
        <v/>
      </c>
      <c r="V2292" s="65" t="str">
        <f t="shared" si="3212"/>
        <v/>
      </c>
      <c r="W2292" s="65" t="str">
        <f t="shared" si="3212"/>
        <v/>
      </c>
      <c r="X2292" s="65" t="str">
        <f t="shared" si="3212"/>
        <v/>
      </c>
      <c r="Y2292" s="65" t="str">
        <f t="shared" si="3212"/>
        <v/>
      </c>
      <c r="Z2292" s="65" t="str">
        <f t="shared" si="3212"/>
        <v/>
      </c>
    </row>
    <row r="2293">
      <c r="B2293" s="23"/>
      <c r="C2293" s="9"/>
      <c r="D2293" s="9"/>
      <c r="E2293" s="9"/>
      <c r="F2293" s="2"/>
      <c r="G2293" s="3"/>
      <c r="I2293" s="64" t="str">
        <f t="shared" si="4"/>
        <v/>
      </c>
      <c r="J2293" s="13" t="str">
        <f t="shared" si="1840"/>
        <v/>
      </c>
      <c r="K2293" s="13" t="str">
        <f t="shared" si="1879"/>
        <v/>
      </c>
      <c r="L2293" s="65" t="str">
        <f t="shared" ref="L2293:Z2293" si="3213">if($E2293="","",if($E2293="Injured",if(and(L$1=year(today()),L$1&lt;=$I2293,L$1&gt;=$H2293),0,if(and(L$1&lt;=$I2293,L$1&gt;=$H2293),$F2293,"")),if($E2293="Dropped",if(and(L$1&lt;=$I2293,L$1&gt;=$H2293),if(Year($D2293)=L$1,$F2293*0.8,if((year($D2293)+1)=L$1,$F2293*0.6,$F2293*0.4)) ,""),if($E2293="Minors",0,if($E2293="FA Contract",if(and(L$1&lt;=$I2293,L$1&gt;=$H2293),$F2293,""),if($E2293="YP Contract",if(L$1=$H2293,500000,if(L$1=($H2293+1),1000000,if(L$1=($H2293+2),1500000,"")))))))))</f>
        <v/>
      </c>
      <c r="M2293" s="65" t="str">
        <f t="shared" si="3213"/>
        <v/>
      </c>
      <c r="N2293" s="65" t="str">
        <f t="shared" si="3213"/>
        <v/>
      </c>
      <c r="O2293" s="65" t="str">
        <f t="shared" si="3213"/>
        <v/>
      </c>
      <c r="P2293" s="65" t="str">
        <f t="shared" si="3213"/>
        <v/>
      </c>
      <c r="Q2293" s="65" t="str">
        <f t="shared" si="3213"/>
        <v/>
      </c>
      <c r="R2293" s="65" t="str">
        <f t="shared" si="3213"/>
        <v/>
      </c>
      <c r="S2293" s="65" t="str">
        <f t="shared" si="3213"/>
        <v/>
      </c>
      <c r="T2293" s="65" t="str">
        <f t="shared" si="3213"/>
        <v/>
      </c>
      <c r="U2293" s="65" t="str">
        <f t="shared" si="3213"/>
        <v/>
      </c>
      <c r="V2293" s="65" t="str">
        <f t="shared" si="3213"/>
        <v/>
      </c>
      <c r="W2293" s="65" t="str">
        <f t="shared" si="3213"/>
        <v/>
      </c>
      <c r="X2293" s="65" t="str">
        <f t="shared" si="3213"/>
        <v/>
      </c>
      <c r="Y2293" s="65" t="str">
        <f t="shared" si="3213"/>
        <v/>
      </c>
      <c r="Z2293" s="65" t="str">
        <f t="shared" si="3213"/>
        <v/>
      </c>
    </row>
    <row r="2294">
      <c r="B2294" s="23"/>
      <c r="C2294" s="9"/>
      <c r="D2294" s="9"/>
      <c r="E2294" s="9"/>
      <c r="F2294" s="2"/>
      <c r="G2294" s="3"/>
      <c r="I2294" s="64" t="str">
        <f t="shared" si="4"/>
        <v/>
      </c>
      <c r="J2294" s="13" t="str">
        <f t="shared" si="1840"/>
        <v/>
      </c>
      <c r="K2294" s="13" t="str">
        <f t="shared" si="1879"/>
        <v/>
      </c>
      <c r="L2294" s="65" t="str">
        <f t="shared" ref="L2294:Z2294" si="3214">if($E2294="","",if($E2294="Injured",if(and(L$1=year(today()),L$1&lt;=$I2294,L$1&gt;=$H2294),0,if(and(L$1&lt;=$I2294,L$1&gt;=$H2294),$F2294,"")),if($E2294="Dropped",if(and(L$1&lt;=$I2294,L$1&gt;=$H2294),if(Year($D2294)=L$1,$F2294*0.8,if((year($D2294)+1)=L$1,$F2294*0.6,$F2294*0.4)) ,""),if($E2294="Minors",0,if($E2294="FA Contract",if(and(L$1&lt;=$I2294,L$1&gt;=$H2294),$F2294,""),if($E2294="YP Contract",if(L$1=$H2294,500000,if(L$1=($H2294+1),1000000,if(L$1=($H2294+2),1500000,"")))))))))</f>
        <v/>
      </c>
      <c r="M2294" s="65" t="str">
        <f t="shared" si="3214"/>
        <v/>
      </c>
      <c r="N2294" s="65" t="str">
        <f t="shared" si="3214"/>
        <v/>
      </c>
      <c r="O2294" s="65" t="str">
        <f t="shared" si="3214"/>
        <v/>
      </c>
      <c r="P2294" s="65" t="str">
        <f t="shared" si="3214"/>
        <v/>
      </c>
      <c r="Q2294" s="65" t="str">
        <f t="shared" si="3214"/>
        <v/>
      </c>
      <c r="R2294" s="65" t="str">
        <f t="shared" si="3214"/>
        <v/>
      </c>
      <c r="S2294" s="65" t="str">
        <f t="shared" si="3214"/>
        <v/>
      </c>
      <c r="T2294" s="65" t="str">
        <f t="shared" si="3214"/>
        <v/>
      </c>
      <c r="U2294" s="65" t="str">
        <f t="shared" si="3214"/>
        <v/>
      </c>
      <c r="V2294" s="65" t="str">
        <f t="shared" si="3214"/>
        <v/>
      </c>
      <c r="W2294" s="65" t="str">
        <f t="shared" si="3214"/>
        <v/>
      </c>
      <c r="X2294" s="65" t="str">
        <f t="shared" si="3214"/>
        <v/>
      </c>
      <c r="Y2294" s="65" t="str">
        <f t="shared" si="3214"/>
        <v/>
      </c>
      <c r="Z2294" s="65" t="str">
        <f t="shared" si="3214"/>
        <v/>
      </c>
    </row>
    <row r="2295">
      <c r="B2295" s="23"/>
      <c r="C2295" s="9"/>
      <c r="D2295" s="9"/>
      <c r="E2295" s="9"/>
      <c r="F2295" s="2"/>
      <c r="G2295" s="3"/>
      <c r="I2295" s="64" t="str">
        <f t="shared" si="4"/>
        <v/>
      </c>
      <c r="J2295" s="13" t="str">
        <f t="shared" si="1840"/>
        <v/>
      </c>
      <c r="K2295" s="13" t="str">
        <f t="shared" si="1879"/>
        <v/>
      </c>
      <c r="L2295" s="65" t="str">
        <f t="shared" ref="L2295:Z2295" si="3215">if($E2295="","",if($E2295="Injured",if(and(L$1=year(today()),L$1&lt;=$I2295,L$1&gt;=$H2295),0,if(and(L$1&lt;=$I2295,L$1&gt;=$H2295),$F2295,"")),if($E2295="Dropped",if(and(L$1&lt;=$I2295,L$1&gt;=$H2295),if(Year($D2295)=L$1,$F2295*0.8,if((year($D2295)+1)=L$1,$F2295*0.6,$F2295*0.4)) ,""),if($E2295="Minors",0,if($E2295="FA Contract",if(and(L$1&lt;=$I2295,L$1&gt;=$H2295),$F2295,""),if($E2295="YP Contract",if(L$1=$H2295,500000,if(L$1=($H2295+1),1000000,if(L$1=($H2295+2),1500000,"")))))))))</f>
        <v/>
      </c>
      <c r="M2295" s="65" t="str">
        <f t="shared" si="3215"/>
        <v/>
      </c>
      <c r="N2295" s="65" t="str">
        <f t="shared" si="3215"/>
        <v/>
      </c>
      <c r="O2295" s="65" t="str">
        <f t="shared" si="3215"/>
        <v/>
      </c>
      <c r="P2295" s="65" t="str">
        <f t="shared" si="3215"/>
        <v/>
      </c>
      <c r="Q2295" s="65" t="str">
        <f t="shared" si="3215"/>
        <v/>
      </c>
      <c r="R2295" s="65" t="str">
        <f t="shared" si="3215"/>
        <v/>
      </c>
      <c r="S2295" s="65" t="str">
        <f t="shared" si="3215"/>
        <v/>
      </c>
      <c r="T2295" s="65" t="str">
        <f t="shared" si="3215"/>
        <v/>
      </c>
      <c r="U2295" s="65" t="str">
        <f t="shared" si="3215"/>
        <v/>
      </c>
      <c r="V2295" s="65" t="str">
        <f t="shared" si="3215"/>
        <v/>
      </c>
      <c r="W2295" s="65" t="str">
        <f t="shared" si="3215"/>
        <v/>
      </c>
      <c r="X2295" s="65" t="str">
        <f t="shared" si="3215"/>
        <v/>
      </c>
      <c r="Y2295" s="65" t="str">
        <f t="shared" si="3215"/>
        <v/>
      </c>
      <c r="Z2295" s="65" t="str">
        <f t="shared" si="3215"/>
        <v/>
      </c>
    </row>
    <row r="2296">
      <c r="B2296" s="23"/>
      <c r="C2296" s="9"/>
      <c r="D2296" s="9"/>
      <c r="E2296" s="9"/>
      <c r="F2296" s="2"/>
      <c r="G2296" s="3"/>
      <c r="I2296" s="64" t="str">
        <f t="shared" si="4"/>
        <v/>
      </c>
      <c r="J2296" s="13" t="str">
        <f t="shared" si="1840"/>
        <v/>
      </c>
      <c r="K2296" s="13" t="str">
        <f t="shared" si="1879"/>
        <v/>
      </c>
      <c r="L2296" s="65" t="str">
        <f t="shared" ref="L2296:Z2296" si="3216">if($E2296="","",if($E2296="Injured",if(and(L$1=year(today()),L$1&lt;=$I2296,L$1&gt;=$H2296),0,if(and(L$1&lt;=$I2296,L$1&gt;=$H2296),$F2296,"")),if($E2296="Dropped",if(and(L$1&lt;=$I2296,L$1&gt;=$H2296),if(Year($D2296)=L$1,$F2296*0.8,if((year($D2296)+1)=L$1,$F2296*0.6,$F2296*0.4)) ,""),if($E2296="Minors",0,if($E2296="FA Contract",if(and(L$1&lt;=$I2296,L$1&gt;=$H2296),$F2296,""),if($E2296="YP Contract",if(L$1=$H2296,500000,if(L$1=($H2296+1),1000000,if(L$1=($H2296+2),1500000,"")))))))))</f>
        <v/>
      </c>
      <c r="M2296" s="65" t="str">
        <f t="shared" si="3216"/>
        <v/>
      </c>
      <c r="N2296" s="65" t="str">
        <f t="shared" si="3216"/>
        <v/>
      </c>
      <c r="O2296" s="65" t="str">
        <f t="shared" si="3216"/>
        <v/>
      </c>
      <c r="P2296" s="65" t="str">
        <f t="shared" si="3216"/>
        <v/>
      </c>
      <c r="Q2296" s="65" t="str">
        <f t="shared" si="3216"/>
        <v/>
      </c>
      <c r="R2296" s="65" t="str">
        <f t="shared" si="3216"/>
        <v/>
      </c>
      <c r="S2296" s="65" t="str">
        <f t="shared" si="3216"/>
        <v/>
      </c>
      <c r="T2296" s="65" t="str">
        <f t="shared" si="3216"/>
        <v/>
      </c>
      <c r="U2296" s="65" t="str">
        <f t="shared" si="3216"/>
        <v/>
      </c>
      <c r="V2296" s="65" t="str">
        <f t="shared" si="3216"/>
        <v/>
      </c>
      <c r="W2296" s="65" t="str">
        <f t="shared" si="3216"/>
        <v/>
      </c>
      <c r="X2296" s="65" t="str">
        <f t="shared" si="3216"/>
        <v/>
      </c>
      <c r="Y2296" s="65" t="str">
        <f t="shared" si="3216"/>
        <v/>
      </c>
      <c r="Z2296" s="65" t="str">
        <f t="shared" si="3216"/>
        <v/>
      </c>
    </row>
    <row r="2297">
      <c r="B2297" s="23"/>
      <c r="C2297" s="9"/>
      <c r="D2297" s="9"/>
      <c r="E2297" s="9"/>
      <c r="F2297" s="2"/>
      <c r="G2297" s="3"/>
      <c r="I2297" s="64" t="str">
        <f t="shared" si="4"/>
        <v/>
      </c>
      <c r="J2297" s="13" t="str">
        <f t="shared" si="1840"/>
        <v/>
      </c>
      <c r="K2297" s="13" t="str">
        <f t="shared" si="1879"/>
        <v/>
      </c>
      <c r="L2297" s="65" t="str">
        <f t="shared" ref="L2297:Z2297" si="3217">if($E2297="","",if($E2297="Injured",if(and(L$1=year(today()),L$1&lt;=$I2297,L$1&gt;=$H2297),0,if(and(L$1&lt;=$I2297,L$1&gt;=$H2297),$F2297,"")),if($E2297="Dropped",if(and(L$1&lt;=$I2297,L$1&gt;=$H2297),if(Year($D2297)=L$1,$F2297*0.8,if((year($D2297)+1)=L$1,$F2297*0.6,$F2297*0.4)) ,""),if($E2297="Minors",0,if($E2297="FA Contract",if(and(L$1&lt;=$I2297,L$1&gt;=$H2297),$F2297,""),if($E2297="YP Contract",if(L$1=$H2297,500000,if(L$1=($H2297+1),1000000,if(L$1=($H2297+2),1500000,"")))))))))</f>
        <v/>
      </c>
      <c r="M2297" s="65" t="str">
        <f t="shared" si="3217"/>
        <v/>
      </c>
      <c r="N2297" s="65" t="str">
        <f t="shared" si="3217"/>
        <v/>
      </c>
      <c r="O2297" s="65" t="str">
        <f t="shared" si="3217"/>
        <v/>
      </c>
      <c r="P2297" s="65" t="str">
        <f t="shared" si="3217"/>
        <v/>
      </c>
      <c r="Q2297" s="65" t="str">
        <f t="shared" si="3217"/>
        <v/>
      </c>
      <c r="R2297" s="65" t="str">
        <f t="shared" si="3217"/>
        <v/>
      </c>
      <c r="S2297" s="65" t="str">
        <f t="shared" si="3217"/>
        <v/>
      </c>
      <c r="T2297" s="65" t="str">
        <f t="shared" si="3217"/>
        <v/>
      </c>
      <c r="U2297" s="65" t="str">
        <f t="shared" si="3217"/>
        <v/>
      </c>
      <c r="V2297" s="65" t="str">
        <f t="shared" si="3217"/>
        <v/>
      </c>
      <c r="W2297" s="65" t="str">
        <f t="shared" si="3217"/>
        <v/>
      </c>
      <c r="X2297" s="65" t="str">
        <f t="shared" si="3217"/>
        <v/>
      </c>
      <c r="Y2297" s="65" t="str">
        <f t="shared" si="3217"/>
        <v/>
      </c>
      <c r="Z2297" s="65" t="str">
        <f t="shared" si="3217"/>
        <v/>
      </c>
    </row>
    <row r="2298">
      <c r="B2298" s="23"/>
      <c r="C2298" s="9"/>
      <c r="D2298" s="9"/>
      <c r="E2298" s="9"/>
      <c r="F2298" s="2"/>
      <c r="G2298" s="3"/>
      <c r="I2298" s="64" t="str">
        <f t="shared" si="4"/>
        <v/>
      </c>
      <c r="J2298" s="13" t="str">
        <f t="shared" si="1840"/>
        <v/>
      </c>
      <c r="K2298" s="13" t="str">
        <f t="shared" si="1879"/>
        <v/>
      </c>
      <c r="L2298" s="65" t="str">
        <f t="shared" ref="L2298:Z2298" si="3218">if($E2298="","",if($E2298="Injured",if(and(L$1=year(today()),L$1&lt;=$I2298,L$1&gt;=$H2298),0,if(and(L$1&lt;=$I2298,L$1&gt;=$H2298),$F2298,"")),if($E2298="Dropped",if(and(L$1&lt;=$I2298,L$1&gt;=$H2298),if(Year($D2298)=L$1,$F2298*0.8,if((year($D2298)+1)=L$1,$F2298*0.6,$F2298*0.4)) ,""),if($E2298="Minors",0,if($E2298="FA Contract",if(and(L$1&lt;=$I2298,L$1&gt;=$H2298),$F2298,""),if($E2298="YP Contract",if(L$1=$H2298,500000,if(L$1=($H2298+1),1000000,if(L$1=($H2298+2),1500000,"")))))))))</f>
        <v/>
      </c>
      <c r="M2298" s="65" t="str">
        <f t="shared" si="3218"/>
        <v/>
      </c>
      <c r="N2298" s="65" t="str">
        <f t="shared" si="3218"/>
        <v/>
      </c>
      <c r="O2298" s="65" t="str">
        <f t="shared" si="3218"/>
        <v/>
      </c>
      <c r="P2298" s="65" t="str">
        <f t="shared" si="3218"/>
        <v/>
      </c>
      <c r="Q2298" s="65" t="str">
        <f t="shared" si="3218"/>
        <v/>
      </c>
      <c r="R2298" s="65" t="str">
        <f t="shared" si="3218"/>
        <v/>
      </c>
      <c r="S2298" s="65" t="str">
        <f t="shared" si="3218"/>
        <v/>
      </c>
      <c r="T2298" s="65" t="str">
        <f t="shared" si="3218"/>
        <v/>
      </c>
      <c r="U2298" s="65" t="str">
        <f t="shared" si="3218"/>
        <v/>
      </c>
      <c r="V2298" s="65" t="str">
        <f t="shared" si="3218"/>
        <v/>
      </c>
      <c r="W2298" s="65" t="str">
        <f t="shared" si="3218"/>
        <v/>
      </c>
      <c r="X2298" s="65" t="str">
        <f t="shared" si="3218"/>
        <v/>
      </c>
      <c r="Y2298" s="65" t="str">
        <f t="shared" si="3218"/>
        <v/>
      </c>
      <c r="Z2298" s="65" t="str">
        <f t="shared" si="3218"/>
        <v/>
      </c>
    </row>
    <row r="2299">
      <c r="B2299" s="23"/>
      <c r="C2299" s="9"/>
      <c r="D2299" s="9"/>
      <c r="E2299" s="9"/>
      <c r="F2299" s="2"/>
      <c r="G2299" s="3"/>
      <c r="I2299" s="64" t="str">
        <f t="shared" si="4"/>
        <v/>
      </c>
      <c r="J2299" s="13" t="str">
        <f t="shared" si="1840"/>
        <v/>
      </c>
      <c r="K2299" s="13" t="str">
        <f t="shared" si="1879"/>
        <v/>
      </c>
      <c r="L2299" s="65" t="str">
        <f t="shared" ref="L2299:Z2299" si="3219">if($E2299="","",if($E2299="Injured",if(and(L$1=year(today()),L$1&lt;=$I2299,L$1&gt;=$H2299),0,if(and(L$1&lt;=$I2299,L$1&gt;=$H2299),$F2299,"")),if($E2299="Dropped",if(and(L$1&lt;=$I2299,L$1&gt;=$H2299),if(Year($D2299)=L$1,$F2299*0.8,if((year($D2299)+1)=L$1,$F2299*0.6,$F2299*0.4)) ,""),if($E2299="Minors",0,if($E2299="FA Contract",if(and(L$1&lt;=$I2299,L$1&gt;=$H2299),$F2299,""),if($E2299="YP Contract",if(L$1=$H2299,500000,if(L$1=($H2299+1),1000000,if(L$1=($H2299+2),1500000,"")))))))))</f>
        <v/>
      </c>
      <c r="M2299" s="65" t="str">
        <f t="shared" si="3219"/>
        <v/>
      </c>
      <c r="N2299" s="65" t="str">
        <f t="shared" si="3219"/>
        <v/>
      </c>
      <c r="O2299" s="65" t="str">
        <f t="shared" si="3219"/>
        <v/>
      </c>
      <c r="P2299" s="65" t="str">
        <f t="shared" si="3219"/>
        <v/>
      </c>
      <c r="Q2299" s="65" t="str">
        <f t="shared" si="3219"/>
        <v/>
      </c>
      <c r="R2299" s="65" t="str">
        <f t="shared" si="3219"/>
        <v/>
      </c>
      <c r="S2299" s="65" t="str">
        <f t="shared" si="3219"/>
        <v/>
      </c>
      <c r="T2299" s="65" t="str">
        <f t="shared" si="3219"/>
        <v/>
      </c>
      <c r="U2299" s="65" t="str">
        <f t="shared" si="3219"/>
        <v/>
      </c>
      <c r="V2299" s="65" t="str">
        <f t="shared" si="3219"/>
        <v/>
      </c>
      <c r="W2299" s="65" t="str">
        <f t="shared" si="3219"/>
        <v/>
      </c>
      <c r="X2299" s="65" t="str">
        <f t="shared" si="3219"/>
        <v/>
      </c>
      <c r="Y2299" s="65" t="str">
        <f t="shared" si="3219"/>
        <v/>
      </c>
      <c r="Z2299" s="65" t="str">
        <f t="shared" si="3219"/>
        <v/>
      </c>
    </row>
    <row r="2300">
      <c r="B2300" s="23"/>
      <c r="C2300" s="9"/>
      <c r="D2300" s="9"/>
      <c r="E2300" s="9"/>
      <c r="F2300" s="2"/>
      <c r="G2300" s="3"/>
      <c r="I2300" s="64" t="str">
        <f t="shared" si="4"/>
        <v/>
      </c>
      <c r="J2300" s="13" t="str">
        <f t="shared" si="1840"/>
        <v/>
      </c>
      <c r="K2300" s="13" t="str">
        <f t="shared" si="1879"/>
        <v/>
      </c>
      <c r="L2300" s="65" t="str">
        <f t="shared" ref="L2300:Z2300" si="3220">if($E2300="","",if($E2300="Injured",if(and(L$1=year(today()),L$1&lt;=$I2300,L$1&gt;=$H2300),0,if(and(L$1&lt;=$I2300,L$1&gt;=$H2300),$F2300,"")),if($E2300="Dropped",if(and(L$1&lt;=$I2300,L$1&gt;=$H2300),if(Year($D2300)=L$1,$F2300*0.8,if((year($D2300)+1)=L$1,$F2300*0.6,$F2300*0.4)) ,""),if($E2300="Minors",0,if($E2300="FA Contract",if(and(L$1&lt;=$I2300,L$1&gt;=$H2300),$F2300,""),if($E2300="YP Contract",if(L$1=$H2300,500000,if(L$1=($H2300+1),1000000,if(L$1=($H2300+2),1500000,"")))))))))</f>
        <v/>
      </c>
      <c r="M2300" s="65" t="str">
        <f t="shared" si="3220"/>
        <v/>
      </c>
      <c r="N2300" s="65" t="str">
        <f t="shared" si="3220"/>
        <v/>
      </c>
      <c r="O2300" s="65" t="str">
        <f t="shared" si="3220"/>
        <v/>
      </c>
      <c r="P2300" s="65" t="str">
        <f t="shared" si="3220"/>
        <v/>
      </c>
      <c r="Q2300" s="65" t="str">
        <f t="shared" si="3220"/>
        <v/>
      </c>
      <c r="R2300" s="65" t="str">
        <f t="shared" si="3220"/>
        <v/>
      </c>
      <c r="S2300" s="65" t="str">
        <f t="shared" si="3220"/>
        <v/>
      </c>
      <c r="T2300" s="65" t="str">
        <f t="shared" si="3220"/>
        <v/>
      </c>
      <c r="U2300" s="65" t="str">
        <f t="shared" si="3220"/>
        <v/>
      </c>
      <c r="V2300" s="65" t="str">
        <f t="shared" si="3220"/>
        <v/>
      </c>
      <c r="W2300" s="65" t="str">
        <f t="shared" si="3220"/>
        <v/>
      </c>
      <c r="X2300" s="65" t="str">
        <f t="shared" si="3220"/>
        <v/>
      </c>
      <c r="Y2300" s="65" t="str">
        <f t="shared" si="3220"/>
        <v/>
      </c>
      <c r="Z2300" s="65" t="str">
        <f t="shared" si="3220"/>
        <v/>
      </c>
    </row>
    <row r="2301">
      <c r="B2301" s="23"/>
      <c r="C2301" s="9"/>
      <c r="D2301" s="9"/>
      <c r="E2301" s="9"/>
      <c r="F2301" s="2"/>
      <c r="G2301" s="3"/>
      <c r="I2301" s="64" t="str">
        <f t="shared" si="4"/>
        <v/>
      </c>
      <c r="J2301" s="13" t="str">
        <f t="shared" si="1840"/>
        <v/>
      </c>
      <c r="K2301" s="13" t="str">
        <f t="shared" si="1879"/>
        <v/>
      </c>
      <c r="L2301" s="65" t="str">
        <f t="shared" ref="L2301:Z2301" si="3221">if($E2301="","",if($E2301="Injured",if(and(L$1=year(today()),L$1&lt;=$I2301,L$1&gt;=$H2301),0,if(and(L$1&lt;=$I2301,L$1&gt;=$H2301),$F2301,"")),if($E2301="Dropped",if(and(L$1&lt;=$I2301,L$1&gt;=$H2301),if(Year($D2301)=L$1,$F2301*0.8,if((year($D2301)+1)=L$1,$F2301*0.6,$F2301*0.4)) ,""),if($E2301="Minors",0,if($E2301="FA Contract",if(and(L$1&lt;=$I2301,L$1&gt;=$H2301),$F2301,""),if($E2301="YP Contract",if(L$1=$H2301,500000,if(L$1=($H2301+1),1000000,if(L$1=($H2301+2),1500000,"")))))))))</f>
        <v/>
      </c>
      <c r="M2301" s="65" t="str">
        <f t="shared" si="3221"/>
        <v/>
      </c>
      <c r="N2301" s="65" t="str">
        <f t="shared" si="3221"/>
        <v/>
      </c>
      <c r="O2301" s="65" t="str">
        <f t="shared" si="3221"/>
        <v/>
      </c>
      <c r="P2301" s="65" t="str">
        <f t="shared" si="3221"/>
        <v/>
      </c>
      <c r="Q2301" s="65" t="str">
        <f t="shared" si="3221"/>
        <v/>
      </c>
      <c r="R2301" s="65" t="str">
        <f t="shared" si="3221"/>
        <v/>
      </c>
      <c r="S2301" s="65" t="str">
        <f t="shared" si="3221"/>
        <v/>
      </c>
      <c r="T2301" s="65" t="str">
        <f t="shared" si="3221"/>
        <v/>
      </c>
      <c r="U2301" s="65" t="str">
        <f t="shared" si="3221"/>
        <v/>
      </c>
      <c r="V2301" s="65" t="str">
        <f t="shared" si="3221"/>
        <v/>
      </c>
      <c r="W2301" s="65" t="str">
        <f t="shared" si="3221"/>
        <v/>
      </c>
      <c r="X2301" s="65" t="str">
        <f t="shared" si="3221"/>
        <v/>
      </c>
      <c r="Y2301" s="65" t="str">
        <f t="shared" si="3221"/>
        <v/>
      </c>
      <c r="Z2301" s="65" t="str">
        <f t="shared" si="3221"/>
        <v/>
      </c>
    </row>
    <row r="2302">
      <c r="B2302" s="23"/>
      <c r="C2302" s="9"/>
      <c r="D2302" s="9"/>
      <c r="E2302" s="9"/>
      <c r="F2302" s="2"/>
      <c r="G2302" s="3"/>
      <c r="I2302" s="64" t="str">
        <f t="shared" si="4"/>
        <v/>
      </c>
      <c r="J2302" s="13" t="str">
        <f t="shared" si="1840"/>
        <v/>
      </c>
      <c r="K2302" s="13" t="str">
        <f t="shared" si="1879"/>
        <v/>
      </c>
      <c r="L2302" s="65" t="str">
        <f t="shared" ref="L2302:Z2302" si="3222">if($E2302="","",if($E2302="Injured",if(and(L$1=year(today()),L$1&lt;=$I2302,L$1&gt;=$H2302),0,if(and(L$1&lt;=$I2302,L$1&gt;=$H2302),$F2302,"")),if($E2302="Dropped",if(and(L$1&lt;=$I2302,L$1&gt;=$H2302),if(Year($D2302)=L$1,$F2302*0.8,if((year($D2302)+1)=L$1,$F2302*0.6,$F2302*0.4)) ,""),if($E2302="Minors",0,if($E2302="FA Contract",if(and(L$1&lt;=$I2302,L$1&gt;=$H2302),$F2302,""),if($E2302="YP Contract",if(L$1=$H2302,500000,if(L$1=($H2302+1),1000000,if(L$1=($H2302+2),1500000,"")))))))))</f>
        <v/>
      </c>
      <c r="M2302" s="65" t="str">
        <f t="shared" si="3222"/>
        <v/>
      </c>
      <c r="N2302" s="65" t="str">
        <f t="shared" si="3222"/>
        <v/>
      </c>
      <c r="O2302" s="65" t="str">
        <f t="shared" si="3222"/>
        <v/>
      </c>
      <c r="P2302" s="65" t="str">
        <f t="shared" si="3222"/>
        <v/>
      </c>
      <c r="Q2302" s="65" t="str">
        <f t="shared" si="3222"/>
        <v/>
      </c>
      <c r="R2302" s="65" t="str">
        <f t="shared" si="3222"/>
        <v/>
      </c>
      <c r="S2302" s="65" t="str">
        <f t="shared" si="3222"/>
        <v/>
      </c>
      <c r="T2302" s="65" t="str">
        <f t="shared" si="3222"/>
        <v/>
      </c>
      <c r="U2302" s="65" t="str">
        <f t="shared" si="3222"/>
        <v/>
      </c>
      <c r="V2302" s="65" t="str">
        <f t="shared" si="3222"/>
        <v/>
      </c>
      <c r="W2302" s="65" t="str">
        <f t="shared" si="3222"/>
        <v/>
      </c>
      <c r="X2302" s="65" t="str">
        <f t="shared" si="3222"/>
        <v/>
      </c>
      <c r="Y2302" s="65" t="str">
        <f t="shared" si="3222"/>
        <v/>
      </c>
      <c r="Z2302" s="65" t="str">
        <f t="shared" si="3222"/>
        <v/>
      </c>
    </row>
    <row r="2303">
      <c r="B2303" s="23"/>
      <c r="C2303" s="9"/>
      <c r="D2303" s="9"/>
      <c r="E2303" s="9"/>
      <c r="F2303" s="2"/>
      <c r="G2303" s="3"/>
      <c r="I2303" s="64" t="str">
        <f t="shared" si="4"/>
        <v/>
      </c>
      <c r="J2303" s="13" t="str">
        <f t="shared" si="1840"/>
        <v/>
      </c>
      <c r="K2303" s="13" t="str">
        <f t="shared" si="1879"/>
        <v/>
      </c>
      <c r="L2303" s="65" t="str">
        <f t="shared" ref="L2303:Z2303" si="3223">if($E2303="","",if($E2303="Injured",if(and(L$1=year(today()),L$1&lt;=$I2303,L$1&gt;=$H2303),0,if(and(L$1&lt;=$I2303,L$1&gt;=$H2303),$F2303,"")),if($E2303="Dropped",if(and(L$1&lt;=$I2303,L$1&gt;=$H2303),if(Year($D2303)=L$1,$F2303*0.8,if((year($D2303)+1)=L$1,$F2303*0.6,$F2303*0.4)) ,""),if($E2303="Minors",0,if($E2303="FA Contract",if(and(L$1&lt;=$I2303,L$1&gt;=$H2303),$F2303,""),if($E2303="YP Contract",if(L$1=$H2303,500000,if(L$1=($H2303+1),1000000,if(L$1=($H2303+2),1500000,"")))))))))</f>
        <v/>
      </c>
      <c r="M2303" s="65" t="str">
        <f t="shared" si="3223"/>
        <v/>
      </c>
      <c r="N2303" s="65" t="str">
        <f t="shared" si="3223"/>
        <v/>
      </c>
      <c r="O2303" s="65" t="str">
        <f t="shared" si="3223"/>
        <v/>
      </c>
      <c r="P2303" s="65" t="str">
        <f t="shared" si="3223"/>
        <v/>
      </c>
      <c r="Q2303" s="65" t="str">
        <f t="shared" si="3223"/>
        <v/>
      </c>
      <c r="R2303" s="65" t="str">
        <f t="shared" si="3223"/>
        <v/>
      </c>
      <c r="S2303" s="65" t="str">
        <f t="shared" si="3223"/>
        <v/>
      </c>
      <c r="T2303" s="65" t="str">
        <f t="shared" si="3223"/>
        <v/>
      </c>
      <c r="U2303" s="65" t="str">
        <f t="shared" si="3223"/>
        <v/>
      </c>
      <c r="V2303" s="65" t="str">
        <f t="shared" si="3223"/>
        <v/>
      </c>
      <c r="W2303" s="65" t="str">
        <f t="shared" si="3223"/>
        <v/>
      </c>
      <c r="X2303" s="65" t="str">
        <f t="shared" si="3223"/>
        <v/>
      </c>
      <c r="Y2303" s="65" t="str">
        <f t="shared" si="3223"/>
        <v/>
      </c>
      <c r="Z2303" s="65" t="str">
        <f t="shared" si="3223"/>
        <v/>
      </c>
    </row>
    <row r="2304">
      <c r="B2304" s="23"/>
      <c r="C2304" s="9"/>
      <c r="D2304" s="9"/>
      <c r="E2304" s="9"/>
      <c r="F2304" s="2"/>
      <c r="G2304" s="3"/>
      <c r="I2304" s="64" t="str">
        <f t="shared" si="4"/>
        <v/>
      </c>
      <c r="J2304" s="13" t="str">
        <f t="shared" si="1840"/>
        <v/>
      </c>
      <c r="K2304" s="13" t="str">
        <f t="shared" si="1879"/>
        <v/>
      </c>
      <c r="L2304" s="65" t="str">
        <f t="shared" ref="L2304:Z2304" si="3224">if($E2304="","",if($E2304="Injured",if(and(L$1=year(today()),L$1&lt;=$I2304,L$1&gt;=$H2304),0,if(and(L$1&lt;=$I2304,L$1&gt;=$H2304),$F2304,"")),if($E2304="Dropped",if(and(L$1&lt;=$I2304,L$1&gt;=$H2304),if(Year($D2304)=L$1,$F2304*0.8,if((year($D2304)+1)=L$1,$F2304*0.6,$F2304*0.4)) ,""),if($E2304="Minors",0,if($E2304="FA Contract",if(and(L$1&lt;=$I2304,L$1&gt;=$H2304),$F2304,""),if($E2304="YP Contract",if(L$1=$H2304,500000,if(L$1=($H2304+1),1000000,if(L$1=($H2304+2),1500000,"")))))))))</f>
        <v/>
      </c>
      <c r="M2304" s="65" t="str">
        <f t="shared" si="3224"/>
        <v/>
      </c>
      <c r="N2304" s="65" t="str">
        <f t="shared" si="3224"/>
        <v/>
      </c>
      <c r="O2304" s="65" t="str">
        <f t="shared" si="3224"/>
        <v/>
      </c>
      <c r="P2304" s="65" t="str">
        <f t="shared" si="3224"/>
        <v/>
      </c>
      <c r="Q2304" s="65" t="str">
        <f t="shared" si="3224"/>
        <v/>
      </c>
      <c r="R2304" s="65" t="str">
        <f t="shared" si="3224"/>
        <v/>
      </c>
      <c r="S2304" s="65" t="str">
        <f t="shared" si="3224"/>
        <v/>
      </c>
      <c r="T2304" s="65" t="str">
        <f t="shared" si="3224"/>
        <v/>
      </c>
      <c r="U2304" s="65" t="str">
        <f t="shared" si="3224"/>
        <v/>
      </c>
      <c r="V2304" s="65" t="str">
        <f t="shared" si="3224"/>
        <v/>
      </c>
      <c r="W2304" s="65" t="str">
        <f t="shared" si="3224"/>
        <v/>
      </c>
      <c r="X2304" s="65" t="str">
        <f t="shared" si="3224"/>
        <v/>
      </c>
      <c r="Y2304" s="65" t="str">
        <f t="shared" si="3224"/>
        <v/>
      </c>
      <c r="Z2304" s="65" t="str">
        <f t="shared" si="3224"/>
        <v/>
      </c>
    </row>
    <row r="2305">
      <c r="B2305" s="23"/>
      <c r="C2305" s="9"/>
      <c r="D2305" s="9"/>
      <c r="E2305" s="9"/>
      <c r="F2305" s="2"/>
      <c r="G2305" s="3"/>
      <c r="I2305" s="64" t="str">
        <f t="shared" si="4"/>
        <v/>
      </c>
      <c r="J2305" s="13" t="str">
        <f t="shared" si="1840"/>
        <v/>
      </c>
      <c r="K2305" s="13" t="str">
        <f t="shared" si="1879"/>
        <v/>
      </c>
      <c r="L2305" s="65" t="str">
        <f t="shared" ref="L2305:Z2305" si="3225">if($E2305="","",if($E2305="Injured",if(and(L$1=year(today()),L$1&lt;=$I2305,L$1&gt;=$H2305),0,if(and(L$1&lt;=$I2305,L$1&gt;=$H2305),$F2305,"")),if($E2305="Dropped",if(and(L$1&lt;=$I2305,L$1&gt;=$H2305),if(Year($D2305)=L$1,$F2305*0.8,if((year($D2305)+1)=L$1,$F2305*0.6,$F2305*0.4)) ,""),if($E2305="Minors",0,if($E2305="FA Contract",if(and(L$1&lt;=$I2305,L$1&gt;=$H2305),$F2305,""),if($E2305="YP Contract",if(L$1=$H2305,500000,if(L$1=($H2305+1),1000000,if(L$1=($H2305+2),1500000,"")))))))))</f>
        <v/>
      </c>
      <c r="M2305" s="65" t="str">
        <f t="shared" si="3225"/>
        <v/>
      </c>
      <c r="N2305" s="65" t="str">
        <f t="shared" si="3225"/>
        <v/>
      </c>
      <c r="O2305" s="65" t="str">
        <f t="shared" si="3225"/>
        <v/>
      </c>
      <c r="P2305" s="65" t="str">
        <f t="shared" si="3225"/>
        <v/>
      </c>
      <c r="Q2305" s="65" t="str">
        <f t="shared" si="3225"/>
        <v/>
      </c>
      <c r="R2305" s="65" t="str">
        <f t="shared" si="3225"/>
        <v/>
      </c>
      <c r="S2305" s="65" t="str">
        <f t="shared" si="3225"/>
        <v/>
      </c>
      <c r="T2305" s="65" t="str">
        <f t="shared" si="3225"/>
        <v/>
      </c>
      <c r="U2305" s="65" t="str">
        <f t="shared" si="3225"/>
        <v/>
      </c>
      <c r="V2305" s="65" t="str">
        <f t="shared" si="3225"/>
        <v/>
      </c>
      <c r="W2305" s="65" t="str">
        <f t="shared" si="3225"/>
        <v/>
      </c>
      <c r="X2305" s="65" t="str">
        <f t="shared" si="3225"/>
        <v/>
      </c>
      <c r="Y2305" s="65" t="str">
        <f t="shared" si="3225"/>
        <v/>
      </c>
      <c r="Z2305" s="65" t="str">
        <f t="shared" si="3225"/>
        <v/>
      </c>
    </row>
    <row r="2306">
      <c r="B2306" s="23"/>
      <c r="C2306" s="9"/>
      <c r="D2306" s="9"/>
      <c r="E2306" s="9"/>
      <c r="F2306" s="2"/>
      <c r="G2306" s="3"/>
      <c r="I2306" s="64" t="str">
        <f t="shared" si="4"/>
        <v/>
      </c>
      <c r="J2306" s="13" t="str">
        <f t="shared" si="1840"/>
        <v/>
      </c>
      <c r="K2306" s="13" t="str">
        <f t="shared" si="1879"/>
        <v/>
      </c>
      <c r="L2306" s="65" t="str">
        <f t="shared" ref="L2306:Z2306" si="3226">if($E2306="","",if($E2306="Injured",if(and(L$1=year(today()),L$1&lt;=$I2306,L$1&gt;=$H2306),0,if(and(L$1&lt;=$I2306,L$1&gt;=$H2306),$F2306,"")),if($E2306="Dropped",if(and(L$1&lt;=$I2306,L$1&gt;=$H2306),if(Year($D2306)=L$1,$F2306*0.8,if((year($D2306)+1)=L$1,$F2306*0.6,$F2306*0.4)) ,""),if($E2306="Minors",0,if($E2306="FA Contract",if(and(L$1&lt;=$I2306,L$1&gt;=$H2306),$F2306,""),if($E2306="YP Contract",if(L$1=$H2306,500000,if(L$1=($H2306+1),1000000,if(L$1=($H2306+2),1500000,"")))))))))</f>
        <v/>
      </c>
      <c r="M2306" s="65" t="str">
        <f t="shared" si="3226"/>
        <v/>
      </c>
      <c r="N2306" s="65" t="str">
        <f t="shared" si="3226"/>
        <v/>
      </c>
      <c r="O2306" s="65" t="str">
        <f t="shared" si="3226"/>
        <v/>
      </c>
      <c r="P2306" s="65" t="str">
        <f t="shared" si="3226"/>
        <v/>
      </c>
      <c r="Q2306" s="65" t="str">
        <f t="shared" si="3226"/>
        <v/>
      </c>
      <c r="R2306" s="65" t="str">
        <f t="shared" si="3226"/>
        <v/>
      </c>
      <c r="S2306" s="65" t="str">
        <f t="shared" si="3226"/>
        <v/>
      </c>
      <c r="T2306" s="65" t="str">
        <f t="shared" si="3226"/>
        <v/>
      </c>
      <c r="U2306" s="65" t="str">
        <f t="shared" si="3226"/>
        <v/>
      </c>
      <c r="V2306" s="65" t="str">
        <f t="shared" si="3226"/>
        <v/>
      </c>
      <c r="W2306" s="65" t="str">
        <f t="shared" si="3226"/>
        <v/>
      </c>
      <c r="X2306" s="65" t="str">
        <f t="shared" si="3226"/>
        <v/>
      </c>
      <c r="Y2306" s="65" t="str">
        <f t="shared" si="3226"/>
        <v/>
      </c>
      <c r="Z2306" s="65" t="str">
        <f t="shared" si="3226"/>
        <v/>
      </c>
    </row>
    <row r="2307">
      <c r="B2307" s="23"/>
      <c r="C2307" s="9"/>
      <c r="D2307" s="9"/>
      <c r="E2307" s="9"/>
      <c r="F2307" s="2"/>
      <c r="G2307" s="3"/>
      <c r="I2307" s="64" t="str">
        <f t="shared" si="4"/>
        <v/>
      </c>
      <c r="J2307" s="13" t="str">
        <f t="shared" si="1840"/>
        <v/>
      </c>
      <c r="K2307" s="13" t="str">
        <f t="shared" si="1879"/>
        <v/>
      </c>
      <c r="L2307" s="65" t="str">
        <f t="shared" ref="L2307:Z2307" si="3227">if($E2307="","",if($E2307="Injured",if(and(L$1=year(today()),L$1&lt;=$I2307,L$1&gt;=$H2307),0,if(and(L$1&lt;=$I2307,L$1&gt;=$H2307),$F2307,"")),if($E2307="Dropped",if(and(L$1&lt;=$I2307,L$1&gt;=$H2307),if(Year($D2307)=L$1,$F2307*0.8,if((year($D2307)+1)=L$1,$F2307*0.6,$F2307*0.4)) ,""),if($E2307="Minors",0,if($E2307="FA Contract",if(and(L$1&lt;=$I2307,L$1&gt;=$H2307),$F2307,""),if($E2307="YP Contract",if(L$1=$H2307,500000,if(L$1=($H2307+1),1000000,if(L$1=($H2307+2),1500000,"")))))))))</f>
        <v/>
      </c>
      <c r="M2307" s="65" t="str">
        <f t="shared" si="3227"/>
        <v/>
      </c>
      <c r="N2307" s="65" t="str">
        <f t="shared" si="3227"/>
        <v/>
      </c>
      <c r="O2307" s="65" t="str">
        <f t="shared" si="3227"/>
        <v/>
      </c>
      <c r="P2307" s="65" t="str">
        <f t="shared" si="3227"/>
        <v/>
      </c>
      <c r="Q2307" s="65" t="str">
        <f t="shared" si="3227"/>
        <v/>
      </c>
      <c r="R2307" s="65" t="str">
        <f t="shared" si="3227"/>
        <v/>
      </c>
      <c r="S2307" s="65" t="str">
        <f t="shared" si="3227"/>
        <v/>
      </c>
      <c r="T2307" s="65" t="str">
        <f t="shared" si="3227"/>
        <v/>
      </c>
      <c r="U2307" s="65" t="str">
        <f t="shared" si="3227"/>
        <v/>
      </c>
      <c r="V2307" s="65" t="str">
        <f t="shared" si="3227"/>
        <v/>
      </c>
      <c r="W2307" s="65" t="str">
        <f t="shared" si="3227"/>
        <v/>
      </c>
      <c r="X2307" s="65" t="str">
        <f t="shared" si="3227"/>
        <v/>
      </c>
      <c r="Y2307" s="65" t="str">
        <f t="shared" si="3227"/>
        <v/>
      </c>
      <c r="Z2307" s="65" t="str">
        <f t="shared" si="3227"/>
        <v/>
      </c>
    </row>
    <row r="2308">
      <c r="B2308" s="23"/>
      <c r="C2308" s="9"/>
      <c r="D2308" s="9"/>
      <c r="E2308" s="9"/>
      <c r="F2308" s="2"/>
      <c r="G2308" s="3"/>
      <c r="I2308" s="64" t="str">
        <f t="shared" si="4"/>
        <v/>
      </c>
      <c r="J2308" s="13" t="str">
        <f t="shared" si="1840"/>
        <v/>
      </c>
      <c r="K2308" s="13" t="str">
        <f t="shared" si="1879"/>
        <v/>
      </c>
      <c r="L2308" s="65" t="str">
        <f t="shared" ref="L2308:Z2308" si="3228">if($E2308="","",if($E2308="Injured",if(and(L$1=year(today()),L$1&lt;=$I2308,L$1&gt;=$H2308),0,if(and(L$1&lt;=$I2308,L$1&gt;=$H2308),$F2308,"")),if($E2308="Dropped",if(and(L$1&lt;=$I2308,L$1&gt;=$H2308),if(Year($D2308)=L$1,$F2308*0.8,if((year($D2308)+1)=L$1,$F2308*0.6,$F2308*0.4)) ,""),if($E2308="Minors",0,if($E2308="FA Contract",if(and(L$1&lt;=$I2308,L$1&gt;=$H2308),$F2308,""),if($E2308="YP Contract",if(L$1=$H2308,500000,if(L$1=($H2308+1),1000000,if(L$1=($H2308+2),1500000,"")))))))))</f>
        <v/>
      </c>
      <c r="M2308" s="65" t="str">
        <f t="shared" si="3228"/>
        <v/>
      </c>
      <c r="N2308" s="65" t="str">
        <f t="shared" si="3228"/>
        <v/>
      </c>
      <c r="O2308" s="65" t="str">
        <f t="shared" si="3228"/>
        <v/>
      </c>
      <c r="P2308" s="65" t="str">
        <f t="shared" si="3228"/>
        <v/>
      </c>
      <c r="Q2308" s="65" t="str">
        <f t="shared" si="3228"/>
        <v/>
      </c>
      <c r="R2308" s="65" t="str">
        <f t="shared" si="3228"/>
        <v/>
      </c>
      <c r="S2308" s="65" t="str">
        <f t="shared" si="3228"/>
        <v/>
      </c>
      <c r="T2308" s="65" t="str">
        <f t="shared" si="3228"/>
        <v/>
      </c>
      <c r="U2308" s="65" t="str">
        <f t="shared" si="3228"/>
        <v/>
      </c>
      <c r="V2308" s="65" t="str">
        <f t="shared" si="3228"/>
        <v/>
      </c>
      <c r="W2308" s="65" t="str">
        <f t="shared" si="3228"/>
        <v/>
      </c>
      <c r="X2308" s="65" t="str">
        <f t="shared" si="3228"/>
        <v/>
      </c>
      <c r="Y2308" s="65" t="str">
        <f t="shared" si="3228"/>
        <v/>
      </c>
      <c r="Z2308" s="65" t="str">
        <f t="shared" si="3228"/>
        <v/>
      </c>
    </row>
    <row r="2309">
      <c r="B2309" s="23"/>
      <c r="C2309" s="9"/>
      <c r="D2309" s="9"/>
      <c r="E2309" s="9"/>
      <c r="F2309" s="2"/>
      <c r="G2309" s="3"/>
      <c r="I2309" s="64" t="str">
        <f t="shared" si="4"/>
        <v/>
      </c>
      <c r="J2309" s="13" t="str">
        <f t="shared" si="1840"/>
        <v/>
      </c>
      <c r="K2309" s="13" t="str">
        <f t="shared" si="1879"/>
        <v/>
      </c>
      <c r="L2309" s="65" t="str">
        <f t="shared" ref="L2309:Z2309" si="3229">if($E2309="","",if($E2309="Injured",if(and(L$1=year(today()),L$1&lt;=$I2309,L$1&gt;=$H2309),0,if(and(L$1&lt;=$I2309,L$1&gt;=$H2309),$F2309,"")),if($E2309="Dropped",if(and(L$1&lt;=$I2309,L$1&gt;=$H2309),if(Year($D2309)=L$1,$F2309*0.8,if((year($D2309)+1)=L$1,$F2309*0.6,$F2309*0.4)) ,""),if($E2309="Minors",0,if($E2309="FA Contract",if(and(L$1&lt;=$I2309,L$1&gt;=$H2309),$F2309,""),if($E2309="YP Contract",if(L$1=$H2309,500000,if(L$1=($H2309+1),1000000,if(L$1=($H2309+2),1500000,"")))))))))</f>
        <v/>
      </c>
      <c r="M2309" s="65" t="str">
        <f t="shared" si="3229"/>
        <v/>
      </c>
      <c r="N2309" s="65" t="str">
        <f t="shared" si="3229"/>
        <v/>
      </c>
      <c r="O2309" s="65" t="str">
        <f t="shared" si="3229"/>
        <v/>
      </c>
      <c r="P2309" s="65" t="str">
        <f t="shared" si="3229"/>
        <v/>
      </c>
      <c r="Q2309" s="65" t="str">
        <f t="shared" si="3229"/>
        <v/>
      </c>
      <c r="R2309" s="65" t="str">
        <f t="shared" si="3229"/>
        <v/>
      </c>
      <c r="S2309" s="65" t="str">
        <f t="shared" si="3229"/>
        <v/>
      </c>
      <c r="T2309" s="65" t="str">
        <f t="shared" si="3229"/>
        <v/>
      </c>
      <c r="U2309" s="65" t="str">
        <f t="shared" si="3229"/>
        <v/>
      </c>
      <c r="V2309" s="65" t="str">
        <f t="shared" si="3229"/>
        <v/>
      </c>
      <c r="W2309" s="65" t="str">
        <f t="shared" si="3229"/>
        <v/>
      </c>
      <c r="X2309" s="65" t="str">
        <f t="shared" si="3229"/>
        <v/>
      </c>
      <c r="Y2309" s="65" t="str">
        <f t="shared" si="3229"/>
        <v/>
      </c>
      <c r="Z2309" s="65" t="str">
        <f t="shared" si="3229"/>
        <v/>
      </c>
    </row>
    <row r="2310">
      <c r="B2310" s="23"/>
      <c r="C2310" s="9"/>
      <c r="D2310" s="9"/>
      <c r="E2310" s="9"/>
      <c r="F2310" s="2"/>
      <c r="G2310" s="3"/>
      <c r="I2310" s="64" t="str">
        <f t="shared" si="4"/>
        <v/>
      </c>
      <c r="J2310" s="13" t="str">
        <f t="shared" si="1840"/>
        <v/>
      </c>
      <c r="K2310" s="13" t="str">
        <f t="shared" si="1879"/>
        <v/>
      </c>
      <c r="L2310" s="65" t="str">
        <f t="shared" ref="L2310:Z2310" si="3230">if($E2310="","",if($E2310="Injured",if(and(L$1=year(today()),L$1&lt;=$I2310,L$1&gt;=$H2310),0,if(and(L$1&lt;=$I2310,L$1&gt;=$H2310),$F2310,"")),if($E2310="Dropped",if(and(L$1&lt;=$I2310,L$1&gt;=$H2310),if(Year($D2310)=L$1,$F2310*0.8,if((year($D2310)+1)=L$1,$F2310*0.6,$F2310*0.4)) ,""),if($E2310="Minors",0,if($E2310="FA Contract",if(and(L$1&lt;=$I2310,L$1&gt;=$H2310),$F2310,""),if($E2310="YP Contract",if(L$1=$H2310,500000,if(L$1=($H2310+1),1000000,if(L$1=($H2310+2),1500000,"")))))))))</f>
        <v/>
      </c>
      <c r="M2310" s="65" t="str">
        <f t="shared" si="3230"/>
        <v/>
      </c>
      <c r="N2310" s="65" t="str">
        <f t="shared" si="3230"/>
        <v/>
      </c>
      <c r="O2310" s="65" t="str">
        <f t="shared" si="3230"/>
        <v/>
      </c>
      <c r="P2310" s="65" t="str">
        <f t="shared" si="3230"/>
        <v/>
      </c>
      <c r="Q2310" s="65" t="str">
        <f t="shared" si="3230"/>
        <v/>
      </c>
      <c r="R2310" s="65" t="str">
        <f t="shared" si="3230"/>
        <v/>
      </c>
      <c r="S2310" s="65" t="str">
        <f t="shared" si="3230"/>
        <v/>
      </c>
      <c r="T2310" s="65" t="str">
        <f t="shared" si="3230"/>
        <v/>
      </c>
      <c r="U2310" s="65" t="str">
        <f t="shared" si="3230"/>
        <v/>
      </c>
      <c r="V2310" s="65" t="str">
        <f t="shared" si="3230"/>
        <v/>
      </c>
      <c r="W2310" s="65" t="str">
        <f t="shared" si="3230"/>
        <v/>
      </c>
      <c r="X2310" s="65" t="str">
        <f t="shared" si="3230"/>
        <v/>
      </c>
      <c r="Y2310" s="65" t="str">
        <f t="shared" si="3230"/>
        <v/>
      </c>
      <c r="Z2310" s="65" t="str">
        <f t="shared" si="3230"/>
        <v/>
      </c>
    </row>
    <row r="2311">
      <c r="B2311" s="23"/>
      <c r="C2311" s="9"/>
      <c r="D2311" s="9"/>
      <c r="E2311" s="9"/>
      <c r="F2311" s="2"/>
      <c r="G2311" s="3"/>
      <c r="I2311" s="64" t="str">
        <f t="shared" si="4"/>
        <v/>
      </c>
      <c r="J2311" s="13" t="str">
        <f t="shared" si="1840"/>
        <v/>
      </c>
      <c r="K2311" s="13" t="str">
        <f t="shared" si="1879"/>
        <v/>
      </c>
      <c r="L2311" s="65" t="str">
        <f t="shared" ref="L2311:Z2311" si="3231">if($E2311="","",if($E2311="Injured",if(and(L$1=year(today()),L$1&lt;=$I2311,L$1&gt;=$H2311),0,if(and(L$1&lt;=$I2311,L$1&gt;=$H2311),$F2311,"")),if($E2311="Dropped",if(and(L$1&lt;=$I2311,L$1&gt;=$H2311),if(Year($D2311)=L$1,$F2311*0.8,if((year($D2311)+1)=L$1,$F2311*0.6,$F2311*0.4)) ,""),if($E2311="Minors",0,if($E2311="FA Contract",if(and(L$1&lt;=$I2311,L$1&gt;=$H2311),$F2311,""),if($E2311="YP Contract",if(L$1=$H2311,500000,if(L$1=($H2311+1),1000000,if(L$1=($H2311+2),1500000,"")))))))))</f>
        <v/>
      </c>
      <c r="M2311" s="65" t="str">
        <f t="shared" si="3231"/>
        <v/>
      </c>
      <c r="N2311" s="65" t="str">
        <f t="shared" si="3231"/>
        <v/>
      </c>
      <c r="O2311" s="65" t="str">
        <f t="shared" si="3231"/>
        <v/>
      </c>
      <c r="P2311" s="65" t="str">
        <f t="shared" si="3231"/>
        <v/>
      </c>
      <c r="Q2311" s="65" t="str">
        <f t="shared" si="3231"/>
        <v/>
      </c>
      <c r="R2311" s="65" t="str">
        <f t="shared" si="3231"/>
        <v/>
      </c>
      <c r="S2311" s="65" t="str">
        <f t="shared" si="3231"/>
        <v/>
      </c>
      <c r="T2311" s="65" t="str">
        <f t="shared" si="3231"/>
        <v/>
      </c>
      <c r="U2311" s="65" t="str">
        <f t="shared" si="3231"/>
        <v/>
      </c>
      <c r="V2311" s="65" t="str">
        <f t="shared" si="3231"/>
        <v/>
      </c>
      <c r="W2311" s="65" t="str">
        <f t="shared" si="3231"/>
        <v/>
      </c>
      <c r="X2311" s="65" t="str">
        <f t="shared" si="3231"/>
        <v/>
      </c>
      <c r="Y2311" s="65" t="str">
        <f t="shared" si="3231"/>
        <v/>
      </c>
      <c r="Z2311" s="65" t="str">
        <f t="shared" si="3231"/>
        <v/>
      </c>
    </row>
    <row r="2312">
      <c r="B2312" s="23"/>
      <c r="C2312" s="9"/>
      <c r="D2312" s="9"/>
      <c r="E2312" s="9"/>
      <c r="F2312" s="2"/>
      <c r="G2312" s="3"/>
      <c r="I2312" s="64" t="str">
        <f t="shared" si="4"/>
        <v/>
      </c>
      <c r="J2312" s="13" t="str">
        <f t="shared" si="1840"/>
        <v/>
      </c>
      <c r="K2312" s="13" t="str">
        <f t="shared" si="1879"/>
        <v/>
      </c>
      <c r="L2312" s="65" t="str">
        <f t="shared" ref="L2312:Z2312" si="3232">if($E2312="","",if($E2312="Injured",if(and(L$1=year(today()),L$1&lt;=$I2312,L$1&gt;=$H2312),0,if(and(L$1&lt;=$I2312,L$1&gt;=$H2312),$F2312,"")),if($E2312="Dropped",if(and(L$1&lt;=$I2312,L$1&gt;=$H2312),if(Year($D2312)=L$1,$F2312*0.8,if((year($D2312)+1)=L$1,$F2312*0.6,$F2312*0.4)) ,""),if($E2312="Minors",0,if($E2312="FA Contract",if(and(L$1&lt;=$I2312,L$1&gt;=$H2312),$F2312,""),if($E2312="YP Contract",if(L$1=$H2312,500000,if(L$1=($H2312+1),1000000,if(L$1=($H2312+2),1500000,"")))))))))</f>
        <v/>
      </c>
      <c r="M2312" s="65" t="str">
        <f t="shared" si="3232"/>
        <v/>
      </c>
      <c r="N2312" s="65" t="str">
        <f t="shared" si="3232"/>
        <v/>
      </c>
      <c r="O2312" s="65" t="str">
        <f t="shared" si="3232"/>
        <v/>
      </c>
      <c r="P2312" s="65" t="str">
        <f t="shared" si="3232"/>
        <v/>
      </c>
      <c r="Q2312" s="65" t="str">
        <f t="shared" si="3232"/>
        <v/>
      </c>
      <c r="R2312" s="65" t="str">
        <f t="shared" si="3232"/>
        <v/>
      </c>
      <c r="S2312" s="65" t="str">
        <f t="shared" si="3232"/>
        <v/>
      </c>
      <c r="T2312" s="65" t="str">
        <f t="shared" si="3232"/>
        <v/>
      </c>
      <c r="U2312" s="65" t="str">
        <f t="shared" si="3232"/>
        <v/>
      </c>
      <c r="V2312" s="65" t="str">
        <f t="shared" si="3232"/>
        <v/>
      </c>
      <c r="W2312" s="65" t="str">
        <f t="shared" si="3232"/>
        <v/>
      </c>
      <c r="X2312" s="65" t="str">
        <f t="shared" si="3232"/>
        <v/>
      </c>
      <c r="Y2312" s="65" t="str">
        <f t="shared" si="3232"/>
        <v/>
      </c>
      <c r="Z2312" s="65" t="str">
        <f t="shared" si="3232"/>
        <v/>
      </c>
    </row>
    <row r="2313">
      <c r="B2313" s="23"/>
      <c r="C2313" s="9"/>
      <c r="D2313" s="9"/>
      <c r="E2313" s="9"/>
      <c r="F2313" s="2"/>
      <c r="G2313" s="3"/>
      <c r="I2313" s="64" t="str">
        <f t="shared" si="4"/>
        <v/>
      </c>
      <c r="J2313" s="13" t="str">
        <f t="shared" si="1840"/>
        <v/>
      </c>
      <c r="K2313" s="13" t="str">
        <f t="shared" si="1879"/>
        <v/>
      </c>
      <c r="L2313" s="65" t="str">
        <f t="shared" ref="L2313:Z2313" si="3233">if($E2313="","",if($E2313="Injured",if(and(L$1=year(today()),L$1&lt;=$I2313,L$1&gt;=$H2313),0,if(and(L$1&lt;=$I2313,L$1&gt;=$H2313),$F2313,"")),if($E2313="Dropped",if(and(L$1&lt;=$I2313,L$1&gt;=$H2313),if(Year($D2313)=L$1,$F2313*0.8,if((year($D2313)+1)=L$1,$F2313*0.6,$F2313*0.4)) ,""),if($E2313="Minors",0,if($E2313="FA Contract",if(and(L$1&lt;=$I2313,L$1&gt;=$H2313),$F2313,""),if($E2313="YP Contract",if(L$1=$H2313,500000,if(L$1=($H2313+1),1000000,if(L$1=($H2313+2),1500000,"")))))))))</f>
        <v/>
      </c>
      <c r="M2313" s="65" t="str">
        <f t="shared" si="3233"/>
        <v/>
      </c>
      <c r="N2313" s="65" t="str">
        <f t="shared" si="3233"/>
        <v/>
      </c>
      <c r="O2313" s="65" t="str">
        <f t="shared" si="3233"/>
        <v/>
      </c>
      <c r="P2313" s="65" t="str">
        <f t="shared" si="3233"/>
        <v/>
      </c>
      <c r="Q2313" s="65" t="str">
        <f t="shared" si="3233"/>
        <v/>
      </c>
      <c r="R2313" s="65" t="str">
        <f t="shared" si="3233"/>
        <v/>
      </c>
      <c r="S2313" s="65" t="str">
        <f t="shared" si="3233"/>
        <v/>
      </c>
      <c r="T2313" s="65" t="str">
        <f t="shared" si="3233"/>
        <v/>
      </c>
      <c r="U2313" s="65" t="str">
        <f t="shared" si="3233"/>
        <v/>
      </c>
      <c r="V2313" s="65" t="str">
        <f t="shared" si="3233"/>
        <v/>
      </c>
      <c r="W2313" s="65" t="str">
        <f t="shared" si="3233"/>
        <v/>
      </c>
      <c r="X2313" s="65" t="str">
        <f t="shared" si="3233"/>
        <v/>
      </c>
      <c r="Y2313" s="65" t="str">
        <f t="shared" si="3233"/>
        <v/>
      </c>
      <c r="Z2313" s="65" t="str">
        <f t="shared" si="3233"/>
        <v/>
      </c>
    </row>
    <row r="2314">
      <c r="B2314" s="23"/>
      <c r="C2314" s="9"/>
      <c r="D2314" s="9"/>
      <c r="E2314" s="9"/>
      <c r="F2314" s="2"/>
      <c r="G2314" s="3"/>
      <c r="I2314" s="64" t="str">
        <f t="shared" si="4"/>
        <v/>
      </c>
      <c r="J2314" s="13" t="str">
        <f t="shared" si="1840"/>
        <v/>
      </c>
      <c r="K2314" s="13" t="str">
        <f t="shared" si="1879"/>
        <v/>
      </c>
      <c r="L2314" s="65" t="str">
        <f t="shared" ref="L2314:Z2314" si="3234">if($E2314="","",if($E2314="Injured",if(and(L$1=year(today()),L$1&lt;=$I2314,L$1&gt;=$H2314),0,if(and(L$1&lt;=$I2314,L$1&gt;=$H2314),$F2314,"")),if($E2314="Dropped",if(and(L$1&lt;=$I2314,L$1&gt;=$H2314),if(Year($D2314)=L$1,$F2314*0.8,if((year($D2314)+1)=L$1,$F2314*0.6,$F2314*0.4)) ,""),if($E2314="Minors",0,if($E2314="FA Contract",if(and(L$1&lt;=$I2314,L$1&gt;=$H2314),$F2314,""),if($E2314="YP Contract",if(L$1=$H2314,500000,if(L$1=($H2314+1),1000000,if(L$1=($H2314+2),1500000,"")))))))))</f>
        <v/>
      </c>
      <c r="M2314" s="65" t="str">
        <f t="shared" si="3234"/>
        <v/>
      </c>
      <c r="N2314" s="65" t="str">
        <f t="shared" si="3234"/>
        <v/>
      </c>
      <c r="O2314" s="65" t="str">
        <f t="shared" si="3234"/>
        <v/>
      </c>
      <c r="P2314" s="65" t="str">
        <f t="shared" si="3234"/>
        <v/>
      </c>
      <c r="Q2314" s="65" t="str">
        <f t="shared" si="3234"/>
        <v/>
      </c>
      <c r="R2314" s="65" t="str">
        <f t="shared" si="3234"/>
        <v/>
      </c>
      <c r="S2314" s="65" t="str">
        <f t="shared" si="3234"/>
        <v/>
      </c>
      <c r="T2314" s="65" t="str">
        <f t="shared" si="3234"/>
        <v/>
      </c>
      <c r="U2314" s="65" t="str">
        <f t="shared" si="3234"/>
        <v/>
      </c>
      <c r="V2314" s="65" t="str">
        <f t="shared" si="3234"/>
        <v/>
      </c>
      <c r="W2314" s="65" t="str">
        <f t="shared" si="3234"/>
        <v/>
      </c>
      <c r="X2314" s="65" t="str">
        <f t="shared" si="3234"/>
        <v/>
      </c>
      <c r="Y2314" s="65" t="str">
        <f t="shared" si="3234"/>
        <v/>
      </c>
      <c r="Z2314" s="65" t="str">
        <f t="shared" si="3234"/>
        <v/>
      </c>
    </row>
    <row r="2315">
      <c r="B2315" s="23"/>
      <c r="C2315" s="9"/>
      <c r="D2315" s="9"/>
      <c r="E2315" s="9"/>
      <c r="F2315" s="2"/>
      <c r="G2315" s="3"/>
      <c r="I2315" s="64" t="str">
        <f t="shared" si="4"/>
        <v/>
      </c>
      <c r="J2315" s="13" t="str">
        <f t="shared" si="1840"/>
        <v/>
      </c>
      <c r="K2315" s="13" t="str">
        <f t="shared" si="1879"/>
        <v/>
      </c>
      <c r="L2315" s="65" t="str">
        <f t="shared" ref="L2315:Z2315" si="3235">if($E2315="","",if($E2315="Injured",if(and(L$1=year(today()),L$1&lt;=$I2315,L$1&gt;=$H2315),0,if(and(L$1&lt;=$I2315,L$1&gt;=$H2315),$F2315,"")),if($E2315="Dropped",if(and(L$1&lt;=$I2315,L$1&gt;=$H2315),if(Year($D2315)=L$1,$F2315*0.8,if((year($D2315)+1)=L$1,$F2315*0.6,$F2315*0.4)) ,""),if($E2315="Minors",0,if($E2315="FA Contract",if(and(L$1&lt;=$I2315,L$1&gt;=$H2315),$F2315,""),if($E2315="YP Contract",if(L$1=$H2315,500000,if(L$1=($H2315+1),1000000,if(L$1=($H2315+2),1500000,"")))))))))</f>
        <v/>
      </c>
      <c r="M2315" s="65" t="str">
        <f t="shared" si="3235"/>
        <v/>
      </c>
      <c r="N2315" s="65" t="str">
        <f t="shared" si="3235"/>
        <v/>
      </c>
      <c r="O2315" s="65" t="str">
        <f t="shared" si="3235"/>
        <v/>
      </c>
      <c r="P2315" s="65" t="str">
        <f t="shared" si="3235"/>
        <v/>
      </c>
      <c r="Q2315" s="65" t="str">
        <f t="shared" si="3235"/>
        <v/>
      </c>
      <c r="R2315" s="65" t="str">
        <f t="shared" si="3235"/>
        <v/>
      </c>
      <c r="S2315" s="65" t="str">
        <f t="shared" si="3235"/>
        <v/>
      </c>
      <c r="T2315" s="65" t="str">
        <f t="shared" si="3235"/>
        <v/>
      </c>
      <c r="U2315" s="65" t="str">
        <f t="shared" si="3235"/>
        <v/>
      </c>
      <c r="V2315" s="65" t="str">
        <f t="shared" si="3235"/>
        <v/>
      </c>
      <c r="W2315" s="65" t="str">
        <f t="shared" si="3235"/>
        <v/>
      </c>
      <c r="X2315" s="65" t="str">
        <f t="shared" si="3235"/>
        <v/>
      </c>
      <c r="Y2315" s="65" t="str">
        <f t="shared" si="3235"/>
        <v/>
      </c>
      <c r="Z2315" s="65" t="str">
        <f t="shared" si="3235"/>
        <v/>
      </c>
    </row>
    <row r="2316">
      <c r="B2316" s="23"/>
      <c r="C2316" s="9"/>
      <c r="D2316" s="9"/>
      <c r="E2316" s="9"/>
      <c r="F2316" s="2"/>
      <c r="G2316" s="3"/>
      <c r="I2316" s="64" t="str">
        <f t="shared" si="4"/>
        <v/>
      </c>
      <c r="J2316" s="13" t="str">
        <f t="shared" si="1840"/>
        <v/>
      </c>
      <c r="K2316" s="13" t="str">
        <f t="shared" si="1879"/>
        <v/>
      </c>
      <c r="L2316" s="65" t="str">
        <f t="shared" ref="L2316:Z2316" si="3236">if($E2316="","",if($E2316="Injured",if(and(L$1=year(today()),L$1&lt;=$I2316,L$1&gt;=$H2316),0,if(and(L$1&lt;=$I2316,L$1&gt;=$H2316),$F2316,"")),if($E2316="Dropped",if(and(L$1&lt;=$I2316,L$1&gt;=$H2316),if(Year($D2316)=L$1,$F2316*0.8,if((year($D2316)+1)=L$1,$F2316*0.6,$F2316*0.4)) ,""),if($E2316="Minors",0,if($E2316="FA Contract",if(and(L$1&lt;=$I2316,L$1&gt;=$H2316),$F2316,""),if($E2316="YP Contract",if(L$1=$H2316,500000,if(L$1=($H2316+1),1000000,if(L$1=($H2316+2),1500000,"")))))))))</f>
        <v/>
      </c>
      <c r="M2316" s="65" t="str">
        <f t="shared" si="3236"/>
        <v/>
      </c>
      <c r="N2316" s="65" t="str">
        <f t="shared" si="3236"/>
        <v/>
      </c>
      <c r="O2316" s="65" t="str">
        <f t="shared" si="3236"/>
        <v/>
      </c>
      <c r="P2316" s="65" t="str">
        <f t="shared" si="3236"/>
        <v/>
      </c>
      <c r="Q2316" s="65" t="str">
        <f t="shared" si="3236"/>
        <v/>
      </c>
      <c r="R2316" s="65" t="str">
        <f t="shared" si="3236"/>
        <v/>
      </c>
      <c r="S2316" s="65" t="str">
        <f t="shared" si="3236"/>
        <v/>
      </c>
      <c r="T2316" s="65" t="str">
        <f t="shared" si="3236"/>
        <v/>
      </c>
      <c r="U2316" s="65" t="str">
        <f t="shared" si="3236"/>
        <v/>
      </c>
      <c r="V2316" s="65" t="str">
        <f t="shared" si="3236"/>
        <v/>
      </c>
      <c r="W2316" s="65" t="str">
        <f t="shared" si="3236"/>
        <v/>
      </c>
      <c r="X2316" s="65" t="str">
        <f t="shared" si="3236"/>
        <v/>
      </c>
      <c r="Y2316" s="65" t="str">
        <f t="shared" si="3236"/>
        <v/>
      </c>
      <c r="Z2316" s="65" t="str">
        <f t="shared" si="3236"/>
        <v/>
      </c>
    </row>
    <row r="2317">
      <c r="B2317" s="23"/>
      <c r="C2317" s="9"/>
      <c r="D2317" s="9"/>
      <c r="E2317" s="9"/>
      <c r="F2317" s="2"/>
      <c r="G2317" s="3"/>
      <c r="I2317" s="64" t="str">
        <f t="shared" si="4"/>
        <v/>
      </c>
      <c r="J2317" s="13" t="str">
        <f t="shared" si="1840"/>
        <v/>
      </c>
      <c r="K2317" s="13" t="str">
        <f t="shared" si="1879"/>
        <v/>
      </c>
      <c r="L2317" s="65" t="str">
        <f t="shared" ref="L2317:Z2317" si="3237">if($E2317="","",if($E2317="Injured",if(and(L$1=year(today()),L$1&lt;=$I2317,L$1&gt;=$H2317),0,if(and(L$1&lt;=$I2317,L$1&gt;=$H2317),$F2317,"")),if($E2317="Dropped",if(and(L$1&lt;=$I2317,L$1&gt;=$H2317),if(Year($D2317)=L$1,$F2317*0.8,if((year($D2317)+1)=L$1,$F2317*0.6,$F2317*0.4)) ,""),if($E2317="Minors",0,if($E2317="FA Contract",if(and(L$1&lt;=$I2317,L$1&gt;=$H2317),$F2317,""),if($E2317="YP Contract",if(L$1=$H2317,500000,if(L$1=($H2317+1),1000000,if(L$1=($H2317+2),1500000,"")))))))))</f>
        <v/>
      </c>
      <c r="M2317" s="65" t="str">
        <f t="shared" si="3237"/>
        <v/>
      </c>
      <c r="N2317" s="65" t="str">
        <f t="shared" si="3237"/>
        <v/>
      </c>
      <c r="O2317" s="65" t="str">
        <f t="shared" si="3237"/>
        <v/>
      </c>
      <c r="P2317" s="65" t="str">
        <f t="shared" si="3237"/>
        <v/>
      </c>
      <c r="Q2317" s="65" t="str">
        <f t="shared" si="3237"/>
        <v/>
      </c>
      <c r="R2317" s="65" t="str">
        <f t="shared" si="3237"/>
        <v/>
      </c>
      <c r="S2317" s="65" t="str">
        <f t="shared" si="3237"/>
        <v/>
      </c>
      <c r="T2317" s="65" t="str">
        <f t="shared" si="3237"/>
        <v/>
      </c>
      <c r="U2317" s="65" t="str">
        <f t="shared" si="3237"/>
        <v/>
      </c>
      <c r="V2317" s="65" t="str">
        <f t="shared" si="3237"/>
        <v/>
      </c>
      <c r="W2317" s="65" t="str">
        <f t="shared" si="3237"/>
        <v/>
      </c>
      <c r="X2317" s="65" t="str">
        <f t="shared" si="3237"/>
        <v/>
      </c>
      <c r="Y2317" s="65" t="str">
        <f t="shared" si="3237"/>
        <v/>
      </c>
      <c r="Z2317" s="65" t="str">
        <f t="shared" si="3237"/>
        <v/>
      </c>
    </row>
    <row r="2318">
      <c r="B2318" s="23"/>
      <c r="C2318" s="9"/>
      <c r="D2318" s="9"/>
      <c r="E2318" s="9"/>
      <c r="F2318" s="2"/>
      <c r="G2318" s="3"/>
      <c r="I2318" s="64" t="str">
        <f t="shared" si="4"/>
        <v/>
      </c>
      <c r="J2318" s="13" t="str">
        <f t="shared" si="1840"/>
        <v/>
      </c>
      <c r="K2318" s="13" t="str">
        <f t="shared" si="1879"/>
        <v/>
      </c>
      <c r="L2318" s="65" t="str">
        <f t="shared" ref="L2318:Z2318" si="3238">if($E2318="","",if($E2318="Injured",if(and(L$1=year(today()),L$1&lt;=$I2318,L$1&gt;=$H2318),0,if(and(L$1&lt;=$I2318,L$1&gt;=$H2318),$F2318,"")),if($E2318="Dropped",if(and(L$1&lt;=$I2318,L$1&gt;=$H2318),if(Year($D2318)=L$1,$F2318*0.8,if((year($D2318)+1)=L$1,$F2318*0.6,$F2318*0.4)) ,""),if($E2318="Minors",0,if($E2318="FA Contract",if(and(L$1&lt;=$I2318,L$1&gt;=$H2318),$F2318,""),if($E2318="YP Contract",if(L$1=$H2318,500000,if(L$1=($H2318+1),1000000,if(L$1=($H2318+2),1500000,"")))))))))</f>
        <v/>
      </c>
      <c r="M2318" s="65" t="str">
        <f t="shared" si="3238"/>
        <v/>
      </c>
      <c r="N2318" s="65" t="str">
        <f t="shared" si="3238"/>
        <v/>
      </c>
      <c r="O2318" s="65" t="str">
        <f t="shared" si="3238"/>
        <v/>
      </c>
      <c r="P2318" s="65" t="str">
        <f t="shared" si="3238"/>
        <v/>
      </c>
      <c r="Q2318" s="65" t="str">
        <f t="shared" si="3238"/>
        <v/>
      </c>
      <c r="R2318" s="65" t="str">
        <f t="shared" si="3238"/>
        <v/>
      </c>
      <c r="S2318" s="65" t="str">
        <f t="shared" si="3238"/>
        <v/>
      </c>
      <c r="T2318" s="65" t="str">
        <f t="shared" si="3238"/>
        <v/>
      </c>
      <c r="U2318" s="65" t="str">
        <f t="shared" si="3238"/>
        <v/>
      </c>
      <c r="V2318" s="65" t="str">
        <f t="shared" si="3238"/>
        <v/>
      </c>
      <c r="W2318" s="65" t="str">
        <f t="shared" si="3238"/>
        <v/>
      </c>
      <c r="X2318" s="65" t="str">
        <f t="shared" si="3238"/>
        <v/>
      </c>
      <c r="Y2318" s="65" t="str">
        <f t="shared" si="3238"/>
        <v/>
      </c>
      <c r="Z2318" s="65" t="str">
        <f t="shared" si="3238"/>
        <v/>
      </c>
    </row>
    <row r="2319">
      <c r="B2319" s="23"/>
      <c r="C2319" s="9"/>
      <c r="D2319" s="9"/>
      <c r="E2319" s="9"/>
      <c r="F2319" s="2"/>
      <c r="G2319" s="3"/>
      <c r="I2319" s="64" t="str">
        <f t="shared" si="4"/>
        <v/>
      </c>
      <c r="J2319" s="13" t="str">
        <f t="shared" si="1840"/>
        <v/>
      </c>
      <c r="K2319" s="13" t="str">
        <f t="shared" si="1879"/>
        <v/>
      </c>
      <c r="L2319" s="65" t="str">
        <f t="shared" ref="L2319:Z2319" si="3239">if($E2319="","",if($E2319="Injured",if(and(L$1=year(today()),L$1&lt;=$I2319,L$1&gt;=$H2319),0,if(and(L$1&lt;=$I2319,L$1&gt;=$H2319),$F2319,"")),if($E2319="Dropped",if(and(L$1&lt;=$I2319,L$1&gt;=$H2319),if(Year($D2319)=L$1,$F2319*0.8,if((year($D2319)+1)=L$1,$F2319*0.6,$F2319*0.4)) ,""),if($E2319="Minors",0,if($E2319="FA Contract",if(and(L$1&lt;=$I2319,L$1&gt;=$H2319),$F2319,""),if($E2319="YP Contract",if(L$1=$H2319,500000,if(L$1=($H2319+1),1000000,if(L$1=($H2319+2),1500000,"")))))))))</f>
        <v/>
      </c>
      <c r="M2319" s="65" t="str">
        <f t="shared" si="3239"/>
        <v/>
      </c>
      <c r="N2319" s="65" t="str">
        <f t="shared" si="3239"/>
        <v/>
      </c>
      <c r="O2319" s="65" t="str">
        <f t="shared" si="3239"/>
        <v/>
      </c>
      <c r="P2319" s="65" t="str">
        <f t="shared" si="3239"/>
        <v/>
      </c>
      <c r="Q2319" s="65" t="str">
        <f t="shared" si="3239"/>
        <v/>
      </c>
      <c r="R2319" s="65" t="str">
        <f t="shared" si="3239"/>
        <v/>
      </c>
      <c r="S2319" s="65" t="str">
        <f t="shared" si="3239"/>
        <v/>
      </c>
      <c r="T2319" s="65" t="str">
        <f t="shared" si="3239"/>
        <v/>
      </c>
      <c r="U2319" s="65" t="str">
        <f t="shared" si="3239"/>
        <v/>
      </c>
      <c r="V2319" s="65" t="str">
        <f t="shared" si="3239"/>
        <v/>
      </c>
      <c r="W2319" s="65" t="str">
        <f t="shared" si="3239"/>
        <v/>
      </c>
      <c r="X2319" s="65" t="str">
        <f t="shared" si="3239"/>
        <v/>
      </c>
      <c r="Y2319" s="65" t="str">
        <f t="shared" si="3239"/>
        <v/>
      </c>
      <c r="Z2319" s="65" t="str">
        <f t="shared" si="3239"/>
        <v/>
      </c>
    </row>
    <row r="2320">
      <c r="B2320" s="23"/>
      <c r="C2320" s="9"/>
      <c r="D2320" s="9"/>
      <c r="E2320" s="9"/>
      <c r="F2320" s="2"/>
      <c r="G2320" s="3"/>
      <c r="I2320" s="64" t="str">
        <f t="shared" si="4"/>
        <v/>
      </c>
      <c r="J2320" s="13" t="str">
        <f t="shared" si="1840"/>
        <v/>
      </c>
      <c r="K2320" s="13" t="str">
        <f t="shared" si="1879"/>
        <v/>
      </c>
      <c r="L2320" s="65" t="str">
        <f t="shared" ref="L2320:Z2320" si="3240">if($E2320="","",if($E2320="Injured",if(and(L$1=year(today()),L$1&lt;=$I2320,L$1&gt;=$H2320),0,if(and(L$1&lt;=$I2320,L$1&gt;=$H2320),$F2320,"")),if($E2320="Dropped",if(and(L$1&lt;=$I2320,L$1&gt;=$H2320),if(Year($D2320)=L$1,$F2320*0.8,if((year($D2320)+1)=L$1,$F2320*0.6,$F2320*0.4)) ,""),if($E2320="Minors",0,if($E2320="FA Contract",if(and(L$1&lt;=$I2320,L$1&gt;=$H2320),$F2320,""),if($E2320="YP Contract",if(L$1=$H2320,500000,if(L$1=($H2320+1),1000000,if(L$1=($H2320+2),1500000,"")))))))))</f>
        <v/>
      </c>
      <c r="M2320" s="65" t="str">
        <f t="shared" si="3240"/>
        <v/>
      </c>
      <c r="N2320" s="65" t="str">
        <f t="shared" si="3240"/>
        <v/>
      </c>
      <c r="O2320" s="65" t="str">
        <f t="shared" si="3240"/>
        <v/>
      </c>
      <c r="P2320" s="65" t="str">
        <f t="shared" si="3240"/>
        <v/>
      </c>
      <c r="Q2320" s="65" t="str">
        <f t="shared" si="3240"/>
        <v/>
      </c>
      <c r="R2320" s="65" t="str">
        <f t="shared" si="3240"/>
        <v/>
      </c>
      <c r="S2320" s="65" t="str">
        <f t="shared" si="3240"/>
        <v/>
      </c>
      <c r="T2320" s="65" t="str">
        <f t="shared" si="3240"/>
        <v/>
      </c>
      <c r="U2320" s="65" t="str">
        <f t="shared" si="3240"/>
        <v/>
      </c>
      <c r="V2320" s="65" t="str">
        <f t="shared" si="3240"/>
        <v/>
      </c>
      <c r="W2320" s="65" t="str">
        <f t="shared" si="3240"/>
        <v/>
      </c>
      <c r="X2320" s="65" t="str">
        <f t="shared" si="3240"/>
        <v/>
      </c>
      <c r="Y2320" s="65" t="str">
        <f t="shared" si="3240"/>
        <v/>
      </c>
      <c r="Z2320" s="65" t="str">
        <f t="shared" si="3240"/>
        <v/>
      </c>
    </row>
    <row r="2321">
      <c r="B2321" s="23"/>
      <c r="C2321" s="9"/>
      <c r="D2321" s="9"/>
      <c r="E2321" s="9"/>
      <c r="F2321" s="2"/>
      <c r="G2321" s="3"/>
      <c r="I2321" s="64" t="str">
        <f t="shared" si="4"/>
        <v/>
      </c>
      <c r="J2321" s="13" t="str">
        <f t="shared" si="1840"/>
        <v/>
      </c>
      <c r="K2321" s="13" t="str">
        <f t="shared" si="1879"/>
        <v/>
      </c>
      <c r="L2321" s="65" t="str">
        <f t="shared" ref="L2321:Z2321" si="3241">if($E2321="","",if($E2321="Injured",if(and(L$1=year(today()),L$1&lt;=$I2321,L$1&gt;=$H2321),0,if(and(L$1&lt;=$I2321,L$1&gt;=$H2321),$F2321,"")),if($E2321="Dropped",if(and(L$1&lt;=$I2321,L$1&gt;=$H2321),if(Year($D2321)=L$1,$F2321*0.8,if((year($D2321)+1)=L$1,$F2321*0.6,$F2321*0.4)) ,""),if($E2321="Minors",0,if($E2321="FA Contract",if(and(L$1&lt;=$I2321,L$1&gt;=$H2321),$F2321,""),if($E2321="YP Contract",if(L$1=$H2321,500000,if(L$1=($H2321+1),1000000,if(L$1=($H2321+2),1500000,"")))))))))</f>
        <v/>
      </c>
      <c r="M2321" s="65" t="str">
        <f t="shared" si="3241"/>
        <v/>
      </c>
      <c r="N2321" s="65" t="str">
        <f t="shared" si="3241"/>
        <v/>
      </c>
      <c r="O2321" s="65" t="str">
        <f t="shared" si="3241"/>
        <v/>
      </c>
      <c r="P2321" s="65" t="str">
        <f t="shared" si="3241"/>
        <v/>
      </c>
      <c r="Q2321" s="65" t="str">
        <f t="shared" si="3241"/>
        <v/>
      </c>
      <c r="R2321" s="65" t="str">
        <f t="shared" si="3241"/>
        <v/>
      </c>
      <c r="S2321" s="65" t="str">
        <f t="shared" si="3241"/>
        <v/>
      </c>
      <c r="T2321" s="65" t="str">
        <f t="shared" si="3241"/>
        <v/>
      </c>
      <c r="U2321" s="65" t="str">
        <f t="shared" si="3241"/>
        <v/>
      </c>
      <c r="V2321" s="65" t="str">
        <f t="shared" si="3241"/>
        <v/>
      </c>
      <c r="W2321" s="65" t="str">
        <f t="shared" si="3241"/>
        <v/>
      </c>
      <c r="X2321" s="65" t="str">
        <f t="shared" si="3241"/>
        <v/>
      </c>
      <c r="Y2321" s="65" t="str">
        <f t="shared" si="3241"/>
        <v/>
      </c>
      <c r="Z2321" s="65" t="str">
        <f t="shared" si="3241"/>
        <v/>
      </c>
    </row>
    <row r="2322">
      <c r="B2322" s="23"/>
      <c r="C2322" s="9"/>
      <c r="D2322" s="9"/>
      <c r="E2322" s="9"/>
      <c r="F2322" s="2"/>
      <c r="G2322" s="3"/>
      <c r="I2322" s="64" t="str">
        <f t="shared" si="4"/>
        <v/>
      </c>
      <c r="J2322" s="13" t="str">
        <f t="shared" si="1840"/>
        <v/>
      </c>
      <c r="K2322" s="13" t="str">
        <f t="shared" si="1879"/>
        <v/>
      </c>
      <c r="L2322" s="65" t="str">
        <f t="shared" ref="L2322:Z2322" si="3242">if($E2322="","",if($E2322="Injured",if(and(L$1=year(today()),L$1&lt;=$I2322,L$1&gt;=$H2322),0,if(and(L$1&lt;=$I2322,L$1&gt;=$H2322),$F2322,"")),if($E2322="Dropped",if(and(L$1&lt;=$I2322,L$1&gt;=$H2322),if(Year($D2322)=L$1,$F2322*0.8,if((year($D2322)+1)=L$1,$F2322*0.6,$F2322*0.4)) ,""),if($E2322="Minors",0,if($E2322="FA Contract",if(and(L$1&lt;=$I2322,L$1&gt;=$H2322),$F2322,""),if($E2322="YP Contract",if(L$1=$H2322,500000,if(L$1=($H2322+1),1000000,if(L$1=($H2322+2),1500000,"")))))))))</f>
        <v/>
      </c>
      <c r="M2322" s="65" t="str">
        <f t="shared" si="3242"/>
        <v/>
      </c>
      <c r="N2322" s="65" t="str">
        <f t="shared" si="3242"/>
        <v/>
      </c>
      <c r="O2322" s="65" t="str">
        <f t="shared" si="3242"/>
        <v/>
      </c>
      <c r="P2322" s="65" t="str">
        <f t="shared" si="3242"/>
        <v/>
      </c>
      <c r="Q2322" s="65" t="str">
        <f t="shared" si="3242"/>
        <v/>
      </c>
      <c r="R2322" s="65" t="str">
        <f t="shared" si="3242"/>
        <v/>
      </c>
      <c r="S2322" s="65" t="str">
        <f t="shared" si="3242"/>
        <v/>
      </c>
      <c r="T2322" s="65" t="str">
        <f t="shared" si="3242"/>
        <v/>
      </c>
      <c r="U2322" s="65" t="str">
        <f t="shared" si="3242"/>
        <v/>
      </c>
      <c r="V2322" s="65" t="str">
        <f t="shared" si="3242"/>
        <v/>
      </c>
      <c r="W2322" s="65" t="str">
        <f t="shared" si="3242"/>
        <v/>
      </c>
      <c r="X2322" s="65" t="str">
        <f t="shared" si="3242"/>
        <v/>
      </c>
      <c r="Y2322" s="65" t="str">
        <f t="shared" si="3242"/>
        <v/>
      </c>
      <c r="Z2322" s="65" t="str">
        <f t="shared" si="3242"/>
        <v/>
      </c>
    </row>
    <row r="2323">
      <c r="B2323" s="23"/>
      <c r="C2323" s="9"/>
      <c r="D2323" s="9"/>
      <c r="E2323" s="9"/>
      <c r="F2323" s="2"/>
      <c r="G2323" s="3"/>
      <c r="I2323" s="64" t="str">
        <f t="shared" si="4"/>
        <v/>
      </c>
      <c r="J2323" s="13" t="str">
        <f t="shared" si="1840"/>
        <v/>
      </c>
      <c r="K2323" s="13" t="str">
        <f t="shared" si="1879"/>
        <v/>
      </c>
      <c r="L2323" s="65" t="str">
        <f t="shared" ref="L2323:Z2323" si="3243">if($E2323="","",if($E2323="Injured",if(and(L$1=year(today()),L$1&lt;=$I2323,L$1&gt;=$H2323),0,if(and(L$1&lt;=$I2323,L$1&gt;=$H2323),$F2323,"")),if($E2323="Dropped",if(and(L$1&lt;=$I2323,L$1&gt;=$H2323),if(Year($D2323)=L$1,$F2323*0.8,if((year($D2323)+1)=L$1,$F2323*0.6,$F2323*0.4)) ,""),if($E2323="Minors",0,if($E2323="FA Contract",if(and(L$1&lt;=$I2323,L$1&gt;=$H2323),$F2323,""),if($E2323="YP Contract",if(L$1=$H2323,500000,if(L$1=($H2323+1),1000000,if(L$1=($H2323+2),1500000,"")))))))))</f>
        <v/>
      </c>
      <c r="M2323" s="65" t="str">
        <f t="shared" si="3243"/>
        <v/>
      </c>
      <c r="N2323" s="65" t="str">
        <f t="shared" si="3243"/>
        <v/>
      </c>
      <c r="O2323" s="65" t="str">
        <f t="shared" si="3243"/>
        <v/>
      </c>
      <c r="P2323" s="65" t="str">
        <f t="shared" si="3243"/>
        <v/>
      </c>
      <c r="Q2323" s="65" t="str">
        <f t="shared" si="3243"/>
        <v/>
      </c>
      <c r="R2323" s="65" t="str">
        <f t="shared" si="3243"/>
        <v/>
      </c>
      <c r="S2323" s="65" t="str">
        <f t="shared" si="3243"/>
        <v/>
      </c>
      <c r="T2323" s="65" t="str">
        <f t="shared" si="3243"/>
        <v/>
      </c>
      <c r="U2323" s="65" t="str">
        <f t="shared" si="3243"/>
        <v/>
      </c>
      <c r="V2323" s="65" t="str">
        <f t="shared" si="3243"/>
        <v/>
      </c>
      <c r="W2323" s="65" t="str">
        <f t="shared" si="3243"/>
        <v/>
      </c>
      <c r="X2323" s="65" t="str">
        <f t="shared" si="3243"/>
        <v/>
      </c>
      <c r="Y2323" s="65" t="str">
        <f t="shared" si="3243"/>
        <v/>
      </c>
      <c r="Z2323" s="65" t="str">
        <f t="shared" si="3243"/>
        <v/>
      </c>
    </row>
    <row r="2324">
      <c r="B2324" s="23"/>
      <c r="C2324" s="9"/>
      <c r="D2324" s="9"/>
      <c r="E2324" s="9"/>
      <c r="F2324" s="2"/>
      <c r="G2324" s="3"/>
      <c r="I2324" s="64" t="str">
        <f t="shared" si="4"/>
        <v/>
      </c>
      <c r="J2324" s="13" t="str">
        <f t="shared" si="1840"/>
        <v/>
      </c>
      <c r="K2324" s="13" t="str">
        <f t="shared" si="1879"/>
        <v/>
      </c>
      <c r="L2324" s="65" t="str">
        <f t="shared" ref="L2324:Z2324" si="3244">if($E2324="","",if($E2324="Injured",if(and(L$1=year(today()),L$1&lt;=$I2324,L$1&gt;=$H2324),0,if(and(L$1&lt;=$I2324,L$1&gt;=$H2324),$F2324,"")),if($E2324="Dropped",if(and(L$1&lt;=$I2324,L$1&gt;=$H2324),if(Year($D2324)=L$1,$F2324*0.8,if((year($D2324)+1)=L$1,$F2324*0.6,$F2324*0.4)) ,""),if($E2324="Minors",0,if($E2324="FA Contract",if(and(L$1&lt;=$I2324,L$1&gt;=$H2324),$F2324,""),if($E2324="YP Contract",if(L$1=$H2324,500000,if(L$1=($H2324+1),1000000,if(L$1=($H2324+2),1500000,"")))))))))</f>
        <v/>
      </c>
      <c r="M2324" s="65" t="str">
        <f t="shared" si="3244"/>
        <v/>
      </c>
      <c r="N2324" s="65" t="str">
        <f t="shared" si="3244"/>
        <v/>
      </c>
      <c r="O2324" s="65" t="str">
        <f t="shared" si="3244"/>
        <v/>
      </c>
      <c r="P2324" s="65" t="str">
        <f t="shared" si="3244"/>
        <v/>
      </c>
      <c r="Q2324" s="65" t="str">
        <f t="shared" si="3244"/>
        <v/>
      </c>
      <c r="R2324" s="65" t="str">
        <f t="shared" si="3244"/>
        <v/>
      </c>
      <c r="S2324" s="65" t="str">
        <f t="shared" si="3244"/>
        <v/>
      </c>
      <c r="T2324" s="65" t="str">
        <f t="shared" si="3244"/>
        <v/>
      </c>
      <c r="U2324" s="65" t="str">
        <f t="shared" si="3244"/>
        <v/>
      </c>
      <c r="V2324" s="65" t="str">
        <f t="shared" si="3244"/>
        <v/>
      </c>
      <c r="W2324" s="65" t="str">
        <f t="shared" si="3244"/>
        <v/>
      </c>
      <c r="X2324" s="65" t="str">
        <f t="shared" si="3244"/>
        <v/>
      </c>
      <c r="Y2324" s="65" t="str">
        <f t="shared" si="3244"/>
        <v/>
      </c>
      <c r="Z2324" s="65" t="str">
        <f t="shared" si="3244"/>
        <v/>
      </c>
    </row>
    <row r="2325">
      <c r="B2325" s="23"/>
      <c r="C2325" s="9"/>
      <c r="D2325" s="9"/>
      <c r="E2325" s="9"/>
      <c r="F2325" s="2"/>
      <c r="G2325" s="3"/>
      <c r="I2325" s="64" t="str">
        <f t="shared" si="4"/>
        <v/>
      </c>
      <c r="J2325" s="13" t="str">
        <f t="shared" si="1840"/>
        <v/>
      </c>
      <c r="K2325" s="13" t="str">
        <f t="shared" si="1879"/>
        <v/>
      </c>
      <c r="L2325" s="65" t="str">
        <f t="shared" ref="L2325:Z2325" si="3245">if($E2325="","",if($E2325="Injured",if(and(L$1=year(today()),L$1&lt;=$I2325,L$1&gt;=$H2325),0,if(and(L$1&lt;=$I2325,L$1&gt;=$H2325),$F2325,"")),if($E2325="Dropped",if(and(L$1&lt;=$I2325,L$1&gt;=$H2325),if(Year($D2325)=L$1,$F2325*0.8,if((year($D2325)+1)=L$1,$F2325*0.6,$F2325*0.4)) ,""),if($E2325="Minors",0,if($E2325="FA Contract",if(and(L$1&lt;=$I2325,L$1&gt;=$H2325),$F2325,""),if($E2325="YP Contract",if(L$1=$H2325,500000,if(L$1=($H2325+1),1000000,if(L$1=($H2325+2),1500000,"")))))))))</f>
        <v/>
      </c>
      <c r="M2325" s="65" t="str">
        <f t="shared" si="3245"/>
        <v/>
      </c>
      <c r="N2325" s="65" t="str">
        <f t="shared" si="3245"/>
        <v/>
      </c>
      <c r="O2325" s="65" t="str">
        <f t="shared" si="3245"/>
        <v/>
      </c>
      <c r="P2325" s="65" t="str">
        <f t="shared" si="3245"/>
        <v/>
      </c>
      <c r="Q2325" s="65" t="str">
        <f t="shared" si="3245"/>
        <v/>
      </c>
      <c r="R2325" s="65" t="str">
        <f t="shared" si="3245"/>
        <v/>
      </c>
      <c r="S2325" s="65" t="str">
        <f t="shared" si="3245"/>
        <v/>
      </c>
      <c r="T2325" s="65" t="str">
        <f t="shared" si="3245"/>
        <v/>
      </c>
      <c r="U2325" s="65" t="str">
        <f t="shared" si="3245"/>
        <v/>
      </c>
      <c r="V2325" s="65" t="str">
        <f t="shared" si="3245"/>
        <v/>
      </c>
      <c r="W2325" s="65" t="str">
        <f t="shared" si="3245"/>
        <v/>
      </c>
      <c r="X2325" s="65" t="str">
        <f t="shared" si="3245"/>
        <v/>
      </c>
      <c r="Y2325" s="65" t="str">
        <f t="shared" si="3245"/>
        <v/>
      </c>
      <c r="Z2325" s="65" t="str">
        <f t="shared" si="3245"/>
        <v/>
      </c>
    </row>
    <row r="2326">
      <c r="B2326" s="23"/>
      <c r="C2326" s="9"/>
      <c r="D2326" s="9"/>
      <c r="E2326" s="9"/>
      <c r="F2326" s="2"/>
      <c r="G2326" s="3"/>
      <c r="I2326" s="64" t="str">
        <f t="shared" si="4"/>
        <v/>
      </c>
      <c r="J2326" s="13" t="str">
        <f t="shared" si="1840"/>
        <v/>
      </c>
      <c r="K2326" s="13" t="str">
        <f t="shared" si="1879"/>
        <v/>
      </c>
      <c r="L2326" s="65" t="str">
        <f t="shared" ref="L2326:Z2326" si="3246">if($E2326="","",if($E2326="Injured",if(and(L$1=year(today()),L$1&lt;=$I2326,L$1&gt;=$H2326),0,if(and(L$1&lt;=$I2326,L$1&gt;=$H2326),$F2326,"")),if($E2326="Dropped",if(and(L$1&lt;=$I2326,L$1&gt;=$H2326),if(Year($D2326)=L$1,$F2326*0.8,if((year($D2326)+1)=L$1,$F2326*0.6,$F2326*0.4)) ,""),if($E2326="Minors",0,if($E2326="FA Contract",if(and(L$1&lt;=$I2326,L$1&gt;=$H2326),$F2326,""),if($E2326="YP Contract",if(L$1=$H2326,500000,if(L$1=($H2326+1),1000000,if(L$1=($H2326+2),1500000,"")))))))))</f>
        <v/>
      </c>
      <c r="M2326" s="65" t="str">
        <f t="shared" si="3246"/>
        <v/>
      </c>
      <c r="N2326" s="65" t="str">
        <f t="shared" si="3246"/>
        <v/>
      </c>
      <c r="O2326" s="65" t="str">
        <f t="shared" si="3246"/>
        <v/>
      </c>
      <c r="P2326" s="65" t="str">
        <f t="shared" si="3246"/>
        <v/>
      </c>
      <c r="Q2326" s="65" t="str">
        <f t="shared" si="3246"/>
        <v/>
      </c>
      <c r="R2326" s="65" t="str">
        <f t="shared" si="3246"/>
        <v/>
      </c>
      <c r="S2326" s="65" t="str">
        <f t="shared" si="3246"/>
        <v/>
      </c>
      <c r="T2326" s="65" t="str">
        <f t="shared" si="3246"/>
        <v/>
      </c>
      <c r="U2326" s="65" t="str">
        <f t="shared" si="3246"/>
        <v/>
      </c>
      <c r="V2326" s="65" t="str">
        <f t="shared" si="3246"/>
        <v/>
      </c>
      <c r="W2326" s="65" t="str">
        <f t="shared" si="3246"/>
        <v/>
      </c>
      <c r="X2326" s="65" t="str">
        <f t="shared" si="3246"/>
        <v/>
      </c>
      <c r="Y2326" s="65" t="str">
        <f t="shared" si="3246"/>
        <v/>
      </c>
      <c r="Z2326" s="65" t="str">
        <f t="shared" si="3246"/>
        <v/>
      </c>
    </row>
    <row r="2327">
      <c r="B2327" s="23"/>
      <c r="C2327" s="9"/>
      <c r="D2327" s="9"/>
      <c r="E2327" s="9"/>
      <c r="F2327" s="2"/>
      <c r="G2327" s="3"/>
      <c r="I2327" s="64" t="str">
        <f t="shared" si="4"/>
        <v/>
      </c>
      <c r="J2327" s="13" t="str">
        <f t="shared" si="1840"/>
        <v/>
      </c>
      <c r="K2327" s="13" t="str">
        <f t="shared" si="1879"/>
        <v/>
      </c>
      <c r="L2327" s="65" t="str">
        <f t="shared" ref="L2327:Z2327" si="3247">if($E2327="","",if($E2327="Injured",if(and(L$1=year(today()),L$1&lt;=$I2327,L$1&gt;=$H2327),0,if(and(L$1&lt;=$I2327,L$1&gt;=$H2327),$F2327,"")),if($E2327="Dropped",if(and(L$1&lt;=$I2327,L$1&gt;=$H2327),if(Year($D2327)=L$1,$F2327*0.8,if((year($D2327)+1)=L$1,$F2327*0.6,$F2327*0.4)) ,""),if($E2327="Minors",0,if($E2327="FA Contract",if(and(L$1&lt;=$I2327,L$1&gt;=$H2327),$F2327,""),if($E2327="YP Contract",if(L$1=$H2327,500000,if(L$1=($H2327+1),1000000,if(L$1=($H2327+2),1500000,"")))))))))</f>
        <v/>
      </c>
      <c r="M2327" s="65" t="str">
        <f t="shared" si="3247"/>
        <v/>
      </c>
      <c r="N2327" s="65" t="str">
        <f t="shared" si="3247"/>
        <v/>
      </c>
      <c r="O2327" s="65" t="str">
        <f t="shared" si="3247"/>
        <v/>
      </c>
      <c r="P2327" s="65" t="str">
        <f t="shared" si="3247"/>
        <v/>
      </c>
      <c r="Q2327" s="65" t="str">
        <f t="shared" si="3247"/>
        <v/>
      </c>
      <c r="R2327" s="65" t="str">
        <f t="shared" si="3247"/>
        <v/>
      </c>
      <c r="S2327" s="65" t="str">
        <f t="shared" si="3247"/>
        <v/>
      </c>
      <c r="T2327" s="65" t="str">
        <f t="shared" si="3247"/>
        <v/>
      </c>
      <c r="U2327" s="65" t="str">
        <f t="shared" si="3247"/>
        <v/>
      </c>
      <c r="V2327" s="65" t="str">
        <f t="shared" si="3247"/>
        <v/>
      </c>
      <c r="W2327" s="65" t="str">
        <f t="shared" si="3247"/>
        <v/>
      </c>
      <c r="X2327" s="65" t="str">
        <f t="shared" si="3247"/>
        <v/>
      </c>
      <c r="Y2327" s="65" t="str">
        <f t="shared" si="3247"/>
        <v/>
      </c>
      <c r="Z2327" s="65" t="str">
        <f t="shared" si="3247"/>
        <v/>
      </c>
    </row>
    <row r="2328">
      <c r="B2328" s="23"/>
      <c r="C2328" s="9"/>
      <c r="D2328" s="9"/>
      <c r="E2328" s="9"/>
      <c r="F2328" s="2"/>
      <c r="G2328" s="3"/>
      <c r="I2328" s="64" t="str">
        <f t="shared" si="4"/>
        <v/>
      </c>
      <c r="J2328" s="13" t="str">
        <f t="shared" si="1840"/>
        <v/>
      </c>
      <c r="K2328" s="13" t="str">
        <f t="shared" si="1879"/>
        <v/>
      </c>
      <c r="L2328" s="65" t="str">
        <f t="shared" ref="L2328:Z2328" si="3248">if($E2328="","",if($E2328="Injured",if(and(L$1=year(today()),L$1&lt;=$I2328,L$1&gt;=$H2328),0,if(and(L$1&lt;=$I2328,L$1&gt;=$H2328),$F2328,"")),if($E2328="Dropped",if(and(L$1&lt;=$I2328,L$1&gt;=$H2328),if(Year($D2328)=L$1,$F2328*0.8,if((year($D2328)+1)=L$1,$F2328*0.6,$F2328*0.4)) ,""),if($E2328="Minors",0,if($E2328="FA Contract",if(and(L$1&lt;=$I2328,L$1&gt;=$H2328),$F2328,""),if($E2328="YP Contract",if(L$1=$H2328,500000,if(L$1=($H2328+1),1000000,if(L$1=($H2328+2),1500000,"")))))))))</f>
        <v/>
      </c>
      <c r="M2328" s="65" t="str">
        <f t="shared" si="3248"/>
        <v/>
      </c>
      <c r="N2328" s="65" t="str">
        <f t="shared" si="3248"/>
        <v/>
      </c>
      <c r="O2328" s="65" t="str">
        <f t="shared" si="3248"/>
        <v/>
      </c>
      <c r="P2328" s="65" t="str">
        <f t="shared" si="3248"/>
        <v/>
      </c>
      <c r="Q2328" s="65" t="str">
        <f t="shared" si="3248"/>
        <v/>
      </c>
      <c r="R2328" s="65" t="str">
        <f t="shared" si="3248"/>
        <v/>
      </c>
      <c r="S2328" s="65" t="str">
        <f t="shared" si="3248"/>
        <v/>
      </c>
      <c r="T2328" s="65" t="str">
        <f t="shared" si="3248"/>
        <v/>
      </c>
      <c r="U2328" s="65" t="str">
        <f t="shared" si="3248"/>
        <v/>
      </c>
      <c r="V2328" s="65" t="str">
        <f t="shared" si="3248"/>
        <v/>
      </c>
      <c r="W2328" s="65" t="str">
        <f t="shared" si="3248"/>
        <v/>
      </c>
      <c r="X2328" s="65" t="str">
        <f t="shared" si="3248"/>
        <v/>
      </c>
      <c r="Y2328" s="65" t="str">
        <f t="shared" si="3248"/>
        <v/>
      </c>
      <c r="Z2328" s="65" t="str">
        <f t="shared" si="3248"/>
        <v/>
      </c>
    </row>
    <row r="2329">
      <c r="B2329" s="23"/>
      <c r="C2329" s="9"/>
      <c r="D2329" s="9"/>
      <c r="E2329" s="9"/>
      <c r="F2329" s="2"/>
      <c r="G2329" s="3"/>
      <c r="I2329" s="64" t="str">
        <f t="shared" si="4"/>
        <v/>
      </c>
      <c r="J2329" s="13" t="str">
        <f t="shared" si="1840"/>
        <v/>
      </c>
      <c r="K2329" s="13" t="str">
        <f t="shared" si="1879"/>
        <v/>
      </c>
      <c r="L2329" s="65" t="str">
        <f t="shared" ref="L2329:Z2329" si="3249">if($E2329="","",if($E2329="Injured",if(and(L$1=year(today()),L$1&lt;=$I2329,L$1&gt;=$H2329),0,if(and(L$1&lt;=$I2329,L$1&gt;=$H2329),$F2329,"")),if($E2329="Dropped",if(and(L$1&lt;=$I2329,L$1&gt;=$H2329),if(Year($D2329)=L$1,$F2329*0.8,if((year($D2329)+1)=L$1,$F2329*0.6,$F2329*0.4)) ,""),if($E2329="Minors",0,if($E2329="FA Contract",if(and(L$1&lt;=$I2329,L$1&gt;=$H2329),$F2329,""),if($E2329="YP Contract",if(L$1=$H2329,500000,if(L$1=($H2329+1),1000000,if(L$1=($H2329+2),1500000,"")))))))))</f>
        <v/>
      </c>
      <c r="M2329" s="65" t="str">
        <f t="shared" si="3249"/>
        <v/>
      </c>
      <c r="N2329" s="65" t="str">
        <f t="shared" si="3249"/>
        <v/>
      </c>
      <c r="O2329" s="65" t="str">
        <f t="shared" si="3249"/>
        <v/>
      </c>
      <c r="P2329" s="65" t="str">
        <f t="shared" si="3249"/>
        <v/>
      </c>
      <c r="Q2329" s="65" t="str">
        <f t="shared" si="3249"/>
        <v/>
      </c>
      <c r="R2329" s="65" t="str">
        <f t="shared" si="3249"/>
        <v/>
      </c>
      <c r="S2329" s="65" t="str">
        <f t="shared" si="3249"/>
        <v/>
      </c>
      <c r="T2329" s="65" t="str">
        <f t="shared" si="3249"/>
        <v/>
      </c>
      <c r="U2329" s="65" t="str">
        <f t="shared" si="3249"/>
        <v/>
      </c>
      <c r="V2329" s="65" t="str">
        <f t="shared" si="3249"/>
        <v/>
      </c>
      <c r="W2329" s="65" t="str">
        <f t="shared" si="3249"/>
        <v/>
      </c>
      <c r="X2329" s="65" t="str">
        <f t="shared" si="3249"/>
        <v/>
      </c>
      <c r="Y2329" s="65" t="str">
        <f t="shared" si="3249"/>
        <v/>
      </c>
      <c r="Z2329" s="65" t="str">
        <f t="shared" si="3249"/>
        <v/>
      </c>
    </row>
    <row r="2330">
      <c r="B2330" s="23"/>
      <c r="C2330" s="9"/>
      <c r="D2330" s="9"/>
      <c r="E2330" s="9"/>
      <c r="F2330" s="2"/>
      <c r="G2330" s="3"/>
      <c r="I2330" s="64" t="str">
        <f t="shared" si="4"/>
        <v/>
      </c>
      <c r="J2330" s="13" t="str">
        <f t="shared" si="1840"/>
        <v/>
      </c>
      <c r="K2330" s="13" t="str">
        <f t="shared" si="1879"/>
        <v/>
      </c>
      <c r="L2330" s="65" t="str">
        <f t="shared" ref="L2330:Z2330" si="3250">if($E2330="","",if($E2330="Injured",if(and(L$1=year(today()),L$1&lt;=$I2330,L$1&gt;=$H2330),0,if(and(L$1&lt;=$I2330,L$1&gt;=$H2330),$F2330,"")),if($E2330="Dropped",if(and(L$1&lt;=$I2330,L$1&gt;=$H2330),if(Year($D2330)=L$1,$F2330*0.8,if((year($D2330)+1)=L$1,$F2330*0.6,$F2330*0.4)) ,""),if($E2330="Minors",0,if($E2330="FA Contract",if(and(L$1&lt;=$I2330,L$1&gt;=$H2330),$F2330,""),if($E2330="YP Contract",if(L$1=$H2330,500000,if(L$1=($H2330+1),1000000,if(L$1=($H2330+2),1500000,"")))))))))</f>
        <v/>
      </c>
      <c r="M2330" s="65" t="str">
        <f t="shared" si="3250"/>
        <v/>
      </c>
      <c r="N2330" s="65" t="str">
        <f t="shared" si="3250"/>
        <v/>
      </c>
      <c r="O2330" s="65" t="str">
        <f t="shared" si="3250"/>
        <v/>
      </c>
      <c r="P2330" s="65" t="str">
        <f t="shared" si="3250"/>
        <v/>
      </c>
      <c r="Q2330" s="65" t="str">
        <f t="shared" si="3250"/>
        <v/>
      </c>
      <c r="R2330" s="65" t="str">
        <f t="shared" si="3250"/>
        <v/>
      </c>
      <c r="S2330" s="65" t="str">
        <f t="shared" si="3250"/>
        <v/>
      </c>
      <c r="T2330" s="65" t="str">
        <f t="shared" si="3250"/>
        <v/>
      </c>
      <c r="U2330" s="65" t="str">
        <f t="shared" si="3250"/>
        <v/>
      </c>
      <c r="V2330" s="65" t="str">
        <f t="shared" si="3250"/>
        <v/>
      </c>
      <c r="W2330" s="65" t="str">
        <f t="shared" si="3250"/>
        <v/>
      </c>
      <c r="X2330" s="65" t="str">
        <f t="shared" si="3250"/>
        <v/>
      </c>
      <c r="Y2330" s="65" t="str">
        <f t="shared" si="3250"/>
        <v/>
      </c>
      <c r="Z2330" s="65" t="str">
        <f t="shared" si="3250"/>
        <v/>
      </c>
    </row>
    <row r="2331">
      <c r="B2331" s="23"/>
      <c r="C2331" s="9"/>
      <c r="D2331" s="9"/>
      <c r="E2331" s="9"/>
      <c r="F2331" s="2"/>
      <c r="G2331" s="3"/>
      <c r="I2331" s="64" t="str">
        <f t="shared" si="4"/>
        <v/>
      </c>
      <c r="J2331" s="13" t="str">
        <f t="shared" si="1840"/>
        <v/>
      </c>
      <c r="K2331" s="13" t="str">
        <f t="shared" si="1879"/>
        <v/>
      </c>
      <c r="L2331" s="65" t="str">
        <f t="shared" ref="L2331:Z2331" si="3251">if($E2331="","",if($E2331="Injured",if(and(L$1=year(today()),L$1&lt;=$I2331,L$1&gt;=$H2331),0,if(and(L$1&lt;=$I2331,L$1&gt;=$H2331),$F2331,"")),if($E2331="Dropped",if(and(L$1&lt;=$I2331,L$1&gt;=$H2331),if(Year($D2331)=L$1,$F2331*0.8,if((year($D2331)+1)=L$1,$F2331*0.6,$F2331*0.4)) ,""),if($E2331="Minors",0,if($E2331="FA Contract",if(and(L$1&lt;=$I2331,L$1&gt;=$H2331),$F2331,""),if($E2331="YP Contract",if(L$1=$H2331,500000,if(L$1=($H2331+1),1000000,if(L$1=($H2331+2),1500000,"")))))))))</f>
        <v/>
      </c>
      <c r="M2331" s="65" t="str">
        <f t="shared" si="3251"/>
        <v/>
      </c>
      <c r="N2331" s="65" t="str">
        <f t="shared" si="3251"/>
        <v/>
      </c>
      <c r="O2331" s="65" t="str">
        <f t="shared" si="3251"/>
        <v/>
      </c>
      <c r="P2331" s="65" t="str">
        <f t="shared" si="3251"/>
        <v/>
      </c>
      <c r="Q2331" s="65" t="str">
        <f t="shared" si="3251"/>
        <v/>
      </c>
      <c r="R2331" s="65" t="str">
        <f t="shared" si="3251"/>
        <v/>
      </c>
      <c r="S2331" s="65" t="str">
        <f t="shared" si="3251"/>
        <v/>
      </c>
      <c r="T2331" s="65" t="str">
        <f t="shared" si="3251"/>
        <v/>
      </c>
      <c r="U2331" s="65" t="str">
        <f t="shared" si="3251"/>
        <v/>
      </c>
      <c r="V2331" s="65" t="str">
        <f t="shared" si="3251"/>
        <v/>
      </c>
      <c r="W2331" s="65" t="str">
        <f t="shared" si="3251"/>
        <v/>
      </c>
      <c r="X2331" s="65" t="str">
        <f t="shared" si="3251"/>
        <v/>
      </c>
      <c r="Y2331" s="65" t="str">
        <f t="shared" si="3251"/>
        <v/>
      </c>
      <c r="Z2331" s="65" t="str">
        <f t="shared" si="3251"/>
        <v/>
      </c>
    </row>
    <row r="2332">
      <c r="B2332" s="23"/>
      <c r="C2332" s="9"/>
      <c r="D2332" s="9"/>
      <c r="E2332" s="9"/>
      <c r="F2332" s="2"/>
      <c r="G2332" s="3"/>
      <c r="I2332" s="64" t="str">
        <f t="shared" si="4"/>
        <v/>
      </c>
      <c r="J2332" s="13" t="str">
        <f t="shared" si="1840"/>
        <v/>
      </c>
      <c r="K2332" s="13" t="str">
        <f t="shared" si="1879"/>
        <v/>
      </c>
      <c r="L2332" s="65" t="str">
        <f t="shared" ref="L2332:Z2332" si="3252">if($E2332="","",if($E2332="Injured",if(and(L$1=year(today()),L$1&lt;=$I2332,L$1&gt;=$H2332),0,if(and(L$1&lt;=$I2332,L$1&gt;=$H2332),$F2332,"")),if($E2332="Dropped",if(and(L$1&lt;=$I2332,L$1&gt;=$H2332),if(Year($D2332)=L$1,$F2332*0.8,if((year($D2332)+1)=L$1,$F2332*0.6,$F2332*0.4)) ,""),if($E2332="Minors",0,if($E2332="FA Contract",if(and(L$1&lt;=$I2332,L$1&gt;=$H2332),$F2332,""),if($E2332="YP Contract",if(L$1=$H2332,500000,if(L$1=($H2332+1),1000000,if(L$1=($H2332+2),1500000,"")))))))))</f>
        <v/>
      </c>
      <c r="M2332" s="65" t="str">
        <f t="shared" si="3252"/>
        <v/>
      </c>
      <c r="N2332" s="65" t="str">
        <f t="shared" si="3252"/>
        <v/>
      </c>
      <c r="O2332" s="65" t="str">
        <f t="shared" si="3252"/>
        <v/>
      </c>
      <c r="P2332" s="65" t="str">
        <f t="shared" si="3252"/>
        <v/>
      </c>
      <c r="Q2332" s="65" t="str">
        <f t="shared" si="3252"/>
        <v/>
      </c>
      <c r="R2332" s="65" t="str">
        <f t="shared" si="3252"/>
        <v/>
      </c>
      <c r="S2332" s="65" t="str">
        <f t="shared" si="3252"/>
        <v/>
      </c>
      <c r="T2332" s="65" t="str">
        <f t="shared" si="3252"/>
        <v/>
      </c>
      <c r="U2332" s="65" t="str">
        <f t="shared" si="3252"/>
        <v/>
      </c>
      <c r="V2332" s="65" t="str">
        <f t="shared" si="3252"/>
        <v/>
      </c>
      <c r="W2332" s="65" t="str">
        <f t="shared" si="3252"/>
        <v/>
      </c>
      <c r="X2332" s="65" t="str">
        <f t="shared" si="3252"/>
        <v/>
      </c>
      <c r="Y2332" s="65" t="str">
        <f t="shared" si="3252"/>
        <v/>
      </c>
      <c r="Z2332" s="65" t="str">
        <f t="shared" si="3252"/>
        <v/>
      </c>
    </row>
    <row r="2333">
      <c r="B2333" s="23"/>
      <c r="C2333" s="9"/>
      <c r="D2333" s="9"/>
      <c r="E2333" s="9"/>
      <c r="F2333" s="2"/>
      <c r="G2333" s="3"/>
      <c r="I2333" s="64" t="str">
        <f t="shared" si="4"/>
        <v/>
      </c>
      <c r="J2333" s="13" t="str">
        <f t="shared" si="1840"/>
        <v/>
      </c>
      <c r="K2333" s="13" t="str">
        <f t="shared" si="1879"/>
        <v/>
      </c>
      <c r="L2333" s="65" t="str">
        <f t="shared" ref="L2333:Z2333" si="3253">if($E2333="","",if($E2333="Injured",if(and(L$1=year(today()),L$1&lt;=$I2333,L$1&gt;=$H2333),0,if(and(L$1&lt;=$I2333,L$1&gt;=$H2333),$F2333,"")),if($E2333="Dropped",if(and(L$1&lt;=$I2333,L$1&gt;=$H2333),if(Year($D2333)=L$1,$F2333*0.8,if((year($D2333)+1)=L$1,$F2333*0.6,$F2333*0.4)) ,""),if($E2333="Minors",0,if($E2333="FA Contract",if(and(L$1&lt;=$I2333,L$1&gt;=$H2333),$F2333,""),if($E2333="YP Contract",if(L$1=$H2333,500000,if(L$1=($H2333+1),1000000,if(L$1=($H2333+2),1500000,"")))))))))</f>
        <v/>
      </c>
      <c r="M2333" s="65" t="str">
        <f t="shared" si="3253"/>
        <v/>
      </c>
      <c r="N2333" s="65" t="str">
        <f t="shared" si="3253"/>
        <v/>
      </c>
      <c r="O2333" s="65" t="str">
        <f t="shared" si="3253"/>
        <v/>
      </c>
      <c r="P2333" s="65" t="str">
        <f t="shared" si="3253"/>
        <v/>
      </c>
      <c r="Q2333" s="65" t="str">
        <f t="shared" si="3253"/>
        <v/>
      </c>
      <c r="R2333" s="65" t="str">
        <f t="shared" si="3253"/>
        <v/>
      </c>
      <c r="S2333" s="65" t="str">
        <f t="shared" si="3253"/>
        <v/>
      </c>
      <c r="T2333" s="65" t="str">
        <f t="shared" si="3253"/>
        <v/>
      </c>
      <c r="U2333" s="65" t="str">
        <f t="shared" si="3253"/>
        <v/>
      </c>
      <c r="V2333" s="65" t="str">
        <f t="shared" si="3253"/>
        <v/>
      </c>
      <c r="W2333" s="65" t="str">
        <f t="shared" si="3253"/>
        <v/>
      </c>
      <c r="X2333" s="65" t="str">
        <f t="shared" si="3253"/>
        <v/>
      </c>
      <c r="Y2333" s="65" t="str">
        <f t="shared" si="3253"/>
        <v/>
      </c>
      <c r="Z2333" s="65" t="str">
        <f t="shared" si="3253"/>
        <v/>
      </c>
    </row>
    <row r="2334">
      <c r="B2334" s="23"/>
      <c r="C2334" s="9"/>
      <c r="D2334" s="9"/>
      <c r="E2334" s="9"/>
      <c r="F2334" s="2"/>
      <c r="G2334" s="3"/>
      <c r="I2334" s="64" t="str">
        <f t="shared" si="4"/>
        <v/>
      </c>
      <c r="J2334" s="13" t="str">
        <f t="shared" si="1840"/>
        <v/>
      </c>
      <c r="K2334" s="13" t="str">
        <f t="shared" si="1879"/>
        <v/>
      </c>
      <c r="L2334" s="65" t="str">
        <f t="shared" ref="L2334:Z2334" si="3254">if($E2334="","",if($E2334="Injured",if(and(L$1=year(today()),L$1&lt;=$I2334,L$1&gt;=$H2334),0,if(and(L$1&lt;=$I2334,L$1&gt;=$H2334),$F2334,"")),if($E2334="Dropped",if(and(L$1&lt;=$I2334,L$1&gt;=$H2334),if(Year($D2334)=L$1,$F2334*0.8,if((year($D2334)+1)=L$1,$F2334*0.6,$F2334*0.4)) ,""),if($E2334="Minors",0,if($E2334="FA Contract",if(and(L$1&lt;=$I2334,L$1&gt;=$H2334),$F2334,""),if($E2334="YP Contract",if(L$1=$H2334,500000,if(L$1=($H2334+1),1000000,if(L$1=($H2334+2),1500000,"")))))))))</f>
        <v/>
      </c>
      <c r="M2334" s="65" t="str">
        <f t="shared" si="3254"/>
        <v/>
      </c>
      <c r="N2334" s="65" t="str">
        <f t="shared" si="3254"/>
        <v/>
      </c>
      <c r="O2334" s="65" t="str">
        <f t="shared" si="3254"/>
        <v/>
      </c>
      <c r="P2334" s="65" t="str">
        <f t="shared" si="3254"/>
        <v/>
      </c>
      <c r="Q2334" s="65" t="str">
        <f t="shared" si="3254"/>
        <v/>
      </c>
      <c r="R2334" s="65" t="str">
        <f t="shared" si="3254"/>
        <v/>
      </c>
      <c r="S2334" s="65" t="str">
        <f t="shared" si="3254"/>
        <v/>
      </c>
      <c r="T2334" s="65" t="str">
        <f t="shared" si="3254"/>
        <v/>
      </c>
      <c r="U2334" s="65" t="str">
        <f t="shared" si="3254"/>
        <v/>
      </c>
      <c r="V2334" s="65" t="str">
        <f t="shared" si="3254"/>
        <v/>
      </c>
      <c r="W2334" s="65" t="str">
        <f t="shared" si="3254"/>
        <v/>
      </c>
      <c r="X2334" s="65" t="str">
        <f t="shared" si="3254"/>
        <v/>
      </c>
      <c r="Y2334" s="65" t="str">
        <f t="shared" si="3254"/>
        <v/>
      </c>
      <c r="Z2334" s="65" t="str">
        <f t="shared" si="3254"/>
        <v/>
      </c>
    </row>
    <row r="2335">
      <c r="B2335" s="23"/>
      <c r="C2335" s="9"/>
      <c r="D2335" s="9"/>
      <c r="E2335" s="9"/>
      <c r="F2335" s="2"/>
      <c r="G2335" s="3"/>
      <c r="I2335" s="64" t="str">
        <f t="shared" si="4"/>
        <v/>
      </c>
      <c r="J2335" s="13" t="str">
        <f t="shared" si="1840"/>
        <v/>
      </c>
      <c r="K2335" s="13" t="str">
        <f t="shared" si="1879"/>
        <v/>
      </c>
      <c r="L2335" s="65" t="str">
        <f t="shared" ref="L2335:Z2335" si="3255">if($E2335="","",if($E2335="Injured",if(and(L$1=year(today()),L$1&lt;=$I2335,L$1&gt;=$H2335),0,if(and(L$1&lt;=$I2335,L$1&gt;=$H2335),$F2335,"")),if($E2335="Dropped",if(and(L$1&lt;=$I2335,L$1&gt;=$H2335),if(Year($D2335)=L$1,$F2335*0.8,if((year($D2335)+1)=L$1,$F2335*0.6,$F2335*0.4)) ,""),if($E2335="Minors",0,if($E2335="FA Contract",if(and(L$1&lt;=$I2335,L$1&gt;=$H2335),$F2335,""),if($E2335="YP Contract",if(L$1=$H2335,500000,if(L$1=($H2335+1),1000000,if(L$1=($H2335+2),1500000,"")))))))))</f>
        <v/>
      </c>
      <c r="M2335" s="65" t="str">
        <f t="shared" si="3255"/>
        <v/>
      </c>
      <c r="N2335" s="65" t="str">
        <f t="shared" si="3255"/>
        <v/>
      </c>
      <c r="O2335" s="65" t="str">
        <f t="shared" si="3255"/>
        <v/>
      </c>
      <c r="P2335" s="65" t="str">
        <f t="shared" si="3255"/>
        <v/>
      </c>
      <c r="Q2335" s="65" t="str">
        <f t="shared" si="3255"/>
        <v/>
      </c>
      <c r="R2335" s="65" t="str">
        <f t="shared" si="3255"/>
        <v/>
      </c>
      <c r="S2335" s="65" t="str">
        <f t="shared" si="3255"/>
        <v/>
      </c>
      <c r="T2335" s="65" t="str">
        <f t="shared" si="3255"/>
        <v/>
      </c>
      <c r="U2335" s="65" t="str">
        <f t="shared" si="3255"/>
        <v/>
      </c>
      <c r="V2335" s="65" t="str">
        <f t="shared" si="3255"/>
        <v/>
      </c>
      <c r="W2335" s="65" t="str">
        <f t="shared" si="3255"/>
        <v/>
      </c>
      <c r="X2335" s="65" t="str">
        <f t="shared" si="3255"/>
        <v/>
      </c>
      <c r="Y2335" s="65" t="str">
        <f t="shared" si="3255"/>
        <v/>
      </c>
      <c r="Z2335" s="65" t="str">
        <f t="shared" si="3255"/>
        <v/>
      </c>
    </row>
    <row r="2336">
      <c r="B2336" s="23"/>
      <c r="C2336" s="9"/>
      <c r="D2336" s="9"/>
      <c r="E2336" s="9"/>
      <c r="F2336" s="2"/>
      <c r="G2336" s="3"/>
      <c r="I2336" s="64" t="str">
        <f t="shared" si="4"/>
        <v/>
      </c>
      <c r="J2336" s="13" t="str">
        <f t="shared" si="1840"/>
        <v/>
      </c>
      <c r="K2336" s="13" t="str">
        <f t="shared" si="1879"/>
        <v/>
      </c>
      <c r="L2336" s="65" t="str">
        <f t="shared" ref="L2336:Z2336" si="3256">if($E2336="","",if($E2336="Injured",if(and(L$1=year(today()),L$1&lt;=$I2336,L$1&gt;=$H2336),0,if(and(L$1&lt;=$I2336,L$1&gt;=$H2336),$F2336,"")),if($E2336="Dropped",if(and(L$1&lt;=$I2336,L$1&gt;=$H2336),if(Year($D2336)=L$1,$F2336*0.8,if((year($D2336)+1)=L$1,$F2336*0.6,$F2336*0.4)) ,""),if($E2336="Minors",0,if($E2336="FA Contract",if(and(L$1&lt;=$I2336,L$1&gt;=$H2336),$F2336,""),if($E2336="YP Contract",if(L$1=$H2336,500000,if(L$1=($H2336+1),1000000,if(L$1=($H2336+2),1500000,"")))))))))</f>
        <v/>
      </c>
      <c r="M2336" s="65" t="str">
        <f t="shared" si="3256"/>
        <v/>
      </c>
      <c r="N2336" s="65" t="str">
        <f t="shared" si="3256"/>
        <v/>
      </c>
      <c r="O2336" s="65" t="str">
        <f t="shared" si="3256"/>
        <v/>
      </c>
      <c r="P2336" s="65" t="str">
        <f t="shared" si="3256"/>
        <v/>
      </c>
      <c r="Q2336" s="65" t="str">
        <f t="shared" si="3256"/>
        <v/>
      </c>
      <c r="R2336" s="65" t="str">
        <f t="shared" si="3256"/>
        <v/>
      </c>
      <c r="S2336" s="65" t="str">
        <f t="shared" si="3256"/>
        <v/>
      </c>
      <c r="T2336" s="65" t="str">
        <f t="shared" si="3256"/>
        <v/>
      </c>
      <c r="U2336" s="65" t="str">
        <f t="shared" si="3256"/>
        <v/>
      </c>
      <c r="V2336" s="65" t="str">
        <f t="shared" si="3256"/>
        <v/>
      </c>
      <c r="W2336" s="65" t="str">
        <f t="shared" si="3256"/>
        <v/>
      </c>
      <c r="X2336" s="65" t="str">
        <f t="shared" si="3256"/>
        <v/>
      </c>
      <c r="Y2336" s="65" t="str">
        <f t="shared" si="3256"/>
        <v/>
      </c>
      <c r="Z2336" s="65" t="str">
        <f t="shared" si="3256"/>
        <v/>
      </c>
    </row>
    <row r="2337">
      <c r="B2337" s="23"/>
      <c r="C2337" s="9"/>
      <c r="D2337" s="9"/>
      <c r="E2337" s="9"/>
      <c r="F2337" s="2"/>
      <c r="G2337" s="3"/>
      <c r="I2337" s="64" t="str">
        <f t="shared" si="4"/>
        <v/>
      </c>
      <c r="J2337" s="13" t="str">
        <f t="shared" si="1840"/>
        <v/>
      </c>
      <c r="K2337" s="13" t="str">
        <f t="shared" si="1879"/>
        <v/>
      </c>
      <c r="L2337" s="65" t="str">
        <f t="shared" ref="L2337:Z2337" si="3257">if($E2337="","",if($E2337="Injured",if(and(L$1=year(today()),L$1&lt;=$I2337,L$1&gt;=$H2337),0,if(and(L$1&lt;=$I2337,L$1&gt;=$H2337),$F2337,"")),if($E2337="Dropped",if(and(L$1&lt;=$I2337,L$1&gt;=$H2337),if(Year($D2337)=L$1,$F2337*0.8,if((year($D2337)+1)=L$1,$F2337*0.6,$F2337*0.4)) ,""),if($E2337="Minors",0,if($E2337="FA Contract",if(and(L$1&lt;=$I2337,L$1&gt;=$H2337),$F2337,""),if($E2337="YP Contract",if(L$1=$H2337,500000,if(L$1=($H2337+1),1000000,if(L$1=($H2337+2),1500000,"")))))))))</f>
        <v/>
      </c>
      <c r="M2337" s="65" t="str">
        <f t="shared" si="3257"/>
        <v/>
      </c>
      <c r="N2337" s="65" t="str">
        <f t="shared" si="3257"/>
        <v/>
      </c>
      <c r="O2337" s="65" t="str">
        <f t="shared" si="3257"/>
        <v/>
      </c>
      <c r="P2337" s="65" t="str">
        <f t="shared" si="3257"/>
        <v/>
      </c>
      <c r="Q2337" s="65" t="str">
        <f t="shared" si="3257"/>
        <v/>
      </c>
      <c r="R2337" s="65" t="str">
        <f t="shared" si="3257"/>
        <v/>
      </c>
      <c r="S2337" s="65" t="str">
        <f t="shared" si="3257"/>
        <v/>
      </c>
      <c r="T2337" s="65" t="str">
        <f t="shared" si="3257"/>
        <v/>
      </c>
      <c r="U2337" s="65" t="str">
        <f t="shared" si="3257"/>
        <v/>
      </c>
      <c r="V2337" s="65" t="str">
        <f t="shared" si="3257"/>
        <v/>
      </c>
      <c r="W2337" s="65" t="str">
        <f t="shared" si="3257"/>
        <v/>
      </c>
      <c r="X2337" s="65" t="str">
        <f t="shared" si="3257"/>
        <v/>
      </c>
      <c r="Y2337" s="65" t="str">
        <f t="shared" si="3257"/>
        <v/>
      </c>
      <c r="Z2337" s="65" t="str">
        <f t="shared" si="3257"/>
        <v/>
      </c>
    </row>
    <row r="2338">
      <c r="B2338" s="23"/>
      <c r="C2338" s="9"/>
      <c r="D2338" s="9"/>
      <c r="E2338" s="9"/>
      <c r="F2338" s="2"/>
      <c r="G2338" s="3"/>
      <c r="I2338" s="64" t="str">
        <f t="shared" si="4"/>
        <v/>
      </c>
      <c r="J2338" s="13" t="str">
        <f t="shared" si="1840"/>
        <v/>
      </c>
      <c r="K2338" s="13" t="str">
        <f t="shared" si="1879"/>
        <v/>
      </c>
      <c r="L2338" s="65" t="str">
        <f t="shared" ref="L2338:Z2338" si="3258">if($E2338="","",if($E2338="Injured",if(and(L$1=year(today()),L$1&lt;=$I2338,L$1&gt;=$H2338),0,if(and(L$1&lt;=$I2338,L$1&gt;=$H2338),$F2338,"")),if($E2338="Dropped",if(and(L$1&lt;=$I2338,L$1&gt;=$H2338),if(Year($D2338)=L$1,$F2338*0.8,if((year($D2338)+1)=L$1,$F2338*0.6,$F2338*0.4)) ,""),if($E2338="Minors",0,if($E2338="FA Contract",if(and(L$1&lt;=$I2338,L$1&gt;=$H2338),$F2338,""),if($E2338="YP Contract",if(L$1=$H2338,500000,if(L$1=($H2338+1),1000000,if(L$1=($H2338+2),1500000,"")))))))))</f>
        <v/>
      </c>
      <c r="M2338" s="65" t="str">
        <f t="shared" si="3258"/>
        <v/>
      </c>
      <c r="N2338" s="65" t="str">
        <f t="shared" si="3258"/>
        <v/>
      </c>
      <c r="O2338" s="65" t="str">
        <f t="shared" si="3258"/>
        <v/>
      </c>
      <c r="P2338" s="65" t="str">
        <f t="shared" si="3258"/>
        <v/>
      </c>
      <c r="Q2338" s="65" t="str">
        <f t="shared" si="3258"/>
        <v/>
      </c>
      <c r="R2338" s="65" t="str">
        <f t="shared" si="3258"/>
        <v/>
      </c>
      <c r="S2338" s="65" t="str">
        <f t="shared" si="3258"/>
        <v/>
      </c>
      <c r="T2338" s="65" t="str">
        <f t="shared" si="3258"/>
        <v/>
      </c>
      <c r="U2338" s="65" t="str">
        <f t="shared" si="3258"/>
        <v/>
      </c>
      <c r="V2338" s="65" t="str">
        <f t="shared" si="3258"/>
        <v/>
      </c>
      <c r="W2338" s="65" t="str">
        <f t="shared" si="3258"/>
        <v/>
      </c>
      <c r="X2338" s="65" t="str">
        <f t="shared" si="3258"/>
        <v/>
      </c>
      <c r="Y2338" s="65" t="str">
        <f t="shared" si="3258"/>
        <v/>
      </c>
      <c r="Z2338" s="65" t="str">
        <f t="shared" si="3258"/>
        <v/>
      </c>
    </row>
    <row r="2339">
      <c r="B2339" s="23"/>
      <c r="C2339" s="9"/>
      <c r="D2339" s="9"/>
      <c r="E2339" s="9"/>
      <c r="F2339" s="2"/>
      <c r="G2339" s="3"/>
      <c r="I2339" s="64" t="str">
        <f t="shared" si="4"/>
        <v/>
      </c>
      <c r="J2339" s="13" t="str">
        <f t="shared" si="1840"/>
        <v/>
      </c>
      <c r="K2339" s="13" t="str">
        <f t="shared" si="1879"/>
        <v/>
      </c>
      <c r="L2339" s="65" t="str">
        <f t="shared" ref="L2339:Z2339" si="3259">if($E2339="","",if($E2339="Injured",if(and(L$1=year(today()),L$1&lt;=$I2339,L$1&gt;=$H2339),0,if(and(L$1&lt;=$I2339,L$1&gt;=$H2339),$F2339,"")),if($E2339="Dropped",if(and(L$1&lt;=$I2339,L$1&gt;=$H2339),if(Year($D2339)=L$1,$F2339*0.8,if((year($D2339)+1)=L$1,$F2339*0.6,$F2339*0.4)) ,""),if($E2339="Minors",0,if($E2339="FA Contract",if(and(L$1&lt;=$I2339,L$1&gt;=$H2339),$F2339,""),if($E2339="YP Contract",if(L$1=$H2339,500000,if(L$1=($H2339+1),1000000,if(L$1=($H2339+2),1500000,"")))))))))</f>
        <v/>
      </c>
      <c r="M2339" s="65" t="str">
        <f t="shared" si="3259"/>
        <v/>
      </c>
      <c r="N2339" s="65" t="str">
        <f t="shared" si="3259"/>
        <v/>
      </c>
      <c r="O2339" s="65" t="str">
        <f t="shared" si="3259"/>
        <v/>
      </c>
      <c r="P2339" s="65" t="str">
        <f t="shared" si="3259"/>
        <v/>
      </c>
      <c r="Q2339" s="65" t="str">
        <f t="shared" si="3259"/>
        <v/>
      </c>
      <c r="R2339" s="65" t="str">
        <f t="shared" si="3259"/>
        <v/>
      </c>
      <c r="S2339" s="65" t="str">
        <f t="shared" si="3259"/>
        <v/>
      </c>
      <c r="T2339" s="65" t="str">
        <f t="shared" si="3259"/>
        <v/>
      </c>
      <c r="U2339" s="65" t="str">
        <f t="shared" si="3259"/>
        <v/>
      </c>
      <c r="V2339" s="65" t="str">
        <f t="shared" si="3259"/>
        <v/>
      </c>
      <c r="W2339" s="65" t="str">
        <f t="shared" si="3259"/>
        <v/>
      </c>
      <c r="X2339" s="65" t="str">
        <f t="shared" si="3259"/>
        <v/>
      </c>
      <c r="Y2339" s="65" t="str">
        <f t="shared" si="3259"/>
        <v/>
      </c>
      <c r="Z2339" s="65" t="str">
        <f t="shared" si="3259"/>
        <v/>
      </c>
    </row>
    <row r="2340">
      <c r="B2340" s="23"/>
      <c r="C2340" s="9"/>
      <c r="D2340" s="9"/>
      <c r="E2340" s="9"/>
      <c r="F2340" s="2"/>
      <c r="G2340" s="3"/>
      <c r="I2340" s="64" t="str">
        <f t="shared" si="4"/>
        <v/>
      </c>
      <c r="J2340" s="13" t="str">
        <f t="shared" si="1840"/>
        <v/>
      </c>
      <c r="K2340" s="13" t="str">
        <f t="shared" si="1879"/>
        <v/>
      </c>
      <c r="L2340" s="65" t="str">
        <f t="shared" ref="L2340:Z2340" si="3260">if($E2340="","",if($E2340="Injured",if(and(L$1=year(today()),L$1&lt;=$I2340,L$1&gt;=$H2340),0,if(and(L$1&lt;=$I2340,L$1&gt;=$H2340),$F2340,"")),if($E2340="Dropped",if(and(L$1&lt;=$I2340,L$1&gt;=$H2340),if(Year($D2340)=L$1,$F2340*0.8,if((year($D2340)+1)=L$1,$F2340*0.6,$F2340*0.4)) ,""),if($E2340="Minors",0,if($E2340="FA Contract",if(and(L$1&lt;=$I2340,L$1&gt;=$H2340),$F2340,""),if($E2340="YP Contract",if(L$1=$H2340,500000,if(L$1=($H2340+1),1000000,if(L$1=($H2340+2),1500000,"")))))))))</f>
        <v/>
      </c>
      <c r="M2340" s="65" t="str">
        <f t="shared" si="3260"/>
        <v/>
      </c>
      <c r="N2340" s="65" t="str">
        <f t="shared" si="3260"/>
        <v/>
      </c>
      <c r="O2340" s="65" t="str">
        <f t="shared" si="3260"/>
        <v/>
      </c>
      <c r="P2340" s="65" t="str">
        <f t="shared" si="3260"/>
        <v/>
      </c>
      <c r="Q2340" s="65" t="str">
        <f t="shared" si="3260"/>
        <v/>
      </c>
      <c r="R2340" s="65" t="str">
        <f t="shared" si="3260"/>
        <v/>
      </c>
      <c r="S2340" s="65" t="str">
        <f t="shared" si="3260"/>
        <v/>
      </c>
      <c r="T2340" s="65" t="str">
        <f t="shared" si="3260"/>
        <v/>
      </c>
      <c r="U2340" s="65" t="str">
        <f t="shared" si="3260"/>
        <v/>
      </c>
      <c r="V2340" s="65" t="str">
        <f t="shared" si="3260"/>
        <v/>
      </c>
      <c r="W2340" s="65" t="str">
        <f t="shared" si="3260"/>
        <v/>
      </c>
      <c r="X2340" s="65" t="str">
        <f t="shared" si="3260"/>
        <v/>
      </c>
      <c r="Y2340" s="65" t="str">
        <f t="shared" si="3260"/>
        <v/>
      </c>
      <c r="Z2340" s="65" t="str">
        <f t="shared" si="3260"/>
        <v/>
      </c>
    </row>
    <row r="2341">
      <c r="B2341" s="23"/>
      <c r="C2341" s="9"/>
      <c r="D2341" s="9"/>
      <c r="E2341" s="9"/>
      <c r="F2341" s="2"/>
      <c r="G2341" s="3"/>
      <c r="I2341" s="64" t="str">
        <f t="shared" si="4"/>
        <v/>
      </c>
      <c r="J2341" s="13" t="str">
        <f t="shared" si="1840"/>
        <v/>
      </c>
      <c r="K2341" s="13" t="str">
        <f t="shared" si="1879"/>
        <v/>
      </c>
      <c r="L2341" s="65" t="str">
        <f t="shared" ref="L2341:Z2341" si="3261">if($E2341="","",if($E2341="Injured",if(and(L$1=year(today()),L$1&lt;=$I2341,L$1&gt;=$H2341),0,if(and(L$1&lt;=$I2341,L$1&gt;=$H2341),$F2341,"")),if($E2341="Dropped",if(and(L$1&lt;=$I2341,L$1&gt;=$H2341),if(Year($D2341)=L$1,$F2341*0.8,if((year($D2341)+1)=L$1,$F2341*0.6,$F2341*0.4)) ,""),if($E2341="Minors",0,if($E2341="FA Contract",if(and(L$1&lt;=$I2341,L$1&gt;=$H2341),$F2341,""),if($E2341="YP Contract",if(L$1=$H2341,500000,if(L$1=($H2341+1),1000000,if(L$1=($H2341+2),1500000,"")))))))))</f>
        <v/>
      </c>
      <c r="M2341" s="65" t="str">
        <f t="shared" si="3261"/>
        <v/>
      </c>
      <c r="N2341" s="65" t="str">
        <f t="shared" si="3261"/>
        <v/>
      </c>
      <c r="O2341" s="65" t="str">
        <f t="shared" si="3261"/>
        <v/>
      </c>
      <c r="P2341" s="65" t="str">
        <f t="shared" si="3261"/>
        <v/>
      </c>
      <c r="Q2341" s="65" t="str">
        <f t="shared" si="3261"/>
        <v/>
      </c>
      <c r="R2341" s="65" t="str">
        <f t="shared" si="3261"/>
        <v/>
      </c>
      <c r="S2341" s="65" t="str">
        <f t="shared" si="3261"/>
        <v/>
      </c>
      <c r="T2341" s="65" t="str">
        <f t="shared" si="3261"/>
        <v/>
      </c>
      <c r="U2341" s="65" t="str">
        <f t="shared" si="3261"/>
        <v/>
      </c>
      <c r="V2341" s="65" t="str">
        <f t="shared" si="3261"/>
        <v/>
      </c>
      <c r="W2341" s="65" t="str">
        <f t="shared" si="3261"/>
        <v/>
      </c>
      <c r="X2341" s="65" t="str">
        <f t="shared" si="3261"/>
        <v/>
      </c>
      <c r="Y2341" s="65" t="str">
        <f t="shared" si="3261"/>
        <v/>
      </c>
      <c r="Z2341" s="65" t="str">
        <f t="shared" si="3261"/>
        <v/>
      </c>
    </row>
    <row r="2342">
      <c r="B2342" s="23"/>
      <c r="C2342" s="9"/>
      <c r="D2342" s="9"/>
      <c r="E2342" s="9"/>
      <c r="F2342" s="2"/>
      <c r="G2342" s="3"/>
      <c r="I2342" s="64" t="str">
        <f t="shared" si="4"/>
        <v/>
      </c>
      <c r="J2342" s="13" t="str">
        <f t="shared" si="1840"/>
        <v/>
      </c>
      <c r="K2342" s="13" t="str">
        <f t="shared" si="1879"/>
        <v/>
      </c>
      <c r="L2342" s="65" t="str">
        <f t="shared" ref="L2342:Z2342" si="3262">if($E2342="","",if($E2342="Injured",if(and(L$1=year(today()),L$1&lt;=$I2342,L$1&gt;=$H2342),0,if(and(L$1&lt;=$I2342,L$1&gt;=$H2342),$F2342,"")),if($E2342="Dropped",if(and(L$1&lt;=$I2342,L$1&gt;=$H2342),if(Year($D2342)=L$1,$F2342*0.8,if((year($D2342)+1)=L$1,$F2342*0.6,$F2342*0.4)) ,""),if($E2342="Minors",0,if($E2342="FA Contract",if(and(L$1&lt;=$I2342,L$1&gt;=$H2342),$F2342,""),if($E2342="YP Contract",if(L$1=$H2342,500000,if(L$1=($H2342+1),1000000,if(L$1=($H2342+2),1500000,"")))))))))</f>
        <v/>
      </c>
      <c r="M2342" s="65" t="str">
        <f t="shared" si="3262"/>
        <v/>
      </c>
      <c r="N2342" s="65" t="str">
        <f t="shared" si="3262"/>
        <v/>
      </c>
      <c r="O2342" s="65" t="str">
        <f t="shared" si="3262"/>
        <v/>
      </c>
      <c r="P2342" s="65" t="str">
        <f t="shared" si="3262"/>
        <v/>
      </c>
      <c r="Q2342" s="65" t="str">
        <f t="shared" si="3262"/>
        <v/>
      </c>
      <c r="R2342" s="65" t="str">
        <f t="shared" si="3262"/>
        <v/>
      </c>
      <c r="S2342" s="65" t="str">
        <f t="shared" si="3262"/>
        <v/>
      </c>
      <c r="T2342" s="65" t="str">
        <f t="shared" si="3262"/>
        <v/>
      </c>
      <c r="U2342" s="65" t="str">
        <f t="shared" si="3262"/>
        <v/>
      </c>
      <c r="V2342" s="65" t="str">
        <f t="shared" si="3262"/>
        <v/>
      </c>
      <c r="W2342" s="65" t="str">
        <f t="shared" si="3262"/>
        <v/>
      </c>
      <c r="X2342" s="65" t="str">
        <f t="shared" si="3262"/>
        <v/>
      </c>
      <c r="Y2342" s="65" t="str">
        <f t="shared" si="3262"/>
        <v/>
      </c>
      <c r="Z2342" s="65" t="str">
        <f t="shared" si="3262"/>
        <v/>
      </c>
    </row>
    <row r="2343">
      <c r="B2343" s="23"/>
      <c r="C2343" s="9"/>
      <c r="D2343" s="9"/>
      <c r="E2343" s="9"/>
      <c r="F2343" s="2"/>
      <c r="G2343" s="3"/>
      <c r="I2343" s="64" t="str">
        <f t="shared" si="4"/>
        <v/>
      </c>
      <c r="J2343" s="13" t="str">
        <f t="shared" si="1840"/>
        <v/>
      </c>
      <c r="K2343" s="13" t="str">
        <f t="shared" si="1879"/>
        <v/>
      </c>
      <c r="L2343" s="65" t="str">
        <f t="shared" ref="L2343:Z2343" si="3263">if($E2343="","",if($E2343="Injured",if(and(L$1=year(today()),L$1&lt;=$I2343,L$1&gt;=$H2343),0,if(and(L$1&lt;=$I2343,L$1&gt;=$H2343),$F2343,"")),if($E2343="Dropped",if(and(L$1&lt;=$I2343,L$1&gt;=$H2343),if(Year($D2343)=L$1,$F2343*0.8,if((year($D2343)+1)=L$1,$F2343*0.6,$F2343*0.4)) ,""),if($E2343="Minors",0,if($E2343="FA Contract",if(and(L$1&lt;=$I2343,L$1&gt;=$H2343),$F2343,""),if($E2343="YP Contract",if(L$1=$H2343,500000,if(L$1=($H2343+1),1000000,if(L$1=($H2343+2),1500000,"")))))))))</f>
        <v/>
      </c>
      <c r="M2343" s="65" t="str">
        <f t="shared" si="3263"/>
        <v/>
      </c>
      <c r="N2343" s="65" t="str">
        <f t="shared" si="3263"/>
        <v/>
      </c>
      <c r="O2343" s="65" t="str">
        <f t="shared" si="3263"/>
        <v/>
      </c>
      <c r="P2343" s="65" t="str">
        <f t="shared" si="3263"/>
        <v/>
      </c>
      <c r="Q2343" s="65" t="str">
        <f t="shared" si="3263"/>
        <v/>
      </c>
      <c r="R2343" s="65" t="str">
        <f t="shared" si="3263"/>
        <v/>
      </c>
      <c r="S2343" s="65" t="str">
        <f t="shared" si="3263"/>
        <v/>
      </c>
      <c r="T2343" s="65" t="str">
        <f t="shared" si="3263"/>
        <v/>
      </c>
      <c r="U2343" s="65" t="str">
        <f t="shared" si="3263"/>
        <v/>
      </c>
      <c r="V2343" s="65" t="str">
        <f t="shared" si="3263"/>
        <v/>
      </c>
      <c r="W2343" s="65" t="str">
        <f t="shared" si="3263"/>
        <v/>
      </c>
      <c r="X2343" s="65" t="str">
        <f t="shared" si="3263"/>
        <v/>
      </c>
      <c r="Y2343" s="65" t="str">
        <f t="shared" si="3263"/>
        <v/>
      </c>
      <c r="Z2343" s="65" t="str">
        <f t="shared" si="3263"/>
        <v/>
      </c>
    </row>
    <row r="2344">
      <c r="B2344" s="23"/>
      <c r="C2344" s="9"/>
      <c r="D2344" s="9"/>
      <c r="E2344" s="9"/>
      <c r="F2344" s="2"/>
      <c r="G2344" s="3"/>
      <c r="I2344" s="64" t="str">
        <f t="shared" si="4"/>
        <v/>
      </c>
      <c r="J2344" s="13" t="str">
        <f t="shared" si="1840"/>
        <v/>
      </c>
      <c r="K2344" s="13" t="str">
        <f t="shared" si="1879"/>
        <v/>
      </c>
      <c r="L2344" s="65" t="str">
        <f t="shared" ref="L2344:Z2344" si="3264">if($E2344="","",if($E2344="Injured",if(and(L$1=year(today()),L$1&lt;=$I2344,L$1&gt;=$H2344),0,if(and(L$1&lt;=$I2344,L$1&gt;=$H2344),$F2344,"")),if($E2344="Dropped",if(and(L$1&lt;=$I2344,L$1&gt;=$H2344),if(Year($D2344)=L$1,$F2344*0.8,if((year($D2344)+1)=L$1,$F2344*0.6,$F2344*0.4)) ,""),if($E2344="Minors",0,if($E2344="FA Contract",if(and(L$1&lt;=$I2344,L$1&gt;=$H2344),$F2344,""),if($E2344="YP Contract",if(L$1=$H2344,500000,if(L$1=($H2344+1),1000000,if(L$1=($H2344+2),1500000,"")))))))))</f>
        <v/>
      </c>
      <c r="M2344" s="65" t="str">
        <f t="shared" si="3264"/>
        <v/>
      </c>
      <c r="N2344" s="65" t="str">
        <f t="shared" si="3264"/>
        <v/>
      </c>
      <c r="O2344" s="65" t="str">
        <f t="shared" si="3264"/>
        <v/>
      </c>
      <c r="P2344" s="65" t="str">
        <f t="shared" si="3264"/>
        <v/>
      </c>
      <c r="Q2344" s="65" t="str">
        <f t="shared" si="3264"/>
        <v/>
      </c>
      <c r="R2344" s="65" t="str">
        <f t="shared" si="3264"/>
        <v/>
      </c>
      <c r="S2344" s="65" t="str">
        <f t="shared" si="3264"/>
        <v/>
      </c>
      <c r="T2344" s="65" t="str">
        <f t="shared" si="3264"/>
        <v/>
      </c>
      <c r="U2344" s="65" t="str">
        <f t="shared" si="3264"/>
        <v/>
      </c>
      <c r="V2344" s="65" t="str">
        <f t="shared" si="3264"/>
        <v/>
      </c>
      <c r="W2344" s="65" t="str">
        <f t="shared" si="3264"/>
        <v/>
      </c>
      <c r="X2344" s="65" t="str">
        <f t="shared" si="3264"/>
        <v/>
      </c>
      <c r="Y2344" s="65" t="str">
        <f t="shared" si="3264"/>
        <v/>
      </c>
      <c r="Z2344" s="65" t="str">
        <f t="shared" si="3264"/>
        <v/>
      </c>
    </row>
    <row r="2345">
      <c r="B2345" s="23"/>
      <c r="C2345" s="9"/>
      <c r="D2345" s="9"/>
      <c r="E2345" s="9"/>
      <c r="F2345" s="2"/>
      <c r="G2345" s="3"/>
      <c r="I2345" s="64" t="str">
        <f t="shared" si="4"/>
        <v/>
      </c>
      <c r="J2345" s="13" t="str">
        <f t="shared" si="1840"/>
        <v/>
      </c>
      <c r="K2345" s="13" t="str">
        <f t="shared" si="1879"/>
        <v/>
      </c>
      <c r="L2345" s="65" t="str">
        <f t="shared" ref="L2345:Z2345" si="3265">if($E2345="","",if($E2345="Injured",if(and(L$1=year(today()),L$1&lt;=$I2345,L$1&gt;=$H2345),0,if(and(L$1&lt;=$I2345,L$1&gt;=$H2345),$F2345,"")),if($E2345="Dropped",if(and(L$1&lt;=$I2345,L$1&gt;=$H2345),if(Year($D2345)=L$1,$F2345*0.8,if((year($D2345)+1)=L$1,$F2345*0.6,$F2345*0.4)) ,""),if($E2345="Minors",0,if($E2345="FA Contract",if(and(L$1&lt;=$I2345,L$1&gt;=$H2345),$F2345,""),if($E2345="YP Contract",if(L$1=$H2345,500000,if(L$1=($H2345+1),1000000,if(L$1=($H2345+2),1500000,"")))))))))</f>
        <v/>
      </c>
      <c r="M2345" s="65" t="str">
        <f t="shared" si="3265"/>
        <v/>
      </c>
      <c r="N2345" s="65" t="str">
        <f t="shared" si="3265"/>
        <v/>
      </c>
      <c r="O2345" s="65" t="str">
        <f t="shared" si="3265"/>
        <v/>
      </c>
      <c r="P2345" s="65" t="str">
        <f t="shared" si="3265"/>
        <v/>
      </c>
      <c r="Q2345" s="65" t="str">
        <f t="shared" si="3265"/>
        <v/>
      </c>
      <c r="R2345" s="65" t="str">
        <f t="shared" si="3265"/>
        <v/>
      </c>
      <c r="S2345" s="65" t="str">
        <f t="shared" si="3265"/>
        <v/>
      </c>
      <c r="T2345" s="65" t="str">
        <f t="shared" si="3265"/>
        <v/>
      </c>
      <c r="U2345" s="65" t="str">
        <f t="shared" si="3265"/>
        <v/>
      </c>
      <c r="V2345" s="65" t="str">
        <f t="shared" si="3265"/>
        <v/>
      </c>
      <c r="W2345" s="65" t="str">
        <f t="shared" si="3265"/>
        <v/>
      </c>
      <c r="X2345" s="65" t="str">
        <f t="shared" si="3265"/>
        <v/>
      </c>
      <c r="Y2345" s="65" t="str">
        <f t="shared" si="3265"/>
        <v/>
      </c>
      <c r="Z2345" s="65" t="str">
        <f t="shared" si="3265"/>
        <v/>
      </c>
    </row>
    <row r="2346">
      <c r="B2346" s="23"/>
      <c r="C2346" s="9"/>
      <c r="D2346" s="9"/>
      <c r="E2346" s="9"/>
      <c r="F2346" s="2"/>
      <c r="G2346" s="3"/>
      <c r="I2346" s="64" t="str">
        <f t="shared" si="4"/>
        <v/>
      </c>
      <c r="J2346" s="13" t="str">
        <f t="shared" si="1840"/>
        <v/>
      </c>
      <c r="K2346" s="13" t="str">
        <f t="shared" si="1879"/>
        <v/>
      </c>
      <c r="L2346" s="65" t="str">
        <f t="shared" ref="L2346:Z2346" si="3266">if($E2346="","",if($E2346="Injured",if(and(L$1=year(today()),L$1&lt;=$I2346,L$1&gt;=$H2346),0,if(and(L$1&lt;=$I2346,L$1&gt;=$H2346),$F2346,"")),if($E2346="Dropped",if(and(L$1&lt;=$I2346,L$1&gt;=$H2346),if(Year($D2346)=L$1,$F2346*0.8,if((year($D2346)+1)=L$1,$F2346*0.6,$F2346*0.4)) ,""),if($E2346="Minors",0,if($E2346="FA Contract",if(and(L$1&lt;=$I2346,L$1&gt;=$H2346),$F2346,""),if($E2346="YP Contract",if(L$1=$H2346,500000,if(L$1=($H2346+1),1000000,if(L$1=($H2346+2),1500000,"")))))))))</f>
        <v/>
      </c>
      <c r="M2346" s="65" t="str">
        <f t="shared" si="3266"/>
        <v/>
      </c>
      <c r="N2346" s="65" t="str">
        <f t="shared" si="3266"/>
        <v/>
      </c>
      <c r="O2346" s="65" t="str">
        <f t="shared" si="3266"/>
        <v/>
      </c>
      <c r="P2346" s="65" t="str">
        <f t="shared" si="3266"/>
        <v/>
      </c>
      <c r="Q2346" s="65" t="str">
        <f t="shared" si="3266"/>
        <v/>
      </c>
      <c r="R2346" s="65" t="str">
        <f t="shared" si="3266"/>
        <v/>
      </c>
      <c r="S2346" s="65" t="str">
        <f t="shared" si="3266"/>
        <v/>
      </c>
      <c r="T2346" s="65" t="str">
        <f t="shared" si="3266"/>
        <v/>
      </c>
      <c r="U2346" s="65" t="str">
        <f t="shared" si="3266"/>
        <v/>
      </c>
      <c r="V2346" s="65" t="str">
        <f t="shared" si="3266"/>
        <v/>
      </c>
      <c r="W2346" s="65" t="str">
        <f t="shared" si="3266"/>
        <v/>
      </c>
      <c r="X2346" s="65" t="str">
        <f t="shared" si="3266"/>
        <v/>
      </c>
      <c r="Y2346" s="65" t="str">
        <f t="shared" si="3266"/>
        <v/>
      </c>
      <c r="Z2346" s="65" t="str">
        <f t="shared" si="3266"/>
        <v/>
      </c>
    </row>
    <row r="2347">
      <c r="B2347" s="23"/>
      <c r="C2347" s="9"/>
      <c r="D2347" s="9"/>
      <c r="E2347" s="9"/>
      <c r="F2347" s="2"/>
      <c r="G2347" s="3"/>
      <c r="I2347" s="64" t="str">
        <f t="shared" si="4"/>
        <v/>
      </c>
      <c r="J2347" s="13" t="str">
        <f t="shared" si="1840"/>
        <v/>
      </c>
      <c r="K2347" s="13" t="str">
        <f t="shared" si="1879"/>
        <v/>
      </c>
      <c r="L2347" s="65" t="str">
        <f t="shared" ref="L2347:Z2347" si="3267">if($E2347="","",if($E2347="Injured",if(and(L$1=year(today()),L$1&lt;=$I2347,L$1&gt;=$H2347),0,if(and(L$1&lt;=$I2347,L$1&gt;=$H2347),$F2347,"")),if($E2347="Dropped",if(and(L$1&lt;=$I2347,L$1&gt;=$H2347),if(Year($D2347)=L$1,$F2347*0.8,if((year($D2347)+1)=L$1,$F2347*0.6,$F2347*0.4)) ,""),if($E2347="Minors",0,if($E2347="FA Contract",if(and(L$1&lt;=$I2347,L$1&gt;=$H2347),$F2347,""),if($E2347="YP Contract",if(L$1=$H2347,500000,if(L$1=($H2347+1),1000000,if(L$1=($H2347+2),1500000,"")))))))))</f>
        <v/>
      </c>
      <c r="M2347" s="65" t="str">
        <f t="shared" si="3267"/>
        <v/>
      </c>
      <c r="N2347" s="65" t="str">
        <f t="shared" si="3267"/>
        <v/>
      </c>
      <c r="O2347" s="65" t="str">
        <f t="shared" si="3267"/>
        <v/>
      </c>
      <c r="P2347" s="65" t="str">
        <f t="shared" si="3267"/>
        <v/>
      </c>
      <c r="Q2347" s="65" t="str">
        <f t="shared" si="3267"/>
        <v/>
      </c>
      <c r="R2347" s="65" t="str">
        <f t="shared" si="3267"/>
        <v/>
      </c>
      <c r="S2347" s="65" t="str">
        <f t="shared" si="3267"/>
        <v/>
      </c>
      <c r="T2347" s="65" t="str">
        <f t="shared" si="3267"/>
        <v/>
      </c>
      <c r="U2347" s="65" t="str">
        <f t="shared" si="3267"/>
        <v/>
      </c>
      <c r="V2347" s="65" t="str">
        <f t="shared" si="3267"/>
        <v/>
      </c>
      <c r="W2347" s="65" t="str">
        <f t="shared" si="3267"/>
        <v/>
      </c>
      <c r="X2347" s="65" t="str">
        <f t="shared" si="3267"/>
        <v/>
      </c>
      <c r="Y2347" s="65" t="str">
        <f t="shared" si="3267"/>
        <v/>
      </c>
      <c r="Z2347" s="65" t="str">
        <f t="shared" si="3267"/>
        <v/>
      </c>
    </row>
    <row r="2348">
      <c r="B2348" s="23"/>
      <c r="C2348" s="9"/>
      <c r="D2348" s="9"/>
      <c r="E2348" s="9"/>
      <c r="F2348" s="2"/>
      <c r="G2348" s="3"/>
      <c r="I2348" s="64" t="str">
        <f t="shared" si="4"/>
        <v/>
      </c>
      <c r="J2348" s="13" t="str">
        <f t="shared" si="1840"/>
        <v/>
      </c>
      <c r="K2348" s="13" t="str">
        <f t="shared" si="1879"/>
        <v/>
      </c>
      <c r="L2348" s="65" t="str">
        <f t="shared" ref="L2348:Z2348" si="3268">if($E2348="","",if($E2348="Injured",if(and(L$1=year(today()),L$1&lt;=$I2348,L$1&gt;=$H2348),0,if(and(L$1&lt;=$I2348,L$1&gt;=$H2348),$F2348,"")),if($E2348="Dropped",if(and(L$1&lt;=$I2348,L$1&gt;=$H2348),if(Year($D2348)=L$1,$F2348*0.8,if((year($D2348)+1)=L$1,$F2348*0.6,$F2348*0.4)) ,""),if($E2348="Minors",0,if($E2348="FA Contract",if(and(L$1&lt;=$I2348,L$1&gt;=$H2348),$F2348,""),if($E2348="YP Contract",if(L$1=$H2348,500000,if(L$1=($H2348+1),1000000,if(L$1=($H2348+2),1500000,"")))))))))</f>
        <v/>
      </c>
      <c r="M2348" s="65" t="str">
        <f t="shared" si="3268"/>
        <v/>
      </c>
      <c r="N2348" s="65" t="str">
        <f t="shared" si="3268"/>
        <v/>
      </c>
      <c r="O2348" s="65" t="str">
        <f t="shared" si="3268"/>
        <v/>
      </c>
      <c r="P2348" s="65" t="str">
        <f t="shared" si="3268"/>
        <v/>
      </c>
      <c r="Q2348" s="65" t="str">
        <f t="shared" si="3268"/>
        <v/>
      </c>
      <c r="R2348" s="65" t="str">
        <f t="shared" si="3268"/>
        <v/>
      </c>
      <c r="S2348" s="65" t="str">
        <f t="shared" si="3268"/>
        <v/>
      </c>
      <c r="T2348" s="65" t="str">
        <f t="shared" si="3268"/>
        <v/>
      </c>
      <c r="U2348" s="65" t="str">
        <f t="shared" si="3268"/>
        <v/>
      </c>
      <c r="V2348" s="65" t="str">
        <f t="shared" si="3268"/>
        <v/>
      </c>
      <c r="W2348" s="65" t="str">
        <f t="shared" si="3268"/>
        <v/>
      </c>
      <c r="X2348" s="65" t="str">
        <f t="shared" si="3268"/>
        <v/>
      </c>
      <c r="Y2348" s="65" t="str">
        <f t="shared" si="3268"/>
        <v/>
      </c>
      <c r="Z2348" s="65" t="str">
        <f t="shared" si="3268"/>
        <v/>
      </c>
    </row>
    <row r="2349">
      <c r="B2349" s="23"/>
      <c r="C2349" s="9"/>
      <c r="D2349" s="9"/>
      <c r="E2349" s="9"/>
      <c r="F2349" s="2"/>
      <c r="G2349" s="3"/>
      <c r="I2349" s="64" t="str">
        <f t="shared" si="4"/>
        <v/>
      </c>
      <c r="J2349" s="13" t="str">
        <f t="shared" si="1840"/>
        <v/>
      </c>
      <c r="K2349" s="13" t="str">
        <f t="shared" si="1879"/>
        <v/>
      </c>
      <c r="L2349" s="65" t="str">
        <f t="shared" ref="L2349:Z2349" si="3269">if($E2349="","",if($E2349="Injured",if(and(L$1=year(today()),L$1&lt;=$I2349,L$1&gt;=$H2349),0,if(and(L$1&lt;=$I2349,L$1&gt;=$H2349),$F2349,"")),if($E2349="Dropped",if(and(L$1&lt;=$I2349,L$1&gt;=$H2349),if(Year($D2349)=L$1,$F2349*0.8,if((year($D2349)+1)=L$1,$F2349*0.6,$F2349*0.4)) ,""),if($E2349="Minors",0,if($E2349="FA Contract",if(and(L$1&lt;=$I2349,L$1&gt;=$H2349),$F2349,""),if($E2349="YP Contract",if(L$1=$H2349,500000,if(L$1=($H2349+1),1000000,if(L$1=($H2349+2),1500000,"")))))))))</f>
        <v/>
      </c>
      <c r="M2349" s="65" t="str">
        <f t="shared" si="3269"/>
        <v/>
      </c>
      <c r="N2349" s="65" t="str">
        <f t="shared" si="3269"/>
        <v/>
      </c>
      <c r="O2349" s="65" t="str">
        <f t="shared" si="3269"/>
        <v/>
      </c>
      <c r="P2349" s="65" t="str">
        <f t="shared" si="3269"/>
        <v/>
      </c>
      <c r="Q2349" s="65" t="str">
        <f t="shared" si="3269"/>
        <v/>
      </c>
      <c r="R2349" s="65" t="str">
        <f t="shared" si="3269"/>
        <v/>
      </c>
      <c r="S2349" s="65" t="str">
        <f t="shared" si="3269"/>
        <v/>
      </c>
      <c r="T2349" s="65" t="str">
        <f t="shared" si="3269"/>
        <v/>
      </c>
      <c r="U2349" s="65" t="str">
        <f t="shared" si="3269"/>
        <v/>
      </c>
      <c r="V2349" s="65" t="str">
        <f t="shared" si="3269"/>
        <v/>
      </c>
      <c r="W2349" s="65" t="str">
        <f t="shared" si="3269"/>
        <v/>
      </c>
      <c r="X2349" s="65" t="str">
        <f t="shared" si="3269"/>
        <v/>
      </c>
      <c r="Y2349" s="65" t="str">
        <f t="shared" si="3269"/>
        <v/>
      </c>
      <c r="Z2349" s="65" t="str">
        <f t="shared" si="3269"/>
        <v/>
      </c>
    </row>
    <row r="2350">
      <c r="B2350" s="23"/>
      <c r="C2350" s="9"/>
      <c r="D2350" s="9"/>
      <c r="E2350" s="9"/>
      <c r="F2350" s="2"/>
      <c r="G2350" s="3"/>
      <c r="I2350" s="64" t="str">
        <f t="shared" si="4"/>
        <v/>
      </c>
      <c r="J2350" s="13" t="str">
        <f t="shared" si="1840"/>
        <v/>
      </c>
      <c r="K2350" s="13" t="str">
        <f t="shared" si="1879"/>
        <v/>
      </c>
      <c r="L2350" s="65" t="str">
        <f t="shared" ref="L2350:Z2350" si="3270">if($E2350="","",if($E2350="Injured",if(and(L$1=year(today()),L$1&lt;=$I2350,L$1&gt;=$H2350),0,if(and(L$1&lt;=$I2350,L$1&gt;=$H2350),$F2350,"")),if($E2350="Dropped",if(and(L$1&lt;=$I2350,L$1&gt;=$H2350),if(Year($D2350)=L$1,$F2350*0.8,if((year($D2350)+1)=L$1,$F2350*0.6,$F2350*0.4)) ,""),if($E2350="Minors",0,if($E2350="FA Contract",if(and(L$1&lt;=$I2350,L$1&gt;=$H2350),$F2350,""),if($E2350="YP Contract",if(L$1=$H2350,500000,if(L$1=($H2350+1),1000000,if(L$1=($H2350+2),1500000,"")))))))))</f>
        <v/>
      </c>
      <c r="M2350" s="65" t="str">
        <f t="shared" si="3270"/>
        <v/>
      </c>
      <c r="N2350" s="65" t="str">
        <f t="shared" si="3270"/>
        <v/>
      </c>
      <c r="O2350" s="65" t="str">
        <f t="shared" si="3270"/>
        <v/>
      </c>
      <c r="P2350" s="65" t="str">
        <f t="shared" si="3270"/>
        <v/>
      </c>
      <c r="Q2350" s="65" t="str">
        <f t="shared" si="3270"/>
        <v/>
      </c>
      <c r="R2350" s="65" t="str">
        <f t="shared" si="3270"/>
        <v/>
      </c>
      <c r="S2350" s="65" t="str">
        <f t="shared" si="3270"/>
        <v/>
      </c>
      <c r="T2350" s="65" t="str">
        <f t="shared" si="3270"/>
        <v/>
      </c>
      <c r="U2350" s="65" t="str">
        <f t="shared" si="3270"/>
        <v/>
      </c>
      <c r="V2350" s="65" t="str">
        <f t="shared" si="3270"/>
        <v/>
      </c>
      <c r="W2350" s="65" t="str">
        <f t="shared" si="3270"/>
        <v/>
      </c>
      <c r="X2350" s="65" t="str">
        <f t="shared" si="3270"/>
        <v/>
      </c>
      <c r="Y2350" s="65" t="str">
        <f t="shared" si="3270"/>
        <v/>
      </c>
      <c r="Z2350" s="65" t="str">
        <f t="shared" si="3270"/>
        <v/>
      </c>
    </row>
    <row r="2351">
      <c r="B2351" s="23"/>
      <c r="C2351" s="9"/>
      <c r="D2351" s="9"/>
      <c r="E2351" s="9"/>
      <c r="F2351" s="2"/>
      <c r="G2351" s="3"/>
      <c r="I2351" s="64" t="str">
        <f t="shared" si="4"/>
        <v/>
      </c>
      <c r="J2351" s="13" t="str">
        <f t="shared" si="1840"/>
        <v/>
      </c>
      <c r="K2351" s="13" t="str">
        <f t="shared" si="1879"/>
        <v/>
      </c>
      <c r="L2351" s="65" t="str">
        <f t="shared" ref="L2351:Z2351" si="3271">if($E2351="","",if($E2351="Injured",if(and(L$1=year(today()),L$1&lt;=$I2351,L$1&gt;=$H2351),0,if(and(L$1&lt;=$I2351,L$1&gt;=$H2351),$F2351,"")),if($E2351="Dropped",if(and(L$1&lt;=$I2351,L$1&gt;=$H2351),if(Year($D2351)=L$1,$F2351*0.8,if((year($D2351)+1)=L$1,$F2351*0.6,$F2351*0.4)) ,""),if($E2351="Minors",0,if($E2351="FA Contract",if(and(L$1&lt;=$I2351,L$1&gt;=$H2351),$F2351,""),if($E2351="YP Contract",if(L$1=$H2351,500000,if(L$1=($H2351+1),1000000,if(L$1=($H2351+2),1500000,"")))))))))</f>
        <v/>
      </c>
      <c r="M2351" s="65" t="str">
        <f t="shared" si="3271"/>
        <v/>
      </c>
      <c r="N2351" s="65" t="str">
        <f t="shared" si="3271"/>
        <v/>
      </c>
      <c r="O2351" s="65" t="str">
        <f t="shared" si="3271"/>
        <v/>
      </c>
      <c r="P2351" s="65" t="str">
        <f t="shared" si="3271"/>
        <v/>
      </c>
      <c r="Q2351" s="65" t="str">
        <f t="shared" si="3271"/>
        <v/>
      </c>
      <c r="R2351" s="65" t="str">
        <f t="shared" si="3271"/>
        <v/>
      </c>
      <c r="S2351" s="65" t="str">
        <f t="shared" si="3271"/>
        <v/>
      </c>
      <c r="T2351" s="65" t="str">
        <f t="shared" si="3271"/>
        <v/>
      </c>
      <c r="U2351" s="65" t="str">
        <f t="shared" si="3271"/>
        <v/>
      </c>
      <c r="V2351" s="65" t="str">
        <f t="shared" si="3271"/>
        <v/>
      </c>
      <c r="W2351" s="65" t="str">
        <f t="shared" si="3271"/>
        <v/>
      </c>
      <c r="X2351" s="65" t="str">
        <f t="shared" si="3271"/>
        <v/>
      </c>
      <c r="Y2351" s="65" t="str">
        <f t="shared" si="3271"/>
        <v/>
      </c>
      <c r="Z2351" s="65" t="str">
        <f t="shared" si="3271"/>
        <v/>
      </c>
    </row>
    <row r="2352">
      <c r="B2352" s="23"/>
      <c r="C2352" s="9"/>
      <c r="D2352" s="9"/>
      <c r="E2352" s="9"/>
      <c r="F2352" s="2"/>
      <c r="G2352" s="3"/>
      <c r="I2352" s="64" t="str">
        <f t="shared" si="4"/>
        <v/>
      </c>
      <c r="J2352" s="13" t="str">
        <f t="shared" si="1840"/>
        <v/>
      </c>
      <c r="K2352" s="13" t="str">
        <f t="shared" si="1879"/>
        <v/>
      </c>
      <c r="L2352" s="65" t="str">
        <f t="shared" ref="L2352:Z2352" si="3272">if($E2352="","",if($E2352="Injured",if(and(L$1=year(today()),L$1&lt;=$I2352,L$1&gt;=$H2352),0,if(and(L$1&lt;=$I2352,L$1&gt;=$H2352),$F2352,"")),if($E2352="Dropped",if(and(L$1&lt;=$I2352,L$1&gt;=$H2352),if(Year($D2352)=L$1,$F2352*0.8,if((year($D2352)+1)=L$1,$F2352*0.6,$F2352*0.4)) ,""),if($E2352="Minors",0,if($E2352="FA Contract",if(and(L$1&lt;=$I2352,L$1&gt;=$H2352),$F2352,""),if($E2352="YP Contract",if(L$1=$H2352,500000,if(L$1=($H2352+1),1000000,if(L$1=($H2352+2),1500000,"")))))))))</f>
        <v/>
      </c>
      <c r="M2352" s="65" t="str">
        <f t="shared" si="3272"/>
        <v/>
      </c>
      <c r="N2352" s="65" t="str">
        <f t="shared" si="3272"/>
        <v/>
      </c>
      <c r="O2352" s="65" t="str">
        <f t="shared" si="3272"/>
        <v/>
      </c>
      <c r="P2352" s="65" t="str">
        <f t="shared" si="3272"/>
        <v/>
      </c>
      <c r="Q2352" s="65" t="str">
        <f t="shared" si="3272"/>
        <v/>
      </c>
      <c r="R2352" s="65" t="str">
        <f t="shared" si="3272"/>
        <v/>
      </c>
      <c r="S2352" s="65" t="str">
        <f t="shared" si="3272"/>
        <v/>
      </c>
      <c r="T2352" s="65" t="str">
        <f t="shared" si="3272"/>
        <v/>
      </c>
      <c r="U2352" s="65" t="str">
        <f t="shared" si="3272"/>
        <v/>
      </c>
      <c r="V2352" s="65" t="str">
        <f t="shared" si="3272"/>
        <v/>
      </c>
      <c r="W2352" s="65" t="str">
        <f t="shared" si="3272"/>
        <v/>
      </c>
      <c r="X2352" s="65" t="str">
        <f t="shared" si="3272"/>
        <v/>
      </c>
      <c r="Y2352" s="65" t="str">
        <f t="shared" si="3272"/>
        <v/>
      </c>
      <c r="Z2352" s="65" t="str">
        <f t="shared" si="3272"/>
        <v/>
      </c>
    </row>
    <row r="2353">
      <c r="B2353" s="23"/>
      <c r="C2353" s="9"/>
      <c r="D2353" s="9"/>
      <c r="E2353" s="9"/>
      <c r="F2353" s="2"/>
      <c r="G2353" s="3"/>
      <c r="I2353" s="64" t="str">
        <f t="shared" si="4"/>
        <v/>
      </c>
      <c r="J2353" s="13" t="str">
        <f t="shared" si="1840"/>
        <v/>
      </c>
      <c r="K2353" s="13" t="str">
        <f t="shared" si="1879"/>
        <v/>
      </c>
      <c r="L2353" s="65" t="str">
        <f t="shared" ref="L2353:Z2353" si="3273">if($E2353="","",if($E2353="Injured",if(and(L$1=year(today()),L$1&lt;=$I2353,L$1&gt;=$H2353),0,if(and(L$1&lt;=$I2353,L$1&gt;=$H2353),$F2353,"")),if($E2353="Dropped",if(and(L$1&lt;=$I2353,L$1&gt;=$H2353),if(Year($D2353)=L$1,$F2353*0.8,if((year($D2353)+1)=L$1,$F2353*0.6,$F2353*0.4)) ,""),if($E2353="Minors",0,if($E2353="FA Contract",if(and(L$1&lt;=$I2353,L$1&gt;=$H2353),$F2353,""),if($E2353="YP Contract",if(L$1=$H2353,500000,if(L$1=($H2353+1),1000000,if(L$1=($H2353+2),1500000,"")))))))))</f>
        <v/>
      </c>
      <c r="M2353" s="65" t="str">
        <f t="shared" si="3273"/>
        <v/>
      </c>
      <c r="N2353" s="65" t="str">
        <f t="shared" si="3273"/>
        <v/>
      </c>
      <c r="O2353" s="65" t="str">
        <f t="shared" si="3273"/>
        <v/>
      </c>
      <c r="P2353" s="65" t="str">
        <f t="shared" si="3273"/>
        <v/>
      </c>
      <c r="Q2353" s="65" t="str">
        <f t="shared" si="3273"/>
        <v/>
      </c>
      <c r="R2353" s="65" t="str">
        <f t="shared" si="3273"/>
        <v/>
      </c>
      <c r="S2353" s="65" t="str">
        <f t="shared" si="3273"/>
        <v/>
      </c>
      <c r="T2353" s="65" t="str">
        <f t="shared" si="3273"/>
        <v/>
      </c>
      <c r="U2353" s="65" t="str">
        <f t="shared" si="3273"/>
        <v/>
      </c>
      <c r="V2353" s="65" t="str">
        <f t="shared" si="3273"/>
        <v/>
      </c>
      <c r="W2353" s="65" t="str">
        <f t="shared" si="3273"/>
        <v/>
      </c>
      <c r="X2353" s="65" t="str">
        <f t="shared" si="3273"/>
        <v/>
      </c>
      <c r="Y2353" s="65" t="str">
        <f t="shared" si="3273"/>
        <v/>
      </c>
      <c r="Z2353" s="65" t="str">
        <f t="shared" si="3273"/>
        <v/>
      </c>
    </row>
    <row r="2354">
      <c r="B2354" s="23"/>
      <c r="C2354" s="9"/>
      <c r="D2354" s="9"/>
      <c r="E2354" s="9"/>
      <c r="F2354" s="2"/>
      <c r="G2354" s="3"/>
      <c r="I2354" s="64" t="str">
        <f t="shared" si="4"/>
        <v/>
      </c>
      <c r="J2354" s="13" t="str">
        <f t="shared" si="1840"/>
        <v/>
      </c>
      <c r="K2354" s="13" t="str">
        <f t="shared" si="1879"/>
        <v/>
      </c>
      <c r="L2354" s="65" t="str">
        <f t="shared" ref="L2354:Z2354" si="3274">if($E2354="","",if($E2354="Injured",if(and(L$1=year(today()),L$1&lt;=$I2354,L$1&gt;=$H2354),0,if(and(L$1&lt;=$I2354,L$1&gt;=$H2354),$F2354,"")),if($E2354="Dropped",if(and(L$1&lt;=$I2354,L$1&gt;=$H2354),if(Year($D2354)=L$1,$F2354*0.8,if((year($D2354)+1)=L$1,$F2354*0.6,$F2354*0.4)) ,""),if($E2354="Minors",0,if($E2354="FA Contract",if(and(L$1&lt;=$I2354,L$1&gt;=$H2354),$F2354,""),if($E2354="YP Contract",if(L$1=$H2354,500000,if(L$1=($H2354+1),1000000,if(L$1=($H2354+2),1500000,"")))))))))</f>
        <v/>
      </c>
      <c r="M2354" s="65" t="str">
        <f t="shared" si="3274"/>
        <v/>
      </c>
      <c r="N2354" s="65" t="str">
        <f t="shared" si="3274"/>
        <v/>
      </c>
      <c r="O2354" s="65" t="str">
        <f t="shared" si="3274"/>
        <v/>
      </c>
      <c r="P2354" s="65" t="str">
        <f t="shared" si="3274"/>
        <v/>
      </c>
      <c r="Q2354" s="65" t="str">
        <f t="shared" si="3274"/>
        <v/>
      </c>
      <c r="R2354" s="65" t="str">
        <f t="shared" si="3274"/>
        <v/>
      </c>
      <c r="S2354" s="65" t="str">
        <f t="shared" si="3274"/>
        <v/>
      </c>
      <c r="T2354" s="65" t="str">
        <f t="shared" si="3274"/>
        <v/>
      </c>
      <c r="U2354" s="65" t="str">
        <f t="shared" si="3274"/>
        <v/>
      </c>
      <c r="V2354" s="65" t="str">
        <f t="shared" si="3274"/>
        <v/>
      </c>
      <c r="W2354" s="65" t="str">
        <f t="shared" si="3274"/>
        <v/>
      </c>
      <c r="X2354" s="65" t="str">
        <f t="shared" si="3274"/>
        <v/>
      </c>
      <c r="Y2354" s="65" t="str">
        <f t="shared" si="3274"/>
        <v/>
      </c>
      <c r="Z2354" s="65" t="str">
        <f t="shared" si="3274"/>
        <v/>
      </c>
    </row>
    <row r="2355">
      <c r="B2355" s="23"/>
      <c r="C2355" s="9"/>
      <c r="D2355" s="9"/>
      <c r="E2355" s="9"/>
      <c r="F2355" s="2"/>
      <c r="G2355" s="3"/>
      <c r="I2355" s="64" t="str">
        <f t="shared" si="4"/>
        <v/>
      </c>
      <c r="J2355" s="13" t="str">
        <f t="shared" si="1840"/>
        <v/>
      </c>
      <c r="K2355" s="13" t="str">
        <f t="shared" si="1879"/>
        <v/>
      </c>
      <c r="L2355" s="65" t="str">
        <f t="shared" ref="L2355:Z2355" si="3275">if($E2355="","",if($E2355="Injured",if(and(L$1=year(today()),L$1&lt;=$I2355,L$1&gt;=$H2355),0,if(and(L$1&lt;=$I2355,L$1&gt;=$H2355),$F2355,"")),if($E2355="Dropped",if(and(L$1&lt;=$I2355,L$1&gt;=$H2355),if(Year($D2355)=L$1,$F2355*0.8,if((year($D2355)+1)=L$1,$F2355*0.6,$F2355*0.4)) ,""),if($E2355="Minors",0,if($E2355="FA Contract",if(and(L$1&lt;=$I2355,L$1&gt;=$H2355),$F2355,""),if($E2355="YP Contract",if(L$1=$H2355,500000,if(L$1=($H2355+1),1000000,if(L$1=($H2355+2),1500000,"")))))))))</f>
        <v/>
      </c>
      <c r="M2355" s="65" t="str">
        <f t="shared" si="3275"/>
        <v/>
      </c>
      <c r="N2355" s="65" t="str">
        <f t="shared" si="3275"/>
        <v/>
      </c>
      <c r="O2355" s="65" t="str">
        <f t="shared" si="3275"/>
        <v/>
      </c>
      <c r="P2355" s="65" t="str">
        <f t="shared" si="3275"/>
        <v/>
      </c>
      <c r="Q2355" s="65" t="str">
        <f t="shared" si="3275"/>
        <v/>
      </c>
      <c r="R2355" s="65" t="str">
        <f t="shared" si="3275"/>
        <v/>
      </c>
      <c r="S2355" s="65" t="str">
        <f t="shared" si="3275"/>
        <v/>
      </c>
      <c r="T2355" s="65" t="str">
        <f t="shared" si="3275"/>
        <v/>
      </c>
      <c r="U2355" s="65" t="str">
        <f t="shared" si="3275"/>
        <v/>
      </c>
      <c r="V2355" s="65" t="str">
        <f t="shared" si="3275"/>
        <v/>
      </c>
      <c r="W2355" s="65" t="str">
        <f t="shared" si="3275"/>
        <v/>
      </c>
      <c r="X2355" s="65" t="str">
        <f t="shared" si="3275"/>
        <v/>
      </c>
      <c r="Y2355" s="65" t="str">
        <f t="shared" si="3275"/>
        <v/>
      </c>
      <c r="Z2355" s="65" t="str">
        <f t="shared" si="3275"/>
        <v/>
      </c>
    </row>
    <row r="2356">
      <c r="B2356" s="23"/>
      <c r="C2356" s="9"/>
      <c r="D2356" s="9"/>
      <c r="E2356" s="9"/>
      <c r="F2356" s="2"/>
      <c r="G2356" s="3"/>
      <c r="I2356" s="64" t="str">
        <f t="shared" si="4"/>
        <v/>
      </c>
      <c r="J2356" s="13" t="str">
        <f t="shared" si="1840"/>
        <v/>
      </c>
      <c r="K2356" s="13" t="str">
        <f t="shared" si="1879"/>
        <v/>
      </c>
      <c r="L2356" s="65" t="str">
        <f t="shared" ref="L2356:Z2356" si="3276">if($E2356="","",if($E2356="Injured",if(and(L$1=year(today()),L$1&lt;=$I2356,L$1&gt;=$H2356),0,if(and(L$1&lt;=$I2356,L$1&gt;=$H2356),$F2356,"")),if($E2356="Dropped",if(and(L$1&lt;=$I2356,L$1&gt;=$H2356),if(Year($D2356)=L$1,$F2356*0.8,if((year($D2356)+1)=L$1,$F2356*0.6,$F2356*0.4)) ,""),if($E2356="Minors",0,if($E2356="FA Contract",if(and(L$1&lt;=$I2356,L$1&gt;=$H2356),$F2356,""),if($E2356="YP Contract",if(L$1=$H2356,500000,if(L$1=($H2356+1),1000000,if(L$1=($H2356+2),1500000,"")))))))))</f>
        <v/>
      </c>
      <c r="M2356" s="65" t="str">
        <f t="shared" si="3276"/>
        <v/>
      </c>
      <c r="N2356" s="65" t="str">
        <f t="shared" si="3276"/>
        <v/>
      </c>
      <c r="O2356" s="65" t="str">
        <f t="shared" si="3276"/>
        <v/>
      </c>
      <c r="P2356" s="65" t="str">
        <f t="shared" si="3276"/>
        <v/>
      </c>
      <c r="Q2356" s="65" t="str">
        <f t="shared" si="3276"/>
        <v/>
      </c>
      <c r="R2356" s="65" t="str">
        <f t="shared" si="3276"/>
        <v/>
      </c>
      <c r="S2356" s="65" t="str">
        <f t="shared" si="3276"/>
        <v/>
      </c>
      <c r="T2356" s="65" t="str">
        <f t="shared" si="3276"/>
        <v/>
      </c>
      <c r="U2356" s="65" t="str">
        <f t="shared" si="3276"/>
        <v/>
      </c>
      <c r="V2356" s="65" t="str">
        <f t="shared" si="3276"/>
        <v/>
      </c>
      <c r="W2356" s="65" t="str">
        <f t="shared" si="3276"/>
        <v/>
      </c>
      <c r="X2356" s="65" t="str">
        <f t="shared" si="3276"/>
        <v/>
      </c>
      <c r="Y2356" s="65" t="str">
        <f t="shared" si="3276"/>
        <v/>
      </c>
      <c r="Z2356" s="65" t="str">
        <f t="shared" si="3276"/>
        <v/>
      </c>
    </row>
    <row r="2357">
      <c r="B2357" s="23"/>
      <c r="C2357" s="9"/>
      <c r="D2357" s="9"/>
      <c r="E2357" s="9"/>
      <c r="F2357" s="2"/>
      <c r="G2357" s="3"/>
      <c r="I2357" s="64" t="str">
        <f t="shared" si="4"/>
        <v/>
      </c>
      <c r="J2357" s="13" t="str">
        <f t="shared" si="1840"/>
        <v/>
      </c>
      <c r="K2357" s="13" t="str">
        <f t="shared" si="1879"/>
        <v/>
      </c>
      <c r="L2357" s="65" t="str">
        <f t="shared" ref="L2357:Z2357" si="3277">if($E2357="","",if($E2357="Injured",if(and(L$1=year(today()),L$1&lt;=$I2357,L$1&gt;=$H2357),0,if(and(L$1&lt;=$I2357,L$1&gt;=$H2357),$F2357,"")),if($E2357="Dropped",if(and(L$1&lt;=$I2357,L$1&gt;=$H2357),if(Year($D2357)=L$1,$F2357*0.8,if((year($D2357)+1)=L$1,$F2357*0.6,$F2357*0.4)) ,""),if($E2357="Minors",0,if($E2357="FA Contract",if(and(L$1&lt;=$I2357,L$1&gt;=$H2357),$F2357,""),if($E2357="YP Contract",if(L$1=$H2357,500000,if(L$1=($H2357+1),1000000,if(L$1=($H2357+2),1500000,"")))))))))</f>
        <v/>
      </c>
      <c r="M2357" s="65" t="str">
        <f t="shared" si="3277"/>
        <v/>
      </c>
      <c r="N2357" s="65" t="str">
        <f t="shared" si="3277"/>
        <v/>
      </c>
      <c r="O2357" s="65" t="str">
        <f t="shared" si="3277"/>
        <v/>
      </c>
      <c r="P2357" s="65" t="str">
        <f t="shared" si="3277"/>
        <v/>
      </c>
      <c r="Q2357" s="65" t="str">
        <f t="shared" si="3277"/>
        <v/>
      </c>
      <c r="R2357" s="65" t="str">
        <f t="shared" si="3277"/>
        <v/>
      </c>
      <c r="S2357" s="65" t="str">
        <f t="shared" si="3277"/>
        <v/>
      </c>
      <c r="T2357" s="65" t="str">
        <f t="shared" si="3277"/>
        <v/>
      </c>
      <c r="U2357" s="65" t="str">
        <f t="shared" si="3277"/>
        <v/>
      </c>
      <c r="V2357" s="65" t="str">
        <f t="shared" si="3277"/>
        <v/>
      </c>
      <c r="W2357" s="65" t="str">
        <f t="shared" si="3277"/>
        <v/>
      </c>
      <c r="X2357" s="65" t="str">
        <f t="shared" si="3277"/>
        <v/>
      </c>
      <c r="Y2357" s="65" t="str">
        <f t="shared" si="3277"/>
        <v/>
      </c>
      <c r="Z2357" s="65" t="str">
        <f t="shared" si="3277"/>
        <v/>
      </c>
    </row>
    <row r="2358">
      <c r="B2358" s="23"/>
      <c r="C2358" s="9"/>
      <c r="D2358" s="9"/>
      <c r="E2358" s="9"/>
      <c r="F2358" s="2"/>
      <c r="G2358" s="3"/>
      <c r="I2358" s="64" t="str">
        <f t="shared" si="4"/>
        <v/>
      </c>
      <c r="J2358" s="13" t="str">
        <f t="shared" si="1840"/>
        <v/>
      </c>
      <c r="K2358" s="13" t="str">
        <f t="shared" si="1879"/>
        <v/>
      </c>
      <c r="L2358" s="65" t="str">
        <f t="shared" ref="L2358:Z2358" si="3278">if($E2358="","",if($E2358="Injured",if(and(L$1=year(today()),L$1&lt;=$I2358,L$1&gt;=$H2358),0,if(and(L$1&lt;=$I2358,L$1&gt;=$H2358),$F2358,"")),if($E2358="Dropped",if(and(L$1&lt;=$I2358,L$1&gt;=$H2358),if(Year($D2358)=L$1,$F2358*0.8,if((year($D2358)+1)=L$1,$F2358*0.6,$F2358*0.4)) ,""),if($E2358="Minors",0,if($E2358="FA Contract",if(and(L$1&lt;=$I2358,L$1&gt;=$H2358),$F2358,""),if($E2358="YP Contract",if(L$1=$H2358,500000,if(L$1=($H2358+1),1000000,if(L$1=($H2358+2),1500000,"")))))))))</f>
        <v/>
      </c>
      <c r="M2358" s="65" t="str">
        <f t="shared" si="3278"/>
        <v/>
      </c>
      <c r="N2358" s="65" t="str">
        <f t="shared" si="3278"/>
        <v/>
      </c>
      <c r="O2358" s="65" t="str">
        <f t="shared" si="3278"/>
        <v/>
      </c>
      <c r="P2358" s="65" t="str">
        <f t="shared" si="3278"/>
        <v/>
      </c>
      <c r="Q2358" s="65" t="str">
        <f t="shared" si="3278"/>
        <v/>
      </c>
      <c r="R2358" s="65" t="str">
        <f t="shared" si="3278"/>
        <v/>
      </c>
      <c r="S2358" s="65" t="str">
        <f t="shared" si="3278"/>
        <v/>
      </c>
      <c r="T2358" s="65" t="str">
        <f t="shared" si="3278"/>
        <v/>
      </c>
      <c r="U2358" s="65" t="str">
        <f t="shared" si="3278"/>
        <v/>
      </c>
      <c r="V2358" s="65" t="str">
        <f t="shared" si="3278"/>
        <v/>
      </c>
      <c r="W2358" s="65" t="str">
        <f t="shared" si="3278"/>
        <v/>
      </c>
      <c r="X2358" s="65" t="str">
        <f t="shared" si="3278"/>
        <v/>
      </c>
      <c r="Y2358" s="65" t="str">
        <f t="shared" si="3278"/>
        <v/>
      </c>
      <c r="Z2358" s="65" t="str">
        <f t="shared" si="3278"/>
        <v/>
      </c>
    </row>
    <row r="2359">
      <c r="B2359" s="23"/>
      <c r="C2359" s="9"/>
      <c r="D2359" s="9"/>
      <c r="E2359" s="9"/>
      <c r="F2359" s="2"/>
      <c r="G2359" s="3"/>
      <c r="I2359" s="64" t="str">
        <f t="shared" si="4"/>
        <v/>
      </c>
      <c r="J2359" s="13" t="str">
        <f t="shared" si="1840"/>
        <v/>
      </c>
      <c r="K2359" s="13" t="str">
        <f t="shared" si="1879"/>
        <v/>
      </c>
      <c r="L2359" s="65" t="str">
        <f t="shared" ref="L2359:Z2359" si="3279">if($E2359="","",if($E2359="Injured",if(and(L$1=year(today()),L$1&lt;=$I2359,L$1&gt;=$H2359),0,if(and(L$1&lt;=$I2359,L$1&gt;=$H2359),$F2359,"")),if($E2359="Dropped",if(and(L$1&lt;=$I2359,L$1&gt;=$H2359),if(Year($D2359)=L$1,$F2359*0.8,if((year($D2359)+1)=L$1,$F2359*0.6,$F2359*0.4)) ,""),if($E2359="Minors",0,if($E2359="FA Contract",if(and(L$1&lt;=$I2359,L$1&gt;=$H2359),$F2359,""),if($E2359="YP Contract",if(L$1=$H2359,500000,if(L$1=($H2359+1),1000000,if(L$1=($H2359+2),1500000,"")))))))))</f>
        <v/>
      </c>
      <c r="M2359" s="65" t="str">
        <f t="shared" si="3279"/>
        <v/>
      </c>
      <c r="N2359" s="65" t="str">
        <f t="shared" si="3279"/>
        <v/>
      </c>
      <c r="O2359" s="65" t="str">
        <f t="shared" si="3279"/>
        <v/>
      </c>
      <c r="P2359" s="65" t="str">
        <f t="shared" si="3279"/>
        <v/>
      </c>
      <c r="Q2359" s="65" t="str">
        <f t="shared" si="3279"/>
        <v/>
      </c>
      <c r="R2359" s="65" t="str">
        <f t="shared" si="3279"/>
        <v/>
      </c>
      <c r="S2359" s="65" t="str">
        <f t="shared" si="3279"/>
        <v/>
      </c>
      <c r="T2359" s="65" t="str">
        <f t="shared" si="3279"/>
        <v/>
      </c>
      <c r="U2359" s="65" t="str">
        <f t="shared" si="3279"/>
        <v/>
      </c>
      <c r="V2359" s="65" t="str">
        <f t="shared" si="3279"/>
        <v/>
      </c>
      <c r="W2359" s="65" t="str">
        <f t="shared" si="3279"/>
        <v/>
      </c>
      <c r="X2359" s="65" t="str">
        <f t="shared" si="3279"/>
        <v/>
      </c>
      <c r="Y2359" s="65" t="str">
        <f t="shared" si="3279"/>
        <v/>
      </c>
      <c r="Z2359" s="65" t="str">
        <f t="shared" si="3279"/>
        <v/>
      </c>
    </row>
    <row r="2360">
      <c r="B2360" s="23"/>
      <c r="C2360" s="9"/>
      <c r="D2360" s="9"/>
      <c r="E2360" s="9"/>
      <c r="F2360" s="2"/>
      <c r="G2360" s="3"/>
      <c r="I2360" s="64" t="str">
        <f t="shared" si="4"/>
        <v/>
      </c>
      <c r="J2360" s="13" t="str">
        <f t="shared" si="1840"/>
        <v/>
      </c>
      <c r="K2360" s="13" t="str">
        <f t="shared" si="1879"/>
        <v/>
      </c>
      <c r="L2360" s="65" t="str">
        <f t="shared" ref="L2360:Z2360" si="3280">if($E2360="","",if($E2360="Injured",if(and(L$1=year(today()),L$1&lt;=$I2360,L$1&gt;=$H2360),0,if(and(L$1&lt;=$I2360,L$1&gt;=$H2360),$F2360,"")),if($E2360="Dropped",if(and(L$1&lt;=$I2360,L$1&gt;=$H2360),if(Year($D2360)=L$1,$F2360*0.8,if((year($D2360)+1)=L$1,$F2360*0.6,$F2360*0.4)) ,""),if($E2360="Minors",0,if($E2360="FA Contract",if(and(L$1&lt;=$I2360,L$1&gt;=$H2360),$F2360,""),if($E2360="YP Contract",if(L$1=$H2360,500000,if(L$1=($H2360+1),1000000,if(L$1=($H2360+2),1500000,"")))))))))</f>
        <v/>
      </c>
      <c r="M2360" s="65" t="str">
        <f t="shared" si="3280"/>
        <v/>
      </c>
      <c r="N2360" s="65" t="str">
        <f t="shared" si="3280"/>
        <v/>
      </c>
      <c r="O2360" s="65" t="str">
        <f t="shared" si="3280"/>
        <v/>
      </c>
      <c r="P2360" s="65" t="str">
        <f t="shared" si="3280"/>
        <v/>
      </c>
      <c r="Q2360" s="65" t="str">
        <f t="shared" si="3280"/>
        <v/>
      </c>
      <c r="R2360" s="65" t="str">
        <f t="shared" si="3280"/>
        <v/>
      </c>
      <c r="S2360" s="65" t="str">
        <f t="shared" si="3280"/>
        <v/>
      </c>
      <c r="T2360" s="65" t="str">
        <f t="shared" si="3280"/>
        <v/>
      </c>
      <c r="U2360" s="65" t="str">
        <f t="shared" si="3280"/>
        <v/>
      </c>
      <c r="V2360" s="65" t="str">
        <f t="shared" si="3280"/>
        <v/>
      </c>
      <c r="W2360" s="65" t="str">
        <f t="shared" si="3280"/>
        <v/>
      </c>
      <c r="X2360" s="65" t="str">
        <f t="shared" si="3280"/>
        <v/>
      </c>
      <c r="Y2360" s="65" t="str">
        <f t="shared" si="3280"/>
        <v/>
      </c>
      <c r="Z2360" s="65" t="str">
        <f t="shared" si="3280"/>
        <v/>
      </c>
    </row>
    <row r="2361">
      <c r="B2361" s="23"/>
      <c r="C2361" s="9"/>
      <c r="D2361" s="9"/>
      <c r="E2361" s="9"/>
      <c r="F2361" s="2"/>
      <c r="G2361" s="3"/>
      <c r="I2361" s="64" t="str">
        <f t="shared" si="4"/>
        <v/>
      </c>
      <c r="J2361" s="13" t="str">
        <f t="shared" si="1840"/>
        <v/>
      </c>
      <c r="K2361" s="13" t="str">
        <f t="shared" si="1879"/>
        <v/>
      </c>
      <c r="L2361" s="65" t="str">
        <f t="shared" ref="L2361:Z2361" si="3281">if($E2361="","",if($E2361="Injured",if(and(L$1=year(today()),L$1&lt;=$I2361,L$1&gt;=$H2361),0,if(and(L$1&lt;=$I2361,L$1&gt;=$H2361),$F2361,"")),if($E2361="Dropped",if(and(L$1&lt;=$I2361,L$1&gt;=$H2361),if(Year($D2361)=L$1,$F2361*0.8,if((year($D2361)+1)=L$1,$F2361*0.6,$F2361*0.4)) ,""),if($E2361="Minors",0,if($E2361="FA Contract",if(and(L$1&lt;=$I2361,L$1&gt;=$H2361),$F2361,""),if($E2361="YP Contract",if(L$1=$H2361,500000,if(L$1=($H2361+1),1000000,if(L$1=($H2361+2),1500000,"")))))))))</f>
        <v/>
      </c>
      <c r="M2361" s="65" t="str">
        <f t="shared" si="3281"/>
        <v/>
      </c>
      <c r="N2361" s="65" t="str">
        <f t="shared" si="3281"/>
        <v/>
      </c>
      <c r="O2361" s="65" t="str">
        <f t="shared" si="3281"/>
        <v/>
      </c>
      <c r="P2361" s="65" t="str">
        <f t="shared" si="3281"/>
        <v/>
      </c>
      <c r="Q2361" s="65" t="str">
        <f t="shared" si="3281"/>
        <v/>
      </c>
      <c r="R2361" s="65" t="str">
        <f t="shared" si="3281"/>
        <v/>
      </c>
      <c r="S2361" s="65" t="str">
        <f t="shared" si="3281"/>
        <v/>
      </c>
      <c r="T2361" s="65" t="str">
        <f t="shared" si="3281"/>
        <v/>
      </c>
      <c r="U2361" s="65" t="str">
        <f t="shared" si="3281"/>
        <v/>
      </c>
      <c r="V2361" s="65" t="str">
        <f t="shared" si="3281"/>
        <v/>
      </c>
      <c r="W2361" s="65" t="str">
        <f t="shared" si="3281"/>
        <v/>
      </c>
      <c r="X2361" s="65" t="str">
        <f t="shared" si="3281"/>
        <v/>
      </c>
      <c r="Y2361" s="65" t="str">
        <f t="shared" si="3281"/>
        <v/>
      </c>
      <c r="Z2361" s="65" t="str">
        <f t="shared" si="3281"/>
        <v/>
      </c>
    </row>
    <row r="2362">
      <c r="B2362" s="23"/>
      <c r="C2362" s="9"/>
      <c r="D2362" s="9"/>
      <c r="E2362" s="9"/>
      <c r="F2362" s="2"/>
      <c r="G2362" s="3"/>
      <c r="I2362" s="64" t="str">
        <f t="shared" si="4"/>
        <v/>
      </c>
      <c r="J2362" s="13" t="str">
        <f t="shared" si="1840"/>
        <v/>
      </c>
      <c r="K2362" s="13" t="str">
        <f t="shared" si="1879"/>
        <v/>
      </c>
      <c r="L2362" s="65" t="str">
        <f t="shared" ref="L2362:Z2362" si="3282">if($E2362="","",if($E2362="Injured",if(and(L$1=year(today()),L$1&lt;=$I2362,L$1&gt;=$H2362),0,if(and(L$1&lt;=$I2362,L$1&gt;=$H2362),$F2362,"")),if($E2362="Dropped",if(and(L$1&lt;=$I2362,L$1&gt;=$H2362),if(Year($D2362)=L$1,$F2362*0.8,if((year($D2362)+1)=L$1,$F2362*0.6,$F2362*0.4)) ,""),if($E2362="Minors",0,if($E2362="FA Contract",if(and(L$1&lt;=$I2362,L$1&gt;=$H2362),$F2362,""),if($E2362="YP Contract",if(L$1=$H2362,500000,if(L$1=($H2362+1),1000000,if(L$1=($H2362+2),1500000,"")))))))))</f>
        <v/>
      </c>
      <c r="M2362" s="65" t="str">
        <f t="shared" si="3282"/>
        <v/>
      </c>
      <c r="N2362" s="65" t="str">
        <f t="shared" si="3282"/>
        <v/>
      </c>
      <c r="O2362" s="65" t="str">
        <f t="shared" si="3282"/>
        <v/>
      </c>
      <c r="P2362" s="65" t="str">
        <f t="shared" si="3282"/>
        <v/>
      </c>
      <c r="Q2362" s="65" t="str">
        <f t="shared" si="3282"/>
        <v/>
      </c>
      <c r="R2362" s="65" t="str">
        <f t="shared" si="3282"/>
        <v/>
      </c>
      <c r="S2362" s="65" t="str">
        <f t="shared" si="3282"/>
        <v/>
      </c>
      <c r="T2362" s="65" t="str">
        <f t="shared" si="3282"/>
        <v/>
      </c>
      <c r="U2362" s="65" t="str">
        <f t="shared" si="3282"/>
        <v/>
      </c>
      <c r="V2362" s="65" t="str">
        <f t="shared" si="3282"/>
        <v/>
      </c>
      <c r="W2362" s="65" t="str">
        <f t="shared" si="3282"/>
        <v/>
      </c>
      <c r="X2362" s="65" t="str">
        <f t="shared" si="3282"/>
        <v/>
      </c>
      <c r="Y2362" s="65" t="str">
        <f t="shared" si="3282"/>
        <v/>
      </c>
      <c r="Z2362" s="65" t="str">
        <f t="shared" si="3282"/>
        <v/>
      </c>
    </row>
    <row r="2363">
      <c r="B2363" s="23"/>
      <c r="C2363" s="9"/>
      <c r="D2363" s="9"/>
      <c r="E2363" s="9"/>
      <c r="F2363" s="2"/>
      <c r="G2363" s="3"/>
      <c r="I2363" s="64" t="str">
        <f t="shared" si="4"/>
        <v/>
      </c>
      <c r="J2363" s="13" t="str">
        <f t="shared" si="1840"/>
        <v/>
      </c>
      <c r="K2363" s="13" t="str">
        <f t="shared" si="1879"/>
        <v/>
      </c>
      <c r="L2363" s="65" t="str">
        <f t="shared" ref="L2363:Z2363" si="3283">if($E2363="","",if($E2363="Injured",if(and(L$1=year(today()),L$1&lt;=$I2363,L$1&gt;=$H2363),0,if(and(L$1&lt;=$I2363,L$1&gt;=$H2363),$F2363,"")),if($E2363="Dropped",if(and(L$1&lt;=$I2363,L$1&gt;=$H2363),if(Year($D2363)=L$1,$F2363*0.8,if((year($D2363)+1)=L$1,$F2363*0.6,$F2363*0.4)) ,""),if($E2363="Minors",0,if($E2363="FA Contract",if(and(L$1&lt;=$I2363,L$1&gt;=$H2363),$F2363,""),if($E2363="YP Contract",if(L$1=$H2363,500000,if(L$1=($H2363+1),1000000,if(L$1=($H2363+2),1500000,"")))))))))</f>
        <v/>
      </c>
      <c r="M2363" s="65" t="str">
        <f t="shared" si="3283"/>
        <v/>
      </c>
      <c r="N2363" s="65" t="str">
        <f t="shared" si="3283"/>
        <v/>
      </c>
      <c r="O2363" s="65" t="str">
        <f t="shared" si="3283"/>
        <v/>
      </c>
      <c r="P2363" s="65" t="str">
        <f t="shared" si="3283"/>
        <v/>
      </c>
      <c r="Q2363" s="65" t="str">
        <f t="shared" si="3283"/>
        <v/>
      </c>
      <c r="R2363" s="65" t="str">
        <f t="shared" si="3283"/>
        <v/>
      </c>
      <c r="S2363" s="65" t="str">
        <f t="shared" si="3283"/>
        <v/>
      </c>
      <c r="T2363" s="65" t="str">
        <f t="shared" si="3283"/>
        <v/>
      </c>
      <c r="U2363" s="65" t="str">
        <f t="shared" si="3283"/>
        <v/>
      </c>
      <c r="V2363" s="65" t="str">
        <f t="shared" si="3283"/>
        <v/>
      </c>
      <c r="W2363" s="65" t="str">
        <f t="shared" si="3283"/>
        <v/>
      </c>
      <c r="X2363" s="65" t="str">
        <f t="shared" si="3283"/>
        <v/>
      </c>
      <c r="Y2363" s="65" t="str">
        <f t="shared" si="3283"/>
        <v/>
      </c>
      <c r="Z2363" s="65" t="str">
        <f t="shared" si="3283"/>
        <v/>
      </c>
    </row>
    <row r="2364">
      <c r="B2364" s="23"/>
      <c r="C2364" s="9"/>
      <c r="D2364" s="9"/>
      <c r="E2364" s="9"/>
      <c r="F2364" s="2"/>
      <c r="G2364" s="3"/>
      <c r="I2364" s="64" t="str">
        <f t="shared" si="4"/>
        <v/>
      </c>
      <c r="J2364" s="13" t="str">
        <f t="shared" si="1840"/>
        <v/>
      </c>
      <c r="K2364" s="13" t="str">
        <f t="shared" si="1879"/>
        <v/>
      </c>
      <c r="L2364" s="65" t="str">
        <f t="shared" ref="L2364:Z2364" si="3284">if($E2364="","",if($E2364="Injured",if(and(L$1=year(today()),L$1&lt;=$I2364,L$1&gt;=$H2364),0,if(and(L$1&lt;=$I2364,L$1&gt;=$H2364),$F2364,"")),if($E2364="Dropped",if(and(L$1&lt;=$I2364,L$1&gt;=$H2364),if(Year($D2364)=L$1,$F2364*0.8,if((year($D2364)+1)=L$1,$F2364*0.6,$F2364*0.4)) ,""),if($E2364="Minors",0,if($E2364="FA Contract",if(and(L$1&lt;=$I2364,L$1&gt;=$H2364),$F2364,""),if($E2364="YP Contract",if(L$1=$H2364,500000,if(L$1=($H2364+1),1000000,if(L$1=($H2364+2),1500000,"")))))))))</f>
        <v/>
      </c>
      <c r="M2364" s="65" t="str">
        <f t="shared" si="3284"/>
        <v/>
      </c>
      <c r="N2364" s="65" t="str">
        <f t="shared" si="3284"/>
        <v/>
      </c>
      <c r="O2364" s="65" t="str">
        <f t="shared" si="3284"/>
        <v/>
      </c>
      <c r="P2364" s="65" t="str">
        <f t="shared" si="3284"/>
        <v/>
      </c>
      <c r="Q2364" s="65" t="str">
        <f t="shared" si="3284"/>
        <v/>
      </c>
      <c r="R2364" s="65" t="str">
        <f t="shared" si="3284"/>
        <v/>
      </c>
      <c r="S2364" s="65" t="str">
        <f t="shared" si="3284"/>
        <v/>
      </c>
      <c r="T2364" s="65" t="str">
        <f t="shared" si="3284"/>
        <v/>
      </c>
      <c r="U2364" s="65" t="str">
        <f t="shared" si="3284"/>
        <v/>
      </c>
      <c r="V2364" s="65" t="str">
        <f t="shared" si="3284"/>
        <v/>
      </c>
      <c r="W2364" s="65" t="str">
        <f t="shared" si="3284"/>
        <v/>
      </c>
      <c r="X2364" s="65" t="str">
        <f t="shared" si="3284"/>
        <v/>
      </c>
      <c r="Y2364" s="65" t="str">
        <f t="shared" si="3284"/>
        <v/>
      </c>
      <c r="Z2364" s="65" t="str">
        <f t="shared" si="3284"/>
        <v/>
      </c>
    </row>
    <row r="2365">
      <c r="B2365" s="23"/>
      <c r="C2365" s="9"/>
      <c r="D2365" s="9"/>
      <c r="E2365" s="9"/>
      <c r="F2365" s="2"/>
      <c r="G2365" s="3"/>
      <c r="I2365" s="64" t="str">
        <f t="shared" si="4"/>
        <v/>
      </c>
      <c r="J2365" s="13" t="str">
        <f t="shared" si="1840"/>
        <v/>
      </c>
      <c r="K2365" s="13" t="str">
        <f t="shared" si="1879"/>
        <v/>
      </c>
      <c r="L2365" s="65" t="str">
        <f t="shared" ref="L2365:Z2365" si="3285">if($E2365="","",if($E2365="Injured",if(and(L$1=year(today()),L$1&lt;=$I2365,L$1&gt;=$H2365),0,if(and(L$1&lt;=$I2365,L$1&gt;=$H2365),$F2365,"")),if($E2365="Dropped",if(and(L$1&lt;=$I2365,L$1&gt;=$H2365),if(Year($D2365)=L$1,$F2365*0.8,if((year($D2365)+1)=L$1,$F2365*0.6,$F2365*0.4)) ,""),if($E2365="Minors",0,if($E2365="FA Contract",if(and(L$1&lt;=$I2365,L$1&gt;=$H2365),$F2365,""),if($E2365="YP Contract",if(L$1=$H2365,500000,if(L$1=($H2365+1),1000000,if(L$1=($H2365+2),1500000,"")))))))))</f>
        <v/>
      </c>
      <c r="M2365" s="65" t="str">
        <f t="shared" si="3285"/>
        <v/>
      </c>
      <c r="N2365" s="65" t="str">
        <f t="shared" si="3285"/>
        <v/>
      </c>
      <c r="O2365" s="65" t="str">
        <f t="shared" si="3285"/>
        <v/>
      </c>
      <c r="P2365" s="65" t="str">
        <f t="shared" si="3285"/>
        <v/>
      </c>
      <c r="Q2365" s="65" t="str">
        <f t="shared" si="3285"/>
        <v/>
      </c>
      <c r="R2365" s="65" t="str">
        <f t="shared" si="3285"/>
        <v/>
      </c>
      <c r="S2365" s="65" t="str">
        <f t="shared" si="3285"/>
        <v/>
      </c>
      <c r="T2365" s="65" t="str">
        <f t="shared" si="3285"/>
        <v/>
      </c>
      <c r="U2365" s="65" t="str">
        <f t="shared" si="3285"/>
        <v/>
      </c>
      <c r="V2365" s="65" t="str">
        <f t="shared" si="3285"/>
        <v/>
      </c>
      <c r="W2365" s="65" t="str">
        <f t="shared" si="3285"/>
        <v/>
      </c>
      <c r="X2365" s="65" t="str">
        <f t="shared" si="3285"/>
        <v/>
      </c>
      <c r="Y2365" s="65" t="str">
        <f t="shared" si="3285"/>
        <v/>
      </c>
      <c r="Z2365" s="65" t="str">
        <f t="shared" si="3285"/>
        <v/>
      </c>
    </row>
    <row r="2366">
      <c r="B2366" s="23"/>
      <c r="C2366" s="9"/>
      <c r="D2366" s="9"/>
      <c r="E2366" s="9"/>
      <c r="F2366" s="2"/>
      <c r="G2366" s="3"/>
      <c r="I2366" s="64" t="str">
        <f t="shared" si="4"/>
        <v/>
      </c>
      <c r="J2366" s="13" t="str">
        <f t="shared" si="1840"/>
        <v/>
      </c>
      <c r="K2366" s="13" t="str">
        <f t="shared" si="1879"/>
        <v/>
      </c>
      <c r="L2366" s="65" t="str">
        <f t="shared" ref="L2366:Z2366" si="3286">if($E2366="","",if($E2366="Injured",if(and(L$1=year(today()),L$1&lt;=$I2366,L$1&gt;=$H2366),0,if(and(L$1&lt;=$I2366,L$1&gt;=$H2366),$F2366,"")),if($E2366="Dropped",if(and(L$1&lt;=$I2366,L$1&gt;=$H2366),if(Year($D2366)=L$1,$F2366*0.8,if((year($D2366)+1)=L$1,$F2366*0.6,$F2366*0.4)) ,""),if($E2366="Minors",0,if($E2366="FA Contract",if(and(L$1&lt;=$I2366,L$1&gt;=$H2366),$F2366,""),if($E2366="YP Contract",if(L$1=$H2366,500000,if(L$1=($H2366+1),1000000,if(L$1=($H2366+2),1500000,"")))))))))</f>
        <v/>
      </c>
      <c r="M2366" s="65" t="str">
        <f t="shared" si="3286"/>
        <v/>
      </c>
      <c r="N2366" s="65" t="str">
        <f t="shared" si="3286"/>
        <v/>
      </c>
      <c r="O2366" s="65" t="str">
        <f t="shared" si="3286"/>
        <v/>
      </c>
      <c r="P2366" s="65" t="str">
        <f t="shared" si="3286"/>
        <v/>
      </c>
      <c r="Q2366" s="65" t="str">
        <f t="shared" si="3286"/>
        <v/>
      </c>
      <c r="R2366" s="65" t="str">
        <f t="shared" si="3286"/>
        <v/>
      </c>
      <c r="S2366" s="65" t="str">
        <f t="shared" si="3286"/>
        <v/>
      </c>
      <c r="T2366" s="65" t="str">
        <f t="shared" si="3286"/>
        <v/>
      </c>
      <c r="U2366" s="65" t="str">
        <f t="shared" si="3286"/>
        <v/>
      </c>
      <c r="V2366" s="65" t="str">
        <f t="shared" si="3286"/>
        <v/>
      </c>
      <c r="W2366" s="65" t="str">
        <f t="shared" si="3286"/>
        <v/>
      </c>
      <c r="X2366" s="65" t="str">
        <f t="shared" si="3286"/>
        <v/>
      </c>
      <c r="Y2366" s="65" t="str">
        <f t="shared" si="3286"/>
        <v/>
      </c>
      <c r="Z2366" s="65" t="str">
        <f t="shared" si="3286"/>
        <v/>
      </c>
    </row>
    <row r="2367">
      <c r="B2367" s="23"/>
      <c r="C2367" s="9"/>
      <c r="D2367" s="9"/>
      <c r="E2367" s="9"/>
      <c r="F2367" s="2"/>
      <c r="G2367" s="3"/>
      <c r="I2367" s="64" t="str">
        <f t="shared" si="4"/>
        <v/>
      </c>
      <c r="J2367" s="13" t="str">
        <f t="shared" si="1840"/>
        <v/>
      </c>
      <c r="K2367" s="13" t="str">
        <f t="shared" si="1879"/>
        <v/>
      </c>
      <c r="L2367" s="65" t="str">
        <f t="shared" ref="L2367:Z2367" si="3287">if($E2367="","",if($E2367="Injured",if(and(L$1=year(today()),L$1&lt;=$I2367,L$1&gt;=$H2367),0,if(and(L$1&lt;=$I2367,L$1&gt;=$H2367),$F2367,"")),if($E2367="Dropped",if(and(L$1&lt;=$I2367,L$1&gt;=$H2367),if(Year($D2367)=L$1,$F2367*0.8,if((year($D2367)+1)=L$1,$F2367*0.6,$F2367*0.4)) ,""),if($E2367="Minors",0,if($E2367="FA Contract",if(and(L$1&lt;=$I2367,L$1&gt;=$H2367),$F2367,""),if($E2367="YP Contract",if(L$1=$H2367,500000,if(L$1=($H2367+1),1000000,if(L$1=($H2367+2),1500000,"")))))))))</f>
        <v/>
      </c>
      <c r="M2367" s="65" t="str">
        <f t="shared" si="3287"/>
        <v/>
      </c>
      <c r="N2367" s="65" t="str">
        <f t="shared" si="3287"/>
        <v/>
      </c>
      <c r="O2367" s="65" t="str">
        <f t="shared" si="3287"/>
        <v/>
      </c>
      <c r="P2367" s="65" t="str">
        <f t="shared" si="3287"/>
        <v/>
      </c>
      <c r="Q2367" s="65" t="str">
        <f t="shared" si="3287"/>
        <v/>
      </c>
      <c r="R2367" s="65" t="str">
        <f t="shared" si="3287"/>
        <v/>
      </c>
      <c r="S2367" s="65" t="str">
        <f t="shared" si="3287"/>
        <v/>
      </c>
      <c r="T2367" s="65" t="str">
        <f t="shared" si="3287"/>
        <v/>
      </c>
      <c r="U2367" s="65" t="str">
        <f t="shared" si="3287"/>
        <v/>
      </c>
      <c r="V2367" s="65" t="str">
        <f t="shared" si="3287"/>
        <v/>
      </c>
      <c r="W2367" s="65" t="str">
        <f t="shared" si="3287"/>
        <v/>
      </c>
      <c r="X2367" s="65" t="str">
        <f t="shared" si="3287"/>
        <v/>
      </c>
      <c r="Y2367" s="65" t="str">
        <f t="shared" si="3287"/>
        <v/>
      </c>
      <c r="Z2367" s="65" t="str">
        <f t="shared" si="3287"/>
        <v/>
      </c>
    </row>
    <row r="2368">
      <c r="B2368" s="23"/>
      <c r="C2368" s="9"/>
      <c r="D2368" s="9"/>
      <c r="E2368" s="9"/>
      <c r="F2368" s="2"/>
      <c r="G2368" s="3"/>
      <c r="I2368" s="64" t="str">
        <f t="shared" si="4"/>
        <v/>
      </c>
      <c r="J2368" s="13" t="str">
        <f t="shared" si="1840"/>
        <v/>
      </c>
      <c r="K2368" s="13" t="str">
        <f t="shared" si="1879"/>
        <v/>
      </c>
      <c r="L2368" s="65" t="str">
        <f t="shared" ref="L2368:Z2368" si="3288">if($E2368="","",if($E2368="Injured",if(and(L$1=year(today()),L$1&lt;=$I2368,L$1&gt;=$H2368),0,if(and(L$1&lt;=$I2368,L$1&gt;=$H2368),$F2368,"")),if($E2368="Dropped",if(and(L$1&lt;=$I2368,L$1&gt;=$H2368),if(Year($D2368)=L$1,$F2368*0.8,if((year($D2368)+1)=L$1,$F2368*0.6,$F2368*0.4)) ,""),if($E2368="Minors",0,if($E2368="FA Contract",if(and(L$1&lt;=$I2368,L$1&gt;=$H2368),$F2368,""),if($E2368="YP Contract",if(L$1=$H2368,500000,if(L$1=($H2368+1),1000000,if(L$1=($H2368+2),1500000,"")))))))))</f>
        <v/>
      </c>
      <c r="M2368" s="65" t="str">
        <f t="shared" si="3288"/>
        <v/>
      </c>
      <c r="N2368" s="65" t="str">
        <f t="shared" si="3288"/>
        <v/>
      </c>
      <c r="O2368" s="65" t="str">
        <f t="shared" si="3288"/>
        <v/>
      </c>
      <c r="P2368" s="65" t="str">
        <f t="shared" si="3288"/>
        <v/>
      </c>
      <c r="Q2368" s="65" t="str">
        <f t="shared" si="3288"/>
        <v/>
      </c>
      <c r="R2368" s="65" t="str">
        <f t="shared" si="3288"/>
        <v/>
      </c>
      <c r="S2368" s="65" t="str">
        <f t="shared" si="3288"/>
        <v/>
      </c>
      <c r="T2368" s="65" t="str">
        <f t="shared" si="3288"/>
        <v/>
      </c>
      <c r="U2368" s="65" t="str">
        <f t="shared" si="3288"/>
        <v/>
      </c>
      <c r="V2368" s="65" t="str">
        <f t="shared" si="3288"/>
        <v/>
      </c>
      <c r="W2368" s="65" t="str">
        <f t="shared" si="3288"/>
        <v/>
      </c>
      <c r="X2368" s="65" t="str">
        <f t="shared" si="3288"/>
        <v/>
      </c>
      <c r="Y2368" s="65" t="str">
        <f t="shared" si="3288"/>
        <v/>
      </c>
      <c r="Z2368" s="65" t="str">
        <f t="shared" si="3288"/>
        <v/>
      </c>
    </row>
    <row r="2369">
      <c r="B2369" s="23"/>
      <c r="C2369" s="9"/>
      <c r="D2369" s="9"/>
      <c r="E2369" s="9"/>
      <c r="F2369" s="2"/>
      <c r="G2369" s="3"/>
      <c r="I2369" s="64" t="str">
        <f t="shared" si="4"/>
        <v/>
      </c>
      <c r="J2369" s="13" t="str">
        <f t="shared" si="1840"/>
        <v/>
      </c>
      <c r="K2369" s="13" t="str">
        <f t="shared" si="1879"/>
        <v/>
      </c>
      <c r="L2369" s="65" t="str">
        <f t="shared" ref="L2369:Z2369" si="3289">if($E2369="","",if($E2369="Injured",if(and(L$1=year(today()),L$1&lt;=$I2369,L$1&gt;=$H2369),0,if(and(L$1&lt;=$I2369,L$1&gt;=$H2369),$F2369,"")),if($E2369="Dropped",if(and(L$1&lt;=$I2369,L$1&gt;=$H2369),if(Year($D2369)=L$1,$F2369*0.8,if((year($D2369)+1)=L$1,$F2369*0.6,$F2369*0.4)) ,""),if($E2369="Minors",0,if($E2369="FA Contract",if(and(L$1&lt;=$I2369,L$1&gt;=$H2369),$F2369,""),if($E2369="YP Contract",if(L$1=$H2369,500000,if(L$1=($H2369+1),1000000,if(L$1=($H2369+2),1500000,"")))))))))</f>
        <v/>
      </c>
      <c r="M2369" s="65" t="str">
        <f t="shared" si="3289"/>
        <v/>
      </c>
      <c r="N2369" s="65" t="str">
        <f t="shared" si="3289"/>
        <v/>
      </c>
      <c r="O2369" s="65" t="str">
        <f t="shared" si="3289"/>
        <v/>
      </c>
      <c r="P2369" s="65" t="str">
        <f t="shared" si="3289"/>
        <v/>
      </c>
      <c r="Q2369" s="65" t="str">
        <f t="shared" si="3289"/>
        <v/>
      </c>
      <c r="R2369" s="65" t="str">
        <f t="shared" si="3289"/>
        <v/>
      </c>
      <c r="S2369" s="65" t="str">
        <f t="shared" si="3289"/>
        <v/>
      </c>
      <c r="T2369" s="65" t="str">
        <f t="shared" si="3289"/>
        <v/>
      </c>
      <c r="U2369" s="65" t="str">
        <f t="shared" si="3289"/>
        <v/>
      </c>
      <c r="V2369" s="65" t="str">
        <f t="shared" si="3289"/>
        <v/>
      </c>
      <c r="W2369" s="65" t="str">
        <f t="shared" si="3289"/>
        <v/>
      </c>
      <c r="X2369" s="65" t="str">
        <f t="shared" si="3289"/>
        <v/>
      </c>
      <c r="Y2369" s="65" t="str">
        <f t="shared" si="3289"/>
        <v/>
      </c>
      <c r="Z2369" s="65" t="str">
        <f t="shared" si="3289"/>
        <v/>
      </c>
    </row>
    <row r="2370">
      <c r="B2370" s="23"/>
      <c r="C2370" s="9"/>
      <c r="D2370" s="9"/>
      <c r="E2370" s="9"/>
      <c r="F2370" s="2"/>
      <c r="G2370" s="3"/>
      <c r="I2370" s="64" t="str">
        <f t="shared" si="4"/>
        <v/>
      </c>
      <c r="J2370" s="13" t="str">
        <f t="shared" si="1840"/>
        <v/>
      </c>
      <c r="K2370" s="13" t="str">
        <f t="shared" si="1879"/>
        <v/>
      </c>
      <c r="L2370" s="65" t="str">
        <f t="shared" ref="L2370:Z2370" si="3290">if($E2370="","",if($E2370="Injured",if(and(L$1=year(today()),L$1&lt;=$I2370,L$1&gt;=$H2370),0,if(and(L$1&lt;=$I2370,L$1&gt;=$H2370),$F2370,"")),if($E2370="Dropped",if(and(L$1&lt;=$I2370,L$1&gt;=$H2370),if(Year($D2370)=L$1,$F2370*0.8,if((year($D2370)+1)=L$1,$F2370*0.6,$F2370*0.4)) ,""),if($E2370="Minors",0,if($E2370="FA Contract",if(and(L$1&lt;=$I2370,L$1&gt;=$H2370),$F2370,""),if($E2370="YP Contract",if(L$1=$H2370,500000,if(L$1=($H2370+1),1000000,if(L$1=($H2370+2),1500000,"")))))))))</f>
        <v/>
      </c>
      <c r="M2370" s="65" t="str">
        <f t="shared" si="3290"/>
        <v/>
      </c>
      <c r="N2370" s="65" t="str">
        <f t="shared" si="3290"/>
        <v/>
      </c>
      <c r="O2370" s="65" t="str">
        <f t="shared" si="3290"/>
        <v/>
      </c>
      <c r="P2370" s="65" t="str">
        <f t="shared" si="3290"/>
        <v/>
      </c>
      <c r="Q2370" s="65" t="str">
        <f t="shared" si="3290"/>
        <v/>
      </c>
      <c r="R2370" s="65" t="str">
        <f t="shared" si="3290"/>
        <v/>
      </c>
      <c r="S2370" s="65" t="str">
        <f t="shared" si="3290"/>
        <v/>
      </c>
      <c r="T2370" s="65" t="str">
        <f t="shared" si="3290"/>
        <v/>
      </c>
      <c r="U2370" s="65" t="str">
        <f t="shared" si="3290"/>
        <v/>
      </c>
      <c r="V2370" s="65" t="str">
        <f t="shared" si="3290"/>
        <v/>
      </c>
      <c r="W2370" s="65" t="str">
        <f t="shared" si="3290"/>
        <v/>
      </c>
      <c r="X2370" s="65" t="str">
        <f t="shared" si="3290"/>
        <v/>
      </c>
      <c r="Y2370" s="65" t="str">
        <f t="shared" si="3290"/>
        <v/>
      </c>
      <c r="Z2370" s="65" t="str">
        <f t="shared" si="3290"/>
        <v/>
      </c>
    </row>
    <row r="2371">
      <c r="B2371" s="23"/>
      <c r="C2371" s="9"/>
      <c r="D2371" s="9"/>
      <c r="E2371" s="9"/>
      <c r="F2371" s="2"/>
      <c r="G2371" s="3"/>
      <c r="I2371" s="64" t="str">
        <f t="shared" si="4"/>
        <v/>
      </c>
      <c r="J2371" s="13" t="str">
        <f t="shared" si="1840"/>
        <v/>
      </c>
      <c r="K2371" s="13" t="str">
        <f t="shared" si="1879"/>
        <v/>
      </c>
      <c r="L2371" s="65" t="str">
        <f t="shared" ref="L2371:Z2371" si="3291">if($E2371="","",if($E2371="Injured",if(and(L$1=year(today()),L$1&lt;=$I2371,L$1&gt;=$H2371),0,if(and(L$1&lt;=$I2371,L$1&gt;=$H2371),$F2371,"")),if($E2371="Dropped",if(and(L$1&lt;=$I2371,L$1&gt;=$H2371),if(Year($D2371)=L$1,$F2371*0.8,if((year($D2371)+1)=L$1,$F2371*0.6,$F2371*0.4)) ,""),if($E2371="Minors",0,if($E2371="FA Contract",if(and(L$1&lt;=$I2371,L$1&gt;=$H2371),$F2371,""),if($E2371="YP Contract",if(L$1=$H2371,500000,if(L$1=($H2371+1),1000000,if(L$1=($H2371+2),1500000,"")))))))))</f>
        <v/>
      </c>
      <c r="M2371" s="65" t="str">
        <f t="shared" si="3291"/>
        <v/>
      </c>
      <c r="N2371" s="65" t="str">
        <f t="shared" si="3291"/>
        <v/>
      </c>
      <c r="O2371" s="65" t="str">
        <f t="shared" si="3291"/>
        <v/>
      </c>
      <c r="P2371" s="65" t="str">
        <f t="shared" si="3291"/>
        <v/>
      </c>
      <c r="Q2371" s="65" t="str">
        <f t="shared" si="3291"/>
        <v/>
      </c>
      <c r="R2371" s="65" t="str">
        <f t="shared" si="3291"/>
        <v/>
      </c>
      <c r="S2371" s="65" t="str">
        <f t="shared" si="3291"/>
        <v/>
      </c>
      <c r="T2371" s="65" t="str">
        <f t="shared" si="3291"/>
        <v/>
      </c>
      <c r="U2371" s="65" t="str">
        <f t="shared" si="3291"/>
        <v/>
      </c>
      <c r="V2371" s="65" t="str">
        <f t="shared" si="3291"/>
        <v/>
      </c>
      <c r="W2371" s="65" t="str">
        <f t="shared" si="3291"/>
        <v/>
      </c>
      <c r="X2371" s="65" t="str">
        <f t="shared" si="3291"/>
        <v/>
      </c>
      <c r="Y2371" s="65" t="str">
        <f t="shared" si="3291"/>
        <v/>
      </c>
      <c r="Z2371" s="65" t="str">
        <f t="shared" si="3291"/>
        <v/>
      </c>
    </row>
    <row r="2372">
      <c r="B2372" s="23"/>
      <c r="C2372" s="9"/>
      <c r="D2372" s="9"/>
      <c r="E2372" s="9"/>
      <c r="F2372" s="2"/>
      <c r="G2372" s="3"/>
      <c r="I2372" s="64" t="str">
        <f t="shared" si="4"/>
        <v/>
      </c>
      <c r="J2372" s="13" t="str">
        <f t="shared" si="1840"/>
        <v/>
      </c>
      <c r="K2372" s="13" t="str">
        <f t="shared" si="1879"/>
        <v/>
      </c>
      <c r="L2372" s="65" t="str">
        <f t="shared" ref="L2372:Z2372" si="3292">if($E2372="","",if($E2372="Injured",if(and(L$1=year(today()),L$1&lt;=$I2372,L$1&gt;=$H2372),0,if(and(L$1&lt;=$I2372,L$1&gt;=$H2372),$F2372,"")),if($E2372="Dropped",if(and(L$1&lt;=$I2372,L$1&gt;=$H2372),if(Year($D2372)=L$1,$F2372*0.8,if((year($D2372)+1)=L$1,$F2372*0.6,$F2372*0.4)) ,""),if($E2372="Minors",0,if($E2372="FA Contract",if(and(L$1&lt;=$I2372,L$1&gt;=$H2372),$F2372,""),if($E2372="YP Contract",if(L$1=$H2372,500000,if(L$1=($H2372+1),1000000,if(L$1=($H2372+2),1500000,"")))))))))</f>
        <v/>
      </c>
      <c r="M2372" s="65" t="str">
        <f t="shared" si="3292"/>
        <v/>
      </c>
      <c r="N2372" s="65" t="str">
        <f t="shared" si="3292"/>
        <v/>
      </c>
      <c r="O2372" s="65" t="str">
        <f t="shared" si="3292"/>
        <v/>
      </c>
      <c r="P2372" s="65" t="str">
        <f t="shared" si="3292"/>
        <v/>
      </c>
      <c r="Q2372" s="65" t="str">
        <f t="shared" si="3292"/>
        <v/>
      </c>
      <c r="R2372" s="65" t="str">
        <f t="shared" si="3292"/>
        <v/>
      </c>
      <c r="S2372" s="65" t="str">
        <f t="shared" si="3292"/>
        <v/>
      </c>
      <c r="T2372" s="65" t="str">
        <f t="shared" si="3292"/>
        <v/>
      </c>
      <c r="U2372" s="65" t="str">
        <f t="shared" si="3292"/>
        <v/>
      </c>
      <c r="V2372" s="65" t="str">
        <f t="shared" si="3292"/>
        <v/>
      </c>
      <c r="W2372" s="65" t="str">
        <f t="shared" si="3292"/>
        <v/>
      </c>
      <c r="X2372" s="65" t="str">
        <f t="shared" si="3292"/>
        <v/>
      </c>
      <c r="Y2372" s="65" t="str">
        <f t="shared" si="3292"/>
        <v/>
      </c>
      <c r="Z2372" s="65" t="str">
        <f t="shared" si="3292"/>
        <v/>
      </c>
    </row>
    <row r="2373">
      <c r="B2373" s="23"/>
      <c r="C2373" s="9"/>
      <c r="D2373" s="9"/>
      <c r="E2373" s="9"/>
      <c r="F2373" s="2"/>
      <c r="G2373" s="3"/>
      <c r="I2373" s="64" t="str">
        <f t="shared" si="4"/>
        <v/>
      </c>
      <c r="J2373" s="13" t="str">
        <f t="shared" si="1840"/>
        <v/>
      </c>
      <c r="K2373" s="13" t="str">
        <f t="shared" si="1879"/>
        <v/>
      </c>
      <c r="L2373" s="65" t="str">
        <f t="shared" ref="L2373:Z2373" si="3293">if($E2373="","",if($E2373="Injured",if(and(L$1=year(today()),L$1&lt;=$I2373,L$1&gt;=$H2373),0,if(and(L$1&lt;=$I2373,L$1&gt;=$H2373),$F2373,"")),if($E2373="Dropped",if(and(L$1&lt;=$I2373,L$1&gt;=$H2373),if(Year($D2373)=L$1,$F2373*0.8,if((year($D2373)+1)=L$1,$F2373*0.6,$F2373*0.4)) ,""),if($E2373="Minors",0,if($E2373="FA Contract",if(and(L$1&lt;=$I2373,L$1&gt;=$H2373),$F2373,""),if($E2373="YP Contract",if(L$1=$H2373,500000,if(L$1=($H2373+1),1000000,if(L$1=($H2373+2),1500000,"")))))))))</f>
        <v/>
      </c>
      <c r="M2373" s="65" t="str">
        <f t="shared" si="3293"/>
        <v/>
      </c>
      <c r="N2373" s="65" t="str">
        <f t="shared" si="3293"/>
        <v/>
      </c>
      <c r="O2373" s="65" t="str">
        <f t="shared" si="3293"/>
        <v/>
      </c>
      <c r="P2373" s="65" t="str">
        <f t="shared" si="3293"/>
        <v/>
      </c>
      <c r="Q2373" s="65" t="str">
        <f t="shared" si="3293"/>
        <v/>
      </c>
      <c r="R2373" s="65" t="str">
        <f t="shared" si="3293"/>
        <v/>
      </c>
      <c r="S2373" s="65" t="str">
        <f t="shared" si="3293"/>
        <v/>
      </c>
      <c r="T2373" s="65" t="str">
        <f t="shared" si="3293"/>
        <v/>
      </c>
      <c r="U2373" s="65" t="str">
        <f t="shared" si="3293"/>
        <v/>
      </c>
      <c r="V2373" s="65" t="str">
        <f t="shared" si="3293"/>
        <v/>
      </c>
      <c r="W2373" s="65" t="str">
        <f t="shared" si="3293"/>
        <v/>
      </c>
      <c r="X2373" s="65" t="str">
        <f t="shared" si="3293"/>
        <v/>
      </c>
      <c r="Y2373" s="65" t="str">
        <f t="shared" si="3293"/>
        <v/>
      </c>
      <c r="Z2373" s="65" t="str">
        <f t="shared" si="3293"/>
        <v/>
      </c>
    </row>
    <row r="2374">
      <c r="B2374" s="23"/>
      <c r="C2374" s="9"/>
      <c r="D2374" s="9"/>
      <c r="E2374" s="9"/>
      <c r="F2374" s="2"/>
      <c r="G2374" s="3"/>
      <c r="I2374" s="64" t="str">
        <f t="shared" si="4"/>
        <v/>
      </c>
      <c r="J2374" s="13" t="str">
        <f t="shared" si="1840"/>
        <v/>
      </c>
      <c r="K2374" s="13" t="str">
        <f t="shared" si="1879"/>
        <v/>
      </c>
      <c r="L2374" s="65" t="str">
        <f t="shared" ref="L2374:Z2374" si="3294">if($E2374="","",if($E2374="Injured",if(and(L$1=year(today()),L$1&lt;=$I2374,L$1&gt;=$H2374),0,if(and(L$1&lt;=$I2374,L$1&gt;=$H2374),$F2374,"")),if($E2374="Dropped",if(and(L$1&lt;=$I2374,L$1&gt;=$H2374),if(Year($D2374)=L$1,$F2374*0.8,if((year($D2374)+1)=L$1,$F2374*0.6,$F2374*0.4)) ,""),if($E2374="Minors",0,if($E2374="FA Contract",if(and(L$1&lt;=$I2374,L$1&gt;=$H2374),$F2374,""),if($E2374="YP Contract",if(L$1=$H2374,500000,if(L$1=($H2374+1),1000000,if(L$1=($H2374+2),1500000,"")))))))))</f>
        <v/>
      </c>
      <c r="M2374" s="65" t="str">
        <f t="shared" si="3294"/>
        <v/>
      </c>
      <c r="N2374" s="65" t="str">
        <f t="shared" si="3294"/>
        <v/>
      </c>
      <c r="O2374" s="65" t="str">
        <f t="shared" si="3294"/>
        <v/>
      </c>
      <c r="P2374" s="65" t="str">
        <f t="shared" si="3294"/>
        <v/>
      </c>
      <c r="Q2374" s="65" t="str">
        <f t="shared" si="3294"/>
        <v/>
      </c>
      <c r="R2374" s="65" t="str">
        <f t="shared" si="3294"/>
        <v/>
      </c>
      <c r="S2374" s="65" t="str">
        <f t="shared" si="3294"/>
        <v/>
      </c>
      <c r="T2374" s="65" t="str">
        <f t="shared" si="3294"/>
        <v/>
      </c>
      <c r="U2374" s="65" t="str">
        <f t="shared" si="3294"/>
        <v/>
      </c>
      <c r="V2374" s="65" t="str">
        <f t="shared" si="3294"/>
        <v/>
      </c>
      <c r="W2374" s="65" t="str">
        <f t="shared" si="3294"/>
        <v/>
      </c>
      <c r="X2374" s="65" t="str">
        <f t="shared" si="3294"/>
        <v/>
      </c>
      <c r="Y2374" s="65" t="str">
        <f t="shared" si="3294"/>
        <v/>
      </c>
      <c r="Z2374" s="65" t="str">
        <f t="shared" si="3294"/>
        <v/>
      </c>
    </row>
    <row r="2375">
      <c r="B2375" s="23"/>
      <c r="C2375" s="9"/>
      <c r="D2375" s="9"/>
      <c r="E2375" s="9"/>
      <c r="F2375" s="2"/>
      <c r="G2375" s="3"/>
      <c r="I2375" s="64" t="str">
        <f t="shared" si="4"/>
        <v/>
      </c>
      <c r="J2375" s="13" t="str">
        <f t="shared" si="1840"/>
        <v/>
      </c>
      <c r="K2375" s="13" t="str">
        <f t="shared" si="1879"/>
        <v/>
      </c>
      <c r="L2375" s="65" t="str">
        <f t="shared" ref="L2375:Z2375" si="3295">if($E2375="","",if($E2375="Injured",if(and(L$1=year(today()),L$1&lt;=$I2375,L$1&gt;=$H2375),0,if(and(L$1&lt;=$I2375,L$1&gt;=$H2375),$F2375,"")),if($E2375="Dropped",if(and(L$1&lt;=$I2375,L$1&gt;=$H2375),if(Year($D2375)=L$1,$F2375*0.8,if((year($D2375)+1)=L$1,$F2375*0.6,$F2375*0.4)) ,""),if($E2375="Minors",0,if($E2375="FA Contract",if(and(L$1&lt;=$I2375,L$1&gt;=$H2375),$F2375,""),if($E2375="YP Contract",if(L$1=$H2375,500000,if(L$1=($H2375+1),1000000,if(L$1=($H2375+2),1500000,"")))))))))</f>
        <v/>
      </c>
      <c r="M2375" s="65" t="str">
        <f t="shared" si="3295"/>
        <v/>
      </c>
      <c r="N2375" s="65" t="str">
        <f t="shared" si="3295"/>
        <v/>
      </c>
      <c r="O2375" s="65" t="str">
        <f t="shared" si="3295"/>
        <v/>
      </c>
      <c r="P2375" s="65" t="str">
        <f t="shared" si="3295"/>
        <v/>
      </c>
      <c r="Q2375" s="65" t="str">
        <f t="shared" si="3295"/>
        <v/>
      </c>
      <c r="R2375" s="65" t="str">
        <f t="shared" si="3295"/>
        <v/>
      </c>
      <c r="S2375" s="65" t="str">
        <f t="shared" si="3295"/>
        <v/>
      </c>
      <c r="T2375" s="65" t="str">
        <f t="shared" si="3295"/>
        <v/>
      </c>
      <c r="U2375" s="65" t="str">
        <f t="shared" si="3295"/>
        <v/>
      </c>
      <c r="V2375" s="65" t="str">
        <f t="shared" si="3295"/>
        <v/>
      </c>
      <c r="W2375" s="65" t="str">
        <f t="shared" si="3295"/>
        <v/>
      </c>
      <c r="X2375" s="65" t="str">
        <f t="shared" si="3295"/>
        <v/>
      </c>
      <c r="Y2375" s="65" t="str">
        <f t="shared" si="3295"/>
        <v/>
      </c>
      <c r="Z2375" s="65" t="str">
        <f t="shared" si="3295"/>
        <v/>
      </c>
    </row>
    <row r="2376">
      <c r="B2376" s="23"/>
      <c r="C2376" s="9"/>
      <c r="D2376" s="9"/>
      <c r="E2376" s="9"/>
      <c r="F2376" s="2"/>
      <c r="G2376" s="3"/>
      <c r="I2376" s="64" t="str">
        <f t="shared" si="4"/>
        <v/>
      </c>
      <c r="J2376" s="13" t="str">
        <f t="shared" si="1840"/>
        <v/>
      </c>
      <c r="K2376" s="13" t="str">
        <f t="shared" si="1879"/>
        <v/>
      </c>
      <c r="L2376" s="65" t="str">
        <f t="shared" ref="L2376:Z2376" si="3296">if($E2376="","",if($E2376="Injured",if(and(L$1=year(today()),L$1&lt;=$I2376,L$1&gt;=$H2376),0,if(and(L$1&lt;=$I2376,L$1&gt;=$H2376),$F2376,"")),if($E2376="Dropped",if(and(L$1&lt;=$I2376,L$1&gt;=$H2376),if(Year($D2376)=L$1,$F2376*0.8,if((year($D2376)+1)=L$1,$F2376*0.6,$F2376*0.4)) ,""),if($E2376="Minors",0,if($E2376="FA Contract",if(and(L$1&lt;=$I2376,L$1&gt;=$H2376),$F2376,""),if($E2376="YP Contract",if(L$1=$H2376,500000,if(L$1=($H2376+1),1000000,if(L$1=($H2376+2),1500000,"")))))))))</f>
        <v/>
      </c>
      <c r="M2376" s="65" t="str">
        <f t="shared" si="3296"/>
        <v/>
      </c>
      <c r="N2376" s="65" t="str">
        <f t="shared" si="3296"/>
        <v/>
      </c>
      <c r="O2376" s="65" t="str">
        <f t="shared" si="3296"/>
        <v/>
      </c>
      <c r="P2376" s="65" t="str">
        <f t="shared" si="3296"/>
        <v/>
      </c>
      <c r="Q2376" s="65" t="str">
        <f t="shared" si="3296"/>
        <v/>
      </c>
      <c r="R2376" s="65" t="str">
        <f t="shared" si="3296"/>
        <v/>
      </c>
      <c r="S2376" s="65" t="str">
        <f t="shared" si="3296"/>
        <v/>
      </c>
      <c r="T2376" s="65" t="str">
        <f t="shared" si="3296"/>
        <v/>
      </c>
      <c r="U2376" s="65" t="str">
        <f t="shared" si="3296"/>
        <v/>
      </c>
      <c r="V2376" s="65" t="str">
        <f t="shared" si="3296"/>
        <v/>
      </c>
      <c r="W2376" s="65" t="str">
        <f t="shared" si="3296"/>
        <v/>
      </c>
      <c r="X2376" s="65" t="str">
        <f t="shared" si="3296"/>
        <v/>
      </c>
      <c r="Y2376" s="65" t="str">
        <f t="shared" si="3296"/>
        <v/>
      </c>
      <c r="Z2376" s="65" t="str">
        <f t="shared" si="3296"/>
        <v/>
      </c>
    </row>
    <row r="2377">
      <c r="B2377" s="23"/>
      <c r="C2377" s="9"/>
      <c r="D2377" s="9"/>
      <c r="E2377" s="9"/>
      <c r="F2377" s="2"/>
      <c r="G2377" s="3"/>
      <c r="I2377" s="64" t="str">
        <f t="shared" si="4"/>
        <v/>
      </c>
      <c r="J2377" s="13" t="str">
        <f t="shared" si="1840"/>
        <v/>
      </c>
      <c r="K2377" s="13" t="str">
        <f t="shared" si="1879"/>
        <v/>
      </c>
      <c r="L2377" s="65" t="str">
        <f t="shared" ref="L2377:Z2377" si="3297">if($E2377="","",if($E2377="Injured",if(and(L$1=year(today()),L$1&lt;=$I2377,L$1&gt;=$H2377),0,if(and(L$1&lt;=$I2377,L$1&gt;=$H2377),$F2377,"")),if($E2377="Dropped",if(and(L$1&lt;=$I2377,L$1&gt;=$H2377),if(Year($D2377)=L$1,$F2377*0.8,if((year($D2377)+1)=L$1,$F2377*0.6,$F2377*0.4)) ,""),if($E2377="Minors",0,if($E2377="FA Contract",if(and(L$1&lt;=$I2377,L$1&gt;=$H2377),$F2377,""),if($E2377="YP Contract",if(L$1=$H2377,500000,if(L$1=($H2377+1),1000000,if(L$1=($H2377+2),1500000,"")))))))))</f>
        <v/>
      </c>
      <c r="M2377" s="65" t="str">
        <f t="shared" si="3297"/>
        <v/>
      </c>
      <c r="N2377" s="65" t="str">
        <f t="shared" si="3297"/>
        <v/>
      </c>
      <c r="O2377" s="65" t="str">
        <f t="shared" si="3297"/>
        <v/>
      </c>
      <c r="P2377" s="65" t="str">
        <f t="shared" si="3297"/>
        <v/>
      </c>
      <c r="Q2377" s="65" t="str">
        <f t="shared" si="3297"/>
        <v/>
      </c>
      <c r="R2377" s="65" t="str">
        <f t="shared" si="3297"/>
        <v/>
      </c>
      <c r="S2377" s="65" t="str">
        <f t="shared" si="3297"/>
        <v/>
      </c>
      <c r="T2377" s="65" t="str">
        <f t="shared" si="3297"/>
        <v/>
      </c>
      <c r="U2377" s="65" t="str">
        <f t="shared" si="3297"/>
        <v/>
      </c>
      <c r="V2377" s="65" t="str">
        <f t="shared" si="3297"/>
        <v/>
      </c>
      <c r="W2377" s="65" t="str">
        <f t="shared" si="3297"/>
        <v/>
      </c>
      <c r="X2377" s="65" t="str">
        <f t="shared" si="3297"/>
        <v/>
      </c>
      <c r="Y2377" s="65" t="str">
        <f t="shared" si="3297"/>
        <v/>
      </c>
      <c r="Z2377" s="65" t="str">
        <f t="shared" si="3297"/>
        <v/>
      </c>
    </row>
    <row r="2378">
      <c r="B2378" s="23"/>
      <c r="C2378" s="9"/>
      <c r="D2378" s="9"/>
      <c r="E2378" s="9"/>
      <c r="F2378" s="2"/>
      <c r="G2378" s="3"/>
      <c r="I2378" s="64" t="str">
        <f t="shared" si="4"/>
        <v/>
      </c>
      <c r="J2378" s="13" t="str">
        <f t="shared" si="1840"/>
        <v/>
      </c>
      <c r="K2378" s="13" t="str">
        <f t="shared" si="1879"/>
        <v/>
      </c>
      <c r="L2378" s="65" t="str">
        <f t="shared" ref="L2378:Z2378" si="3298">if($E2378="","",if($E2378="Injured",if(and(L$1=year(today()),L$1&lt;=$I2378,L$1&gt;=$H2378),0,if(and(L$1&lt;=$I2378,L$1&gt;=$H2378),$F2378,"")),if($E2378="Dropped",if(and(L$1&lt;=$I2378,L$1&gt;=$H2378),if(Year($D2378)=L$1,$F2378*0.8,if((year($D2378)+1)=L$1,$F2378*0.6,$F2378*0.4)) ,""),if($E2378="Minors",0,if($E2378="FA Contract",if(and(L$1&lt;=$I2378,L$1&gt;=$H2378),$F2378,""),if($E2378="YP Contract",if(L$1=$H2378,500000,if(L$1=($H2378+1),1000000,if(L$1=($H2378+2),1500000,"")))))))))</f>
        <v/>
      </c>
      <c r="M2378" s="65" t="str">
        <f t="shared" si="3298"/>
        <v/>
      </c>
      <c r="N2378" s="65" t="str">
        <f t="shared" si="3298"/>
        <v/>
      </c>
      <c r="O2378" s="65" t="str">
        <f t="shared" si="3298"/>
        <v/>
      </c>
      <c r="P2378" s="65" t="str">
        <f t="shared" si="3298"/>
        <v/>
      </c>
      <c r="Q2378" s="65" t="str">
        <f t="shared" si="3298"/>
        <v/>
      </c>
      <c r="R2378" s="65" t="str">
        <f t="shared" si="3298"/>
        <v/>
      </c>
      <c r="S2378" s="65" t="str">
        <f t="shared" si="3298"/>
        <v/>
      </c>
      <c r="T2378" s="65" t="str">
        <f t="shared" si="3298"/>
        <v/>
      </c>
      <c r="U2378" s="65" t="str">
        <f t="shared" si="3298"/>
        <v/>
      </c>
      <c r="V2378" s="65" t="str">
        <f t="shared" si="3298"/>
        <v/>
      </c>
      <c r="W2378" s="65" t="str">
        <f t="shared" si="3298"/>
        <v/>
      </c>
      <c r="X2378" s="65" t="str">
        <f t="shared" si="3298"/>
        <v/>
      </c>
      <c r="Y2378" s="65" t="str">
        <f t="shared" si="3298"/>
        <v/>
      </c>
      <c r="Z2378" s="65" t="str">
        <f t="shared" si="3298"/>
        <v/>
      </c>
    </row>
    <row r="2379">
      <c r="B2379" s="23"/>
      <c r="C2379" s="9"/>
      <c r="D2379" s="9"/>
      <c r="E2379" s="9"/>
      <c r="F2379" s="2"/>
      <c r="G2379" s="3"/>
      <c r="I2379" s="64" t="str">
        <f t="shared" si="4"/>
        <v/>
      </c>
      <c r="J2379" s="13" t="str">
        <f t="shared" si="1840"/>
        <v/>
      </c>
      <c r="K2379" s="13" t="str">
        <f t="shared" si="1879"/>
        <v/>
      </c>
      <c r="L2379" s="65" t="str">
        <f t="shared" ref="L2379:Z2379" si="3299">if($E2379="","",if($E2379="Injured",if(and(L$1=year(today()),L$1&lt;=$I2379,L$1&gt;=$H2379),0,if(and(L$1&lt;=$I2379,L$1&gt;=$H2379),$F2379,"")),if($E2379="Dropped",if(and(L$1&lt;=$I2379,L$1&gt;=$H2379),if(Year($D2379)=L$1,$F2379*0.8,if((year($D2379)+1)=L$1,$F2379*0.6,$F2379*0.4)) ,""),if($E2379="Minors",0,if($E2379="FA Contract",if(and(L$1&lt;=$I2379,L$1&gt;=$H2379),$F2379,""),if($E2379="YP Contract",if(L$1=$H2379,500000,if(L$1=($H2379+1),1000000,if(L$1=($H2379+2),1500000,"")))))))))</f>
        <v/>
      </c>
      <c r="M2379" s="65" t="str">
        <f t="shared" si="3299"/>
        <v/>
      </c>
      <c r="N2379" s="65" t="str">
        <f t="shared" si="3299"/>
        <v/>
      </c>
      <c r="O2379" s="65" t="str">
        <f t="shared" si="3299"/>
        <v/>
      </c>
      <c r="P2379" s="65" t="str">
        <f t="shared" si="3299"/>
        <v/>
      </c>
      <c r="Q2379" s="65" t="str">
        <f t="shared" si="3299"/>
        <v/>
      </c>
      <c r="R2379" s="65" t="str">
        <f t="shared" si="3299"/>
        <v/>
      </c>
      <c r="S2379" s="65" t="str">
        <f t="shared" si="3299"/>
        <v/>
      </c>
      <c r="T2379" s="65" t="str">
        <f t="shared" si="3299"/>
        <v/>
      </c>
      <c r="U2379" s="65" t="str">
        <f t="shared" si="3299"/>
        <v/>
      </c>
      <c r="V2379" s="65" t="str">
        <f t="shared" si="3299"/>
        <v/>
      </c>
      <c r="W2379" s="65" t="str">
        <f t="shared" si="3299"/>
        <v/>
      </c>
      <c r="X2379" s="65" t="str">
        <f t="shared" si="3299"/>
        <v/>
      </c>
      <c r="Y2379" s="65" t="str">
        <f t="shared" si="3299"/>
        <v/>
      </c>
      <c r="Z2379" s="65" t="str">
        <f t="shared" si="3299"/>
        <v/>
      </c>
    </row>
    <row r="2380">
      <c r="B2380" s="23"/>
      <c r="C2380" s="9"/>
      <c r="D2380" s="9"/>
      <c r="E2380" s="9"/>
      <c r="F2380" s="2"/>
      <c r="G2380" s="3"/>
      <c r="I2380" s="64" t="str">
        <f t="shared" si="4"/>
        <v/>
      </c>
      <c r="J2380" s="13" t="str">
        <f t="shared" si="1840"/>
        <v/>
      </c>
      <c r="K2380" s="13" t="str">
        <f t="shared" si="1879"/>
        <v/>
      </c>
      <c r="L2380" s="65" t="str">
        <f t="shared" ref="L2380:Z2380" si="3300">if($E2380="","",if($E2380="Injured",if(and(L$1=year(today()),L$1&lt;=$I2380,L$1&gt;=$H2380),0,if(and(L$1&lt;=$I2380,L$1&gt;=$H2380),$F2380,"")),if($E2380="Dropped",if(and(L$1&lt;=$I2380,L$1&gt;=$H2380),if(Year($D2380)=L$1,$F2380*0.8,if((year($D2380)+1)=L$1,$F2380*0.6,$F2380*0.4)) ,""),if($E2380="Minors",0,if($E2380="FA Contract",if(and(L$1&lt;=$I2380,L$1&gt;=$H2380),$F2380,""),if($E2380="YP Contract",if(L$1=$H2380,500000,if(L$1=($H2380+1),1000000,if(L$1=($H2380+2),1500000,"")))))))))</f>
        <v/>
      </c>
      <c r="M2380" s="65" t="str">
        <f t="shared" si="3300"/>
        <v/>
      </c>
      <c r="N2380" s="65" t="str">
        <f t="shared" si="3300"/>
        <v/>
      </c>
      <c r="O2380" s="65" t="str">
        <f t="shared" si="3300"/>
        <v/>
      </c>
      <c r="P2380" s="65" t="str">
        <f t="shared" si="3300"/>
        <v/>
      </c>
      <c r="Q2380" s="65" t="str">
        <f t="shared" si="3300"/>
        <v/>
      </c>
      <c r="R2380" s="65" t="str">
        <f t="shared" si="3300"/>
        <v/>
      </c>
      <c r="S2380" s="65" t="str">
        <f t="shared" si="3300"/>
        <v/>
      </c>
      <c r="T2380" s="65" t="str">
        <f t="shared" si="3300"/>
        <v/>
      </c>
      <c r="U2380" s="65" t="str">
        <f t="shared" si="3300"/>
        <v/>
      </c>
      <c r="V2380" s="65" t="str">
        <f t="shared" si="3300"/>
        <v/>
      </c>
      <c r="W2380" s="65" t="str">
        <f t="shared" si="3300"/>
        <v/>
      </c>
      <c r="X2380" s="65" t="str">
        <f t="shared" si="3300"/>
        <v/>
      </c>
      <c r="Y2380" s="65" t="str">
        <f t="shared" si="3300"/>
        <v/>
      </c>
      <c r="Z2380" s="65" t="str">
        <f t="shared" si="3300"/>
        <v/>
      </c>
    </row>
    <row r="2381">
      <c r="B2381" s="23"/>
      <c r="C2381" s="9"/>
      <c r="D2381" s="9"/>
      <c r="E2381" s="9"/>
      <c r="F2381" s="2"/>
      <c r="G2381" s="3"/>
      <c r="I2381" s="64" t="str">
        <f t="shared" si="4"/>
        <v/>
      </c>
      <c r="J2381" s="13" t="str">
        <f t="shared" si="1840"/>
        <v/>
      </c>
      <c r="K2381" s="13" t="str">
        <f t="shared" si="1879"/>
        <v/>
      </c>
      <c r="L2381" s="65" t="str">
        <f t="shared" ref="L2381:Z2381" si="3301">if($E2381="","",if($E2381="Injured",if(and(L$1=year(today()),L$1&lt;=$I2381,L$1&gt;=$H2381),0,if(and(L$1&lt;=$I2381,L$1&gt;=$H2381),$F2381,"")),if($E2381="Dropped",if(and(L$1&lt;=$I2381,L$1&gt;=$H2381),if(Year($D2381)=L$1,$F2381*0.8,if((year($D2381)+1)=L$1,$F2381*0.6,$F2381*0.4)) ,""),if($E2381="Minors",0,if($E2381="FA Contract",if(and(L$1&lt;=$I2381,L$1&gt;=$H2381),$F2381,""),if($E2381="YP Contract",if(L$1=$H2381,500000,if(L$1=($H2381+1),1000000,if(L$1=($H2381+2),1500000,"")))))))))</f>
        <v/>
      </c>
      <c r="M2381" s="65" t="str">
        <f t="shared" si="3301"/>
        <v/>
      </c>
      <c r="N2381" s="65" t="str">
        <f t="shared" si="3301"/>
        <v/>
      </c>
      <c r="O2381" s="65" t="str">
        <f t="shared" si="3301"/>
        <v/>
      </c>
      <c r="P2381" s="65" t="str">
        <f t="shared" si="3301"/>
        <v/>
      </c>
      <c r="Q2381" s="65" t="str">
        <f t="shared" si="3301"/>
        <v/>
      </c>
      <c r="R2381" s="65" t="str">
        <f t="shared" si="3301"/>
        <v/>
      </c>
      <c r="S2381" s="65" t="str">
        <f t="shared" si="3301"/>
        <v/>
      </c>
      <c r="T2381" s="65" t="str">
        <f t="shared" si="3301"/>
        <v/>
      </c>
      <c r="U2381" s="65" t="str">
        <f t="shared" si="3301"/>
        <v/>
      </c>
      <c r="V2381" s="65" t="str">
        <f t="shared" si="3301"/>
        <v/>
      </c>
      <c r="W2381" s="65" t="str">
        <f t="shared" si="3301"/>
        <v/>
      </c>
      <c r="X2381" s="65" t="str">
        <f t="shared" si="3301"/>
        <v/>
      </c>
      <c r="Y2381" s="65" t="str">
        <f t="shared" si="3301"/>
        <v/>
      </c>
      <c r="Z2381" s="65" t="str">
        <f t="shared" si="3301"/>
        <v/>
      </c>
    </row>
    <row r="2382">
      <c r="B2382" s="23"/>
      <c r="C2382" s="9"/>
      <c r="D2382" s="9"/>
      <c r="E2382" s="9"/>
      <c r="F2382" s="2"/>
      <c r="G2382" s="3"/>
      <c r="I2382" s="64" t="str">
        <f t="shared" si="4"/>
        <v/>
      </c>
      <c r="J2382" s="13" t="str">
        <f t="shared" si="1840"/>
        <v/>
      </c>
      <c r="K2382" s="13" t="str">
        <f t="shared" si="1879"/>
        <v/>
      </c>
      <c r="L2382" s="65" t="str">
        <f t="shared" ref="L2382:Z2382" si="3302">if($E2382="","",if($E2382="Injured",if(and(L$1=year(today()),L$1&lt;=$I2382,L$1&gt;=$H2382),0,if(and(L$1&lt;=$I2382,L$1&gt;=$H2382),$F2382,"")),if($E2382="Dropped",if(and(L$1&lt;=$I2382,L$1&gt;=$H2382),if(Year($D2382)=L$1,$F2382*0.8,if((year($D2382)+1)=L$1,$F2382*0.6,$F2382*0.4)) ,""),if($E2382="Minors",0,if($E2382="FA Contract",if(and(L$1&lt;=$I2382,L$1&gt;=$H2382),$F2382,""),if($E2382="YP Contract",if(L$1=$H2382,500000,if(L$1=($H2382+1),1000000,if(L$1=($H2382+2),1500000,"")))))))))</f>
        <v/>
      </c>
      <c r="M2382" s="65" t="str">
        <f t="shared" si="3302"/>
        <v/>
      </c>
      <c r="N2382" s="65" t="str">
        <f t="shared" si="3302"/>
        <v/>
      </c>
      <c r="O2382" s="65" t="str">
        <f t="shared" si="3302"/>
        <v/>
      </c>
      <c r="P2382" s="65" t="str">
        <f t="shared" si="3302"/>
        <v/>
      </c>
      <c r="Q2382" s="65" t="str">
        <f t="shared" si="3302"/>
        <v/>
      </c>
      <c r="R2382" s="65" t="str">
        <f t="shared" si="3302"/>
        <v/>
      </c>
      <c r="S2382" s="65" t="str">
        <f t="shared" si="3302"/>
        <v/>
      </c>
      <c r="T2382" s="65" t="str">
        <f t="shared" si="3302"/>
        <v/>
      </c>
      <c r="U2382" s="65" t="str">
        <f t="shared" si="3302"/>
        <v/>
      </c>
      <c r="V2382" s="65" t="str">
        <f t="shared" si="3302"/>
        <v/>
      </c>
      <c r="W2382" s="65" t="str">
        <f t="shared" si="3302"/>
        <v/>
      </c>
      <c r="X2382" s="65" t="str">
        <f t="shared" si="3302"/>
        <v/>
      </c>
      <c r="Y2382" s="65" t="str">
        <f t="shared" si="3302"/>
        <v/>
      </c>
      <c r="Z2382" s="65" t="str">
        <f t="shared" si="3302"/>
        <v/>
      </c>
    </row>
    <row r="2383">
      <c r="B2383" s="23"/>
      <c r="C2383" s="9"/>
      <c r="D2383" s="9"/>
      <c r="E2383" s="9"/>
      <c r="F2383" s="2"/>
      <c r="G2383" s="3"/>
      <c r="I2383" s="64" t="str">
        <f t="shared" si="4"/>
        <v/>
      </c>
      <c r="J2383" s="13" t="str">
        <f t="shared" si="1840"/>
        <v/>
      </c>
      <c r="K2383" s="13" t="str">
        <f t="shared" si="1879"/>
        <v/>
      </c>
      <c r="L2383" s="65" t="str">
        <f t="shared" ref="L2383:Z2383" si="3303">if($E2383="","",if($E2383="Injured",if(and(L$1=year(today()),L$1&lt;=$I2383,L$1&gt;=$H2383),0,if(and(L$1&lt;=$I2383,L$1&gt;=$H2383),$F2383,"")),if($E2383="Dropped",if(and(L$1&lt;=$I2383,L$1&gt;=$H2383),if(Year($D2383)=L$1,$F2383*0.8,if((year($D2383)+1)=L$1,$F2383*0.6,$F2383*0.4)) ,""),if($E2383="Minors",0,if($E2383="FA Contract",if(and(L$1&lt;=$I2383,L$1&gt;=$H2383),$F2383,""),if($E2383="YP Contract",if(L$1=$H2383,500000,if(L$1=($H2383+1),1000000,if(L$1=($H2383+2),1500000,"")))))))))</f>
        <v/>
      </c>
      <c r="M2383" s="65" t="str">
        <f t="shared" si="3303"/>
        <v/>
      </c>
      <c r="N2383" s="65" t="str">
        <f t="shared" si="3303"/>
        <v/>
      </c>
      <c r="O2383" s="65" t="str">
        <f t="shared" si="3303"/>
        <v/>
      </c>
      <c r="P2383" s="65" t="str">
        <f t="shared" si="3303"/>
        <v/>
      </c>
      <c r="Q2383" s="65" t="str">
        <f t="shared" si="3303"/>
        <v/>
      </c>
      <c r="R2383" s="65" t="str">
        <f t="shared" si="3303"/>
        <v/>
      </c>
      <c r="S2383" s="65" t="str">
        <f t="shared" si="3303"/>
        <v/>
      </c>
      <c r="T2383" s="65" t="str">
        <f t="shared" si="3303"/>
        <v/>
      </c>
      <c r="U2383" s="65" t="str">
        <f t="shared" si="3303"/>
        <v/>
      </c>
      <c r="V2383" s="65" t="str">
        <f t="shared" si="3303"/>
        <v/>
      </c>
      <c r="W2383" s="65" t="str">
        <f t="shared" si="3303"/>
        <v/>
      </c>
      <c r="X2383" s="65" t="str">
        <f t="shared" si="3303"/>
        <v/>
      </c>
      <c r="Y2383" s="65" t="str">
        <f t="shared" si="3303"/>
        <v/>
      </c>
      <c r="Z2383" s="65" t="str">
        <f t="shared" si="3303"/>
        <v/>
      </c>
    </row>
    <row r="2384">
      <c r="B2384" s="23"/>
      <c r="C2384" s="9"/>
      <c r="D2384" s="9"/>
      <c r="E2384" s="9"/>
      <c r="F2384" s="2"/>
      <c r="G2384" s="3"/>
      <c r="I2384" s="64" t="str">
        <f t="shared" si="4"/>
        <v/>
      </c>
      <c r="J2384" s="13" t="str">
        <f t="shared" si="1840"/>
        <v/>
      </c>
      <c r="K2384" s="13" t="str">
        <f t="shared" si="1879"/>
        <v/>
      </c>
      <c r="L2384" s="65" t="str">
        <f t="shared" ref="L2384:Z2384" si="3304">if($E2384="","",if($E2384="Injured",if(and(L$1=year(today()),L$1&lt;=$I2384,L$1&gt;=$H2384),0,if(and(L$1&lt;=$I2384,L$1&gt;=$H2384),$F2384,"")),if($E2384="Dropped",if(and(L$1&lt;=$I2384,L$1&gt;=$H2384),if(Year($D2384)=L$1,$F2384*0.8,if((year($D2384)+1)=L$1,$F2384*0.6,$F2384*0.4)) ,""),if($E2384="Minors",0,if($E2384="FA Contract",if(and(L$1&lt;=$I2384,L$1&gt;=$H2384),$F2384,""),if($E2384="YP Contract",if(L$1=$H2384,500000,if(L$1=($H2384+1),1000000,if(L$1=($H2384+2),1500000,"")))))))))</f>
        <v/>
      </c>
      <c r="M2384" s="65" t="str">
        <f t="shared" si="3304"/>
        <v/>
      </c>
      <c r="N2384" s="65" t="str">
        <f t="shared" si="3304"/>
        <v/>
      </c>
      <c r="O2384" s="65" t="str">
        <f t="shared" si="3304"/>
        <v/>
      </c>
      <c r="P2384" s="65" t="str">
        <f t="shared" si="3304"/>
        <v/>
      </c>
      <c r="Q2384" s="65" t="str">
        <f t="shared" si="3304"/>
        <v/>
      </c>
      <c r="R2384" s="65" t="str">
        <f t="shared" si="3304"/>
        <v/>
      </c>
      <c r="S2384" s="65" t="str">
        <f t="shared" si="3304"/>
        <v/>
      </c>
      <c r="T2384" s="65" t="str">
        <f t="shared" si="3304"/>
        <v/>
      </c>
      <c r="U2384" s="65" t="str">
        <f t="shared" si="3304"/>
        <v/>
      </c>
      <c r="V2384" s="65" t="str">
        <f t="shared" si="3304"/>
        <v/>
      </c>
      <c r="W2384" s="65" t="str">
        <f t="shared" si="3304"/>
        <v/>
      </c>
      <c r="X2384" s="65" t="str">
        <f t="shared" si="3304"/>
        <v/>
      </c>
      <c r="Y2384" s="65" t="str">
        <f t="shared" si="3304"/>
        <v/>
      </c>
      <c r="Z2384" s="65" t="str">
        <f t="shared" si="3304"/>
        <v/>
      </c>
    </row>
    <row r="2385">
      <c r="B2385" s="23"/>
      <c r="C2385" s="9"/>
      <c r="D2385" s="9"/>
      <c r="E2385" s="9"/>
      <c r="F2385" s="2"/>
      <c r="G2385" s="3"/>
      <c r="I2385" s="64" t="str">
        <f t="shared" si="4"/>
        <v/>
      </c>
      <c r="J2385" s="13" t="str">
        <f t="shared" si="1840"/>
        <v/>
      </c>
      <c r="K2385" s="13" t="str">
        <f t="shared" si="1879"/>
        <v/>
      </c>
      <c r="L2385" s="65" t="str">
        <f t="shared" ref="L2385:Z2385" si="3305">if($E2385="","",if($E2385="Injured",if(and(L$1=year(today()),L$1&lt;=$I2385,L$1&gt;=$H2385),0,if(and(L$1&lt;=$I2385,L$1&gt;=$H2385),$F2385,"")),if($E2385="Dropped",if(and(L$1&lt;=$I2385,L$1&gt;=$H2385),if(Year($D2385)=L$1,$F2385*0.8,if((year($D2385)+1)=L$1,$F2385*0.6,$F2385*0.4)) ,""),if($E2385="Minors",0,if($E2385="FA Contract",if(and(L$1&lt;=$I2385,L$1&gt;=$H2385),$F2385,""),if($E2385="YP Contract",if(L$1=$H2385,500000,if(L$1=($H2385+1),1000000,if(L$1=($H2385+2),1500000,"")))))))))</f>
        <v/>
      </c>
      <c r="M2385" s="65" t="str">
        <f t="shared" si="3305"/>
        <v/>
      </c>
      <c r="N2385" s="65" t="str">
        <f t="shared" si="3305"/>
        <v/>
      </c>
      <c r="O2385" s="65" t="str">
        <f t="shared" si="3305"/>
        <v/>
      </c>
      <c r="P2385" s="65" t="str">
        <f t="shared" si="3305"/>
        <v/>
      </c>
      <c r="Q2385" s="65" t="str">
        <f t="shared" si="3305"/>
        <v/>
      </c>
      <c r="R2385" s="65" t="str">
        <f t="shared" si="3305"/>
        <v/>
      </c>
      <c r="S2385" s="65" t="str">
        <f t="shared" si="3305"/>
        <v/>
      </c>
      <c r="T2385" s="65" t="str">
        <f t="shared" si="3305"/>
        <v/>
      </c>
      <c r="U2385" s="65" t="str">
        <f t="shared" si="3305"/>
        <v/>
      </c>
      <c r="V2385" s="65" t="str">
        <f t="shared" si="3305"/>
        <v/>
      </c>
      <c r="W2385" s="65" t="str">
        <f t="shared" si="3305"/>
        <v/>
      </c>
      <c r="X2385" s="65" t="str">
        <f t="shared" si="3305"/>
        <v/>
      </c>
      <c r="Y2385" s="65" t="str">
        <f t="shared" si="3305"/>
        <v/>
      </c>
      <c r="Z2385" s="65" t="str">
        <f t="shared" si="3305"/>
        <v/>
      </c>
    </row>
    <row r="2386">
      <c r="B2386" s="23"/>
      <c r="C2386" s="9"/>
      <c r="D2386" s="9"/>
      <c r="E2386" s="9"/>
      <c r="F2386" s="2"/>
      <c r="G2386" s="3"/>
      <c r="I2386" s="64" t="str">
        <f t="shared" si="4"/>
        <v/>
      </c>
      <c r="J2386" s="13" t="str">
        <f t="shared" si="1840"/>
        <v/>
      </c>
      <c r="K2386" s="13" t="str">
        <f t="shared" si="1879"/>
        <v/>
      </c>
      <c r="L2386" s="65" t="str">
        <f t="shared" ref="L2386:Z2386" si="3306">if($E2386="","",if($E2386="Injured",if(and(L$1=year(today()),L$1&lt;=$I2386,L$1&gt;=$H2386),0,if(and(L$1&lt;=$I2386,L$1&gt;=$H2386),$F2386,"")),if($E2386="Dropped",if(and(L$1&lt;=$I2386,L$1&gt;=$H2386),if(Year($D2386)=L$1,$F2386*0.8,if((year($D2386)+1)=L$1,$F2386*0.6,$F2386*0.4)) ,""),if($E2386="Minors",0,if($E2386="FA Contract",if(and(L$1&lt;=$I2386,L$1&gt;=$H2386),$F2386,""),if($E2386="YP Contract",if(L$1=$H2386,500000,if(L$1=($H2386+1),1000000,if(L$1=($H2386+2),1500000,"")))))))))</f>
        <v/>
      </c>
      <c r="M2386" s="65" t="str">
        <f t="shared" si="3306"/>
        <v/>
      </c>
      <c r="N2386" s="65" t="str">
        <f t="shared" si="3306"/>
        <v/>
      </c>
      <c r="O2386" s="65" t="str">
        <f t="shared" si="3306"/>
        <v/>
      </c>
      <c r="P2386" s="65" t="str">
        <f t="shared" si="3306"/>
        <v/>
      </c>
      <c r="Q2386" s="65" t="str">
        <f t="shared" si="3306"/>
        <v/>
      </c>
      <c r="R2386" s="65" t="str">
        <f t="shared" si="3306"/>
        <v/>
      </c>
      <c r="S2386" s="65" t="str">
        <f t="shared" si="3306"/>
        <v/>
      </c>
      <c r="T2386" s="65" t="str">
        <f t="shared" si="3306"/>
        <v/>
      </c>
      <c r="U2386" s="65" t="str">
        <f t="shared" si="3306"/>
        <v/>
      </c>
      <c r="V2386" s="65" t="str">
        <f t="shared" si="3306"/>
        <v/>
      </c>
      <c r="W2386" s="65" t="str">
        <f t="shared" si="3306"/>
        <v/>
      </c>
      <c r="X2386" s="65" t="str">
        <f t="shared" si="3306"/>
        <v/>
      </c>
      <c r="Y2386" s="65" t="str">
        <f t="shared" si="3306"/>
        <v/>
      </c>
      <c r="Z2386" s="65" t="str">
        <f t="shared" si="3306"/>
        <v/>
      </c>
    </row>
    <row r="2387">
      <c r="B2387" s="23"/>
      <c r="C2387" s="9"/>
      <c r="D2387" s="9"/>
      <c r="E2387" s="9"/>
      <c r="F2387" s="2"/>
      <c r="G2387" s="3"/>
      <c r="I2387" s="64" t="str">
        <f t="shared" si="4"/>
        <v/>
      </c>
      <c r="J2387" s="13" t="str">
        <f t="shared" si="1840"/>
        <v/>
      </c>
      <c r="K2387" s="13" t="str">
        <f t="shared" si="1879"/>
        <v/>
      </c>
      <c r="L2387" s="65" t="str">
        <f t="shared" ref="L2387:Z2387" si="3307">if($E2387="","",if($E2387="Injured",if(and(L$1=year(today()),L$1&lt;=$I2387,L$1&gt;=$H2387),0,if(and(L$1&lt;=$I2387,L$1&gt;=$H2387),$F2387,"")),if($E2387="Dropped",if(and(L$1&lt;=$I2387,L$1&gt;=$H2387),if(Year($D2387)=L$1,$F2387*0.8,if((year($D2387)+1)=L$1,$F2387*0.6,$F2387*0.4)) ,""),if($E2387="Minors",0,if($E2387="FA Contract",if(and(L$1&lt;=$I2387,L$1&gt;=$H2387),$F2387,""),if($E2387="YP Contract",if(L$1=$H2387,500000,if(L$1=($H2387+1),1000000,if(L$1=($H2387+2),1500000,"")))))))))</f>
        <v/>
      </c>
      <c r="M2387" s="65" t="str">
        <f t="shared" si="3307"/>
        <v/>
      </c>
      <c r="N2387" s="65" t="str">
        <f t="shared" si="3307"/>
        <v/>
      </c>
      <c r="O2387" s="65" t="str">
        <f t="shared" si="3307"/>
        <v/>
      </c>
      <c r="P2387" s="65" t="str">
        <f t="shared" si="3307"/>
        <v/>
      </c>
      <c r="Q2387" s="65" t="str">
        <f t="shared" si="3307"/>
        <v/>
      </c>
      <c r="R2387" s="65" t="str">
        <f t="shared" si="3307"/>
        <v/>
      </c>
      <c r="S2387" s="65" t="str">
        <f t="shared" si="3307"/>
        <v/>
      </c>
      <c r="T2387" s="65" t="str">
        <f t="shared" si="3307"/>
        <v/>
      </c>
      <c r="U2387" s="65" t="str">
        <f t="shared" si="3307"/>
        <v/>
      </c>
      <c r="V2387" s="65" t="str">
        <f t="shared" si="3307"/>
        <v/>
      </c>
      <c r="W2387" s="65" t="str">
        <f t="shared" si="3307"/>
        <v/>
      </c>
      <c r="X2387" s="65" t="str">
        <f t="shared" si="3307"/>
        <v/>
      </c>
      <c r="Y2387" s="65" t="str">
        <f t="shared" si="3307"/>
        <v/>
      </c>
      <c r="Z2387" s="65" t="str">
        <f t="shared" si="3307"/>
        <v/>
      </c>
    </row>
    <row r="2388">
      <c r="B2388" s="23"/>
      <c r="C2388" s="9"/>
      <c r="D2388" s="9"/>
      <c r="E2388" s="9"/>
      <c r="F2388" s="2"/>
      <c r="G2388" s="3"/>
      <c r="I2388" s="64" t="str">
        <f t="shared" si="4"/>
        <v/>
      </c>
      <c r="J2388" s="13" t="str">
        <f t="shared" si="1840"/>
        <v/>
      </c>
      <c r="K2388" s="13" t="str">
        <f t="shared" si="1879"/>
        <v/>
      </c>
      <c r="L2388" s="65" t="str">
        <f t="shared" ref="L2388:Z2388" si="3308">if($E2388="","",if($E2388="Injured",if(and(L$1=year(today()),L$1&lt;=$I2388,L$1&gt;=$H2388),0,if(and(L$1&lt;=$I2388,L$1&gt;=$H2388),$F2388,"")),if($E2388="Dropped",if(and(L$1&lt;=$I2388,L$1&gt;=$H2388),if(Year($D2388)=L$1,$F2388*0.8,if((year($D2388)+1)=L$1,$F2388*0.6,$F2388*0.4)) ,""),if($E2388="Minors",0,if($E2388="FA Contract",if(and(L$1&lt;=$I2388,L$1&gt;=$H2388),$F2388,""),if($E2388="YP Contract",if(L$1=$H2388,500000,if(L$1=($H2388+1),1000000,if(L$1=($H2388+2),1500000,"")))))))))</f>
        <v/>
      </c>
      <c r="M2388" s="65" t="str">
        <f t="shared" si="3308"/>
        <v/>
      </c>
      <c r="N2388" s="65" t="str">
        <f t="shared" si="3308"/>
        <v/>
      </c>
      <c r="O2388" s="65" t="str">
        <f t="shared" si="3308"/>
        <v/>
      </c>
      <c r="P2388" s="65" t="str">
        <f t="shared" si="3308"/>
        <v/>
      </c>
      <c r="Q2388" s="65" t="str">
        <f t="shared" si="3308"/>
        <v/>
      </c>
      <c r="R2388" s="65" t="str">
        <f t="shared" si="3308"/>
        <v/>
      </c>
      <c r="S2388" s="65" t="str">
        <f t="shared" si="3308"/>
        <v/>
      </c>
      <c r="T2388" s="65" t="str">
        <f t="shared" si="3308"/>
        <v/>
      </c>
      <c r="U2388" s="65" t="str">
        <f t="shared" si="3308"/>
        <v/>
      </c>
      <c r="V2388" s="65" t="str">
        <f t="shared" si="3308"/>
        <v/>
      </c>
      <c r="W2388" s="65" t="str">
        <f t="shared" si="3308"/>
        <v/>
      </c>
      <c r="X2388" s="65" t="str">
        <f t="shared" si="3308"/>
        <v/>
      </c>
      <c r="Y2388" s="65" t="str">
        <f t="shared" si="3308"/>
        <v/>
      </c>
      <c r="Z2388" s="65" t="str">
        <f t="shared" si="3308"/>
        <v/>
      </c>
    </row>
    <row r="2389">
      <c r="B2389" s="23"/>
      <c r="C2389" s="9"/>
      <c r="D2389" s="9"/>
      <c r="E2389" s="9"/>
      <c r="F2389" s="2"/>
      <c r="G2389" s="3"/>
      <c r="I2389" s="64" t="str">
        <f t="shared" si="4"/>
        <v/>
      </c>
      <c r="J2389" s="13" t="str">
        <f t="shared" si="1840"/>
        <v/>
      </c>
      <c r="K2389" s="13" t="str">
        <f t="shared" si="1879"/>
        <v/>
      </c>
      <c r="L2389" s="65" t="str">
        <f t="shared" ref="L2389:Z2389" si="3309">if($E2389="","",if($E2389="Injured",if(and(L$1=year(today()),L$1&lt;=$I2389,L$1&gt;=$H2389),0,if(and(L$1&lt;=$I2389,L$1&gt;=$H2389),$F2389,"")),if($E2389="Dropped",if(and(L$1&lt;=$I2389,L$1&gt;=$H2389),if(Year($D2389)=L$1,$F2389*0.8,if((year($D2389)+1)=L$1,$F2389*0.6,$F2389*0.4)) ,""),if($E2389="Minors",0,if($E2389="FA Contract",if(and(L$1&lt;=$I2389,L$1&gt;=$H2389),$F2389,""),if($E2389="YP Contract",if(L$1=$H2389,500000,if(L$1=($H2389+1),1000000,if(L$1=($H2389+2),1500000,"")))))))))</f>
        <v/>
      </c>
      <c r="M2389" s="65" t="str">
        <f t="shared" si="3309"/>
        <v/>
      </c>
      <c r="N2389" s="65" t="str">
        <f t="shared" si="3309"/>
        <v/>
      </c>
      <c r="O2389" s="65" t="str">
        <f t="shared" si="3309"/>
        <v/>
      </c>
      <c r="P2389" s="65" t="str">
        <f t="shared" si="3309"/>
        <v/>
      </c>
      <c r="Q2389" s="65" t="str">
        <f t="shared" si="3309"/>
        <v/>
      </c>
      <c r="R2389" s="65" t="str">
        <f t="shared" si="3309"/>
        <v/>
      </c>
      <c r="S2389" s="65" t="str">
        <f t="shared" si="3309"/>
        <v/>
      </c>
      <c r="T2389" s="65" t="str">
        <f t="shared" si="3309"/>
        <v/>
      </c>
      <c r="U2389" s="65" t="str">
        <f t="shared" si="3309"/>
        <v/>
      </c>
      <c r="V2389" s="65" t="str">
        <f t="shared" si="3309"/>
        <v/>
      </c>
      <c r="W2389" s="65" t="str">
        <f t="shared" si="3309"/>
        <v/>
      </c>
      <c r="X2389" s="65" t="str">
        <f t="shared" si="3309"/>
        <v/>
      </c>
      <c r="Y2389" s="65" t="str">
        <f t="shared" si="3309"/>
        <v/>
      </c>
      <c r="Z2389" s="65" t="str">
        <f t="shared" si="3309"/>
        <v/>
      </c>
    </row>
    <row r="2390">
      <c r="B2390" s="23"/>
      <c r="C2390" s="9"/>
      <c r="D2390" s="9"/>
      <c r="E2390" s="9"/>
      <c r="F2390" s="2"/>
      <c r="G2390" s="3"/>
      <c r="I2390" s="64" t="str">
        <f t="shared" si="4"/>
        <v/>
      </c>
      <c r="J2390" s="13" t="str">
        <f t="shared" si="1840"/>
        <v/>
      </c>
      <c r="K2390" s="13" t="str">
        <f t="shared" si="1879"/>
        <v/>
      </c>
      <c r="L2390" s="65" t="str">
        <f t="shared" ref="L2390:Z2390" si="3310">if($E2390="","",if($E2390="Injured",if(and(L$1=year(today()),L$1&lt;=$I2390,L$1&gt;=$H2390),0,if(and(L$1&lt;=$I2390,L$1&gt;=$H2390),$F2390,"")),if($E2390="Dropped",if(and(L$1&lt;=$I2390,L$1&gt;=$H2390),if(Year($D2390)=L$1,$F2390*0.8,if((year($D2390)+1)=L$1,$F2390*0.6,$F2390*0.4)) ,""),if($E2390="Minors",0,if($E2390="FA Contract",if(and(L$1&lt;=$I2390,L$1&gt;=$H2390),$F2390,""),if($E2390="YP Contract",if(L$1=$H2390,500000,if(L$1=($H2390+1),1000000,if(L$1=($H2390+2),1500000,"")))))))))</f>
        <v/>
      </c>
      <c r="M2390" s="65" t="str">
        <f t="shared" si="3310"/>
        <v/>
      </c>
      <c r="N2390" s="65" t="str">
        <f t="shared" si="3310"/>
        <v/>
      </c>
      <c r="O2390" s="65" t="str">
        <f t="shared" si="3310"/>
        <v/>
      </c>
      <c r="P2390" s="65" t="str">
        <f t="shared" si="3310"/>
        <v/>
      </c>
      <c r="Q2390" s="65" t="str">
        <f t="shared" si="3310"/>
        <v/>
      </c>
      <c r="R2390" s="65" t="str">
        <f t="shared" si="3310"/>
        <v/>
      </c>
      <c r="S2390" s="65" t="str">
        <f t="shared" si="3310"/>
        <v/>
      </c>
      <c r="T2390" s="65" t="str">
        <f t="shared" si="3310"/>
        <v/>
      </c>
      <c r="U2390" s="65" t="str">
        <f t="shared" si="3310"/>
        <v/>
      </c>
      <c r="V2390" s="65" t="str">
        <f t="shared" si="3310"/>
        <v/>
      </c>
      <c r="W2390" s="65" t="str">
        <f t="shared" si="3310"/>
        <v/>
      </c>
      <c r="X2390" s="65" t="str">
        <f t="shared" si="3310"/>
        <v/>
      </c>
      <c r="Y2390" s="65" t="str">
        <f t="shared" si="3310"/>
        <v/>
      </c>
      <c r="Z2390" s="65" t="str">
        <f t="shared" si="3310"/>
        <v/>
      </c>
    </row>
    <row r="2391">
      <c r="B2391" s="23"/>
      <c r="C2391" s="9"/>
      <c r="D2391" s="9"/>
      <c r="E2391" s="9"/>
      <c r="F2391" s="2"/>
      <c r="G2391" s="3"/>
      <c r="I2391" s="64" t="str">
        <f t="shared" si="4"/>
        <v/>
      </c>
      <c r="J2391" s="13" t="str">
        <f t="shared" si="1840"/>
        <v/>
      </c>
      <c r="K2391" s="13" t="str">
        <f t="shared" si="1879"/>
        <v/>
      </c>
      <c r="L2391" s="65" t="str">
        <f t="shared" ref="L2391:Z2391" si="3311">if($E2391="","",if($E2391="Injured",if(and(L$1=year(today()),L$1&lt;=$I2391,L$1&gt;=$H2391),0,if(and(L$1&lt;=$I2391,L$1&gt;=$H2391),$F2391,"")),if($E2391="Dropped",if(and(L$1&lt;=$I2391,L$1&gt;=$H2391),if(Year($D2391)=L$1,$F2391*0.8,if((year($D2391)+1)=L$1,$F2391*0.6,$F2391*0.4)) ,""),if($E2391="Minors",0,if($E2391="FA Contract",if(and(L$1&lt;=$I2391,L$1&gt;=$H2391),$F2391,""),if($E2391="YP Contract",if(L$1=$H2391,500000,if(L$1=($H2391+1),1000000,if(L$1=($H2391+2),1500000,"")))))))))</f>
        <v/>
      </c>
      <c r="M2391" s="65" t="str">
        <f t="shared" si="3311"/>
        <v/>
      </c>
      <c r="N2391" s="65" t="str">
        <f t="shared" si="3311"/>
        <v/>
      </c>
      <c r="O2391" s="65" t="str">
        <f t="shared" si="3311"/>
        <v/>
      </c>
      <c r="P2391" s="65" t="str">
        <f t="shared" si="3311"/>
        <v/>
      </c>
      <c r="Q2391" s="65" t="str">
        <f t="shared" si="3311"/>
        <v/>
      </c>
      <c r="R2391" s="65" t="str">
        <f t="shared" si="3311"/>
        <v/>
      </c>
      <c r="S2391" s="65" t="str">
        <f t="shared" si="3311"/>
        <v/>
      </c>
      <c r="T2391" s="65" t="str">
        <f t="shared" si="3311"/>
        <v/>
      </c>
      <c r="U2391" s="65" t="str">
        <f t="shared" si="3311"/>
        <v/>
      </c>
      <c r="V2391" s="65" t="str">
        <f t="shared" si="3311"/>
        <v/>
      </c>
      <c r="W2391" s="65" t="str">
        <f t="shared" si="3311"/>
        <v/>
      </c>
      <c r="X2391" s="65" t="str">
        <f t="shared" si="3311"/>
        <v/>
      </c>
      <c r="Y2391" s="65" t="str">
        <f t="shared" si="3311"/>
        <v/>
      </c>
      <c r="Z2391" s="65" t="str">
        <f t="shared" si="3311"/>
        <v/>
      </c>
    </row>
    <row r="2392">
      <c r="B2392" s="23"/>
      <c r="C2392" s="9"/>
      <c r="D2392" s="9"/>
      <c r="E2392" s="9"/>
      <c r="F2392" s="2"/>
      <c r="G2392" s="3"/>
      <c r="I2392" s="64" t="str">
        <f t="shared" si="4"/>
        <v/>
      </c>
      <c r="J2392" s="13" t="str">
        <f t="shared" si="1840"/>
        <v/>
      </c>
      <c r="K2392" s="13" t="str">
        <f t="shared" si="1879"/>
        <v/>
      </c>
      <c r="L2392" s="65" t="str">
        <f t="shared" ref="L2392:Z2392" si="3312">if($E2392="","",if($E2392="Injured",if(and(L$1=year(today()),L$1&lt;=$I2392,L$1&gt;=$H2392),0,if(and(L$1&lt;=$I2392,L$1&gt;=$H2392),$F2392,"")),if($E2392="Dropped",if(and(L$1&lt;=$I2392,L$1&gt;=$H2392),if(Year($D2392)=L$1,$F2392*0.8,if((year($D2392)+1)=L$1,$F2392*0.6,$F2392*0.4)) ,""),if($E2392="Minors",0,if($E2392="FA Contract",if(and(L$1&lt;=$I2392,L$1&gt;=$H2392),$F2392,""),if($E2392="YP Contract",if(L$1=$H2392,500000,if(L$1=($H2392+1),1000000,if(L$1=($H2392+2),1500000,"")))))))))</f>
        <v/>
      </c>
      <c r="M2392" s="65" t="str">
        <f t="shared" si="3312"/>
        <v/>
      </c>
      <c r="N2392" s="65" t="str">
        <f t="shared" si="3312"/>
        <v/>
      </c>
      <c r="O2392" s="65" t="str">
        <f t="shared" si="3312"/>
        <v/>
      </c>
      <c r="P2392" s="65" t="str">
        <f t="shared" si="3312"/>
        <v/>
      </c>
      <c r="Q2392" s="65" t="str">
        <f t="shared" si="3312"/>
        <v/>
      </c>
      <c r="R2392" s="65" t="str">
        <f t="shared" si="3312"/>
        <v/>
      </c>
      <c r="S2392" s="65" t="str">
        <f t="shared" si="3312"/>
        <v/>
      </c>
      <c r="T2392" s="65" t="str">
        <f t="shared" si="3312"/>
        <v/>
      </c>
      <c r="U2392" s="65" t="str">
        <f t="shared" si="3312"/>
        <v/>
      </c>
      <c r="V2392" s="65" t="str">
        <f t="shared" si="3312"/>
        <v/>
      </c>
      <c r="W2392" s="65" t="str">
        <f t="shared" si="3312"/>
        <v/>
      </c>
      <c r="X2392" s="65" t="str">
        <f t="shared" si="3312"/>
        <v/>
      </c>
      <c r="Y2392" s="65" t="str">
        <f t="shared" si="3312"/>
        <v/>
      </c>
      <c r="Z2392" s="65" t="str">
        <f t="shared" si="3312"/>
        <v/>
      </c>
    </row>
    <row r="2393">
      <c r="B2393" s="23"/>
      <c r="C2393" s="9"/>
      <c r="D2393" s="9"/>
      <c r="E2393" s="9"/>
      <c r="F2393" s="2"/>
      <c r="G2393" s="3"/>
      <c r="I2393" s="64" t="str">
        <f t="shared" si="4"/>
        <v/>
      </c>
      <c r="J2393" s="13" t="str">
        <f t="shared" si="1840"/>
        <v/>
      </c>
      <c r="K2393" s="13" t="str">
        <f t="shared" si="1879"/>
        <v/>
      </c>
      <c r="L2393" s="65" t="str">
        <f t="shared" ref="L2393:Z2393" si="3313">if($E2393="","",if($E2393="Injured",if(and(L$1=year(today()),L$1&lt;=$I2393,L$1&gt;=$H2393),0,if(and(L$1&lt;=$I2393,L$1&gt;=$H2393),$F2393,"")),if($E2393="Dropped",if(and(L$1&lt;=$I2393,L$1&gt;=$H2393),if(Year($D2393)=L$1,$F2393*0.8,if((year($D2393)+1)=L$1,$F2393*0.6,$F2393*0.4)) ,""),if($E2393="Minors",0,if($E2393="FA Contract",if(and(L$1&lt;=$I2393,L$1&gt;=$H2393),$F2393,""),if($E2393="YP Contract",if(L$1=$H2393,500000,if(L$1=($H2393+1),1000000,if(L$1=($H2393+2),1500000,"")))))))))</f>
        <v/>
      </c>
      <c r="M2393" s="65" t="str">
        <f t="shared" si="3313"/>
        <v/>
      </c>
      <c r="N2393" s="65" t="str">
        <f t="shared" si="3313"/>
        <v/>
      </c>
      <c r="O2393" s="65" t="str">
        <f t="shared" si="3313"/>
        <v/>
      </c>
      <c r="P2393" s="65" t="str">
        <f t="shared" si="3313"/>
        <v/>
      </c>
      <c r="Q2393" s="65" t="str">
        <f t="shared" si="3313"/>
        <v/>
      </c>
      <c r="R2393" s="65" t="str">
        <f t="shared" si="3313"/>
        <v/>
      </c>
      <c r="S2393" s="65" t="str">
        <f t="shared" si="3313"/>
        <v/>
      </c>
      <c r="T2393" s="65" t="str">
        <f t="shared" si="3313"/>
        <v/>
      </c>
      <c r="U2393" s="65" t="str">
        <f t="shared" si="3313"/>
        <v/>
      </c>
      <c r="V2393" s="65" t="str">
        <f t="shared" si="3313"/>
        <v/>
      </c>
      <c r="W2393" s="65" t="str">
        <f t="shared" si="3313"/>
        <v/>
      </c>
      <c r="X2393" s="65" t="str">
        <f t="shared" si="3313"/>
        <v/>
      </c>
      <c r="Y2393" s="65" t="str">
        <f t="shared" si="3313"/>
        <v/>
      </c>
      <c r="Z2393" s="65" t="str">
        <f t="shared" si="3313"/>
        <v/>
      </c>
    </row>
    <row r="2394">
      <c r="B2394" s="23"/>
      <c r="C2394" s="9"/>
      <c r="D2394" s="9"/>
      <c r="E2394" s="9"/>
      <c r="F2394" s="2"/>
      <c r="G2394" s="3"/>
      <c r="I2394" s="64" t="str">
        <f t="shared" si="4"/>
        <v/>
      </c>
      <c r="J2394" s="13" t="str">
        <f t="shared" si="1840"/>
        <v/>
      </c>
      <c r="K2394" s="13" t="str">
        <f t="shared" si="1879"/>
        <v/>
      </c>
      <c r="L2394" s="65" t="str">
        <f t="shared" ref="L2394:Z2394" si="3314">if($E2394="","",if($E2394="Injured",if(and(L$1=year(today()),L$1&lt;=$I2394,L$1&gt;=$H2394),0,if(and(L$1&lt;=$I2394,L$1&gt;=$H2394),$F2394,"")),if($E2394="Dropped",if(and(L$1&lt;=$I2394,L$1&gt;=$H2394),if(Year($D2394)=L$1,$F2394*0.8,if((year($D2394)+1)=L$1,$F2394*0.6,$F2394*0.4)) ,""),if($E2394="Minors",0,if($E2394="FA Contract",if(and(L$1&lt;=$I2394,L$1&gt;=$H2394),$F2394,""),if($E2394="YP Contract",if(L$1=$H2394,500000,if(L$1=($H2394+1),1000000,if(L$1=($H2394+2),1500000,"")))))))))</f>
        <v/>
      </c>
      <c r="M2394" s="65" t="str">
        <f t="shared" si="3314"/>
        <v/>
      </c>
      <c r="N2394" s="65" t="str">
        <f t="shared" si="3314"/>
        <v/>
      </c>
      <c r="O2394" s="65" t="str">
        <f t="shared" si="3314"/>
        <v/>
      </c>
      <c r="P2394" s="65" t="str">
        <f t="shared" si="3314"/>
        <v/>
      </c>
      <c r="Q2394" s="65" t="str">
        <f t="shared" si="3314"/>
        <v/>
      </c>
      <c r="R2394" s="65" t="str">
        <f t="shared" si="3314"/>
        <v/>
      </c>
      <c r="S2394" s="65" t="str">
        <f t="shared" si="3314"/>
        <v/>
      </c>
      <c r="T2394" s="65" t="str">
        <f t="shared" si="3314"/>
        <v/>
      </c>
      <c r="U2394" s="65" t="str">
        <f t="shared" si="3314"/>
        <v/>
      </c>
      <c r="V2394" s="65" t="str">
        <f t="shared" si="3314"/>
        <v/>
      </c>
      <c r="W2394" s="65" t="str">
        <f t="shared" si="3314"/>
        <v/>
      </c>
      <c r="X2394" s="65" t="str">
        <f t="shared" si="3314"/>
        <v/>
      </c>
      <c r="Y2394" s="65" t="str">
        <f t="shared" si="3314"/>
        <v/>
      </c>
      <c r="Z2394" s="65" t="str">
        <f t="shared" si="3314"/>
        <v/>
      </c>
    </row>
    <row r="2395">
      <c r="B2395" s="23"/>
      <c r="C2395" s="9"/>
      <c r="D2395" s="9"/>
      <c r="E2395" s="9"/>
      <c r="F2395" s="2"/>
      <c r="G2395" s="3"/>
      <c r="I2395" s="64" t="str">
        <f t="shared" si="4"/>
        <v/>
      </c>
      <c r="J2395" s="13" t="str">
        <f t="shared" si="1840"/>
        <v/>
      </c>
      <c r="K2395" s="13" t="str">
        <f t="shared" si="1879"/>
        <v/>
      </c>
      <c r="L2395" s="65" t="str">
        <f t="shared" ref="L2395:Z2395" si="3315">if($E2395="","",if($E2395="Injured",if(and(L$1=year(today()),L$1&lt;=$I2395,L$1&gt;=$H2395),0,if(and(L$1&lt;=$I2395,L$1&gt;=$H2395),$F2395,"")),if($E2395="Dropped",if(and(L$1&lt;=$I2395,L$1&gt;=$H2395),if(Year($D2395)=L$1,$F2395*0.8,if((year($D2395)+1)=L$1,$F2395*0.6,$F2395*0.4)) ,""),if($E2395="Minors",0,if($E2395="FA Contract",if(and(L$1&lt;=$I2395,L$1&gt;=$H2395),$F2395,""),if($E2395="YP Contract",if(L$1=$H2395,500000,if(L$1=($H2395+1),1000000,if(L$1=($H2395+2),1500000,"")))))))))</f>
        <v/>
      </c>
      <c r="M2395" s="65" t="str">
        <f t="shared" si="3315"/>
        <v/>
      </c>
      <c r="N2395" s="65" t="str">
        <f t="shared" si="3315"/>
        <v/>
      </c>
      <c r="O2395" s="65" t="str">
        <f t="shared" si="3315"/>
        <v/>
      </c>
      <c r="P2395" s="65" t="str">
        <f t="shared" si="3315"/>
        <v/>
      </c>
      <c r="Q2395" s="65" t="str">
        <f t="shared" si="3315"/>
        <v/>
      </c>
      <c r="R2395" s="65" t="str">
        <f t="shared" si="3315"/>
        <v/>
      </c>
      <c r="S2395" s="65" t="str">
        <f t="shared" si="3315"/>
        <v/>
      </c>
      <c r="T2395" s="65" t="str">
        <f t="shared" si="3315"/>
        <v/>
      </c>
      <c r="U2395" s="65" t="str">
        <f t="shared" si="3315"/>
        <v/>
      </c>
      <c r="V2395" s="65" t="str">
        <f t="shared" si="3315"/>
        <v/>
      </c>
      <c r="W2395" s="65" t="str">
        <f t="shared" si="3315"/>
        <v/>
      </c>
      <c r="X2395" s="65" t="str">
        <f t="shared" si="3315"/>
        <v/>
      </c>
      <c r="Y2395" s="65" t="str">
        <f t="shared" si="3315"/>
        <v/>
      </c>
      <c r="Z2395" s="65" t="str">
        <f t="shared" si="3315"/>
        <v/>
      </c>
    </row>
    <row r="2396">
      <c r="B2396" s="23"/>
      <c r="C2396" s="9"/>
      <c r="D2396" s="9"/>
      <c r="E2396" s="9"/>
      <c r="F2396" s="2"/>
      <c r="G2396" s="3"/>
      <c r="I2396" s="64" t="str">
        <f t="shared" si="4"/>
        <v/>
      </c>
      <c r="J2396" s="13" t="str">
        <f t="shared" si="1840"/>
        <v/>
      </c>
      <c r="K2396" s="13" t="str">
        <f t="shared" si="1879"/>
        <v/>
      </c>
      <c r="L2396" s="65" t="str">
        <f t="shared" ref="L2396:Z2396" si="3316">if($E2396="","",if($E2396="Injured",if(and(L$1=year(today()),L$1&lt;=$I2396,L$1&gt;=$H2396),0,if(and(L$1&lt;=$I2396,L$1&gt;=$H2396),$F2396,"")),if($E2396="Dropped",if(and(L$1&lt;=$I2396,L$1&gt;=$H2396),if(Year($D2396)=L$1,$F2396*0.8,if((year($D2396)+1)=L$1,$F2396*0.6,$F2396*0.4)) ,""),if($E2396="Minors",0,if($E2396="FA Contract",if(and(L$1&lt;=$I2396,L$1&gt;=$H2396),$F2396,""),if($E2396="YP Contract",if(L$1=$H2396,500000,if(L$1=($H2396+1),1000000,if(L$1=($H2396+2),1500000,"")))))))))</f>
        <v/>
      </c>
      <c r="M2396" s="65" t="str">
        <f t="shared" si="3316"/>
        <v/>
      </c>
      <c r="N2396" s="65" t="str">
        <f t="shared" si="3316"/>
        <v/>
      </c>
      <c r="O2396" s="65" t="str">
        <f t="shared" si="3316"/>
        <v/>
      </c>
      <c r="P2396" s="65" t="str">
        <f t="shared" si="3316"/>
        <v/>
      </c>
      <c r="Q2396" s="65" t="str">
        <f t="shared" si="3316"/>
        <v/>
      </c>
      <c r="R2396" s="65" t="str">
        <f t="shared" si="3316"/>
        <v/>
      </c>
      <c r="S2396" s="65" t="str">
        <f t="shared" si="3316"/>
        <v/>
      </c>
      <c r="T2396" s="65" t="str">
        <f t="shared" si="3316"/>
        <v/>
      </c>
      <c r="U2396" s="65" t="str">
        <f t="shared" si="3316"/>
        <v/>
      </c>
      <c r="V2396" s="65" t="str">
        <f t="shared" si="3316"/>
        <v/>
      </c>
      <c r="W2396" s="65" t="str">
        <f t="shared" si="3316"/>
        <v/>
      </c>
      <c r="X2396" s="65" t="str">
        <f t="shared" si="3316"/>
        <v/>
      </c>
      <c r="Y2396" s="65" t="str">
        <f t="shared" si="3316"/>
        <v/>
      </c>
      <c r="Z2396" s="65" t="str">
        <f t="shared" si="3316"/>
        <v/>
      </c>
    </row>
    <row r="2397">
      <c r="B2397" s="23"/>
      <c r="C2397" s="9"/>
      <c r="D2397" s="9"/>
      <c r="E2397" s="9"/>
      <c r="F2397" s="2"/>
      <c r="G2397" s="3"/>
      <c r="I2397" s="64" t="str">
        <f t="shared" si="4"/>
        <v/>
      </c>
      <c r="J2397" s="13" t="str">
        <f t="shared" si="1840"/>
        <v/>
      </c>
      <c r="K2397" s="13" t="str">
        <f t="shared" si="1879"/>
        <v/>
      </c>
      <c r="L2397" s="65" t="str">
        <f t="shared" ref="L2397:Z2397" si="3317">if($E2397="","",if($E2397="Injured",if(and(L$1=year(today()),L$1&lt;=$I2397,L$1&gt;=$H2397),0,if(and(L$1&lt;=$I2397,L$1&gt;=$H2397),$F2397,"")),if($E2397="Dropped",if(and(L$1&lt;=$I2397,L$1&gt;=$H2397),if(Year($D2397)=L$1,$F2397*0.8,if((year($D2397)+1)=L$1,$F2397*0.6,$F2397*0.4)) ,""),if($E2397="Minors",0,if($E2397="FA Contract",if(and(L$1&lt;=$I2397,L$1&gt;=$H2397),$F2397,""),if($E2397="YP Contract",if(L$1=$H2397,500000,if(L$1=($H2397+1),1000000,if(L$1=($H2397+2),1500000,"")))))))))</f>
        <v/>
      </c>
      <c r="M2397" s="65" t="str">
        <f t="shared" si="3317"/>
        <v/>
      </c>
      <c r="N2397" s="65" t="str">
        <f t="shared" si="3317"/>
        <v/>
      </c>
      <c r="O2397" s="65" t="str">
        <f t="shared" si="3317"/>
        <v/>
      </c>
      <c r="P2397" s="65" t="str">
        <f t="shared" si="3317"/>
        <v/>
      </c>
      <c r="Q2397" s="65" t="str">
        <f t="shared" si="3317"/>
        <v/>
      </c>
      <c r="R2397" s="65" t="str">
        <f t="shared" si="3317"/>
        <v/>
      </c>
      <c r="S2397" s="65" t="str">
        <f t="shared" si="3317"/>
        <v/>
      </c>
      <c r="T2397" s="65" t="str">
        <f t="shared" si="3317"/>
        <v/>
      </c>
      <c r="U2397" s="65" t="str">
        <f t="shared" si="3317"/>
        <v/>
      </c>
      <c r="V2397" s="65" t="str">
        <f t="shared" si="3317"/>
        <v/>
      </c>
      <c r="W2397" s="65" t="str">
        <f t="shared" si="3317"/>
        <v/>
      </c>
      <c r="X2397" s="65" t="str">
        <f t="shared" si="3317"/>
        <v/>
      </c>
      <c r="Y2397" s="65" t="str">
        <f t="shared" si="3317"/>
        <v/>
      </c>
      <c r="Z2397" s="65" t="str">
        <f t="shared" si="3317"/>
        <v/>
      </c>
    </row>
    <row r="2398">
      <c r="B2398" s="23"/>
      <c r="C2398" s="9"/>
      <c r="D2398" s="9"/>
      <c r="E2398" s="9"/>
      <c r="F2398" s="2"/>
      <c r="G2398" s="3"/>
      <c r="I2398" s="64" t="str">
        <f t="shared" si="4"/>
        <v/>
      </c>
      <c r="J2398" s="13" t="str">
        <f t="shared" si="1840"/>
        <v/>
      </c>
      <c r="K2398" s="13" t="str">
        <f t="shared" si="1879"/>
        <v/>
      </c>
      <c r="L2398" s="65" t="str">
        <f t="shared" ref="L2398:Z2398" si="3318">if($E2398="","",if($E2398="Injured",if(and(L$1=year(today()),L$1&lt;=$I2398,L$1&gt;=$H2398),0,if(and(L$1&lt;=$I2398,L$1&gt;=$H2398),$F2398,"")),if($E2398="Dropped",if(and(L$1&lt;=$I2398,L$1&gt;=$H2398),if(Year($D2398)=L$1,$F2398*0.8,if((year($D2398)+1)=L$1,$F2398*0.6,$F2398*0.4)) ,""),if($E2398="Minors",0,if($E2398="FA Contract",if(and(L$1&lt;=$I2398,L$1&gt;=$H2398),$F2398,""),if($E2398="YP Contract",if(L$1=$H2398,500000,if(L$1=($H2398+1),1000000,if(L$1=($H2398+2),1500000,"")))))))))</f>
        <v/>
      </c>
      <c r="M2398" s="65" t="str">
        <f t="shared" si="3318"/>
        <v/>
      </c>
      <c r="N2398" s="65" t="str">
        <f t="shared" si="3318"/>
        <v/>
      </c>
      <c r="O2398" s="65" t="str">
        <f t="shared" si="3318"/>
        <v/>
      </c>
      <c r="P2398" s="65" t="str">
        <f t="shared" si="3318"/>
        <v/>
      </c>
      <c r="Q2398" s="65" t="str">
        <f t="shared" si="3318"/>
        <v/>
      </c>
      <c r="R2398" s="65" t="str">
        <f t="shared" si="3318"/>
        <v/>
      </c>
      <c r="S2398" s="65" t="str">
        <f t="shared" si="3318"/>
        <v/>
      </c>
      <c r="T2398" s="65" t="str">
        <f t="shared" si="3318"/>
        <v/>
      </c>
      <c r="U2398" s="65" t="str">
        <f t="shared" si="3318"/>
        <v/>
      </c>
      <c r="V2398" s="65" t="str">
        <f t="shared" si="3318"/>
        <v/>
      </c>
      <c r="W2398" s="65" t="str">
        <f t="shared" si="3318"/>
        <v/>
      </c>
      <c r="X2398" s="65" t="str">
        <f t="shared" si="3318"/>
        <v/>
      </c>
      <c r="Y2398" s="65" t="str">
        <f t="shared" si="3318"/>
        <v/>
      </c>
      <c r="Z2398" s="65" t="str">
        <f t="shared" si="3318"/>
        <v/>
      </c>
    </row>
    <row r="2399">
      <c r="B2399" s="23"/>
      <c r="C2399" s="9"/>
      <c r="D2399" s="9"/>
      <c r="E2399" s="9"/>
      <c r="F2399" s="2"/>
      <c r="G2399" s="3"/>
      <c r="I2399" s="64" t="str">
        <f t="shared" si="4"/>
        <v/>
      </c>
      <c r="J2399" s="13" t="str">
        <f t="shared" si="1840"/>
        <v/>
      </c>
      <c r="K2399" s="13" t="str">
        <f t="shared" si="1879"/>
        <v/>
      </c>
      <c r="L2399" s="65" t="str">
        <f t="shared" ref="L2399:Z2399" si="3319">if($E2399="","",if($E2399="Injured",if(and(L$1=year(today()),L$1&lt;=$I2399,L$1&gt;=$H2399),0,if(and(L$1&lt;=$I2399,L$1&gt;=$H2399),$F2399,"")),if($E2399="Dropped",if(and(L$1&lt;=$I2399,L$1&gt;=$H2399),if(Year($D2399)=L$1,$F2399*0.8,if((year($D2399)+1)=L$1,$F2399*0.6,$F2399*0.4)) ,""),if($E2399="Minors",0,if($E2399="FA Contract",if(and(L$1&lt;=$I2399,L$1&gt;=$H2399),$F2399,""),if($E2399="YP Contract",if(L$1=$H2399,500000,if(L$1=($H2399+1),1000000,if(L$1=($H2399+2),1500000,"")))))))))</f>
        <v/>
      </c>
      <c r="M2399" s="65" t="str">
        <f t="shared" si="3319"/>
        <v/>
      </c>
      <c r="N2399" s="65" t="str">
        <f t="shared" si="3319"/>
        <v/>
      </c>
      <c r="O2399" s="65" t="str">
        <f t="shared" si="3319"/>
        <v/>
      </c>
      <c r="P2399" s="65" t="str">
        <f t="shared" si="3319"/>
        <v/>
      </c>
      <c r="Q2399" s="65" t="str">
        <f t="shared" si="3319"/>
        <v/>
      </c>
      <c r="R2399" s="65" t="str">
        <f t="shared" si="3319"/>
        <v/>
      </c>
      <c r="S2399" s="65" t="str">
        <f t="shared" si="3319"/>
        <v/>
      </c>
      <c r="T2399" s="65" t="str">
        <f t="shared" si="3319"/>
        <v/>
      </c>
      <c r="U2399" s="65" t="str">
        <f t="shared" si="3319"/>
        <v/>
      </c>
      <c r="V2399" s="65" t="str">
        <f t="shared" si="3319"/>
        <v/>
      </c>
      <c r="W2399" s="65" t="str">
        <f t="shared" si="3319"/>
        <v/>
      </c>
      <c r="X2399" s="65" t="str">
        <f t="shared" si="3319"/>
        <v/>
      </c>
      <c r="Y2399" s="65" t="str">
        <f t="shared" si="3319"/>
        <v/>
      </c>
      <c r="Z2399" s="65" t="str">
        <f t="shared" si="3319"/>
        <v/>
      </c>
    </row>
    <row r="2400">
      <c r="B2400" s="23"/>
      <c r="C2400" s="9"/>
      <c r="D2400" s="9"/>
      <c r="E2400" s="9"/>
      <c r="F2400" s="2"/>
      <c r="G2400" s="3"/>
      <c r="I2400" s="64" t="str">
        <f t="shared" si="4"/>
        <v/>
      </c>
      <c r="J2400" s="13" t="str">
        <f t="shared" si="1840"/>
        <v/>
      </c>
      <c r="K2400" s="13" t="str">
        <f t="shared" si="1879"/>
        <v/>
      </c>
      <c r="L2400" s="65" t="str">
        <f t="shared" ref="L2400:Z2400" si="3320">if($E2400="","",if($E2400="Injured",if(and(L$1=year(today()),L$1&lt;=$I2400,L$1&gt;=$H2400),0,if(and(L$1&lt;=$I2400,L$1&gt;=$H2400),$F2400,"")),if($E2400="Dropped",if(and(L$1&lt;=$I2400,L$1&gt;=$H2400),if(Year($D2400)=L$1,$F2400*0.8,if((year($D2400)+1)=L$1,$F2400*0.6,$F2400*0.4)) ,""),if($E2400="Minors",0,if($E2400="FA Contract",if(and(L$1&lt;=$I2400,L$1&gt;=$H2400),$F2400,""),if($E2400="YP Contract",if(L$1=$H2400,500000,if(L$1=($H2400+1),1000000,if(L$1=($H2400+2),1500000,"")))))))))</f>
        <v/>
      </c>
      <c r="M2400" s="65" t="str">
        <f t="shared" si="3320"/>
        <v/>
      </c>
      <c r="N2400" s="65" t="str">
        <f t="shared" si="3320"/>
        <v/>
      </c>
      <c r="O2400" s="65" t="str">
        <f t="shared" si="3320"/>
        <v/>
      </c>
      <c r="P2400" s="65" t="str">
        <f t="shared" si="3320"/>
        <v/>
      </c>
      <c r="Q2400" s="65" t="str">
        <f t="shared" si="3320"/>
        <v/>
      </c>
      <c r="R2400" s="65" t="str">
        <f t="shared" si="3320"/>
        <v/>
      </c>
      <c r="S2400" s="65" t="str">
        <f t="shared" si="3320"/>
        <v/>
      </c>
      <c r="T2400" s="65" t="str">
        <f t="shared" si="3320"/>
        <v/>
      </c>
      <c r="U2400" s="65" t="str">
        <f t="shared" si="3320"/>
        <v/>
      </c>
      <c r="V2400" s="65" t="str">
        <f t="shared" si="3320"/>
        <v/>
      </c>
      <c r="W2400" s="65" t="str">
        <f t="shared" si="3320"/>
        <v/>
      </c>
      <c r="X2400" s="65" t="str">
        <f t="shared" si="3320"/>
        <v/>
      </c>
      <c r="Y2400" s="65" t="str">
        <f t="shared" si="3320"/>
        <v/>
      </c>
      <c r="Z2400" s="65" t="str">
        <f t="shared" si="3320"/>
        <v/>
      </c>
    </row>
    <row r="2401">
      <c r="B2401" s="23"/>
      <c r="C2401" s="9"/>
      <c r="D2401" s="9"/>
      <c r="E2401" s="9"/>
      <c r="F2401" s="2"/>
      <c r="G2401" s="3"/>
      <c r="I2401" s="64" t="str">
        <f t="shared" si="4"/>
        <v/>
      </c>
      <c r="J2401" s="13" t="str">
        <f t="shared" si="1840"/>
        <v/>
      </c>
      <c r="K2401" s="13" t="str">
        <f t="shared" si="1879"/>
        <v/>
      </c>
      <c r="L2401" s="65" t="str">
        <f t="shared" ref="L2401:Z2401" si="3321">if($E2401="","",if($E2401="Injured",if(and(L$1=year(today()),L$1&lt;=$I2401,L$1&gt;=$H2401),0,if(and(L$1&lt;=$I2401,L$1&gt;=$H2401),$F2401,"")),if($E2401="Dropped",if(and(L$1&lt;=$I2401,L$1&gt;=$H2401),if(Year($D2401)=L$1,$F2401*0.8,if((year($D2401)+1)=L$1,$F2401*0.6,$F2401*0.4)) ,""),if($E2401="Minors",0,if($E2401="FA Contract",if(and(L$1&lt;=$I2401,L$1&gt;=$H2401),$F2401,""),if($E2401="YP Contract",if(L$1=$H2401,500000,if(L$1=($H2401+1),1000000,if(L$1=($H2401+2),1500000,"")))))))))</f>
        <v/>
      </c>
      <c r="M2401" s="65" t="str">
        <f t="shared" si="3321"/>
        <v/>
      </c>
      <c r="N2401" s="65" t="str">
        <f t="shared" si="3321"/>
        <v/>
      </c>
      <c r="O2401" s="65" t="str">
        <f t="shared" si="3321"/>
        <v/>
      </c>
      <c r="P2401" s="65" t="str">
        <f t="shared" si="3321"/>
        <v/>
      </c>
      <c r="Q2401" s="65" t="str">
        <f t="shared" si="3321"/>
        <v/>
      </c>
      <c r="R2401" s="65" t="str">
        <f t="shared" si="3321"/>
        <v/>
      </c>
      <c r="S2401" s="65" t="str">
        <f t="shared" si="3321"/>
        <v/>
      </c>
      <c r="T2401" s="65" t="str">
        <f t="shared" si="3321"/>
        <v/>
      </c>
      <c r="U2401" s="65" t="str">
        <f t="shared" si="3321"/>
        <v/>
      </c>
      <c r="V2401" s="65" t="str">
        <f t="shared" si="3321"/>
        <v/>
      </c>
      <c r="W2401" s="65" t="str">
        <f t="shared" si="3321"/>
        <v/>
      </c>
      <c r="X2401" s="65" t="str">
        <f t="shared" si="3321"/>
        <v/>
      </c>
      <c r="Y2401" s="65" t="str">
        <f t="shared" si="3321"/>
        <v/>
      </c>
      <c r="Z2401" s="65" t="str">
        <f t="shared" si="3321"/>
        <v/>
      </c>
    </row>
    <row r="2402">
      <c r="B2402" s="23"/>
      <c r="C2402" s="9"/>
      <c r="D2402" s="9"/>
      <c r="E2402" s="9"/>
      <c r="F2402" s="2"/>
      <c r="G2402" s="3"/>
      <c r="I2402" s="64" t="str">
        <f t="shared" si="4"/>
        <v/>
      </c>
      <c r="J2402" s="13" t="str">
        <f t="shared" si="1840"/>
        <v/>
      </c>
      <c r="K2402" s="13" t="str">
        <f t="shared" si="1879"/>
        <v/>
      </c>
      <c r="L2402" s="65" t="str">
        <f t="shared" ref="L2402:Z2402" si="3322">if($E2402="","",if($E2402="Injured",if(and(L$1=year(today()),L$1&lt;=$I2402,L$1&gt;=$H2402),0,if(and(L$1&lt;=$I2402,L$1&gt;=$H2402),$F2402,"")),if($E2402="Dropped",if(and(L$1&lt;=$I2402,L$1&gt;=$H2402),if(Year($D2402)=L$1,$F2402*0.8,if((year($D2402)+1)=L$1,$F2402*0.6,$F2402*0.4)) ,""),if($E2402="Minors",0,if($E2402="FA Contract",if(and(L$1&lt;=$I2402,L$1&gt;=$H2402),$F2402,""),if($E2402="YP Contract",if(L$1=$H2402,500000,if(L$1=($H2402+1),1000000,if(L$1=($H2402+2),1500000,"")))))))))</f>
        <v/>
      </c>
      <c r="M2402" s="65" t="str">
        <f t="shared" si="3322"/>
        <v/>
      </c>
      <c r="N2402" s="65" t="str">
        <f t="shared" si="3322"/>
        <v/>
      </c>
      <c r="O2402" s="65" t="str">
        <f t="shared" si="3322"/>
        <v/>
      </c>
      <c r="P2402" s="65" t="str">
        <f t="shared" si="3322"/>
        <v/>
      </c>
      <c r="Q2402" s="65" t="str">
        <f t="shared" si="3322"/>
        <v/>
      </c>
      <c r="R2402" s="65" t="str">
        <f t="shared" si="3322"/>
        <v/>
      </c>
      <c r="S2402" s="65" t="str">
        <f t="shared" si="3322"/>
        <v/>
      </c>
      <c r="T2402" s="65" t="str">
        <f t="shared" si="3322"/>
        <v/>
      </c>
      <c r="U2402" s="65" t="str">
        <f t="shared" si="3322"/>
        <v/>
      </c>
      <c r="V2402" s="65" t="str">
        <f t="shared" si="3322"/>
        <v/>
      </c>
      <c r="W2402" s="65" t="str">
        <f t="shared" si="3322"/>
        <v/>
      </c>
      <c r="X2402" s="65" t="str">
        <f t="shared" si="3322"/>
        <v/>
      </c>
      <c r="Y2402" s="65" t="str">
        <f t="shared" si="3322"/>
        <v/>
      </c>
      <c r="Z2402" s="65" t="str">
        <f t="shared" si="3322"/>
        <v/>
      </c>
    </row>
    <row r="2403">
      <c r="B2403" s="23"/>
      <c r="C2403" s="9"/>
      <c r="D2403" s="9"/>
      <c r="E2403" s="9"/>
      <c r="F2403" s="2"/>
      <c r="G2403" s="3"/>
      <c r="I2403" s="64" t="str">
        <f t="shared" si="4"/>
        <v/>
      </c>
      <c r="J2403" s="13" t="str">
        <f t="shared" si="1840"/>
        <v/>
      </c>
      <c r="K2403" s="13" t="str">
        <f t="shared" si="1879"/>
        <v/>
      </c>
      <c r="L2403" s="65" t="str">
        <f t="shared" ref="L2403:Z2403" si="3323">if($E2403="","",if($E2403="Injured",if(and(L$1=year(today()),L$1&lt;=$I2403,L$1&gt;=$H2403),0,if(and(L$1&lt;=$I2403,L$1&gt;=$H2403),$F2403,"")),if($E2403="Dropped",if(and(L$1&lt;=$I2403,L$1&gt;=$H2403),if(Year($D2403)=L$1,$F2403*0.8,if((year($D2403)+1)=L$1,$F2403*0.6,$F2403*0.4)) ,""),if($E2403="Minors",0,if($E2403="FA Contract",if(and(L$1&lt;=$I2403,L$1&gt;=$H2403),$F2403,""),if($E2403="YP Contract",if(L$1=$H2403,500000,if(L$1=($H2403+1),1000000,if(L$1=($H2403+2),1500000,"")))))))))</f>
        <v/>
      </c>
      <c r="M2403" s="65" t="str">
        <f t="shared" si="3323"/>
        <v/>
      </c>
      <c r="N2403" s="65" t="str">
        <f t="shared" si="3323"/>
        <v/>
      </c>
      <c r="O2403" s="65" t="str">
        <f t="shared" si="3323"/>
        <v/>
      </c>
      <c r="P2403" s="65" t="str">
        <f t="shared" si="3323"/>
        <v/>
      </c>
      <c r="Q2403" s="65" t="str">
        <f t="shared" si="3323"/>
        <v/>
      </c>
      <c r="R2403" s="65" t="str">
        <f t="shared" si="3323"/>
        <v/>
      </c>
      <c r="S2403" s="65" t="str">
        <f t="shared" si="3323"/>
        <v/>
      </c>
      <c r="T2403" s="65" t="str">
        <f t="shared" si="3323"/>
        <v/>
      </c>
      <c r="U2403" s="65" t="str">
        <f t="shared" si="3323"/>
        <v/>
      </c>
      <c r="V2403" s="65" t="str">
        <f t="shared" si="3323"/>
        <v/>
      </c>
      <c r="W2403" s="65" t="str">
        <f t="shared" si="3323"/>
        <v/>
      </c>
      <c r="X2403" s="65" t="str">
        <f t="shared" si="3323"/>
        <v/>
      </c>
      <c r="Y2403" s="65" t="str">
        <f t="shared" si="3323"/>
        <v/>
      </c>
      <c r="Z2403" s="65" t="str">
        <f t="shared" si="3323"/>
        <v/>
      </c>
    </row>
    <row r="2404">
      <c r="B2404" s="23"/>
      <c r="C2404" s="9"/>
      <c r="D2404" s="9"/>
      <c r="E2404" s="9"/>
      <c r="F2404" s="2"/>
      <c r="G2404" s="3"/>
      <c r="I2404" s="64" t="str">
        <f t="shared" si="4"/>
        <v/>
      </c>
      <c r="J2404" s="13" t="str">
        <f t="shared" si="1840"/>
        <v/>
      </c>
      <c r="K2404" s="13" t="str">
        <f t="shared" si="1879"/>
        <v/>
      </c>
      <c r="L2404" s="65" t="str">
        <f t="shared" ref="L2404:Z2404" si="3324">if($E2404="","",if($E2404="Injured",if(and(L$1=year(today()),L$1&lt;=$I2404,L$1&gt;=$H2404),0,if(and(L$1&lt;=$I2404,L$1&gt;=$H2404),$F2404,"")),if($E2404="Dropped",if(and(L$1&lt;=$I2404,L$1&gt;=$H2404),if(Year($D2404)=L$1,$F2404*0.8,if((year($D2404)+1)=L$1,$F2404*0.6,$F2404*0.4)) ,""),if($E2404="Minors",0,if($E2404="FA Contract",if(and(L$1&lt;=$I2404,L$1&gt;=$H2404),$F2404,""),if($E2404="YP Contract",if(L$1=$H2404,500000,if(L$1=($H2404+1),1000000,if(L$1=($H2404+2),1500000,"")))))))))</f>
        <v/>
      </c>
      <c r="M2404" s="65" t="str">
        <f t="shared" si="3324"/>
        <v/>
      </c>
      <c r="N2404" s="65" t="str">
        <f t="shared" si="3324"/>
        <v/>
      </c>
      <c r="O2404" s="65" t="str">
        <f t="shared" si="3324"/>
        <v/>
      </c>
      <c r="P2404" s="65" t="str">
        <f t="shared" si="3324"/>
        <v/>
      </c>
      <c r="Q2404" s="65" t="str">
        <f t="shared" si="3324"/>
        <v/>
      </c>
      <c r="R2404" s="65" t="str">
        <f t="shared" si="3324"/>
        <v/>
      </c>
      <c r="S2404" s="65" t="str">
        <f t="shared" si="3324"/>
        <v/>
      </c>
      <c r="T2404" s="65" t="str">
        <f t="shared" si="3324"/>
        <v/>
      </c>
      <c r="U2404" s="65" t="str">
        <f t="shared" si="3324"/>
        <v/>
      </c>
      <c r="V2404" s="65" t="str">
        <f t="shared" si="3324"/>
        <v/>
      </c>
      <c r="W2404" s="65" t="str">
        <f t="shared" si="3324"/>
        <v/>
      </c>
      <c r="X2404" s="65" t="str">
        <f t="shared" si="3324"/>
        <v/>
      </c>
      <c r="Y2404" s="65" t="str">
        <f t="shared" si="3324"/>
        <v/>
      </c>
      <c r="Z2404" s="65" t="str">
        <f t="shared" si="3324"/>
        <v/>
      </c>
    </row>
    <row r="2405">
      <c r="B2405" s="23"/>
      <c r="C2405" s="9"/>
      <c r="D2405" s="9"/>
      <c r="E2405" s="9"/>
      <c r="F2405" s="2"/>
      <c r="G2405" s="3"/>
      <c r="I2405" s="64" t="str">
        <f t="shared" si="4"/>
        <v/>
      </c>
      <c r="J2405" s="13" t="str">
        <f t="shared" si="1840"/>
        <v/>
      </c>
      <c r="K2405" s="13" t="str">
        <f t="shared" si="1879"/>
        <v/>
      </c>
      <c r="L2405" s="65" t="str">
        <f t="shared" ref="L2405:Z2405" si="3325">if($E2405="","",if($E2405="Injured",if(and(L$1=year(today()),L$1&lt;=$I2405,L$1&gt;=$H2405),0,if(and(L$1&lt;=$I2405,L$1&gt;=$H2405),$F2405,"")),if($E2405="Dropped",if(and(L$1&lt;=$I2405,L$1&gt;=$H2405),if(Year($D2405)=L$1,$F2405*0.8,if((year($D2405)+1)=L$1,$F2405*0.6,$F2405*0.4)) ,""),if($E2405="Minors",0,if($E2405="FA Contract",if(and(L$1&lt;=$I2405,L$1&gt;=$H2405),$F2405,""),if($E2405="YP Contract",if(L$1=$H2405,500000,if(L$1=($H2405+1),1000000,if(L$1=($H2405+2),1500000,"")))))))))</f>
        <v/>
      </c>
      <c r="M2405" s="65" t="str">
        <f t="shared" si="3325"/>
        <v/>
      </c>
      <c r="N2405" s="65" t="str">
        <f t="shared" si="3325"/>
        <v/>
      </c>
      <c r="O2405" s="65" t="str">
        <f t="shared" si="3325"/>
        <v/>
      </c>
      <c r="P2405" s="65" t="str">
        <f t="shared" si="3325"/>
        <v/>
      </c>
      <c r="Q2405" s="65" t="str">
        <f t="shared" si="3325"/>
        <v/>
      </c>
      <c r="R2405" s="65" t="str">
        <f t="shared" si="3325"/>
        <v/>
      </c>
      <c r="S2405" s="65" t="str">
        <f t="shared" si="3325"/>
        <v/>
      </c>
      <c r="T2405" s="65" t="str">
        <f t="shared" si="3325"/>
        <v/>
      </c>
      <c r="U2405" s="65" t="str">
        <f t="shared" si="3325"/>
        <v/>
      </c>
      <c r="V2405" s="65" t="str">
        <f t="shared" si="3325"/>
        <v/>
      </c>
      <c r="W2405" s="65" t="str">
        <f t="shared" si="3325"/>
        <v/>
      </c>
      <c r="X2405" s="65" t="str">
        <f t="shared" si="3325"/>
        <v/>
      </c>
      <c r="Y2405" s="65" t="str">
        <f t="shared" si="3325"/>
        <v/>
      </c>
      <c r="Z2405" s="65" t="str">
        <f t="shared" si="3325"/>
        <v/>
      </c>
    </row>
    <row r="2406">
      <c r="B2406" s="23"/>
      <c r="C2406" s="9"/>
      <c r="D2406" s="9"/>
      <c r="E2406" s="9"/>
      <c r="F2406" s="2"/>
      <c r="G2406" s="3"/>
      <c r="I2406" s="64" t="str">
        <f t="shared" si="4"/>
        <v/>
      </c>
      <c r="J2406" s="13" t="str">
        <f t="shared" si="1840"/>
        <v/>
      </c>
      <c r="K2406" s="13" t="str">
        <f t="shared" si="1879"/>
        <v/>
      </c>
      <c r="L2406" s="65" t="str">
        <f t="shared" ref="L2406:Z2406" si="3326">if($E2406="","",if($E2406="Injured",if(and(L$1=year(today()),L$1&lt;=$I2406,L$1&gt;=$H2406),0,if(and(L$1&lt;=$I2406,L$1&gt;=$H2406),$F2406,"")),if($E2406="Dropped",if(and(L$1&lt;=$I2406,L$1&gt;=$H2406),if(Year($D2406)=L$1,$F2406*0.8,if((year($D2406)+1)=L$1,$F2406*0.6,$F2406*0.4)) ,""),if($E2406="Minors",0,if($E2406="FA Contract",if(and(L$1&lt;=$I2406,L$1&gt;=$H2406),$F2406,""),if($E2406="YP Contract",if(L$1=$H2406,500000,if(L$1=($H2406+1),1000000,if(L$1=($H2406+2),1500000,"")))))))))</f>
        <v/>
      </c>
      <c r="M2406" s="65" t="str">
        <f t="shared" si="3326"/>
        <v/>
      </c>
      <c r="N2406" s="65" t="str">
        <f t="shared" si="3326"/>
        <v/>
      </c>
      <c r="O2406" s="65" t="str">
        <f t="shared" si="3326"/>
        <v/>
      </c>
      <c r="P2406" s="65" t="str">
        <f t="shared" si="3326"/>
        <v/>
      </c>
      <c r="Q2406" s="65" t="str">
        <f t="shared" si="3326"/>
        <v/>
      </c>
      <c r="R2406" s="65" t="str">
        <f t="shared" si="3326"/>
        <v/>
      </c>
      <c r="S2406" s="65" t="str">
        <f t="shared" si="3326"/>
        <v/>
      </c>
      <c r="T2406" s="65" t="str">
        <f t="shared" si="3326"/>
        <v/>
      </c>
      <c r="U2406" s="65" t="str">
        <f t="shared" si="3326"/>
        <v/>
      </c>
      <c r="V2406" s="65" t="str">
        <f t="shared" si="3326"/>
        <v/>
      </c>
      <c r="W2406" s="65" t="str">
        <f t="shared" si="3326"/>
        <v/>
      </c>
      <c r="X2406" s="65" t="str">
        <f t="shared" si="3326"/>
        <v/>
      </c>
      <c r="Y2406" s="65" t="str">
        <f t="shared" si="3326"/>
        <v/>
      </c>
      <c r="Z2406" s="65" t="str">
        <f t="shared" si="3326"/>
        <v/>
      </c>
    </row>
    <row r="2407">
      <c r="B2407" s="23"/>
      <c r="C2407" s="9"/>
      <c r="D2407" s="9"/>
      <c r="E2407" s="9"/>
      <c r="F2407" s="2"/>
      <c r="G2407" s="3"/>
      <c r="I2407" s="64" t="str">
        <f t="shared" si="4"/>
        <v/>
      </c>
      <c r="J2407" s="13" t="str">
        <f t="shared" si="1840"/>
        <v/>
      </c>
      <c r="K2407" s="13" t="str">
        <f t="shared" si="1879"/>
        <v/>
      </c>
      <c r="L2407" s="65" t="str">
        <f t="shared" ref="L2407:Z2407" si="3327">if($E2407="","",if($E2407="Injured",if(and(L$1=year(today()),L$1&lt;=$I2407,L$1&gt;=$H2407),0,if(and(L$1&lt;=$I2407,L$1&gt;=$H2407),$F2407,"")),if($E2407="Dropped",if(and(L$1&lt;=$I2407,L$1&gt;=$H2407),if(Year($D2407)=L$1,$F2407*0.8,if((year($D2407)+1)=L$1,$F2407*0.6,$F2407*0.4)) ,""),if($E2407="Minors",0,if($E2407="FA Contract",if(and(L$1&lt;=$I2407,L$1&gt;=$H2407),$F2407,""),if($E2407="YP Contract",if(L$1=$H2407,500000,if(L$1=($H2407+1),1000000,if(L$1=($H2407+2),1500000,"")))))))))</f>
        <v/>
      </c>
      <c r="M2407" s="65" t="str">
        <f t="shared" si="3327"/>
        <v/>
      </c>
      <c r="N2407" s="65" t="str">
        <f t="shared" si="3327"/>
        <v/>
      </c>
      <c r="O2407" s="65" t="str">
        <f t="shared" si="3327"/>
        <v/>
      </c>
      <c r="P2407" s="65" t="str">
        <f t="shared" si="3327"/>
        <v/>
      </c>
      <c r="Q2407" s="65" t="str">
        <f t="shared" si="3327"/>
        <v/>
      </c>
      <c r="R2407" s="65" t="str">
        <f t="shared" si="3327"/>
        <v/>
      </c>
      <c r="S2407" s="65" t="str">
        <f t="shared" si="3327"/>
        <v/>
      </c>
      <c r="T2407" s="65" t="str">
        <f t="shared" si="3327"/>
        <v/>
      </c>
      <c r="U2407" s="65" t="str">
        <f t="shared" si="3327"/>
        <v/>
      </c>
      <c r="V2407" s="65" t="str">
        <f t="shared" si="3327"/>
        <v/>
      </c>
      <c r="W2407" s="65" t="str">
        <f t="shared" si="3327"/>
        <v/>
      </c>
      <c r="X2407" s="65" t="str">
        <f t="shared" si="3327"/>
        <v/>
      </c>
      <c r="Y2407" s="65" t="str">
        <f t="shared" si="3327"/>
        <v/>
      </c>
      <c r="Z2407" s="65" t="str">
        <f t="shared" si="3327"/>
        <v/>
      </c>
    </row>
    <row r="2408">
      <c r="B2408" s="23"/>
      <c r="C2408" s="9"/>
      <c r="D2408" s="9"/>
      <c r="E2408" s="9"/>
      <c r="F2408" s="2"/>
      <c r="G2408" s="3"/>
      <c r="I2408" s="64" t="str">
        <f t="shared" si="4"/>
        <v/>
      </c>
      <c r="J2408" s="13" t="str">
        <f t="shared" si="1840"/>
        <v/>
      </c>
      <c r="K2408" s="13" t="str">
        <f t="shared" si="1879"/>
        <v/>
      </c>
      <c r="L2408" s="65" t="str">
        <f t="shared" ref="L2408:Z2408" si="3328">if($E2408="","",if($E2408="Injured",if(and(L$1=year(today()),L$1&lt;=$I2408,L$1&gt;=$H2408),0,if(and(L$1&lt;=$I2408,L$1&gt;=$H2408),$F2408,"")),if($E2408="Dropped",if(and(L$1&lt;=$I2408,L$1&gt;=$H2408),if(Year($D2408)=L$1,$F2408*0.8,if((year($D2408)+1)=L$1,$F2408*0.6,$F2408*0.4)) ,""),if($E2408="Minors",0,if($E2408="FA Contract",if(and(L$1&lt;=$I2408,L$1&gt;=$H2408),$F2408,""),if($E2408="YP Contract",if(L$1=$H2408,500000,if(L$1=($H2408+1),1000000,if(L$1=($H2408+2),1500000,"")))))))))</f>
        <v/>
      </c>
      <c r="M2408" s="65" t="str">
        <f t="shared" si="3328"/>
        <v/>
      </c>
      <c r="N2408" s="65" t="str">
        <f t="shared" si="3328"/>
        <v/>
      </c>
      <c r="O2408" s="65" t="str">
        <f t="shared" si="3328"/>
        <v/>
      </c>
      <c r="P2408" s="65" t="str">
        <f t="shared" si="3328"/>
        <v/>
      </c>
      <c r="Q2408" s="65" t="str">
        <f t="shared" si="3328"/>
        <v/>
      </c>
      <c r="R2408" s="65" t="str">
        <f t="shared" si="3328"/>
        <v/>
      </c>
      <c r="S2408" s="65" t="str">
        <f t="shared" si="3328"/>
        <v/>
      </c>
      <c r="T2408" s="65" t="str">
        <f t="shared" si="3328"/>
        <v/>
      </c>
      <c r="U2408" s="65" t="str">
        <f t="shared" si="3328"/>
        <v/>
      </c>
      <c r="V2408" s="65" t="str">
        <f t="shared" si="3328"/>
        <v/>
      </c>
      <c r="W2408" s="65" t="str">
        <f t="shared" si="3328"/>
        <v/>
      </c>
      <c r="X2408" s="65" t="str">
        <f t="shared" si="3328"/>
        <v/>
      </c>
      <c r="Y2408" s="65" t="str">
        <f t="shared" si="3328"/>
        <v/>
      </c>
      <c r="Z2408" s="65" t="str">
        <f t="shared" si="3328"/>
        <v/>
      </c>
    </row>
    <row r="2409">
      <c r="B2409" s="23"/>
      <c r="C2409" s="9"/>
      <c r="D2409" s="9"/>
      <c r="E2409" s="9"/>
      <c r="F2409" s="2"/>
      <c r="G2409" s="3"/>
      <c r="I2409" s="64" t="str">
        <f t="shared" si="4"/>
        <v/>
      </c>
      <c r="J2409" s="13" t="str">
        <f t="shared" si="1840"/>
        <v/>
      </c>
      <c r="K2409" s="13" t="str">
        <f t="shared" si="1879"/>
        <v/>
      </c>
      <c r="L2409" s="65" t="str">
        <f t="shared" ref="L2409:Z2409" si="3329">if($E2409="","",if($E2409="Injured",if(and(L$1=year(today()),L$1&lt;=$I2409,L$1&gt;=$H2409),0,if(and(L$1&lt;=$I2409,L$1&gt;=$H2409),$F2409,"")),if($E2409="Dropped",if(and(L$1&lt;=$I2409,L$1&gt;=$H2409),if(Year($D2409)=L$1,$F2409*0.8,if((year($D2409)+1)=L$1,$F2409*0.6,$F2409*0.4)) ,""),if($E2409="Minors",0,if($E2409="FA Contract",if(and(L$1&lt;=$I2409,L$1&gt;=$H2409),$F2409,""),if($E2409="YP Contract",if(L$1=$H2409,500000,if(L$1=($H2409+1),1000000,if(L$1=($H2409+2),1500000,"")))))))))</f>
        <v/>
      </c>
      <c r="M2409" s="65" t="str">
        <f t="shared" si="3329"/>
        <v/>
      </c>
      <c r="N2409" s="65" t="str">
        <f t="shared" si="3329"/>
        <v/>
      </c>
      <c r="O2409" s="65" t="str">
        <f t="shared" si="3329"/>
        <v/>
      </c>
      <c r="P2409" s="65" t="str">
        <f t="shared" si="3329"/>
        <v/>
      </c>
      <c r="Q2409" s="65" t="str">
        <f t="shared" si="3329"/>
        <v/>
      </c>
      <c r="R2409" s="65" t="str">
        <f t="shared" si="3329"/>
        <v/>
      </c>
      <c r="S2409" s="65" t="str">
        <f t="shared" si="3329"/>
        <v/>
      </c>
      <c r="T2409" s="65" t="str">
        <f t="shared" si="3329"/>
        <v/>
      </c>
      <c r="U2409" s="65" t="str">
        <f t="shared" si="3329"/>
        <v/>
      </c>
      <c r="V2409" s="65" t="str">
        <f t="shared" si="3329"/>
        <v/>
      </c>
      <c r="W2409" s="65" t="str">
        <f t="shared" si="3329"/>
        <v/>
      </c>
      <c r="X2409" s="65" t="str">
        <f t="shared" si="3329"/>
        <v/>
      </c>
      <c r="Y2409" s="65" t="str">
        <f t="shared" si="3329"/>
        <v/>
      </c>
      <c r="Z2409" s="65" t="str">
        <f t="shared" si="3329"/>
        <v/>
      </c>
    </row>
    <row r="2410">
      <c r="B2410" s="23"/>
      <c r="C2410" s="9"/>
      <c r="D2410" s="9"/>
      <c r="E2410" s="9"/>
      <c r="F2410" s="2"/>
      <c r="G2410" s="3"/>
      <c r="I2410" s="64" t="str">
        <f t="shared" si="4"/>
        <v/>
      </c>
      <c r="J2410" s="13" t="str">
        <f t="shared" si="1840"/>
        <v/>
      </c>
      <c r="K2410" s="13" t="str">
        <f t="shared" si="1879"/>
        <v/>
      </c>
      <c r="L2410" s="65" t="str">
        <f t="shared" ref="L2410:Z2410" si="3330">if($E2410="","",if($E2410="Injured",if(and(L$1=year(today()),L$1&lt;=$I2410,L$1&gt;=$H2410),0,if(and(L$1&lt;=$I2410,L$1&gt;=$H2410),$F2410,"")),if($E2410="Dropped",if(and(L$1&lt;=$I2410,L$1&gt;=$H2410),if(Year($D2410)=L$1,$F2410*0.8,if((year($D2410)+1)=L$1,$F2410*0.6,$F2410*0.4)) ,""),if($E2410="Minors",0,if($E2410="FA Contract",if(and(L$1&lt;=$I2410,L$1&gt;=$H2410),$F2410,""),if($E2410="YP Contract",if(L$1=$H2410,500000,if(L$1=($H2410+1),1000000,if(L$1=($H2410+2),1500000,"")))))))))</f>
        <v/>
      </c>
      <c r="M2410" s="65" t="str">
        <f t="shared" si="3330"/>
        <v/>
      </c>
      <c r="N2410" s="65" t="str">
        <f t="shared" si="3330"/>
        <v/>
      </c>
      <c r="O2410" s="65" t="str">
        <f t="shared" si="3330"/>
        <v/>
      </c>
      <c r="P2410" s="65" t="str">
        <f t="shared" si="3330"/>
        <v/>
      </c>
      <c r="Q2410" s="65" t="str">
        <f t="shared" si="3330"/>
        <v/>
      </c>
      <c r="R2410" s="65" t="str">
        <f t="shared" si="3330"/>
        <v/>
      </c>
      <c r="S2410" s="65" t="str">
        <f t="shared" si="3330"/>
        <v/>
      </c>
      <c r="T2410" s="65" t="str">
        <f t="shared" si="3330"/>
        <v/>
      </c>
      <c r="U2410" s="65" t="str">
        <f t="shared" si="3330"/>
        <v/>
      </c>
      <c r="V2410" s="65" t="str">
        <f t="shared" si="3330"/>
        <v/>
      </c>
      <c r="W2410" s="65" t="str">
        <f t="shared" si="3330"/>
        <v/>
      </c>
      <c r="X2410" s="65" t="str">
        <f t="shared" si="3330"/>
        <v/>
      </c>
      <c r="Y2410" s="65" t="str">
        <f t="shared" si="3330"/>
        <v/>
      </c>
      <c r="Z2410" s="65" t="str">
        <f t="shared" si="3330"/>
        <v/>
      </c>
    </row>
    <row r="2411">
      <c r="B2411" s="23"/>
      <c r="C2411" s="9"/>
      <c r="D2411" s="9"/>
      <c r="E2411" s="9"/>
      <c r="F2411" s="2"/>
      <c r="G2411" s="3"/>
      <c r="I2411" s="64" t="str">
        <f t="shared" si="4"/>
        <v/>
      </c>
      <c r="J2411" s="13" t="str">
        <f t="shared" si="1840"/>
        <v/>
      </c>
      <c r="K2411" s="13" t="str">
        <f t="shared" si="1879"/>
        <v/>
      </c>
      <c r="L2411" s="65" t="str">
        <f t="shared" ref="L2411:Z2411" si="3331">if($E2411="","",if($E2411="Injured",if(and(L$1=year(today()),L$1&lt;=$I2411,L$1&gt;=$H2411),0,if(and(L$1&lt;=$I2411,L$1&gt;=$H2411),$F2411,"")),if($E2411="Dropped",if(and(L$1&lt;=$I2411,L$1&gt;=$H2411),if(Year($D2411)=L$1,$F2411*0.8,if((year($D2411)+1)=L$1,$F2411*0.6,$F2411*0.4)) ,""),if($E2411="Minors",0,if($E2411="FA Contract",if(and(L$1&lt;=$I2411,L$1&gt;=$H2411),$F2411,""),if($E2411="YP Contract",if(L$1=$H2411,500000,if(L$1=($H2411+1),1000000,if(L$1=($H2411+2),1500000,"")))))))))</f>
        <v/>
      </c>
      <c r="M2411" s="65" t="str">
        <f t="shared" si="3331"/>
        <v/>
      </c>
      <c r="N2411" s="65" t="str">
        <f t="shared" si="3331"/>
        <v/>
      </c>
      <c r="O2411" s="65" t="str">
        <f t="shared" si="3331"/>
        <v/>
      </c>
      <c r="P2411" s="65" t="str">
        <f t="shared" si="3331"/>
        <v/>
      </c>
      <c r="Q2411" s="65" t="str">
        <f t="shared" si="3331"/>
        <v/>
      </c>
      <c r="R2411" s="65" t="str">
        <f t="shared" si="3331"/>
        <v/>
      </c>
      <c r="S2411" s="65" t="str">
        <f t="shared" si="3331"/>
        <v/>
      </c>
      <c r="T2411" s="65" t="str">
        <f t="shared" si="3331"/>
        <v/>
      </c>
      <c r="U2411" s="65" t="str">
        <f t="shared" si="3331"/>
        <v/>
      </c>
      <c r="V2411" s="65" t="str">
        <f t="shared" si="3331"/>
        <v/>
      </c>
      <c r="W2411" s="65" t="str">
        <f t="shared" si="3331"/>
        <v/>
      </c>
      <c r="X2411" s="65" t="str">
        <f t="shared" si="3331"/>
        <v/>
      </c>
      <c r="Y2411" s="65" t="str">
        <f t="shared" si="3331"/>
        <v/>
      </c>
      <c r="Z2411" s="65" t="str">
        <f t="shared" si="3331"/>
        <v/>
      </c>
    </row>
    <row r="2412">
      <c r="B2412" s="23"/>
      <c r="C2412" s="9"/>
      <c r="D2412" s="9"/>
      <c r="E2412" s="9"/>
      <c r="F2412" s="2"/>
      <c r="G2412" s="3"/>
      <c r="I2412" s="64" t="str">
        <f t="shared" si="4"/>
        <v/>
      </c>
      <c r="J2412" s="13" t="str">
        <f t="shared" si="1840"/>
        <v/>
      </c>
      <c r="K2412" s="13" t="str">
        <f t="shared" si="1879"/>
        <v/>
      </c>
      <c r="L2412" s="65" t="str">
        <f t="shared" ref="L2412:Z2412" si="3332">if($E2412="","",if($E2412="Injured",if(and(L$1=year(today()),L$1&lt;=$I2412,L$1&gt;=$H2412),0,if(and(L$1&lt;=$I2412,L$1&gt;=$H2412),$F2412,"")),if($E2412="Dropped",if(and(L$1&lt;=$I2412,L$1&gt;=$H2412),if(Year($D2412)=L$1,$F2412*0.8,if((year($D2412)+1)=L$1,$F2412*0.6,$F2412*0.4)) ,""),if($E2412="Minors",0,if($E2412="FA Contract",if(and(L$1&lt;=$I2412,L$1&gt;=$H2412),$F2412,""),if($E2412="YP Contract",if(L$1=$H2412,500000,if(L$1=($H2412+1),1000000,if(L$1=($H2412+2),1500000,"")))))))))</f>
        <v/>
      </c>
      <c r="M2412" s="65" t="str">
        <f t="shared" si="3332"/>
        <v/>
      </c>
      <c r="N2412" s="65" t="str">
        <f t="shared" si="3332"/>
        <v/>
      </c>
      <c r="O2412" s="65" t="str">
        <f t="shared" si="3332"/>
        <v/>
      </c>
      <c r="P2412" s="65" t="str">
        <f t="shared" si="3332"/>
        <v/>
      </c>
      <c r="Q2412" s="65" t="str">
        <f t="shared" si="3332"/>
        <v/>
      </c>
      <c r="R2412" s="65" t="str">
        <f t="shared" si="3332"/>
        <v/>
      </c>
      <c r="S2412" s="65" t="str">
        <f t="shared" si="3332"/>
        <v/>
      </c>
      <c r="T2412" s="65" t="str">
        <f t="shared" si="3332"/>
        <v/>
      </c>
      <c r="U2412" s="65" t="str">
        <f t="shared" si="3332"/>
        <v/>
      </c>
      <c r="V2412" s="65" t="str">
        <f t="shared" si="3332"/>
        <v/>
      </c>
      <c r="W2412" s="65" t="str">
        <f t="shared" si="3332"/>
        <v/>
      </c>
      <c r="X2412" s="65" t="str">
        <f t="shared" si="3332"/>
        <v/>
      </c>
      <c r="Y2412" s="65" t="str">
        <f t="shared" si="3332"/>
        <v/>
      </c>
      <c r="Z2412" s="65" t="str">
        <f t="shared" si="3332"/>
        <v/>
      </c>
    </row>
    <row r="2413">
      <c r="B2413" s="23"/>
      <c r="C2413" s="9"/>
      <c r="D2413" s="9"/>
      <c r="E2413" s="9"/>
      <c r="F2413" s="2"/>
      <c r="G2413" s="3"/>
      <c r="I2413" s="64" t="str">
        <f t="shared" si="4"/>
        <v/>
      </c>
      <c r="J2413" s="13" t="str">
        <f t="shared" si="1840"/>
        <v/>
      </c>
      <c r="K2413" s="13" t="str">
        <f t="shared" si="1879"/>
        <v/>
      </c>
      <c r="L2413" s="65" t="str">
        <f t="shared" ref="L2413:Z2413" si="3333">if($E2413="","",if($E2413="Injured",if(and(L$1=year(today()),L$1&lt;=$I2413,L$1&gt;=$H2413),0,if(and(L$1&lt;=$I2413,L$1&gt;=$H2413),$F2413,"")),if($E2413="Dropped",if(and(L$1&lt;=$I2413,L$1&gt;=$H2413),if(Year($D2413)=L$1,$F2413*0.8,if((year($D2413)+1)=L$1,$F2413*0.6,$F2413*0.4)) ,""),if($E2413="Minors",0,if($E2413="FA Contract",if(and(L$1&lt;=$I2413,L$1&gt;=$H2413),$F2413,""),if($E2413="YP Contract",if(L$1=$H2413,500000,if(L$1=($H2413+1),1000000,if(L$1=($H2413+2),1500000,"")))))))))</f>
        <v/>
      </c>
      <c r="M2413" s="65" t="str">
        <f t="shared" si="3333"/>
        <v/>
      </c>
      <c r="N2413" s="65" t="str">
        <f t="shared" si="3333"/>
        <v/>
      </c>
      <c r="O2413" s="65" t="str">
        <f t="shared" si="3333"/>
        <v/>
      </c>
      <c r="P2413" s="65" t="str">
        <f t="shared" si="3333"/>
        <v/>
      </c>
      <c r="Q2413" s="65" t="str">
        <f t="shared" si="3333"/>
        <v/>
      </c>
      <c r="R2413" s="65" t="str">
        <f t="shared" si="3333"/>
        <v/>
      </c>
      <c r="S2413" s="65" t="str">
        <f t="shared" si="3333"/>
        <v/>
      </c>
      <c r="T2413" s="65" t="str">
        <f t="shared" si="3333"/>
        <v/>
      </c>
      <c r="U2413" s="65" t="str">
        <f t="shared" si="3333"/>
        <v/>
      </c>
      <c r="V2413" s="65" t="str">
        <f t="shared" si="3333"/>
        <v/>
      </c>
      <c r="W2413" s="65" t="str">
        <f t="shared" si="3333"/>
        <v/>
      </c>
      <c r="X2413" s="65" t="str">
        <f t="shared" si="3333"/>
        <v/>
      </c>
      <c r="Y2413" s="65" t="str">
        <f t="shared" si="3333"/>
        <v/>
      </c>
      <c r="Z2413" s="65" t="str">
        <f t="shared" si="3333"/>
        <v/>
      </c>
    </row>
    <row r="2414">
      <c r="B2414" s="23"/>
      <c r="C2414" s="9"/>
      <c r="D2414" s="9"/>
      <c r="E2414" s="9"/>
      <c r="F2414" s="2"/>
      <c r="G2414" s="3"/>
      <c r="I2414" s="64" t="str">
        <f t="shared" si="4"/>
        <v/>
      </c>
      <c r="J2414" s="13" t="str">
        <f t="shared" si="1840"/>
        <v/>
      </c>
      <c r="K2414" s="13" t="str">
        <f t="shared" si="1879"/>
        <v/>
      </c>
      <c r="L2414" s="65" t="str">
        <f t="shared" ref="L2414:Z2414" si="3334">if($E2414="","",if($E2414="Injured",if(and(L$1=year(today()),L$1&lt;=$I2414,L$1&gt;=$H2414),0,if(and(L$1&lt;=$I2414,L$1&gt;=$H2414),$F2414,"")),if($E2414="Dropped",if(and(L$1&lt;=$I2414,L$1&gt;=$H2414),if(Year($D2414)=L$1,$F2414*0.8,if((year($D2414)+1)=L$1,$F2414*0.6,$F2414*0.4)) ,""),if($E2414="Minors",0,if($E2414="FA Contract",if(and(L$1&lt;=$I2414,L$1&gt;=$H2414),$F2414,""),if($E2414="YP Contract",if(L$1=$H2414,500000,if(L$1=($H2414+1),1000000,if(L$1=($H2414+2),1500000,"")))))))))</f>
        <v/>
      </c>
      <c r="M2414" s="65" t="str">
        <f t="shared" si="3334"/>
        <v/>
      </c>
      <c r="N2414" s="65" t="str">
        <f t="shared" si="3334"/>
        <v/>
      </c>
      <c r="O2414" s="65" t="str">
        <f t="shared" si="3334"/>
        <v/>
      </c>
      <c r="P2414" s="65" t="str">
        <f t="shared" si="3334"/>
        <v/>
      </c>
      <c r="Q2414" s="65" t="str">
        <f t="shared" si="3334"/>
        <v/>
      </c>
      <c r="R2414" s="65" t="str">
        <f t="shared" si="3334"/>
        <v/>
      </c>
      <c r="S2414" s="65" t="str">
        <f t="shared" si="3334"/>
        <v/>
      </c>
      <c r="T2414" s="65" t="str">
        <f t="shared" si="3334"/>
        <v/>
      </c>
      <c r="U2414" s="65" t="str">
        <f t="shared" si="3334"/>
        <v/>
      </c>
      <c r="V2414" s="65" t="str">
        <f t="shared" si="3334"/>
        <v/>
      </c>
      <c r="W2414" s="65" t="str">
        <f t="shared" si="3334"/>
        <v/>
      </c>
      <c r="X2414" s="65" t="str">
        <f t="shared" si="3334"/>
        <v/>
      </c>
      <c r="Y2414" s="65" t="str">
        <f t="shared" si="3334"/>
        <v/>
      </c>
      <c r="Z2414" s="65" t="str">
        <f t="shared" si="3334"/>
        <v/>
      </c>
    </row>
    <row r="2415">
      <c r="B2415" s="23"/>
      <c r="C2415" s="9"/>
      <c r="D2415" s="9"/>
      <c r="E2415" s="9"/>
      <c r="F2415" s="2"/>
      <c r="G2415" s="3"/>
      <c r="I2415" s="64" t="str">
        <f t="shared" si="4"/>
        <v/>
      </c>
      <c r="J2415" s="13" t="str">
        <f t="shared" si="1840"/>
        <v/>
      </c>
      <c r="K2415" s="13" t="str">
        <f t="shared" si="1879"/>
        <v/>
      </c>
      <c r="L2415" s="65" t="str">
        <f t="shared" ref="L2415:Z2415" si="3335">if($E2415="","",if($E2415="Injured",if(and(L$1=year(today()),L$1&lt;=$I2415,L$1&gt;=$H2415),0,if(and(L$1&lt;=$I2415,L$1&gt;=$H2415),$F2415,"")),if($E2415="Dropped",if(and(L$1&lt;=$I2415,L$1&gt;=$H2415),if(Year($D2415)=L$1,$F2415*0.8,if((year($D2415)+1)=L$1,$F2415*0.6,$F2415*0.4)) ,""),if($E2415="Minors",0,if($E2415="FA Contract",if(and(L$1&lt;=$I2415,L$1&gt;=$H2415),$F2415,""),if($E2415="YP Contract",if(L$1=$H2415,500000,if(L$1=($H2415+1),1000000,if(L$1=($H2415+2),1500000,"")))))))))</f>
        <v/>
      </c>
      <c r="M2415" s="65" t="str">
        <f t="shared" si="3335"/>
        <v/>
      </c>
      <c r="N2415" s="65" t="str">
        <f t="shared" si="3335"/>
        <v/>
      </c>
      <c r="O2415" s="65" t="str">
        <f t="shared" si="3335"/>
        <v/>
      </c>
      <c r="P2415" s="65" t="str">
        <f t="shared" si="3335"/>
        <v/>
      </c>
      <c r="Q2415" s="65" t="str">
        <f t="shared" si="3335"/>
        <v/>
      </c>
      <c r="R2415" s="65" t="str">
        <f t="shared" si="3335"/>
        <v/>
      </c>
      <c r="S2415" s="65" t="str">
        <f t="shared" si="3335"/>
        <v/>
      </c>
      <c r="T2415" s="65" t="str">
        <f t="shared" si="3335"/>
        <v/>
      </c>
      <c r="U2415" s="65" t="str">
        <f t="shared" si="3335"/>
        <v/>
      </c>
      <c r="V2415" s="65" t="str">
        <f t="shared" si="3335"/>
        <v/>
      </c>
      <c r="W2415" s="65" t="str">
        <f t="shared" si="3335"/>
        <v/>
      </c>
      <c r="X2415" s="65" t="str">
        <f t="shared" si="3335"/>
        <v/>
      </c>
      <c r="Y2415" s="65" t="str">
        <f t="shared" si="3335"/>
        <v/>
      </c>
      <c r="Z2415" s="65" t="str">
        <f t="shared" si="3335"/>
        <v/>
      </c>
    </row>
    <row r="2416">
      <c r="B2416" s="23"/>
      <c r="C2416" s="9"/>
      <c r="D2416" s="9"/>
      <c r="E2416" s="9"/>
      <c r="F2416" s="2"/>
      <c r="G2416" s="3"/>
      <c r="I2416" s="64" t="str">
        <f t="shared" si="4"/>
        <v/>
      </c>
      <c r="J2416" s="13" t="str">
        <f t="shared" si="1840"/>
        <v/>
      </c>
      <c r="K2416" s="13" t="str">
        <f t="shared" si="1879"/>
        <v/>
      </c>
      <c r="L2416" s="65" t="str">
        <f t="shared" ref="L2416:Z2416" si="3336">if($E2416="","",if($E2416="Injured",if(and(L$1=year(today()),L$1&lt;=$I2416,L$1&gt;=$H2416),0,if(and(L$1&lt;=$I2416,L$1&gt;=$H2416),$F2416,"")),if($E2416="Dropped",if(and(L$1&lt;=$I2416,L$1&gt;=$H2416),if(Year($D2416)=L$1,$F2416*0.8,if((year($D2416)+1)=L$1,$F2416*0.6,$F2416*0.4)) ,""),if($E2416="Minors",0,if($E2416="FA Contract",if(and(L$1&lt;=$I2416,L$1&gt;=$H2416),$F2416,""),if($E2416="YP Contract",if(L$1=$H2416,500000,if(L$1=($H2416+1),1000000,if(L$1=($H2416+2),1500000,"")))))))))</f>
        <v/>
      </c>
      <c r="M2416" s="65" t="str">
        <f t="shared" si="3336"/>
        <v/>
      </c>
      <c r="N2416" s="65" t="str">
        <f t="shared" si="3336"/>
        <v/>
      </c>
      <c r="O2416" s="65" t="str">
        <f t="shared" si="3336"/>
        <v/>
      </c>
      <c r="P2416" s="65" t="str">
        <f t="shared" si="3336"/>
        <v/>
      </c>
      <c r="Q2416" s="65" t="str">
        <f t="shared" si="3336"/>
        <v/>
      </c>
      <c r="R2416" s="65" t="str">
        <f t="shared" si="3336"/>
        <v/>
      </c>
      <c r="S2416" s="65" t="str">
        <f t="shared" si="3336"/>
        <v/>
      </c>
      <c r="T2416" s="65" t="str">
        <f t="shared" si="3336"/>
        <v/>
      </c>
      <c r="U2416" s="65" t="str">
        <f t="shared" si="3336"/>
        <v/>
      </c>
      <c r="V2416" s="65" t="str">
        <f t="shared" si="3336"/>
        <v/>
      </c>
      <c r="W2416" s="65" t="str">
        <f t="shared" si="3336"/>
        <v/>
      </c>
      <c r="X2416" s="65" t="str">
        <f t="shared" si="3336"/>
        <v/>
      </c>
      <c r="Y2416" s="65" t="str">
        <f t="shared" si="3336"/>
        <v/>
      </c>
      <c r="Z2416" s="65" t="str">
        <f t="shared" si="3336"/>
        <v/>
      </c>
    </row>
    <row r="2417">
      <c r="B2417" s="23"/>
      <c r="C2417" s="9"/>
      <c r="D2417" s="9"/>
      <c r="E2417" s="9"/>
      <c r="F2417" s="2"/>
      <c r="G2417" s="3"/>
      <c r="I2417" s="64" t="str">
        <f t="shared" si="4"/>
        <v/>
      </c>
      <c r="J2417" s="13" t="str">
        <f t="shared" si="1840"/>
        <v/>
      </c>
      <c r="K2417" s="13" t="str">
        <f t="shared" si="1879"/>
        <v/>
      </c>
      <c r="L2417" s="65" t="str">
        <f t="shared" ref="L2417:Z2417" si="3337">if($E2417="","",if($E2417="Injured",if(and(L$1=year(today()),L$1&lt;=$I2417,L$1&gt;=$H2417),0,if(and(L$1&lt;=$I2417,L$1&gt;=$H2417),$F2417,"")),if($E2417="Dropped",if(and(L$1&lt;=$I2417,L$1&gt;=$H2417),if(Year($D2417)=L$1,$F2417*0.8,if((year($D2417)+1)=L$1,$F2417*0.6,$F2417*0.4)) ,""),if($E2417="Minors",0,if($E2417="FA Contract",if(and(L$1&lt;=$I2417,L$1&gt;=$H2417),$F2417,""),if($E2417="YP Contract",if(L$1=$H2417,500000,if(L$1=($H2417+1),1000000,if(L$1=($H2417+2),1500000,"")))))))))</f>
        <v/>
      </c>
      <c r="M2417" s="65" t="str">
        <f t="shared" si="3337"/>
        <v/>
      </c>
      <c r="N2417" s="65" t="str">
        <f t="shared" si="3337"/>
        <v/>
      </c>
      <c r="O2417" s="65" t="str">
        <f t="shared" si="3337"/>
        <v/>
      </c>
      <c r="P2417" s="65" t="str">
        <f t="shared" si="3337"/>
        <v/>
      </c>
      <c r="Q2417" s="65" t="str">
        <f t="shared" si="3337"/>
        <v/>
      </c>
      <c r="R2417" s="65" t="str">
        <f t="shared" si="3337"/>
        <v/>
      </c>
      <c r="S2417" s="65" t="str">
        <f t="shared" si="3337"/>
        <v/>
      </c>
      <c r="T2417" s="65" t="str">
        <f t="shared" si="3337"/>
        <v/>
      </c>
      <c r="U2417" s="65" t="str">
        <f t="shared" si="3337"/>
        <v/>
      </c>
      <c r="V2417" s="65" t="str">
        <f t="shared" si="3337"/>
        <v/>
      </c>
      <c r="W2417" s="65" t="str">
        <f t="shared" si="3337"/>
        <v/>
      </c>
      <c r="X2417" s="65" t="str">
        <f t="shared" si="3337"/>
        <v/>
      </c>
      <c r="Y2417" s="65" t="str">
        <f t="shared" si="3337"/>
        <v/>
      </c>
      <c r="Z2417" s="65" t="str">
        <f t="shared" si="3337"/>
        <v/>
      </c>
    </row>
    <row r="2418">
      <c r="B2418" s="23"/>
      <c r="C2418" s="9"/>
      <c r="D2418" s="9"/>
      <c r="E2418" s="9"/>
      <c r="F2418" s="2"/>
      <c r="G2418" s="3"/>
      <c r="I2418" s="64" t="str">
        <f t="shared" si="4"/>
        <v/>
      </c>
      <c r="J2418" s="13" t="str">
        <f t="shared" si="1840"/>
        <v/>
      </c>
      <c r="K2418" s="13" t="str">
        <f t="shared" si="1879"/>
        <v/>
      </c>
      <c r="L2418" s="65" t="str">
        <f t="shared" ref="L2418:Z2418" si="3338">if($E2418="","",if($E2418="Injured",if(and(L$1=year(today()),L$1&lt;=$I2418,L$1&gt;=$H2418),0,if(and(L$1&lt;=$I2418,L$1&gt;=$H2418),$F2418,"")),if($E2418="Dropped",if(and(L$1&lt;=$I2418,L$1&gt;=$H2418),if(Year($D2418)=L$1,$F2418*0.8,if((year($D2418)+1)=L$1,$F2418*0.6,$F2418*0.4)) ,""),if($E2418="Minors",0,if($E2418="FA Contract",if(and(L$1&lt;=$I2418,L$1&gt;=$H2418),$F2418,""),if($E2418="YP Contract",if(L$1=$H2418,500000,if(L$1=($H2418+1),1000000,if(L$1=($H2418+2),1500000,"")))))))))</f>
        <v/>
      </c>
      <c r="M2418" s="65" t="str">
        <f t="shared" si="3338"/>
        <v/>
      </c>
      <c r="N2418" s="65" t="str">
        <f t="shared" si="3338"/>
        <v/>
      </c>
      <c r="O2418" s="65" t="str">
        <f t="shared" si="3338"/>
        <v/>
      </c>
      <c r="P2418" s="65" t="str">
        <f t="shared" si="3338"/>
        <v/>
      </c>
      <c r="Q2418" s="65" t="str">
        <f t="shared" si="3338"/>
        <v/>
      </c>
      <c r="R2418" s="65" t="str">
        <f t="shared" si="3338"/>
        <v/>
      </c>
      <c r="S2418" s="65" t="str">
        <f t="shared" si="3338"/>
        <v/>
      </c>
      <c r="T2418" s="65" t="str">
        <f t="shared" si="3338"/>
        <v/>
      </c>
      <c r="U2418" s="65" t="str">
        <f t="shared" si="3338"/>
        <v/>
      </c>
      <c r="V2418" s="65" t="str">
        <f t="shared" si="3338"/>
        <v/>
      </c>
      <c r="W2418" s="65" t="str">
        <f t="shared" si="3338"/>
        <v/>
      </c>
      <c r="X2418" s="65" t="str">
        <f t="shared" si="3338"/>
        <v/>
      </c>
      <c r="Y2418" s="65" t="str">
        <f t="shared" si="3338"/>
        <v/>
      </c>
      <c r="Z2418" s="65" t="str">
        <f t="shared" si="3338"/>
        <v/>
      </c>
    </row>
    <row r="2419">
      <c r="B2419" s="23"/>
      <c r="C2419" s="9"/>
      <c r="D2419" s="9"/>
      <c r="E2419" s="9"/>
      <c r="F2419" s="2"/>
      <c r="G2419" s="3"/>
      <c r="I2419" s="64" t="str">
        <f t="shared" si="4"/>
        <v/>
      </c>
      <c r="J2419" s="13" t="str">
        <f t="shared" si="1840"/>
        <v/>
      </c>
      <c r="K2419" s="13" t="str">
        <f t="shared" si="1879"/>
        <v/>
      </c>
      <c r="L2419" s="65" t="str">
        <f t="shared" ref="L2419:Z2419" si="3339">if($E2419="","",if($E2419="Injured",if(and(L$1=year(today()),L$1&lt;=$I2419,L$1&gt;=$H2419),0,if(and(L$1&lt;=$I2419,L$1&gt;=$H2419),$F2419,"")),if($E2419="Dropped",if(and(L$1&lt;=$I2419,L$1&gt;=$H2419),if(Year($D2419)=L$1,$F2419*0.8,if((year($D2419)+1)=L$1,$F2419*0.6,$F2419*0.4)) ,""),if($E2419="Minors",0,if($E2419="FA Contract",if(and(L$1&lt;=$I2419,L$1&gt;=$H2419),$F2419,""),if($E2419="YP Contract",if(L$1=$H2419,500000,if(L$1=($H2419+1),1000000,if(L$1=($H2419+2),1500000,"")))))))))</f>
        <v/>
      </c>
      <c r="M2419" s="65" t="str">
        <f t="shared" si="3339"/>
        <v/>
      </c>
      <c r="N2419" s="65" t="str">
        <f t="shared" si="3339"/>
        <v/>
      </c>
      <c r="O2419" s="65" t="str">
        <f t="shared" si="3339"/>
        <v/>
      </c>
      <c r="P2419" s="65" t="str">
        <f t="shared" si="3339"/>
        <v/>
      </c>
      <c r="Q2419" s="65" t="str">
        <f t="shared" si="3339"/>
        <v/>
      </c>
      <c r="R2419" s="65" t="str">
        <f t="shared" si="3339"/>
        <v/>
      </c>
      <c r="S2419" s="65" t="str">
        <f t="shared" si="3339"/>
        <v/>
      </c>
      <c r="T2419" s="65" t="str">
        <f t="shared" si="3339"/>
        <v/>
      </c>
      <c r="U2419" s="65" t="str">
        <f t="shared" si="3339"/>
        <v/>
      </c>
      <c r="V2419" s="65" t="str">
        <f t="shared" si="3339"/>
        <v/>
      </c>
      <c r="W2419" s="65" t="str">
        <f t="shared" si="3339"/>
        <v/>
      </c>
      <c r="X2419" s="65" t="str">
        <f t="shared" si="3339"/>
        <v/>
      </c>
      <c r="Y2419" s="65" t="str">
        <f t="shared" si="3339"/>
        <v/>
      </c>
      <c r="Z2419" s="65" t="str">
        <f t="shared" si="3339"/>
        <v/>
      </c>
    </row>
    <row r="2420">
      <c r="B2420" s="23"/>
      <c r="C2420" s="9"/>
      <c r="D2420" s="9"/>
      <c r="E2420" s="9"/>
      <c r="F2420" s="2"/>
      <c r="G2420" s="3"/>
      <c r="I2420" s="64" t="str">
        <f t="shared" si="4"/>
        <v/>
      </c>
      <c r="J2420" s="13" t="str">
        <f t="shared" si="1840"/>
        <v/>
      </c>
      <c r="K2420" s="13" t="str">
        <f t="shared" si="1879"/>
        <v/>
      </c>
      <c r="L2420" s="65" t="str">
        <f t="shared" ref="L2420:Z2420" si="3340">if($E2420="","",if($E2420="Injured",if(and(L$1=year(today()),L$1&lt;=$I2420,L$1&gt;=$H2420),0,if(and(L$1&lt;=$I2420,L$1&gt;=$H2420),$F2420,"")),if($E2420="Dropped",if(and(L$1&lt;=$I2420,L$1&gt;=$H2420),if(Year($D2420)=L$1,$F2420*0.8,if((year($D2420)+1)=L$1,$F2420*0.6,$F2420*0.4)) ,""),if($E2420="Minors",0,if($E2420="FA Contract",if(and(L$1&lt;=$I2420,L$1&gt;=$H2420),$F2420,""),if($E2420="YP Contract",if(L$1=$H2420,500000,if(L$1=($H2420+1),1000000,if(L$1=($H2420+2),1500000,"")))))))))</f>
        <v/>
      </c>
      <c r="M2420" s="65" t="str">
        <f t="shared" si="3340"/>
        <v/>
      </c>
      <c r="N2420" s="65" t="str">
        <f t="shared" si="3340"/>
        <v/>
      </c>
      <c r="O2420" s="65" t="str">
        <f t="shared" si="3340"/>
        <v/>
      </c>
      <c r="P2420" s="65" t="str">
        <f t="shared" si="3340"/>
        <v/>
      </c>
      <c r="Q2420" s="65" t="str">
        <f t="shared" si="3340"/>
        <v/>
      </c>
      <c r="R2420" s="65" t="str">
        <f t="shared" si="3340"/>
        <v/>
      </c>
      <c r="S2420" s="65" t="str">
        <f t="shared" si="3340"/>
        <v/>
      </c>
      <c r="T2420" s="65" t="str">
        <f t="shared" si="3340"/>
        <v/>
      </c>
      <c r="U2420" s="65" t="str">
        <f t="shared" si="3340"/>
        <v/>
      </c>
      <c r="V2420" s="65" t="str">
        <f t="shared" si="3340"/>
        <v/>
      </c>
      <c r="W2420" s="65" t="str">
        <f t="shared" si="3340"/>
        <v/>
      </c>
      <c r="X2420" s="65" t="str">
        <f t="shared" si="3340"/>
        <v/>
      </c>
      <c r="Y2420" s="65" t="str">
        <f t="shared" si="3340"/>
        <v/>
      </c>
      <c r="Z2420" s="65" t="str">
        <f t="shared" si="3340"/>
        <v/>
      </c>
    </row>
    <row r="2421">
      <c r="B2421" s="23"/>
      <c r="C2421" s="9"/>
      <c r="D2421" s="9"/>
      <c r="E2421" s="9"/>
      <c r="F2421" s="2"/>
      <c r="G2421" s="3"/>
      <c r="I2421" s="64" t="str">
        <f t="shared" si="4"/>
        <v/>
      </c>
      <c r="J2421" s="13" t="str">
        <f t="shared" si="1840"/>
        <v/>
      </c>
      <c r="K2421" s="13" t="str">
        <f t="shared" si="1879"/>
        <v/>
      </c>
      <c r="L2421" s="65" t="str">
        <f t="shared" ref="L2421:Z2421" si="3341">if($E2421="","",if($E2421="Injured",if(and(L$1=year(today()),L$1&lt;=$I2421,L$1&gt;=$H2421),0,if(and(L$1&lt;=$I2421,L$1&gt;=$H2421),$F2421,"")),if($E2421="Dropped",if(and(L$1&lt;=$I2421,L$1&gt;=$H2421),if(Year($D2421)=L$1,$F2421*0.8,if((year($D2421)+1)=L$1,$F2421*0.6,$F2421*0.4)) ,""),if($E2421="Minors",0,if($E2421="FA Contract",if(and(L$1&lt;=$I2421,L$1&gt;=$H2421),$F2421,""),if($E2421="YP Contract",if(L$1=$H2421,500000,if(L$1=($H2421+1),1000000,if(L$1=($H2421+2),1500000,"")))))))))</f>
        <v/>
      </c>
      <c r="M2421" s="65" t="str">
        <f t="shared" si="3341"/>
        <v/>
      </c>
      <c r="N2421" s="65" t="str">
        <f t="shared" si="3341"/>
        <v/>
      </c>
      <c r="O2421" s="65" t="str">
        <f t="shared" si="3341"/>
        <v/>
      </c>
      <c r="P2421" s="65" t="str">
        <f t="shared" si="3341"/>
        <v/>
      </c>
      <c r="Q2421" s="65" t="str">
        <f t="shared" si="3341"/>
        <v/>
      </c>
      <c r="R2421" s="65" t="str">
        <f t="shared" si="3341"/>
        <v/>
      </c>
      <c r="S2421" s="65" t="str">
        <f t="shared" si="3341"/>
        <v/>
      </c>
      <c r="T2421" s="65" t="str">
        <f t="shared" si="3341"/>
        <v/>
      </c>
      <c r="U2421" s="65" t="str">
        <f t="shared" si="3341"/>
        <v/>
      </c>
      <c r="V2421" s="65" t="str">
        <f t="shared" si="3341"/>
        <v/>
      </c>
      <c r="W2421" s="65" t="str">
        <f t="shared" si="3341"/>
        <v/>
      </c>
      <c r="X2421" s="65" t="str">
        <f t="shared" si="3341"/>
        <v/>
      </c>
      <c r="Y2421" s="65" t="str">
        <f t="shared" si="3341"/>
        <v/>
      </c>
      <c r="Z2421" s="65" t="str">
        <f t="shared" si="3341"/>
        <v/>
      </c>
    </row>
    <row r="2422">
      <c r="B2422" s="23"/>
      <c r="C2422" s="9"/>
      <c r="D2422" s="9"/>
      <c r="E2422" s="9"/>
      <c r="F2422" s="2"/>
      <c r="G2422" s="3"/>
      <c r="I2422" s="64" t="str">
        <f t="shared" si="4"/>
        <v/>
      </c>
      <c r="J2422" s="13" t="str">
        <f t="shared" si="1840"/>
        <v/>
      </c>
      <c r="K2422" s="13" t="str">
        <f t="shared" si="1879"/>
        <v/>
      </c>
      <c r="L2422" s="65" t="str">
        <f t="shared" ref="L2422:Z2422" si="3342">if($E2422="","",if($E2422="Injured",if(and(L$1=year(today()),L$1&lt;=$I2422,L$1&gt;=$H2422),0,if(and(L$1&lt;=$I2422,L$1&gt;=$H2422),$F2422,"")),if($E2422="Dropped",if(and(L$1&lt;=$I2422,L$1&gt;=$H2422),if(Year($D2422)=L$1,$F2422*0.8,if((year($D2422)+1)=L$1,$F2422*0.6,$F2422*0.4)) ,""),if($E2422="Minors",0,if($E2422="FA Contract",if(and(L$1&lt;=$I2422,L$1&gt;=$H2422),$F2422,""),if($E2422="YP Contract",if(L$1=$H2422,500000,if(L$1=($H2422+1),1000000,if(L$1=($H2422+2),1500000,"")))))))))</f>
        <v/>
      </c>
      <c r="M2422" s="65" t="str">
        <f t="shared" si="3342"/>
        <v/>
      </c>
      <c r="N2422" s="65" t="str">
        <f t="shared" si="3342"/>
        <v/>
      </c>
      <c r="O2422" s="65" t="str">
        <f t="shared" si="3342"/>
        <v/>
      </c>
      <c r="P2422" s="65" t="str">
        <f t="shared" si="3342"/>
        <v/>
      </c>
      <c r="Q2422" s="65" t="str">
        <f t="shared" si="3342"/>
        <v/>
      </c>
      <c r="R2422" s="65" t="str">
        <f t="shared" si="3342"/>
        <v/>
      </c>
      <c r="S2422" s="65" t="str">
        <f t="shared" si="3342"/>
        <v/>
      </c>
      <c r="T2422" s="65" t="str">
        <f t="shared" si="3342"/>
        <v/>
      </c>
      <c r="U2422" s="65" t="str">
        <f t="shared" si="3342"/>
        <v/>
      </c>
      <c r="V2422" s="65" t="str">
        <f t="shared" si="3342"/>
        <v/>
      </c>
      <c r="W2422" s="65" t="str">
        <f t="shared" si="3342"/>
        <v/>
      </c>
      <c r="X2422" s="65" t="str">
        <f t="shared" si="3342"/>
        <v/>
      </c>
      <c r="Y2422" s="65" t="str">
        <f t="shared" si="3342"/>
        <v/>
      </c>
      <c r="Z2422" s="65" t="str">
        <f t="shared" si="3342"/>
        <v/>
      </c>
    </row>
    <row r="2423">
      <c r="B2423" s="23"/>
      <c r="C2423" s="9"/>
      <c r="D2423" s="9"/>
      <c r="E2423" s="9"/>
      <c r="F2423" s="2"/>
      <c r="G2423" s="3"/>
      <c r="I2423" s="64" t="str">
        <f t="shared" si="4"/>
        <v/>
      </c>
      <c r="J2423" s="13" t="str">
        <f t="shared" si="1840"/>
        <v/>
      </c>
      <c r="K2423" s="13" t="str">
        <f t="shared" si="1879"/>
        <v/>
      </c>
      <c r="L2423" s="65" t="str">
        <f t="shared" ref="L2423:Z2423" si="3343">if($E2423="","",if($E2423="Injured",if(and(L$1=year(today()),L$1&lt;=$I2423,L$1&gt;=$H2423),0,if(and(L$1&lt;=$I2423,L$1&gt;=$H2423),$F2423,"")),if($E2423="Dropped",if(and(L$1&lt;=$I2423,L$1&gt;=$H2423),if(Year($D2423)=L$1,$F2423*0.8,if((year($D2423)+1)=L$1,$F2423*0.6,$F2423*0.4)) ,""),if($E2423="Minors",0,if($E2423="FA Contract",if(and(L$1&lt;=$I2423,L$1&gt;=$H2423),$F2423,""),if($E2423="YP Contract",if(L$1=$H2423,500000,if(L$1=($H2423+1),1000000,if(L$1=($H2423+2),1500000,"")))))))))</f>
        <v/>
      </c>
      <c r="M2423" s="65" t="str">
        <f t="shared" si="3343"/>
        <v/>
      </c>
      <c r="N2423" s="65" t="str">
        <f t="shared" si="3343"/>
        <v/>
      </c>
      <c r="O2423" s="65" t="str">
        <f t="shared" si="3343"/>
        <v/>
      </c>
      <c r="P2423" s="65" t="str">
        <f t="shared" si="3343"/>
        <v/>
      </c>
      <c r="Q2423" s="65" t="str">
        <f t="shared" si="3343"/>
        <v/>
      </c>
      <c r="R2423" s="65" t="str">
        <f t="shared" si="3343"/>
        <v/>
      </c>
      <c r="S2423" s="65" t="str">
        <f t="shared" si="3343"/>
        <v/>
      </c>
      <c r="T2423" s="65" t="str">
        <f t="shared" si="3343"/>
        <v/>
      </c>
      <c r="U2423" s="65" t="str">
        <f t="shared" si="3343"/>
        <v/>
      </c>
      <c r="V2423" s="65" t="str">
        <f t="shared" si="3343"/>
        <v/>
      </c>
      <c r="W2423" s="65" t="str">
        <f t="shared" si="3343"/>
        <v/>
      </c>
      <c r="X2423" s="65" t="str">
        <f t="shared" si="3343"/>
        <v/>
      </c>
      <c r="Y2423" s="65" t="str">
        <f t="shared" si="3343"/>
        <v/>
      </c>
      <c r="Z2423" s="65" t="str">
        <f t="shared" si="3343"/>
        <v/>
      </c>
    </row>
    <row r="2424">
      <c r="B2424" s="23"/>
      <c r="C2424" s="9"/>
      <c r="D2424" s="9"/>
      <c r="E2424" s="9"/>
      <c r="F2424" s="2"/>
      <c r="G2424" s="3"/>
      <c r="I2424" s="64" t="str">
        <f t="shared" si="4"/>
        <v/>
      </c>
      <c r="J2424" s="13" t="str">
        <f t="shared" si="1840"/>
        <v/>
      </c>
      <c r="K2424" s="13" t="str">
        <f t="shared" si="1879"/>
        <v/>
      </c>
      <c r="L2424" s="65" t="str">
        <f t="shared" ref="L2424:Z2424" si="3344">if($E2424="","",if($E2424="Injured",if(and(L$1=year(today()),L$1&lt;=$I2424,L$1&gt;=$H2424),0,if(and(L$1&lt;=$I2424,L$1&gt;=$H2424),$F2424,"")),if($E2424="Dropped",if(and(L$1&lt;=$I2424,L$1&gt;=$H2424),if(Year($D2424)=L$1,$F2424*0.8,if((year($D2424)+1)=L$1,$F2424*0.6,$F2424*0.4)) ,""),if($E2424="Minors",0,if($E2424="FA Contract",if(and(L$1&lt;=$I2424,L$1&gt;=$H2424),$F2424,""),if($E2424="YP Contract",if(L$1=$H2424,500000,if(L$1=($H2424+1),1000000,if(L$1=($H2424+2),1500000,"")))))))))</f>
        <v/>
      </c>
      <c r="M2424" s="65" t="str">
        <f t="shared" si="3344"/>
        <v/>
      </c>
      <c r="N2424" s="65" t="str">
        <f t="shared" si="3344"/>
        <v/>
      </c>
      <c r="O2424" s="65" t="str">
        <f t="shared" si="3344"/>
        <v/>
      </c>
      <c r="P2424" s="65" t="str">
        <f t="shared" si="3344"/>
        <v/>
      </c>
      <c r="Q2424" s="65" t="str">
        <f t="shared" si="3344"/>
        <v/>
      </c>
      <c r="R2424" s="65" t="str">
        <f t="shared" si="3344"/>
        <v/>
      </c>
      <c r="S2424" s="65" t="str">
        <f t="shared" si="3344"/>
        <v/>
      </c>
      <c r="T2424" s="65" t="str">
        <f t="shared" si="3344"/>
        <v/>
      </c>
      <c r="U2424" s="65" t="str">
        <f t="shared" si="3344"/>
        <v/>
      </c>
      <c r="V2424" s="65" t="str">
        <f t="shared" si="3344"/>
        <v/>
      </c>
      <c r="W2424" s="65" t="str">
        <f t="shared" si="3344"/>
        <v/>
      </c>
      <c r="X2424" s="65" t="str">
        <f t="shared" si="3344"/>
        <v/>
      </c>
      <c r="Y2424" s="65" t="str">
        <f t="shared" si="3344"/>
        <v/>
      </c>
      <c r="Z2424" s="65" t="str">
        <f t="shared" si="3344"/>
        <v/>
      </c>
    </row>
    <row r="2425">
      <c r="B2425" s="23"/>
      <c r="C2425" s="9"/>
      <c r="D2425" s="9"/>
      <c r="E2425" s="9"/>
      <c r="F2425" s="2"/>
      <c r="G2425" s="3"/>
      <c r="I2425" s="64" t="str">
        <f t="shared" si="4"/>
        <v/>
      </c>
      <c r="J2425" s="13" t="str">
        <f t="shared" si="1840"/>
        <v/>
      </c>
      <c r="K2425" s="13" t="str">
        <f t="shared" si="1879"/>
        <v/>
      </c>
      <c r="L2425" s="65" t="str">
        <f t="shared" ref="L2425:Z2425" si="3345">if($E2425="","",if($E2425="Injured",if(and(L$1=year(today()),L$1&lt;=$I2425,L$1&gt;=$H2425),0,if(and(L$1&lt;=$I2425,L$1&gt;=$H2425),$F2425,"")),if($E2425="Dropped",if(and(L$1&lt;=$I2425,L$1&gt;=$H2425),if(Year($D2425)=L$1,$F2425*0.8,if((year($D2425)+1)=L$1,$F2425*0.6,$F2425*0.4)) ,""),if($E2425="Minors",0,if($E2425="FA Contract",if(and(L$1&lt;=$I2425,L$1&gt;=$H2425),$F2425,""),if($E2425="YP Contract",if(L$1=$H2425,500000,if(L$1=($H2425+1),1000000,if(L$1=($H2425+2),1500000,"")))))))))</f>
        <v/>
      </c>
      <c r="M2425" s="65" t="str">
        <f t="shared" si="3345"/>
        <v/>
      </c>
      <c r="N2425" s="65" t="str">
        <f t="shared" si="3345"/>
        <v/>
      </c>
      <c r="O2425" s="65" t="str">
        <f t="shared" si="3345"/>
        <v/>
      </c>
      <c r="P2425" s="65" t="str">
        <f t="shared" si="3345"/>
        <v/>
      </c>
      <c r="Q2425" s="65" t="str">
        <f t="shared" si="3345"/>
        <v/>
      </c>
      <c r="R2425" s="65" t="str">
        <f t="shared" si="3345"/>
        <v/>
      </c>
      <c r="S2425" s="65" t="str">
        <f t="shared" si="3345"/>
        <v/>
      </c>
      <c r="T2425" s="65" t="str">
        <f t="shared" si="3345"/>
        <v/>
      </c>
      <c r="U2425" s="65" t="str">
        <f t="shared" si="3345"/>
        <v/>
      </c>
      <c r="V2425" s="65" t="str">
        <f t="shared" si="3345"/>
        <v/>
      </c>
      <c r="W2425" s="65" t="str">
        <f t="shared" si="3345"/>
        <v/>
      </c>
      <c r="X2425" s="65" t="str">
        <f t="shared" si="3345"/>
        <v/>
      </c>
      <c r="Y2425" s="65" t="str">
        <f t="shared" si="3345"/>
        <v/>
      </c>
      <c r="Z2425" s="65" t="str">
        <f t="shared" si="3345"/>
        <v/>
      </c>
    </row>
    <row r="2426">
      <c r="B2426" s="23"/>
      <c r="C2426" s="9"/>
      <c r="D2426" s="9"/>
      <c r="E2426" s="9"/>
      <c r="F2426" s="2"/>
      <c r="G2426" s="3"/>
      <c r="I2426" s="64" t="str">
        <f t="shared" si="4"/>
        <v/>
      </c>
      <c r="J2426" s="13" t="str">
        <f t="shared" si="1840"/>
        <v/>
      </c>
      <c r="K2426" s="13" t="str">
        <f t="shared" si="1879"/>
        <v/>
      </c>
      <c r="L2426" s="65" t="str">
        <f t="shared" ref="L2426:Z2426" si="3346">if($E2426="","",if($E2426="Injured",if(and(L$1=year(today()),L$1&lt;=$I2426,L$1&gt;=$H2426),0,if(and(L$1&lt;=$I2426,L$1&gt;=$H2426),$F2426,"")),if($E2426="Dropped",if(and(L$1&lt;=$I2426,L$1&gt;=$H2426),if(Year($D2426)=L$1,$F2426*0.8,if((year($D2426)+1)=L$1,$F2426*0.6,$F2426*0.4)) ,""),if($E2426="Minors",0,if($E2426="FA Contract",if(and(L$1&lt;=$I2426,L$1&gt;=$H2426),$F2426,""),if($E2426="YP Contract",if(L$1=$H2426,500000,if(L$1=($H2426+1),1000000,if(L$1=($H2426+2),1500000,"")))))))))</f>
        <v/>
      </c>
      <c r="M2426" s="65" t="str">
        <f t="shared" si="3346"/>
        <v/>
      </c>
      <c r="N2426" s="65" t="str">
        <f t="shared" si="3346"/>
        <v/>
      </c>
      <c r="O2426" s="65" t="str">
        <f t="shared" si="3346"/>
        <v/>
      </c>
      <c r="P2426" s="65" t="str">
        <f t="shared" si="3346"/>
        <v/>
      </c>
      <c r="Q2426" s="65" t="str">
        <f t="shared" si="3346"/>
        <v/>
      </c>
      <c r="R2426" s="65" t="str">
        <f t="shared" si="3346"/>
        <v/>
      </c>
      <c r="S2426" s="65" t="str">
        <f t="shared" si="3346"/>
        <v/>
      </c>
      <c r="T2426" s="65" t="str">
        <f t="shared" si="3346"/>
        <v/>
      </c>
      <c r="U2426" s="65" t="str">
        <f t="shared" si="3346"/>
        <v/>
      </c>
      <c r="V2426" s="65" t="str">
        <f t="shared" si="3346"/>
        <v/>
      </c>
      <c r="W2426" s="65" t="str">
        <f t="shared" si="3346"/>
        <v/>
      </c>
      <c r="X2426" s="65" t="str">
        <f t="shared" si="3346"/>
        <v/>
      </c>
      <c r="Y2426" s="65" t="str">
        <f t="shared" si="3346"/>
        <v/>
      </c>
      <c r="Z2426" s="65" t="str">
        <f t="shared" si="3346"/>
        <v/>
      </c>
    </row>
    <row r="2427">
      <c r="B2427" s="23"/>
      <c r="C2427" s="9"/>
      <c r="D2427" s="9"/>
      <c r="E2427" s="9"/>
      <c r="F2427" s="2"/>
      <c r="G2427" s="3"/>
      <c r="I2427" s="64" t="str">
        <f t="shared" si="4"/>
        <v/>
      </c>
      <c r="J2427" s="13" t="str">
        <f t="shared" si="1840"/>
        <v/>
      </c>
      <c r="K2427" s="13" t="str">
        <f t="shared" si="1879"/>
        <v/>
      </c>
      <c r="L2427" s="65" t="str">
        <f t="shared" ref="L2427:Z2427" si="3347">if($E2427="","",if($E2427="Injured",if(and(L$1=year(today()),L$1&lt;=$I2427,L$1&gt;=$H2427),0,if(and(L$1&lt;=$I2427,L$1&gt;=$H2427),$F2427,"")),if($E2427="Dropped",if(and(L$1&lt;=$I2427,L$1&gt;=$H2427),if(Year($D2427)=L$1,$F2427*0.8,if((year($D2427)+1)=L$1,$F2427*0.6,$F2427*0.4)) ,""),if($E2427="Minors",0,if($E2427="FA Contract",if(and(L$1&lt;=$I2427,L$1&gt;=$H2427),$F2427,""),if($E2427="YP Contract",if(L$1=$H2427,500000,if(L$1=($H2427+1),1000000,if(L$1=($H2427+2),1500000,"")))))))))</f>
        <v/>
      </c>
      <c r="M2427" s="65" t="str">
        <f t="shared" si="3347"/>
        <v/>
      </c>
      <c r="N2427" s="65" t="str">
        <f t="shared" si="3347"/>
        <v/>
      </c>
      <c r="O2427" s="65" t="str">
        <f t="shared" si="3347"/>
        <v/>
      </c>
      <c r="P2427" s="65" t="str">
        <f t="shared" si="3347"/>
        <v/>
      </c>
      <c r="Q2427" s="65" t="str">
        <f t="shared" si="3347"/>
        <v/>
      </c>
      <c r="R2427" s="65" t="str">
        <f t="shared" si="3347"/>
        <v/>
      </c>
      <c r="S2427" s="65" t="str">
        <f t="shared" si="3347"/>
        <v/>
      </c>
      <c r="T2427" s="65" t="str">
        <f t="shared" si="3347"/>
        <v/>
      </c>
      <c r="U2427" s="65" t="str">
        <f t="shared" si="3347"/>
        <v/>
      </c>
      <c r="V2427" s="65" t="str">
        <f t="shared" si="3347"/>
        <v/>
      </c>
      <c r="W2427" s="65" t="str">
        <f t="shared" si="3347"/>
        <v/>
      </c>
      <c r="X2427" s="65" t="str">
        <f t="shared" si="3347"/>
        <v/>
      </c>
      <c r="Y2427" s="65" t="str">
        <f t="shared" si="3347"/>
        <v/>
      </c>
      <c r="Z2427" s="65" t="str">
        <f t="shared" si="3347"/>
        <v/>
      </c>
    </row>
    <row r="2428">
      <c r="B2428" s="23"/>
      <c r="C2428" s="9"/>
      <c r="D2428" s="9"/>
      <c r="E2428" s="9"/>
      <c r="F2428" s="2"/>
      <c r="G2428" s="3"/>
      <c r="I2428" s="64" t="str">
        <f t="shared" si="4"/>
        <v/>
      </c>
      <c r="J2428" s="13" t="str">
        <f t="shared" si="1840"/>
        <v/>
      </c>
      <c r="K2428" s="13" t="str">
        <f t="shared" si="1879"/>
        <v/>
      </c>
      <c r="L2428" s="65" t="str">
        <f t="shared" ref="L2428:Z2428" si="3348">if($E2428="","",if($E2428="Injured",if(and(L$1=year(today()),L$1&lt;=$I2428,L$1&gt;=$H2428),0,if(and(L$1&lt;=$I2428,L$1&gt;=$H2428),$F2428,"")),if($E2428="Dropped",if(and(L$1&lt;=$I2428,L$1&gt;=$H2428),if(Year($D2428)=L$1,$F2428*0.8,if((year($D2428)+1)=L$1,$F2428*0.6,$F2428*0.4)) ,""),if($E2428="Minors",0,if($E2428="FA Contract",if(and(L$1&lt;=$I2428,L$1&gt;=$H2428),$F2428,""),if($E2428="YP Contract",if(L$1=$H2428,500000,if(L$1=($H2428+1),1000000,if(L$1=($H2428+2),1500000,"")))))))))</f>
        <v/>
      </c>
      <c r="M2428" s="65" t="str">
        <f t="shared" si="3348"/>
        <v/>
      </c>
      <c r="N2428" s="65" t="str">
        <f t="shared" si="3348"/>
        <v/>
      </c>
      <c r="O2428" s="65" t="str">
        <f t="shared" si="3348"/>
        <v/>
      </c>
      <c r="P2428" s="65" t="str">
        <f t="shared" si="3348"/>
        <v/>
      </c>
      <c r="Q2428" s="65" t="str">
        <f t="shared" si="3348"/>
        <v/>
      </c>
      <c r="R2428" s="65" t="str">
        <f t="shared" si="3348"/>
        <v/>
      </c>
      <c r="S2428" s="65" t="str">
        <f t="shared" si="3348"/>
        <v/>
      </c>
      <c r="T2428" s="65" t="str">
        <f t="shared" si="3348"/>
        <v/>
      </c>
      <c r="U2428" s="65" t="str">
        <f t="shared" si="3348"/>
        <v/>
      </c>
      <c r="V2428" s="65" t="str">
        <f t="shared" si="3348"/>
        <v/>
      </c>
      <c r="W2428" s="65" t="str">
        <f t="shared" si="3348"/>
        <v/>
      </c>
      <c r="X2428" s="65" t="str">
        <f t="shared" si="3348"/>
        <v/>
      </c>
      <c r="Y2428" s="65" t="str">
        <f t="shared" si="3348"/>
        <v/>
      </c>
      <c r="Z2428" s="65" t="str">
        <f t="shared" si="3348"/>
        <v/>
      </c>
    </row>
    <row r="2429">
      <c r="B2429" s="23"/>
      <c r="C2429" s="9"/>
      <c r="D2429" s="9"/>
      <c r="E2429" s="9"/>
      <c r="F2429" s="2"/>
      <c r="G2429" s="3"/>
      <c r="I2429" s="64" t="str">
        <f t="shared" si="4"/>
        <v/>
      </c>
      <c r="J2429" s="13" t="str">
        <f t="shared" si="1840"/>
        <v/>
      </c>
      <c r="K2429" s="13" t="str">
        <f t="shared" si="1879"/>
        <v/>
      </c>
      <c r="L2429" s="65" t="str">
        <f t="shared" ref="L2429:Z2429" si="3349">if($E2429="","",if($E2429="Injured",if(and(L$1=year(today()),L$1&lt;=$I2429,L$1&gt;=$H2429),0,if(and(L$1&lt;=$I2429,L$1&gt;=$H2429),$F2429,"")),if($E2429="Dropped",if(and(L$1&lt;=$I2429,L$1&gt;=$H2429),if(Year($D2429)=L$1,$F2429*0.8,if((year($D2429)+1)=L$1,$F2429*0.6,$F2429*0.4)) ,""),if($E2429="Minors",0,if($E2429="FA Contract",if(and(L$1&lt;=$I2429,L$1&gt;=$H2429),$F2429,""),if($E2429="YP Contract",if(L$1=$H2429,500000,if(L$1=($H2429+1),1000000,if(L$1=($H2429+2),1500000,"")))))))))</f>
        <v/>
      </c>
      <c r="M2429" s="65" t="str">
        <f t="shared" si="3349"/>
        <v/>
      </c>
      <c r="N2429" s="65" t="str">
        <f t="shared" si="3349"/>
        <v/>
      </c>
      <c r="O2429" s="65" t="str">
        <f t="shared" si="3349"/>
        <v/>
      </c>
      <c r="P2429" s="65" t="str">
        <f t="shared" si="3349"/>
        <v/>
      </c>
      <c r="Q2429" s="65" t="str">
        <f t="shared" si="3349"/>
        <v/>
      </c>
      <c r="R2429" s="65" t="str">
        <f t="shared" si="3349"/>
        <v/>
      </c>
      <c r="S2429" s="65" t="str">
        <f t="shared" si="3349"/>
        <v/>
      </c>
      <c r="T2429" s="65" t="str">
        <f t="shared" si="3349"/>
        <v/>
      </c>
      <c r="U2429" s="65" t="str">
        <f t="shared" si="3349"/>
        <v/>
      </c>
      <c r="V2429" s="65" t="str">
        <f t="shared" si="3349"/>
        <v/>
      </c>
      <c r="W2429" s="65" t="str">
        <f t="shared" si="3349"/>
        <v/>
      </c>
      <c r="X2429" s="65" t="str">
        <f t="shared" si="3349"/>
        <v/>
      </c>
      <c r="Y2429" s="65" t="str">
        <f t="shared" si="3349"/>
        <v/>
      </c>
      <c r="Z2429" s="65" t="str">
        <f t="shared" si="3349"/>
        <v/>
      </c>
    </row>
    <row r="2430">
      <c r="B2430" s="23"/>
      <c r="C2430" s="9"/>
      <c r="D2430" s="9"/>
      <c r="E2430" s="9"/>
      <c r="F2430" s="2"/>
      <c r="G2430" s="3"/>
      <c r="I2430" s="64" t="str">
        <f t="shared" si="4"/>
        <v/>
      </c>
      <c r="J2430" s="13" t="str">
        <f t="shared" si="1840"/>
        <v/>
      </c>
      <c r="K2430" s="13" t="str">
        <f t="shared" si="1879"/>
        <v/>
      </c>
      <c r="L2430" s="65" t="str">
        <f t="shared" ref="L2430:Z2430" si="3350">if($E2430="","",if($E2430="Injured",if(and(L$1=year(today()),L$1&lt;=$I2430,L$1&gt;=$H2430),0,if(and(L$1&lt;=$I2430,L$1&gt;=$H2430),$F2430,"")),if($E2430="Dropped",if(and(L$1&lt;=$I2430,L$1&gt;=$H2430),if(Year($D2430)=L$1,$F2430*0.8,if((year($D2430)+1)=L$1,$F2430*0.6,$F2430*0.4)) ,""),if($E2430="Minors",0,if($E2430="FA Contract",if(and(L$1&lt;=$I2430,L$1&gt;=$H2430),$F2430,""),if($E2430="YP Contract",if(L$1=$H2430,500000,if(L$1=($H2430+1),1000000,if(L$1=($H2430+2),1500000,"")))))))))</f>
        <v/>
      </c>
      <c r="M2430" s="65" t="str">
        <f t="shared" si="3350"/>
        <v/>
      </c>
      <c r="N2430" s="65" t="str">
        <f t="shared" si="3350"/>
        <v/>
      </c>
      <c r="O2430" s="65" t="str">
        <f t="shared" si="3350"/>
        <v/>
      </c>
      <c r="P2430" s="65" t="str">
        <f t="shared" si="3350"/>
        <v/>
      </c>
      <c r="Q2430" s="65" t="str">
        <f t="shared" si="3350"/>
        <v/>
      </c>
      <c r="R2430" s="65" t="str">
        <f t="shared" si="3350"/>
        <v/>
      </c>
      <c r="S2430" s="65" t="str">
        <f t="shared" si="3350"/>
        <v/>
      </c>
      <c r="T2430" s="65" t="str">
        <f t="shared" si="3350"/>
        <v/>
      </c>
      <c r="U2430" s="65" t="str">
        <f t="shared" si="3350"/>
        <v/>
      </c>
      <c r="V2430" s="65" t="str">
        <f t="shared" si="3350"/>
        <v/>
      </c>
      <c r="W2430" s="65" t="str">
        <f t="shared" si="3350"/>
        <v/>
      </c>
      <c r="X2430" s="65" t="str">
        <f t="shared" si="3350"/>
        <v/>
      </c>
      <c r="Y2430" s="65" t="str">
        <f t="shared" si="3350"/>
        <v/>
      </c>
      <c r="Z2430" s="65" t="str">
        <f t="shared" si="3350"/>
        <v/>
      </c>
    </row>
    <row r="2431">
      <c r="B2431" s="23"/>
      <c r="C2431" s="9"/>
      <c r="D2431" s="9"/>
      <c r="E2431" s="9"/>
      <c r="F2431" s="2"/>
      <c r="G2431" s="3"/>
      <c r="I2431" s="64" t="str">
        <f t="shared" si="4"/>
        <v/>
      </c>
      <c r="J2431" s="13" t="str">
        <f t="shared" si="1840"/>
        <v/>
      </c>
      <c r="K2431" s="13" t="str">
        <f t="shared" si="1879"/>
        <v/>
      </c>
      <c r="L2431" s="65" t="str">
        <f t="shared" ref="L2431:Z2431" si="3351">if($E2431="","",if($E2431="Injured",if(and(L$1=year(today()),L$1&lt;=$I2431,L$1&gt;=$H2431),0,if(and(L$1&lt;=$I2431,L$1&gt;=$H2431),$F2431,"")),if($E2431="Dropped",if(and(L$1&lt;=$I2431,L$1&gt;=$H2431),if(Year($D2431)=L$1,$F2431*0.8,if((year($D2431)+1)=L$1,$F2431*0.6,$F2431*0.4)) ,""),if($E2431="Minors",0,if($E2431="FA Contract",if(and(L$1&lt;=$I2431,L$1&gt;=$H2431),$F2431,""),if($E2431="YP Contract",if(L$1=$H2431,500000,if(L$1=($H2431+1),1000000,if(L$1=($H2431+2),1500000,"")))))))))</f>
        <v/>
      </c>
      <c r="M2431" s="65" t="str">
        <f t="shared" si="3351"/>
        <v/>
      </c>
      <c r="N2431" s="65" t="str">
        <f t="shared" si="3351"/>
        <v/>
      </c>
      <c r="O2431" s="65" t="str">
        <f t="shared" si="3351"/>
        <v/>
      </c>
      <c r="P2431" s="65" t="str">
        <f t="shared" si="3351"/>
        <v/>
      </c>
      <c r="Q2431" s="65" t="str">
        <f t="shared" si="3351"/>
        <v/>
      </c>
      <c r="R2431" s="65" t="str">
        <f t="shared" si="3351"/>
        <v/>
      </c>
      <c r="S2431" s="65" t="str">
        <f t="shared" si="3351"/>
        <v/>
      </c>
      <c r="T2431" s="65" t="str">
        <f t="shared" si="3351"/>
        <v/>
      </c>
      <c r="U2431" s="65" t="str">
        <f t="shared" si="3351"/>
        <v/>
      </c>
      <c r="V2431" s="65" t="str">
        <f t="shared" si="3351"/>
        <v/>
      </c>
      <c r="W2431" s="65" t="str">
        <f t="shared" si="3351"/>
        <v/>
      </c>
      <c r="X2431" s="65" t="str">
        <f t="shared" si="3351"/>
        <v/>
      </c>
      <c r="Y2431" s="65" t="str">
        <f t="shared" si="3351"/>
        <v/>
      </c>
      <c r="Z2431" s="65" t="str">
        <f t="shared" si="3351"/>
        <v/>
      </c>
    </row>
    <row r="2432">
      <c r="B2432" s="23"/>
      <c r="C2432" s="9"/>
      <c r="D2432" s="9"/>
      <c r="E2432" s="9"/>
      <c r="F2432" s="2"/>
      <c r="G2432" s="3"/>
      <c r="I2432" s="64" t="str">
        <f t="shared" si="4"/>
        <v/>
      </c>
      <c r="J2432" s="13" t="str">
        <f t="shared" si="1840"/>
        <v/>
      </c>
      <c r="K2432" s="13" t="str">
        <f t="shared" si="1879"/>
        <v/>
      </c>
      <c r="L2432" s="65" t="str">
        <f t="shared" ref="L2432:Z2432" si="3352">if($E2432="","",if($E2432="Injured",if(and(L$1=year(today()),L$1&lt;=$I2432,L$1&gt;=$H2432),0,if(and(L$1&lt;=$I2432,L$1&gt;=$H2432),$F2432,"")),if($E2432="Dropped",if(and(L$1&lt;=$I2432,L$1&gt;=$H2432),if(Year($D2432)=L$1,$F2432*0.8,if((year($D2432)+1)=L$1,$F2432*0.6,$F2432*0.4)) ,""),if($E2432="Minors",0,if($E2432="FA Contract",if(and(L$1&lt;=$I2432,L$1&gt;=$H2432),$F2432,""),if($E2432="YP Contract",if(L$1=$H2432,500000,if(L$1=($H2432+1),1000000,if(L$1=($H2432+2),1500000,"")))))))))</f>
        <v/>
      </c>
      <c r="M2432" s="65" t="str">
        <f t="shared" si="3352"/>
        <v/>
      </c>
      <c r="N2432" s="65" t="str">
        <f t="shared" si="3352"/>
        <v/>
      </c>
      <c r="O2432" s="65" t="str">
        <f t="shared" si="3352"/>
        <v/>
      </c>
      <c r="P2432" s="65" t="str">
        <f t="shared" si="3352"/>
        <v/>
      </c>
      <c r="Q2432" s="65" t="str">
        <f t="shared" si="3352"/>
        <v/>
      </c>
      <c r="R2432" s="65" t="str">
        <f t="shared" si="3352"/>
        <v/>
      </c>
      <c r="S2432" s="65" t="str">
        <f t="shared" si="3352"/>
        <v/>
      </c>
      <c r="T2432" s="65" t="str">
        <f t="shared" si="3352"/>
        <v/>
      </c>
      <c r="U2432" s="65" t="str">
        <f t="shared" si="3352"/>
        <v/>
      </c>
      <c r="V2432" s="65" t="str">
        <f t="shared" si="3352"/>
        <v/>
      </c>
      <c r="W2432" s="65" t="str">
        <f t="shared" si="3352"/>
        <v/>
      </c>
      <c r="X2432" s="65" t="str">
        <f t="shared" si="3352"/>
        <v/>
      </c>
      <c r="Y2432" s="65" t="str">
        <f t="shared" si="3352"/>
        <v/>
      </c>
      <c r="Z2432" s="65" t="str">
        <f t="shared" si="3352"/>
        <v/>
      </c>
    </row>
    <row r="2433">
      <c r="B2433" s="23"/>
      <c r="C2433" s="9"/>
      <c r="D2433" s="9"/>
      <c r="E2433" s="9"/>
      <c r="F2433" s="2"/>
      <c r="G2433" s="3"/>
      <c r="I2433" s="64" t="str">
        <f t="shared" si="4"/>
        <v/>
      </c>
      <c r="J2433" s="13" t="str">
        <f t="shared" si="1840"/>
        <v/>
      </c>
      <c r="K2433" s="13" t="str">
        <f t="shared" si="1879"/>
        <v/>
      </c>
      <c r="L2433" s="65" t="str">
        <f t="shared" ref="L2433:Z2433" si="3353">if($E2433="","",if($E2433="Injured",if(and(L$1=year(today()),L$1&lt;=$I2433,L$1&gt;=$H2433),0,if(and(L$1&lt;=$I2433,L$1&gt;=$H2433),$F2433,"")),if($E2433="Dropped",if(and(L$1&lt;=$I2433,L$1&gt;=$H2433),if(Year($D2433)=L$1,$F2433*0.8,if((year($D2433)+1)=L$1,$F2433*0.6,$F2433*0.4)) ,""),if($E2433="Minors",0,if($E2433="FA Contract",if(and(L$1&lt;=$I2433,L$1&gt;=$H2433),$F2433,""),if($E2433="YP Contract",if(L$1=$H2433,500000,if(L$1=($H2433+1),1000000,if(L$1=($H2433+2),1500000,"")))))))))</f>
        <v/>
      </c>
      <c r="M2433" s="65" t="str">
        <f t="shared" si="3353"/>
        <v/>
      </c>
      <c r="N2433" s="65" t="str">
        <f t="shared" si="3353"/>
        <v/>
      </c>
      <c r="O2433" s="65" t="str">
        <f t="shared" si="3353"/>
        <v/>
      </c>
      <c r="P2433" s="65" t="str">
        <f t="shared" si="3353"/>
        <v/>
      </c>
      <c r="Q2433" s="65" t="str">
        <f t="shared" si="3353"/>
        <v/>
      </c>
      <c r="R2433" s="65" t="str">
        <f t="shared" si="3353"/>
        <v/>
      </c>
      <c r="S2433" s="65" t="str">
        <f t="shared" si="3353"/>
        <v/>
      </c>
      <c r="T2433" s="65" t="str">
        <f t="shared" si="3353"/>
        <v/>
      </c>
      <c r="U2433" s="65" t="str">
        <f t="shared" si="3353"/>
        <v/>
      </c>
      <c r="V2433" s="65" t="str">
        <f t="shared" si="3353"/>
        <v/>
      </c>
      <c r="W2433" s="65" t="str">
        <f t="shared" si="3353"/>
        <v/>
      </c>
      <c r="X2433" s="65" t="str">
        <f t="shared" si="3353"/>
        <v/>
      </c>
      <c r="Y2433" s="65" t="str">
        <f t="shared" si="3353"/>
        <v/>
      </c>
      <c r="Z2433" s="65" t="str">
        <f t="shared" si="3353"/>
        <v/>
      </c>
    </row>
    <row r="2434">
      <c r="B2434" s="23"/>
      <c r="C2434" s="9"/>
      <c r="D2434" s="9"/>
      <c r="E2434" s="9"/>
      <c r="F2434" s="2"/>
      <c r="G2434" s="3"/>
      <c r="I2434" s="64" t="str">
        <f t="shared" si="4"/>
        <v/>
      </c>
      <c r="J2434" s="13" t="str">
        <f t="shared" si="1840"/>
        <v/>
      </c>
      <c r="K2434" s="13" t="str">
        <f t="shared" si="1879"/>
        <v/>
      </c>
      <c r="L2434" s="65" t="str">
        <f t="shared" ref="L2434:Z2434" si="3354">if($E2434="","",if($E2434="Injured",if(and(L$1=year(today()),L$1&lt;=$I2434,L$1&gt;=$H2434),0,if(and(L$1&lt;=$I2434,L$1&gt;=$H2434),$F2434,"")),if($E2434="Dropped",if(and(L$1&lt;=$I2434,L$1&gt;=$H2434),if(Year($D2434)=L$1,$F2434*0.8,if((year($D2434)+1)=L$1,$F2434*0.6,$F2434*0.4)) ,""),if($E2434="Minors",0,if($E2434="FA Contract",if(and(L$1&lt;=$I2434,L$1&gt;=$H2434),$F2434,""),if($E2434="YP Contract",if(L$1=$H2434,500000,if(L$1=($H2434+1),1000000,if(L$1=($H2434+2),1500000,"")))))))))</f>
        <v/>
      </c>
      <c r="M2434" s="65" t="str">
        <f t="shared" si="3354"/>
        <v/>
      </c>
      <c r="N2434" s="65" t="str">
        <f t="shared" si="3354"/>
        <v/>
      </c>
      <c r="O2434" s="65" t="str">
        <f t="shared" si="3354"/>
        <v/>
      </c>
      <c r="P2434" s="65" t="str">
        <f t="shared" si="3354"/>
        <v/>
      </c>
      <c r="Q2434" s="65" t="str">
        <f t="shared" si="3354"/>
        <v/>
      </c>
      <c r="R2434" s="65" t="str">
        <f t="shared" si="3354"/>
        <v/>
      </c>
      <c r="S2434" s="65" t="str">
        <f t="shared" si="3354"/>
        <v/>
      </c>
      <c r="T2434" s="65" t="str">
        <f t="shared" si="3354"/>
        <v/>
      </c>
      <c r="U2434" s="65" t="str">
        <f t="shared" si="3354"/>
        <v/>
      </c>
      <c r="V2434" s="65" t="str">
        <f t="shared" si="3354"/>
        <v/>
      </c>
      <c r="W2434" s="65" t="str">
        <f t="shared" si="3354"/>
        <v/>
      </c>
      <c r="X2434" s="65" t="str">
        <f t="shared" si="3354"/>
        <v/>
      </c>
      <c r="Y2434" s="65" t="str">
        <f t="shared" si="3354"/>
        <v/>
      </c>
      <c r="Z2434" s="65" t="str">
        <f t="shared" si="3354"/>
        <v/>
      </c>
    </row>
    <row r="2435">
      <c r="B2435" s="23"/>
      <c r="C2435" s="9"/>
      <c r="D2435" s="9"/>
      <c r="E2435" s="9"/>
      <c r="F2435" s="2"/>
      <c r="G2435" s="3"/>
      <c r="I2435" s="64" t="str">
        <f t="shared" si="4"/>
        <v/>
      </c>
      <c r="J2435" s="13" t="str">
        <f t="shared" si="1840"/>
        <v/>
      </c>
      <c r="K2435" s="13" t="str">
        <f t="shared" si="1879"/>
        <v/>
      </c>
      <c r="L2435" s="65" t="str">
        <f t="shared" ref="L2435:Z2435" si="3355">if($E2435="","",if($E2435="Injured",if(and(L$1=year(today()),L$1&lt;=$I2435,L$1&gt;=$H2435),0,if(and(L$1&lt;=$I2435,L$1&gt;=$H2435),$F2435,"")),if($E2435="Dropped",if(and(L$1&lt;=$I2435,L$1&gt;=$H2435),if(Year($D2435)=L$1,$F2435*0.8,if((year($D2435)+1)=L$1,$F2435*0.6,$F2435*0.4)) ,""),if($E2435="Minors",0,if($E2435="FA Contract",if(and(L$1&lt;=$I2435,L$1&gt;=$H2435),$F2435,""),if($E2435="YP Contract",if(L$1=$H2435,500000,if(L$1=($H2435+1),1000000,if(L$1=($H2435+2),1500000,"")))))))))</f>
        <v/>
      </c>
      <c r="M2435" s="65" t="str">
        <f t="shared" si="3355"/>
        <v/>
      </c>
      <c r="N2435" s="65" t="str">
        <f t="shared" si="3355"/>
        <v/>
      </c>
      <c r="O2435" s="65" t="str">
        <f t="shared" si="3355"/>
        <v/>
      </c>
      <c r="P2435" s="65" t="str">
        <f t="shared" si="3355"/>
        <v/>
      </c>
      <c r="Q2435" s="65" t="str">
        <f t="shared" si="3355"/>
        <v/>
      </c>
      <c r="R2435" s="65" t="str">
        <f t="shared" si="3355"/>
        <v/>
      </c>
      <c r="S2435" s="65" t="str">
        <f t="shared" si="3355"/>
        <v/>
      </c>
      <c r="T2435" s="65" t="str">
        <f t="shared" si="3355"/>
        <v/>
      </c>
      <c r="U2435" s="65" t="str">
        <f t="shared" si="3355"/>
        <v/>
      </c>
      <c r="V2435" s="65" t="str">
        <f t="shared" si="3355"/>
        <v/>
      </c>
      <c r="W2435" s="65" t="str">
        <f t="shared" si="3355"/>
        <v/>
      </c>
      <c r="X2435" s="65" t="str">
        <f t="shared" si="3355"/>
        <v/>
      </c>
      <c r="Y2435" s="65" t="str">
        <f t="shared" si="3355"/>
        <v/>
      </c>
      <c r="Z2435" s="65" t="str">
        <f t="shared" si="3355"/>
        <v/>
      </c>
    </row>
    <row r="2436">
      <c r="B2436" s="23"/>
      <c r="C2436" s="9"/>
      <c r="D2436" s="9"/>
      <c r="E2436" s="9"/>
      <c r="F2436" s="2"/>
      <c r="G2436" s="3"/>
      <c r="I2436" s="64" t="str">
        <f t="shared" si="4"/>
        <v/>
      </c>
      <c r="J2436" s="13" t="str">
        <f t="shared" si="1840"/>
        <v/>
      </c>
      <c r="K2436" s="13" t="str">
        <f t="shared" si="1879"/>
        <v/>
      </c>
      <c r="L2436" s="65" t="str">
        <f t="shared" ref="L2436:Z2436" si="3356">if($E2436="","",if($E2436="Injured",if(and(L$1=year(today()),L$1&lt;=$I2436,L$1&gt;=$H2436),0,if(and(L$1&lt;=$I2436,L$1&gt;=$H2436),$F2436,"")),if($E2436="Dropped",if(and(L$1&lt;=$I2436,L$1&gt;=$H2436),if(Year($D2436)=L$1,$F2436*0.8,if((year($D2436)+1)=L$1,$F2436*0.6,$F2436*0.4)) ,""),if($E2436="Minors",0,if($E2436="FA Contract",if(and(L$1&lt;=$I2436,L$1&gt;=$H2436),$F2436,""),if($E2436="YP Contract",if(L$1=$H2436,500000,if(L$1=($H2436+1),1000000,if(L$1=($H2436+2),1500000,"")))))))))</f>
        <v/>
      </c>
      <c r="M2436" s="65" t="str">
        <f t="shared" si="3356"/>
        <v/>
      </c>
      <c r="N2436" s="65" t="str">
        <f t="shared" si="3356"/>
        <v/>
      </c>
      <c r="O2436" s="65" t="str">
        <f t="shared" si="3356"/>
        <v/>
      </c>
      <c r="P2436" s="65" t="str">
        <f t="shared" si="3356"/>
        <v/>
      </c>
      <c r="Q2436" s="65" t="str">
        <f t="shared" si="3356"/>
        <v/>
      </c>
      <c r="R2436" s="65" t="str">
        <f t="shared" si="3356"/>
        <v/>
      </c>
      <c r="S2436" s="65" t="str">
        <f t="shared" si="3356"/>
        <v/>
      </c>
      <c r="T2436" s="65" t="str">
        <f t="shared" si="3356"/>
        <v/>
      </c>
      <c r="U2436" s="65" t="str">
        <f t="shared" si="3356"/>
        <v/>
      </c>
      <c r="V2436" s="65" t="str">
        <f t="shared" si="3356"/>
        <v/>
      </c>
      <c r="W2436" s="65" t="str">
        <f t="shared" si="3356"/>
        <v/>
      </c>
      <c r="X2436" s="65" t="str">
        <f t="shared" si="3356"/>
        <v/>
      </c>
      <c r="Y2436" s="65" t="str">
        <f t="shared" si="3356"/>
        <v/>
      </c>
      <c r="Z2436" s="65" t="str">
        <f t="shared" si="3356"/>
        <v/>
      </c>
    </row>
    <row r="2437">
      <c r="B2437" s="23"/>
      <c r="C2437" s="9"/>
      <c r="D2437" s="9"/>
      <c r="E2437" s="9"/>
      <c r="F2437" s="2"/>
      <c r="G2437" s="3"/>
      <c r="I2437" s="64" t="str">
        <f t="shared" si="4"/>
        <v/>
      </c>
      <c r="J2437" s="13" t="str">
        <f t="shared" si="1840"/>
        <v/>
      </c>
      <c r="K2437" s="13" t="str">
        <f t="shared" si="1879"/>
        <v/>
      </c>
      <c r="L2437" s="65" t="str">
        <f t="shared" ref="L2437:Z2437" si="3357">if($E2437="","",if($E2437="Injured",if(and(L$1=year(today()),L$1&lt;=$I2437,L$1&gt;=$H2437),0,if(and(L$1&lt;=$I2437,L$1&gt;=$H2437),$F2437,"")),if($E2437="Dropped",if(and(L$1&lt;=$I2437,L$1&gt;=$H2437),if(Year($D2437)=L$1,$F2437*0.8,if((year($D2437)+1)=L$1,$F2437*0.6,$F2437*0.4)) ,""),if($E2437="Minors",0,if($E2437="FA Contract",if(and(L$1&lt;=$I2437,L$1&gt;=$H2437),$F2437,""),if($E2437="YP Contract",if(L$1=$H2437,500000,if(L$1=($H2437+1),1000000,if(L$1=($H2437+2),1500000,"")))))))))</f>
        <v/>
      </c>
      <c r="M2437" s="65" t="str">
        <f t="shared" si="3357"/>
        <v/>
      </c>
      <c r="N2437" s="65" t="str">
        <f t="shared" si="3357"/>
        <v/>
      </c>
      <c r="O2437" s="65" t="str">
        <f t="shared" si="3357"/>
        <v/>
      </c>
      <c r="P2437" s="65" t="str">
        <f t="shared" si="3357"/>
        <v/>
      </c>
      <c r="Q2437" s="65" t="str">
        <f t="shared" si="3357"/>
        <v/>
      </c>
      <c r="R2437" s="65" t="str">
        <f t="shared" si="3357"/>
        <v/>
      </c>
      <c r="S2437" s="65" t="str">
        <f t="shared" si="3357"/>
        <v/>
      </c>
      <c r="T2437" s="65" t="str">
        <f t="shared" si="3357"/>
        <v/>
      </c>
      <c r="U2437" s="65" t="str">
        <f t="shared" si="3357"/>
        <v/>
      </c>
      <c r="V2437" s="65" t="str">
        <f t="shared" si="3357"/>
        <v/>
      </c>
      <c r="W2437" s="65" t="str">
        <f t="shared" si="3357"/>
        <v/>
      </c>
      <c r="X2437" s="65" t="str">
        <f t="shared" si="3357"/>
        <v/>
      </c>
      <c r="Y2437" s="65" t="str">
        <f t="shared" si="3357"/>
        <v/>
      </c>
      <c r="Z2437" s="65" t="str">
        <f t="shared" si="3357"/>
        <v/>
      </c>
    </row>
    <row r="2438">
      <c r="B2438" s="23"/>
      <c r="C2438" s="9"/>
      <c r="D2438" s="9"/>
      <c r="E2438" s="9"/>
      <c r="F2438" s="2"/>
      <c r="G2438" s="3"/>
      <c r="I2438" s="64" t="str">
        <f t="shared" si="4"/>
        <v/>
      </c>
      <c r="J2438" s="13" t="str">
        <f t="shared" si="1840"/>
        <v/>
      </c>
      <c r="K2438" s="13" t="str">
        <f t="shared" si="1879"/>
        <v/>
      </c>
      <c r="L2438" s="65" t="str">
        <f t="shared" ref="L2438:Z2438" si="3358">if($E2438="","",if($E2438="Injured",if(and(L$1=year(today()),L$1&lt;=$I2438,L$1&gt;=$H2438),0,if(and(L$1&lt;=$I2438,L$1&gt;=$H2438),$F2438,"")),if($E2438="Dropped",if(and(L$1&lt;=$I2438,L$1&gt;=$H2438),if(Year($D2438)=L$1,$F2438*0.8,if((year($D2438)+1)=L$1,$F2438*0.6,$F2438*0.4)) ,""),if($E2438="Minors",0,if($E2438="FA Contract",if(and(L$1&lt;=$I2438,L$1&gt;=$H2438),$F2438,""),if($E2438="YP Contract",if(L$1=$H2438,500000,if(L$1=($H2438+1),1000000,if(L$1=($H2438+2),1500000,"")))))))))</f>
        <v/>
      </c>
      <c r="M2438" s="65" t="str">
        <f t="shared" si="3358"/>
        <v/>
      </c>
      <c r="N2438" s="65" t="str">
        <f t="shared" si="3358"/>
        <v/>
      </c>
      <c r="O2438" s="65" t="str">
        <f t="shared" si="3358"/>
        <v/>
      </c>
      <c r="P2438" s="65" t="str">
        <f t="shared" si="3358"/>
        <v/>
      </c>
      <c r="Q2438" s="65" t="str">
        <f t="shared" si="3358"/>
        <v/>
      </c>
      <c r="R2438" s="65" t="str">
        <f t="shared" si="3358"/>
        <v/>
      </c>
      <c r="S2438" s="65" t="str">
        <f t="shared" si="3358"/>
        <v/>
      </c>
      <c r="T2438" s="65" t="str">
        <f t="shared" si="3358"/>
        <v/>
      </c>
      <c r="U2438" s="65" t="str">
        <f t="shared" si="3358"/>
        <v/>
      </c>
      <c r="V2438" s="65" t="str">
        <f t="shared" si="3358"/>
        <v/>
      </c>
      <c r="W2438" s="65" t="str">
        <f t="shared" si="3358"/>
        <v/>
      </c>
      <c r="X2438" s="65" t="str">
        <f t="shared" si="3358"/>
        <v/>
      </c>
      <c r="Y2438" s="65" t="str">
        <f t="shared" si="3358"/>
        <v/>
      </c>
      <c r="Z2438" s="65" t="str">
        <f t="shared" si="3358"/>
        <v/>
      </c>
    </row>
    <row r="2439">
      <c r="B2439" s="23"/>
      <c r="C2439" s="9"/>
      <c r="D2439" s="9"/>
      <c r="E2439" s="9"/>
      <c r="F2439" s="2"/>
      <c r="G2439" s="3"/>
      <c r="I2439" s="64" t="str">
        <f t="shared" si="4"/>
        <v/>
      </c>
      <c r="J2439" s="13" t="str">
        <f t="shared" si="1840"/>
        <v/>
      </c>
      <c r="K2439" s="13" t="str">
        <f t="shared" si="1879"/>
        <v/>
      </c>
      <c r="L2439" s="65" t="str">
        <f t="shared" ref="L2439:Z2439" si="3359">if($E2439="","",if($E2439="Injured",if(and(L$1=year(today()),L$1&lt;=$I2439,L$1&gt;=$H2439),0,if(and(L$1&lt;=$I2439,L$1&gt;=$H2439),$F2439,"")),if($E2439="Dropped",if(and(L$1&lt;=$I2439,L$1&gt;=$H2439),if(Year($D2439)=L$1,$F2439*0.8,if((year($D2439)+1)=L$1,$F2439*0.6,$F2439*0.4)) ,""),if($E2439="Minors",0,if($E2439="FA Contract",if(and(L$1&lt;=$I2439,L$1&gt;=$H2439),$F2439,""),if($E2439="YP Contract",if(L$1=$H2439,500000,if(L$1=($H2439+1),1000000,if(L$1=($H2439+2),1500000,"")))))))))</f>
        <v/>
      </c>
      <c r="M2439" s="65" t="str">
        <f t="shared" si="3359"/>
        <v/>
      </c>
      <c r="N2439" s="65" t="str">
        <f t="shared" si="3359"/>
        <v/>
      </c>
      <c r="O2439" s="65" t="str">
        <f t="shared" si="3359"/>
        <v/>
      </c>
      <c r="P2439" s="65" t="str">
        <f t="shared" si="3359"/>
        <v/>
      </c>
      <c r="Q2439" s="65" t="str">
        <f t="shared" si="3359"/>
        <v/>
      </c>
      <c r="R2439" s="65" t="str">
        <f t="shared" si="3359"/>
        <v/>
      </c>
      <c r="S2439" s="65" t="str">
        <f t="shared" si="3359"/>
        <v/>
      </c>
      <c r="T2439" s="65" t="str">
        <f t="shared" si="3359"/>
        <v/>
      </c>
      <c r="U2439" s="65" t="str">
        <f t="shared" si="3359"/>
        <v/>
      </c>
      <c r="V2439" s="65" t="str">
        <f t="shared" si="3359"/>
        <v/>
      </c>
      <c r="W2439" s="65" t="str">
        <f t="shared" si="3359"/>
        <v/>
      </c>
      <c r="X2439" s="65" t="str">
        <f t="shared" si="3359"/>
        <v/>
      </c>
      <c r="Y2439" s="65" t="str">
        <f t="shared" si="3359"/>
        <v/>
      </c>
      <c r="Z2439" s="65" t="str">
        <f t="shared" si="3359"/>
        <v/>
      </c>
    </row>
    <row r="2440">
      <c r="B2440" s="23"/>
      <c r="C2440" s="9"/>
      <c r="D2440" s="9"/>
      <c r="E2440" s="9"/>
      <c r="F2440" s="2"/>
      <c r="G2440" s="3"/>
      <c r="I2440" s="64" t="str">
        <f t="shared" si="4"/>
        <v/>
      </c>
      <c r="J2440" s="13" t="str">
        <f t="shared" si="1840"/>
        <v/>
      </c>
      <c r="K2440" s="13" t="str">
        <f t="shared" si="1879"/>
        <v/>
      </c>
      <c r="L2440" s="65" t="str">
        <f t="shared" ref="L2440:Z2440" si="3360">if($E2440="","",if($E2440="Injured",if(and(L$1=year(today()),L$1&lt;=$I2440,L$1&gt;=$H2440),0,if(and(L$1&lt;=$I2440,L$1&gt;=$H2440),$F2440,"")),if($E2440="Dropped",if(and(L$1&lt;=$I2440,L$1&gt;=$H2440),if(Year($D2440)=L$1,$F2440*0.8,if((year($D2440)+1)=L$1,$F2440*0.6,$F2440*0.4)) ,""),if($E2440="Minors",0,if($E2440="FA Contract",if(and(L$1&lt;=$I2440,L$1&gt;=$H2440),$F2440,""),if($E2440="YP Contract",if(L$1=$H2440,500000,if(L$1=($H2440+1),1000000,if(L$1=($H2440+2),1500000,"")))))))))</f>
        <v/>
      </c>
      <c r="M2440" s="65" t="str">
        <f t="shared" si="3360"/>
        <v/>
      </c>
      <c r="N2440" s="65" t="str">
        <f t="shared" si="3360"/>
        <v/>
      </c>
      <c r="O2440" s="65" t="str">
        <f t="shared" si="3360"/>
        <v/>
      </c>
      <c r="P2440" s="65" t="str">
        <f t="shared" si="3360"/>
        <v/>
      </c>
      <c r="Q2440" s="65" t="str">
        <f t="shared" si="3360"/>
        <v/>
      </c>
      <c r="R2440" s="65" t="str">
        <f t="shared" si="3360"/>
        <v/>
      </c>
      <c r="S2440" s="65" t="str">
        <f t="shared" si="3360"/>
        <v/>
      </c>
      <c r="T2440" s="65" t="str">
        <f t="shared" si="3360"/>
        <v/>
      </c>
      <c r="U2440" s="65" t="str">
        <f t="shared" si="3360"/>
        <v/>
      </c>
      <c r="V2440" s="65" t="str">
        <f t="shared" si="3360"/>
        <v/>
      </c>
      <c r="W2440" s="65" t="str">
        <f t="shared" si="3360"/>
        <v/>
      </c>
      <c r="X2440" s="65" t="str">
        <f t="shared" si="3360"/>
        <v/>
      </c>
      <c r="Y2440" s="65" t="str">
        <f t="shared" si="3360"/>
        <v/>
      </c>
      <c r="Z2440" s="65" t="str">
        <f t="shared" si="3360"/>
        <v/>
      </c>
    </row>
    <row r="2441">
      <c r="B2441" s="23"/>
      <c r="C2441" s="9"/>
      <c r="D2441" s="9"/>
      <c r="E2441" s="9"/>
      <c r="F2441" s="2"/>
      <c r="G2441" s="3"/>
      <c r="I2441" s="64" t="str">
        <f t="shared" si="4"/>
        <v/>
      </c>
      <c r="J2441" s="13" t="str">
        <f t="shared" si="1840"/>
        <v/>
      </c>
      <c r="K2441" s="13" t="str">
        <f t="shared" si="1879"/>
        <v/>
      </c>
      <c r="L2441" s="65" t="str">
        <f t="shared" ref="L2441:Z2441" si="3361">if($E2441="","",if($E2441="Injured",if(and(L$1=year(today()),L$1&lt;=$I2441,L$1&gt;=$H2441),0,if(and(L$1&lt;=$I2441,L$1&gt;=$H2441),$F2441,"")),if($E2441="Dropped",if(and(L$1&lt;=$I2441,L$1&gt;=$H2441),if(Year($D2441)=L$1,$F2441*0.8,if((year($D2441)+1)=L$1,$F2441*0.6,$F2441*0.4)) ,""),if($E2441="Minors",0,if($E2441="FA Contract",if(and(L$1&lt;=$I2441,L$1&gt;=$H2441),$F2441,""),if($E2441="YP Contract",if(L$1=$H2441,500000,if(L$1=($H2441+1),1000000,if(L$1=($H2441+2),1500000,"")))))))))</f>
        <v/>
      </c>
      <c r="M2441" s="65" t="str">
        <f t="shared" si="3361"/>
        <v/>
      </c>
      <c r="N2441" s="65" t="str">
        <f t="shared" si="3361"/>
        <v/>
      </c>
      <c r="O2441" s="65" t="str">
        <f t="shared" si="3361"/>
        <v/>
      </c>
      <c r="P2441" s="65" t="str">
        <f t="shared" si="3361"/>
        <v/>
      </c>
      <c r="Q2441" s="65" t="str">
        <f t="shared" si="3361"/>
        <v/>
      </c>
      <c r="R2441" s="65" t="str">
        <f t="shared" si="3361"/>
        <v/>
      </c>
      <c r="S2441" s="65" t="str">
        <f t="shared" si="3361"/>
        <v/>
      </c>
      <c r="T2441" s="65" t="str">
        <f t="shared" si="3361"/>
        <v/>
      </c>
      <c r="U2441" s="65" t="str">
        <f t="shared" si="3361"/>
        <v/>
      </c>
      <c r="V2441" s="65" t="str">
        <f t="shared" si="3361"/>
        <v/>
      </c>
      <c r="W2441" s="65" t="str">
        <f t="shared" si="3361"/>
        <v/>
      </c>
      <c r="X2441" s="65" t="str">
        <f t="shared" si="3361"/>
        <v/>
      </c>
      <c r="Y2441" s="65" t="str">
        <f t="shared" si="3361"/>
        <v/>
      </c>
      <c r="Z2441" s="65" t="str">
        <f t="shared" si="3361"/>
        <v/>
      </c>
    </row>
    <row r="2442">
      <c r="B2442" s="23"/>
      <c r="C2442" s="9"/>
      <c r="D2442" s="9"/>
      <c r="E2442" s="9"/>
      <c r="F2442" s="2"/>
      <c r="G2442" s="3"/>
      <c r="I2442" s="64" t="str">
        <f t="shared" si="4"/>
        <v/>
      </c>
      <c r="J2442" s="13" t="str">
        <f t="shared" si="1840"/>
        <v/>
      </c>
      <c r="K2442" s="13" t="str">
        <f t="shared" si="1879"/>
        <v/>
      </c>
      <c r="L2442" s="65" t="str">
        <f t="shared" ref="L2442:Z2442" si="3362">if($E2442="","",if($E2442="Injured",if(and(L$1=year(today()),L$1&lt;=$I2442,L$1&gt;=$H2442),0,if(and(L$1&lt;=$I2442,L$1&gt;=$H2442),$F2442,"")),if($E2442="Dropped",if(and(L$1&lt;=$I2442,L$1&gt;=$H2442),if(Year($D2442)=L$1,$F2442*0.8,if((year($D2442)+1)=L$1,$F2442*0.6,$F2442*0.4)) ,""),if($E2442="Minors",0,if($E2442="FA Contract",if(and(L$1&lt;=$I2442,L$1&gt;=$H2442),$F2442,""),if($E2442="YP Contract",if(L$1=$H2442,500000,if(L$1=($H2442+1),1000000,if(L$1=($H2442+2),1500000,"")))))))))</f>
        <v/>
      </c>
      <c r="M2442" s="65" t="str">
        <f t="shared" si="3362"/>
        <v/>
      </c>
      <c r="N2442" s="65" t="str">
        <f t="shared" si="3362"/>
        <v/>
      </c>
      <c r="O2442" s="65" t="str">
        <f t="shared" si="3362"/>
        <v/>
      </c>
      <c r="P2442" s="65" t="str">
        <f t="shared" si="3362"/>
        <v/>
      </c>
      <c r="Q2442" s="65" t="str">
        <f t="shared" si="3362"/>
        <v/>
      </c>
      <c r="R2442" s="65" t="str">
        <f t="shared" si="3362"/>
        <v/>
      </c>
      <c r="S2442" s="65" t="str">
        <f t="shared" si="3362"/>
        <v/>
      </c>
      <c r="T2442" s="65" t="str">
        <f t="shared" si="3362"/>
        <v/>
      </c>
      <c r="U2442" s="65" t="str">
        <f t="shared" si="3362"/>
        <v/>
      </c>
      <c r="V2442" s="65" t="str">
        <f t="shared" si="3362"/>
        <v/>
      </c>
      <c r="W2442" s="65" t="str">
        <f t="shared" si="3362"/>
        <v/>
      </c>
      <c r="X2442" s="65" t="str">
        <f t="shared" si="3362"/>
        <v/>
      </c>
      <c r="Y2442" s="65" t="str">
        <f t="shared" si="3362"/>
        <v/>
      </c>
      <c r="Z2442" s="65" t="str">
        <f t="shared" si="3362"/>
        <v/>
      </c>
    </row>
    <row r="2443">
      <c r="B2443" s="23"/>
      <c r="C2443" s="9"/>
      <c r="D2443" s="9"/>
      <c r="E2443" s="9"/>
      <c r="F2443" s="2"/>
      <c r="G2443" s="3"/>
      <c r="I2443" s="64" t="str">
        <f t="shared" si="4"/>
        <v/>
      </c>
      <c r="J2443" s="13" t="str">
        <f t="shared" si="1840"/>
        <v/>
      </c>
      <c r="K2443" s="13" t="str">
        <f t="shared" si="1879"/>
        <v/>
      </c>
      <c r="L2443" s="65" t="str">
        <f t="shared" ref="L2443:Z2443" si="3363">if($E2443="","",if($E2443="Injured",if(and(L$1=year(today()),L$1&lt;=$I2443,L$1&gt;=$H2443),0,if(and(L$1&lt;=$I2443,L$1&gt;=$H2443),$F2443,"")),if($E2443="Dropped",if(and(L$1&lt;=$I2443,L$1&gt;=$H2443),if(Year($D2443)=L$1,$F2443*0.8,if((year($D2443)+1)=L$1,$F2443*0.6,$F2443*0.4)) ,""),if($E2443="Minors",0,if($E2443="FA Contract",if(and(L$1&lt;=$I2443,L$1&gt;=$H2443),$F2443,""),if($E2443="YP Contract",if(L$1=$H2443,500000,if(L$1=($H2443+1),1000000,if(L$1=($H2443+2),1500000,"")))))))))</f>
        <v/>
      </c>
      <c r="M2443" s="65" t="str">
        <f t="shared" si="3363"/>
        <v/>
      </c>
      <c r="N2443" s="65" t="str">
        <f t="shared" si="3363"/>
        <v/>
      </c>
      <c r="O2443" s="65" t="str">
        <f t="shared" si="3363"/>
        <v/>
      </c>
      <c r="P2443" s="65" t="str">
        <f t="shared" si="3363"/>
        <v/>
      </c>
      <c r="Q2443" s="65" t="str">
        <f t="shared" si="3363"/>
        <v/>
      </c>
      <c r="R2443" s="65" t="str">
        <f t="shared" si="3363"/>
        <v/>
      </c>
      <c r="S2443" s="65" t="str">
        <f t="shared" si="3363"/>
        <v/>
      </c>
      <c r="T2443" s="65" t="str">
        <f t="shared" si="3363"/>
        <v/>
      </c>
      <c r="U2443" s="65" t="str">
        <f t="shared" si="3363"/>
        <v/>
      </c>
      <c r="V2443" s="65" t="str">
        <f t="shared" si="3363"/>
        <v/>
      </c>
      <c r="W2443" s="65" t="str">
        <f t="shared" si="3363"/>
        <v/>
      </c>
      <c r="X2443" s="65" t="str">
        <f t="shared" si="3363"/>
        <v/>
      </c>
      <c r="Y2443" s="65" t="str">
        <f t="shared" si="3363"/>
        <v/>
      </c>
      <c r="Z2443" s="65" t="str">
        <f t="shared" si="3363"/>
        <v/>
      </c>
    </row>
    <row r="2444">
      <c r="B2444" s="23"/>
      <c r="C2444" s="9"/>
      <c r="D2444" s="9"/>
      <c r="E2444" s="9"/>
      <c r="F2444" s="2"/>
      <c r="G2444" s="3"/>
      <c r="I2444" s="64" t="str">
        <f t="shared" si="4"/>
        <v/>
      </c>
      <c r="J2444" s="13" t="str">
        <f t="shared" si="1840"/>
        <v/>
      </c>
      <c r="K2444" s="13" t="str">
        <f t="shared" si="1879"/>
        <v/>
      </c>
      <c r="L2444" s="65" t="str">
        <f t="shared" ref="L2444:Z2444" si="3364">if($E2444="","",if($E2444="Injured",if(and(L$1=year(today()),L$1&lt;=$I2444,L$1&gt;=$H2444),0,if(and(L$1&lt;=$I2444,L$1&gt;=$H2444),$F2444,"")),if($E2444="Dropped",if(and(L$1&lt;=$I2444,L$1&gt;=$H2444),if(Year($D2444)=L$1,$F2444*0.8,if((year($D2444)+1)=L$1,$F2444*0.6,$F2444*0.4)) ,""),if($E2444="Minors",0,if($E2444="FA Contract",if(and(L$1&lt;=$I2444,L$1&gt;=$H2444),$F2444,""),if($E2444="YP Contract",if(L$1=$H2444,500000,if(L$1=($H2444+1),1000000,if(L$1=($H2444+2),1500000,"")))))))))</f>
        <v/>
      </c>
      <c r="M2444" s="65" t="str">
        <f t="shared" si="3364"/>
        <v/>
      </c>
      <c r="N2444" s="65" t="str">
        <f t="shared" si="3364"/>
        <v/>
      </c>
      <c r="O2444" s="65" t="str">
        <f t="shared" si="3364"/>
        <v/>
      </c>
      <c r="P2444" s="65" t="str">
        <f t="shared" si="3364"/>
        <v/>
      </c>
      <c r="Q2444" s="65" t="str">
        <f t="shared" si="3364"/>
        <v/>
      </c>
      <c r="R2444" s="65" t="str">
        <f t="shared" si="3364"/>
        <v/>
      </c>
      <c r="S2444" s="65" t="str">
        <f t="shared" si="3364"/>
        <v/>
      </c>
      <c r="T2444" s="65" t="str">
        <f t="shared" si="3364"/>
        <v/>
      </c>
      <c r="U2444" s="65" t="str">
        <f t="shared" si="3364"/>
        <v/>
      </c>
      <c r="V2444" s="65" t="str">
        <f t="shared" si="3364"/>
        <v/>
      </c>
      <c r="W2444" s="65" t="str">
        <f t="shared" si="3364"/>
        <v/>
      </c>
      <c r="X2444" s="65" t="str">
        <f t="shared" si="3364"/>
        <v/>
      </c>
      <c r="Y2444" s="65" t="str">
        <f t="shared" si="3364"/>
        <v/>
      </c>
      <c r="Z2444" s="65" t="str">
        <f t="shared" si="3364"/>
        <v/>
      </c>
    </row>
    <row r="2445">
      <c r="B2445" s="23"/>
      <c r="C2445" s="9"/>
      <c r="D2445" s="9"/>
      <c r="E2445" s="9"/>
      <c r="F2445" s="2"/>
      <c r="G2445" s="3"/>
      <c r="I2445" s="64" t="str">
        <f t="shared" si="4"/>
        <v/>
      </c>
      <c r="J2445" s="13" t="str">
        <f t="shared" si="1840"/>
        <v/>
      </c>
      <c r="K2445" s="13" t="str">
        <f t="shared" si="1879"/>
        <v/>
      </c>
      <c r="L2445" s="65" t="str">
        <f t="shared" ref="L2445:Z2445" si="3365">if($E2445="","",if($E2445="Injured",if(and(L$1=year(today()),L$1&lt;=$I2445,L$1&gt;=$H2445),0,if(and(L$1&lt;=$I2445,L$1&gt;=$H2445),$F2445,"")),if($E2445="Dropped",if(and(L$1&lt;=$I2445,L$1&gt;=$H2445),if(Year($D2445)=L$1,$F2445*0.8,if((year($D2445)+1)=L$1,$F2445*0.6,$F2445*0.4)) ,""),if($E2445="Minors",0,if($E2445="FA Contract",if(and(L$1&lt;=$I2445,L$1&gt;=$H2445),$F2445,""),if($E2445="YP Contract",if(L$1=$H2445,500000,if(L$1=($H2445+1),1000000,if(L$1=($H2445+2),1500000,"")))))))))</f>
        <v/>
      </c>
      <c r="M2445" s="65" t="str">
        <f t="shared" si="3365"/>
        <v/>
      </c>
      <c r="N2445" s="65" t="str">
        <f t="shared" si="3365"/>
        <v/>
      </c>
      <c r="O2445" s="65" t="str">
        <f t="shared" si="3365"/>
        <v/>
      </c>
      <c r="P2445" s="65" t="str">
        <f t="shared" si="3365"/>
        <v/>
      </c>
      <c r="Q2445" s="65" t="str">
        <f t="shared" si="3365"/>
        <v/>
      </c>
      <c r="R2445" s="65" t="str">
        <f t="shared" si="3365"/>
        <v/>
      </c>
      <c r="S2445" s="65" t="str">
        <f t="shared" si="3365"/>
        <v/>
      </c>
      <c r="T2445" s="65" t="str">
        <f t="shared" si="3365"/>
        <v/>
      </c>
      <c r="U2445" s="65" t="str">
        <f t="shared" si="3365"/>
        <v/>
      </c>
      <c r="V2445" s="65" t="str">
        <f t="shared" si="3365"/>
        <v/>
      </c>
      <c r="W2445" s="65" t="str">
        <f t="shared" si="3365"/>
        <v/>
      </c>
      <c r="X2445" s="65" t="str">
        <f t="shared" si="3365"/>
        <v/>
      </c>
      <c r="Y2445" s="65" t="str">
        <f t="shared" si="3365"/>
        <v/>
      </c>
      <c r="Z2445" s="65" t="str">
        <f t="shared" si="3365"/>
        <v/>
      </c>
    </row>
    <row r="2446">
      <c r="B2446" s="23"/>
      <c r="C2446" s="9"/>
      <c r="D2446" s="9"/>
      <c r="E2446" s="9"/>
      <c r="F2446" s="2"/>
      <c r="G2446" s="3"/>
      <c r="I2446" s="64" t="str">
        <f t="shared" si="4"/>
        <v/>
      </c>
      <c r="J2446" s="13" t="str">
        <f t="shared" si="1840"/>
        <v/>
      </c>
      <c r="K2446" s="13" t="str">
        <f t="shared" si="1879"/>
        <v/>
      </c>
      <c r="L2446" s="65" t="str">
        <f t="shared" ref="L2446:Z2446" si="3366">if($E2446="","",if($E2446="Injured",if(and(L$1=year(today()),L$1&lt;=$I2446,L$1&gt;=$H2446),0,if(and(L$1&lt;=$I2446,L$1&gt;=$H2446),$F2446,"")),if($E2446="Dropped",if(and(L$1&lt;=$I2446,L$1&gt;=$H2446),if(Year($D2446)=L$1,$F2446*0.8,if((year($D2446)+1)=L$1,$F2446*0.6,$F2446*0.4)) ,""),if($E2446="Minors",0,if($E2446="FA Contract",if(and(L$1&lt;=$I2446,L$1&gt;=$H2446),$F2446,""),if($E2446="YP Contract",if(L$1=$H2446,500000,if(L$1=($H2446+1),1000000,if(L$1=($H2446+2),1500000,"")))))))))</f>
        <v/>
      </c>
      <c r="M2446" s="65" t="str">
        <f t="shared" si="3366"/>
        <v/>
      </c>
      <c r="N2446" s="65" t="str">
        <f t="shared" si="3366"/>
        <v/>
      </c>
      <c r="O2446" s="65" t="str">
        <f t="shared" si="3366"/>
        <v/>
      </c>
      <c r="P2446" s="65" t="str">
        <f t="shared" si="3366"/>
        <v/>
      </c>
      <c r="Q2446" s="65" t="str">
        <f t="shared" si="3366"/>
        <v/>
      </c>
      <c r="R2446" s="65" t="str">
        <f t="shared" si="3366"/>
        <v/>
      </c>
      <c r="S2446" s="65" t="str">
        <f t="shared" si="3366"/>
        <v/>
      </c>
      <c r="T2446" s="65" t="str">
        <f t="shared" si="3366"/>
        <v/>
      </c>
      <c r="U2446" s="65" t="str">
        <f t="shared" si="3366"/>
        <v/>
      </c>
      <c r="V2446" s="65" t="str">
        <f t="shared" si="3366"/>
        <v/>
      </c>
      <c r="W2446" s="65" t="str">
        <f t="shared" si="3366"/>
        <v/>
      </c>
      <c r="X2446" s="65" t="str">
        <f t="shared" si="3366"/>
        <v/>
      </c>
      <c r="Y2446" s="65" t="str">
        <f t="shared" si="3366"/>
        <v/>
      </c>
      <c r="Z2446" s="65" t="str">
        <f t="shared" si="3366"/>
        <v/>
      </c>
    </row>
    <row r="2447">
      <c r="B2447" s="23"/>
      <c r="C2447" s="9"/>
      <c r="D2447" s="9"/>
      <c r="E2447" s="9"/>
      <c r="F2447" s="2"/>
      <c r="G2447" s="3"/>
      <c r="I2447" s="64" t="str">
        <f t="shared" si="4"/>
        <v/>
      </c>
      <c r="J2447" s="13" t="str">
        <f t="shared" si="1840"/>
        <v/>
      </c>
      <c r="K2447" s="13" t="str">
        <f t="shared" si="1879"/>
        <v/>
      </c>
      <c r="L2447" s="65" t="str">
        <f t="shared" ref="L2447:Z2447" si="3367">if($E2447="","",if($E2447="Injured",if(and(L$1=year(today()),L$1&lt;=$I2447,L$1&gt;=$H2447),0,if(and(L$1&lt;=$I2447,L$1&gt;=$H2447),$F2447,"")),if($E2447="Dropped",if(and(L$1&lt;=$I2447,L$1&gt;=$H2447),if(Year($D2447)=L$1,$F2447*0.8,if((year($D2447)+1)=L$1,$F2447*0.6,$F2447*0.4)) ,""),if($E2447="Minors",0,if($E2447="FA Contract",if(and(L$1&lt;=$I2447,L$1&gt;=$H2447),$F2447,""),if($E2447="YP Contract",if(L$1=$H2447,500000,if(L$1=($H2447+1),1000000,if(L$1=($H2447+2),1500000,"")))))))))</f>
        <v/>
      </c>
      <c r="M2447" s="65" t="str">
        <f t="shared" si="3367"/>
        <v/>
      </c>
      <c r="N2447" s="65" t="str">
        <f t="shared" si="3367"/>
        <v/>
      </c>
      <c r="O2447" s="65" t="str">
        <f t="shared" si="3367"/>
        <v/>
      </c>
      <c r="P2447" s="65" t="str">
        <f t="shared" si="3367"/>
        <v/>
      </c>
      <c r="Q2447" s="65" t="str">
        <f t="shared" si="3367"/>
        <v/>
      </c>
      <c r="R2447" s="65" t="str">
        <f t="shared" si="3367"/>
        <v/>
      </c>
      <c r="S2447" s="65" t="str">
        <f t="shared" si="3367"/>
        <v/>
      </c>
      <c r="T2447" s="65" t="str">
        <f t="shared" si="3367"/>
        <v/>
      </c>
      <c r="U2447" s="65" t="str">
        <f t="shared" si="3367"/>
        <v/>
      </c>
      <c r="V2447" s="65" t="str">
        <f t="shared" si="3367"/>
        <v/>
      </c>
      <c r="W2447" s="65" t="str">
        <f t="shared" si="3367"/>
        <v/>
      </c>
      <c r="X2447" s="65" t="str">
        <f t="shared" si="3367"/>
        <v/>
      </c>
      <c r="Y2447" s="65" t="str">
        <f t="shared" si="3367"/>
        <v/>
      </c>
      <c r="Z2447" s="65" t="str">
        <f t="shared" si="3367"/>
        <v/>
      </c>
    </row>
    <row r="2448">
      <c r="B2448" s="23"/>
      <c r="C2448" s="9"/>
      <c r="D2448" s="9"/>
      <c r="E2448" s="9"/>
      <c r="F2448" s="2"/>
      <c r="G2448" s="3"/>
      <c r="I2448" s="64" t="str">
        <f t="shared" si="4"/>
        <v/>
      </c>
      <c r="J2448" s="13" t="str">
        <f t="shared" si="1840"/>
        <v/>
      </c>
      <c r="K2448" s="13" t="str">
        <f t="shared" si="1879"/>
        <v/>
      </c>
      <c r="L2448" s="65" t="str">
        <f t="shared" ref="L2448:Z2448" si="3368">if($E2448="","",if($E2448="Injured",if(and(L$1=year(today()),L$1&lt;=$I2448,L$1&gt;=$H2448),0,if(and(L$1&lt;=$I2448,L$1&gt;=$H2448),$F2448,"")),if($E2448="Dropped",if(and(L$1&lt;=$I2448,L$1&gt;=$H2448),if(Year($D2448)=L$1,$F2448*0.8,if((year($D2448)+1)=L$1,$F2448*0.6,$F2448*0.4)) ,""),if($E2448="Minors",0,if($E2448="FA Contract",if(and(L$1&lt;=$I2448,L$1&gt;=$H2448),$F2448,""),if($E2448="YP Contract",if(L$1=$H2448,500000,if(L$1=($H2448+1),1000000,if(L$1=($H2448+2),1500000,"")))))))))</f>
        <v/>
      </c>
      <c r="M2448" s="65" t="str">
        <f t="shared" si="3368"/>
        <v/>
      </c>
      <c r="N2448" s="65" t="str">
        <f t="shared" si="3368"/>
        <v/>
      </c>
      <c r="O2448" s="65" t="str">
        <f t="shared" si="3368"/>
        <v/>
      </c>
      <c r="P2448" s="65" t="str">
        <f t="shared" si="3368"/>
        <v/>
      </c>
      <c r="Q2448" s="65" t="str">
        <f t="shared" si="3368"/>
        <v/>
      </c>
      <c r="R2448" s="65" t="str">
        <f t="shared" si="3368"/>
        <v/>
      </c>
      <c r="S2448" s="65" t="str">
        <f t="shared" si="3368"/>
        <v/>
      </c>
      <c r="T2448" s="65" t="str">
        <f t="shared" si="3368"/>
        <v/>
      </c>
      <c r="U2448" s="65" t="str">
        <f t="shared" si="3368"/>
        <v/>
      </c>
      <c r="V2448" s="65" t="str">
        <f t="shared" si="3368"/>
        <v/>
      </c>
      <c r="W2448" s="65" t="str">
        <f t="shared" si="3368"/>
        <v/>
      </c>
      <c r="X2448" s="65" t="str">
        <f t="shared" si="3368"/>
        <v/>
      </c>
      <c r="Y2448" s="65" t="str">
        <f t="shared" si="3368"/>
        <v/>
      </c>
      <c r="Z2448" s="65" t="str">
        <f t="shared" si="3368"/>
        <v/>
      </c>
    </row>
    <row r="2449">
      <c r="B2449" s="23"/>
      <c r="C2449" s="9"/>
      <c r="D2449" s="9"/>
      <c r="E2449" s="9"/>
      <c r="F2449" s="2"/>
      <c r="G2449" s="3"/>
      <c r="I2449" s="64" t="str">
        <f t="shared" si="4"/>
        <v/>
      </c>
      <c r="J2449" s="13" t="str">
        <f t="shared" si="1840"/>
        <v/>
      </c>
      <c r="K2449" s="13" t="str">
        <f t="shared" si="1879"/>
        <v/>
      </c>
      <c r="L2449" s="65" t="str">
        <f t="shared" ref="L2449:Z2449" si="3369">if($E2449="","",if($E2449="Injured",if(and(L$1=year(today()),L$1&lt;=$I2449,L$1&gt;=$H2449),0,if(and(L$1&lt;=$I2449,L$1&gt;=$H2449),$F2449,"")),if($E2449="Dropped",if(and(L$1&lt;=$I2449,L$1&gt;=$H2449),if(Year($D2449)=L$1,$F2449*0.8,if((year($D2449)+1)=L$1,$F2449*0.6,$F2449*0.4)) ,""),if($E2449="Minors",0,if($E2449="FA Contract",if(and(L$1&lt;=$I2449,L$1&gt;=$H2449),$F2449,""),if($E2449="YP Contract",if(L$1=$H2449,500000,if(L$1=($H2449+1),1000000,if(L$1=($H2449+2),1500000,"")))))))))</f>
        <v/>
      </c>
      <c r="M2449" s="65" t="str">
        <f t="shared" si="3369"/>
        <v/>
      </c>
      <c r="N2449" s="65" t="str">
        <f t="shared" si="3369"/>
        <v/>
      </c>
      <c r="O2449" s="65" t="str">
        <f t="shared" si="3369"/>
        <v/>
      </c>
      <c r="P2449" s="65" t="str">
        <f t="shared" si="3369"/>
        <v/>
      </c>
      <c r="Q2449" s="65" t="str">
        <f t="shared" si="3369"/>
        <v/>
      </c>
      <c r="R2449" s="65" t="str">
        <f t="shared" si="3369"/>
        <v/>
      </c>
      <c r="S2449" s="65" t="str">
        <f t="shared" si="3369"/>
        <v/>
      </c>
      <c r="T2449" s="65" t="str">
        <f t="shared" si="3369"/>
        <v/>
      </c>
      <c r="U2449" s="65" t="str">
        <f t="shared" si="3369"/>
        <v/>
      </c>
      <c r="V2449" s="65" t="str">
        <f t="shared" si="3369"/>
        <v/>
      </c>
      <c r="W2449" s="65" t="str">
        <f t="shared" si="3369"/>
        <v/>
      </c>
      <c r="X2449" s="65" t="str">
        <f t="shared" si="3369"/>
        <v/>
      </c>
      <c r="Y2449" s="65" t="str">
        <f t="shared" si="3369"/>
        <v/>
      </c>
      <c r="Z2449" s="65" t="str">
        <f t="shared" si="3369"/>
        <v/>
      </c>
    </row>
    <row r="2450">
      <c r="B2450" s="23"/>
      <c r="C2450" s="9"/>
      <c r="D2450" s="9"/>
      <c r="E2450" s="9"/>
      <c r="F2450" s="2"/>
      <c r="G2450" s="3"/>
      <c r="I2450" s="64" t="str">
        <f t="shared" si="4"/>
        <v/>
      </c>
      <c r="J2450" s="13" t="str">
        <f t="shared" si="1840"/>
        <v/>
      </c>
      <c r="K2450" s="13" t="str">
        <f t="shared" si="1879"/>
        <v/>
      </c>
      <c r="L2450" s="65" t="str">
        <f t="shared" ref="L2450:Z2450" si="3370">if($E2450="","",if($E2450="Injured",if(and(L$1=year(today()),L$1&lt;=$I2450,L$1&gt;=$H2450),0,if(and(L$1&lt;=$I2450,L$1&gt;=$H2450),$F2450,"")),if($E2450="Dropped",if(and(L$1&lt;=$I2450,L$1&gt;=$H2450),if(Year($D2450)=L$1,$F2450*0.8,if((year($D2450)+1)=L$1,$F2450*0.6,$F2450*0.4)) ,""),if($E2450="Minors",0,if($E2450="FA Contract",if(and(L$1&lt;=$I2450,L$1&gt;=$H2450),$F2450,""),if($E2450="YP Contract",if(L$1=$H2450,500000,if(L$1=($H2450+1),1000000,if(L$1=($H2450+2),1500000,"")))))))))</f>
        <v/>
      </c>
      <c r="M2450" s="65" t="str">
        <f t="shared" si="3370"/>
        <v/>
      </c>
      <c r="N2450" s="65" t="str">
        <f t="shared" si="3370"/>
        <v/>
      </c>
      <c r="O2450" s="65" t="str">
        <f t="shared" si="3370"/>
        <v/>
      </c>
      <c r="P2450" s="65" t="str">
        <f t="shared" si="3370"/>
        <v/>
      </c>
      <c r="Q2450" s="65" t="str">
        <f t="shared" si="3370"/>
        <v/>
      </c>
      <c r="R2450" s="65" t="str">
        <f t="shared" si="3370"/>
        <v/>
      </c>
      <c r="S2450" s="65" t="str">
        <f t="shared" si="3370"/>
        <v/>
      </c>
      <c r="T2450" s="65" t="str">
        <f t="shared" si="3370"/>
        <v/>
      </c>
      <c r="U2450" s="65" t="str">
        <f t="shared" si="3370"/>
        <v/>
      </c>
      <c r="V2450" s="65" t="str">
        <f t="shared" si="3370"/>
        <v/>
      </c>
      <c r="W2450" s="65" t="str">
        <f t="shared" si="3370"/>
        <v/>
      </c>
      <c r="X2450" s="65" t="str">
        <f t="shared" si="3370"/>
        <v/>
      </c>
      <c r="Y2450" s="65" t="str">
        <f t="shared" si="3370"/>
        <v/>
      </c>
      <c r="Z2450" s="65" t="str">
        <f t="shared" si="3370"/>
        <v/>
      </c>
    </row>
    <row r="2451">
      <c r="B2451" s="23"/>
      <c r="C2451" s="9"/>
      <c r="D2451" s="9"/>
      <c r="E2451" s="9"/>
      <c r="F2451" s="2"/>
      <c r="G2451" s="3"/>
      <c r="I2451" s="64" t="str">
        <f t="shared" si="4"/>
        <v/>
      </c>
      <c r="J2451" s="13" t="str">
        <f t="shared" si="1840"/>
        <v/>
      </c>
      <c r="K2451" s="13" t="str">
        <f t="shared" si="1879"/>
        <v/>
      </c>
      <c r="L2451" s="65" t="str">
        <f t="shared" ref="L2451:Z2451" si="3371">if($E2451="","",if($E2451="Injured",if(and(L$1=year(today()),L$1&lt;=$I2451,L$1&gt;=$H2451),0,if(and(L$1&lt;=$I2451,L$1&gt;=$H2451),$F2451,"")),if($E2451="Dropped",if(and(L$1&lt;=$I2451,L$1&gt;=$H2451),if(Year($D2451)=L$1,$F2451*0.8,if((year($D2451)+1)=L$1,$F2451*0.6,$F2451*0.4)) ,""),if($E2451="Minors",0,if($E2451="FA Contract",if(and(L$1&lt;=$I2451,L$1&gt;=$H2451),$F2451,""),if($E2451="YP Contract",if(L$1=$H2451,500000,if(L$1=($H2451+1),1000000,if(L$1=($H2451+2),1500000,"")))))))))</f>
        <v/>
      </c>
      <c r="M2451" s="65" t="str">
        <f t="shared" si="3371"/>
        <v/>
      </c>
      <c r="N2451" s="65" t="str">
        <f t="shared" si="3371"/>
        <v/>
      </c>
      <c r="O2451" s="65" t="str">
        <f t="shared" si="3371"/>
        <v/>
      </c>
      <c r="P2451" s="65" t="str">
        <f t="shared" si="3371"/>
        <v/>
      </c>
      <c r="Q2451" s="65" t="str">
        <f t="shared" si="3371"/>
        <v/>
      </c>
      <c r="R2451" s="65" t="str">
        <f t="shared" si="3371"/>
        <v/>
      </c>
      <c r="S2451" s="65" t="str">
        <f t="shared" si="3371"/>
        <v/>
      </c>
      <c r="T2451" s="65" t="str">
        <f t="shared" si="3371"/>
        <v/>
      </c>
      <c r="U2451" s="65" t="str">
        <f t="shared" si="3371"/>
        <v/>
      </c>
      <c r="V2451" s="65" t="str">
        <f t="shared" si="3371"/>
        <v/>
      </c>
      <c r="W2451" s="65" t="str">
        <f t="shared" si="3371"/>
        <v/>
      </c>
      <c r="X2451" s="65" t="str">
        <f t="shared" si="3371"/>
        <v/>
      </c>
      <c r="Y2451" s="65" t="str">
        <f t="shared" si="3371"/>
        <v/>
      </c>
      <c r="Z2451" s="65" t="str">
        <f t="shared" si="3371"/>
        <v/>
      </c>
    </row>
    <row r="2452">
      <c r="B2452" s="23"/>
      <c r="C2452" s="9"/>
      <c r="D2452" s="9"/>
      <c r="E2452" s="9"/>
      <c r="F2452" s="2"/>
      <c r="G2452" s="3"/>
      <c r="I2452" s="64" t="str">
        <f t="shared" si="4"/>
        <v/>
      </c>
      <c r="J2452" s="13" t="str">
        <f t="shared" si="1840"/>
        <v/>
      </c>
      <c r="K2452" s="13" t="str">
        <f t="shared" si="1879"/>
        <v/>
      </c>
      <c r="L2452" s="65" t="str">
        <f t="shared" ref="L2452:Z2452" si="3372">if($E2452="","",if($E2452="Injured",if(and(L$1=year(today()),L$1&lt;=$I2452,L$1&gt;=$H2452),0,if(and(L$1&lt;=$I2452,L$1&gt;=$H2452),$F2452,"")),if($E2452="Dropped",if(and(L$1&lt;=$I2452,L$1&gt;=$H2452),if(Year($D2452)=L$1,$F2452*0.8,if((year($D2452)+1)=L$1,$F2452*0.6,$F2452*0.4)) ,""),if($E2452="Minors",0,if($E2452="FA Contract",if(and(L$1&lt;=$I2452,L$1&gt;=$H2452),$F2452,""),if($E2452="YP Contract",if(L$1=$H2452,500000,if(L$1=($H2452+1),1000000,if(L$1=($H2452+2),1500000,"")))))))))</f>
        <v/>
      </c>
      <c r="M2452" s="65" t="str">
        <f t="shared" si="3372"/>
        <v/>
      </c>
      <c r="N2452" s="65" t="str">
        <f t="shared" si="3372"/>
        <v/>
      </c>
      <c r="O2452" s="65" t="str">
        <f t="shared" si="3372"/>
        <v/>
      </c>
      <c r="P2452" s="65" t="str">
        <f t="shared" si="3372"/>
        <v/>
      </c>
      <c r="Q2452" s="65" t="str">
        <f t="shared" si="3372"/>
        <v/>
      </c>
      <c r="R2452" s="65" t="str">
        <f t="shared" si="3372"/>
        <v/>
      </c>
      <c r="S2452" s="65" t="str">
        <f t="shared" si="3372"/>
        <v/>
      </c>
      <c r="T2452" s="65" t="str">
        <f t="shared" si="3372"/>
        <v/>
      </c>
      <c r="U2452" s="65" t="str">
        <f t="shared" si="3372"/>
        <v/>
      </c>
      <c r="V2452" s="65" t="str">
        <f t="shared" si="3372"/>
        <v/>
      </c>
      <c r="W2452" s="65" t="str">
        <f t="shared" si="3372"/>
        <v/>
      </c>
      <c r="X2452" s="65" t="str">
        <f t="shared" si="3372"/>
        <v/>
      </c>
      <c r="Y2452" s="65" t="str">
        <f t="shared" si="3372"/>
        <v/>
      </c>
      <c r="Z2452" s="65" t="str">
        <f t="shared" si="3372"/>
        <v/>
      </c>
    </row>
    <row r="2453">
      <c r="B2453" s="23"/>
      <c r="C2453" s="9"/>
      <c r="D2453" s="9"/>
      <c r="E2453" s="9"/>
      <c r="F2453" s="2"/>
      <c r="G2453" s="3"/>
      <c r="I2453" s="64" t="str">
        <f t="shared" si="4"/>
        <v/>
      </c>
      <c r="J2453" s="13" t="str">
        <f t="shared" si="1840"/>
        <v/>
      </c>
      <c r="K2453" s="13" t="str">
        <f t="shared" si="1879"/>
        <v/>
      </c>
      <c r="L2453" s="65" t="str">
        <f t="shared" ref="L2453:Z2453" si="3373">if($E2453="","",if($E2453="Injured",if(and(L$1=year(today()),L$1&lt;=$I2453,L$1&gt;=$H2453),0,if(and(L$1&lt;=$I2453,L$1&gt;=$H2453),$F2453,"")),if($E2453="Dropped",if(and(L$1&lt;=$I2453,L$1&gt;=$H2453),if(Year($D2453)=L$1,$F2453*0.8,if((year($D2453)+1)=L$1,$F2453*0.6,$F2453*0.4)) ,""),if($E2453="Minors",0,if($E2453="FA Contract",if(and(L$1&lt;=$I2453,L$1&gt;=$H2453),$F2453,""),if($E2453="YP Contract",if(L$1=$H2453,500000,if(L$1=($H2453+1),1000000,if(L$1=($H2453+2),1500000,"")))))))))</f>
        <v/>
      </c>
      <c r="M2453" s="65" t="str">
        <f t="shared" si="3373"/>
        <v/>
      </c>
      <c r="N2453" s="65" t="str">
        <f t="shared" si="3373"/>
        <v/>
      </c>
      <c r="O2453" s="65" t="str">
        <f t="shared" si="3373"/>
        <v/>
      </c>
      <c r="P2453" s="65" t="str">
        <f t="shared" si="3373"/>
        <v/>
      </c>
      <c r="Q2453" s="65" t="str">
        <f t="shared" si="3373"/>
        <v/>
      </c>
      <c r="R2453" s="65" t="str">
        <f t="shared" si="3373"/>
        <v/>
      </c>
      <c r="S2453" s="65" t="str">
        <f t="shared" si="3373"/>
        <v/>
      </c>
      <c r="T2453" s="65" t="str">
        <f t="shared" si="3373"/>
        <v/>
      </c>
      <c r="U2453" s="65" t="str">
        <f t="shared" si="3373"/>
        <v/>
      </c>
      <c r="V2453" s="65" t="str">
        <f t="shared" si="3373"/>
        <v/>
      </c>
      <c r="W2453" s="65" t="str">
        <f t="shared" si="3373"/>
        <v/>
      </c>
      <c r="X2453" s="65" t="str">
        <f t="shared" si="3373"/>
        <v/>
      </c>
      <c r="Y2453" s="65" t="str">
        <f t="shared" si="3373"/>
        <v/>
      </c>
      <c r="Z2453" s="65" t="str">
        <f t="shared" si="3373"/>
        <v/>
      </c>
    </row>
    <row r="2454">
      <c r="B2454" s="23"/>
      <c r="C2454" s="9"/>
      <c r="D2454" s="9"/>
      <c r="E2454" s="9"/>
      <c r="F2454" s="2"/>
      <c r="G2454" s="3"/>
      <c r="I2454" s="64" t="str">
        <f t="shared" si="4"/>
        <v/>
      </c>
      <c r="J2454" s="13" t="str">
        <f t="shared" si="1840"/>
        <v/>
      </c>
      <c r="K2454" s="13" t="str">
        <f t="shared" si="1879"/>
        <v/>
      </c>
      <c r="L2454" s="65" t="str">
        <f t="shared" ref="L2454:Z2454" si="3374">if($E2454="","",if($E2454="Injured",if(and(L$1=year(today()),L$1&lt;=$I2454,L$1&gt;=$H2454),0,if(and(L$1&lt;=$I2454,L$1&gt;=$H2454),$F2454,"")),if($E2454="Dropped",if(and(L$1&lt;=$I2454,L$1&gt;=$H2454),if(Year($D2454)=L$1,$F2454*0.8,if((year($D2454)+1)=L$1,$F2454*0.6,$F2454*0.4)) ,""),if($E2454="Minors",0,if($E2454="FA Contract",if(and(L$1&lt;=$I2454,L$1&gt;=$H2454),$F2454,""),if($E2454="YP Contract",if(L$1=$H2454,500000,if(L$1=($H2454+1),1000000,if(L$1=($H2454+2),1500000,"")))))))))</f>
        <v/>
      </c>
      <c r="M2454" s="65" t="str">
        <f t="shared" si="3374"/>
        <v/>
      </c>
      <c r="N2454" s="65" t="str">
        <f t="shared" si="3374"/>
        <v/>
      </c>
      <c r="O2454" s="65" t="str">
        <f t="shared" si="3374"/>
        <v/>
      </c>
      <c r="P2454" s="65" t="str">
        <f t="shared" si="3374"/>
        <v/>
      </c>
      <c r="Q2454" s="65" t="str">
        <f t="shared" si="3374"/>
        <v/>
      </c>
      <c r="R2454" s="65" t="str">
        <f t="shared" si="3374"/>
        <v/>
      </c>
      <c r="S2454" s="65" t="str">
        <f t="shared" si="3374"/>
        <v/>
      </c>
      <c r="T2454" s="65" t="str">
        <f t="shared" si="3374"/>
        <v/>
      </c>
      <c r="U2454" s="65" t="str">
        <f t="shared" si="3374"/>
        <v/>
      </c>
      <c r="V2454" s="65" t="str">
        <f t="shared" si="3374"/>
        <v/>
      </c>
      <c r="W2454" s="65" t="str">
        <f t="shared" si="3374"/>
        <v/>
      </c>
      <c r="X2454" s="65" t="str">
        <f t="shared" si="3374"/>
        <v/>
      </c>
      <c r="Y2454" s="65" t="str">
        <f t="shared" si="3374"/>
        <v/>
      </c>
      <c r="Z2454" s="65" t="str">
        <f t="shared" si="3374"/>
        <v/>
      </c>
    </row>
    <row r="2455">
      <c r="B2455" s="23"/>
      <c r="C2455" s="9"/>
      <c r="D2455" s="9"/>
      <c r="E2455" s="9"/>
      <c r="F2455" s="2"/>
      <c r="G2455" s="3"/>
      <c r="I2455" s="64" t="str">
        <f t="shared" si="4"/>
        <v/>
      </c>
      <c r="J2455" s="13" t="str">
        <f t="shared" si="1840"/>
        <v/>
      </c>
      <c r="K2455" s="13" t="str">
        <f t="shared" si="1879"/>
        <v/>
      </c>
      <c r="L2455" s="65" t="str">
        <f t="shared" ref="L2455:Z2455" si="3375">if($E2455="","",if($E2455="Injured",if(and(L$1=year(today()),L$1&lt;=$I2455,L$1&gt;=$H2455),0,if(and(L$1&lt;=$I2455,L$1&gt;=$H2455),$F2455,"")),if($E2455="Dropped",if(and(L$1&lt;=$I2455,L$1&gt;=$H2455),if(Year($D2455)=L$1,$F2455*0.8,if((year($D2455)+1)=L$1,$F2455*0.6,$F2455*0.4)) ,""),if($E2455="Minors",0,if($E2455="FA Contract",if(and(L$1&lt;=$I2455,L$1&gt;=$H2455),$F2455,""),if($E2455="YP Contract",if(L$1=$H2455,500000,if(L$1=($H2455+1),1000000,if(L$1=($H2455+2),1500000,"")))))))))</f>
        <v/>
      </c>
      <c r="M2455" s="65" t="str">
        <f t="shared" si="3375"/>
        <v/>
      </c>
      <c r="N2455" s="65" t="str">
        <f t="shared" si="3375"/>
        <v/>
      </c>
      <c r="O2455" s="65" t="str">
        <f t="shared" si="3375"/>
        <v/>
      </c>
      <c r="P2455" s="65" t="str">
        <f t="shared" si="3375"/>
        <v/>
      </c>
      <c r="Q2455" s="65" t="str">
        <f t="shared" si="3375"/>
        <v/>
      </c>
      <c r="R2455" s="65" t="str">
        <f t="shared" si="3375"/>
        <v/>
      </c>
      <c r="S2455" s="65" t="str">
        <f t="shared" si="3375"/>
        <v/>
      </c>
      <c r="T2455" s="65" t="str">
        <f t="shared" si="3375"/>
        <v/>
      </c>
      <c r="U2455" s="65" t="str">
        <f t="shared" si="3375"/>
        <v/>
      </c>
      <c r="V2455" s="65" t="str">
        <f t="shared" si="3375"/>
        <v/>
      </c>
      <c r="W2455" s="65" t="str">
        <f t="shared" si="3375"/>
        <v/>
      </c>
      <c r="X2455" s="65" t="str">
        <f t="shared" si="3375"/>
        <v/>
      </c>
      <c r="Y2455" s="65" t="str">
        <f t="shared" si="3375"/>
        <v/>
      </c>
      <c r="Z2455" s="65" t="str">
        <f t="shared" si="3375"/>
        <v/>
      </c>
    </row>
    <row r="2456">
      <c r="B2456" s="23"/>
      <c r="C2456" s="9"/>
      <c r="D2456" s="9"/>
      <c r="E2456" s="9"/>
      <c r="F2456" s="2"/>
      <c r="G2456" s="3"/>
      <c r="I2456" s="64" t="str">
        <f t="shared" si="4"/>
        <v/>
      </c>
      <c r="J2456" s="13" t="str">
        <f t="shared" si="1840"/>
        <v/>
      </c>
      <c r="K2456" s="13" t="str">
        <f t="shared" si="1879"/>
        <v/>
      </c>
      <c r="L2456" s="65" t="str">
        <f t="shared" ref="L2456:Z2456" si="3376">if($E2456="","",if($E2456="Injured",if(and(L$1=year(today()),L$1&lt;=$I2456,L$1&gt;=$H2456),0,if(and(L$1&lt;=$I2456,L$1&gt;=$H2456),$F2456,"")),if($E2456="Dropped",if(and(L$1&lt;=$I2456,L$1&gt;=$H2456),if(Year($D2456)=L$1,$F2456*0.8,if((year($D2456)+1)=L$1,$F2456*0.6,$F2456*0.4)) ,""),if($E2456="Minors",0,if($E2456="FA Contract",if(and(L$1&lt;=$I2456,L$1&gt;=$H2456),$F2456,""),if($E2456="YP Contract",if(L$1=$H2456,500000,if(L$1=($H2456+1),1000000,if(L$1=($H2456+2),1500000,"")))))))))</f>
        <v/>
      </c>
      <c r="M2456" s="65" t="str">
        <f t="shared" si="3376"/>
        <v/>
      </c>
      <c r="N2456" s="65" t="str">
        <f t="shared" si="3376"/>
        <v/>
      </c>
      <c r="O2456" s="65" t="str">
        <f t="shared" si="3376"/>
        <v/>
      </c>
      <c r="P2456" s="65" t="str">
        <f t="shared" si="3376"/>
        <v/>
      </c>
      <c r="Q2456" s="65" t="str">
        <f t="shared" si="3376"/>
        <v/>
      </c>
      <c r="R2456" s="65" t="str">
        <f t="shared" si="3376"/>
        <v/>
      </c>
      <c r="S2456" s="65" t="str">
        <f t="shared" si="3376"/>
        <v/>
      </c>
      <c r="T2456" s="65" t="str">
        <f t="shared" si="3376"/>
        <v/>
      </c>
      <c r="U2456" s="65" t="str">
        <f t="shared" si="3376"/>
        <v/>
      </c>
      <c r="V2456" s="65" t="str">
        <f t="shared" si="3376"/>
        <v/>
      </c>
      <c r="W2456" s="65" t="str">
        <f t="shared" si="3376"/>
        <v/>
      </c>
      <c r="X2456" s="65" t="str">
        <f t="shared" si="3376"/>
        <v/>
      </c>
      <c r="Y2456" s="65" t="str">
        <f t="shared" si="3376"/>
        <v/>
      </c>
      <c r="Z2456" s="65" t="str">
        <f t="shared" si="3376"/>
        <v/>
      </c>
    </row>
    <row r="2457">
      <c r="B2457" s="23"/>
      <c r="C2457" s="9"/>
      <c r="D2457" s="9"/>
      <c r="E2457" s="9"/>
      <c r="F2457" s="2"/>
      <c r="G2457" s="3"/>
      <c r="I2457" s="64" t="str">
        <f t="shared" si="4"/>
        <v/>
      </c>
      <c r="J2457" s="13" t="str">
        <f t="shared" si="1840"/>
        <v/>
      </c>
      <c r="K2457" s="13" t="str">
        <f t="shared" si="1879"/>
        <v/>
      </c>
      <c r="L2457" s="65" t="str">
        <f t="shared" ref="L2457:Z2457" si="3377">if($E2457="","",if($E2457="Injured",if(and(L$1=year(today()),L$1&lt;=$I2457,L$1&gt;=$H2457),0,if(and(L$1&lt;=$I2457,L$1&gt;=$H2457),$F2457,"")),if($E2457="Dropped",if(and(L$1&lt;=$I2457,L$1&gt;=$H2457),if(Year($D2457)=L$1,$F2457*0.8,if((year($D2457)+1)=L$1,$F2457*0.6,$F2457*0.4)) ,""),if($E2457="Minors",0,if($E2457="FA Contract",if(and(L$1&lt;=$I2457,L$1&gt;=$H2457),$F2457,""),if($E2457="YP Contract",if(L$1=$H2457,500000,if(L$1=($H2457+1),1000000,if(L$1=($H2457+2),1500000,"")))))))))</f>
        <v/>
      </c>
      <c r="M2457" s="65" t="str">
        <f t="shared" si="3377"/>
        <v/>
      </c>
      <c r="N2457" s="65" t="str">
        <f t="shared" si="3377"/>
        <v/>
      </c>
      <c r="O2457" s="65" t="str">
        <f t="shared" si="3377"/>
        <v/>
      </c>
      <c r="P2457" s="65" t="str">
        <f t="shared" si="3377"/>
        <v/>
      </c>
      <c r="Q2457" s="65" t="str">
        <f t="shared" si="3377"/>
        <v/>
      </c>
      <c r="R2457" s="65" t="str">
        <f t="shared" si="3377"/>
        <v/>
      </c>
      <c r="S2457" s="65" t="str">
        <f t="shared" si="3377"/>
        <v/>
      </c>
      <c r="T2457" s="65" t="str">
        <f t="shared" si="3377"/>
        <v/>
      </c>
      <c r="U2457" s="65" t="str">
        <f t="shared" si="3377"/>
        <v/>
      </c>
      <c r="V2457" s="65" t="str">
        <f t="shared" si="3377"/>
        <v/>
      </c>
      <c r="W2457" s="65" t="str">
        <f t="shared" si="3377"/>
        <v/>
      </c>
      <c r="X2457" s="65" t="str">
        <f t="shared" si="3377"/>
        <v/>
      </c>
      <c r="Y2457" s="65" t="str">
        <f t="shared" si="3377"/>
        <v/>
      </c>
      <c r="Z2457" s="65" t="str">
        <f t="shared" si="3377"/>
        <v/>
      </c>
    </row>
    <row r="2458">
      <c r="B2458" s="23"/>
      <c r="C2458" s="9"/>
      <c r="D2458" s="9"/>
      <c r="E2458" s="9"/>
      <c r="F2458" s="2"/>
      <c r="G2458" s="3"/>
      <c r="I2458" s="64" t="str">
        <f t="shared" si="4"/>
        <v/>
      </c>
      <c r="J2458" s="13" t="str">
        <f t="shared" si="1840"/>
        <v/>
      </c>
      <c r="K2458" s="13" t="str">
        <f t="shared" si="1879"/>
        <v/>
      </c>
      <c r="L2458" s="65" t="str">
        <f t="shared" ref="L2458:Z2458" si="3378">if($E2458="","",if($E2458="Injured",if(and(L$1=year(today()),L$1&lt;=$I2458,L$1&gt;=$H2458),0,if(and(L$1&lt;=$I2458,L$1&gt;=$H2458),$F2458,"")),if($E2458="Dropped",if(and(L$1&lt;=$I2458,L$1&gt;=$H2458),if(Year($D2458)=L$1,$F2458*0.8,if((year($D2458)+1)=L$1,$F2458*0.6,$F2458*0.4)) ,""),if($E2458="Minors",0,if($E2458="FA Contract",if(and(L$1&lt;=$I2458,L$1&gt;=$H2458),$F2458,""),if($E2458="YP Contract",if(L$1=$H2458,500000,if(L$1=($H2458+1),1000000,if(L$1=($H2458+2),1500000,"")))))))))</f>
        <v/>
      </c>
      <c r="M2458" s="65" t="str">
        <f t="shared" si="3378"/>
        <v/>
      </c>
      <c r="N2458" s="65" t="str">
        <f t="shared" si="3378"/>
        <v/>
      </c>
      <c r="O2458" s="65" t="str">
        <f t="shared" si="3378"/>
        <v/>
      </c>
      <c r="P2458" s="65" t="str">
        <f t="shared" si="3378"/>
        <v/>
      </c>
      <c r="Q2458" s="65" t="str">
        <f t="shared" si="3378"/>
        <v/>
      </c>
      <c r="R2458" s="65" t="str">
        <f t="shared" si="3378"/>
        <v/>
      </c>
      <c r="S2458" s="65" t="str">
        <f t="shared" si="3378"/>
        <v/>
      </c>
      <c r="T2458" s="65" t="str">
        <f t="shared" si="3378"/>
        <v/>
      </c>
      <c r="U2458" s="65" t="str">
        <f t="shared" si="3378"/>
        <v/>
      </c>
      <c r="V2458" s="65" t="str">
        <f t="shared" si="3378"/>
        <v/>
      </c>
      <c r="W2458" s="65" t="str">
        <f t="shared" si="3378"/>
        <v/>
      </c>
      <c r="X2458" s="65" t="str">
        <f t="shared" si="3378"/>
        <v/>
      </c>
      <c r="Y2458" s="65" t="str">
        <f t="shared" si="3378"/>
        <v/>
      </c>
      <c r="Z2458" s="65" t="str">
        <f t="shared" si="3378"/>
        <v/>
      </c>
    </row>
    <row r="2459">
      <c r="B2459" s="23"/>
      <c r="C2459" s="9"/>
      <c r="D2459" s="9"/>
      <c r="E2459" s="9"/>
      <c r="F2459" s="2"/>
      <c r="G2459" s="3"/>
      <c r="I2459" s="64" t="str">
        <f t="shared" si="4"/>
        <v/>
      </c>
      <c r="J2459" s="13" t="str">
        <f t="shared" si="1840"/>
        <v/>
      </c>
      <c r="K2459" s="13" t="str">
        <f t="shared" si="1879"/>
        <v/>
      </c>
      <c r="L2459" s="65" t="str">
        <f t="shared" ref="L2459:Z2459" si="3379">if($E2459="","",if($E2459="Injured",if(and(L$1=year(today()),L$1&lt;=$I2459,L$1&gt;=$H2459),0,if(and(L$1&lt;=$I2459,L$1&gt;=$H2459),$F2459,"")),if($E2459="Dropped",if(and(L$1&lt;=$I2459,L$1&gt;=$H2459),if(Year($D2459)=L$1,$F2459*0.8,if((year($D2459)+1)=L$1,$F2459*0.6,$F2459*0.4)) ,""),if($E2459="Minors",0,if($E2459="FA Contract",if(and(L$1&lt;=$I2459,L$1&gt;=$H2459),$F2459,""),if($E2459="YP Contract",if(L$1=$H2459,500000,if(L$1=($H2459+1),1000000,if(L$1=($H2459+2),1500000,"")))))))))</f>
        <v/>
      </c>
      <c r="M2459" s="65" t="str">
        <f t="shared" si="3379"/>
        <v/>
      </c>
      <c r="N2459" s="65" t="str">
        <f t="shared" si="3379"/>
        <v/>
      </c>
      <c r="O2459" s="65" t="str">
        <f t="shared" si="3379"/>
        <v/>
      </c>
      <c r="P2459" s="65" t="str">
        <f t="shared" si="3379"/>
        <v/>
      </c>
      <c r="Q2459" s="65" t="str">
        <f t="shared" si="3379"/>
        <v/>
      </c>
      <c r="R2459" s="65" t="str">
        <f t="shared" si="3379"/>
        <v/>
      </c>
      <c r="S2459" s="65" t="str">
        <f t="shared" si="3379"/>
        <v/>
      </c>
      <c r="T2459" s="65" t="str">
        <f t="shared" si="3379"/>
        <v/>
      </c>
      <c r="U2459" s="65" t="str">
        <f t="shared" si="3379"/>
        <v/>
      </c>
      <c r="V2459" s="65" t="str">
        <f t="shared" si="3379"/>
        <v/>
      </c>
      <c r="W2459" s="65" t="str">
        <f t="shared" si="3379"/>
        <v/>
      </c>
      <c r="X2459" s="65" t="str">
        <f t="shared" si="3379"/>
        <v/>
      </c>
      <c r="Y2459" s="65" t="str">
        <f t="shared" si="3379"/>
        <v/>
      </c>
      <c r="Z2459" s="65" t="str">
        <f t="shared" si="3379"/>
        <v/>
      </c>
    </row>
    <row r="2460">
      <c r="B2460" s="23"/>
      <c r="C2460" s="9"/>
      <c r="D2460" s="9"/>
      <c r="E2460" s="9"/>
      <c r="F2460" s="2"/>
      <c r="G2460" s="3"/>
      <c r="I2460" s="64" t="str">
        <f t="shared" si="4"/>
        <v/>
      </c>
      <c r="J2460" s="13" t="str">
        <f t="shared" si="1840"/>
        <v/>
      </c>
      <c r="K2460" s="13" t="str">
        <f t="shared" si="1879"/>
        <v/>
      </c>
      <c r="L2460" s="65" t="str">
        <f t="shared" ref="L2460:Z2460" si="3380">if($E2460="","",if($E2460="Injured",if(and(L$1=year(today()),L$1&lt;=$I2460,L$1&gt;=$H2460),0,if(and(L$1&lt;=$I2460,L$1&gt;=$H2460),$F2460,"")),if($E2460="Dropped",if(and(L$1&lt;=$I2460,L$1&gt;=$H2460),if(Year($D2460)=L$1,$F2460*0.8,if((year($D2460)+1)=L$1,$F2460*0.6,$F2460*0.4)) ,""),if($E2460="Minors",0,if($E2460="FA Contract",if(and(L$1&lt;=$I2460,L$1&gt;=$H2460),$F2460,""),if($E2460="YP Contract",if(L$1=$H2460,500000,if(L$1=($H2460+1),1000000,if(L$1=($H2460+2),1500000,"")))))))))</f>
        <v/>
      </c>
      <c r="M2460" s="65" t="str">
        <f t="shared" si="3380"/>
        <v/>
      </c>
      <c r="N2460" s="65" t="str">
        <f t="shared" si="3380"/>
        <v/>
      </c>
      <c r="O2460" s="65" t="str">
        <f t="shared" si="3380"/>
        <v/>
      </c>
      <c r="P2460" s="65" t="str">
        <f t="shared" si="3380"/>
        <v/>
      </c>
      <c r="Q2460" s="65" t="str">
        <f t="shared" si="3380"/>
        <v/>
      </c>
      <c r="R2460" s="65" t="str">
        <f t="shared" si="3380"/>
        <v/>
      </c>
      <c r="S2460" s="65" t="str">
        <f t="shared" si="3380"/>
        <v/>
      </c>
      <c r="T2460" s="65" t="str">
        <f t="shared" si="3380"/>
        <v/>
      </c>
      <c r="U2460" s="65" t="str">
        <f t="shared" si="3380"/>
        <v/>
      </c>
      <c r="V2460" s="65" t="str">
        <f t="shared" si="3380"/>
        <v/>
      </c>
      <c r="W2460" s="65" t="str">
        <f t="shared" si="3380"/>
        <v/>
      </c>
      <c r="X2460" s="65" t="str">
        <f t="shared" si="3380"/>
        <v/>
      </c>
      <c r="Y2460" s="65" t="str">
        <f t="shared" si="3380"/>
        <v/>
      </c>
      <c r="Z2460" s="65" t="str">
        <f t="shared" si="3380"/>
        <v/>
      </c>
    </row>
    <row r="2461">
      <c r="B2461" s="23"/>
      <c r="C2461" s="9"/>
      <c r="D2461" s="9"/>
      <c r="E2461" s="9"/>
      <c r="F2461" s="2"/>
      <c r="G2461" s="3"/>
      <c r="I2461" s="64" t="str">
        <f t="shared" si="4"/>
        <v/>
      </c>
      <c r="J2461" s="13" t="str">
        <f t="shared" si="1840"/>
        <v/>
      </c>
      <c r="K2461" s="13" t="str">
        <f t="shared" si="1879"/>
        <v/>
      </c>
      <c r="L2461" s="65" t="str">
        <f t="shared" ref="L2461:Z2461" si="3381">if($E2461="","",if($E2461="Injured",if(and(L$1=year(today()),L$1&lt;=$I2461,L$1&gt;=$H2461),0,if(and(L$1&lt;=$I2461,L$1&gt;=$H2461),$F2461,"")),if($E2461="Dropped",if(and(L$1&lt;=$I2461,L$1&gt;=$H2461),if(Year($D2461)=L$1,$F2461*0.8,if((year($D2461)+1)=L$1,$F2461*0.6,$F2461*0.4)) ,""),if($E2461="Minors",0,if($E2461="FA Contract",if(and(L$1&lt;=$I2461,L$1&gt;=$H2461),$F2461,""),if($E2461="YP Contract",if(L$1=$H2461,500000,if(L$1=($H2461+1),1000000,if(L$1=($H2461+2),1500000,"")))))))))</f>
        <v/>
      </c>
      <c r="M2461" s="65" t="str">
        <f t="shared" si="3381"/>
        <v/>
      </c>
      <c r="N2461" s="65" t="str">
        <f t="shared" si="3381"/>
        <v/>
      </c>
      <c r="O2461" s="65" t="str">
        <f t="shared" si="3381"/>
        <v/>
      </c>
      <c r="P2461" s="65" t="str">
        <f t="shared" si="3381"/>
        <v/>
      </c>
      <c r="Q2461" s="65" t="str">
        <f t="shared" si="3381"/>
        <v/>
      </c>
      <c r="R2461" s="65" t="str">
        <f t="shared" si="3381"/>
        <v/>
      </c>
      <c r="S2461" s="65" t="str">
        <f t="shared" si="3381"/>
        <v/>
      </c>
      <c r="T2461" s="65" t="str">
        <f t="shared" si="3381"/>
        <v/>
      </c>
      <c r="U2461" s="65" t="str">
        <f t="shared" si="3381"/>
        <v/>
      </c>
      <c r="V2461" s="65" t="str">
        <f t="shared" si="3381"/>
        <v/>
      </c>
      <c r="W2461" s="65" t="str">
        <f t="shared" si="3381"/>
        <v/>
      </c>
      <c r="X2461" s="65" t="str">
        <f t="shared" si="3381"/>
        <v/>
      </c>
      <c r="Y2461" s="65" t="str">
        <f t="shared" si="3381"/>
        <v/>
      </c>
      <c r="Z2461" s="65" t="str">
        <f t="shared" si="3381"/>
        <v/>
      </c>
    </row>
    <row r="2462">
      <c r="B2462" s="23"/>
      <c r="C2462" s="9"/>
      <c r="D2462" s="9"/>
      <c r="E2462" s="9"/>
      <c r="F2462" s="2"/>
      <c r="G2462" s="3"/>
      <c r="I2462" s="64" t="str">
        <f t="shared" si="4"/>
        <v/>
      </c>
      <c r="J2462" s="13" t="str">
        <f t="shared" si="1840"/>
        <v/>
      </c>
      <c r="K2462" s="13" t="str">
        <f t="shared" si="1879"/>
        <v/>
      </c>
      <c r="L2462" s="65" t="str">
        <f t="shared" ref="L2462:Z2462" si="3382">if($E2462="","",if($E2462="Injured",if(and(L$1=year(today()),L$1&lt;=$I2462,L$1&gt;=$H2462),0,if(and(L$1&lt;=$I2462,L$1&gt;=$H2462),$F2462,"")),if($E2462="Dropped",if(and(L$1&lt;=$I2462,L$1&gt;=$H2462),if(Year($D2462)=L$1,$F2462*0.8,if((year($D2462)+1)=L$1,$F2462*0.6,$F2462*0.4)) ,""),if($E2462="Minors",0,if($E2462="FA Contract",if(and(L$1&lt;=$I2462,L$1&gt;=$H2462),$F2462,""),if($E2462="YP Contract",if(L$1=$H2462,500000,if(L$1=($H2462+1),1000000,if(L$1=($H2462+2),1500000,"")))))))))</f>
        <v/>
      </c>
      <c r="M2462" s="65" t="str">
        <f t="shared" si="3382"/>
        <v/>
      </c>
      <c r="N2462" s="65" t="str">
        <f t="shared" si="3382"/>
        <v/>
      </c>
      <c r="O2462" s="65" t="str">
        <f t="shared" si="3382"/>
        <v/>
      </c>
      <c r="P2462" s="65" t="str">
        <f t="shared" si="3382"/>
        <v/>
      </c>
      <c r="Q2462" s="65" t="str">
        <f t="shared" si="3382"/>
        <v/>
      </c>
      <c r="R2462" s="65" t="str">
        <f t="shared" si="3382"/>
        <v/>
      </c>
      <c r="S2462" s="65" t="str">
        <f t="shared" si="3382"/>
        <v/>
      </c>
      <c r="T2462" s="65" t="str">
        <f t="shared" si="3382"/>
        <v/>
      </c>
      <c r="U2462" s="65" t="str">
        <f t="shared" si="3382"/>
        <v/>
      </c>
      <c r="V2462" s="65" t="str">
        <f t="shared" si="3382"/>
        <v/>
      </c>
      <c r="W2462" s="65" t="str">
        <f t="shared" si="3382"/>
        <v/>
      </c>
      <c r="X2462" s="65" t="str">
        <f t="shared" si="3382"/>
        <v/>
      </c>
      <c r="Y2462" s="65" t="str">
        <f t="shared" si="3382"/>
        <v/>
      </c>
      <c r="Z2462" s="65" t="str">
        <f t="shared" si="3382"/>
        <v/>
      </c>
    </row>
    <row r="2463">
      <c r="B2463" s="23"/>
      <c r="C2463" s="9"/>
      <c r="D2463" s="9"/>
      <c r="E2463" s="9"/>
      <c r="F2463" s="2"/>
      <c r="G2463" s="3"/>
      <c r="I2463" s="64" t="str">
        <f t="shared" si="4"/>
        <v/>
      </c>
      <c r="J2463" s="13" t="str">
        <f t="shared" si="1840"/>
        <v/>
      </c>
      <c r="K2463" s="13" t="str">
        <f t="shared" si="1879"/>
        <v/>
      </c>
      <c r="L2463" s="65" t="str">
        <f t="shared" ref="L2463:Z2463" si="3383">if($E2463="","",if($E2463="Injured",if(and(L$1=year(today()),L$1&lt;=$I2463,L$1&gt;=$H2463),0,if(and(L$1&lt;=$I2463,L$1&gt;=$H2463),$F2463,"")),if($E2463="Dropped",if(and(L$1&lt;=$I2463,L$1&gt;=$H2463),if(Year($D2463)=L$1,$F2463*0.8,if((year($D2463)+1)=L$1,$F2463*0.6,$F2463*0.4)) ,""),if($E2463="Minors",0,if($E2463="FA Contract",if(and(L$1&lt;=$I2463,L$1&gt;=$H2463),$F2463,""),if($E2463="YP Contract",if(L$1=$H2463,500000,if(L$1=($H2463+1),1000000,if(L$1=($H2463+2),1500000,"")))))))))</f>
        <v/>
      </c>
      <c r="M2463" s="65" t="str">
        <f t="shared" si="3383"/>
        <v/>
      </c>
      <c r="N2463" s="65" t="str">
        <f t="shared" si="3383"/>
        <v/>
      </c>
      <c r="O2463" s="65" t="str">
        <f t="shared" si="3383"/>
        <v/>
      </c>
      <c r="P2463" s="65" t="str">
        <f t="shared" si="3383"/>
        <v/>
      </c>
      <c r="Q2463" s="65" t="str">
        <f t="shared" si="3383"/>
        <v/>
      </c>
      <c r="R2463" s="65" t="str">
        <f t="shared" si="3383"/>
        <v/>
      </c>
      <c r="S2463" s="65" t="str">
        <f t="shared" si="3383"/>
        <v/>
      </c>
      <c r="T2463" s="65" t="str">
        <f t="shared" si="3383"/>
        <v/>
      </c>
      <c r="U2463" s="65" t="str">
        <f t="shared" si="3383"/>
        <v/>
      </c>
      <c r="V2463" s="65" t="str">
        <f t="shared" si="3383"/>
        <v/>
      </c>
      <c r="W2463" s="65" t="str">
        <f t="shared" si="3383"/>
        <v/>
      </c>
      <c r="X2463" s="65" t="str">
        <f t="shared" si="3383"/>
        <v/>
      </c>
      <c r="Y2463" s="65" t="str">
        <f t="shared" si="3383"/>
        <v/>
      </c>
      <c r="Z2463" s="65" t="str">
        <f t="shared" si="3383"/>
        <v/>
      </c>
    </row>
    <row r="2464">
      <c r="B2464" s="23"/>
      <c r="C2464" s="9"/>
      <c r="D2464" s="9"/>
      <c r="E2464" s="9"/>
      <c r="F2464" s="2"/>
      <c r="G2464" s="3"/>
      <c r="I2464" s="64" t="str">
        <f t="shared" si="4"/>
        <v/>
      </c>
      <c r="J2464" s="13" t="str">
        <f t="shared" si="1840"/>
        <v/>
      </c>
      <c r="K2464" s="13" t="str">
        <f t="shared" si="1879"/>
        <v/>
      </c>
      <c r="L2464" s="65" t="str">
        <f t="shared" ref="L2464:Z2464" si="3384">if($E2464="","",if($E2464="Injured",if(and(L$1=year(today()),L$1&lt;=$I2464,L$1&gt;=$H2464),0,if(and(L$1&lt;=$I2464,L$1&gt;=$H2464),$F2464,"")),if($E2464="Dropped",if(and(L$1&lt;=$I2464,L$1&gt;=$H2464),if(Year($D2464)=L$1,$F2464*0.8,if((year($D2464)+1)=L$1,$F2464*0.6,$F2464*0.4)) ,""),if($E2464="Minors",0,if($E2464="FA Contract",if(and(L$1&lt;=$I2464,L$1&gt;=$H2464),$F2464,""),if($E2464="YP Contract",if(L$1=$H2464,500000,if(L$1=($H2464+1),1000000,if(L$1=($H2464+2),1500000,"")))))))))</f>
        <v/>
      </c>
      <c r="M2464" s="65" t="str">
        <f t="shared" si="3384"/>
        <v/>
      </c>
      <c r="N2464" s="65" t="str">
        <f t="shared" si="3384"/>
        <v/>
      </c>
      <c r="O2464" s="65" t="str">
        <f t="shared" si="3384"/>
        <v/>
      </c>
      <c r="P2464" s="65" t="str">
        <f t="shared" si="3384"/>
        <v/>
      </c>
      <c r="Q2464" s="65" t="str">
        <f t="shared" si="3384"/>
        <v/>
      </c>
      <c r="R2464" s="65" t="str">
        <f t="shared" si="3384"/>
        <v/>
      </c>
      <c r="S2464" s="65" t="str">
        <f t="shared" si="3384"/>
        <v/>
      </c>
      <c r="T2464" s="65" t="str">
        <f t="shared" si="3384"/>
        <v/>
      </c>
      <c r="U2464" s="65" t="str">
        <f t="shared" si="3384"/>
        <v/>
      </c>
      <c r="V2464" s="65" t="str">
        <f t="shared" si="3384"/>
        <v/>
      </c>
      <c r="W2464" s="65" t="str">
        <f t="shared" si="3384"/>
        <v/>
      </c>
      <c r="X2464" s="65" t="str">
        <f t="shared" si="3384"/>
        <v/>
      </c>
      <c r="Y2464" s="65" t="str">
        <f t="shared" si="3384"/>
        <v/>
      </c>
      <c r="Z2464" s="65" t="str">
        <f t="shared" si="3384"/>
        <v/>
      </c>
    </row>
    <row r="2465">
      <c r="B2465" s="23"/>
      <c r="C2465" s="9"/>
      <c r="D2465" s="9"/>
      <c r="E2465" s="9"/>
      <c r="F2465" s="2"/>
      <c r="G2465" s="3"/>
      <c r="I2465" s="64" t="str">
        <f t="shared" si="4"/>
        <v/>
      </c>
      <c r="J2465" s="13" t="str">
        <f t="shared" si="1840"/>
        <v/>
      </c>
      <c r="K2465" s="13" t="str">
        <f t="shared" si="1879"/>
        <v/>
      </c>
      <c r="L2465" s="65" t="str">
        <f t="shared" ref="L2465:Z2465" si="3385">if($E2465="","",if($E2465="Injured",if(and(L$1=year(today()),L$1&lt;=$I2465,L$1&gt;=$H2465),0,if(and(L$1&lt;=$I2465,L$1&gt;=$H2465),$F2465,"")),if($E2465="Dropped",if(and(L$1&lt;=$I2465,L$1&gt;=$H2465),if(Year($D2465)=L$1,$F2465*0.8,if((year($D2465)+1)=L$1,$F2465*0.6,$F2465*0.4)) ,""),if($E2465="Minors",0,if($E2465="FA Contract",if(and(L$1&lt;=$I2465,L$1&gt;=$H2465),$F2465,""),if($E2465="YP Contract",if(L$1=$H2465,500000,if(L$1=($H2465+1),1000000,if(L$1=($H2465+2),1500000,"")))))))))</f>
        <v/>
      </c>
      <c r="M2465" s="65" t="str">
        <f t="shared" si="3385"/>
        <v/>
      </c>
      <c r="N2465" s="65" t="str">
        <f t="shared" si="3385"/>
        <v/>
      </c>
      <c r="O2465" s="65" t="str">
        <f t="shared" si="3385"/>
        <v/>
      </c>
      <c r="P2465" s="65" t="str">
        <f t="shared" si="3385"/>
        <v/>
      </c>
      <c r="Q2465" s="65" t="str">
        <f t="shared" si="3385"/>
        <v/>
      </c>
      <c r="R2465" s="65" t="str">
        <f t="shared" si="3385"/>
        <v/>
      </c>
      <c r="S2465" s="65" t="str">
        <f t="shared" si="3385"/>
        <v/>
      </c>
      <c r="T2465" s="65" t="str">
        <f t="shared" si="3385"/>
        <v/>
      </c>
      <c r="U2465" s="65" t="str">
        <f t="shared" si="3385"/>
        <v/>
      </c>
      <c r="V2465" s="65" t="str">
        <f t="shared" si="3385"/>
        <v/>
      </c>
      <c r="W2465" s="65" t="str">
        <f t="shared" si="3385"/>
        <v/>
      </c>
      <c r="X2465" s="65" t="str">
        <f t="shared" si="3385"/>
        <v/>
      </c>
      <c r="Y2465" s="65" t="str">
        <f t="shared" si="3385"/>
        <v/>
      </c>
      <c r="Z2465" s="65" t="str">
        <f t="shared" si="3385"/>
        <v/>
      </c>
    </row>
    <row r="2466">
      <c r="B2466" s="23"/>
      <c r="C2466" s="9"/>
      <c r="D2466" s="9"/>
      <c r="E2466" s="9"/>
      <c r="F2466" s="2"/>
      <c r="G2466" s="3"/>
      <c r="I2466" s="64" t="str">
        <f t="shared" si="4"/>
        <v/>
      </c>
      <c r="J2466" s="13" t="str">
        <f t="shared" si="1840"/>
        <v/>
      </c>
      <c r="K2466" s="13" t="str">
        <f t="shared" si="1879"/>
        <v/>
      </c>
      <c r="L2466" s="65" t="str">
        <f t="shared" ref="L2466:Z2466" si="3386">if($E2466="","",if($E2466="Injured",if(and(L$1=year(today()),L$1&lt;=$I2466,L$1&gt;=$H2466),0,if(and(L$1&lt;=$I2466,L$1&gt;=$H2466),$F2466,"")),if($E2466="Dropped",if(and(L$1&lt;=$I2466,L$1&gt;=$H2466),if(Year($D2466)=L$1,$F2466*0.8,if((year($D2466)+1)=L$1,$F2466*0.6,$F2466*0.4)) ,""),if($E2466="Minors",0,if($E2466="FA Contract",if(and(L$1&lt;=$I2466,L$1&gt;=$H2466),$F2466,""),if($E2466="YP Contract",if(L$1=$H2466,500000,if(L$1=($H2466+1),1000000,if(L$1=($H2466+2),1500000,"")))))))))</f>
        <v/>
      </c>
      <c r="M2466" s="65" t="str">
        <f t="shared" si="3386"/>
        <v/>
      </c>
      <c r="N2466" s="65" t="str">
        <f t="shared" si="3386"/>
        <v/>
      </c>
      <c r="O2466" s="65" t="str">
        <f t="shared" si="3386"/>
        <v/>
      </c>
      <c r="P2466" s="65" t="str">
        <f t="shared" si="3386"/>
        <v/>
      </c>
      <c r="Q2466" s="65" t="str">
        <f t="shared" si="3386"/>
        <v/>
      </c>
      <c r="R2466" s="65" t="str">
        <f t="shared" si="3386"/>
        <v/>
      </c>
      <c r="S2466" s="65" t="str">
        <f t="shared" si="3386"/>
        <v/>
      </c>
      <c r="T2466" s="65" t="str">
        <f t="shared" si="3386"/>
        <v/>
      </c>
      <c r="U2466" s="65" t="str">
        <f t="shared" si="3386"/>
        <v/>
      </c>
      <c r="V2466" s="65" t="str">
        <f t="shared" si="3386"/>
        <v/>
      </c>
      <c r="W2466" s="65" t="str">
        <f t="shared" si="3386"/>
        <v/>
      </c>
      <c r="X2466" s="65" t="str">
        <f t="shared" si="3386"/>
        <v/>
      </c>
      <c r="Y2466" s="65" t="str">
        <f t="shared" si="3386"/>
        <v/>
      </c>
      <c r="Z2466" s="65" t="str">
        <f t="shared" si="3386"/>
        <v/>
      </c>
    </row>
    <row r="2467">
      <c r="B2467" s="23"/>
      <c r="C2467" s="9"/>
      <c r="D2467" s="9"/>
      <c r="E2467" s="9"/>
      <c r="F2467" s="2"/>
      <c r="G2467" s="3"/>
      <c r="I2467" s="64" t="str">
        <f t="shared" si="4"/>
        <v/>
      </c>
      <c r="J2467" s="13" t="str">
        <f t="shared" si="1840"/>
        <v/>
      </c>
      <c r="K2467" s="13" t="str">
        <f t="shared" si="1879"/>
        <v/>
      </c>
      <c r="L2467" s="65" t="str">
        <f t="shared" ref="L2467:Z2467" si="3387">if($E2467="","",if($E2467="Injured",if(and(L$1=year(today()),L$1&lt;=$I2467,L$1&gt;=$H2467),0,if(and(L$1&lt;=$I2467,L$1&gt;=$H2467),$F2467,"")),if($E2467="Dropped",if(and(L$1&lt;=$I2467,L$1&gt;=$H2467),if(Year($D2467)=L$1,$F2467*0.8,if((year($D2467)+1)=L$1,$F2467*0.6,$F2467*0.4)) ,""),if($E2467="Minors",0,if($E2467="FA Contract",if(and(L$1&lt;=$I2467,L$1&gt;=$H2467),$F2467,""),if($E2467="YP Contract",if(L$1=$H2467,500000,if(L$1=($H2467+1),1000000,if(L$1=($H2467+2),1500000,"")))))))))</f>
        <v/>
      </c>
      <c r="M2467" s="65" t="str">
        <f t="shared" si="3387"/>
        <v/>
      </c>
      <c r="N2467" s="65" t="str">
        <f t="shared" si="3387"/>
        <v/>
      </c>
      <c r="O2467" s="65" t="str">
        <f t="shared" si="3387"/>
        <v/>
      </c>
      <c r="P2467" s="65" t="str">
        <f t="shared" si="3387"/>
        <v/>
      </c>
      <c r="Q2467" s="65" t="str">
        <f t="shared" si="3387"/>
        <v/>
      </c>
      <c r="R2467" s="65" t="str">
        <f t="shared" si="3387"/>
        <v/>
      </c>
      <c r="S2467" s="65" t="str">
        <f t="shared" si="3387"/>
        <v/>
      </c>
      <c r="T2467" s="65" t="str">
        <f t="shared" si="3387"/>
        <v/>
      </c>
      <c r="U2467" s="65" t="str">
        <f t="shared" si="3387"/>
        <v/>
      </c>
      <c r="V2467" s="65" t="str">
        <f t="shared" si="3387"/>
        <v/>
      </c>
      <c r="W2467" s="65" t="str">
        <f t="shared" si="3387"/>
        <v/>
      </c>
      <c r="X2467" s="65" t="str">
        <f t="shared" si="3387"/>
        <v/>
      </c>
      <c r="Y2467" s="65" t="str">
        <f t="shared" si="3387"/>
        <v/>
      </c>
      <c r="Z2467" s="65" t="str">
        <f t="shared" si="3387"/>
        <v/>
      </c>
    </row>
    <row r="2468">
      <c r="B2468" s="23"/>
      <c r="C2468" s="9"/>
      <c r="D2468" s="9"/>
      <c r="E2468" s="9"/>
      <c r="F2468" s="2"/>
      <c r="G2468" s="3"/>
      <c r="I2468" s="64" t="str">
        <f t="shared" si="4"/>
        <v/>
      </c>
      <c r="J2468" s="13" t="str">
        <f t="shared" si="1840"/>
        <v/>
      </c>
      <c r="K2468" s="13" t="str">
        <f t="shared" si="1879"/>
        <v/>
      </c>
      <c r="L2468" s="65" t="str">
        <f t="shared" ref="L2468:Z2468" si="3388">if($E2468="","",if($E2468="Injured",if(and(L$1=year(today()),L$1&lt;=$I2468,L$1&gt;=$H2468),0,if(and(L$1&lt;=$I2468,L$1&gt;=$H2468),$F2468,"")),if($E2468="Dropped",if(and(L$1&lt;=$I2468,L$1&gt;=$H2468),if(Year($D2468)=L$1,$F2468*0.8,if((year($D2468)+1)=L$1,$F2468*0.6,$F2468*0.4)) ,""),if($E2468="Minors",0,if($E2468="FA Contract",if(and(L$1&lt;=$I2468,L$1&gt;=$H2468),$F2468,""),if($E2468="YP Contract",if(L$1=$H2468,500000,if(L$1=($H2468+1),1000000,if(L$1=($H2468+2),1500000,"")))))))))</f>
        <v/>
      </c>
      <c r="M2468" s="65" t="str">
        <f t="shared" si="3388"/>
        <v/>
      </c>
      <c r="N2468" s="65" t="str">
        <f t="shared" si="3388"/>
        <v/>
      </c>
      <c r="O2468" s="65" t="str">
        <f t="shared" si="3388"/>
        <v/>
      </c>
      <c r="P2468" s="65" t="str">
        <f t="shared" si="3388"/>
        <v/>
      </c>
      <c r="Q2468" s="65" t="str">
        <f t="shared" si="3388"/>
        <v/>
      </c>
      <c r="R2468" s="65" t="str">
        <f t="shared" si="3388"/>
        <v/>
      </c>
      <c r="S2468" s="65" t="str">
        <f t="shared" si="3388"/>
        <v/>
      </c>
      <c r="T2468" s="65" t="str">
        <f t="shared" si="3388"/>
        <v/>
      </c>
      <c r="U2468" s="65" t="str">
        <f t="shared" si="3388"/>
        <v/>
      </c>
      <c r="V2468" s="65" t="str">
        <f t="shared" si="3388"/>
        <v/>
      </c>
      <c r="W2468" s="65" t="str">
        <f t="shared" si="3388"/>
        <v/>
      </c>
      <c r="X2468" s="65" t="str">
        <f t="shared" si="3388"/>
        <v/>
      </c>
      <c r="Y2468" s="65" t="str">
        <f t="shared" si="3388"/>
        <v/>
      </c>
      <c r="Z2468" s="65" t="str">
        <f t="shared" si="3388"/>
        <v/>
      </c>
    </row>
    <row r="2469">
      <c r="B2469" s="23"/>
      <c r="C2469" s="9"/>
      <c r="D2469" s="9"/>
      <c r="E2469" s="9"/>
      <c r="F2469" s="2"/>
      <c r="G2469" s="3"/>
      <c r="I2469" s="64" t="str">
        <f t="shared" si="4"/>
        <v/>
      </c>
      <c r="J2469" s="13" t="str">
        <f t="shared" si="1840"/>
        <v/>
      </c>
      <c r="K2469" s="13" t="str">
        <f t="shared" si="1879"/>
        <v/>
      </c>
      <c r="L2469" s="65" t="str">
        <f t="shared" ref="L2469:Z2469" si="3389">if($E2469="","",if($E2469="Injured",if(and(L$1=year(today()),L$1&lt;=$I2469,L$1&gt;=$H2469),0,if(and(L$1&lt;=$I2469,L$1&gt;=$H2469),$F2469,"")),if($E2469="Dropped",if(and(L$1&lt;=$I2469,L$1&gt;=$H2469),if(Year($D2469)=L$1,$F2469*0.8,if((year($D2469)+1)=L$1,$F2469*0.6,$F2469*0.4)) ,""),if($E2469="Minors",0,if($E2469="FA Contract",if(and(L$1&lt;=$I2469,L$1&gt;=$H2469),$F2469,""),if($E2469="YP Contract",if(L$1=$H2469,500000,if(L$1=($H2469+1),1000000,if(L$1=($H2469+2),1500000,"")))))))))</f>
        <v/>
      </c>
      <c r="M2469" s="65" t="str">
        <f t="shared" si="3389"/>
        <v/>
      </c>
      <c r="N2469" s="65" t="str">
        <f t="shared" si="3389"/>
        <v/>
      </c>
      <c r="O2469" s="65" t="str">
        <f t="shared" si="3389"/>
        <v/>
      </c>
      <c r="P2469" s="65" t="str">
        <f t="shared" si="3389"/>
        <v/>
      </c>
      <c r="Q2469" s="65" t="str">
        <f t="shared" si="3389"/>
        <v/>
      </c>
      <c r="R2469" s="65" t="str">
        <f t="shared" si="3389"/>
        <v/>
      </c>
      <c r="S2469" s="65" t="str">
        <f t="shared" si="3389"/>
        <v/>
      </c>
      <c r="T2469" s="65" t="str">
        <f t="shared" si="3389"/>
        <v/>
      </c>
      <c r="U2469" s="65" t="str">
        <f t="shared" si="3389"/>
        <v/>
      </c>
      <c r="V2469" s="65" t="str">
        <f t="shared" si="3389"/>
        <v/>
      </c>
      <c r="W2469" s="65" t="str">
        <f t="shared" si="3389"/>
        <v/>
      </c>
      <c r="X2469" s="65" t="str">
        <f t="shared" si="3389"/>
        <v/>
      </c>
      <c r="Y2469" s="65" t="str">
        <f t="shared" si="3389"/>
        <v/>
      </c>
      <c r="Z2469" s="65" t="str">
        <f t="shared" si="3389"/>
        <v/>
      </c>
    </row>
    <row r="2470">
      <c r="B2470" s="23"/>
      <c r="C2470" s="9"/>
      <c r="D2470" s="9"/>
      <c r="E2470" s="9"/>
      <c r="F2470" s="2"/>
      <c r="G2470" s="3"/>
      <c r="I2470" s="64" t="str">
        <f t="shared" si="4"/>
        <v/>
      </c>
      <c r="J2470" s="13" t="str">
        <f t="shared" si="1840"/>
        <v/>
      </c>
      <c r="K2470" s="13" t="str">
        <f t="shared" si="1879"/>
        <v/>
      </c>
      <c r="L2470" s="65" t="str">
        <f t="shared" ref="L2470:Z2470" si="3390">if($E2470="","",if($E2470="Injured",if(and(L$1=year(today()),L$1&lt;=$I2470,L$1&gt;=$H2470),0,if(and(L$1&lt;=$I2470,L$1&gt;=$H2470),$F2470,"")),if($E2470="Dropped",if(and(L$1&lt;=$I2470,L$1&gt;=$H2470),if(Year($D2470)=L$1,$F2470*0.8,if((year($D2470)+1)=L$1,$F2470*0.6,$F2470*0.4)) ,""),if($E2470="Minors",0,if($E2470="FA Contract",if(and(L$1&lt;=$I2470,L$1&gt;=$H2470),$F2470,""),if($E2470="YP Contract",if(L$1=$H2470,500000,if(L$1=($H2470+1),1000000,if(L$1=($H2470+2),1500000,"")))))))))</f>
        <v/>
      </c>
      <c r="M2470" s="65" t="str">
        <f t="shared" si="3390"/>
        <v/>
      </c>
      <c r="N2470" s="65" t="str">
        <f t="shared" si="3390"/>
        <v/>
      </c>
      <c r="O2470" s="65" t="str">
        <f t="shared" si="3390"/>
        <v/>
      </c>
      <c r="P2470" s="65" t="str">
        <f t="shared" si="3390"/>
        <v/>
      </c>
      <c r="Q2470" s="65" t="str">
        <f t="shared" si="3390"/>
        <v/>
      </c>
      <c r="R2470" s="65" t="str">
        <f t="shared" si="3390"/>
        <v/>
      </c>
      <c r="S2470" s="65" t="str">
        <f t="shared" si="3390"/>
        <v/>
      </c>
      <c r="T2470" s="65" t="str">
        <f t="shared" si="3390"/>
        <v/>
      </c>
      <c r="U2470" s="65" t="str">
        <f t="shared" si="3390"/>
        <v/>
      </c>
      <c r="V2470" s="65" t="str">
        <f t="shared" si="3390"/>
        <v/>
      </c>
      <c r="W2470" s="65" t="str">
        <f t="shared" si="3390"/>
        <v/>
      </c>
      <c r="X2470" s="65" t="str">
        <f t="shared" si="3390"/>
        <v/>
      </c>
      <c r="Y2470" s="65" t="str">
        <f t="shared" si="3390"/>
        <v/>
      </c>
      <c r="Z2470" s="65" t="str">
        <f t="shared" si="3390"/>
        <v/>
      </c>
    </row>
    <row r="2471">
      <c r="B2471" s="23"/>
      <c r="C2471" s="9"/>
      <c r="D2471" s="9"/>
      <c r="E2471" s="9"/>
      <c r="F2471" s="2"/>
      <c r="G2471" s="3"/>
      <c r="I2471" s="64" t="str">
        <f t="shared" si="4"/>
        <v/>
      </c>
      <c r="J2471" s="13" t="str">
        <f t="shared" si="1840"/>
        <v/>
      </c>
      <c r="K2471" s="13" t="str">
        <f t="shared" si="1879"/>
        <v/>
      </c>
      <c r="L2471" s="65" t="str">
        <f t="shared" ref="L2471:Z2471" si="3391">if($E2471="","",if($E2471="Injured",if(and(L$1=year(today()),L$1&lt;=$I2471,L$1&gt;=$H2471),0,if(and(L$1&lt;=$I2471,L$1&gt;=$H2471),$F2471,"")),if($E2471="Dropped",if(and(L$1&lt;=$I2471,L$1&gt;=$H2471),if(Year($D2471)=L$1,$F2471*0.8,if((year($D2471)+1)=L$1,$F2471*0.6,$F2471*0.4)) ,""),if($E2471="Minors",0,if($E2471="FA Contract",if(and(L$1&lt;=$I2471,L$1&gt;=$H2471),$F2471,""),if($E2471="YP Contract",if(L$1=$H2471,500000,if(L$1=($H2471+1),1000000,if(L$1=($H2471+2),1500000,"")))))))))</f>
        <v/>
      </c>
      <c r="M2471" s="65" t="str">
        <f t="shared" si="3391"/>
        <v/>
      </c>
      <c r="N2471" s="65" t="str">
        <f t="shared" si="3391"/>
        <v/>
      </c>
      <c r="O2471" s="65" t="str">
        <f t="shared" si="3391"/>
        <v/>
      </c>
      <c r="P2471" s="65" t="str">
        <f t="shared" si="3391"/>
        <v/>
      </c>
      <c r="Q2471" s="65" t="str">
        <f t="shared" si="3391"/>
        <v/>
      </c>
      <c r="R2471" s="65" t="str">
        <f t="shared" si="3391"/>
        <v/>
      </c>
      <c r="S2471" s="65" t="str">
        <f t="shared" si="3391"/>
        <v/>
      </c>
      <c r="T2471" s="65" t="str">
        <f t="shared" si="3391"/>
        <v/>
      </c>
      <c r="U2471" s="65" t="str">
        <f t="shared" si="3391"/>
        <v/>
      </c>
      <c r="V2471" s="65" t="str">
        <f t="shared" si="3391"/>
        <v/>
      </c>
      <c r="W2471" s="65" t="str">
        <f t="shared" si="3391"/>
        <v/>
      </c>
      <c r="X2471" s="65" t="str">
        <f t="shared" si="3391"/>
        <v/>
      </c>
      <c r="Y2471" s="65" t="str">
        <f t="shared" si="3391"/>
        <v/>
      </c>
      <c r="Z2471" s="65" t="str">
        <f t="shared" si="3391"/>
        <v/>
      </c>
    </row>
    <row r="2472">
      <c r="B2472" s="23"/>
      <c r="C2472" s="9"/>
      <c r="D2472" s="9"/>
      <c r="E2472" s="9"/>
      <c r="F2472" s="2"/>
      <c r="G2472" s="3"/>
      <c r="I2472" s="64" t="str">
        <f t="shared" si="4"/>
        <v/>
      </c>
      <c r="J2472" s="13" t="str">
        <f t="shared" si="1840"/>
        <v/>
      </c>
      <c r="K2472" s="13" t="str">
        <f t="shared" si="1879"/>
        <v/>
      </c>
      <c r="L2472" s="65" t="str">
        <f t="shared" ref="L2472:Z2472" si="3392">if($E2472="","",if($E2472="Injured",if(and(L$1=year(today()),L$1&lt;=$I2472,L$1&gt;=$H2472),0,if(and(L$1&lt;=$I2472,L$1&gt;=$H2472),$F2472,"")),if($E2472="Dropped",if(and(L$1&lt;=$I2472,L$1&gt;=$H2472),if(Year($D2472)=L$1,$F2472*0.8,if((year($D2472)+1)=L$1,$F2472*0.6,$F2472*0.4)) ,""),if($E2472="Minors",0,if($E2472="FA Contract",if(and(L$1&lt;=$I2472,L$1&gt;=$H2472),$F2472,""),if($E2472="YP Contract",if(L$1=$H2472,500000,if(L$1=($H2472+1),1000000,if(L$1=($H2472+2),1500000,"")))))))))</f>
        <v/>
      </c>
      <c r="M2472" s="65" t="str">
        <f t="shared" si="3392"/>
        <v/>
      </c>
      <c r="N2472" s="65" t="str">
        <f t="shared" si="3392"/>
        <v/>
      </c>
      <c r="O2472" s="65" t="str">
        <f t="shared" si="3392"/>
        <v/>
      </c>
      <c r="P2472" s="65" t="str">
        <f t="shared" si="3392"/>
        <v/>
      </c>
      <c r="Q2472" s="65" t="str">
        <f t="shared" si="3392"/>
        <v/>
      </c>
      <c r="R2472" s="65" t="str">
        <f t="shared" si="3392"/>
        <v/>
      </c>
      <c r="S2472" s="65" t="str">
        <f t="shared" si="3392"/>
        <v/>
      </c>
      <c r="T2472" s="65" t="str">
        <f t="shared" si="3392"/>
        <v/>
      </c>
      <c r="U2472" s="65" t="str">
        <f t="shared" si="3392"/>
        <v/>
      </c>
      <c r="V2472" s="65" t="str">
        <f t="shared" si="3392"/>
        <v/>
      </c>
      <c r="W2472" s="65" t="str">
        <f t="shared" si="3392"/>
        <v/>
      </c>
      <c r="X2472" s="65" t="str">
        <f t="shared" si="3392"/>
        <v/>
      </c>
      <c r="Y2472" s="65" t="str">
        <f t="shared" si="3392"/>
        <v/>
      </c>
      <c r="Z2472" s="65" t="str">
        <f t="shared" si="3392"/>
        <v/>
      </c>
    </row>
    <row r="2473">
      <c r="B2473" s="23"/>
      <c r="C2473" s="9"/>
      <c r="D2473" s="9"/>
      <c r="E2473" s="9"/>
      <c r="F2473" s="2"/>
      <c r="G2473" s="3"/>
      <c r="I2473" s="64" t="str">
        <f t="shared" si="4"/>
        <v/>
      </c>
      <c r="J2473" s="13" t="str">
        <f t="shared" si="1840"/>
        <v/>
      </c>
      <c r="K2473" s="13" t="str">
        <f t="shared" si="1879"/>
        <v/>
      </c>
      <c r="L2473" s="65" t="str">
        <f t="shared" ref="L2473:Z2473" si="3393">if($E2473="","",if($E2473="Injured",if(and(L$1=year(today()),L$1&lt;=$I2473,L$1&gt;=$H2473),0,if(and(L$1&lt;=$I2473,L$1&gt;=$H2473),$F2473,"")),if($E2473="Dropped",if(and(L$1&lt;=$I2473,L$1&gt;=$H2473),if(Year($D2473)=L$1,$F2473*0.8,if((year($D2473)+1)=L$1,$F2473*0.6,$F2473*0.4)) ,""),if($E2473="Minors",0,if($E2473="FA Contract",if(and(L$1&lt;=$I2473,L$1&gt;=$H2473),$F2473,""),if($E2473="YP Contract",if(L$1=$H2473,500000,if(L$1=($H2473+1),1000000,if(L$1=($H2473+2),1500000,"")))))))))</f>
        <v/>
      </c>
      <c r="M2473" s="65" t="str">
        <f t="shared" si="3393"/>
        <v/>
      </c>
      <c r="N2473" s="65" t="str">
        <f t="shared" si="3393"/>
        <v/>
      </c>
      <c r="O2473" s="65" t="str">
        <f t="shared" si="3393"/>
        <v/>
      </c>
      <c r="P2473" s="65" t="str">
        <f t="shared" si="3393"/>
        <v/>
      </c>
      <c r="Q2473" s="65" t="str">
        <f t="shared" si="3393"/>
        <v/>
      </c>
      <c r="R2473" s="65" t="str">
        <f t="shared" si="3393"/>
        <v/>
      </c>
      <c r="S2473" s="65" t="str">
        <f t="shared" si="3393"/>
        <v/>
      </c>
      <c r="T2473" s="65" t="str">
        <f t="shared" si="3393"/>
        <v/>
      </c>
      <c r="U2473" s="65" t="str">
        <f t="shared" si="3393"/>
        <v/>
      </c>
      <c r="V2473" s="65" t="str">
        <f t="shared" si="3393"/>
        <v/>
      </c>
      <c r="W2473" s="65" t="str">
        <f t="shared" si="3393"/>
        <v/>
      </c>
      <c r="X2473" s="65" t="str">
        <f t="shared" si="3393"/>
        <v/>
      </c>
      <c r="Y2473" s="65" t="str">
        <f t="shared" si="3393"/>
        <v/>
      </c>
      <c r="Z2473" s="65" t="str">
        <f t="shared" si="3393"/>
        <v/>
      </c>
    </row>
    <row r="2474">
      <c r="B2474" s="23"/>
      <c r="C2474" s="9"/>
      <c r="D2474" s="9"/>
      <c r="E2474" s="9"/>
      <c r="F2474" s="2"/>
      <c r="G2474" s="3"/>
      <c r="I2474" s="64" t="str">
        <f t="shared" si="4"/>
        <v/>
      </c>
      <c r="J2474" s="13" t="str">
        <f t="shared" si="1840"/>
        <v/>
      </c>
      <c r="K2474" s="13" t="str">
        <f t="shared" si="1879"/>
        <v/>
      </c>
      <c r="L2474" s="65" t="str">
        <f t="shared" ref="L2474:Z2474" si="3394">if($E2474="","",if($E2474="Injured",if(and(L$1=year(today()),L$1&lt;=$I2474,L$1&gt;=$H2474),0,if(and(L$1&lt;=$I2474,L$1&gt;=$H2474),$F2474,"")),if($E2474="Dropped",if(and(L$1&lt;=$I2474,L$1&gt;=$H2474),if(Year($D2474)=L$1,$F2474*0.8,if((year($D2474)+1)=L$1,$F2474*0.6,$F2474*0.4)) ,""),if($E2474="Minors",0,if($E2474="FA Contract",if(and(L$1&lt;=$I2474,L$1&gt;=$H2474),$F2474,""),if($E2474="YP Contract",if(L$1=$H2474,500000,if(L$1=($H2474+1),1000000,if(L$1=($H2474+2),1500000,"")))))))))</f>
        <v/>
      </c>
      <c r="M2474" s="65" t="str">
        <f t="shared" si="3394"/>
        <v/>
      </c>
      <c r="N2474" s="65" t="str">
        <f t="shared" si="3394"/>
        <v/>
      </c>
      <c r="O2474" s="65" t="str">
        <f t="shared" si="3394"/>
        <v/>
      </c>
      <c r="P2474" s="65" t="str">
        <f t="shared" si="3394"/>
        <v/>
      </c>
      <c r="Q2474" s="65" t="str">
        <f t="shared" si="3394"/>
        <v/>
      </c>
      <c r="R2474" s="65" t="str">
        <f t="shared" si="3394"/>
        <v/>
      </c>
      <c r="S2474" s="65" t="str">
        <f t="shared" si="3394"/>
        <v/>
      </c>
      <c r="T2474" s="65" t="str">
        <f t="shared" si="3394"/>
        <v/>
      </c>
      <c r="U2474" s="65" t="str">
        <f t="shared" si="3394"/>
        <v/>
      </c>
      <c r="V2474" s="65" t="str">
        <f t="shared" si="3394"/>
        <v/>
      </c>
      <c r="W2474" s="65" t="str">
        <f t="shared" si="3394"/>
        <v/>
      </c>
      <c r="X2474" s="65" t="str">
        <f t="shared" si="3394"/>
        <v/>
      </c>
      <c r="Y2474" s="65" t="str">
        <f t="shared" si="3394"/>
        <v/>
      </c>
      <c r="Z2474" s="65" t="str">
        <f t="shared" si="3394"/>
        <v/>
      </c>
    </row>
    <row r="2475">
      <c r="B2475" s="23"/>
      <c r="C2475" s="9"/>
      <c r="D2475" s="9"/>
      <c r="E2475" s="9"/>
      <c r="F2475" s="2"/>
      <c r="G2475" s="3"/>
      <c r="I2475" s="64" t="str">
        <f t="shared" si="4"/>
        <v/>
      </c>
      <c r="J2475" s="13" t="str">
        <f t="shared" si="1840"/>
        <v/>
      </c>
      <c r="K2475" s="13" t="str">
        <f t="shared" si="1879"/>
        <v/>
      </c>
      <c r="L2475" s="65" t="str">
        <f t="shared" ref="L2475:Z2475" si="3395">if($E2475="","",if($E2475="Injured",if(and(L$1=year(today()),L$1&lt;=$I2475,L$1&gt;=$H2475),0,if(and(L$1&lt;=$I2475,L$1&gt;=$H2475),$F2475,"")),if($E2475="Dropped",if(and(L$1&lt;=$I2475,L$1&gt;=$H2475),if(Year($D2475)=L$1,$F2475*0.8,if((year($D2475)+1)=L$1,$F2475*0.6,$F2475*0.4)) ,""),if($E2475="Minors",0,if($E2475="FA Contract",if(and(L$1&lt;=$I2475,L$1&gt;=$H2475),$F2475,""),if($E2475="YP Contract",if(L$1=$H2475,500000,if(L$1=($H2475+1),1000000,if(L$1=($H2475+2),1500000,"")))))))))</f>
        <v/>
      </c>
      <c r="M2475" s="65" t="str">
        <f t="shared" si="3395"/>
        <v/>
      </c>
      <c r="N2475" s="65" t="str">
        <f t="shared" si="3395"/>
        <v/>
      </c>
      <c r="O2475" s="65" t="str">
        <f t="shared" si="3395"/>
        <v/>
      </c>
      <c r="P2475" s="65" t="str">
        <f t="shared" si="3395"/>
        <v/>
      </c>
      <c r="Q2475" s="65" t="str">
        <f t="shared" si="3395"/>
        <v/>
      </c>
      <c r="R2475" s="65" t="str">
        <f t="shared" si="3395"/>
        <v/>
      </c>
      <c r="S2475" s="65" t="str">
        <f t="shared" si="3395"/>
        <v/>
      </c>
      <c r="T2475" s="65" t="str">
        <f t="shared" si="3395"/>
        <v/>
      </c>
      <c r="U2475" s="65" t="str">
        <f t="shared" si="3395"/>
        <v/>
      </c>
      <c r="V2475" s="65" t="str">
        <f t="shared" si="3395"/>
        <v/>
      </c>
      <c r="W2475" s="65" t="str">
        <f t="shared" si="3395"/>
        <v/>
      </c>
      <c r="X2475" s="65" t="str">
        <f t="shared" si="3395"/>
        <v/>
      </c>
      <c r="Y2475" s="65" t="str">
        <f t="shared" si="3395"/>
        <v/>
      </c>
      <c r="Z2475" s="65" t="str">
        <f t="shared" si="3395"/>
        <v/>
      </c>
    </row>
    <row r="2476">
      <c r="B2476" s="23"/>
      <c r="C2476" s="9"/>
      <c r="D2476" s="9"/>
      <c r="E2476" s="9"/>
      <c r="F2476" s="2"/>
      <c r="G2476" s="3"/>
      <c r="I2476" s="64" t="str">
        <f t="shared" si="4"/>
        <v/>
      </c>
      <c r="J2476" s="13" t="str">
        <f t="shared" si="1840"/>
        <v/>
      </c>
      <c r="K2476" s="13" t="str">
        <f t="shared" si="1879"/>
        <v/>
      </c>
      <c r="L2476" s="65" t="str">
        <f t="shared" ref="L2476:Z2476" si="3396">if($E2476="","",if($E2476="Injured",if(and(L$1=year(today()),L$1&lt;=$I2476,L$1&gt;=$H2476),0,if(and(L$1&lt;=$I2476,L$1&gt;=$H2476),$F2476,"")),if($E2476="Dropped",if(and(L$1&lt;=$I2476,L$1&gt;=$H2476),if(Year($D2476)=L$1,$F2476*0.8,if((year($D2476)+1)=L$1,$F2476*0.6,$F2476*0.4)) ,""),if($E2476="Minors",0,if($E2476="FA Contract",if(and(L$1&lt;=$I2476,L$1&gt;=$H2476),$F2476,""),if($E2476="YP Contract",if(L$1=$H2476,500000,if(L$1=($H2476+1),1000000,if(L$1=($H2476+2),1500000,"")))))))))</f>
        <v/>
      </c>
      <c r="M2476" s="65" t="str">
        <f t="shared" si="3396"/>
        <v/>
      </c>
      <c r="N2476" s="65" t="str">
        <f t="shared" si="3396"/>
        <v/>
      </c>
      <c r="O2476" s="65" t="str">
        <f t="shared" si="3396"/>
        <v/>
      </c>
      <c r="P2476" s="65" t="str">
        <f t="shared" si="3396"/>
        <v/>
      </c>
      <c r="Q2476" s="65" t="str">
        <f t="shared" si="3396"/>
        <v/>
      </c>
      <c r="R2476" s="65" t="str">
        <f t="shared" si="3396"/>
        <v/>
      </c>
      <c r="S2476" s="65" t="str">
        <f t="shared" si="3396"/>
        <v/>
      </c>
      <c r="T2476" s="65" t="str">
        <f t="shared" si="3396"/>
        <v/>
      </c>
      <c r="U2476" s="65" t="str">
        <f t="shared" si="3396"/>
        <v/>
      </c>
      <c r="V2476" s="65" t="str">
        <f t="shared" si="3396"/>
        <v/>
      </c>
      <c r="W2476" s="65" t="str">
        <f t="shared" si="3396"/>
        <v/>
      </c>
      <c r="X2476" s="65" t="str">
        <f t="shared" si="3396"/>
        <v/>
      </c>
      <c r="Y2476" s="65" t="str">
        <f t="shared" si="3396"/>
        <v/>
      </c>
      <c r="Z2476" s="65" t="str">
        <f t="shared" si="3396"/>
        <v/>
      </c>
    </row>
    <row r="2477">
      <c r="B2477" s="23"/>
      <c r="C2477" s="9"/>
      <c r="D2477" s="9"/>
      <c r="E2477" s="9"/>
      <c r="F2477" s="2"/>
      <c r="G2477" s="3"/>
      <c r="I2477" s="64" t="str">
        <f t="shared" si="4"/>
        <v/>
      </c>
      <c r="J2477" s="13" t="str">
        <f t="shared" si="1840"/>
        <v/>
      </c>
      <c r="K2477" s="13" t="str">
        <f t="shared" si="1879"/>
        <v/>
      </c>
      <c r="L2477" s="65" t="str">
        <f t="shared" ref="L2477:Z2477" si="3397">if($E2477="","",if($E2477="Injured",if(and(L$1=year(today()),L$1&lt;=$I2477,L$1&gt;=$H2477),0,if(and(L$1&lt;=$I2477,L$1&gt;=$H2477),$F2477,"")),if($E2477="Dropped",if(and(L$1&lt;=$I2477,L$1&gt;=$H2477),if(Year($D2477)=L$1,$F2477*0.8,if((year($D2477)+1)=L$1,$F2477*0.6,$F2477*0.4)) ,""),if($E2477="Minors",0,if($E2477="FA Contract",if(and(L$1&lt;=$I2477,L$1&gt;=$H2477),$F2477,""),if($E2477="YP Contract",if(L$1=$H2477,500000,if(L$1=($H2477+1),1000000,if(L$1=($H2477+2),1500000,"")))))))))</f>
        <v/>
      </c>
      <c r="M2477" s="65" t="str">
        <f t="shared" si="3397"/>
        <v/>
      </c>
      <c r="N2477" s="65" t="str">
        <f t="shared" si="3397"/>
        <v/>
      </c>
      <c r="O2477" s="65" t="str">
        <f t="shared" si="3397"/>
        <v/>
      </c>
      <c r="P2477" s="65" t="str">
        <f t="shared" si="3397"/>
        <v/>
      </c>
      <c r="Q2477" s="65" t="str">
        <f t="shared" si="3397"/>
        <v/>
      </c>
      <c r="R2477" s="65" t="str">
        <f t="shared" si="3397"/>
        <v/>
      </c>
      <c r="S2477" s="65" t="str">
        <f t="shared" si="3397"/>
        <v/>
      </c>
      <c r="T2477" s="65" t="str">
        <f t="shared" si="3397"/>
        <v/>
      </c>
      <c r="U2477" s="65" t="str">
        <f t="shared" si="3397"/>
        <v/>
      </c>
      <c r="V2477" s="65" t="str">
        <f t="shared" si="3397"/>
        <v/>
      </c>
      <c r="W2477" s="65" t="str">
        <f t="shared" si="3397"/>
        <v/>
      </c>
      <c r="X2477" s="65" t="str">
        <f t="shared" si="3397"/>
        <v/>
      </c>
      <c r="Y2477" s="65" t="str">
        <f t="shared" si="3397"/>
        <v/>
      </c>
      <c r="Z2477" s="65" t="str">
        <f t="shared" si="3397"/>
        <v/>
      </c>
    </row>
    <row r="2478">
      <c r="B2478" s="23"/>
      <c r="C2478" s="9"/>
      <c r="D2478" s="9"/>
      <c r="E2478" s="9"/>
      <c r="F2478" s="2"/>
      <c r="G2478" s="3"/>
      <c r="I2478" s="64" t="str">
        <f t="shared" si="4"/>
        <v/>
      </c>
      <c r="J2478" s="13" t="str">
        <f t="shared" si="1840"/>
        <v/>
      </c>
      <c r="K2478" s="13" t="str">
        <f t="shared" si="1879"/>
        <v/>
      </c>
      <c r="L2478" s="65" t="str">
        <f t="shared" ref="L2478:Z2478" si="3398">if($E2478="","",if($E2478="Injured",if(and(L$1=year(today()),L$1&lt;=$I2478,L$1&gt;=$H2478),0,if(and(L$1&lt;=$I2478,L$1&gt;=$H2478),$F2478,"")),if($E2478="Dropped",if(and(L$1&lt;=$I2478,L$1&gt;=$H2478),if(Year($D2478)=L$1,$F2478*0.8,if((year($D2478)+1)=L$1,$F2478*0.6,$F2478*0.4)) ,""),if($E2478="Minors",0,if($E2478="FA Contract",if(and(L$1&lt;=$I2478,L$1&gt;=$H2478),$F2478,""),if($E2478="YP Contract",if(L$1=$H2478,500000,if(L$1=($H2478+1),1000000,if(L$1=($H2478+2),1500000,"")))))))))</f>
        <v/>
      </c>
      <c r="M2478" s="65" t="str">
        <f t="shared" si="3398"/>
        <v/>
      </c>
      <c r="N2478" s="65" t="str">
        <f t="shared" si="3398"/>
        <v/>
      </c>
      <c r="O2478" s="65" t="str">
        <f t="shared" si="3398"/>
        <v/>
      </c>
      <c r="P2478" s="65" t="str">
        <f t="shared" si="3398"/>
        <v/>
      </c>
      <c r="Q2478" s="65" t="str">
        <f t="shared" si="3398"/>
        <v/>
      </c>
      <c r="R2478" s="65" t="str">
        <f t="shared" si="3398"/>
        <v/>
      </c>
      <c r="S2478" s="65" t="str">
        <f t="shared" si="3398"/>
        <v/>
      </c>
      <c r="T2478" s="65" t="str">
        <f t="shared" si="3398"/>
        <v/>
      </c>
      <c r="U2478" s="65" t="str">
        <f t="shared" si="3398"/>
        <v/>
      </c>
      <c r="V2478" s="65" t="str">
        <f t="shared" si="3398"/>
        <v/>
      </c>
      <c r="W2478" s="65" t="str">
        <f t="shared" si="3398"/>
        <v/>
      </c>
      <c r="X2478" s="65" t="str">
        <f t="shared" si="3398"/>
        <v/>
      </c>
      <c r="Y2478" s="65" t="str">
        <f t="shared" si="3398"/>
        <v/>
      </c>
      <c r="Z2478" s="65" t="str">
        <f t="shared" si="3398"/>
        <v/>
      </c>
    </row>
    <row r="2479">
      <c r="B2479" s="23"/>
      <c r="C2479" s="9"/>
      <c r="D2479" s="9"/>
      <c r="E2479" s="9"/>
      <c r="F2479" s="2"/>
      <c r="G2479" s="3"/>
      <c r="I2479" s="64" t="str">
        <f t="shared" si="4"/>
        <v/>
      </c>
      <c r="J2479" s="13" t="str">
        <f t="shared" si="1840"/>
        <v/>
      </c>
      <c r="K2479" s="13" t="str">
        <f t="shared" si="1879"/>
        <v/>
      </c>
      <c r="L2479" s="65" t="str">
        <f t="shared" ref="L2479:Z2479" si="3399">if($E2479="","",if($E2479="Injured",if(and(L$1=year(today()),L$1&lt;=$I2479,L$1&gt;=$H2479),0,if(and(L$1&lt;=$I2479,L$1&gt;=$H2479),$F2479,"")),if($E2479="Dropped",if(and(L$1&lt;=$I2479,L$1&gt;=$H2479),if(Year($D2479)=L$1,$F2479*0.8,if((year($D2479)+1)=L$1,$F2479*0.6,$F2479*0.4)) ,""),if($E2479="Minors",0,if($E2479="FA Contract",if(and(L$1&lt;=$I2479,L$1&gt;=$H2479),$F2479,""),if($E2479="YP Contract",if(L$1=$H2479,500000,if(L$1=($H2479+1),1000000,if(L$1=($H2479+2),1500000,"")))))))))</f>
        <v/>
      </c>
      <c r="M2479" s="65" t="str">
        <f t="shared" si="3399"/>
        <v/>
      </c>
      <c r="N2479" s="65" t="str">
        <f t="shared" si="3399"/>
        <v/>
      </c>
      <c r="O2479" s="65" t="str">
        <f t="shared" si="3399"/>
        <v/>
      </c>
      <c r="P2479" s="65" t="str">
        <f t="shared" si="3399"/>
        <v/>
      </c>
      <c r="Q2479" s="65" t="str">
        <f t="shared" si="3399"/>
        <v/>
      </c>
      <c r="R2479" s="65" t="str">
        <f t="shared" si="3399"/>
        <v/>
      </c>
      <c r="S2479" s="65" t="str">
        <f t="shared" si="3399"/>
        <v/>
      </c>
      <c r="T2479" s="65" t="str">
        <f t="shared" si="3399"/>
        <v/>
      </c>
      <c r="U2479" s="65" t="str">
        <f t="shared" si="3399"/>
        <v/>
      </c>
      <c r="V2479" s="65" t="str">
        <f t="shared" si="3399"/>
        <v/>
      </c>
      <c r="W2479" s="65" t="str">
        <f t="shared" si="3399"/>
        <v/>
      </c>
      <c r="X2479" s="65" t="str">
        <f t="shared" si="3399"/>
        <v/>
      </c>
      <c r="Y2479" s="65" t="str">
        <f t="shared" si="3399"/>
        <v/>
      </c>
      <c r="Z2479" s="65" t="str">
        <f t="shared" si="3399"/>
        <v/>
      </c>
    </row>
    <row r="2480">
      <c r="B2480" s="23"/>
      <c r="C2480" s="9"/>
      <c r="D2480" s="9"/>
      <c r="E2480" s="9"/>
      <c r="F2480" s="2"/>
      <c r="G2480" s="3"/>
      <c r="I2480" s="64" t="str">
        <f t="shared" si="4"/>
        <v/>
      </c>
      <c r="J2480" s="13" t="str">
        <f t="shared" si="1840"/>
        <v/>
      </c>
      <c r="K2480" s="13" t="str">
        <f t="shared" si="1879"/>
        <v/>
      </c>
      <c r="L2480" s="65" t="str">
        <f t="shared" ref="L2480:Z2480" si="3400">if($E2480="","",if($E2480="Injured",if(and(L$1=year(today()),L$1&lt;=$I2480,L$1&gt;=$H2480),0,if(and(L$1&lt;=$I2480,L$1&gt;=$H2480),$F2480,"")),if($E2480="Dropped",if(and(L$1&lt;=$I2480,L$1&gt;=$H2480),if(Year($D2480)=L$1,$F2480*0.8,if((year($D2480)+1)=L$1,$F2480*0.6,$F2480*0.4)) ,""),if($E2480="Minors",0,if($E2480="FA Contract",if(and(L$1&lt;=$I2480,L$1&gt;=$H2480),$F2480,""),if($E2480="YP Contract",if(L$1=$H2480,500000,if(L$1=($H2480+1),1000000,if(L$1=($H2480+2),1500000,"")))))))))</f>
        <v/>
      </c>
      <c r="M2480" s="65" t="str">
        <f t="shared" si="3400"/>
        <v/>
      </c>
      <c r="N2480" s="65" t="str">
        <f t="shared" si="3400"/>
        <v/>
      </c>
      <c r="O2480" s="65" t="str">
        <f t="shared" si="3400"/>
        <v/>
      </c>
      <c r="P2480" s="65" t="str">
        <f t="shared" si="3400"/>
        <v/>
      </c>
      <c r="Q2480" s="65" t="str">
        <f t="shared" si="3400"/>
        <v/>
      </c>
      <c r="R2480" s="65" t="str">
        <f t="shared" si="3400"/>
        <v/>
      </c>
      <c r="S2480" s="65" t="str">
        <f t="shared" si="3400"/>
        <v/>
      </c>
      <c r="T2480" s="65" t="str">
        <f t="shared" si="3400"/>
        <v/>
      </c>
      <c r="U2480" s="65" t="str">
        <f t="shared" si="3400"/>
        <v/>
      </c>
      <c r="V2480" s="65" t="str">
        <f t="shared" si="3400"/>
        <v/>
      </c>
      <c r="W2480" s="65" t="str">
        <f t="shared" si="3400"/>
        <v/>
      </c>
      <c r="X2480" s="65" t="str">
        <f t="shared" si="3400"/>
        <v/>
      </c>
      <c r="Y2480" s="65" t="str">
        <f t="shared" si="3400"/>
        <v/>
      </c>
      <c r="Z2480" s="65" t="str">
        <f t="shared" si="3400"/>
        <v/>
      </c>
    </row>
    <row r="2481">
      <c r="B2481" s="23"/>
      <c r="C2481" s="9"/>
      <c r="D2481" s="9"/>
      <c r="E2481" s="9"/>
      <c r="F2481" s="2"/>
      <c r="G2481" s="3"/>
      <c r="I2481" s="64" t="str">
        <f t="shared" si="4"/>
        <v/>
      </c>
      <c r="J2481" s="13" t="str">
        <f t="shared" si="1840"/>
        <v/>
      </c>
      <c r="K2481" s="13" t="str">
        <f t="shared" si="1879"/>
        <v/>
      </c>
      <c r="L2481" s="65" t="str">
        <f t="shared" ref="L2481:Z2481" si="3401">if($E2481="","",if($E2481="Injured",if(and(L$1=year(today()),L$1&lt;=$I2481,L$1&gt;=$H2481),0,if(and(L$1&lt;=$I2481,L$1&gt;=$H2481),$F2481,"")),if($E2481="Dropped",if(and(L$1&lt;=$I2481,L$1&gt;=$H2481),if(Year($D2481)=L$1,$F2481*0.8,if((year($D2481)+1)=L$1,$F2481*0.6,$F2481*0.4)) ,""),if($E2481="Minors",0,if($E2481="FA Contract",if(and(L$1&lt;=$I2481,L$1&gt;=$H2481),$F2481,""),if($E2481="YP Contract",if(L$1=$H2481,500000,if(L$1=($H2481+1),1000000,if(L$1=($H2481+2),1500000,"")))))))))</f>
        <v/>
      </c>
      <c r="M2481" s="65" t="str">
        <f t="shared" si="3401"/>
        <v/>
      </c>
      <c r="N2481" s="65" t="str">
        <f t="shared" si="3401"/>
        <v/>
      </c>
      <c r="O2481" s="65" t="str">
        <f t="shared" si="3401"/>
        <v/>
      </c>
      <c r="P2481" s="65" t="str">
        <f t="shared" si="3401"/>
        <v/>
      </c>
      <c r="Q2481" s="65" t="str">
        <f t="shared" si="3401"/>
        <v/>
      </c>
      <c r="R2481" s="65" t="str">
        <f t="shared" si="3401"/>
        <v/>
      </c>
      <c r="S2481" s="65" t="str">
        <f t="shared" si="3401"/>
        <v/>
      </c>
      <c r="T2481" s="65" t="str">
        <f t="shared" si="3401"/>
        <v/>
      </c>
      <c r="U2481" s="65" t="str">
        <f t="shared" si="3401"/>
        <v/>
      </c>
      <c r="V2481" s="65" t="str">
        <f t="shared" si="3401"/>
        <v/>
      </c>
      <c r="W2481" s="65" t="str">
        <f t="shared" si="3401"/>
        <v/>
      </c>
      <c r="X2481" s="65" t="str">
        <f t="shared" si="3401"/>
        <v/>
      </c>
      <c r="Y2481" s="65" t="str">
        <f t="shared" si="3401"/>
        <v/>
      </c>
      <c r="Z2481" s="65" t="str">
        <f t="shared" si="3401"/>
        <v/>
      </c>
    </row>
    <row r="2482">
      <c r="B2482" s="23"/>
      <c r="C2482" s="9"/>
      <c r="D2482" s="9"/>
      <c r="E2482" s="9"/>
      <c r="F2482" s="2"/>
      <c r="G2482" s="3"/>
      <c r="I2482" s="64" t="str">
        <f t="shared" si="4"/>
        <v/>
      </c>
      <c r="J2482" s="13" t="str">
        <f t="shared" si="1840"/>
        <v/>
      </c>
      <c r="K2482" s="13" t="str">
        <f t="shared" si="1879"/>
        <v/>
      </c>
      <c r="L2482" s="65" t="str">
        <f t="shared" ref="L2482:Z2482" si="3402">if($E2482="","",if($E2482="Injured",if(and(L$1=year(today()),L$1&lt;=$I2482,L$1&gt;=$H2482),0,if(and(L$1&lt;=$I2482,L$1&gt;=$H2482),$F2482,"")),if($E2482="Dropped",if(and(L$1&lt;=$I2482,L$1&gt;=$H2482),if(Year($D2482)=L$1,$F2482*0.8,if((year($D2482)+1)=L$1,$F2482*0.6,$F2482*0.4)) ,""),if($E2482="Minors",0,if($E2482="FA Contract",if(and(L$1&lt;=$I2482,L$1&gt;=$H2482),$F2482,""),if($E2482="YP Contract",if(L$1=$H2482,500000,if(L$1=($H2482+1),1000000,if(L$1=($H2482+2),1500000,"")))))))))</f>
        <v/>
      </c>
      <c r="M2482" s="65" t="str">
        <f t="shared" si="3402"/>
        <v/>
      </c>
      <c r="N2482" s="65" t="str">
        <f t="shared" si="3402"/>
        <v/>
      </c>
      <c r="O2482" s="65" t="str">
        <f t="shared" si="3402"/>
        <v/>
      </c>
      <c r="P2482" s="65" t="str">
        <f t="shared" si="3402"/>
        <v/>
      </c>
      <c r="Q2482" s="65" t="str">
        <f t="shared" si="3402"/>
        <v/>
      </c>
      <c r="R2482" s="65" t="str">
        <f t="shared" si="3402"/>
        <v/>
      </c>
      <c r="S2482" s="65" t="str">
        <f t="shared" si="3402"/>
        <v/>
      </c>
      <c r="T2482" s="65" t="str">
        <f t="shared" si="3402"/>
        <v/>
      </c>
      <c r="U2482" s="65" t="str">
        <f t="shared" si="3402"/>
        <v/>
      </c>
      <c r="V2482" s="65" t="str">
        <f t="shared" si="3402"/>
        <v/>
      </c>
      <c r="W2482" s="65" t="str">
        <f t="shared" si="3402"/>
        <v/>
      </c>
      <c r="X2482" s="65" t="str">
        <f t="shared" si="3402"/>
        <v/>
      </c>
      <c r="Y2482" s="65" t="str">
        <f t="shared" si="3402"/>
        <v/>
      </c>
      <c r="Z2482" s="65" t="str">
        <f t="shared" si="3402"/>
        <v/>
      </c>
    </row>
    <row r="2483">
      <c r="B2483" s="23"/>
      <c r="C2483" s="9"/>
      <c r="D2483" s="9"/>
      <c r="E2483" s="9"/>
      <c r="F2483" s="2"/>
      <c r="G2483" s="3"/>
      <c r="I2483" s="64" t="str">
        <f t="shared" si="4"/>
        <v/>
      </c>
      <c r="J2483" s="13" t="str">
        <f t="shared" si="1840"/>
        <v/>
      </c>
      <c r="K2483" s="13" t="str">
        <f t="shared" si="1879"/>
        <v/>
      </c>
      <c r="L2483" s="65" t="str">
        <f t="shared" ref="L2483:Z2483" si="3403">if($E2483="","",if($E2483="Injured",if(and(L$1=year(today()),L$1&lt;=$I2483,L$1&gt;=$H2483),0,if(and(L$1&lt;=$I2483,L$1&gt;=$H2483),$F2483,"")),if($E2483="Dropped",if(and(L$1&lt;=$I2483,L$1&gt;=$H2483),if(Year($D2483)=L$1,$F2483*0.8,if((year($D2483)+1)=L$1,$F2483*0.6,$F2483*0.4)) ,""),if($E2483="Minors",0,if($E2483="FA Contract",if(and(L$1&lt;=$I2483,L$1&gt;=$H2483),$F2483,""),if($E2483="YP Contract",if(L$1=$H2483,500000,if(L$1=($H2483+1),1000000,if(L$1=($H2483+2),1500000,"")))))))))</f>
        <v/>
      </c>
      <c r="M2483" s="65" t="str">
        <f t="shared" si="3403"/>
        <v/>
      </c>
      <c r="N2483" s="65" t="str">
        <f t="shared" si="3403"/>
        <v/>
      </c>
      <c r="O2483" s="65" t="str">
        <f t="shared" si="3403"/>
        <v/>
      </c>
      <c r="P2483" s="65" t="str">
        <f t="shared" si="3403"/>
        <v/>
      </c>
      <c r="Q2483" s="65" t="str">
        <f t="shared" si="3403"/>
        <v/>
      </c>
      <c r="R2483" s="65" t="str">
        <f t="shared" si="3403"/>
        <v/>
      </c>
      <c r="S2483" s="65" t="str">
        <f t="shared" si="3403"/>
        <v/>
      </c>
      <c r="T2483" s="65" t="str">
        <f t="shared" si="3403"/>
        <v/>
      </c>
      <c r="U2483" s="65" t="str">
        <f t="shared" si="3403"/>
        <v/>
      </c>
      <c r="V2483" s="65" t="str">
        <f t="shared" si="3403"/>
        <v/>
      </c>
      <c r="W2483" s="65" t="str">
        <f t="shared" si="3403"/>
        <v/>
      </c>
      <c r="X2483" s="65" t="str">
        <f t="shared" si="3403"/>
        <v/>
      </c>
      <c r="Y2483" s="65" t="str">
        <f t="shared" si="3403"/>
        <v/>
      </c>
      <c r="Z2483" s="65" t="str">
        <f t="shared" si="3403"/>
        <v/>
      </c>
    </row>
    <row r="2484">
      <c r="B2484" s="23"/>
      <c r="C2484" s="9"/>
      <c r="D2484" s="9"/>
      <c r="E2484" s="9"/>
      <c r="F2484" s="2"/>
      <c r="G2484" s="3"/>
      <c r="I2484" s="64" t="str">
        <f t="shared" si="4"/>
        <v/>
      </c>
      <c r="J2484" s="13" t="str">
        <f t="shared" si="1840"/>
        <v/>
      </c>
      <c r="K2484" s="13" t="str">
        <f t="shared" si="1879"/>
        <v/>
      </c>
      <c r="L2484" s="65" t="str">
        <f t="shared" ref="L2484:Z2484" si="3404">if($E2484="","",if($E2484="Injured",if(and(L$1=year(today()),L$1&lt;=$I2484,L$1&gt;=$H2484),0,if(and(L$1&lt;=$I2484,L$1&gt;=$H2484),$F2484,"")),if($E2484="Dropped",if(and(L$1&lt;=$I2484,L$1&gt;=$H2484),if(Year($D2484)=L$1,$F2484*0.8,if((year($D2484)+1)=L$1,$F2484*0.6,$F2484*0.4)) ,""),if($E2484="Minors",0,if($E2484="FA Contract",if(and(L$1&lt;=$I2484,L$1&gt;=$H2484),$F2484,""),if($E2484="YP Contract",if(L$1=$H2484,500000,if(L$1=($H2484+1),1000000,if(L$1=($H2484+2),1500000,"")))))))))</f>
        <v/>
      </c>
      <c r="M2484" s="65" t="str">
        <f t="shared" si="3404"/>
        <v/>
      </c>
      <c r="N2484" s="65" t="str">
        <f t="shared" si="3404"/>
        <v/>
      </c>
      <c r="O2484" s="65" t="str">
        <f t="shared" si="3404"/>
        <v/>
      </c>
      <c r="P2484" s="65" t="str">
        <f t="shared" si="3404"/>
        <v/>
      </c>
      <c r="Q2484" s="65" t="str">
        <f t="shared" si="3404"/>
        <v/>
      </c>
      <c r="R2484" s="65" t="str">
        <f t="shared" si="3404"/>
        <v/>
      </c>
      <c r="S2484" s="65" t="str">
        <f t="shared" si="3404"/>
        <v/>
      </c>
      <c r="T2484" s="65" t="str">
        <f t="shared" si="3404"/>
        <v/>
      </c>
      <c r="U2484" s="65" t="str">
        <f t="shared" si="3404"/>
        <v/>
      </c>
      <c r="V2484" s="65" t="str">
        <f t="shared" si="3404"/>
        <v/>
      </c>
      <c r="W2484" s="65" t="str">
        <f t="shared" si="3404"/>
        <v/>
      </c>
      <c r="X2484" s="65" t="str">
        <f t="shared" si="3404"/>
        <v/>
      </c>
      <c r="Y2484" s="65" t="str">
        <f t="shared" si="3404"/>
        <v/>
      </c>
      <c r="Z2484" s="65" t="str">
        <f t="shared" si="3404"/>
        <v/>
      </c>
    </row>
    <row r="2485">
      <c r="B2485" s="23"/>
      <c r="C2485" s="9"/>
      <c r="D2485" s="9"/>
      <c r="E2485" s="9"/>
      <c r="F2485" s="2"/>
      <c r="G2485" s="3"/>
      <c r="I2485" s="64" t="str">
        <f t="shared" si="4"/>
        <v/>
      </c>
      <c r="J2485" s="13" t="str">
        <f t="shared" si="1840"/>
        <v/>
      </c>
      <c r="K2485" s="13" t="str">
        <f t="shared" si="1879"/>
        <v/>
      </c>
      <c r="L2485" s="65" t="str">
        <f t="shared" ref="L2485:Z2485" si="3405">if($E2485="","",if($E2485="Injured",if(and(L$1=year(today()),L$1&lt;=$I2485,L$1&gt;=$H2485),0,if(and(L$1&lt;=$I2485,L$1&gt;=$H2485),$F2485,"")),if($E2485="Dropped",if(and(L$1&lt;=$I2485,L$1&gt;=$H2485),if(Year($D2485)=L$1,$F2485*0.8,if((year($D2485)+1)=L$1,$F2485*0.6,$F2485*0.4)) ,""),if($E2485="Minors",0,if($E2485="FA Contract",if(and(L$1&lt;=$I2485,L$1&gt;=$H2485),$F2485,""),if($E2485="YP Contract",if(L$1=$H2485,500000,if(L$1=($H2485+1),1000000,if(L$1=($H2485+2),1500000,"")))))))))</f>
        <v/>
      </c>
      <c r="M2485" s="65" t="str">
        <f t="shared" si="3405"/>
        <v/>
      </c>
      <c r="N2485" s="65" t="str">
        <f t="shared" si="3405"/>
        <v/>
      </c>
      <c r="O2485" s="65" t="str">
        <f t="shared" si="3405"/>
        <v/>
      </c>
      <c r="P2485" s="65" t="str">
        <f t="shared" si="3405"/>
        <v/>
      </c>
      <c r="Q2485" s="65" t="str">
        <f t="shared" si="3405"/>
        <v/>
      </c>
      <c r="R2485" s="65" t="str">
        <f t="shared" si="3405"/>
        <v/>
      </c>
      <c r="S2485" s="65" t="str">
        <f t="shared" si="3405"/>
        <v/>
      </c>
      <c r="T2485" s="65" t="str">
        <f t="shared" si="3405"/>
        <v/>
      </c>
      <c r="U2485" s="65" t="str">
        <f t="shared" si="3405"/>
        <v/>
      </c>
      <c r="V2485" s="65" t="str">
        <f t="shared" si="3405"/>
        <v/>
      </c>
      <c r="W2485" s="65" t="str">
        <f t="shared" si="3405"/>
        <v/>
      </c>
      <c r="X2485" s="65" t="str">
        <f t="shared" si="3405"/>
        <v/>
      </c>
      <c r="Y2485" s="65" t="str">
        <f t="shared" si="3405"/>
        <v/>
      </c>
      <c r="Z2485" s="65" t="str">
        <f t="shared" si="3405"/>
        <v/>
      </c>
    </row>
    <row r="2486">
      <c r="B2486" s="23"/>
      <c r="C2486" s="9"/>
      <c r="D2486" s="9"/>
      <c r="E2486" s="9"/>
      <c r="F2486" s="2"/>
      <c r="G2486" s="3"/>
      <c r="I2486" s="64" t="str">
        <f t="shared" si="4"/>
        <v/>
      </c>
      <c r="J2486" s="13" t="str">
        <f t="shared" si="1840"/>
        <v/>
      </c>
      <c r="K2486" s="13" t="str">
        <f t="shared" si="1879"/>
        <v/>
      </c>
      <c r="L2486" s="65" t="str">
        <f t="shared" ref="L2486:Z2486" si="3406">if($E2486="","",if($E2486="Injured",if(and(L$1=year(today()),L$1&lt;=$I2486,L$1&gt;=$H2486),0,if(and(L$1&lt;=$I2486,L$1&gt;=$H2486),$F2486,"")),if($E2486="Dropped",if(and(L$1&lt;=$I2486,L$1&gt;=$H2486),if(Year($D2486)=L$1,$F2486*0.8,if((year($D2486)+1)=L$1,$F2486*0.6,$F2486*0.4)) ,""),if($E2486="Minors",0,if($E2486="FA Contract",if(and(L$1&lt;=$I2486,L$1&gt;=$H2486),$F2486,""),if($E2486="YP Contract",if(L$1=$H2486,500000,if(L$1=($H2486+1),1000000,if(L$1=($H2486+2),1500000,"")))))))))</f>
        <v/>
      </c>
      <c r="M2486" s="65" t="str">
        <f t="shared" si="3406"/>
        <v/>
      </c>
      <c r="N2486" s="65" t="str">
        <f t="shared" si="3406"/>
        <v/>
      </c>
      <c r="O2486" s="65" t="str">
        <f t="shared" si="3406"/>
        <v/>
      </c>
      <c r="P2486" s="65" t="str">
        <f t="shared" si="3406"/>
        <v/>
      </c>
      <c r="Q2486" s="65" t="str">
        <f t="shared" si="3406"/>
        <v/>
      </c>
      <c r="R2486" s="65" t="str">
        <f t="shared" si="3406"/>
        <v/>
      </c>
      <c r="S2486" s="65" t="str">
        <f t="shared" si="3406"/>
        <v/>
      </c>
      <c r="T2486" s="65" t="str">
        <f t="shared" si="3406"/>
        <v/>
      </c>
      <c r="U2486" s="65" t="str">
        <f t="shared" si="3406"/>
        <v/>
      </c>
      <c r="V2486" s="65" t="str">
        <f t="shared" si="3406"/>
        <v/>
      </c>
      <c r="W2486" s="65" t="str">
        <f t="shared" si="3406"/>
        <v/>
      </c>
      <c r="X2486" s="65" t="str">
        <f t="shared" si="3406"/>
        <v/>
      </c>
      <c r="Y2486" s="65" t="str">
        <f t="shared" si="3406"/>
        <v/>
      </c>
      <c r="Z2486" s="65" t="str">
        <f t="shared" si="3406"/>
        <v/>
      </c>
    </row>
    <row r="2487">
      <c r="B2487" s="23"/>
      <c r="C2487" s="9"/>
      <c r="D2487" s="9"/>
      <c r="E2487" s="9"/>
      <c r="F2487" s="2"/>
      <c r="G2487" s="3"/>
      <c r="I2487" s="64" t="str">
        <f t="shared" si="4"/>
        <v/>
      </c>
      <c r="J2487" s="13" t="str">
        <f t="shared" si="1840"/>
        <v/>
      </c>
      <c r="K2487" s="13" t="str">
        <f t="shared" si="1879"/>
        <v/>
      </c>
      <c r="L2487" s="65" t="str">
        <f t="shared" ref="L2487:Z2487" si="3407">if($E2487="","",if($E2487="Injured",if(and(L$1=year(today()),L$1&lt;=$I2487,L$1&gt;=$H2487),0,if(and(L$1&lt;=$I2487,L$1&gt;=$H2487),$F2487,"")),if($E2487="Dropped",if(and(L$1&lt;=$I2487,L$1&gt;=$H2487),if(Year($D2487)=L$1,$F2487*0.8,if((year($D2487)+1)=L$1,$F2487*0.6,$F2487*0.4)) ,""),if($E2487="Minors",0,if($E2487="FA Contract",if(and(L$1&lt;=$I2487,L$1&gt;=$H2487),$F2487,""),if($E2487="YP Contract",if(L$1=$H2487,500000,if(L$1=($H2487+1),1000000,if(L$1=($H2487+2),1500000,"")))))))))</f>
        <v/>
      </c>
      <c r="M2487" s="65" t="str">
        <f t="shared" si="3407"/>
        <v/>
      </c>
      <c r="N2487" s="65" t="str">
        <f t="shared" si="3407"/>
        <v/>
      </c>
      <c r="O2487" s="65" t="str">
        <f t="shared" si="3407"/>
        <v/>
      </c>
      <c r="P2487" s="65" t="str">
        <f t="shared" si="3407"/>
        <v/>
      </c>
      <c r="Q2487" s="65" t="str">
        <f t="shared" si="3407"/>
        <v/>
      </c>
      <c r="R2487" s="65" t="str">
        <f t="shared" si="3407"/>
        <v/>
      </c>
      <c r="S2487" s="65" t="str">
        <f t="shared" si="3407"/>
        <v/>
      </c>
      <c r="T2487" s="65" t="str">
        <f t="shared" si="3407"/>
        <v/>
      </c>
      <c r="U2487" s="65" t="str">
        <f t="shared" si="3407"/>
        <v/>
      </c>
      <c r="V2487" s="65" t="str">
        <f t="shared" si="3407"/>
        <v/>
      </c>
      <c r="W2487" s="65" t="str">
        <f t="shared" si="3407"/>
        <v/>
      </c>
      <c r="X2487" s="65" t="str">
        <f t="shared" si="3407"/>
        <v/>
      </c>
      <c r="Y2487" s="65" t="str">
        <f t="shared" si="3407"/>
        <v/>
      </c>
      <c r="Z2487" s="65" t="str">
        <f t="shared" si="3407"/>
        <v/>
      </c>
    </row>
    <row r="2488">
      <c r="B2488" s="23"/>
      <c r="C2488" s="9"/>
      <c r="D2488" s="9"/>
      <c r="E2488" s="9"/>
      <c r="F2488" s="2"/>
      <c r="G2488" s="3"/>
      <c r="I2488" s="64" t="str">
        <f t="shared" si="4"/>
        <v/>
      </c>
      <c r="J2488" s="13" t="str">
        <f t="shared" si="1840"/>
        <v/>
      </c>
      <c r="K2488" s="13" t="str">
        <f t="shared" si="1879"/>
        <v/>
      </c>
      <c r="L2488" s="65" t="str">
        <f t="shared" ref="L2488:Z2488" si="3408">if($E2488="","",if($E2488="Injured",if(and(L$1=year(today()),L$1&lt;=$I2488,L$1&gt;=$H2488),0,if(and(L$1&lt;=$I2488,L$1&gt;=$H2488),$F2488,"")),if($E2488="Dropped",if(and(L$1&lt;=$I2488,L$1&gt;=$H2488),if(Year($D2488)=L$1,$F2488*0.8,if((year($D2488)+1)=L$1,$F2488*0.6,$F2488*0.4)) ,""),if($E2488="Minors",0,if($E2488="FA Contract",if(and(L$1&lt;=$I2488,L$1&gt;=$H2488),$F2488,""),if($E2488="YP Contract",if(L$1=$H2488,500000,if(L$1=($H2488+1),1000000,if(L$1=($H2488+2),1500000,"")))))))))</f>
        <v/>
      </c>
      <c r="M2488" s="65" t="str">
        <f t="shared" si="3408"/>
        <v/>
      </c>
      <c r="N2488" s="65" t="str">
        <f t="shared" si="3408"/>
        <v/>
      </c>
      <c r="O2488" s="65" t="str">
        <f t="shared" si="3408"/>
        <v/>
      </c>
      <c r="P2488" s="65" t="str">
        <f t="shared" si="3408"/>
        <v/>
      </c>
      <c r="Q2488" s="65" t="str">
        <f t="shared" si="3408"/>
        <v/>
      </c>
      <c r="R2488" s="65" t="str">
        <f t="shared" si="3408"/>
        <v/>
      </c>
      <c r="S2488" s="65" t="str">
        <f t="shared" si="3408"/>
        <v/>
      </c>
      <c r="T2488" s="65" t="str">
        <f t="shared" si="3408"/>
        <v/>
      </c>
      <c r="U2488" s="65" t="str">
        <f t="shared" si="3408"/>
        <v/>
      </c>
      <c r="V2488" s="65" t="str">
        <f t="shared" si="3408"/>
        <v/>
      </c>
      <c r="W2488" s="65" t="str">
        <f t="shared" si="3408"/>
        <v/>
      </c>
      <c r="X2488" s="65" t="str">
        <f t="shared" si="3408"/>
        <v/>
      </c>
      <c r="Y2488" s="65" t="str">
        <f t="shared" si="3408"/>
        <v/>
      </c>
      <c r="Z2488" s="65" t="str">
        <f t="shared" si="3408"/>
        <v/>
      </c>
    </row>
    <row r="2489">
      <c r="B2489" s="23"/>
      <c r="C2489" s="9"/>
      <c r="D2489" s="9"/>
      <c r="E2489" s="9"/>
      <c r="F2489" s="2"/>
      <c r="G2489" s="3"/>
      <c r="I2489" s="64" t="str">
        <f t="shared" si="4"/>
        <v/>
      </c>
      <c r="J2489" s="13" t="str">
        <f t="shared" si="1840"/>
        <v/>
      </c>
      <c r="K2489" s="13" t="str">
        <f t="shared" si="1879"/>
        <v/>
      </c>
      <c r="L2489" s="65" t="str">
        <f t="shared" ref="L2489:Z2489" si="3409">if($E2489="","",if($E2489="Injured",if(and(L$1=year(today()),L$1&lt;=$I2489,L$1&gt;=$H2489),0,if(and(L$1&lt;=$I2489,L$1&gt;=$H2489),$F2489,"")),if($E2489="Dropped",if(and(L$1&lt;=$I2489,L$1&gt;=$H2489),if(Year($D2489)=L$1,$F2489*0.8,if((year($D2489)+1)=L$1,$F2489*0.6,$F2489*0.4)) ,""),if($E2489="Minors",0,if($E2489="FA Contract",if(and(L$1&lt;=$I2489,L$1&gt;=$H2489),$F2489,""),if($E2489="YP Contract",if(L$1=$H2489,500000,if(L$1=($H2489+1),1000000,if(L$1=($H2489+2),1500000,"")))))))))</f>
        <v/>
      </c>
      <c r="M2489" s="65" t="str">
        <f t="shared" si="3409"/>
        <v/>
      </c>
      <c r="N2489" s="65" t="str">
        <f t="shared" si="3409"/>
        <v/>
      </c>
      <c r="O2489" s="65" t="str">
        <f t="shared" si="3409"/>
        <v/>
      </c>
      <c r="P2489" s="65" t="str">
        <f t="shared" si="3409"/>
        <v/>
      </c>
      <c r="Q2489" s="65" t="str">
        <f t="shared" si="3409"/>
        <v/>
      </c>
      <c r="R2489" s="65" t="str">
        <f t="shared" si="3409"/>
        <v/>
      </c>
      <c r="S2489" s="65" t="str">
        <f t="shared" si="3409"/>
        <v/>
      </c>
      <c r="T2489" s="65" t="str">
        <f t="shared" si="3409"/>
        <v/>
      </c>
      <c r="U2489" s="65" t="str">
        <f t="shared" si="3409"/>
        <v/>
      </c>
      <c r="V2489" s="65" t="str">
        <f t="shared" si="3409"/>
        <v/>
      </c>
      <c r="W2489" s="65" t="str">
        <f t="shared" si="3409"/>
        <v/>
      </c>
      <c r="X2489" s="65" t="str">
        <f t="shared" si="3409"/>
        <v/>
      </c>
      <c r="Y2489" s="65" t="str">
        <f t="shared" si="3409"/>
        <v/>
      </c>
      <c r="Z2489" s="65" t="str">
        <f t="shared" si="3409"/>
        <v/>
      </c>
    </row>
    <row r="2490">
      <c r="B2490" s="23"/>
      <c r="C2490" s="9"/>
      <c r="D2490" s="9"/>
      <c r="E2490" s="9"/>
      <c r="F2490" s="2"/>
      <c r="G2490" s="3"/>
      <c r="I2490" s="64" t="str">
        <f t="shared" si="4"/>
        <v/>
      </c>
      <c r="J2490" s="13" t="str">
        <f t="shared" si="1840"/>
        <v/>
      </c>
      <c r="K2490" s="13" t="str">
        <f t="shared" si="1879"/>
        <v/>
      </c>
      <c r="L2490" s="65" t="str">
        <f t="shared" ref="L2490:Z2490" si="3410">if($E2490="","",if($E2490="Injured",if(and(L$1=year(today()),L$1&lt;=$I2490,L$1&gt;=$H2490),0,if(and(L$1&lt;=$I2490,L$1&gt;=$H2490),$F2490,"")),if($E2490="Dropped",if(and(L$1&lt;=$I2490,L$1&gt;=$H2490),if(Year($D2490)=L$1,$F2490*0.8,if((year($D2490)+1)=L$1,$F2490*0.6,$F2490*0.4)) ,""),if($E2490="Minors",0,if($E2490="FA Contract",if(and(L$1&lt;=$I2490,L$1&gt;=$H2490),$F2490,""),if($E2490="YP Contract",if(L$1=$H2490,500000,if(L$1=($H2490+1),1000000,if(L$1=($H2490+2),1500000,"")))))))))</f>
        <v/>
      </c>
      <c r="M2490" s="65" t="str">
        <f t="shared" si="3410"/>
        <v/>
      </c>
      <c r="N2490" s="65" t="str">
        <f t="shared" si="3410"/>
        <v/>
      </c>
      <c r="O2490" s="65" t="str">
        <f t="shared" si="3410"/>
        <v/>
      </c>
      <c r="P2490" s="65" t="str">
        <f t="shared" si="3410"/>
        <v/>
      </c>
      <c r="Q2490" s="65" t="str">
        <f t="shared" si="3410"/>
        <v/>
      </c>
      <c r="R2490" s="65" t="str">
        <f t="shared" si="3410"/>
        <v/>
      </c>
      <c r="S2490" s="65" t="str">
        <f t="shared" si="3410"/>
        <v/>
      </c>
      <c r="T2490" s="65" t="str">
        <f t="shared" si="3410"/>
        <v/>
      </c>
      <c r="U2490" s="65" t="str">
        <f t="shared" si="3410"/>
        <v/>
      </c>
      <c r="V2490" s="65" t="str">
        <f t="shared" si="3410"/>
        <v/>
      </c>
      <c r="W2490" s="65" t="str">
        <f t="shared" si="3410"/>
        <v/>
      </c>
      <c r="X2490" s="65" t="str">
        <f t="shared" si="3410"/>
        <v/>
      </c>
      <c r="Y2490" s="65" t="str">
        <f t="shared" si="3410"/>
        <v/>
      </c>
      <c r="Z2490" s="65" t="str">
        <f t="shared" si="3410"/>
        <v/>
      </c>
    </row>
    <row r="2491">
      <c r="B2491" s="23"/>
      <c r="C2491" s="9"/>
      <c r="D2491" s="9"/>
      <c r="E2491" s="9"/>
      <c r="F2491" s="2"/>
      <c r="G2491" s="3"/>
      <c r="I2491" s="64" t="str">
        <f t="shared" si="4"/>
        <v/>
      </c>
      <c r="J2491" s="13" t="str">
        <f t="shared" si="1840"/>
        <v/>
      </c>
      <c r="K2491" s="13" t="str">
        <f t="shared" si="1879"/>
        <v/>
      </c>
      <c r="L2491" s="65" t="str">
        <f t="shared" ref="L2491:Z2491" si="3411">if($E2491="","",if($E2491="Injured",if(and(L$1=year(today()),L$1&lt;=$I2491,L$1&gt;=$H2491),0,if(and(L$1&lt;=$I2491,L$1&gt;=$H2491),$F2491,"")),if($E2491="Dropped",if(and(L$1&lt;=$I2491,L$1&gt;=$H2491),if(Year($D2491)=L$1,$F2491*0.8,if((year($D2491)+1)=L$1,$F2491*0.6,$F2491*0.4)) ,""),if($E2491="Minors",0,if($E2491="FA Contract",if(and(L$1&lt;=$I2491,L$1&gt;=$H2491),$F2491,""),if($E2491="YP Contract",if(L$1=$H2491,500000,if(L$1=($H2491+1),1000000,if(L$1=($H2491+2),1500000,"")))))))))</f>
        <v/>
      </c>
      <c r="M2491" s="65" t="str">
        <f t="shared" si="3411"/>
        <v/>
      </c>
      <c r="N2491" s="65" t="str">
        <f t="shared" si="3411"/>
        <v/>
      </c>
      <c r="O2491" s="65" t="str">
        <f t="shared" si="3411"/>
        <v/>
      </c>
      <c r="P2491" s="65" t="str">
        <f t="shared" si="3411"/>
        <v/>
      </c>
      <c r="Q2491" s="65" t="str">
        <f t="shared" si="3411"/>
        <v/>
      </c>
      <c r="R2491" s="65" t="str">
        <f t="shared" si="3411"/>
        <v/>
      </c>
      <c r="S2491" s="65" t="str">
        <f t="shared" si="3411"/>
        <v/>
      </c>
      <c r="T2491" s="65" t="str">
        <f t="shared" si="3411"/>
        <v/>
      </c>
      <c r="U2491" s="65" t="str">
        <f t="shared" si="3411"/>
        <v/>
      </c>
      <c r="V2491" s="65" t="str">
        <f t="shared" si="3411"/>
        <v/>
      </c>
      <c r="W2491" s="65" t="str">
        <f t="shared" si="3411"/>
        <v/>
      </c>
      <c r="X2491" s="65" t="str">
        <f t="shared" si="3411"/>
        <v/>
      </c>
      <c r="Y2491" s="65" t="str">
        <f t="shared" si="3411"/>
        <v/>
      </c>
      <c r="Z2491" s="65" t="str">
        <f t="shared" si="3411"/>
        <v/>
      </c>
    </row>
    <row r="2492">
      <c r="B2492" s="23"/>
      <c r="C2492" s="9"/>
      <c r="D2492" s="9"/>
      <c r="E2492" s="9"/>
      <c r="F2492" s="2"/>
      <c r="G2492" s="3"/>
      <c r="I2492" s="64" t="str">
        <f t="shared" si="4"/>
        <v/>
      </c>
      <c r="J2492" s="13" t="str">
        <f t="shared" si="1840"/>
        <v/>
      </c>
      <c r="K2492" s="13" t="str">
        <f t="shared" si="1879"/>
        <v/>
      </c>
      <c r="L2492" s="65" t="str">
        <f t="shared" ref="L2492:Z2492" si="3412">if($E2492="","",if($E2492="Injured",if(and(L$1=year(today()),L$1&lt;=$I2492,L$1&gt;=$H2492),0,if(and(L$1&lt;=$I2492,L$1&gt;=$H2492),$F2492,"")),if($E2492="Dropped",if(and(L$1&lt;=$I2492,L$1&gt;=$H2492),if(Year($D2492)=L$1,$F2492*0.8,if((year($D2492)+1)=L$1,$F2492*0.6,$F2492*0.4)) ,""),if($E2492="Minors",0,if($E2492="FA Contract",if(and(L$1&lt;=$I2492,L$1&gt;=$H2492),$F2492,""),if($E2492="YP Contract",if(L$1=$H2492,500000,if(L$1=($H2492+1),1000000,if(L$1=($H2492+2),1500000,"")))))))))</f>
        <v/>
      </c>
      <c r="M2492" s="65" t="str">
        <f t="shared" si="3412"/>
        <v/>
      </c>
      <c r="N2492" s="65" t="str">
        <f t="shared" si="3412"/>
        <v/>
      </c>
      <c r="O2492" s="65" t="str">
        <f t="shared" si="3412"/>
        <v/>
      </c>
      <c r="P2492" s="65" t="str">
        <f t="shared" si="3412"/>
        <v/>
      </c>
      <c r="Q2492" s="65" t="str">
        <f t="shared" si="3412"/>
        <v/>
      </c>
      <c r="R2492" s="65" t="str">
        <f t="shared" si="3412"/>
        <v/>
      </c>
      <c r="S2492" s="65" t="str">
        <f t="shared" si="3412"/>
        <v/>
      </c>
      <c r="T2492" s="65" t="str">
        <f t="shared" si="3412"/>
        <v/>
      </c>
      <c r="U2492" s="65" t="str">
        <f t="shared" si="3412"/>
        <v/>
      </c>
      <c r="V2492" s="65" t="str">
        <f t="shared" si="3412"/>
        <v/>
      </c>
      <c r="W2492" s="65" t="str">
        <f t="shared" si="3412"/>
        <v/>
      </c>
      <c r="X2492" s="65" t="str">
        <f t="shared" si="3412"/>
        <v/>
      </c>
      <c r="Y2492" s="65" t="str">
        <f t="shared" si="3412"/>
        <v/>
      </c>
      <c r="Z2492" s="65" t="str">
        <f t="shared" si="3412"/>
        <v/>
      </c>
    </row>
    <row r="2493">
      <c r="B2493" s="23"/>
      <c r="C2493" s="9"/>
      <c r="D2493" s="9"/>
      <c r="E2493" s="9"/>
      <c r="F2493" s="2"/>
      <c r="G2493" s="3"/>
      <c r="I2493" s="64" t="str">
        <f t="shared" si="4"/>
        <v/>
      </c>
      <c r="J2493" s="13" t="str">
        <f t="shared" si="1840"/>
        <v/>
      </c>
      <c r="K2493" s="13" t="str">
        <f t="shared" si="1879"/>
        <v/>
      </c>
      <c r="L2493" s="65" t="str">
        <f t="shared" ref="L2493:Z2493" si="3413">if($E2493="","",if($E2493="Injured",if(and(L$1=year(today()),L$1&lt;=$I2493,L$1&gt;=$H2493),0,if(and(L$1&lt;=$I2493,L$1&gt;=$H2493),$F2493,"")),if($E2493="Dropped",if(and(L$1&lt;=$I2493,L$1&gt;=$H2493),if(Year($D2493)=L$1,$F2493*0.8,if((year($D2493)+1)=L$1,$F2493*0.6,$F2493*0.4)) ,""),if($E2493="Minors",0,if($E2493="FA Contract",if(and(L$1&lt;=$I2493,L$1&gt;=$H2493),$F2493,""),if($E2493="YP Contract",if(L$1=$H2493,500000,if(L$1=($H2493+1),1000000,if(L$1=($H2493+2),1500000,"")))))))))</f>
        <v/>
      </c>
      <c r="M2493" s="65" t="str">
        <f t="shared" si="3413"/>
        <v/>
      </c>
      <c r="N2493" s="65" t="str">
        <f t="shared" si="3413"/>
        <v/>
      </c>
      <c r="O2493" s="65" t="str">
        <f t="shared" si="3413"/>
        <v/>
      </c>
      <c r="P2493" s="65" t="str">
        <f t="shared" si="3413"/>
        <v/>
      </c>
      <c r="Q2493" s="65" t="str">
        <f t="shared" si="3413"/>
        <v/>
      </c>
      <c r="R2493" s="65" t="str">
        <f t="shared" si="3413"/>
        <v/>
      </c>
      <c r="S2493" s="65" t="str">
        <f t="shared" si="3413"/>
        <v/>
      </c>
      <c r="T2493" s="65" t="str">
        <f t="shared" si="3413"/>
        <v/>
      </c>
      <c r="U2493" s="65" t="str">
        <f t="shared" si="3413"/>
        <v/>
      </c>
      <c r="V2493" s="65" t="str">
        <f t="shared" si="3413"/>
        <v/>
      </c>
      <c r="W2493" s="65" t="str">
        <f t="shared" si="3413"/>
        <v/>
      </c>
      <c r="X2493" s="65" t="str">
        <f t="shared" si="3413"/>
        <v/>
      </c>
      <c r="Y2493" s="65" t="str">
        <f t="shared" si="3413"/>
        <v/>
      </c>
      <c r="Z2493" s="65" t="str">
        <f t="shared" si="3413"/>
        <v/>
      </c>
    </row>
    <row r="2494">
      <c r="B2494" s="23"/>
      <c r="C2494" s="9"/>
      <c r="D2494" s="9"/>
      <c r="E2494" s="9"/>
      <c r="F2494" s="2"/>
      <c r="G2494" s="3"/>
      <c r="I2494" s="64" t="str">
        <f t="shared" si="4"/>
        <v/>
      </c>
      <c r="J2494" s="13" t="str">
        <f t="shared" si="1840"/>
        <v/>
      </c>
      <c r="K2494" s="13" t="str">
        <f t="shared" si="1879"/>
        <v/>
      </c>
      <c r="L2494" s="65" t="str">
        <f t="shared" ref="L2494:Z2494" si="3414">if($E2494="","",if($E2494="Injured",if(and(L$1=year(today()),L$1&lt;=$I2494,L$1&gt;=$H2494),0,if(and(L$1&lt;=$I2494,L$1&gt;=$H2494),$F2494,"")),if($E2494="Dropped",if(and(L$1&lt;=$I2494,L$1&gt;=$H2494),if(Year($D2494)=L$1,$F2494*0.8,if((year($D2494)+1)=L$1,$F2494*0.6,$F2494*0.4)) ,""),if($E2494="Minors",0,if($E2494="FA Contract",if(and(L$1&lt;=$I2494,L$1&gt;=$H2494),$F2494,""),if($E2494="YP Contract",if(L$1=$H2494,500000,if(L$1=($H2494+1),1000000,if(L$1=($H2494+2),1500000,"")))))))))</f>
        <v/>
      </c>
      <c r="M2494" s="65" t="str">
        <f t="shared" si="3414"/>
        <v/>
      </c>
      <c r="N2494" s="65" t="str">
        <f t="shared" si="3414"/>
        <v/>
      </c>
      <c r="O2494" s="65" t="str">
        <f t="shared" si="3414"/>
        <v/>
      </c>
      <c r="P2494" s="65" t="str">
        <f t="shared" si="3414"/>
        <v/>
      </c>
      <c r="Q2494" s="65" t="str">
        <f t="shared" si="3414"/>
        <v/>
      </c>
      <c r="R2494" s="65" t="str">
        <f t="shared" si="3414"/>
        <v/>
      </c>
      <c r="S2494" s="65" t="str">
        <f t="shared" si="3414"/>
        <v/>
      </c>
      <c r="T2494" s="65" t="str">
        <f t="shared" si="3414"/>
        <v/>
      </c>
      <c r="U2494" s="65" t="str">
        <f t="shared" si="3414"/>
        <v/>
      </c>
      <c r="V2494" s="65" t="str">
        <f t="shared" si="3414"/>
        <v/>
      </c>
      <c r="W2494" s="65" t="str">
        <f t="shared" si="3414"/>
        <v/>
      </c>
      <c r="X2494" s="65" t="str">
        <f t="shared" si="3414"/>
        <v/>
      </c>
      <c r="Y2494" s="65" t="str">
        <f t="shared" si="3414"/>
        <v/>
      </c>
      <c r="Z2494" s="65" t="str">
        <f t="shared" si="3414"/>
        <v/>
      </c>
    </row>
    <row r="2495">
      <c r="B2495" s="23"/>
      <c r="C2495" s="9"/>
      <c r="D2495" s="9"/>
      <c r="E2495" s="9"/>
      <c r="F2495" s="2"/>
      <c r="G2495" s="3"/>
      <c r="I2495" s="64" t="str">
        <f t="shared" si="4"/>
        <v/>
      </c>
      <c r="J2495" s="13" t="str">
        <f t="shared" si="1840"/>
        <v/>
      </c>
      <c r="K2495" s="13" t="str">
        <f t="shared" si="1879"/>
        <v/>
      </c>
      <c r="L2495" s="65" t="str">
        <f t="shared" ref="L2495:Z2495" si="3415">if($E2495="","",if($E2495="Injured",if(and(L$1=year(today()),L$1&lt;=$I2495,L$1&gt;=$H2495),0,if(and(L$1&lt;=$I2495,L$1&gt;=$H2495),$F2495,"")),if($E2495="Dropped",if(and(L$1&lt;=$I2495,L$1&gt;=$H2495),if(Year($D2495)=L$1,$F2495*0.8,if((year($D2495)+1)=L$1,$F2495*0.6,$F2495*0.4)) ,""),if($E2495="Minors",0,if($E2495="FA Contract",if(and(L$1&lt;=$I2495,L$1&gt;=$H2495),$F2495,""),if($E2495="YP Contract",if(L$1=$H2495,500000,if(L$1=($H2495+1),1000000,if(L$1=($H2495+2),1500000,"")))))))))</f>
        <v/>
      </c>
      <c r="M2495" s="65" t="str">
        <f t="shared" si="3415"/>
        <v/>
      </c>
      <c r="N2495" s="65" t="str">
        <f t="shared" si="3415"/>
        <v/>
      </c>
      <c r="O2495" s="65" t="str">
        <f t="shared" si="3415"/>
        <v/>
      </c>
      <c r="P2495" s="65" t="str">
        <f t="shared" si="3415"/>
        <v/>
      </c>
      <c r="Q2495" s="65" t="str">
        <f t="shared" si="3415"/>
        <v/>
      </c>
      <c r="R2495" s="65" t="str">
        <f t="shared" si="3415"/>
        <v/>
      </c>
      <c r="S2495" s="65" t="str">
        <f t="shared" si="3415"/>
        <v/>
      </c>
      <c r="T2495" s="65" t="str">
        <f t="shared" si="3415"/>
        <v/>
      </c>
      <c r="U2495" s="65" t="str">
        <f t="shared" si="3415"/>
        <v/>
      </c>
      <c r="V2495" s="65" t="str">
        <f t="shared" si="3415"/>
        <v/>
      </c>
      <c r="W2495" s="65" t="str">
        <f t="shared" si="3415"/>
        <v/>
      </c>
      <c r="X2495" s="65" t="str">
        <f t="shared" si="3415"/>
        <v/>
      </c>
      <c r="Y2495" s="65" t="str">
        <f t="shared" si="3415"/>
        <v/>
      </c>
      <c r="Z2495" s="65" t="str">
        <f t="shared" si="3415"/>
        <v/>
      </c>
    </row>
    <row r="2496">
      <c r="B2496" s="23"/>
      <c r="C2496" s="9"/>
      <c r="D2496" s="9"/>
      <c r="E2496" s="9"/>
      <c r="F2496" s="2"/>
      <c r="G2496" s="3"/>
      <c r="I2496" s="64" t="str">
        <f t="shared" si="4"/>
        <v/>
      </c>
      <c r="J2496" s="13" t="str">
        <f t="shared" si="1840"/>
        <v/>
      </c>
      <c r="K2496" s="13" t="str">
        <f t="shared" si="1879"/>
        <v/>
      </c>
      <c r="L2496" s="65" t="str">
        <f t="shared" ref="L2496:Z2496" si="3416">if($E2496="","",if($E2496="Injured",if(and(L$1=year(today()),L$1&lt;=$I2496,L$1&gt;=$H2496),0,if(and(L$1&lt;=$I2496,L$1&gt;=$H2496),$F2496,"")),if($E2496="Dropped",if(and(L$1&lt;=$I2496,L$1&gt;=$H2496),if(Year($D2496)=L$1,$F2496*0.8,if((year($D2496)+1)=L$1,$F2496*0.6,$F2496*0.4)) ,""),if($E2496="Minors",0,if($E2496="FA Contract",if(and(L$1&lt;=$I2496,L$1&gt;=$H2496),$F2496,""),if($E2496="YP Contract",if(L$1=$H2496,500000,if(L$1=($H2496+1),1000000,if(L$1=($H2496+2),1500000,"")))))))))</f>
        <v/>
      </c>
      <c r="M2496" s="65" t="str">
        <f t="shared" si="3416"/>
        <v/>
      </c>
      <c r="N2496" s="65" t="str">
        <f t="shared" si="3416"/>
        <v/>
      </c>
      <c r="O2496" s="65" t="str">
        <f t="shared" si="3416"/>
        <v/>
      </c>
      <c r="P2496" s="65" t="str">
        <f t="shared" si="3416"/>
        <v/>
      </c>
      <c r="Q2496" s="65" t="str">
        <f t="shared" si="3416"/>
        <v/>
      </c>
      <c r="R2496" s="65" t="str">
        <f t="shared" si="3416"/>
        <v/>
      </c>
      <c r="S2496" s="65" t="str">
        <f t="shared" si="3416"/>
        <v/>
      </c>
      <c r="T2496" s="65" t="str">
        <f t="shared" si="3416"/>
        <v/>
      </c>
      <c r="U2496" s="65" t="str">
        <f t="shared" si="3416"/>
        <v/>
      </c>
      <c r="V2496" s="65" t="str">
        <f t="shared" si="3416"/>
        <v/>
      </c>
      <c r="W2496" s="65" t="str">
        <f t="shared" si="3416"/>
        <v/>
      </c>
      <c r="X2496" s="65" t="str">
        <f t="shared" si="3416"/>
        <v/>
      </c>
      <c r="Y2496" s="65" t="str">
        <f t="shared" si="3416"/>
        <v/>
      </c>
      <c r="Z2496" s="65" t="str">
        <f t="shared" si="3416"/>
        <v/>
      </c>
    </row>
    <row r="2497">
      <c r="B2497" s="23"/>
      <c r="C2497" s="9"/>
      <c r="D2497" s="9"/>
      <c r="E2497" s="9"/>
      <c r="F2497" s="2"/>
      <c r="G2497" s="3"/>
      <c r="I2497" s="64" t="str">
        <f t="shared" si="4"/>
        <v/>
      </c>
      <c r="J2497" s="13" t="str">
        <f t="shared" si="1840"/>
        <v/>
      </c>
      <c r="K2497" s="13" t="str">
        <f t="shared" si="1879"/>
        <v/>
      </c>
      <c r="L2497" s="65" t="str">
        <f t="shared" ref="L2497:Z2497" si="3417">if($E2497="","",if($E2497="Injured",if(and(L$1=year(today()),L$1&lt;=$I2497,L$1&gt;=$H2497),0,if(and(L$1&lt;=$I2497,L$1&gt;=$H2497),$F2497,"")),if($E2497="Dropped",if(and(L$1&lt;=$I2497,L$1&gt;=$H2497),if(Year($D2497)=L$1,$F2497*0.8,if((year($D2497)+1)=L$1,$F2497*0.6,$F2497*0.4)) ,""),if($E2497="Minors",0,if($E2497="FA Contract",if(and(L$1&lt;=$I2497,L$1&gt;=$H2497),$F2497,""),if($E2497="YP Contract",if(L$1=$H2497,500000,if(L$1=($H2497+1),1000000,if(L$1=($H2497+2),1500000,"")))))))))</f>
        <v/>
      </c>
      <c r="M2497" s="65" t="str">
        <f t="shared" si="3417"/>
        <v/>
      </c>
      <c r="N2497" s="65" t="str">
        <f t="shared" si="3417"/>
        <v/>
      </c>
      <c r="O2497" s="65" t="str">
        <f t="shared" si="3417"/>
        <v/>
      </c>
      <c r="P2497" s="65" t="str">
        <f t="shared" si="3417"/>
        <v/>
      </c>
      <c r="Q2497" s="65" t="str">
        <f t="shared" si="3417"/>
        <v/>
      </c>
      <c r="R2497" s="65" t="str">
        <f t="shared" si="3417"/>
        <v/>
      </c>
      <c r="S2497" s="65" t="str">
        <f t="shared" si="3417"/>
        <v/>
      </c>
      <c r="T2497" s="65" t="str">
        <f t="shared" si="3417"/>
        <v/>
      </c>
      <c r="U2497" s="65" t="str">
        <f t="shared" si="3417"/>
        <v/>
      </c>
      <c r="V2497" s="65" t="str">
        <f t="shared" si="3417"/>
        <v/>
      </c>
      <c r="W2497" s="65" t="str">
        <f t="shared" si="3417"/>
        <v/>
      </c>
      <c r="X2497" s="65" t="str">
        <f t="shared" si="3417"/>
        <v/>
      </c>
      <c r="Y2497" s="65" t="str">
        <f t="shared" si="3417"/>
        <v/>
      </c>
      <c r="Z2497" s="65" t="str">
        <f t="shared" si="3417"/>
        <v/>
      </c>
    </row>
    <row r="2498">
      <c r="B2498" s="23"/>
      <c r="C2498" s="9"/>
      <c r="D2498" s="9"/>
      <c r="E2498" s="9"/>
      <c r="F2498" s="2"/>
      <c r="G2498" s="3"/>
      <c r="I2498" s="64" t="str">
        <f t="shared" si="4"/>
        <v/>
      </c>
      <c r="J2498" s="13" t="str">
        <f t="shared" si="1840"/>
        <v/>
      </c>
      <c r="K2498" s="13" t="str">
        <f t="shared" si="1879"/>
        <v/>
      </c>
      <c r="L2498" s="65" t="str">
        <f t="shared" ref="L2498:Z2498" si="3418">if($E2498="","",if($E2498="Injured",if(and(L$1=year(today()),L$1&lt;=$I2498,L$1&gt;=$H2498),0,if(and(L$1&lt;=$I2498,L$1&gt;=$H2498),$F2498,"")),if($E2498="Dropped",if(and(L$1&lt;=$I2498,L$1&gt;=$H2498),if(Year($D2498)=L$1,$F2498*0.8,if((year($D2498)+1)=L$1,$F2498*0.6,$F2498*0.4)) ,""),if($E2498="Minors",0,if($E2498="FA Contract",if(and(L$1&lt;=$I2498,L$1&gt;=$H2498),$F2498,""),if($E2498="YP Contract",if(L$1=$H2498,500000,if(L$1=($H2498+1),1000000,if(L$1=($H2498+2),1500000,"")))))))))</f>
        <v/>
      </c>
      <c r="M2498" s="65" t="str">
        <f t="shared" si="3418"/>
        <v/>
      </c>
      <c r="N2498" s="65" t="str">
        <f t="shared" si="3418"/>
        <v/>
      </c>
      <c r="O2498" s="65" t="str">
        <f t="shared" si="3418"/>
        <v/>
      </c>
      <c r="P2498" s="65" t="str">
        <f t="shared" si="3418"/>
        <v/>
      </c>
      <c r="Q2498" s="65" t="str">
        <f t="shared" si="3418"/>
        <v/>
      </c>
      <c r="R2498" s="65" t="str">
        <f t="shared" si="3418"/>
        <v/>
      </c>
      <c r="S2498" s="65" t="str">
        <f t="shared" si="3418"/>
        <v/>
      </c>
      <c r="T2498" s="65" t="str">
        <f t="shared" si="3418"/>
        <v/>
      </c>
      <c r="U2498" s="65" t="str">
        <f t="shared" si="3418"/>
        <v/>
      </c>
      <c r="V2498" s="65" t="str">
        <f t="shared" si="3418"/>
        <v/>
      </c>
      <c r="W2498" s="65" t="str">
        <f t="shared" si="3418"/>
        <v/>
      </c>
      <c r="X2498" s="65" t="str">
        <f t="shared" si="3418"/>
        <v/>
      </c>
      <c r="Y2498" s="65" t="str">
        <f t="shared" si="3418"/>
        <v/>
      </c>
      <c r="Z2498" s="65" t="str">
        <f t="shared" si="3418"/>
        <v/>
      </c>
    </row>
    <row r="2499">
      <c r="B2499" s="23"/>
      <c r="C2499" s="9"/>
      <c r="D2499" s="9"/>
      <c r="E2499" s="9"/>
      <c r="F2499" s="2"/>
      <c r="G2499" s="3"/>
      <c r="I2499" s="64" t="str">
        <f t="shared" si="4"/>
        <v/>
      </c>
      <c r="J2499" s="13" t="str">
        <f t="shared" si="1840"/>
        <v/>
      </c>
      <c r="K2499" s="13" t="str">
        <f t="shared" si="1879"/>
        <v/>
      </c>
      <c r="L2499" s="65" t="str">
        <f t="shared" ref="L2499:Z2499" si="3419">if($E2499="","",if($E2499="Injured",if(and(L$1=year(today()),L$1&lt;=$I2499,L$1&gt;=$H2499),0,if(and(L$1&lt;=$I2499,L$1&gt;=$H2499),$F2499,"")),if($E2499="Dropped",if(and(L$1&lt;=$I2499,L$1&gt;=$H2499),if(Year($D2499)=L$1,$F2499*0.8,if((year($D2499)+1)=L$1,$F2499*0.6,$F2499*0.4)) ,""),if($E2499="Minors",0,if($E2499="FA Contract",if(and(L$1&lt;=$I2499,L$1&gt;=$H2499),$F2499,""),if($E2499="YP Contract",if(L$1=$H2499,500000,if(L$1=($H2499+1),1000000,if(L$1=($H2499+2),1500000,"")))))))))</f>
        <v/>
      </c>
      <c r="M2499" s="65" t="str">
        <f t="shared" si="3419"/>
        <v/>
      </c>
      <c r="N2499" s="65" t="str">
        <f t="shared" si="3419"/>
        <v/>
      </c>
      <c r="O2499" s="65" t="str">
        <f t="shared" si="3419"/>
        <v/>
      </c>
      <c r="P2499" s="65" t="str">
        <f t="shared" si="3419"/>
        <v/>
      </c>
      <c r="Q2499" s="65" t="str">
        <f t="shared" si="3419"/>
        <v/>
      </c>
      <c r="R2499" s="65" t="str">
        <f t="shared" si="3419"/>
        <v/>
      </c>
      <c r="S2499" s="65" t="str">
        <f t="shared" si="3419"/>
        <v/>
      </c>
      <c r="T2499" s="65" t="str">
        <f t="shared" si="3419"/>
        <v/>
      </c>
      <c r="U2499" s="65" t="str">
        <f t="shared" si="3419"/>
        <v/>
      </c>
      <c r="V2499" s="65" t="str">
        <f t="shared" si="3419"/>
        <v/>
      </c>
      <c r="W2499" s="65" t="str">
        <f t="shared" si="3419"/>
        <v/>
      </c>
      <c r="X2499" s="65" t="str">
        <f t="shared" si="3419"/>
        <v/>
      </c>
      <c r="Y2499" s="65" t="str">
        <f t="shared" si="3419"/>
        <v/>
      </c>
      <c r="Z2499" s="65" t="str">
        <f t="shared" si="3419"/>
        <v/>
      </c>
    </row>
    <row r="2500">
      <c r="B2500" s="23"/>
      <c r="C2500" s="9"/>
      <c r="D2500" s="9"/>
      <c r="E2500" s="9"/>
      <c r="F2500" s="2"/>
      <c r="G2500" s="3"/>
      <c r="I2500" s="64" t="str">
        <f t="shared" si="4"/>
        <v/>
      </c>
      <c r="J2500" s="13" t="str">
        <f t="shared" si="1840"/>
        <v/>
      </c>
      <c r="K2500" s="13" t="str">
        <f t="shared" si="1879"/>
        <v/>
      </c>
      <c r="L2500" s="65" t="str">
        <f t="shared" ref="L2500:Z2500" si="3420">if($E2500="","",if($E2500="Injured",if(and(L$1=year(today()),L$1&lt;=$I2500,L$1&gt;=$H2500),0,if(and(L$1&lt;=$I2500,L$1&gt;=$H2500),$F2500,"")),if($E2500="Dropped",if(and(L$1&lt;=$I2500,L$1&gt;=$H2500),if(Year($D2500)=L$1,$F2500*0.8,if((year($D2500)+1)=L$1,$F2500*0.6,$F2500*0.4)) ,""),if($E2500="Minors",0,if($E2500="FA Contract",if(and(L$1&lt;=$I2500,L$1&gt;=$H2500),$F2500,""),if($E2500="YP Contract",if(L$1=$H2500,500000,if(L$1=($H2500+1),1000000,if(L$1=($H2500+2),1500000,"")))))))))</f>
        <v/>
      </c>
      <c r="M2500" s="65" t="str">
        <f t="shared" si="3420"/>
        <v/>
      </c>
      <c r="N2500" s="65" t="str">
        <f t="shared" si="3420"/>
        <v/>
      </c>
      <c r="O2500" s="65" t="str">
        <f t="shared" si="3420"/>
        <v/>
      </c>
      <c r="P2500" s="65" t="str">
        <f t="shared" si="3420"/>
        <v/>
      </c>
      <c r="Q2500" s="65" t="str">
        <f t="shared" si="3420"/>
        <v/>
      </c>
      <c r="R2500" s="65" t="str">
        <f t="shared" si="3420"/>
        <v/>
      </c>
      <c r="S2500" s="65" t="str">
        <f t="shared" si="3420"/>
        <v/>
      </c>
      <c r="T2500" s="65" t="str">
        <f t="shared" si="3420"/>
        <v/>
      </c>
      <c r="U2500" s="65" t="str">
        <f t="shared" si="3420"/>
        <v/>
      </c>
      <c r="V2500" s="65" t="str">
        <f t="shared" si="3420"/>
        <v/>
      </c>
      <c r="W2500" s="65" t="str">
        <f t="shared" si="3420"/>
        <v/>
      </c>
      <c r="X2500" s="65" t="str">
        <f t="shared" si="3420"/>
        <v/>
      </c>
      <c r="Y2500" s="65" t="str">
        <f t="shared" si="3420"/>
        <v/>
      </c>
      <c r="Z2500" s="65" t="str">
        <f t="shared" si="3420"/>
        <v/>
      </c>
    </row>
    <row r="2501">
      <c r="B2501" s="23"/>
      <c r="C2501" s="9"/>
      <c r="D2501" s="9"/>
      <c r="E2501" s="9"/>
      <c r="F2501" s="2"/>
      <c r="G2501" s="3"/>
      <c r="I2501" s="64" t="str">
        <f t="shared" si="4"/>
        <v/>
      </c>
      <c r="J2501" s="13" t="str">
        <f t="shared" si="1840"/>
        <v/>
      </c>
      <c r="K2501" s="13" t="str">
        <f t="shared" si="1879"/>
        <v/>
      </c>
      <c r="L2501" s="65" t="str">
        <f t="shared" ref="L2501:Z2501" si="3421">if($E2501="","",if($E2501="Injured",if(and(L$1=year(today()),L$1&lt;=$I2501,L$1&gt;=$H2501),0,if(and(L$1&lt;=$I2501,L$1&gt;=$H2501),$F2501,"")),if($E2501="Dropped",if(and(L$1&lt;=$I2501,L$1&gt;=$H2501),if(Year($D2501)=L$1,$F2501*0.8,if((year($D2501)+1)=L$1,$F2501*0.6,$F2501*0.4)) ,""),if($E2501="Minors",0,if($E2501="FA Contract",if(and(L$1&lt;=$I2501,L$1&gt;=$H2501),$F2501,""),if($E2501="YP Contract",if(L$1=$H2501,500000,if(L$1=($H2501+1),1000000,if(L$1=($H2501+2),1500000,"")))))))))</f>
        <v/>
      </c>
      <c r="M2501" s="65" t="str">
        <f t="shared" si="3421"/>
        <v/>
      </c>
      <c r="N2501" s="65" t="str">
        <f t="shared" si="3421"/>
        <v/>
      </c>
      <c r="O2501" s="65" t="str">
        <f t="shared" si="3421"/>
        <v/>
      </c>
      <c r="P2501" s="65" t="str">
        <f t="shared" si="3421"/>
        <v/>
      </c>
      <c r="Q2501" s="65" t="str">
        <f t="shared" si="3421"/>
        <v/>
      </c>
      <c r="R2501" s="65" t="str">
        <f t="shared" si="3421"/>
        <v/>
      </c>
      <c r="S2501" s="65" t="str">
        <f t="shared" si="3421"/>
        <v/>
      </c>
      <c r="T2501" s="65" t="str">
        <f t="shared" si="3421"/>
        <v/>
      </c>
      <c r="U2501" s="65" t="str">
        <f t="shared" si="3421"/>
        <v/>
      </c>
      <c r="V2501" s="65" t="str">
        <f t="shared" si="3421"/>
        <v/>
      </c>
      <c r="W2501" s="65" t="str">
        <f t="shared" si="3421"/>
        <v/>
      </c>
      <c r="X2501" s="65" t="str">
        <f t="shared" si="3421"/>
        <v/>
      </c>
      <c r="Y2501" s="65" t="str">
        <f t="shared" si="3421"/>
        <v/>
      </c>
      <c r="Z2501" s="65" t="str">
        <f t="shared" si="3421"/>
        <v/>
      </c>
    </row>
    <row r="2502">
      <c r="B2502" s="23"/>
      <c r="C2502" s="9"/>
      <c r="D2502" s="9"/>
      <c r="E2502" s="9"/>
      <c r="F2502" s="2"/>
      <c r="G2502" s="3"/>
      <c r="I2502" s="64" t="str">
        <f t="shared" si="4"/>
        <v/>
      </c>
      <c r="J2502" s="13" t="str">
        <f t="shared" si="1840"/>
        <v/>
      </c>
      <c r="K2502" s="13" t="str">
        <f t="shared" si="1879"/>
        <v/>
      </c>
      <c r="L2502" s="65" t="str">
        <f t="shared" ref="L2502:Z2502" si="3422">if($E2502="","",if($E2502="Injured",if(and(L$1=year(today()),L$1&lt;=$I2502,L$1&gt;=$H2502),0,if(and(L$1&lt;=$I2502,L$1&gt;=$H2502),$F2502,"")),if($E2502="Dropped",if(and(L$1&lt;=$I2502,L$1&gt;=$H2502),if(Year($D2502)=L$1,$F2502*0.8,if((year($D2502)+1)=L$1,$F2502*0.6,$F2502*0.4)) ,""),if($E2502="Minors",0,if($E2502="FA Contract",if(and(L$1&lt;=$I2502,L$1&gt;=$H2502),$F2502,""),if($E2502="YP Contract",if(L$1=$H2502,500000,if(L$1=($H2502+1),1000000,if(L$1=($H2502+2),1500000,"")))))))))</f>
        <v/>
      </c>
      <c r="M2502" s="65" t="str">
        <f t="shared" si="3422"/>
        <v/>
      </c>
      <c r="N2502" s="65" t="str">
        <f t="shared" si="3422"/>
        <v/>
      </c>
      <c r="O2502" s="65" t="str">
        <f t="shared" si="3422"/>
        <v/>
      </c>
      <c r="P2502" s="65" t="str">
        <f t="shared" si="3422"/>
        <v/>
      </c>
      <c r="Q2502" s="65" t="str">
        <f t="shared" si="3422"/>
        <v/>
      </c>
      <c r="R2502" s="65" t="str">
        <f t="shared" si="3422"/>
        <v/>
      </c>
      <c r="S2502" s="65" t="str">
        <f t="shared" si="3422"/>
        <v/>
      </c>
      <c r="T2502" s="65" t="str">
        <f t="shared" si="3422"/>
        <v/>
      </c>
      <c r="U2502" s="65" t="str">
        <f t="shared" si="3422"/>
        <v/>
      </c>
      <c r="V2502" s="65" t="str">
        <f t="shared" si="3422"/>
        <v/>
      </c>
      <c r="W2502" s="65" t="str">
        <f t="shared" si="3422"/>
        <v/>
      </c>
      <c r="X2502" s="65" t="str">
        <f t="shared" si="3422"/>
        <v/>
      </c>
      <c r="Y2502" s="65" t="str">
        <f t="shared" si="3422"/>
        <v/>
      </c>
      <c r="Z2502" s="65" t="str">
        <f t="shared" si="3422"/>
        <v/>
      </c>
    </row>
    <row r="2503">
      <c r="B2503" s="23"/>
      <c r="C2503" s="9"/>
      <c r="D2503" s="9"/>
      <c r="E2503" s="9"/>
      <c r="F2503" s="2"/>
      <c r="G2503" s="3"/>
      <c r="I2503" s="64" t="str">
        <f t="shared" si="4"/>
        <v/>
      </c>
      <c r="J2503" s="13" t="str">
        <f t="shared" si="1840"/>
        <v/>
      </c>
      <c r="K2503" s="13" t="str">
        <f t="shared" si="1879"/>
        <v/>
      </c>
      <c r="L2503" s="65" t="str">
        <f t="shared" ref="L2503:Z2503" si="3423">if($E2503="","",if($E2503="Injured",if(and(L$1=year(today()),L$1&lt;=$I2503,L$1&gt;=$H2503),0,if(and(L$1&lt;=$I2503,L$1&gt;=$H2503),$F2503,"")),if($E2503="Dropped",if(and(L$1&lt;=$I2503,L$1&gt;=$H2503),if(Year($D2503)=L$1,$F2503*0.8,if((year($D2503)+1)=L$1,$F2503*0.6,$F2503*0.4)) ,""),if($E2503="Minors",0,if($E2503="FA Contract",if(and(L$1&lt;=$I2503,L$1&gt;=$H2503),$F2503,""),if($E2503="YP Contract",if(L$1=$H2503,500000,if(L$1=($H2503+1),1000000,if(L$1=($H2503+2),1500000,"")))))))))</f>
        <v/>
      </c>
      <c r="M2503" s="65" t="str">
        <f t="shared" si="3423"/>
        <v/>
      </c>
      <c r="N2503" s="65" t="str">
        <f t="shared" si="3423"/>
        <v/>
      </c>
      <c r="O2503" s="65" t="str">
        <f t="shared" si="3423"/>
        <v/>
      </c>
      <c r="P2503" s="65" t="str">
        <f t="shared" si="3423"/>
        <v/>
      </c>
      <c r="Q2503" s="65" t="str">
        <f t="shared" si="3423"/>
        <v/>
      </c>
      <c r="R2503" s="65" t="str">
        <f t="shared" si="3423"/>
        <v/>
      </c>
      <c r="S2503" s="65" t="str">
        <f t="shared" si="3423"/>
        <v/>
      </c>
      <c r="T2503" s="65" t="str">
        <f t="shared" si="3423"/>
        <v/>
      </c>
      <c r="U2503" s="65" t="str">
        <f t="shared" si="3423"/>
        <v/>
      </c>
      <c r="V2503" s="65" t="str">
        <f t="shared" si="3423"/>
        <v/>
      </c>
      <c r="W2503" s="65" t="str">
        <f t="shared" si="3423"/>
        <v/>
      </c>
      <c r="X2503" s="65" t="str">
        <f t="shared" si="3423"/>
        <v/>
      </c>
      <c r="Y2503" s="65" t="str">
        <f t="shared" si="3423"/>
        <v/>
      </c>
      <c r="Z2503" s="65" t="str">
        <f t="shared" si="3423"/>
        <v/>
      </c>
    </row>
    <row r="2504">
      <c r="B2504" s="23"/>
      <c r="C2504" s="9"/>
      <c r="D2504" s="9"/>
      <c r="E2504" s="9"/>
      <c r="F2504" s="2"/>
      <c r="G2504" s="3"/>
      <c r="I2504" s="64" t="str">
        <f t="shared" si="4"/>
        <v/>
      </c>
      <c r="J2504" s="13" t="str">
        <f t="shared" si="1840"/>
        <v/>
      </c>
      <c r="K2504" s="13" t="str">
        <f t="shared" si="1879"/>
        <v/>
      </c>
      <c r="L2504" s="65" t="str">
        <f t="shared" ref="L2504:Z2504" si="3424">if($E2504="","",if($E2504="Injured",if(and(L$1=year(today()),L$1&lt;=$I2504,L$1&gt;=$H2504),0,if(and(L$1&lt;=$I2504,L$1&gt;=$H2504),$F2504,"")),if($E2504="Dropped",if(and(L$1&lt;=$I2504,L$1&gt;=$H2504),if(Year($D2504)=L$1,$F2504*0.8,if((year($D2504)+1)=L$1,$F2504*0.6,$F2504*0.4)) ,""),if($E2504="Minors",0,if($E2504="FA Contract",if(and(L$1&lt;=$I2504,L$1&gt;=$H2504),$F2504,""),if($E2504="YP Contract",if(L$1=$H2504,500000,if(L$1=($H2504+1),1000000,if(L$1=($H2504+2),1500000,"")))))))))</f>
        <v/>
      </c>
      <c r="M2504" s="65" t="str">
        <f t="shared" si="3424"/>
        <v/>
      </c>
      <c r="N2504" s="65" t="str">
        <f t="shared" si="3424"/>
        <v/>
      </c>
      <c r="O2504" s="65" t="str">
        <f t="shared" si="3424"/>
        <v/>
      </c>
      <c r="P2504" s="65" t="str">
        <f t="shared" si="3424"/>
        <v/>
      </c>
      <c r="Q2504" s="65" t="str">
        <f t="shared" si="3424"/>
        <v/>
      </c>
      <c r="R2504" s="65" t="str">
        <f t="shared" si="3424"/>
        <v/>
      </c>
      <c r="S2504" s="65" t="str">
        <f t="shared" si="3424"/>
        <v/>
      </c>
      <c r="T2504" s="65" t="str">
        <f t="shared" si="3424"/>
        <v/>
      </c>
      <c r="U2504" s="65" t="str">
        <f t="shared" si="3424"/>
        <v/>
      </c>
      <c r="V2504" s="65" t="str">
        <f t="shared" si="3424"/>
        <v/>
      </c>
      <c r="W2504" s="65" t="str">
        <f t="shared" si="3424"/>
        <v/>
      </c>
      <c r="X2504" s="65" t="str">
        <f t="shared" si="3424"/>
        <v/>
      </c>
      <c r="Y2504" s="65" t="str">
        <f t="shared" si="3424"/>
        <v/>
      </c>
      <c r="Z2504" s="65" t="str">
        <f t="shared" si="3424"/>
        <v/>
      </c>
    </row>
    <row r="2505">
      <c r="B2505" s="23"/>
      <c r="C2505" s="9"/>
      <c r="D2505" s="9"/>
      <c r="E2505" s="9"/>
      <c r="F2505" s="2"/>
      <c r="G2505" s="3"/>
      <c r="I2505" s="64" t="str">
        <f t="shared" si="4"/>
        <v/>
      </c>
      <c r="J2505" s="13" t="str">
        <f t="shared" si="1840"/>
        <v/>
      </c>
      <c r="K2505" s="13" t="str">
        <f t="shared" si="1879"/>
        <v/>
      </c>
      <c r="L2505" s="65" t="str">
        <f t="shared" ref="L2505:Z2505" si="3425">if($E2505="","",if($E2505="Injured",if(and(L$1=year(today()),L$1&lt;=$I2505,L$1&gt;=$H2505),0,if(and(L$1&lt;=$I2505,L$1&gt;=$H2505),$F2505,"")),if($E2505="Dropped",if(and(L$1&lt;=$I2505,L$1&gt;=$H2505),if(Year($D2505)=L$1,$F2505*0.8,if((year($D2505)+1)=L$1,$F2505*0.6,$F2505*0.4)) ,""),if($E2505="Minors",0,if($E2505="FA Contract",if(and(L$1&lt;=$I2505,L$1&gt;=$H2505),$F2505,""),if($E2505="YP Contract",if(L$1=$H2505,500000,if(L$1=($H2505+1),1000000,if(L$1=($H2505+2),1500000,"")))))))))</f>
        <v/>
      </c>
      <c r="M2505" s="65" t="str">
        <f t="shared" si="3425"/>
        <v/>
      </c>
      <c r="N2505" s="65" t="str">
        <f t="shared" si="3425"/>
        <v/>
      </c>
      <c r="O2505" s="65" t="str">
        <f t="shared" si="3425"/>
        <v/>
      </c>
      <c r="P2505" s="65" t="str">
        <f t="shared" si="3425"/>
        <v/>
      </c>
      <c r="Q2505" s="65" t="str">
        <f t="shared" si="3425"/>
        <v/>
      </c>
      <c r="R2505" s="65" t="str">
        <f t="shared" si="3425"/>
        <v/>
      </c>
      <c r="S2505" s="65" t="str">
        <f t="shared" si="3425"/>
        <v/>
      </c>
      <c r="T2505" s="65" t="str">
        <f t="shared" si="3425"/>
        <v/>
      </c>
      <c r="U2505" s="65" t="str">
        <f t="shared" si="3425"/>
        <v/>
      </c>
      <c r="V2505" s="65" t="str">
        <f t="shared" si="3425"/>
        <v/>
      </c>
      <c r="W2505" s="65" t="str">
        <f t="shared" si="3425"/>
        <v/>
      </c>
      <c r="X2505" s="65" t="str">
        <f t="shared" si="3425"/>
        <v/>
      </c>
      <c r="Y2505" s="65" t="str">
        <f t="shared" si="3425"/>
        <v/>
      </c>
      <c r="Z2505" s="65" t="str">
        <f t="shared" si="3425"/>
        <v/>
      </c>
    </row>
    <row r="2506">
      <c r="B2506" s="23"/>
      <c r="C2506" s="9"/>
      <c r="D2506" s="9"/>
      <c r="E2506" s="9"/>
      <c r="F2506" s="2"/>
      <c r="G2506" s="3"/>
      <c r="I2506" s="64" t="str">
        <f t="shared" si="4"/>
        <v/>
      </c>
      <c r="J2506" s="13" t="str">
        <f t="shared" si="1840"/>
        <v/>
      </c>
      <c r="K2506" s="13" t="str">
        <f t="shared" si="1879"/>
        <v/>
      </c>
      <c r="L2506" s="65" t="str">
        <f t="shared" ref="L2506:Z2506" si="3426">if($E2506="","",if($E2506="Injured",if(and(L$1=year(today()),L$1&lt;=$I2506,L$1&gt;=$H2506),0,if(and(L$1&lt;=$I2506,L$1&gt;=$H2506),$F2506,"")),if($E2506="Dropped",if(and(L$1&lt;=$I2506,L$1&gt;=$H2506),if(Year($D2506)=L$1,$F2506*0.8,if((year($D2506)+1)=L$1,$F2506*0.6,$F2506*0.4)) ,""),if($E2506="Minors",0,if($E2506="FA Contract",if(and(L$1&lt;=$I2506,L$1&gt;=$H2506),$F2506,""),if($E2506="YP Contract",if(L$1=$H2506,500000,if(L$1=($H2506+1),1000000,if(L$1=($H2506+2),1500000,"")))))))))</f>
        <v/>
      </c>
      <c r="M2506" s="65" t="str">
        <f t="shared" si="3426"/>
        <v/>
      </c>
      <c r="N2506" s="65" t="str">
        <f t="shared" si="3426"/>
        <v/>
      </c>
      <c r="O2506" s="65" t="str">
        <f t="shared" si="3426"/>
        <v/>
      </c>
      <c r="P2506" s="65" t="str">
        <f t="shared" si="3426"/>
        <v/>
      </c>
      <c r="Q2506" s="65" t="str">
        <f t="shared" si="3426"/>
        <v/>
      </c>
      <c r="R2506" s="65" t="str">
        <f t="shared" si="3426"/>
        <v/>
      </c>
      <c r="S2506" s="65" t="str">
        <f t="shared" si="3426"/>
        <v/>
      </c>
      <c r="T2506" s="65" t="str">
        <f t="shared" si="3426"/>
        <v/>
      </c>
      <c r="U2506" s="65" t="str">
        <f t="shared" si="3426"/>
        <v/>
      </c>
      <c r="V2506" s="65" t="str">
        <f t="shared" si="3426"/>
        <v/>
      </c>
      <c r="W2506" s="65" t="str">
        <f t="shared" si="3426"/>
        <v/>
      </c>
      <c r="X2506" s="65" t="str">
        <f t="shared" si="3426"/>
        <v/>
      </c>
      <c r="Y2506" s="65" t="str">
        <f t="shared" si="3426"/>
        <v/>
      </c>
      <c r="Z2506" s="65" t="str">
        <f t="shared" si="3426"/>
        <v/>
      </c>
    </row>
    <row r="2507">
      <c r="B2507" s="23"/>
      <c r="C2507" s="9"/>
      <c r="D2507" s="9"/>
      <c r="E2507" s="9"/>
      <c r="F2507" s="2"/>
      <c r="G2507" s="3"/>
      <c r="I2507" s="64" t="str">
        <f t="shared" si="4"/>
        <v/>
      </c>
      <c r="J2507" s="13" t="str">
        <f t="shared" si="1840"/>
        <v/>
      </c>
      <c r="K2507" s="13" t="str">
        <f t="shared" si="1879"/>
        <v/>
      </c>
      <c r="L2507" s="65" t="str">
        <f t="shared" ref="L2507:Z2507" si="3427">if($E2507="","",if($E2507="Injured",if(and(L$1=year(today()),L$1&lt;=$I2507,L$1&gt;=$H2507),0,if(and(L$1&lt;=$I2507,L$1&gt;=$H2507),$F2507,"")),if($E2507="Dropped",if(and(L$1&lt;=$I2507,L$1&gt;=$H2507),if(Year($D2507)=L$1,$F2507*0.8,if((year($D2507)+1)=L$1,$F2507*0.6,$F2507*0.4)) ,""),if($E2507="Minors",0,if($E2507="FA Contract",if(and(L$1&lt;=$I2507,L$1&gt;=$H2507),$F2507,""),if($E2507="YP Contract",if(L$1=$H2507,500000,if(L$1=($H2507+1),1000000,if(L$1=($H2507+2),1500000,"")))))))))</f>
        <v/>
      </c>
      <c r="M2507" s="65" t="str">
        <f t="shared" si="3427"/>
        <v/>
      </c>
      <c r="N2507" s="65" t="str">
        <f t="shared" si="3427"/>
        <v/>
      </c>
      <c r="O2507" s="65" t="str">
        <f t="shared" si="3427"/>
        <v/>
      </c>
      <c r="P2507" s="65" t="str">
        <f t="shared" si="3427"/>
        <v/>
      </c>
      <c r="Q2507" s="65" t="str">
        <f t="shared" si="3427"/>
        <v/>
      </c>
      <c r="R2507" s="65" t="str">
        <f t="shared" si="3427"/>
        <v/>
      </c>
      <c r="S2507" s="65" t="str">
        <f t="shared" si="3427"/>
        <v/>
      </c>
      <c r="T2507" s="65" t="str">
        <f t="shared" si="3427"/>
        <v/>
      </c>
      <c r="U2507" s="65" t="str">
        <f t="shared" si="3427"/>
        <v/>
      </c>
      <c r="V2507" s="65" t="str">
        <f t="shared" si="3427"/>
        <v/>
      </c>
      <c r="W2507" s="65" t="str">
        <f t="shared" si="3427"/>
        <v/>
      </c>
      <c r="X2507" s="65" t="str">
        <f t="shared" si="3427"/>
        <v/>
      </c>
      <c r="Y2507" s="65" t="str">
        <f t="shared" si="3427"/>
        <v/>
      </c>
      <c r="Z2507" s="65" t="str">
        <f t="shared" si="3427"/>
        <v/>
      </c>
    </row>
    <row r="2508">
      <c r="B2508" s="23"/>
      <c r="C2508" s="9"/>
      <c r="D2508" s="9"/>
      <c r="E2508" s="9"/>
      <c r="F2508" s="2"/>
      <c r="G2508" s="3"/>
      <c r="I2508" s="64" t="str">
        <f t="shared" si="4"/>
        <v/>
      </c>
      <c r="J2508" s="13" t="str">
        <f t="shared" si="1840"/>
        <v/>
      </c>
      <c r="K2508" s="13" t="str">
        <f t="shared" si="1879"/>
        <v/>
      </c>
      <c r="L2508" s="65" t="str">
        <f t="shared" ref="L2508:Z2508" si="3428">if($E2508="","",if($E2508="Injured",if(and(L$1=year(today()),L$1&lt;=$I2508,L$1&gt;=$H2508),0,if(and(L$1&lt;=$I2508,L$1&gt;=$H2508),$F2508,"")),if($E2508="Dropped",if(and(L$1&lt;=$I2508,L$1&gt;=$H2508),if(Year($D2508)=L$1,$F2508*0.8,if((year($D2508)+1)=L$1,$F2508*0.6,$F2508*0.4)) ,""),if($E2508="Minors",0,if($E2508="FA Contract",if(and(L$1&lt;=$I2508,L$1&gt;=$H2508),$F2508,""),if($E2508="YP Contract",if(L$1=$H2508,500000,if(L$1=($H2508+1),1000000,if(L$1=($H2508+2),1500000,"")))))))))</f>
        <v/>
      </c>
      <c r="M2508" s="65" t="str">
        <f t="shared" si="3428"/>
        <v/>
      </c>
      <c r="N2508" s="65" t="str">
        <f t="shared" si="3428"/>
        <v/>
      </c>
      <c r="O2508" s="65" t="str">
        <f t="shared" si="3428"/>
        <v/>
      </c>
      <c r="P2508" s="65" t="str">
        <f t="shared" si="3428"/>
        <v/>
      </c>
      <c r="Q2508" s="65" t="str">
        <f t="shared" si="3428"/>
        <v/>
      </c>
      <c r="R2508" s="65" t="str">
        <f t="shared" si="3428"/>
        <v/>
      </c>
      <c r="S2508" s="65" t="str">
        <f t="shared" si="3428"/>
        <v/>
      </c>
      <c r="T2508" s="65" t="str">
        <f t="shared" si="3428"/>
        <v/>
      </c>
      <c r="U2508" s="65" t="str">
        <f t="shared" si="3428"/>
        <v/>
      </c>
      <c r="V2508" s="65" t="str">
        <f t="shared" si="3428"/>
        <v/>
      </c>
      <c r="W2508" s="65" t="str">
        <f t="shared" si="3428"/>
        <v/>
      </c>
      <c r="X2508" s="65" t="str">
        <f t="shared" si="3428"/>
        <v/>
      </c>
      <c r="Y2508" s="65" t="str">
        <f t="shared" si="3428"/>
        <v/>
      </c>
      <c r="Z2508" s="65" t="str">
        <f t="shared" si="3428"/>
        <v/>
      </c>
    </row>
    <row r="2509">
      <c r="B2509" s="23"/>
      <c r="C2509" s="9"/>
      <c r="D2509" s="9"/>
      <c r="E2509" s="9"/>
      <c r="F2509" s="2"/>
      <c r="G2509" s="3"/>
      <c r="I2509" s="64" t="str">
        <f t="shared" si="4"/>
        <v/>
      </c>
      <c r="J2509" s="13" t="str">
        <f t="shared" si="1840"/>
        <v/>
      </c>
      <c r="K2509" s="13" t="str">
        <f t="shared" si="1879"/>
        <v/>
      </c>
      <c r="L2509" s="65" t="str">
        <f t="shared" ref="L2509:Z2509" si="3429">if($E2509="","",if($E2509="Injured",if(and(L$1=year(today()),L$1&lt;=$I2509,L$1&gt;=$H2509),0,if(and(L$1&lt;=$I2509,L$1&gt;=$H2509),$F2509,"")),if($E2509="Dropped",if(and(L$1&lt;=$I2509,L$1&gt;=$H2509),if(Year($D2509)=L$1,$F2509*0.8,if((year($D2509)+1)=L$1,$F2509*0.6,$F2509*0.4)) ,""),if($E2509="Minors",0,if($E2509="FA Contract",if(and(L$1&lt;=$I2509,L$1&gt;=$H2509),$F2509,""),if($E2509="YP Contract",if(L$1=$H2509,500000,if(L$1=($H2509+1),1000000,if(L$1=($H2509+2),1500000,"")))))))))</f>
        <v/>
      </c>
      <c r="M2509" s="65" t="str">
        <f t="shared" si="3429"/>
        <v/>
      </c>
      <c r="N2509" s="65" t="str">
        <f t="shared" si="3429"/>
        <v/>
      </c>
      <c r="O2509" s="65" t="str">
        <f t="shared" si="3429"/>
        <v/>
      </c>
      <c r="P2509" s="65" t="str">
        <f t="shared" si="3429"/>
        <v/>
      </c>
      <c r="Q2509" s="65" t="str">
        <f t="shared" si="3429"/>
        <v/>
      </c>
      <c r="R2509" s="65" t="str">
        <f t="shared" si="3429"/>
        <v/>
      </c>
      <c r="S2509" s="65" t="str">
        <f t="shared" si="3429"/>
        <v/>
      </c>
      <c r="T2509" s="65" t="str">
        <f t="shared" si="3429"/>
        <v/>
      </c>
      <c r="U2509" s="65" t="str">
        <f t="shared" si="3429"/>
        <v/>
      </c>
      <c r="V2509" s="65" t="str">
        <f t="shared" si="3429"/>
        <v/>
      </c>
      <c r="W2509" s="65" t="str">
        <f t="shared" si="3429"/>
        <v/>
      </c>
      <c r="X2509" s="65" t="str">
        <f t="shared" si="3429"/>
        <v/>
      </c>
      <c r="Y2509" s="65" t="str">
        <f t="shared" si="3429"/>
        <v/>
      </c>
      <c r="Z2509" s="65" t="str">
        <f t="shared" si="3429"/>
        <v/>
      </c>
    </row>
    <row r="2510">
      <c r="B2510" s="23"/>
      <c r="C2510" s="9"/>
      <c r="D2510" s="9"/>
      <c r="E2510" s="9"/>
      <c r="F2510" s="2"/>
      <c r="G2510" s="3"/>
      <c r="I2510" s="64" t="str">
        <f t="shared" si="4"/>
        <v/>
      </c>
      <c r="J2510" s="13" t="str">
        <f t="shared" si="1840"/>
        <v/>
      </c>
      <c r="K2510" s="13" t="str">
        <f t="shared" si="1879"/>
        <v/>
      </c>
      <c r="L2510" s="65" t="str">
        <f t="shared" ref="L2510:Z2510" si="3430">if($E2510="","",if($E2510="Injured",if(and(L$1=year(today()),L$1&lt;=$I2510,L$1&gt;=$H2510),0,if(and(L$1&lt;=$I2510,L$1&gt;=$H2510),$F2510,"")),if($E2510="Dropped",if(and(L$1&lt;=$I2510,L$1&gt;=$H2510),if(Year($D2510)=L$1,$F2510*0.8,if((year($D2510)+1)=L$1,$F2510*0.6,$F2510*0.4)) ,""),if($E2510="Minors",0,if($E2510="FA Contract",if(and(L$1&lt;=$I2510,L$1&gt;=$H2510),$F2510,""),if($E2510="YP Contract",if(L$1=$H2510,500000,if(L$1=($H2510+1),1000000,if(L$1=($H2510+2),1500000,"")))))))))</f>
        <v/>
      </c>
      <c r="M2510" s="65" t="str">
        <f t="shared" si="3430"/>
        <v/>
      </c>
      <c r="N2510" s="65" t="str">
        <f t="shared" si="3430"/>
        <v/>
      </c>
      <c r="O2510" s="65" t="str">
        <f t="shared" si="3430"/>
        <v/>
      </c>
      <c r="P2510" s="65" t="str">
        <f t="shared" si="3430"/>
        <v/>
      </c>
      <c r="Q2510" s="65" t="str">
        <f t="shared" si="3430"/>
        <v/>
      </c>
      <c r="R2510" s="65" t="str">
        <f t="shared" si="3430"/>
        <v/>
      </c>
      <c r="S2510" s="65" t="str">
        <f t="shared" si="3430"/>
        <v/>
      </c>
      <c r="T2510" s="65" t="str">
        <f t="shared" si="3430"/>
        <v/>
      </c>
      <c r="U2510" s="65" t="str">
        <f t="shared" si="3430"/>
        <v/>
      </c>
      <c r="V2510" s="65" t="str">
        <f t="shared" si="3430"/>
        <v/>
      </c>
      <c r="W2510" s="65" t="str">
        <f t="shared" si="3430"/>
        <v/>
      </c>
      <c r="X2510" s="65" t="str">
        <f t="shared" si="3430"/>
        <v/>
      </c>
      <c r="Y2510" s="65" t="str">
        <f t="shared" si="3430"/>
        <v/>
      </c>
      <c r="Z2510" s="65" t="str">
        <f t="shared" si="3430"/>
        <v/>
      </c>
    </row>
    <row r="2511">
      <c r="B2511" s="23"/>
      <c r="C2511" s="9"/>
      <c r="D2511" s="9"/>
      <c r="E2511" s="9"/>
      <c r="F2511" s="2"/>
      <c r="G2511" s="3"/>
      <c r="I2511" s="64" t="str">
        <f t="shared" si="4"/>
        <v/>
      </c>
      <c r="J2511" s="13" t="str">
        <f t="shared" si="1840"/>
        <v/>
      </c>
      <c r="K2511" s="13" t="str">
        <f t="shared" si="1879"/>
        <v/>
      </c>
      <c r="L2511" s="65" t="str">
        <f t="shared" ref="L2511:Z2511" si="3431">if($E2511="","",if($E2511="Injured",if(and(L$1=year(today()),L$1&lt;=$I2511,L$1&gt;=$H2511),0,if(and(L$1&lt;=$I2511,L$1&gt;=$H2511),$F2511,"")),if($E2511="Dropped",if(and(L$1&lt;=$I2511,L$1&gt;=$H2511),if(Year($D2511)=L$1,$F2511*0.8,if((year($D2511)+1)=L$1,$F2511*0.6,$F2511*0.4)) ,""),if($E2511="Minors",0,if($E2511="FA Contract",if(and(L$1&lt;=$I2511,L$1&gt;=$H2511),$F2511,""),if($E2511="YP Contract",if(L$1=$H2511,500000,if(L$1=($H2511+1),1000000,if(L$1=($H2511+2),1500000,"")))))))))</f>
        <v/>
      </c>
      <c r="M2511" s="65" t="str">
        <f t="shared" si="3431"/>
        <v/>
      </c>
      <c r="N2511" s="65" t="str">
        <f t="shared" si="3431"/>
        <v/>
      </c>
      <c r="O2511" s="65" t="str">
        <f t="shared" si="3431"/>
        <v/>
      </c>
      <c r="P2511" s="65" t="str">
        <f t="shared" si="3431"/>
        <v/>
      </c>
      <c r="Q2511" s="65" t="str">
        <f t="shared" si="3431"/>
        <v/>
      </c>
      <c r="R2511" s="65" t="str">
        <f t="shared" si="3431"/>
        <v/>
      </c>
      <c r="S2511" s="65" t="str">
        <f t="shared" si="3431"/>
        <v/>
      </c>
      <c r="T2511" s="65" t="str">
        <f t="shared" si="3431"/>
        <v/>
      </c>
      <c r="U2511" s="65" t="str">
        <f t="shared" si="3431"/>
        <v/>
      </c>
      <c r="V2511" s="65" t="str">
        <f t="shared" si="3431"/>
        <v/>
      </c>
      <c r="W2511" s="65" t="str">
        <f t="shared" si="3431"/>
        <v/>
      </c>
      <c r="X2511" s="65" t="str">
        <f t="shared" si="3431"/>
        <v/>
      </c>
      <c r="Y2511" s="65" t="str">
        <f t="shared" si="3431"/>
        <v/>
      </c>
      <c r="Z2511" s="65" t="str">
        <f t="shared" si="3431"/>
        <v/>
      </c>
    </row>
    <row r="2512">
      <c r="B2512" s="23"/>
      <c r="C2512" s="9"/>
      <c r="D2512" s="9"/>
      <c r="E2512" s="9"/>
      <c r="F2512" s="2"/>
      <c r="G2512" s="3"/>
      <c r="I2512" s="64" t="str">
        <f t="shared" si="4"/>
        <v/>
      </c>
      <c r="J2512" s="13" t="str">
        <f t="shared" si="1840"/>
        <v/>
      </c>
      <c r="K2512" s="13" t="str">
        <f t="shared" si="1879"/>
        <v/>
      </c>
      <c r="L2512" s="65" t="str">
        <f t="shared" ref="L2512:Z2512" si="3432">if($E2512="","",if($E2512="Injured",if(and(L$1=year(today()),L$1&lt;=$I2512,L$1&gt;=$H2512),0,if(and(L$1&lt;=$I2512,L$1&gt;=$H2512),$F2512,"")),if($E2512="Dropped",if(and(L$1&lt;=$I2512,L$1&gt;=$H2512),if(Year($D2512)=L$1,$F2512*0.8,if((year($D2512)+1)=L$1,$F2512*0.6,$F2512*0.4)) ,""),if($E2512="Minors",0,if($E2512="FA Contract",if(and(L$1&lt;=$I2512,L$1&gt;=$H2512),$F2512,""),if($E2512="YP Contract",if(L$1=$H2512,500000,if(L$1=($H2512+1),1000000,if(L$1=($H2512+2),1500000,"")))))))))</f>
        <v/>
      </c>
      <c r="M2512" s="65" t="str">
        <f t="shared" si="3432"/>
        <v/>
      </c>
      <c r="N2512" s="65" t="str">
        <f t="shared" si="3432"/>
        <v/>
      </c>
      <c r="O2512" s="65" t="str">
        <f t="shared" si="3432"/>
        <v/>
      </c>
      <c r="P2512" s="65" t="str">
        <f t="shared" si="3432"/>
        <v/>
      </c>
      <c r="Q2512" s="65" t="str">
        <f t="shared" si="3432"/>
        <v/>
      </c>
      <c r="R2512" s="65" t="str">
        <f t="shared" si="3432"/>
        <v/>
      </c>
      <c r="S2512" s="65" t="str">
        <f t="shared" si="3432"/>
        <v/>
      </c>
      <c r="T2512" s="65" t="str">
        <f t="shared" si="3432"/>
        <v/>
      </c>
      <c r="U2512" s="65" t="str">
        <f t="shared" si="3432"/>
        <v/>
      </c>
      <c r="V2512" s="65" t="str">
        <f t="shared" si="3432"/>
        <v/>
      </c>
      <c r="W2512" s="65" t="str">
        <f t="shared" si="3432"/>
        <v/>
      </c>
      <c r="X2512" s="65" t="str">
        <f t="shared" si="3432"/>
        <v/>
      </c>
      <c r="Y2512" s="65" t="str">
        <f t="shared" si="3432"/>
        <v/>
      </c>
      <c r="Z2512" s="65" t="str">
        <f t="shared" si="3432"/>
        <v/>
      </c>
    </row>
    <row r="2513">
      <c r="B2513" s="23"/>
      <c r="C2513" s="9"/>
      <c r="D2513" s="9"/>
      <c r="E2513" s="9"/>
      <c r="F2513" s="2"/>
      <c r="G2513" s="3"/>
      <c r="I2513" s="64" t="str">
        <f t="shared" si="4"/>
        <v/>
      </c>
      <c r="J2513" s="13" t="str">
        <f t="shared" si="1840"/>
        <v/>
      </c>
      <c r="K2513" s="13" t="str">
        <f t="shared" si="1879"/>
        <v/>
      </c>
      <c r="L2513" s="65" t="str">
        <f t="shared" ref="L2513:Z2513" si="3433">if($E2513="","",if($E2513="Injured",if(and(L$1=year(today()),L$1&lt;=$I2513,L$1&gt;=$H2513),0,if(and(L$1&lt;=$I2513,L$1&gt;=$H2513),$F2513,"")),if($E2513="Dropped",if(and(L$1&lt;=$I2513,L$1&gt;=$H2513),if(Year($D2513)=L$1,$F2513*0.8,if((year($D2513)+1)=L$1,$F2513*0.6,$F2513*0.4)) ,""),if($E2513="Minors",0,if($E2513="FA Contract",if(and(L$1&lt;=$I2513,L$1&gt;=$H2513),$F2513,""),if($E2513="YP Contract",if(L$1=$H2513,500000,if(L$1=($H2513+1),1000000,if(L$1=($H2513+2),1500000,"")))))))))</f>
        <v/>
      </c>
      <c r="M2513" s="65" t="str">
        <f t="shared" si="3433"/>
        <v/>
      </c>
      <c r="N2513" s="65" t="str">
        <f t="shared" si="3433"/>
        <v/>
      </c>
      <c r="O2513" s="65" t="str">
        <f t="shared" si="3433"/>
        <v/>
      </c>
      <c r="P2513" s="65" t="str">
        <f t="shared" si="3433"/>
        <v/>
      </c>
      <c r="Q2513" s="65" t="str">
        <f t="shared" si="3433"/>
        <v/>
      </c>
      <c r="R2513" s="65" t="str">
        <f t="shared" si="3433"/>
        <v/>
      </c>
      <c r="S2513" s="65" t="str">
        <f t="shared" si="3433"/>
        <v/>
      </c>
      <c r="T2513" s="65" t="str">
        <f t="shared" si="3433"/>
        <v/>
      </c>
      <c r="U2513" s="65" t="str">
        <f t="shared" si="3433"/>
        <v/>
      </c>
      <c r="V2513" s="65" t="str">
        <f t="shared" si="3433"/>
        <v/>
      </c>
      <c r="W2513" s="65" t="str">
        <f t="shared" si="3433"/>
        <v/>
      </c>
      <c r="X2513" s="65" t="str">
        <f t="shared" si="3433"/>
        <v/>
      </c>
      <c r="Y2513" s="65" t="str">
        <f t="shared" si="3433"/>
        <v/>
      </c>
      <c r="Z2513" s="65" t="str">
        <f t="shared" si="3433"/>
        <v/>
      </c>
    </row>
    <row r="2514">
      <c r="B2514" s="23"/>
      <c r="C2514" s="9"/>
      <c r="D2514" s="9"/>
      <c r="E2514" s="9"/>
      <c r="F2514" s="2"/>
      <c r="G2514" s="3"/>
      <c r="I2514" s="64" t="str">
        <f t="shared" si="4"/>
        <v/>
      </c>
      <c r="J2514" s="13" t="str">
        <f t="shared" si="1840"/>
        <v/>
      </c>
      <c r="K2514" s="13" t="str">
        <f t="shared" si="1879"/>
        <v/>
      </c>
      <c r="L2514" s="65" t="str">
        <f t="shared" ref="L2514:Z2514" si="3434">if($E2514="","",if($E2514="Injured",if(and(L$1=year(today()),L$1&lt;=$I2514,L$1&gt;=$H2514),0,if(and(L$1&lt;=$I2514,L$1&gt;=$H2514),$F2514,"")),if($E2514="Dropped",if(and(L$1&lt;=$I2514,L$1&gt;=$H2514),if(Year($D2514)=L$1,$F2514*0.8,if((year($D2514)+1)=L$1,$F2514*0.6,$F2514*0.4)) ,""),if($E2514="Minors",0,if($E2514="FA Contract",if(and(L$1&lt;=$I2514,L$1&gt;=$H2514),$F2514,""),if($E2514="YP Contract",if(L$1=$H2514,500000,if(L$1=($H2514+1),1000000,if(L$1=($H2514+2),1500000,"")))))))))</f>
        <v/>
      </c>
      <c r="M2514" s="65" t="str">
        <f t="shared" si="3434"/>
        <v/>
      </c>
      <c r="N2514" s="65" t="str">
        <f t="shared" si="3434"/>
        <v/>
      </c>
      <c r="O2514" s="65" t="str">
        <f t="shared" si="3434"/>
        <v/>
      </c>
      <c r="P2514" s="65" t="str">
        <f t="shared" si="3434"/>
        <v/>
      </c>
      <c r="Q2514" s="65" t="str">
        <f t="shared" si="3434"/>
        <v/>
      </c>
      <c r="R2514" s="65" t="str">
        <f t="shared" si="3434"/>
        <v/>
      </c>
      <c r="S2514" s="65" t="str">
        <f t="shared" si="3434"/>
        <v/>
      </c>
      <c r="T2514" s="65" t="str">
        <f t="shared" si="3434"/>
        <v/>
      </c>
      <c r="U2514" s="65" t="str">
        <f t="shared" si="3434"/>
        <v/>
      </c>
      <c r="V2514" s="65" t="str">
        <f t="shared" si="3434"/>
        <v/>
      </c>
      <c r="W2514" s="65" t="str">
        <f t="shared" si="3434"/>
        <v/>
      </c>
      <c r="X2514" s="65" t="str">
        <f t="shared" si="3434"/>
        <v/>
      </c>
      <c r="Y2514" s="65" t="str">
        <f t="shared" si="3434"/>
        <v/>
      </c>
      <c r="Z2514" s="65" t="str">
        <f t="shared" si="3434"/>
        <v/>
      </c>
    </row>
    <row r="2515">
      <c r="B2515" s="23"/>
      <c r="C2515" s="9"/>
      <c r="D2515" s="9"/>
      <c r="E2515" s="9"/>
      <c r="F2515" s="2"/>
      <c r="G2515" s="3"/>
      <c r="I2515" s="64" t="str">
        <f t="shared" si="4"/>
        <v/>
      </c>
      <c r="J2515" s="13" t="str">
        <f t="shared" si="1840"/>
        <v/>
      </c>
      <c r="K2515" s="13" t="str">
        <f t="shared" si="1879"/>
        <v/>
      </c>
      <c r="L2515" s="65" t="str">
        <f t="shared" ref="L2515:Z2515" si="3435">if($E2515="","",if($E2515="Injured",if(and(L$1=year(today()),L$1&lt;=$I2515,L$1&gt;=$H2515),0,if(and(L$1&lt;=$I2515,L$1&gt;=$H2515),$F2515,"")),if($E2515="Dropped",if(and(L$1&lt;=$I2515,L$1&gt;=$H2515),if(Year($D2515)=L$1,$F2515*0.8,if((year($D2515)+1)=L$1,$F2515*0.6,$F2515*0.4)) ,""),if($E2515="Minors",0,if($E2515="FA Contract",if(and(L$1&lt;=$I2515,L$1&gt;=$H2515),$F2515,""),if($E2515="YP Contract",if(L$1=$H2515,500000,if(L$1=($H2515+1),1000000,if(L$1=($H2515+2),1500000,"")))))))))</f>
        <v/>
      </c>
      <c r="M2515" s="65" t="str">
        <f t="shared" si="3435"/>
        <v/>
      </c>
      <c r="N2515" s="65" t="str">
        <f t="shared" si="3435"/>
        <v/>
      </c>
      <c r="O2515" s="65" t="str">
        <f t="shared" si="3435"/>
        <v/>
      </c>
      <c r="P2515" s="65" t="str">
        <f t="shared" si="3435"/>
        <v/>
      </c>
      <c r="Q2515" s="65" t="str">
        <f t="shared" si="3435"/>
        <v/>
      </c>
      <c r="R2515" s="65" t="str">
        <f t="shared" si="3435"/>
        <v/>
      </c>
      <c r="S2515" s="65" t="str">
        <f t="shared" si="3435"/>
        <v/>
      </c>
      <c r="T2515" s="65" t="str">
        <f t="shared" si="3435"/>
        <v/>
      </c>
      <c r="U2515" s="65" t="str">
        <f t="shared" si="3435"/>
        <v/>
      </c>
      <c r="V2515" s="65" t="str">
        <f t="shared" si="3435"/>
        <v/>
      </c>
      <c r="W2515" s="65" t="str">
        <f t="shared" si="3435"/>
        <v/>
      </c>
      <c r="X2515" s="65" t="str">
        <f t="shared" si="3435"/>
        <v/>
      </c>
      <c r="Y2515" s="65" t="str">
        <f t="shared" si="3435"/>
        <v/>
      </c>
      <c r="Z2515" s="65" t="str">
        <f t="shared" si="3435"/>
        <v/>
      </c>
    </row>
    <row r="2516">
      <c r="B2516" s="23"/>
      <c r="C2516" s="9"/>
      <c r="D2516" s="9"/>
      <c r="E2516" s="9"/>
      <c r="F2516" s="2"/>
      <c r="G2516" s="3"/>
      <c r="I2516" s="64" t="str">
        <f t="shared" si="4"/>
        <v/>
      </c>
      <c r="J2516" s="13" t="str">
        <f t="shared" si="1840"/>
        <v/>
      </c>
      <c r="K2516" s="13" t="str">
        <f t="shared" si="1879"/>
        <v/>
      </c>
      <c r="L2516" s="65" t="str">
        <f t="shared" ref="L2516:Z2516" si="3436">if($E2516="","",if($E2516="Injured",if(and(L$1=year(today()),L$1&lt;=$I2516,L$1&gt;=$H2516),0,if(and(L$1&lt;=$I2516,L$1&gt;=$H2516),$F2516,"")),if($E2516="Dropped",if(and(L$1&lt;=$I2516,L$1&gt;=$H2516),if(Year($D2516)=L$1,$F2516*0.8,if((year($D2516)+1)=L$1,$F2516*0.6,$F2516*0.4)) ,""),if($E2516="Minors",0,if($E2516="FA Contract",if(and(L$1&lt;=$I2516,L$1&gt;=$H2516),$F2516,""),if($E2516="YP Contract",if(L$1=$H2516,500000,if(L$1=($H2516+1),1000000,if(L$1=($H2516+2),1500000,"")))))))))</f>
        <v/>
      </c>
      <c r="M2516" s="65" t="str">
        <f t="shared" si="3436"/>
        <v/>
      </c>
      <c r="N2516" s="65" t="str">
        <f t="shared" si="3436"/>
        <v/>
      </c>
      <c r="O2516" s="65" t="str">
        <f t="shared" si="3436"/>
        <v/>
      </c>
      <c r="P2516" s="65" t="str">
        <f t="shared" si="3436"/>
        <v/>
      </c>
      <c r="Q2516" s="65" t="str">
        <f t="shared" si="3436"/>
        <v/>
      </c>
      <c r="R2516" s="65" t="str">
        <f t="shared" si="3436"/>
        <v/>
      </c>
      <c r="S2516" s="65" t="str">
        <f t="shared" si="3436"/>
        <v/>
      </c>
      <c r="T2516" s="65" t="str">
        <f t="shared" si="3436"/>
        <v/>
      </c>
      <c r="U2516" s="65" t="str">
        <f t="shared" si="3436"/>
        <v/>
      </c>
      <c r="V2516" s="65" t="str">
        <f t="shared" si="3436"/>
        <v/>
      </c>
      <c r="W2516" s="65" t="str">
        <f t="shared" si="3436"/>
        <v/>
      </c>
      <c r="X2516" s="65" t="str">
        <f t="shared" si="3436"/>
        <v/>
      </c>
      <c r="Y2516" s="65" t="str">
        <f t="shared" si="3436"/>
        <v/>
      </c>
      <c r="Z2516" s="65" t="str">
        <f t="shared" si="3436"/>
        <v/>
      </c>
    </row>
    <row r="2517">
      <c r="B2517" s="23"/>
      <c r="C2517" s="9"/>
      <c r="D2517" s="9"/>
      <c r="E2517" s="9"/>
      <c r="F2517" s="2"/>
      <c r="G2517" s="3"/>
      <c r="I2517" s="64" t="str">
        <f t="shared" si="4"/>
        <v/>
      </c>
      <c r="J2517" s="13" t="str">
        <f t="shared" si="1840"/>
        <v/>
      </c>
      <c r="K2517" s="13" t="str">
        <f t="shared" si="1879"/>
        <v/>
      </c>
      <c r="L2517" s="65" t="str">
        <f t="shared" ref="L2517:Z2517" si="3437">if($E2517="","",if($E2517="Injured",if(and(L$1=year(today()),L$1&lt;=$I2517,L$1&gt;=$H2517),0,if(and(L$1&lt;=$I2517,L$1&gt;=$H2517),$F2517,"")),if($E2517="Dropped",if(and(L$1&lt;=$I2517,L$1&gt;=$H2517),if(Year($D2517)=L$1,$F2517*0.8,if((year($D2517)+1)=L$1,$F2517*0.6,$F2517*0.4)) ,""),if($E2517="Minors",0,if($E2517="FA Contract",if(and(L$1&lt;=$I2517,L$1&gt;=$H2517),$F2517,""),if($E2517="YP Contract",if(L$1=$H2517,500000,if(L$1=($H2517+1),1000000,if(L$1=($H2517+2),1500000,"")))))))))</f>
        <v/>
      </c>
      <c r="M2517" s="65" t="str">
        <f t="shared" si="3437"/>
        <v/>
      </c>
      <c r="N2517" s="65" t="str">
        <f t="shared" si="3437"/>
        <v/>
      </c>
      <c r="O2517" s="65" t="str">
        <f t="shared" si="3437"/>
        <v/>
      </c>
      <c r="P2517" s="65" t="str">
        <f t="shared" si="3437"/>
        <v/>
      </c>
      <c r="Q2517" s="65" t="str">
        <f t="shared" si="3437"/>
        <v/>
      </c>
      <c r="R2517" s="65" t="str">
        <f t="shared" si="3437"/>
        <v/>
      </c>
      <c r="S2517" s="65" t="str">
        <f t="shared" si="3437"/>
        <v/>
      </c>
      <c r="T2517" s="65" t="str">
        <f t="shared" si="3437"/>
        <v/>
      </c>
      <c r="U2517" s="65" t="str">
        <f t="shared" si="3437"/>
        <v/>
      </c>
      <c r="V2517" s="65" t="str">
        <f t="shared" si="3437"/>
        <v/>
      </c>
      <c r="W2517" s="65" t="str">
        <f t="shared" si="3437"/>
        <v/>
      </c>
      <c r="X2517" s="65" t="str">
        <f t="shared" si="3437"/>
        <v/>
      </c>
      <c r="Y2517" s="65" t="str">
        <f t="shared" si="3437"/>
        <v/>
      </c>
      <c r="Z2517" s="65" t="str">
        <f t="shared" si="3437"/>
        <v/>
      </c>
    </row>
    <row r="2518">
      <c r="B2518" s="23"/>
      <c r="C2518" s="9"/>
      <c r="D2518" s="9"/>
      <c r="E2518" s="9"/>
      <c r="F2518" s="2"/>
      <c r="G2518" s="3"/>
      <c r="I2518" s="64" t="str">
        <f t="shared" si="4"/>
        <v/>
      </c>
      <c r="J2518" s="13" t="str">
        <f t="shared" si="1840"/>
        <v/>
      </c>
      <c r="K2518" s="13" t="str">
        <f t="shared" si="1879"/>
        <v/>
      </c>
      <c r="L2518" s="65" t="str">
        <f t="shared" ref="L2518:Z2518" si="3438">if($E2518="","",if($E2518="Injured",if(and(L$1=year(today()),L$1&lt;=$I2518,L$1&gt;=$H2518),0,if(and(L$1&lt;=$I2518,L$1&gt;=$H2518),$F2518,"")),if($E2518="Dropped",if(and(L$1&lt;=$I2518,L$1&gt;=$H2518),if(Year($D2518)=L$1,$F2518*0.8,if((year($D2518)+1)=L$1,$F2518*0.6,$F2518*0.4)) ,""),if($E2518="Minors",0,if($E2518="FA Contract",if(and(L$1&lt;=$I2518,L$1&gt;=$H2518),$F2518,""),if($E2518="YP Contract",if(L$1=$H2518,500000,if(L$1=($H2518+1),1000000,if(L$1=($H2518+2),1500000,"")))))))))</f>
        <v/>
      </c>
      <c r="M2518" s="65" t="str">
        <f t="shared" si="3438"/>
        <v/>
      </c>
      <c r="N2518" s="65" t="str">
        <f t="shared" si="3438"/>
        <v/>
      </c>
      <c r="O2518" s="65" t="str">
        <f t="shared" si="3438"/>
        <v/>
      </c>
      <c r="P2518" s="65" t="str">
        <f t="shared" si="3438"/>
        <v/>
      </c>
      <c r="Q2518" s="65" t="str">
        <f t="shared" si="3438"/>
        <v/>
      </c>
      <c r="R2518" s="65" t="str">
        <f t="shared" si="3438"/>
        <v/>
      </c>
      <c r="S2518" s="65" t="str">
        <f t="shared" si="3438"/>
        <v/>
      </c>
      <c r="T2518" s="65" t="str">
        <f t="shared" si="3438"/>
        <v/>
      </c>
      <c r="U2518" s="65" t="str">
        <f t="shared" si="3438"/>
        <v/>
      </c>
      <c r="V2518" s="65" t="str">
        <f t="shared" si="3438"/>
        <v/>
      </c>
      <c r="W2518" s="65" t="str">
        <f t="shared" si="3438"/>
        <v/>
      </c>
      <c r="X2518" s="65" t="str">
        <f t="shared" si="3438"/>
        <v/>
      </c>
      <c r="Y2518" s="65" t="str">
        <f t="shared" si="3438"/>
        <v/>
      </c>
      <c r="Z2518" s="65" t="str">
        <f t="shared" si="3438"/>
        <v/>
      </c>
    </row>
    <row r="2519">
      <c r="B2519" s="23"/>
      <c r="C2519" s="9"/>
      <c r="D2519" s="9"/>
      <c r="E2519" s="9"/>
      <c r="F2519" s="2"/>
      <c r="G2519" s="3"/>
      <c r="I2519" s="64" t="str">
        <f t="shared" si="4"/>
        <v/>
      </c>
      <c r="J2519" s="13" t="str">
        <f t="shared" si="1840"/>
        <v/>
      </c>
      <c r="K2519" s="13" t="str">
        <f t="shared" si="1879"/>
        <v/>
      </c>
      <c r="L2519" s="65" t="str">
        <f t="shared" ref="L2519:Z2519" si="3439">if($E2519="","",if($E2519="Injured",if(and(L$1=year(today()),L$1&lt;=$I2519,L$1&gt;=$H2519),0,if(and(L$1&lt;=$I2519,L$1&gt;=$H2519),$F2519,"")),if($E2519="Dropped",if(and(L$1&lt;=$I2519,L$1&gt;=$H2519),if(Year($D2519)=L$1,$F2519*0.8,if((year($D2519)+1)=L$1,$F2519*0.6,$F2519*0.4)) ,""),if($E2519="Minors",0,if($E2519="FA Contract",if(and(L$1&lt;=$I2519,L$1&gt;=$H2519),$F2519,""),if($E2519="YP Contract",if(L$1=$H2519,500000,if(L$1=($H2519+1),1000000,if(L$1=($H2519+2),1500000,"")))))))))</f>
        <v/>
      </c>
      <c r="M2519" s="65" t="str">
        <f t="shared" si="3439"/>
        <v/>
      </c>
      <c r="N2519" s="65" t="str">
        <f t="shared" si="3439"/>
        <v/>
      </c>
      <c r="O2519" s="65" t="str">
        <f t="shared" si="3439"/>
        <v/>
      </c>
      <c r="P2519" s="65" t="str">
        <f t="shared" si="3439"/>
        <v/>
      </c>
      <c r="Q2519" s="65" t="str">
        <f t="shared" si="3439"/>
        <v/>
      </c>
      <c r="R2519" s="65" t="str">
        <f t="shared" si="3439"/>
        <v/>
      </c>
      <c r="S2519" s="65" t="str">
        <f t="shared" si="3439"/>
        <v/>
      </c>
      <c r="T2519" s="65" t="str">
        <f t="shared" si="3439"/>
        <v/>
      </c>
      <c r="U2519" s="65" t="str">
        <f t="shared" si="3439"/>
        <v/>
      </c>
      <c r="V2519" s="65" t="str">
        <f t="shared" si="3439"/>
        <v/>
      </c>
      <c r="W2519" s="65" t="str">
        <f t="shared" si="3439"/>
        <v/>
      </c>
      <c r="X2519" s="65" t="str">
        <f t="shared" si="3439"/>
        <v/>
      </c>
      <c r="Y2519" s="65" t="str">
        <f t="shared" si="3439"/>
        <v/>
      </c>
      <c r="Z2519" s="65" t="str">
        <f t="shared" si="3439"/>
        <v/>
      </c>
    </row>
    <row r="2520">
      <c r="B2520" s="23"/>
      <c r="C2520" s="9"/>
      <c r="D2520" s="9"/>
      <c r="E2520" s="9"/>
      <c r="F2520" s="2"/>
      <c r="G2520" s="3"/>
      <c r="I2520" s="64" t="str">
        <f t="shared" si="4"/>
        <v/>
      </c>
      <c r="J2520" s="13" t="str">
        <f t="shared" si="1840"/>
        <v/>
      </c>
      <c r="K2520" s="13" t="str">
        <f t="shared" si="1879"/>
        <v/>
      </c>
      <c r="L2520" s="65" t="str">
        <f t="shared" ref="L2520:Z2520" si="3440">if($E2520="","",if($E2520="Injured",if(and(L$1=year(today()),L$1&lt;=$I2520,L$1&gt;=$H2520),0,if(and(L$1&lt;=$I2520,L$1&gt;=$H2520),$F2520,"")),if($E2520="Dropped",if(and(L$1&lt;=$I2520,L$1&gt;=$H2520),if(Year($D2520)=L$1,$F2520*0.8,if((year($D2520)+1)=L$1,$F2520*0.6,$F2520*0.4)) ,""),if($E2520="Minors",0,if($E2520="FA Contract",if(and(L$1&lt;=$I2520,L$1&gt;=$H2520),$F2520,""),if($E2520="YP Contract",if(L$1=$H2520,500000,if(L$1=($H2520+1),1000000,if(L$1=($H2520+2),1500000,"")))))))))</f>
        <v/>
      </c>
      <c r="M2520" s="65" t="str">
        <f t="shared" si="3440"/>
        <v/>
      </c>
      <c r="N2520" s="65" t="str">
        <f t="shared" si="3440"/>
        <v/>
      </c>
      <c r="O2520" s="65" t="str">
        <f t="shared" si="3440"/>
        <v/>
      </c>
      <c r="P2520" s="65" t="str">
        <f t="shared" si="3440"/>
        <v/>
      </c>
      <c r="Q2520" s="65" t="str">
        <f t="shared" si="3440"/>
        <v/>
      </c>
      <c r="R2520" s="65" t="str">
        <f t="shared" si="3440"/>
        <v/>
      </c>
      <c r="S2520" s="65" t="str">
        <f t="shared" si="3440"/>
        <v/>
      </c>
      <c r="T2520" s="65" t="str">
        <f t="shared" si="3440"/>
        <v/>
      </c>
      <c r="U2520" s="65" t="str">
        <f t="shared" si="3440"/>
        <v/>
      </c>
      <c r="V2520" s="65" t="str">
        <f t="shared" si="3440"/>
        <v/>
      </c>
      <c r="W2520" s="65" t="str">
        <f t="shared" si="3440"/>
        <v/>
      </c>
      <c r="X2520" s="65" t="str">
        <f t="shared" si="3440"/>
        <v/>
      </c>
      <c r="Y2520" s="65" t="str">
        <f t="shared" si="3440"/>
        <v/>
      </c>
      <c r="Z2520" s="65" t="str">
        <f t="shared" si="3440"/>
        <v/>
      </c>
    </row>
    <row r="2521">
      <c r="B2521" s="23"/>
      <c r="C2521" s="9"/>
      <c r="D2521" s="9"/>
      <c r="E2521" s="9"/>
      <c r="F2521" s="2"/>
      <c r="G2521" s="3"/>
      <c r="I2521" s="64" t="str">
        <f t="shared" si="4"/>
        <v/>
      </c>
      <c r="J2521" s="13" t="str">
        <f t="shared" si="1840"/>
        <v/>
      </c>
      <c r="K2521" s="13" t="str">
        <f t="shared" si="1879"/>
        <v/>
      </c>
      <c r="L2521" s="65" t="str">
        <f t="shared" ref="L2521:Z2521" si="3441">if($E2521="","",if($E2521="Injured",if(and(L$1=year(today()),L$1&lt;=$I2521,L$1&gt;=$H2521),0,if(and(L$1&lt;=$I2521,L$1&gt;=$H2521),$F2521,"")),if($E2521="Dropped",if(and(L$1&lt;=$I2521,L$1&gt;=$H2521),if(Year($D2521)=L$1,$F2521*0.8,if((year($D2521)+1)=L$1,$F2521*0.6,$F2521*0.4)) ,""),if($E2521="Minors",0,if($E2521="FA Contract",if(and(L$1&lt;=$I2521,L$1&gt;=$H2521),$F2521,""),if($E2521="YP Contract",if(L$1=$H2521,500000,if(L$1=($H2521+1),1000000,if(L$1=($H2521+2),1500000,"")))))))))</f>
        <v/>
      </c>
      <c r="M2521" s="65" t="str">
        <f t="shared" si="3441"/>
        <v/>
      </c>
      <c r="N2521" s="65" t="str">
        <f t="shared" si="3441"/>
        <v/>
      </c>
      <c r="O2521" s="65" t="str">
        <f t="shared" si="3441"/>
        <v/>
      </c>
      <c r="P2521" s="65" t="str">
        <f t="shared" si="3441"/>
        <v/>
      </c>
      <c r="Q2521" s="65" t="str">
        <f t="shared" si="3441"/>
        <v/>
      </c>
      <c r="R2521" s="65" t="str">
        <f t="shared" si="3441"/>
        <v/>
      </c>
      <c r="S2521" s="65" t="str">
        <f t="shared" si="3441"/>
        <v/>
      </c>
      <c r="T2521" s="65" t="str">
        <f t="shared" si="3441"/>
        <v/>
      </c>
      <c r="U2521" s="65" t="str">
        <f t="shared" si="3441"/>
        <v/>
      </c>
      <c r="V2521" s="65" t="str">
        <f t="shared" si="3441"/>
        <v/>
      </c>
      <c r="W2521" s="65" t="str">
        <f t="shared" si="3441"/>
        <v/>
      </c>
      <c r="X2521" s="65" t="str">
        <f t="shared" si="3441"/>
        <v/>
      </c>
      <c r="Y2521" s="65" t="str">
        <f t="shared" si="3441"/>
        <v/>
      </c>
      <c r="Z2521" s="65" t="str">
        <f t="shared" si="3441"/>
        <v/>
      </c>
    </row>
    <row r="2522">
      <c r="B2522" s="23"/>
      <c r="C2522" s="9"/>
      <c r="D2522" s="9"/>
      <c r="E2522" s="9"/>
      <c r="F2522" s="2"/>
      <c r="G2522" s="3"/>
      <c r="I2522" s="64" t="str">
        <f t="shared" si="4"/>
        <v/>
      </c>
      <c r="J2522" s="13" t="str">
        <f t="shared" si="1840"/>
        <v/>
      </c>
      <c r="K2522" s="13" t="str">
        <f t="shared" si="1879"/>
        <v/>
      </c>
      <c r="L2522" s="65" t="str">
        <f t="shared" ref="L2522:Z2522" si="3442">if($E2522="","",if($E2522="Injured",if(and(L$1=year(today()),L$1&lt;=$I2522,L$1&gt;=$H2522),0,if(and(L$1&lt;=$I2522,L$1&gt;=$H2522),$F2522,"")),if($E2522="Dropped",if(and(L$1&lt;=$I2522,L$1&gt;=$H2522),if(Year($D2522)=L$1,$F2522*0.8,if((year($D2522)+1)=L$1,$F2522*0.6,$F2522*0.4)) ,""),if($E2522="Minors",0,if($E2522="FA Contract",if(and(L$1&lt;=$I2522,L$1&gt;=$H2522),$F2522,""),if($E2522="YP Contract",if(L$1=$H2522,500000,if(L$1=($H2522+1),1000000,if(L$1=($H2522+2),1500000,"")))))))))</f>
        <v/>
      </c>
      <c r="M2522" s="65" t="str">
        <f t="shared" si="3442"/>
        <v/>
      </c>
      <c r="N2522" s="65" t="str">
        <f t="shared" si="3442"/>
        <v/>
      </c>
      <c r="O2522" s="65" t="str">
        <f t="shared" si="3442"/>
        <v/>
      </c>
      <c r="P2522" s="65" t="str">
        <f t="shared" si="3442"/>
        <v/>
      </c>
      <c r="Q2522" s="65" t="str">
        <f t="shared" si="3442"/>
        <v/>
      </c>
      <c r="R2522" s="65" t="str">
        <f t="shared" si="3442"/>
        <v/>
      </c>
      <c r="S2522" s="65" t="str">
        <f t="shared" si="3442"/>
        <v/>
      </c>
      <c r="T2522" s="65" t="str">
        <f t="shared" si="3442"/>
        <v/>
      </c>
      <c r="U2522" s="65" t="str">
        <f t="shared" si="3442"/>
        <v/>
      </c>
      <c r="V2522" s="65" t="str">
        <f t="shared" si="3442"/>
        <v/>
      </c>
      <c r="W2522" s="65" t="str">
        <f t="shared" si="3442"/>
        <v/>
      </c>
      <c r="X2522" s="65" t="str">
        <f t="shared" si="3442"/>
        <v/>
      </c>
      <c r="Y2522" s="65" t="str">
        <f t="shared" si="3442"/>
        <v/>
      </c>
      <c r="Z2522" s="65" t="str">
        <f t="shared" si="3442"/>
        <v/>
      </c>
    </row>
    <row r="2523">
      <c r="B2523" s="23"/>
      <c r="C2523" s="9"/>
      <c r="D2523" s="9"/>
      <c r="E2523" s="9"/>
      <c r="F2523" s="2"/>
      <c r="G2523" s="3"/>
      <c r="I2523" s="64" t="str">
        <f t="shared" si="4"/>
        <v/>
      </c>
      <c r="J2523" s="13" t="str">
        <f t="shared" si="1840"/>
        <v/>
      </c>
      <c r="K2523" s="13" t="str">
        <f t="shared" si="1879"/>
        <v/>
      </c>
      <c r="L2523" s="65" t="str">
        <f t="shared" ref="L2523:Z2523" si="3443">if($E2523="","",if($E2523="Injured",if(and(L$1=year(today()),L$1&lt;=$I2523,L$1&gt;=$H2523),0,if(and(L$1&lt;=$I2523,L$1&gt;=$H2523),$F2523,"")),if($E2523="Dropped",if(and(L$1&lt;=$I2523,L$1&gt;=$H2523),if(Year($D2523)=L$1,$F2523*0.8,if((year($D2523)+1)=L$1,$F2523*0.6,$F2523*0.4)) ,""),if($E2523="Minors",0,if($E2523="FA Contract",if(and(L$1&lt;=$I2523,L$1&gt;=$H2523),$F2523,""),if($E2523="YP Contract",if(L$1=$H2523,500000,if(L$1=($H2523+1),1000000,if(L$1=($H2523+2),1500000,"")))))))))</f>
        <v/>
      </c>
      <c r="M2523" s="65" t="str">
        <f t="shared" si="3443"/>
        <v/>
      </c>
      <c r="N2523" s="65" t="str">
        <f t="shared" si="3443"/>
        <v/>
      </c>
      <c r="O2523" s="65" t="str">
        <f t="shared" si="3443"/>
        <v/>
      </c>
      <c r="P2523" s="65" t="str">
        <f t="shared" si="3443"/>
        <v/>
      </c>
      <c r="Q2523" s="65" t="str">
        <f t="shared" si="3443"/>
        <v/>
      </c>
      <c r="R2523" s="65" t="str">
        <f t="shared" si="3443"/>
        <v/>
      </c>
      <c r="S2523" s="65" t="str">
        <f t="shared" si="3443"/>
        <v/>
      </c>
      <c r="T2523" s="65" t="str">
        <f t="shared" si="3443"/>
        <v/>
      </c>
      <c r="U2523" s="65" t="str">
        <f t="shared" si="3443"/>
        <v/>
      </c>
      <c r="V2523" s="65" t="str">
        <f t="shared" si="3443"/>
        <v/>
      </c>
      <c r="W2523" s="65" t="str">
        <f t="shared" si="3443"/>
        <v/>
      </c>
      <c r="X2523" s="65" t="str">
        <f t="shared" si="3443"/>
        <v/>
      </c>
      <c r="Y2523" s="65" t="str">
        <f t="shared" si="3443"/>
        <v/>
      </c>
      <c r="Z2523" s="65" t="str">
        <f t="shared" si="3443"/>
        <v/>
      </c>
    </row>
    <row r="2524">
      <c r="B2524" s="23"/>
      <c r="C2524" s="9"/>
      <c r="D2524" s="9"/>
      <c r="E2524" s="9"/>
      <c r="F2524" s="2"/>
      <c r="G2524" s="3"/>
      <c r="I2524" s="64" t="str">
        <f t="shared" si="4"/>
        <v/>
      </c>
      <c r="J2524" s="13" t="str">
        <f t="shared" si="1840"/>
        <v/>
      </c>
      <c r="K2524" s="13" t="str">
        <f t="shared" si="1879"/>
        <v/>
      </c>
      <c r="L2524" s="65" t="str">
        <f t="shared" ref="L2524:Z2524" si="3444">if($E2524="","",if($E2524="Injured",if(and(L$1=year(today()),L$1&lt;=$I2524,L$1&gt;=$H2524),0,if(and(L$1&lt;=$I2524,L$1&gt;=$H2524),$F2524,"")),if($E2524="Dropped",if(and(L$1&lt;=$I2524,L$1&gt;=$H2524),if(Year($D2524)=L$1,$F2524*0.8,if((year($D2524)+1)=L$1,$F2524*0.6,$F2524*0.4)) ,""),if($E2524="Minors",0,if($E2524="FA Contract",if(and(L$1&lt;=$I2524,L$1&gt;=$H2524),$F2524,""),if($E2524="YP Contract",if(L$1=$H2524,500000,if(L$1=($H2524+1),1000000,if(L$1=($H2524+2),1500000,"")))))))))</f>
        <v/>
      </c>
      <c r="M2524" s="65" t="str">
        <f t="shared" si="3444"/>
        <v/>
      </c>
      <c r="N2524" s="65" t="str">
        <f t="shared" si="3444"/>
        <v/>
      </c>
      <c r="O2524" s="65" t="str">
        <f t="shared" si="3444"/>
        <v/>
      </c>
      <c r="P2524" s="65" t="str">
        <f t="shared" si="3444"/>
        <v/>
      </c>
      <c r="Q2524" s="65" t="str">
        <f t="shared" si="3444"/>
        <v/>
      </c>
      <c r="R2524" s="65" t="str">
        <f t="shared" si="3444"/>
        <v/>
      </c>
      <c r="S2524" s="65" t="str">
        <f t="shared" si="3444"/>
        <v/>
      </c>
      <c r="T2524" s="65" t="str">
        <f t="shared" si="3444"/>
        <v/>
      </c>
      <c r="U2524" s="65" t="str">
        <f t="shared" si="3444"/>
        <v/>
      </c>
      <c r="V2524" s="65" t="str">
        <f t="shared" si="3444"/>
        <v/>
      </c>
      <c r="W2524" s="65" t="str">
        <f t="shared" si="3444"/>
        <v/>
      </c>
      <c r="X2524" s="65" t="str">
        <f t="shared" si="3444"/>
        <v/>
      </c>
      <c r="Y2524" s="65" t="str">
        <f t="shared" si="3444"/>
        <v/>
      </c>
      <c r="Z2524" s="65" t="str">
        <f t="shared" si="3444"/>
        <v/>
      </c>
    </row>
    <row r="2525">
      <c r="B2525" s="23"/>
      <c r="C2525" s="9"/>
      <c r="D2525" s="9"/>
      <c r="E2525" s="9"/>
      <c r="F2525" s="2"/>
      <c r="G2525" s="3"/>
      <c r="I2525" s="64" t="str">
        <f t="shared" si="4"/>
        <v/>
      </c>
      <c r="J2525" s="13" t="str">
        <f t="shared" si="1840"/>
        <v/>
      </c>
      <c r="K2525" s="13" t="str">
        <f t="shared" si="1879"/>
        <v/>
      </c>
      <c r="L2525" s="65" t="str">
        <f t="shared" ref="L2525:Z2525" si="3445">if($E2525="","",if($E2525="Injured",if(and(L$1=year(today()),L$1&lt;=$I2525,L$1&gt;=$H2525),0,if(and(L$1&lt;=$I2525,L$1&gt;=$H2525),$F2525,"")),if($E2525="Dropped",if(and(L$1&lt;=$I2525,L$1&gt;=$H2525),if(Year($D2525)=L$1,$F2525*0.8,if((year($D2525)+1)=L$1,$F2525*0.6,$F2525*0.4)) ,""),if($E2525="Minors",0,if($E2525="FA Contract",if(and(L$1&lt;=$I2525,L$1&gt;=$H2525),$F2525,""),if($E2525="YP Contract",if(L$1=$H2525,500000,if(L$1=($H2525+1),1000000,if(L$1=($H2525+2),1500000,"")))))))))</f>
        <v/>
      </c>
      <c r="M2525" s="65" t="str">
        <f t="shared" si="3445"/>
        <v/>
      </c>
      <c r="N2525" s="65" t="str">
        <f t="shared" si="3445"/>
        <v/>
      </c>
      <c r="O2525" s="65" t="str">
        <f t="shared" si="3445"/>
        <v/>
      </c>
      <c r="P2525" s="65" t="str">
        <f t="shared" si="3445"/>
        <v/>
      </c>
      <c r="Q2525" s="65" t="str">
        <f t="shared" si="3445"/>
        <v/>
      </c>
      <c r="R2525" s="65" t="str">
        <f t="shared" si="3445"/>
        <v/>
      </c>
      <c r="S2525" s="65" t="str">
        <f t="shared" si="3445"/>
        <v/>
      </c>
      <c r="T2525" s="65" t="str">
        <f t="shared" si="3445"/>
        <v/>
      </c>
      <c r="U2525" s="65" t="str">
        <f t="shared" si="3445"/>
        <v/>
      </c>
      <c r="V2525" s="65" t="str">
        <f t="shared" si="3445"/>
        <v/>
      </c>
      <c r="W2525" s="65" t="str">
        <f t="shared" si="3445"/>
        <v/>
      </c>
      <c r="X2525" s="65" t="str">
        <f t="shared" si="3445"/>
        <v/>
      </c>
      <c r="Y2525" s="65" t="str">
        <f t="shared" si="3445"/>
        <v/>
      </c>
      <c r="Z2525" s="65" t="str">
        <f t="shared" si="3445"/>
        <v/>
      </c>
    </row>
    <row r="2526">
      <c r="B2526" s="23"/>
      <c r="C2526" s="9"/>
      <c r="D2526" s="9"/>
      <c r="E2526" s="9"/>
      <c r="F2526" s="2"/>
      <c r="G2526" s="3"/>
      <c r="I2526" s="64" t="str">
        <f t="shared" si="4"/>
        <v/>
      </c>
      <c r="J2526" s="13" t="str">
        <f t="shared" si="1840"/>
        <v/>
      </c>
      <c r="K2526" s="13" t="str">
        <f t="shared" si="1879"/>
        <v/>
      </c>
      <c r="L2526" s="65" t="str">
        <f t="shared" ref="L2526:Z2526" si="3446">if($E2526="","",if($E2526="Injured",if(and(L$1=year(today()),L$1&lt;=$I2526,L$1&gt;=$H2526),0,if(and(L$1&lt;=$I2526,L$1&gt;=$H2526),$F2526,"")),if($E2526="Dropped",if(and(L$1&lt;=$I2526,L$1&gt;=$H2526),if(Year($D2526)=L$1,$F2526*0.8,if((year($D2526)+1)=L$1,$F2526*0.6,$F2526*0.4)) ,""),if($E2526="Minors",0,if($E2526="FA Contract",if(and(L$1&lt;=$I2526,L$1&gt;=$H2526),$F2526,""),if($E2526="YP Contract",if(L$1=$H2526,500000,if(L$1=($H2526+1),1000000,if(L$1=($H2526+2),1500000,"")))))))))</f>
        <v/>
      </c>
      <c r="M2526" s="65" t="str">
        <f t="shared" si="3446"/>
        <v/>
      </c>
      <c r="N2526" s="65" t="str">
        <f t="shared" si="3446"/>
        <v/>
      </c>
      <c r="O2526" s="65" t="str">
        <f t="shared" si="3446"/>
        <v/>
      </c>
      <c r="P2526" s="65" t="str">
        <f t="shared" si="3446"/>
        <v/>
      </c>
      <c r="Q2526" s="65" t="str">
        <f t="shared" si="3446"/>
        <v/>
      </c>
      <c r="R2526" s="65" t="str">
        <f t="shared" si="3446"/>
        <v/>
      </c>
      <c r="S2526" s="65" t="str">
        <f t="shared" si="3446"/>
        <v/>
      </c>
      <c r="T2526" s="65" t="str">
        <f t="shared" si="3446"/>
        <v/>
      </c>
      <c r="U2526" s="65" t="str">
        <f t="shared" si="3446"/>
        <v/>
      </c>
      <c r="V2526" s="65" t="str">
        <f t="shared" si="3446"/>
        <v/>
      </c>
      <c r="W2526" s="65" t="str">
        <f t="shared" si="3446"/>
        <v/>
      </c>
      <c r="X2526" s="65" t="str">
        <f t="shared" si="3446"/>
        <v/>
      </c>
      <c r="Y2526" s="65" t="str">
        <f t="shared" si="3446"/>
        <v/>
      </c>
      <c r="Z2526" s="65" t="str">
        <f t="shared" si="3446"/>
        <v/>
      </c>
    </row>
    <row r="2527">
      <c r="B2527" s="23"/>
      <c r="C2527" s="9"/>
      <c r="D2527" s="9"/>
      <c r="E2527" s="9"/>
      <c r="F2527" s="2"/>
      <c r="G2527" s="3"/>
      <c r="I2527" s="64" t="str">
        <f t="shared" si="4"/>
        <v/>
      </c>
      <c r="J2527" s="13" t="str">
        <f t="shared" si="1840"/>
        <v/>
      </c>
      <c r="K2527" s="13" t="str">
        <f t="shared" si="1879"/>
        <v/>
      </c>
      <c r="L2527" s="65" t="str">
        <f t="shared" ref="L2527:Z2527" si="3447">if($E2527="","",if($E2527="Injured",if(and(L$1=year(today()),L$1&lt;=$I2527,L$1&gt;=$H2527),0,if(and(L$1&lt;=$I2527,L$1&gt;=$H2527),$F2527,"")),if($E2527="Dropped",if(and(L$1&lt;=$I2527,L$1&gt;=$H2527),if(Year($D2527)=L$1,$F2527*0.8,if((year($D2527)+1)=L$1,$F2527*0.6,$F2527*0.4)) ,""),if($E2527="Minors",0,if($E2527="FA Contract",if(and(L$1&lt;=$I2527,L$1&gt;=$H2527),$F2527,""),if($E2527="YP Contract",if(L$1=$H2527,500000,if(L$1=($H2527+1),1000000,if(L$1=($H2527+2),1500000,"")))))))))</f>
        <v/>
      </c>
      <c r="M2527" s="65" t="str">
        <f t="shared" si="3447"/>
        <v/>
      </c>
      <c r="N2527" s="65" t="str">
        <f t="shared" si="3447"/>
        <v/>
      </c>
      <c r="O2527" s="65" t="str">
        <f t="shared" si="3447"/>
        <v/>
      </c>
      <c r="P2527" s="65" t="str">
        <f t="shared" si="3447"/>
        <v/>
      </c>
      <c r="Q2527" s="65" t="str">
        <f t="shared" si="3447"/>
        <v/>
      </c>
      <c r="R2527" s="65" t="str">
        <f t="shared" si="3447"/>
        <v/>
      </c>
      <c r="S2527" s="65" t="str">
        <f t="shared" si="3447"/>
        <v/>
      </c>
      <c r="T2527" s="65" t="str">
        <f t="shared" si="3447"/>
        <v/>
      </c>
      <c r="U2527" s="65" t="str">
        <f t="shared" si="3447"/>
        <v/>
      </c>
      <c r="V2527" s="65" t="str">
        <f t="shared" si="3447"/>
        <v/>
      </c>
      <c r="W2527" s="65" t="str">
        <f t="shared" si="3447"/>
        <v/>
      </c>
      <c r="X2527" s="65" t="str">
        <f t="shared" si="3447"/>
        <v/>
      </c>
      <c r="Y2527" s="65" t="str">
        <f t="shared" si="3447"/>
        <v/>
      </c>
      <c r="Z2527" s="65" t="str">
        <f t="shared" si="3447"/>
        <v/>
      </c>
    </row>
    <row r="2528">
      <c r="B2528" s="23"/>
      <c r="C2528" s="9"/>
      <c r="D2528" s="9"/>
      <c r="E2528" s="9"/>
      <c r="F2528" s="2"/>
      <c r="G2528" s="3"/>
      <c r="I2528" s="64" t="str">
        <f t="shared" si="4"/>
        <v/>
      </c>
      <c r="J2528" s="13" t="str">
        <f t="shared" si="1840"/>
        <v/>
      </c>
      <c r="K2528" s="13" t="str">
        <f t="shared" si="1879"/>
        <v/>
      </c>
      <c r="L2528" s="65" t="str">
        <f t="shared" ref="L2528:Z2528" si="3448">if($E2528="","",if($E2528="Injured",if(and(L$1=year(today()),L$1&lt;=$I2528,L$1&gt;=$H2528),0,if(and(L$1&lt;=$I2528,L$1&gt;=$H2528),$F2528,"")),if($E2528="Dropped",if(and(L$1&lt;=$I2528,L$1&gt;=$H2528),if(Year($D2528)=L$1,$F2528*0.8,if((year($D2528)+1)=L$1,$F2528*0.6,$F2528*0.4)) ,""),if($E2528="Minors",0,if($E2528="FA Contract",if(and(L$1&lt;=$I2528,L$1&gt;=$H2528),$F2528,""),if($E2528="YP Contract",if(L$1=$H2528,500000,if(L$1=($H2528+1),1000000,if(L$1=($H2528+2),1500000,"")))))))))</f>
        <v/>
      </c>
      <c r="M2528" s="65" t="str">
        <f t="shared" si="3448"/>
        <v/>
      </c>
      <c r="N2528" s="65" t="str">
        <f t="shared" si="3448"/>
        <v/>
      </c>
      <c r="O2528" s="65" t="str">
        <f t="shared" si="3448"/>
        <v/>
      </c>
      <c r="P2528" s="65" t="str">
        <f t="shared" si="3448"/>
        <v/>
      </c>
      <c r="Q2528" s="65" t="str">
        <f t="shared" si="3448"/>
        <v/>
      </c>
      <c r="R2528" s="65" t="str">
        <f t="shared" si="3448"/>
        <v/>
      </c>
      <c r="S2528" s="65" t="str">
        <f t="shared" si="3448"/>
        <v/>
      </c>
      <c r="T2528" s="65" t="str">
        <f t="shared" si="3448"/>
        <v/>
      </c>
      <c r="U2528" s="65" t="str">
        <f t="shared" si="3448"/>
        <v/>
      </c>
      <c r="V2528" s="65" t="str">
        <f t="shared" si="3448"/>
        <v/>
      </c>
      <c r="W2528" s="65" t="str">
        <f t="shared" si="3448"/>
        <v/>
      </c>
      <c r="X2528" s="65" t="str">
        <f t="shared" si="3448"/>
        <v/>
      </c>
      <c r="Y2528" s="65" t="str">
        <f t="shared" si="3448"/>
        <v/>
      </c>
      <c r="Z2528" s="65" t="str">
        <f t="shared" si="3448"/>
        <v/>
      </c>
    </row>
    <row r="2529">
      <c r="B2529" s="23"/>
      <c r="C2529" s="9"/>
      <c r="D2529" s="9"/>
      <c r="E2529" s="9"/>
      <c r="F2529" s="2"/>
      <c r="G2529" s="3"/>
      <c r="I2529" s="64" t="str">
        <f t="shared" si="4"/>
        <v/>
      </c>
      <c r="J2529" s="13" t="str">
        <f t="shared" si="1840"/>
        <v/>
      </c>
      <c r="K2529" s="13" t="str">
        <f t="shared" si="1879"/>
        <v/>
      </c>
      <c r="L2529" s="65" t="str">
        <f t="shared" ref="L2529:Z2529" si="3449">if($E2529="","",if($E2529="Injured",if(and(L$1=year(today()),L$1&lt;=$I2529,L$1&gt;=$H2529),0,if(and(L$1&lt;=$I2529,L$1&gt;=$H2529),$F2529,"")),if($E2529="Dropped",if(and(L$1&lt;=$I2529,L$1&gt;=$H2529),if(Year($D2529)=L$1,$F2529*0.8,if((year($D2529)+1)=L$1,$F2529*0.6,$F2529*0.4)) ,""),if($E2529="Minors",0,if($E2529="FA Contract",if(and(L$1&lt;=$I2529,L$1&gt;=$H2529),$F2529,""),if($E2529="YP Contract",if(L$1=$H2529,500000,if(L$1=($H2529+1),1000000,if(L$1=($H2529+2),1500000,"")))))))))</f>
        <v/>
      </c>
      <c r="M2529" s="65" t="str">
        <f t="shared" si="3449"/>
        <v/>
      </c>
      <c r="N2529" s="65" t="str">
        <f t="shared" si="3449"/>
        <v/>
      </c>
      <c r="O2529" s="65" t="str">
        <f t="shared" si="3449"/>
        <v/>
      </c>
      <c r="P2529" s="65" t="str">
        <f t="shared" si="3449"/>
        <v/>
      </c>
      <c r="Q2529" s="65" t="str">
        <f t="shared" si="3449"/>
        <v/>
      </c>
      <c r="R2529" s="65" t="str">
        <f t="shared" si="3449"/>
        <v/>
      </c>
      <c r="S2529" s="65" t="str">
        <f t="shared" si="3449"/>
        <v/>
      </c>
      <c r="T2529" s="65" t="str">
        <f t="shared" si="3449"/>
        <v/>
      </c>
      <c r="U2529" s="65" t="str">
        <f t="shared" si="3449"/>
        <v/>
      </c>
      <c r="V2529" s="65" t="str">
        <f t="shared" si="3449"/>
        <v/>
      </c>
      <c r="W2529" s="65" t="str">
        <f t="shared" si="3449"/>
        <v/>
      </c>
      <c r="X2529" s="65" t="str">
        <f t="shared" si="3449"/>
        <v/>
      </c>
      <c r="Y2529" s="65" t="str">
        <f t="shared" si="3449"/>
        <v/>
      </c>
      <c r="Z2529" s="65" t="str">
        <f t="shared" si="3449"/>
        <v/>
      </c>
    </row>
    <row r="2530">
      <c r="B2530" s="23"/>
      <c r="C2530" s="9"/>
      <c r="D2530" s="9"/>
      <c r="E2530" s="9"/>
      <c r="F2530" s="2"/>
      <c r="G2530" s="3"/>
      <c r="I2530" s="64" t="str">
        <f t="shared" si="4"/>
        <v/>
      </c>
      <c r="J2530" s="13" t="str">
        <f t="shared" si="1840"/>
        <v/>
      </c>
      <c r="K2530" s="13" t="str">
        <f t="shared" si="1879"/>
        <v/>
      </c>
      <c r="L2530" s="65" t="str">
        <f t="shared" ref="L2530:Z2530" si="3450">if($E2530="","",if($E2530="Injured",if(and(L$1=year(today()),L$1&lt;=$I2530,L$1&gt;=$H2530),0,if(and(L$1&lt;=$I2530,L$1&gt;=$H2530),$F2530,"")),if($E2530="Dropped",if(and(L$1&lt;=$I2530,L$1&gt;=$H2530),if(Year($D2530)=L$1,$F2530*0.8,if((year($D2530)+1)=L$1,$F2530*0.6,$F2530*0.4)) ,""),if($E2530="Minors",0,if($E2530="FA Contract",if(and(L$1&lt;=$I2530,L$1&gt;=$H2530),$F2530,""),if($E2530="YP Contract",if(L$1=$H2530,500000,if(L$1=($H2530+1),1000000,if(L$1=($H2530+2),1500000,"")))))))))</f>
        <v/>
      </c>
      <c r="M2530" s="65" t="str">
        <f t="shared" si="3450"/>
        <v/>
      </c>
      <c r="N2530" s="65" t="str">
        <f t="shared" si="3450"/>
        <v/>
      </c>
      <c r="O2530" s="65" t="str">
        <f t="shared" si="3450"/>
        <v/>
      </c>
      <c r="P2530" s="65" t="str">
        <f t="shared" si="3450"/>
        <v/>
      </c>
      <c r="Q2530" s="65" t="str">
        <f t="shared" si="3450"/>
        <v/>
      </c>
      <c r="R2530" s="65" t="str">
        <f t="shared" si="3450"/>
        <v/>
      </c>
      <c r="S2530" s="65" t="str">
        <f t="shared" si="3450"/>
        <v/>
      </c>
      <c r="T2530" s="65" t="str">
        <f t="shared" si="3450"/>
        <v/>
      </c>
      <c r="U2530" s="65" t="str">
        <f t="shared" si="3450"/>
        <v/>
      </c>
      <c r="V2530" s="65" t="str">
        <f t="shared" si="3450"/>
        <v/>
      </c>
      <c r="W2530" s="65" t="str">
        <f t="shared" si="3450"/>
        <v/>
      </c>
      <c r="X2530" s="65" t="str">
        <f t="shared" si="3450"/>
        <v/>
      </c>
      <c r="Y2530" s="65" t="str">
        <f t="shared" si="3450"/>
        <v/>
      </c>
      <c r="Z2530" s="65" t="str">
        <f t="shared" si="3450"/>
        <v/>
      </c>
    </row>
    <row r="2531">
      <c r="B2531" s="23"/>
      <c r="C2531" s="9"/>
      <c r="D2531" s="9"/>
      <c r="E2531" s="9"/>
      <c r="F2531" s="2"/>
      <c r="G2531" s="3"/>
      <c r="I2531" s="64" t="str">
        <f t="shared" si="4"/>
        <v/>
      </c>
      <c r="J2531" s="13" t="str">
        <f t="shared" si="1840"/>
        <v/>
      </c>
      <c r="K2531" s="13" t="str">
        <f t="shared" si="1879"/>
        <v/>
      </c>
      <c r="L2531" s="65" t="str">
        <f t="shared" ref="L2531:Z2531" si="3451">if($E2531="","",if($E2531="Injured",if(and(L$1=year(today()),L$1&lt;=$I2531,L$1&gt;=$H2531),0,if(and(L$1&lt;=$I2531,L$1&gt;=$H2531),$F2531,"")),if($E2531="Dropped",if(and(L$1&lt;=$I2531,L$1&gt;=$H2531),if(Year($D2531)=L$1,$F2531*0.8,if((year($D2531)+1)=L$1,$F2531*0.6,$F2531*0.4)) ,""),if($E2531="Minors",0,if($E2531="FA Contract",if(and(L$1&lt;=$I2531,L$1&gt;=$H2531),$F2531,""),if($E2531="YP Contract",if(L$1=$H2531,500000,if(L$1=($H2531+1),1000000,if(L$1=($H2531+2),1500000,"")))))))))</f>
        <v/>
      </c>
      <c r="M2531" s="65" t="str">
        <f t="shared" si="3451"/>
        <v/>
      </c>
      <c r="N2531" s="65" t="str">
        <f t="shared" si="3451"/>
        <v/>
      </c>
      <c r="O2531" s="65" t="str">
        <f t="shared" si="3451"/>
        <v/>
      </c>
      <c r="P2531" s="65" t="str">
        <f t="shared" si="3451"/>
        <v/>
      </c>
      <c r="Q2531" s="65" t="str">
        <f t="shared" si="3451"/>
        <v/>
      </c>
      <c r="R2531" s="65" t="str">
        <f t="shared" si="3451"/>
        <v/>
      </c>
      <c r="S2531" s="65" t="str">
        <f t="shared" si="3451"/>
        <v/>
      </c>
      <c r="T2531" s="65" t="str">
        <f t="shared" si="3451"/>
        <v/>
      </c>
      <c r="U2531" s="65" t="str">
        <f t="shared" si="3451"/>
        <v/>
      </c>
      <c r="V2531" s="65" t="str">
        <f t="shared" si="3451"/>
        <v/>
      </c>
      <c r="W2531" s="65" t="str">
        <f t="shared" si="3451"/>
        <v/>
      </c>
      <c r="X2531" s="65" t="str">
        <f t="shared" si="3451"/>
        <v/>
      </c>
      <c r="Y2531" s="65" t="str">
        <f t="shared" si="3451"/>
        <v/>
      </c>
      <c r="Z2531" s="65" t="str">
        <f t="shared" si="3451"/>
        <v/>
      </c>
    </row>
    <row r="2532">
      <c r="B2532" s="23"/>
      <c r="C2532" s="9"/>
      <c r="D2532" s="9"/>
      <c r="E2532" s="9"/>
      <c r="F2532" s="2"/>
      <c r="G2532" s="3"/>
      <c r="I2532" s="64" t="str">
        <f t="shared" si="4"/>
        <v/>
      </c>
      <c r="J2532" s="13" t="str">
        <f t="shared" si="1840"/>
        <v/>
      </c>
      <c r="K2532" s="13" t="str">
        <f t="shared" si="1879"/>
        <v/>
      </c>
      <c r="L2532" s="65" t="str">
        <f t="shared" ref="L2532:Z2532" si="3452">if($E2532="","",if($E2532="Injured",if(and(L$1=year(today()),L$1&lt;=$I2532,L$1&gt;=$H2532),0,if(and(L$1&lt;=$I2532,L$1&gt;=$H2532),$F2532,"")),if($E2532="Dropped",if(and(L$1&lt;=$I2532,L$1&gt;=$H2532),if(Year($D2532)=L$1,$F2532*0.8,if((year($D2532)+1)=L$1,$F2532*0.6,$F2532*0.4)) ,""),if($E2532="Minors",0,if($E2532="FA Contract",if(and(L$1&lt;=$I2532,L$1&gt;=$H2532),$F2532,""),if($E2532="YP Contract",if(L$1=$H2532,500000,if(L$1=($H2532+1),1000000,if(L$1=($H2532+2),1500000,"")))))))))</f>
        <v/>
      </c>
      <c r="M2532" s="65" t="str">
        <f t="shared" si="3452"/>
        <v/>
      </c>
      <c r="N2532" s="65" t="str">
        <f t="shared" si="3452"/>
        <v/>
      </c>
      <c r="O2532" s="65" t="str">
        <f t="shared" si="3452"/>
        <v/>
      </c>
      <c r="P2532" s="65" t="str">
        <f t="shared" si="3452"/>
        <v/>
      </c>
      <c r="Q2532" s="65" t="str">
        <f t="shared" si="3452"/>
        <v/>
      </c>
      <c r="R2532" s="65" t="str">
        <f t="shared" si="3452"/>
        <v/>
      </c>
      <c r="S2532" s="65" t="str">
        <f t="shared" si="3452"/>
        <v/>
      </c>
      <c r="T2532" s="65" t="str">
        <f t="shared" si="3452"/>
        <v/>
      </c>
      <c r="U2532" s="65" t="str">
        <f t="shared" si="3452"/>
        <v/>
      </c>
      <c r="V2532" s="65" t="str">
        <f t="shared" si="3452"/>
        <v/>
      </c>
      <c r="W2532" s="65" t="str">
        <f t="shared" si="3452"/>
        <v/>
      </c>
      <c r="X2532" s="65" t="str">
        <f t="shared" si="3452"/>
        <v/>
      </c>
      <c r="Y2532" s="65" t="str">
        <f t="shared" si="3452"/>
        <v/>
      </c>
      <c r="Z2532" s="65" t="str">
        <f t="shared" si="3452"/>
        <v/>
      </c>
    </row>
    <row r="2533">
      <c r="B2533" s="23"/>
      <c r="C2533" s="9"/>
      <c r="D2533" s="9"/>
      <c r="E2533" s="9"/>
      <c r="F2533" s="2"/>
      <c r="G2533" s="3"/>
      <c r="I2533" s="64" t="str">
        <f t="shared" si="4"/>
        <v/>
      </c>
      <c r="J2533" s="13" t="str">
        <f t="shared" si="1840"/>
        <v/>
      </c>
      <c r="K2533" s="13" t="str">
        <f t="shared" si="1879"/>
        <v/>
      </c>
      <c r="L2533" s="65" t="str">
        <f t="shared" ref="L2533:Z2533" si="3453">if($E2533="","",if($E2533="Injured",if(and(L$1=year(today()),L$1&lt;=$I2533,L$1&gt;=$H2533),0,if(and(L$1&lt;=$I2533,L$1&gt;=$H2533),$F2533,"")),if($E2533="Dropped",if(and(L$1&lt;=$I2533,L$1&gt;=$H2533),if(Year($D2533)=L$1,$F2533*0.8,if((year($D2533)+1)=L$1,$F2533*0.6,$F2533*0.4)) ,""),if($E2533="Minors",0,if($E2533="FA Contract",if(and(L$1&lt;=$I2533,L$1&gt;=$H2533),$F2533,""),if($E2533="YP Contract",if(L$1=$H2533,500000,if(L$1=($H2533+1),1000000,if(L$1=($H2533+2),1500000,"")))))))))</f>
        <v/>
      </c>
      <c r="M2533" s="65" t="str">
        <f t="shared" si="3453"/>
        <v/>
      </c>
      <c r="N2533" s="65" t="str">
        <f t="shared" si="3453"/>
        <v/>
      </c>
      <c r="O2533" s="65" t="str">
        <f t="shared" si="3453"/>
        <v/>
      </c>
      <c r="P2533" s="65" t="str">
        <f t="shared" si="3453"/>
        <v/>
      </c>
      <c r="Q2533" s="65" t="str">
        <f t="shared" si="3453"/>
        <v/>
      </c>
      <c r="R2533" s="65" t="str">
        <f t="shared" si="3453"/>
        <v/>
      </c>
      <c r="S2533" s="65" t="str">
        <f t="shared" si="3453"/>
        <v/>
      </c>
      <c r="T2533" s="65" t="str">
        <f t="shared" si="3453"/>
        <v/>
      </c>
      <c r="U2533" s="65" t="str">
        <f t="shared" si="3453"/>
        <v/>
      </c>
      <c r="V2533" s="65" t="str">
        <f t="shared" si="3453"/>
        <v/>
      </c>
      <c r="W2533" s="65" t="str">
        <f t="shared" si="3453"/>
        <v/>
      </c>
      <c r="X2533" s="65" t="str">
        <f t="shared" si="3453"/>
        <v/>
      </c>
      <c r="Y2533" s="65" t="str">
        <f t="shared" si="3453"/>
        <v/>
      </c>
      <c r="Z2533" s="65" t="str">
        <f t="shared" si="3453"/>
        <v/>
      </c>
    </row>
    <row r="2534">
      <c r="B2534" s="23"/>
      <c r="C2534" s="9"/>
      <c r="D2534" s="9"/>
      <c r="E2534" s="9"/>
      <c r="F2534" s="2"/>
      <c r="G2534" s="3"/>
      <c r="I2534" s="64" t="str">
        <f t="shared" si="4"/>
        <v/>
      </c>
      <c r="J2534" s="13" t="str">
        <f t="shared" si="1840"/>
        <v/>
      </c>
      <c r="K2534" s="13" t="str">
        <f t="shared" si="1879"/>
        <v/>
      </c>
      <c r="L2534" s="65" t="str">
        <f t="shared" ref="L2534:Z2534" si="3454">if($E2534="","",if($E2534="Injured",if(and(L$1=year(today()),L$1&lt;=$I2534,L$1&gt;=$H2534),0,if(and(L$1&lt;=$I2534,L$1&gt;=$H2534),$F2534,"")),if($E2534="Dropped",if(and(L$1&lt;=$I2534,L$1&gt;=$H2534),if(Year($D2534)=L$1,$F2534*0.8,if((year($D2534)+1)=L$1,$F2534*0.6,$F2534*0.4)) ,""),if($E2534="Minors",0,if($E2534="FA Contract",if(and(L$1&lt;=$I2534,L$1&gt;=$H2534),$F2534,""),if($E2534="YP Contract",if(L$1=$H2534,500000,if(L$1=($H2534+1),1000000,if(L$1=($H2534+2),1500000,"")))))))))</f>
        <v/>
      </c>
      <c r="M2534" s="65" t="str">
        <f t="shared" si="3454"/>
        <v/>
      </c>
      <c r="N2534" s="65" t="str">
        <f t="shared" si="3454"/>
        <v/>
      </c>
      <c r="O2534" s="65" t="str">
        <f t="shared" si="3454"/>
        <v/>
      </c>
      <c r="P2534" s="65" t="str">
        <f t="shared" si="3454"/>
        <v/>
      </c>
      <c r="Q2534" s="65" t="str">
        <f t="shared" si="3454"/>
        <v/>
      </c>
      <c r="R2534" s="65" t="str">
        <f t="shared" si="3454"/>
        <v/>
      </c>
      <c r="S2534" s="65" t="str">
        <f t="shared" si="3454"/>
        <v/>
      </c>
      <c r="T2534" s="65" t="str">
        <f t="shared" si="3454"/>
        <v/>
      </c>
      <c r="U2534" s="65" t="str">
        <f t="shared" si="3454"/>
        <v/>
      </c>
      <c r="V2534" s="65" t="str">
        <f t="shared" si="3454"/>
        <v/>
      </c>
      <c r="W2534" s="65" t="str">
        <f t="shared" si="3454"/>
        <v/>
      </c>
      <c r="X2534" s="65" t="str">
        <f t="shared" si="3454"/>
        <v/>
      </c>
      <c r="Y2534" s="65" t="str">
        <f t="shared" si="3454"/>
        <v/>
      </c>
      <c r="Z2534" s="65" t="str">
        <f t="shared" si="3454"/>
        <v/>
      </c>
    </row>
    <row r="2535">
      <c r="B2535" s="23"/>
      <c r="C2535" s="9"/>
      <c r="D2535" s="9"/>
      <c r="E2535" s="9"/>
      <c r="F2535" s="2"/>
      <c r="G2535" s="3"/>
      <c r="I2535" s="64" t="str">
        <f t="shared" si="4"/>
        <v/>
      </c>
      <c r="J2535" s="13" t="str">
        <f t="shared" si="1840"/>
        <v/>
      </c>
      <c r="K2535" s="13" t="str">
        <f t="shared" si="1879"/>
        <v/>
      </c>
      <c r="L2535" s="65" t="str">
        <f t="shared" ref="L2535:Z2535" si="3455">if($E2535="","",if($E2535="Injured",if(and(L$1=year(today()),L$1&lt;=$I2535,L$1&gt;=$H2535),0,if(and(L$1&lt;=$I2535,L$1&gt;=$H2535),$F2535,"")),if($E2535="Dropped",if(and(L$1&lt;=$I2535,L$1&gt;=$H2535),if(Year($D2535)=L$1,$F2535*0.8,if((year($D2535)+1)=L$1,$F2535*0.6,$F2535*0.4)) ,""),if($E2535="Minors",0,if($E2535="FA Contract",if(and(L$1&lt;=$I2535,L$1&gt;=$H2535),$F2535,""),if($E2535="YP Contract",if(L$1=$H2535,500000,if(L$1=($H2535+1),1000000,if(L$1=($H2535+2),1500000,"")))))))))</f>
        <v/>
      </c>
      <c r="M2535" s="65" t="str">
        <f t="shared" si="3455"/>
        <v/>
      </c>
      <c r="N2535" s="65" t="str">
        <f t="shared" si="3455"/>
        <v/>
      </c>
      <c r="O2535" s="65" t="str">
        <f t="shared" si="3455"/>
        <v/>
      </c>
      <c r="P2535" s="65" t="str">
        <f t="shared" si="3455"/>
        <v/>
      </c>
      <c r="Q2535" s="65" t="str">
        <f t="shared" si="3455"/>
        <v/>
      </c>
      <c r="R2535" s="65" t="str">
        <f t="shared" si="3455"/>
        <v/>
      </c>
      <c r="S2535" s="65" t="str">
        <f t="shared" si="3455"/>
        <v/>
      </c>
      <c r="T2535" s="65" t="str">
        <f t="shared" si="3455"/>
        <v/>
      </c>
      <c r="U2535" s="65" t="str">
        <f t="shared" si="3455"/>
        <v/>
      </c>
      <c r="V2535" s="65" t="str">
        <f t="shared" si="3455"/>
        <v/>
      </c>
      <c r="W2535" s="65" t="str">
        <f t="shared" si="3455"/>
        <v/>
      </c>
      <c r="X2535" s="65" t="str">
        <f t="shared" si="3455"/>
        <v/>
      </c>
      <c r="Y2535" s="65" t="str">
        <f t="shared" si="3455"/>
        <v/>
      </c>
      <c r="Z2535" s="65" t="str">
        <f t="shared" si="3455"/>
        <v/>
      </c>
    </row>
    <row r="2536">
      <c r="B2536" s="23"/>
      <c r="C2536" s="9"/>
      <c r="D2536" s="9"/>
      <c r="E2536" s="9"/>
      <c r="F2536" s="2"/>
      <c r="G2536" s="3"/>
      <c r="I2536" s="64" t="str">
        <f t="shared" si="4"/>
        <v/>
      </c>
      <c r="J2536" s="13" t="str">
        <f t="shared" si="1840"/>
        <v/>
      </c>
      <c r="K2536" s="13" t="str">
        <f t="shared" si="1879"/>
        <v/>
      </c>
      <c r="L2536" s="65" t="str">
        <f t="shared" ref="L2536:Z2536" si="3456">if($E2536="","",if($E2536="Injured",if(and(L$1=year(today()),L$1&lt;=$I2536,L$1&gt;=$H2536),0,if(and(L$1&lt;=$I2536,L$1&gt;=$H2536),$F2536,"")),if($E2536="Dropped",if(and(L$1&lt;=$I2536,L$1&gt;=$H2536),if(Year($D2536)=L$1,$F2536*0.8,if((year($D2536)+1)=L$1,$F2536*0.6,$F2536*0.4)) ,""),if($E2536="Minors",0,if($E2536="FA Contract",if(and(L$1&lt;=$I2536,L$1&gt;=$H2536),$F2536,""),if($E2536="YP Contract",if(L$1=$H2536,500000,if(L$1=($H2536+1),1000000,if(L$1=($H2536+2),1500000,"")))))))))</f>
        <v/>
      </c>
      <c r="M2536" s="65" t="str">
        <f t="shared" si="3456"/>
        <v/>
      </c>
      <c r="N2536" s="65" t="str">
        <f t="shared" si="3456"/>
        <v/>
      </c>
      <c r="O2536" s="65" t="str">
        <f t="shared" si="3456"/>
        <v/>
      </c>
      <c r="P2536" s="65" t="str">
        <f t="shared" si="3456"/>
        <v/>
      </c>
      <c r="Q2536" s="65" t="str">
        <f t="shared" si="3456"/>
        <v/>
      </c>
      <c r="R2536" s="65" t="str">
        <f t="shared" si="3456"/>
        <v/>
      </c>
      <c r="S2536" s="65" t="str">
        <f t="shared" si="3456"/>
        <v/>
      </c>
      <c r="T2536" s="65" t="str">
        <f t="shared" si="3456"/>
        <v/>
      </c>
      <c r="U2536" s="65" t="str">
        <f t="shared" si="3456"/>
        <v/>
      </c>
      <c r="V2536" s="65" t="str">
        <f t="shared" si="3456"/>
        <v/>
      </c>
      <c r="W2536" s="65" t="str">
        <f t="shared" si="3456"/>
        <v/>
      </c>
      <c r="X2536" s="65" t="str">
        <f t="shared" si="3456"/>
        <v/>
      </c>
      <c r="Y2536" s="65" t="str">
        <f t="shared" si="3456"/>
        <v/>
      </c>
      <c r="Z2536" s="65" t="str">
        <f t="shared" si="3456"/>
        <v/>
      </c>
    </row>
    <row r="2537">
      <c r="B2537" s="23"/>
      <c r="C2537" s="9"/>
      <c r="D2537" s="9"/>
      <c r="E2537" s="9"/>
      <c r="F2537" s="2"/>
      <c r="G2537" s="3"/>
      <c r="I2537" s="64" t="str">
        <f t="shared" si="4"/>
        <v/>
      </c>
      <c r="J2537" s="13" t="str">
        <f t="shared" si="1840"/>
        <v/>
      </c>
      <c r="K2537" s="13" t="str">
        <f t="shared" si="1879"/>
        <v/>
      </c>
      <c r="L2537" s="65" t="str">
        <f t="shared" ref="L2537:Z2537" si="3457">if($E2537="","",if($E2537="Injured",if(and(L$1=year(today()),L$1&lt;=$I2537,L$1&gt;=$H2537),0,if(and(L$1&lt;=$I2537,L$1&gt;=$H2537),$F2537,"")),if($E2537="Dropped",if(and(L$1&lt;=$I2537,L$1&gt;=$H2537),if(Year($D2537)=L$1,$F2537*0.8,if((year($D2537)+1)=L$1,$F2537*0.6,$F2537*0.4)) ,""),if($E2537="Minors",0,if($E2537="FA Contract",if(and(L$1&lt;=$I2537,L$1&gt;=$H2537),$F2537,""),if($E2537="YP Contract",if(L$1=$H2537,500000,if(L$1=($H2537+1),1000000,if(L$1=($H2537+2),1500000,"")))))))))</f>
        <v/>
      </c>
      <c r="M2537" s="65" t="str">
        <f t="shared" si="3457"/>
        <v/>
      </c>
      <c r="N2537" s="65" t="str">
        <f t="shared" si="3457"/>
        <v/>
      </c>
      <c r="O2537" s="65" t="str">
        <f t="shared" si="3457"/>
        <v/>
      </c>
      <c r="P2537" s="65" t="str">
        <f t="shared" si="3457"/>
        <v/>
      </c>
      <c r="Q2537" s="65" t="str">
        <f t="shared" si="3457"/>
        <v/>
      </c>
      <c r="R2537" s="65" t="str">
        <f t="shared" si="3457"/>
        <v/>
      </c>
      <c r="S2537" s="65" t="str">
        <f t="shared" si="3457"/>
        <v/>
      </c>
      <c r="T2537" s="65" t="str">
        <f t="shared" si="3457"/>
        <v/>
      </c>
      <c r="U2537" s="65" t="str">
        <f t="shared" si="3457"/>
        <v/>
      </c>
      <c r="V2537" s="65" t="str">
        <f t="shared" si="3457"/>
        <v/>
      </c>
      <c r="W2537" s="65" t="str">
        <f t="shared" si="3457"/>
        <v/>
      </c>
      <c r="X2537" s="65" t="str">
        <f t="shared" si="3457"/>
        <v/>
      </c>
      <c r="Y2537" s="65" t="str">
        <f t="shared" si="3457"/>
        <v/>
      </c>
      <c r="Z2537" s="65" t="str">
        <f t="shared" si="3457"/>
        <v/>
      </c>
    </row>
    <row r="2538">
      <c r="B2538" s="23"/>
      <c r="C2538" s="9"/>
      <c r="D2538" s="9"/>
      <c r="E2538" s="9"/>
      <c r="F2538" s="2"/>
      <c r="G2538" s="3"/>
      <c r="I2538" s="64" t="str">
        <f t="shared" si="4"/>
        <v/>
      </c>
      <c r="J2538" s="13" t="str">
        <f t="shared" si="1840"/>
        <v/>
      </c>
      <c r="K2538" s="13" t="str">
        <f t="shared" si="1879"/>
        <v/>
      </c>
      <c r="L2538" s="65" t="str">
        <f t="shared" ref="L2538:Z2538" si="3458">if($E2538="","",if($E2538="Injured",if(and(L$1=year(today()),L$1&lt;=$I2538,L$1&gt;=$H2538),0,if(and(L$1&lt;=$I2538,L$1&gt;=$H2538),$F2538,"")),if($E2538="Dropped",if(and(L$1&lt;=$I2538,L$1&gt;=$H2538),if(Year($D2538)=L$1,$F2538*0.8,if((year($D2538)+1)=L$1,$F2538*0.6,$F2538*0.4)) ,""),if($E2538="Minors",0,if($E2538="FA Contract",if(and(L$1&lt;=$I2538,L$1&gt;=$H2538),$F2538,""),if($E2538="YP Contract",if(L$1=$H2538,500000,if(L$1=($H2538+1),1000000,if(L$1=($H2538+2),1500000,"")))))))))</f>
        <v/>
      </c>
      <c r="M2538" s="65" t="str">
        <f t="shared" si="3458"/>
        <v/>
      </c>
      <c r="N2538" s="65" t="str">
        <f t="shared" si="3458"/>
        <v/>
      </c>
      <c r="O2538" s="65" t="str">
        <f t="shared" si="3458"/>
        <v/>
      </c>
      <c r="P2538" s="65" t="str">
        <f t="shared" si="3458"/>
        <v/>
      </c>
      <c r="Q2538" s="65" t="str">
        <f t="shared" si="3458"/>
        <v/>
      </c>
      <c r="R2538" s="65" t="str">
        <f t="shared" si="3458"/>
        <v/>
      </c>
      <c r="S2538" s="65" t="str">
        <f t="shared" si="3458"/>
        <v/>
      </c>
      <c r="T2538" s="65" t="str">
        <f t="shared" si="3458"/>
        <v/>
      </c>
      <c r="U2538" s="65" t="str">
        <f t="shared" si="3458"/>
        <v/>
      </c>
      <c r="V2538" s="65" t="str">
        <f t="shared" si="3458"/>
        <v/>
      </c>
      <c r="W2538" s="65" t="str">
        <f t="shared" si="3458"/>
        <v/>
      </c>
      <c r="X2538" s="65" t="str">
        <f t="shared" si="3458"/>
        <v/>
      </c>
      <c r="Y2538" s="65" t="str">
        <f t="shared" si="3458"/>
        <v/>
      </c>
      <c r="Z2538" s="65" t="str">
        <f t="shared" si="3458"/>
        <v/>
      </c>
    </row>
    <row r="2539">
      <c r="B2539" s="23"/>
      <c r="C2539" s="9"/>
      <c r="D2539" s="9"/>
      <c r="E2539" s="9"/>
      <c r="F2539" s="2"/>
      <c r="G2539" s="3"/>
      <c r="I2539" s="64" t="str">
        <f t="shared" si="4"/>
        <v/>
      </c>
      <c r="J2539" s="13" t="str">
        <f t="shared" si="1840"/>
        <v/>
      </c>
      <c r="K2539" s="13" t="str">
        <f t="shared" si="1879"/>
        <v/>
      </c>
      <c r="L2539" s="65" t="str">
        <f t="shared" ref="L2539:Z2539" si="3459">if($E2539="","",if($E2539="Injured",if(and(L$1=year(today()),L$1&lt;=$I2539,L$1&gt;=$H2539),0,if(and(L$1&lt;=$I2539,L$1&gt;=$H2539),$F2539,"")),if($E2539="Dropped",if(and(L$1&lt;=$I2539,L$1&gt;=$H2539),if(Year($D2539)=L$1,$F2539*0.8,if((year($D2539)+1)=L$1,$F2539*0.6,$F2539*0.4)) ,""),if($E2539="Minors",0,if($E2539="FA Contract",if(and(L$1&lt;=$I2539,L$1&gt;=$H2539),$F2539,""),if($E2539="YP Contract",if(L$1=$H2539,500000,if(L$1=($H2539+1),1000000,if(L$1=($H2539+2),1500000,"")))))))))</f>
        <v/>
      </c>
      <c r="M2539" s="65" t="str">
        <f t="shared" si="3459"/>
        <v/>
      </c>
      <c r="N2539" s="65" t="str">
        <f t="shared" si="3459"/>
        <v/>
      </c>
      <c r="O2539" s="65" t="str">
        <f t="shared" si="3459"/>
        <v/>
      </c>
      <c r="P2539" s="65" t="str">
        <f t="shared" si="3459"/>
        <v/>
      </c>
      <c r="Q2539" s="65" t="str">
        <f t="shared" si="3459"/>
        <v/>
      </c>
      <c r="R2539" s="65" t="str">
        <f t="shared" si="3459"/>
        <v/>
      </c>
      <c r="S2539" s="65" t="str">
        <f t="shared" si="3459"/>
        <v/>
      </c>
      <c r="T2539" s="65" t="str">
        <f t="shared" si="3459"/>
        <v/>
      </c>
      <c r="U2539" s="65" t="str">
        <f t="shared" si="3459"/>
        <v/>
      </c>
      <c r="V2539" s="65" t="str">
        <f t="shared" si="3459"/>
        <v/>
      </c>
      <c r="W2539" s="65" t="str">
        <f t="shared" si="3459"/>
        <v/>
      </c>
      <c r="X2539" s="65" t="str">
        <f t="shared" si="3459"/>
        <v/>
      </c>
      <c r="Y2539" s="65" t="str">
        <f t="shared" si="3459"/>
        <v/>
      </c>
      <c r="Z2539" s="65" t="str">
        <f t="shared" si="3459"/>
        <v/>
      </c>
    </row>
    <row r="2540">
      <c r="B2540" s="23"/>
      <c r="C2540" s="9"/>
      <c r="D2540" s="9"/>
      <c r="E2540" s="9"/>
      <c r="F2540" s="2"/>
      <c r="G2540" s="3"/>
      <c r="I2540" s="64" t="str">
        <f t="shared" si="4"/>
        <v/>
      </c>
      <c r="J2540" s="13" t="str">
        <f t="shared" si="1840"/>
        <v/>
      </c>
      <c r="K2540" s="13" t="str">
        <f t="shared" si="1879"/>
        <v/>
      </c>
      <c r="L2540" s="65" t="str">
        <f t="shared" ref="L2540:Z2540" si="3460">if($E2540="","",if($E2540="Injured",if(and(L$1=year(today()),L$1&lt;=$I2540,L$1&gt;=$H2540),0,if(and(L$1&lt;=$I2540,L$1&gt;=$H2540),$F2540,"")),if($E2540="Dropped",if(and(L$1&lt;=$I2540,L$1&gt;=$H2540),if(Year($D2540)=L$1,$F2540*0.8,if((year($D2540)+1)=L$1,$F2540*0.6,$F2540*0.4)) ,""),if($E2540="Minors",0,if($E2540="FA Contract",if(and(L$1&lt;=$I2540,L$1&gt;=$H2540),$F2540,""),if($E2540="YP Contract",if(L$1=$H2540,500000,if(L$1=($H2540+1),1000000,if(L$1=($H2540+2),1500000,"")))))))))</f>
        <v/>
      </c>
      <c r="M2540" s="65" t="str">
        <f t="shared" si="3460"/>
        <v/>
      </c>
      <c r="N2540" s="65" t="str">
        <f t="shared" si="3460"/>
        <v/>
      </c>
      <c r="O2540" s="65" t="str">
        <f t="shared" si="3460"/>
        <v/>
      </c>
      <c r="P2540" s="65" t="str">
        <f t="shared" si="3460"/>
        <v/>
      </c>
      <c r="Q2540" s="65" t="str">
        <f t="shared" si="3460"/>
        <v/>
      </c>
      <c r="R2540" s="65" t="str">
        <f t="shared" si="3460"/>
        <v/>
      </c>
      <c r="S2540" s="65" t="str">
        <f t="shared" si="3460"/>
        <v/>
      </c>
      <c r="T2540" s="65" t="str">
        <f t="shared" si="3460"/>
        <v/>
      </c>
      <c r="U2540" s="65" t="str">
        <f t="shared" si="3460"/>
        <v/>
      </c>
      <c r="V2540" s="65" t="str">
        <f t="shared" si="3460"/>
        <v/>
      </c>
      <c r="W2540" s="65" t="str">
        <f t="shared" si="3460"/>
        <v/>
      </c>
      <c r="X2540" s="65" t="str">
        <f t="shared" si="3460"/>
        <v/>
      </c>
      <c r="Y2540" s="65" t="str">
        <f t="shared" si="3460"/>
        <v/>
      </c>
      <c r="Z2540" s="65" t="str">
        <f t="shared" si="3460"/>
        <v/>
      </c>
    </row>
    <row r="2541">
      <c r="B2541" s="23"/>
      <c r="C2541" s="9"/>
      <c r="D2541" s="9"/>
      <c r="E2541" s="9"/>
      <c r="F2541" s="2"/>
      <c r="G2541" s="3"/>
      <c r="I2541" s="64" t="str">
        <f t="shared" si="4"/>
        <v/>
      </c>
      <c r="J2541" s="13" t="str">
        <f t="shared" si="1840"/>
        <v/>
      </c>
      <c r="K2541" s="13" t="str">
        <f t="shared" si="1879"/>
        <v/>
      </c>
      <c r="L2541" s="65" t="str">
        <f t="shared" ref="L2541:Z2541" si="3461">if($E2541="","",if($E2541="Injured",if(and(L$1=year(today()),L$1&lt;=$I2541,L$1&gt;=$H2541),0,if(and(L$1&lt;=$I2541,L$1&gt;=$H2541),$F2541,"")),if($E2541="Dropped",if(and(L$1&lt;=$I2541,L$1&gt;=$H2541),if(Year($D2541)=L$1,$F2541*0.8,if((year($D2541)+1)=L$1,$F2541*0.6,$F2541*0.4)) ,""),if($E2541="Minors",0,if($E2541="FA Contract",if(and(L$1&lt;=$I2541,L$1&gt;=$H2541),$F2541,""),if($E2541="YP Contract",if(L$1=$H2541,500000,if(L$1=($H2541+1),1000000,if(L$1=($H2541+2),1500000,"")))))))))</f>
        <v/>
      </c>
      <c r="M2541" s="65" t="str">
        <f t="shared" si="3461"/>
        <v/>
      </c>
      <c r="N2541" s="65" t="str">
        <f t="shared" si="3461"/>
        <v/>
      </c>
      <c r="O2541" s="65" t="str">
        <f t="shared" si="3461"/>
        <v/>
      </c>
      <c r="P2541" s="65" t="str">
        <f t="shared" si="3461"/>
        <v/>
      </c>
      <c r="Q2541" s="65" t="str">
        <f t="shared" si="3461"/>
        <v/>
      </c>
      <c r="R2541" s="65" t="str">
        <f t="shared" si="3461"/>
        <v/>
      </c>
      <c r="S2541" s="65" t="str">
        <f t="shared" si="3461"/>
        <v/>
      </c>
      <c r="T2541" s="65" t="str">
        <f t="shared" si="3461"/>
        <v/>
      </c>
      <c r="U2541" s="65" t="str">
        <f t="shared" si="3461"/>
        <v/>
      </c>
      <c r="V2541" s="65" t="str">
        <f t="shared" si="3461"/>
        <v/>
      </c>
      <c r="W2541" s="65" t="str">
        <f t="shared" si="3461"/>
        <v/>
      </c>
      <c r="X2541" s="65" t="str">
        <f t="shared" si="3461"/>
        <v/>
      </c>
      <c r="Y2541" s="65" t="str">
        <f t="shared" si="3461"/>
        <v/>
      </c>
      <c r="Z2541" s="65" t="str">
        <f t="shared" si="3461"/>
        <v/>
      </c>
    </row>
    <row r="2542">
      <c r="B2542" s="23"/>
      <c r="C2542" s="9"/>
      <c r="D2542" s="9"/>
      <c r="E2542" s="9"/>
      <c r="F2542" s="2"/>
      <c r="G2542" s="3"/>
      <c r="I2542" s="64" t="str">
        <f t="shared" si="4"/>
        <v/>
      </c>
      <c r="J2542" s="13" t="str">
        <f t="shared" si="1840"/>
        <v/>
      </c>
      <c r="K2542" s="13" t="str">
        <f t="shared" si="1879"/>
        <v/>
      </c>
      <c r="L2542" s="65" t="str">
        <f t="shared" ref="L2542:Z2542" si="3462">if($E2542="","",if($E2542="Injured",if(and(L$1=year(today()),L$1&lt;=$I2542,L$1&gt;=$H2542),0,if(and(L$1&lt;=$I2542,L$1&gt;=$H2542),$F2542,"")),if($E2542="Dropped",if(and(L$1&lt;=$I2542,L$1&gt;=$H2542),if(Year($D2542)=L$1,$F2542*0.8,if((year($D2542)+1)=L$1,$F2542*0.6,$F2542*0.4)) ,""),if($E2542="Minors",0,if($E2542="FA Contract",if(and(L$1&lt;=$I2542,L$1&gt;=$H2542),$F2542,""),if($E2542="YP Contract",if(L$1=$H2542,500000,if(L$1=($H2542+1),1000000,if(L$1=($H2542+2),1500000,"")))))))))</f>
        <v/>
      </c>
      <c r="M2542" s="65" t="str">
        <f t="shared" si="3462"/>
        <v/>
      </c>
      <c r="N2542" s="65" t="str">
        <f t="shared" si="3462"/>
        <v/>
      </c>
      <c r="O2542" s="65" t="str">
        <f t="shared" si="3462"/>
        <v/>
      </c>
      <c r="P2542" s="65" t="str">
        <f t="shared" si="3462"/>
        <v/>
      </c>
      <c r="Q2542" s="65" t="str">
        <f t="shared" si="3462"/>
        <v/>
      </c>
      <c r="R2542" s="65" t="str">
        <f t="shared" si="3462"/>
        <v/>
      </c>
      <c r="S2542" s="65" t="str">
        <f t="shared" si="3462"/>
        <v/>
      </c>
      <c r="T2542" s="65" t="str">
        <f t="shared" si="3462"/>
        <v/>
      </c>
      <c r="U2542" s="65" t="str">
        <f t="shared" si="3462"/>
        <v/>
      </c>
      <c r="V2542" s="65" t="str">
        <f t="shared" si="3462"/>
        <v/>
      </c>
      <c r="W2542" s="65" t="str">
        <f t="shared" si="3462"/>
        <v/>
      </c>
      <c r="X2542" s="65" t="str">
        <f t="shared" si="3462"/>
        <v/>
      </c>
      <c r="Y2542" s="65" t="str">
        <f t="shared" si="3462"/>
        <v/>
      </c>
      <c r="Z2542" s="65" t="str">
        <f t="shared" si="3462"/>
        <v/>
      </c>
    </row>
    <row r="2543">
      <c r="B2543" s="23"/>
      <c r="C2543" s="9"/>
      <c r="D2543" s="9"/>
      <c r="E2543" s="9"/>
      <c r="F2543" s="2"/>
      <c r="G2543" s="3"/>
      <c r="I2543" s="64" t="str">
        <f t="shared" si="4"/>
        <v/>
      </c>
      <c r="J2543" s="13" t="str">
        <f t="shared" si="1840"/>
        <v/>
      </c>
      <c r="K2543" s="13" t="str">
        <f t="shared" si="1879"/>
        <v/>
      </c>
      <c r="L2543" s="65" t="str">
        <f t="shared" ref="L2543:Z2543" si="3463">if($E2543="","",if($E2543="Injured",if(and(L$1=year(today()),L$1&lt;=$I2543,L$1&gt;=$H2543),0,if(and(L$1&lt;=$I2543,L$1&gt;=$H2543),$F2543,"")),if($E2543="Dropped",if(and(L$1&lt;=$I2543,L$1&gt;=$H2543),if(Year($D2543)=L$1,$F2543*0.8,if((year($D2543)+1)=L$1,$F2543*0.6,$F2543*0.4)) ,""),if($E2543="Minors",0,if($E2543="FA Contract",if(and(L$1&lt;=$I2543,L$1&gt;=$H2543),$F2543,""),if($E2543="YP Contract",if(L$1=$H2543,500000,if(L$1=($H2543+1),1000000,if(L$1=($H2543+2),1500000,"")))))))))</f>
        <v/>
      </c>
      <c r="M2543" s="65" t="str">
        <f t="shared" si="3463"/>
        <v/>
      </c>
      <c r="N2543" s="65" t="str">
        <f t="shared" si="3463"/>
        <v/>
      </c>
      <c r="O2543" s="65" t="str">
        <f t="shared" si="3463"/>
        <v/>
      </c>
      <c r="P2543" s="65" t="str">
        <f t="shared" si="3463"/>
        <v/>
      </c>
      <c r="Q2543" s="65" t="str">
        <f t="shared" si="3463"/>
        <v/>
      </c>
      <c r="R2543" s="65" t="str">
        <f t="shared" si="3463"/>
        <v/>
      </c>
      <c r="S2543" s="65" t="str">
        <f t="shared" si="3463"/>
        <v/>
      </c>
      <c r="T2543" s="65" t="str">
        <f t="shared" si="3463"/>
        <v/>
      </c>
      <c r="U2543" s="65" t="str">
        <f t="shared" si="3463"/>
        <v/>
      </c>
      <c r="V2543" s="65" t="str">
        <f t="shared" si="3463"/>
        <v/>
      </c>
      <c r="W2543" s="65" t="str">
        <f t="shared" si="3463"/>
        <v/>
      </c>
      <c r="X2543" s="65" t="str">
        <f t="shared" si="3463"/>
        <v/>
      </c>
      <c r="Y2543" s="65" t="str">
        <f t="shared" si="3463"/>
        <v/>
      </c>
      <c r="Z2543" s="65" t="str">
        <f t="shared" si="3463"/>
        <v/>
      </c>
    </row>
    <row r="2544">
      <c r="B2544" s="23"/>
      <c r="C2544" s="9"/>
      <c r="D2544" s="9"/>
      <c r="E2544" s="9"/>
      <c r="F2544" s="2"/>
      <c r="G2544" s="3"/>
      <c r="I2544" s="64" t="str">
        <f t="shared" si="4"/>
        <v/>
      </c>
      <c r="J2544" s="13" t="str">
        <f t="shared" si="1840"/>
        <v/>
      </c>
      <c r="K2544" s="13" t="str">
        <f t="shared" si="1879"/>
        <v/>
      </c>
      <c r="L2544" s="65" t="str">
        <f t="shared" ref="L2544:Z2544" si="3464">if($E2544="","",if($E2544="Injured",if(and(L$1=year(today()),L$1&lt;=$I2544,L$1&gt;=$H2544),0,if(and(L$1&lt;=$I2544,L$1&gt;=$H2544),$F2544,"")),if($E2544="Dropped",if(and(L$1&lt;=$I2544,L$1&gt;=$H2544),if(Year($D2544)=L$1,$F2544*0.8,if((year($D2544)+1)=L$1,$F2544*0.6,$F2544*0.4)) ,""),if($E2544="Minors",0,if($E2544="FA Contract",if(and(L$1&lt;=$I2544,L$1&gt;=$H2544),$F2544,""),if($E2544="YP Contract",if(L$1=$H2544,500000,if(L$1=($H2544+1),1000000,if(L$1=($H2544+2),1500000,"")))))))))</f>
        <v/>
      </c>
      <c r="M2544" s="65" t="str">
        <f t="shared" si="3464"/>
        <v/>
      </c>
      <c r="N2544" s="65" t="str">
        <f t="shared" si="3464"/>
        <v/>
      </c>
      <c r="O2544" s="65" t="str">
        <f t="shared" si="3464"/>
        <v/>
      </c>
      <c r="P2544" s="65" t="str">
        <f t="shared" si="3464"/>
        <v/>
      </c>
      <c r="Q2544" s="65" t="str">
        <f t="shared" si="3464"/>
        <v/>
      </c>
      <c r="R2544" s="65" t="str">
        <f t="shared" si="3464"/>
        <v/>
      </c>
      <c r="S2544" s="65" t="str">
        <f t="shared" si="3464"/>
        <v/>
      </c>
      <c r="T2544" s="65" t="str">
        <f t="shared" si="3464"/>
        <v/>
      </c>
      <c r="U2544" s="65" t="str">
        <f t="shared" si="3464"/>
        <v/>
      </c>
      <c r="V2544" s="65" t="str">
        <f t="shared" si="3464"/>
        <v/>
      </c>
      <c r="W2544" s="65" t="str">
        <f t="shared" si="3464"/>
        <v/>
      </c>
      <c r="X2544" s="65" t="str">
        <f t="shared" si="3464"/>
        <v/>
      </c>
      <c r="Y2544" s="65" t="str">
        <f t="shared" si="3464"/>
        <v/>
      </c>
      <c r="Z2544" s="65" t="str">
        <f t="shared" si="3464"/>
        <v/>
      </c>
    </row>
    <row r="2545">
      <c r="B2545" s="23"/>
      <c r="C2545" s="9"/>
      <c r="D2545" s="9"/>
      <c r="E2545" s="9"/>
      <c r="F2545" s="2"/>
      <c r="G2545" s="3"/>
      <c r="I2545" s="64" t="str">
        <f t="shared" si="4"/>
        <v/>
      </c>
      <c r="J2545" s="13" t="str">
        <f t="shared" si="1840"/>
        <v/>
      </c>
      <c r="K2545" s="13" t="str">
        <f t="shared" si="1879"/>
        <v/>
      </c>
      <c r="L2545" s="65" t="str">
        <f t="shared" ref="L2545:Z2545" si="3465">if($E2545="","",if($E2545="Injured",if(and(L$1=year(today()),L$1&lt;=$I2545,L$1&gt;=$H2545),0,if(and(L$1&lt;=$I2545,L$1&gt;=$H2545),$F2545,"")),if($E2545="Dropped",if(and(L$1&lt;=$I2545,L$1&gt;=$H2545),if(Year($D2545)=L$1,$F2545*0.8,if((year($D2545)+1)=L$1,$F2545*0.6,$F2545*0.4)) ,""),if($E2545="Minors",0,if($E2545="FA Contract",if(and(L$1&lt;=$I2545,L$1&gt;=$H2545),$F2545,""),if($E2545="YP Contract",if(L$1=$H2545,500000,if(L$1=($H2545+1),1000000,if(L$1=($H2545+2),1500000,"")))))))))</f>
        <v/>
      </c>
      <c r="M2545" s="65" t="str">
        <f t="shared" si="3465"/>
        <v/>
      </c>
      <c r="N2545" s="65" t="str">
        <f t="shared" si="3465"/>
        <v/>
      </c>
      <c r="O2545" s="65" t="str">
        <f t="shared" si="3465"/>
        <v/>
      </c>
      <c r="P2545" s="65" t="str">
        <f t="shared" si="3465"/>
        <v/>
      </c>
      <c r="Q2545" s="65" t="str">
        <f t="shared" si="3465"/>
        <v/>
      </c>
      <c r="R2545" s="65" t="str">
        <f t="shared" si="3465"/>
        <v/>
      </c>
      <c r="S2545" s="65" t="str">
        <f t="shared" si="3465"/>
        <v/>
      </c>
      <c r="T2545" s="65" t="str">
        <f t="shared" si="3465"/>
        <v/>
      </c>
      <c r="U2545" s="65" t="str">
        <f t="shared" si="3465"/>
        <v/>
      </c>
      <c r="V2545" s="65" t="str">
        <f t="shared" si="3465"/>
        <v/>
      </c>
      <c r="W2545" s="65" t="str">
        <f t="shared" si="3465"/>
        <v/>
      </c>
      <c r="X2545" s="65" t="str">
        <f t="shared" si="3465"/>
        <v/>
      </c>
      <c r="Y2545" s="65" t="str">
        <f t="shared" si="3465"/>
        <v/>
      </c>
      <c r="Z2545" s="65" t="str">
        <f t="shared" si="3465"/>
        <v/>
      </c>
    </row>
    <row r="2546">
      <c r="B2546" s="23"/>
      <c r="C2546" s="9"/>
      <c r="D2546" s="9"/>
      <c r="E2546" s="9"/>
      <c r="F2546" s="2"/>
      <c r="G2546" s="3"/>
      <c r="I2546" s="64" t="str">
        <f t="shared" si="4"/>
        <v/>
      </c>
      <c r="J2546" s="13" t="str">
        <f t="shared" si="1840"/>
        <v/>
      </c>
      <c r="K2546" s="13" t="str">
        <f t="shared" si="1879"/>
        <v/>
      </c>
      <c r="L2546" s="65" t="str">
        <f t="shared" ref="L2546:Z2546" si="3466">if($E2546="","",if($E2546="Injured",if(and(L$1=year(today()),L$1&lt;=$I2546,L$1&gt;=$H2546),0,if(and(L$1&lt;=$I2546,L$1&gt;=$H2546),$F2546,"")),if($E2546="Dropped",if(and(L$1&lt;=$I2546,L$1&gt;=$H2546),if(Year($D2546)=L$1,$F2546*0.8,if((year($D2546)+1)=L$1,$F2546*0.6,$F2546*0.4)) ,""),if($E2546="Minors",0,if($E2546="FA Contract",if(and(L$1&lt;=$I2546,L$1&gt;=$H2546),$F2546,""),if($E2546="YP Contract",if(L$1=$H2546,500000,if(L$1=($H2546+1),1000000,if(L$1=($H2546+2),1500000,"")))))))))</f>
        <v/>
      </c>
      <c r="M2546" s="65" t="str">
        <f t="shared" si="3466"/>
        <v/>
      </c>
      <c r="N2546" s="65" t="str">
        <f t="shared" si="3466"/>
        <v/>
      </c>
      <c r="O2546" s="65" t="str">
        <f t="shared" si="3466"/>
        <v/>
      </c>
      <c r="P2546" s="65" t="str">
        <f t="shared" si="3466"/>
        <v/>
      </c>
      <c r="Q2546" s="65" t="str">
        <f t="shared" si="3466"/>
        <v/>
      </c>
      <c r="R2546" s="65" t="str">
        <f t="shared" si="3466"/>
        <v/>
      </c>
      <c r="S2546" s="65" t="str">
        <f t="shared" si="3466"/>
        <v/>
      </c>
      <c r="T2546" s="65" t="str">
        <f t="shared" si="3466"/>
        <v/>
      </c>
      <c r="U2546" s="65" t="str">
        <f t="shared" si="3466"/>
        <v/>
      </c>
      <c r="V2546" s="65" t="str">
        <f t="shared" si="3466"/>
        <v/>
      </c>
      <c r="W2546" s="65" t="str">
        <f t="shared" si="3466"/>
        <v/>
      </c>
      <c r="X2546" s="65" t="str">
        <f t="shared" si="3466"/>
        <v/>
      </c>
      <c r="Y2546" s="65" t="str">
        <f t="shared" si="3466"/>
        <v/>
      </c>
      <c r="Z2546" s="65" t="str">
        <f t="shared" si="3466"/>
        <v/>
      </c>
    </row>
    <row r="2547">
      <c r="B2547" s="23"/>
      <c r="C2547" s="9"/>
      <c r="D2547" s="9"/>
      <c r="E2547" s="9"/>
      <c r="F2547" s="2"/>
      <c r="G2547" s="3"/>
      <c r="I2547" s="64" t="str">
        <f t="shared" si="4"/>
        <v/>
      </c>
      <c r="J2547" s="13" t="str">
        <f t="shared" si="1840"/>
        <v/>
      </c>
      <c r="K2547" s="13" t="str">
        <f t="shared" si="1879"/>
        <v/>
      </c>
      <c r="L2547" s="65" t="str">
        <f t="shared" ref="L2547:Z2547" si="3467">if($E2547="","",if($E2547="Injured",if(and(L$1=year(today()),L$1&lt;=$I2547,L$1&gt;=$H2547),0,if(and(L$1&lt;=$I2547,L$1&gt;=$H2547),$F2547,"")),if($E2547="Dropped",if(and(L$1&lt;=$I2547,L$1&gt;=$H2547),if(Year($D2547)=L$1,$F2547*0.8,if((year($D2547)+1)=L$1,$F2547*0.6,$F2547*0.4)) ,""),if($E2547="Minors",0,if($E2547="FA Contract",if(and(L$1&lt;=$I2547,L$1&gt;=$H2547),$F2547,""),if($E2547="YP Contract",if(L$1=$H2547,500000,if(L$1=($H2547+1),1000000,if(L$1=($H2547+2),1500000,"")))))))))</f>
        <v/>
      </c>
      <c r="M2547" s="65" t="str">
        <f t="shared" si="3467"/>
        <v/>
      </c>
      <c r="N2547" s="65" t="str">
        <f t="shared" si="3467"/>
        <v/>
      </c>
      <c r="O2547" s="65" t="str">
        <f t="shared" si="3467"/>
        <v/>
      </c>
      <c r="P2547" s="65" t="str">
        <f t="shared" si="3467"/>
        <v/>
      </c>
      <c r="Q2547" s="65" t="str">
        <f t="shared" si="3467"/>
        <v/>
      </c>
      <c r="R2547" s="65" t="str">
        <f t="shared" si="3467"/>
        <v/>
      </c>
      <c r="S2547" s="65" t="str">
        <f t="shared" si="3467"/>
        <v/>
      </c>
      <c r="T2547" s="65" t="str">
        <f t="shared" si="3467"/>
        <v/>
      </c>
      <c r="U2547" s="65" t="str">
        <f t="shared" si="3467"/>
        <v/>
      </c>
      <c r="V2547" s="65" t="str">
        <f t="shared" si="3467"/>
        <v/>
      </c>
      <c r="W2547" s="65" t="str">
        <f t="shared" si="3467"/>
        <v/>
      </c>
      <c r="X2547" s="65" t="str">
        <f t="shared" si="3467"/>
        <v/>
      </c>
      <c r="Y2547" s="65" t="str">
        <f t="shared" si="3467"/>
        <v/>
      </c>
      <c r="Z2547" s="65" t="str">
        <f t="shared" si="3467"/>
        <v/>
      </c>
    </row>
    <row r="2548">
      <c r="B2548" s="23"/>
      <c r="C2548" s="9"/>
      <c r="D2548" s="9"/>
      <c r="E2548" s="9"/>
      <c r="F2548" s="2"/>
      <c r="G2548" s="3"/>
      <c r="I2548" s="64" t="str">
        <f t="shared" si="4"/>
        <v/>
      </c>
      <c r="J2548" s="13" t="str">
        <f t="shared" si="1840"/>
        <v/>
      </c>
      <c r="K2548" s="13" t="str">
        <f t="shared" si="1879"/>
        <v/>
      </c>
      <c r="L2548" s="65" t="str">
        <f t="shared" ref="L2548:Z2548" si="3468">if($E2548="","",if($E2548="Injured",if(and(L$1=year(today()),L$1&lt;=$I2548,L$1&gt;=$H2548),0,if(and(L$1&lt;=$I2548,L$1&gt;=$H2548),$F2548,"")),if($E2548="Dropped",if(and(L$1&lt;=$I2548,L$1&gt;=$H2548),if(Year($D2548)=L$1,$F2548*0.8,if((year($D2548)+1)=L$1,$F2548*0.6,$F2548*0.4)) ,""),if($E2548="Minors",0,if($E2548="FA Contract",if(and(L$1&lt;=$I2548,L$1&gt;=$H2548),$F2548,""),if($E2548="YP Contract",if(L$1=$H2548,500000,if(L$1=($H2548+1),1000000,if(L$1=($H2548+2),1500000,"")))))))))</f>
        <v/>
      </c>
      <c r="M2548" s="65" t="str">
        <f t="shared" si="3468"/>
        <v/>
      </c>
      <c r="N2548" s="65" t="str">
        <f t="shared" si="3468"/>
        <v/>
      </c>
      <c r="O2548" s="65" t="str">
        <f t="shared" si="3468"/>
        <v/>
      </c>
      <c r="P2548" s="65" t="str">
        <f t="shared" si="3468"/>
        <v/>
      </c>
      <c r="Q2548" s="65" t="str">
        <f t="shared" si="3468"/>
        <v/>
      </c>
      <c r="R2548" s="65" t="str">
        <f t="shared" si="3468"/>
        <v/>
      </c>
      <c r="S2548" s="65" t="str">
        <f t="shared" si="3468"/>
        <v/>
      </c>
      <c r="T2548" s="65" t="str">
        <f t="shared" si="3468"/>
        <v/>
      </c>
      <c r="U2548" s="65" t="str">
        <f t="shared" si="3468"/>
        <v/>
      </c>
      <c r="V2548" s="65" t="str">
        <f t="shared" si="3468"/>
        <v/>
      </c>
      <c r="W2548" s="65" t="str">
        <f t="shared" si="3468"/>
        <v/>
      </c>
      <c r="X2548" s="65" t="str">
        <f t="shared" si="3468"/>
        <v/>
      </c>
      <c r="Y2548" s="65" t="str">
        <f t="shared" si="3468"/>
        <v/>
      </c>
      <c r="Z2548" s="65" t="str">
        <f t="shared" si="3468"/>
        <v/>
      </c>
    </row>
    <row r="2549">
      <c r="B2549" s="23"/>
      <c r="C2549" s="9"/>
      <c r="D2549" s="9"/>
      <c r="E2549" s="9"/>
      <c r="F2549" s="2"/>
      <c r="G2549" s="3"/>
      <c r="I2549" s="64" t="str">
        <f t="shared" si="4"/>
        <v/>
      </c>
      <c r="J2549" s="13" t="str">
        <f t="shared" si="1840"/>
        <v/>
      </c>
      <c r="K2549" s="13" t="str">
        <f t="shared" si="1879"/>
        <v/>
      </c>
      <c r="L2549" s="65" t="str">
        <f t="shared" ref="L2549:Z2549" si="3469">if($E2549="","",if($E2549="Injured",if(and(L$1=year(today()),L$1&lt;=$I2549,L$1&gt;=$H2549),0,if(and(L$1&lt;=$I2549,L$1&gt;=$H2549),$F2549,"")),if($E2549="Dropped",if(and(L$1&lt;=$I2549,L$1&gt;=$H2549),if(Year($D2549)=L$1,$F2549*0.8,if((year($D2549)+1)=L$1,$F2549*0.6,$F2549*0.4)) ,""),if($E2549="Minors",0,if($E2549="FA Contract",if(and(L$1&lt;=$I2549,L$1&gt;=$H2549),$F2549,""),if($E2549="YP Contract",if(L$1=$H2549,500000,if(L$1=($H2549+1),1000000,if(L$1=($H2549+2),1500000,"")))))))))</f>
        <v/>
      </c>
      <c r="M2549" s="65" t="str">
        <f t="shared" si="3469"/>
        <v/>
      </c>
      <c r="N2549" s="65" t="str">
        <f t="shared" si="3469"/>
        <v/>
      </c>
      <c r="O2549" s="65" t="str">
        <f t="shared" si="3469"/>
        <v/>
      </c>
      <c r="P2549" s="65" t="str">
        <f t="shared" si="3469"/>
        <v/>
      </c>
      <c r="Q2549" s="65" t="str">
        <f t="shared" si="3469"/>
        <v/>
      </c>
      <c r="R2549" s="65" t="str">
        <f t="shared" si="3469"/>
        <v/>
      </c>
      <c r="S2549" s="65" t="str">
        <f t="shared" si="3469"/>
        <v/>
      </c>
      <c r="T2549" s="65" t="str">
        <f t="shared" si="3469"/>
        <v/>
      </c>
      <c r="U2549" s="65" t="str">
        <f t="shared" si="3469"/>
        <v/>
      </c>
      <c r="V2549" s="65" t="str">
        <f t="shared" si="3469"/>
        <v/>
      </c>
      <c r="W2549" s="65" t="str">
        <f t="shared" si="3469"/>
        <v/>
      </c>
      <c r="X2549" s="65" t="str">
        <f t="shared" si="3469"/>
        <v/>
      </c>
      <c r="Y2549" s="65" t="str">
        <f t="shared" si="3469"/>
        <v/>
      </c>
      <c r="Z2549" s="65" t="str">
        <f t="shared" si="3469"/>
        <v/>
      </c>
    </row>
    <row r="2550">
      <c r="B2550" s="23"/>
      <c r="C2550" s="9"/>
      <c r="D2550" s="9"/>
      <c r="E2550" s="9"/>
      <c r="F2550" s="2"/>
      <c r="G2550" s="3"/>
      <c r="I2550" s="64" t="str">
        <f t="shared" si="4"/>
        <v/>
      </c>
      <c r="J2550" s="13" t="str">
        <f t="shared" si="1840"/>
        <v/>
      </c>
      <c r="K2550" s="13" t="str">
        <f t="shared" si="1879"/>
        <v/>
      </c>
      <c r="L2550" s="65" t="str">
        <f t="shared" ref="L2550:Z2550" si="3470">if($E2550="","",if($E2550="Injured",if(and(L$1=year(today()),L$1&lt;=$I2550,L$1&gt;=$H2550),0,if(and(L$1&lt;=$I2550,L$1&gt;=$H2550),$F2550,"")),if($E2550="Dropped",if(and(L$1&lt;=$I2550,L$1&gt;=$H2550),if(Year($D2550)=L$1,$F2550*0.8,if((year($D2550)+1)=L$1,$F2550*0.6,$F2550*0.4)) ,""),if($E2550="Minors",0,if($E2550="FA Contract",if(and(L$1&lt;=$I2550,L$1&gt;=$H2550),$F2550,""),if($E2550="YP Contract",if(L$1=$H2550,500000,if(L$1=($H2550+1),1000000,if(L$1=($H2550+2),1500000,"")))))))))</f>
        <v/>
      </c>
      <c r="M2550" s="65" t="str">
        <f t="shared" si="3470"/>
        <v/>
      </c>
      <c r="N2550" s="65" t="str">
        <f t="shared" si="3470"/>
        <v/>
      </c>
      <c r="O2550" s="65" t="str">
        <f t="shared" si="3470"/>
        <v/>
      </c>
      <c r="P2550" s="65" t="str">
        <f t="shared" si="3470"/>
        <v/>
      </c>
      <c r="Q2550" s="65" t="str">
        <f t="shared" si="3470"/>
        <v/>
      </c>
      <c r="R2550" s="65" t="str">
        <f t="shared" si="3470"/>
        <v/>
      </c>
      <c r="S2550" s="65" t="str">
        <f t="shared" si="3470"/>
        <v/>
      </c>
      <c r="T2550" s="65" t="str">
        <f t="shared" si="3470"/>
        <v/>
      </c>
      <c r="U2550" s="65" t="str">
        <f t="shared" si="3470"/>
        <v/>
      </c>
      <c r="V2550" s="65" t="str">
        <f t="shared" si="3470"/>
        <v/>
      </c>
      <c r="W2550" s="65" t="str">
        <f t="shared" si="3470"/>
        <v/>
      </c>
      <c r="X2550" s="65" t="str">
        <f t="shared" si="3470"/>
        <v/>
      </c>
      <c r="Y2550" s="65" t="str">
        <f t="shared" si="3470"/>
        <v/>
      </c>
      <c r="Z2550" s="65" t="str">
        <f t="shared" si="3470"/>
        <v/>
      </c>
    </row>
    <row r="2551">
      <c r="B2551" s="23"/>
      <c r="C2551" s="9"/>
      <c r="D2551" s="9"/>
      <c r="E2551" s="9"/>
      <c r="F2551" s="2"/>
      <c r="G2551" s="3"/>
      <c r="I2551" s="64" t="str">
        <f t="shared" si="4"/>
        <v/>
      </c>
      <c r="J2551" s="13" t="str">
        <f t="shared" si="1840"/>
        <v/>
      </c>
      <c r="K2551" s="13" t="str">
        <f t="shared" si="1879"/>
        <v/>
      </c>
      <c r="L2551" s="65" t="str">
        <f t="shared" ref="L2551:Z2551" si="3471">if($E2551="","",if($E2551="Injured",if(and(L$1=year(today()),L$1&lt;=$I2551,L$1&gt;=$H2551),0,if(and(L$1&lt;=$I2551,L$1&gt;=$H2551),$F2551,"")),if($E2551="Dropped",if(and(L$1&lt;=$I2551,L$1&gt;=$H2551),if(Year($D2551)=L$1,$F2551*0.8,if((year($D2551)+1)=L$1,$F2551*0.6,$F2551*0.4)) ,""),if($E2551="Minors",0,if($E2551="FA Contract",if(and(L$1&lt;=$I2551,L$1&gt;=$H2551),$F2551,""),if($E2551="YP Contract",if(L$1=$H2551,500000,if(L$1=($H2551+1),1000000,if(L$1=($H2551+2),1500000,"")))))))))</f>
        <v/>
      </c>
      <c r="M2551" s="65" t="str">
        <f t="shared" si="3471"/>
        <v/>
      </c>
      <c r="N2551" s="65" t="str">
        <f t="shared" si="3471"/>
        <v/>
      </c>
      <c r="O2551" s="65" t="str">
        <f t="shared" si="3471"/>
        <v/>
      </c>
      <c r="P2551" s="65" t="str">
        <f t="shared" si="3471"/>
        <v/>
      </c>
      <c r="Q2551" s="65" t="str">
        <f t="shared" si="3471"/>
        <v/>
      </c>
      <c r="R2551" s="65" t="str">
        <f t="shared" si="3471"/>
        <v/>
      </c>
      <c r="S2551" s="65" t="str">
        <f t="shared" si="3471"/>
        <v/>
      </c>
      <c r="T2551" s="65" t="str">
        <f t="shared" si="3471"/>
        <v/>
      </c>
      <c r="U2551" s="65" t="str">
        <f t="shared" si="3471"/>
        <v/>
      </c>
      <c r="V2551" s="65" t="str">
        <f t="shared" si="3471"/>
        <v/>
      </c>
      <c r="W2551" s="65" t="str">
        <f t="shared" si="3471"/>
        <v/>
      </c>
      <c r="X2551" s="65" t="str">
        <f t="shared" si="3471"/>
        <v/>
      </c>
      <c r="Y2551" s="65" t="str">
        <f t="shared" si="3471"/>
        <v/>
      </c>
      <c r="Z2551" s="65" t="str">
        <f t="shared" si="3471"/>
        <v/>
      </c>
    </row>
    <row r="2552">
      <c r="B2552" s="23"/>
      <c r="C2552" s="9"/>
      <c r="D2552" s="9"/>
      <c r="E2552" s="9"/>
      <c r="F2552" s="2"/>
      <c r="G2552" s="3"/>
      <c r="I2552" s="64" t="str">
        <f t="shared" si="4"/>
        <v/>
      </c>
      <c r="J2552" s="13" t="str">
        <f t="shared" si="1840"/>
        <v/>
      </c>
      <c r="K2552" s="13" t="str">
        <f t="shared" si="1879"/>
        <v/>
      </c>
      <c r="L2552" s="65" t="str">
        <f t="shared" ref="L2552:Z2552" si="3472">if($E2552="","",if($E2552="Injured",if(and(L$1=year(today()),L$1&lt;=$I2552,L$1&gt;=$H2552),0,if(and(L$1&lt;=$I2552,L$1&gt;=$H2552),$F2552,"")),if($E2552="Dropped",if(and(L$1&lt;=$I2552,L$1&gt;=$H2552),if(Year($D2552)=L$1,$F2552*0.8,if((year($D2552)+1)=L$1,$F2552*0.6,$F2552*0.4)) ,""),if($E2552="Minors",0,if($E2552="FA Contract",if(and(L$1&lt;=$I2552,L$1&gt;=$H2552),$F2552,""),if($E2552="YP Contract",if(L$1=$H2552,500000,if(L$1=($H2552+1),1000000,if(L$1=($H2552+2),1500000,"")))))))))</f>
        <v/>
      </c>
      <c r="M2552" s="65" t="str">
        <f t="shared" si="3472"/>
        <v/>
      </c>
      <c r="N2552" s="65" t="str">
        <f t="shared" si="3472"/>
        <v/>
      </c>
      <c r="O2552" s="65" t="str">
        <f t="shared" si="3472"/>
        <v/>
      </c>
      <c r="P2552" s="65" t="str">
        <f t="shared" si="3472"/>
        <v/>
      </c>
      <c r="Q2552" s="65" t="str">
        <f t="shared" si="3472"/>
        <v/>
      </c>
      <c r="R2552" s="65" t="str">
        <f t="shared" si="3472"/>
        <v/>
      </c>
      <c r="S2552" s="65" t="str">
        <f t="shared" si="3472"/>
        <v/>
      </c>
      <c r="T2552" s="65" t="str">
        <f t="shared" si="3472"/>
        <v/>
      </c>
      <c r="U2552" s="65" t="str">
        <f t="shared" si="3472"/>
        <v/>
      </c>
      <c r="V2552" s="65" t="str">
        <f t="shared" si="3472"/>
        <v/>
      </c>
      <c r="W2552" s="65" t="str">
        <f t="shared" si="3472"/>
        <v/>
      </c>
      <c r="X2552" s="65" t="str">
        <f t="shared" si="3472"/>
        <v/>
      </c>
      <c r="Y2552" s="65" t="str">
        <f t="shared" si="3472"/>
        <v/>
      </c>
      <c r="Z2552" s="65" t="str">
        <f t="shared" si="3472"/>
        <v/>
      </c>
    </row>
    <row r="2553">
      <c r="B2553" s="23"/>
      <c r="C2553" s="9"/>
      <c r="D2553" s="9"/>
      <c r="E2553" s="9"/>
      <c r="F2553" s="2"/>
      <c r="G2553" s="3"/>
      <c r="I2553" s="64" t="str">
        <f t="shared" si="4"/>
        <v/>
      </c>
      <c r="J2553" s="13" t="str">
        <f t="shared" si="1840"/>
        <v/>
      </c>
      <c r="K2553" s="13" t="str">
        <f t="shared" si="1879"/>
        <v/>
      </c>
      <c r="L2553" s="65" t="str">
        <f t="shared" ref="L2553:Z2553" si="3473">if($E2553="","",if($E2553="Injured",if(and(L$1=year(today()),L$1&lt;=$I2553,L$1&gt;=$H2553),0,if(and(L$1&lt;=$I2553,L$1&gt;=$H2553),$F2553,"")),if($E2553="Dropped",if(and(L$1&lt;=$I2553,L$1&gt;=$H2553),if(Year($D2553)=L$1,$F2553*0.8,if((year($D2553)+1)=L$1,$F2553*0.6,$F2553*0.4)) ,""),if($E2553="Minors",0,if($E2553="FA Contract",if(and(L$1&lt;=$I2553,L$1&gt;=$H2553),$F2553,""),if($E2553="YP Contract",if(L$1=$H2553,500000,if(L$1=($H2553+1),1000000,if(L$1=($H2553+2),1500000,"")))))))))</f>
        <v/>
      </c>
      <c r="M2553" s="65" t="str">
        <f t="shared" si="3473"/>
        <v/>
      </c>
      <c r="N2553" s="65" t="str">
        <f t="shared" si="3473"/>
        <v/>
      </c>
      <c r="O2553" s="65" t="str">
        <f t="shared" si="3473"/>
        <v/>
      </c>
      <c r="P2553" s="65" t="str">
        <f t="shared" si="3473"/>
        <v/>
      </c>
      <c r="Q2553" s="65" t="str">
        <f t="shared" si="3473"/>
        <v/>
      </c>
      <c r="R2553" s="65" t="str">
        <f t="shared" si="3473"/>
        <v/>
      </c>
      <c r="S2553" s="65" t="str">
        <f t="shared" si="3473"/>
        <v/>
      </c>
      <c r="T2553" s="65" t="str">
        <f t="shared" si="3473"/>
        <v/>
      </c>
      <c r="U2553" s="65" t="str">
        <f t="shared" si="3473"/>
        <v/>
      </c>
      <c r="V2553" s="65" t="str">
        <f t="shared" si="3473"/>
        <v/>
      </c>
      <c r="W2553" s="65" t="str">
        <f t="shared" si="3473"/>
        <v/>
      </c>
      <c r="X2553" s="65" t="str">
        <f t="shared" si="3473"/>
        <v/>
      </c>
      <c r="Y2553" s="65" t="str">
        <f t="shared" si="3473"/>
        <v/>
      </c>
      <c r="Z2553" s="65" t="str">
        <f t="shared" si="3473"/>
        <v/>
      </c>
    </row>
    <row r="2554">
      <c r="B2554" s="23"/>
      <c r="C2554" s="9"/>
      <c r="D2554" s="9"/>
      <c r="E2554" s="9"/>
      <c r="F2554" s="2"/>
      <c r="G2554" s="3"/>
      <c r="I2554" s="64" t="str">
        <f t="shared" si="4"/>
        <v/>
      </c>
      <c r="J2554" s="13" t="str">
        <f t="shared" si="1840"/>
        <v/>
      </c>
      <c r="K2554" s="13" t="str">
        <f t="shared" si="1879"/>
        <v/>
      </c>
      <c r="L2554" s="65" t="str">
        <f t="shared" ref="L2554:Z2554" si="3474">if($E2554="","",if($E2554="Injured",if(and(L$1=year(today()),L$1&lt;=$I2554,L$1&gt;=$H2554),0,if(and(L$1&lt;=$I2554,L$1&gt;=$H2554),$F2554,"")),if($E2554="Dropped",if(and(L$1&lt;=$I2554,L$1&gt;=$H2554),if(Year($D2554)=L$1,$F2554*0.8,if((year($D2554)+1)=L$1,$F2554*0.6,$F2554*0.4)) ,""),if($E2554="Minors",0,if($E2554="FA Contract",if(and(L$1&lt;=$I2554,L$1&gt;=$H2554),$F2554,""),if($E2554="YP Contract",if(L$1=$H2554,500000,if(L$1=($H2554+1),1000000,if(L$1=($H2554+2),1500000,"")))))))))</f>
        <v/>
      </c>
      <c r="M2554" s="65" t="str">
        <f t="shared" si="3474"/>
        <v/>
      </c>
      <c r="N2554" s="65" t="str">
        <f t="shared" si="3474"/>
        <v/>
      </c>
      <c r="O2554" s="65" t="str">
        <f t="shared" si="3474"/>
        <v/>
      </c>
      <c r="P2554" s="65" t="str">
        <f t="shared" si="3474"/>
        <v/>
      </c>
      <c r="Q2554" s="65" t="str">
        <f t="shared" si="3474"/>
        <v/>
      </c>
      <c r="R2554" s="65" t="str">
        <f t="shared" si="3474"/>
        <v/>
      </c>
      <c r="S2554" s="65" t="str">
        <f t="shared" si="3474"/>
        <v/>
      </c>
      <c r="T2554" s="65" t="str">
        <f t="shared" si="3474"/>
        <v/>
      </c>
      <c r="U2554" s="65" t="str">
        <f t="shared" si="3474"/>
        <v/>
      </c>
      <c r="V2554" s="65" t="str">
        <f t="shared" si="3474"/>
        <v/>
      </c>
      <c r="W2554" s="65" t="str">
        <f t="shared" si="3474"/>
        <v/>
      </c>
      <c r="X2554" s="65" t="str">
        <f t="shared" si="3474"/>
        <v/>
      </c>
      <c r="Y2554" s="65" t="str">
        <f t="shared" si="3474"/>
        <v/>
      </c>
      <c r="Z2554" s="65" t="str">
        <f t="shared" si="3474"/>
        <v/>
      </c>
    </row>
    <row r="2555">
      <c r="B2555" s="23"/>
      <c r="C2555" s="9"/>
      <c r="D2555" s="9"/>
      <c r="E2555" s="9"/>
      <c r="F2555" s="2"/>
      <c r="G2555" s="3"/>
      <c r="I2555" s="64" t="str">
        <f t="shared" si="4"/>
        <v/>
      </c>
      <c r="J2555" s="13" t="str">
        <f t="shared" si="1840"/>
        <v/>
      </c>
      <c r="K2555" s="13" t="str">
        <f t="shared" si="1879"/>
        <v/>
      </c>
      <c r="L2555" s="65" t="str">
        <f t="shared" ref="L2555:Z2555" si="3475">if($E2555="","",if($E2555="Injured",if(and(L$1=year(today()),L$1&lt;=$I2555,L$1&gt;=$H2555),0,if(and(L$1&lt;=$I2555,L$1&gt;=$H2555),$F2555,"")),if($E2555="Dropped",if(and(L$1&lt;=$I2555,L$1&gt;=$H2555),if(Year($D2555)=L$1,$F2555*0.8,if((year($D2555)+1)=L$1,$F2555*0.6,$F2555*0.4)) ,""),if($E2555="Minors",0,if($E2555="FA Contract",if(and(L$1&lt;=$I2555,L$1&gt;=$H2555),$F2555,""),if($E2555="YP Contract",if(L$1=$H2555,500000,if(L$1=($H2555+1),1000000,if(L$1=($H2555+2),1500000,"")))))))))</f>
        <v/>
      </c>
      <c r="M2555" s="65" t="str">
        <f t="shared" si="3475"/>
        <v/>
      </c>
      <c r="N2555" s="65" t="str">
        <f t="shared" si="3475"/>
        <v/>
      </c>
      <c r="O2555" s="65" t="str">
        <f t="shared" si="3475"/>
        <v/>
      </c>
      <c r="P2555" s="65" t="str">
        <f t="shared" si="3475"/>
        <v/>
      </c>
      <c r="Q2555" s="65" t="str">
        <f t="shared" si="3475"/>
        <v/>
      </c>
      <c r="R2555" s="65" t="str">
        <f t="shared" si="3475"/>
        <v/>
      </c>
      <c r="S2555" s="65" t="str">
        <f t="shared" si="3475"/>
        <v/>
      </c>
      <c r="T2555" s="65" t="str">
        <f t="shared" si="3475"/>
        <v/>
      </c>
      <c r="U2555" s="65" t="str">
        <f t="shared" si="3475"/>
        <v/>
      </c>
      <c r="V2555" s="65" t="str">
        <f t="shared" si="3475"/>
        <v/>
      </c>
      <c r="W2555" s="65" t="str">
        <f t="shared" si="3475"/>
        <v/>
      </c>
      <c r="X2555" s="65" t="str">
        <f t="shared" si="3475"/>
        <v/>
      </c>
      <c r="Y2555" s="65" t="str">
        <f t="shared" si="3475"/>
        <v/>
      </c>
      <c r="Z2555" s="65" t="str">
        <f t="shared" si="3475"/>
        <v/>
      </c>
    </row>
    <row r="2556">
      <c r="B2556" s="23"/>
      <c r="C2556" s="9"/>
      <c r="D2556" s="9"/>
      <c r="E2556" s="9"/>
      <c r="F2556" s="2"/>
      <c r="G2556" s="3"/>
      <c r="I2556" s="64" t="str">
        <f t="shared" si="4"/>
        <v/>
      </c>
      <c r="J2556" s="13" t="str">
        <f t="shared" si="1840"/>
        <v/>
      </c>
      <c r="K2556" s="13" t="str">
        <f t="shared" si="1879"/>
        <v/>
      </c>
      <c r="L2556" s="65" t="str">
        <f t="shared" ref="L2556:Z2556" si="3476">if($E2556="","",if($E2556="Injured",if(and(L$1=year(today()),L$1&lt;=$I2556,L$1&gt;=$H2556),0,if(and(L$1&lt;=$I2556,L$1&gt;=$H2556),$F2556,"")),if($E2556="Dropped",if(and(L$1&lt;=$I2556,L$1&gt;=$H2556),if(Year($D2556)=L$1,$F2556*0.8,if((year($D2556)+1)=L$1,$F2556*0.6,$F2556*0.4)) ,""),if($E2556="Minors",0,if($E2556="FA Contract",if(and(L$1&lt;=$I2556,L$1&gt;=$H2556),$F2556,""),if($E2556="YP Contract",if(L$1=$H2556,500000,if(L$1=($H2556+1),1000000,if(L$1=($H2556+2),1500000,"")))))))))</f>
        <v/>
      </c>
      <c r="M2556" s="65" t="str">
        <f t="shared" si="3476"/>
        <v/>
      </c>
      <c r="N2556" s="65" t="str">
        <f t="shared" si="3476"/>
        <v/>
      </c>
      <c r="O2556" s="65" t="str">
        <f t="shared" si="3476"/>
        <v/>
      </c>
      <c r="P2556" s="65" t="str">
        <f t="shared" si="3476"/>
        <v/>
      </c>
      <c r="Q2556" s="65" t="str">
        <f t="shared" si="3476"/>
        <v/>
      </c>
      <c r="R2556" s="65" t="str">
        <f t="shared" si="3476"/>
        <v/>
      </c>
      <c r="S2556" s="65" t="str">
        <f t="shared" si="3476"/>
        <v/>
      </c>
      <c r="T2556" s="65" t="str">
        <f t="shared" si="3476"/>
        <v/>
      </c>
      <c r="U2556" s="65" t="str">
        <f t="shared" si="3476"/>
        <v/>
      </c>
      <c r="V2556" s="65" t="str">
        <f t="shared" si="3476"/>
        <v/>
      </c>
      <c r="W2556" s="65" t="str">
        <f t="shared" si="3476"/>
        <v/>
      </c>
      <c r="X2556" s="65" t="str">
        <f t="shared" si="3476"/>
        <v/>
      </c>
      <c r="Y2556" s="65" t="str">
        <f t="shared" si="3476"/>
        <v/>
      </c>
      <c r="Z2556" s="65" t="str">
        <f t="shared" si="3476"/>
        <v/>
      </c>
    </row>
    <row r="2557">
      <c r="B2557" s="23"/>
      <c r="C2557" s="9"/>
      <c r="D2557" s="9"/>
      <c r="E2557" s="9"/>
      <c r="F2557" s="2"/>
      <c r="G2557" s="3"/>
      <c r="I2557" s="64" t="str">
        <f t="shared" si="4"/>
        <v/>
      </c>
      <c r="J2557" s="13" t="str">
        <f t="shared" si="1840"/>
        <v/>
      </c>
      <c r="K2557" s="13" t="str">
        <f t="shared" si="1879"/>
        <v/>
      </c>
      <c r="L2557" s="65" t="str">
        <f t="shared" ref="L2557:Z2557" si="3477">if($E2557="","",if($E2557="Injured",if(and(L$1=year(today()),L$1&lt;=$I2557,L$1&gt;=$H2557),0,if(and(L$1&lt;=$I2557,L$1&gt;=$H2557),$F2557,"")),if($E2557="Dropped",if(and(L$1&lt;=$I2557,L$1&gt;=$H2557),if(Year($D2557)=L$1,$F2557*0.8,if((year($D2557)+1)=L$1,$F2557*0.6,$F2557*0.4)) ,""),if($E2557="Minors",0,if($E2557="FA Contract",if(and(L$1&lt;=$I2557,L$1&gt;=$H2557),$F2557,""),if($E2557="YP Contract",if(L$1=$H2557,500000,if(L$1=($H2557+1),1000000,if(L$1=($H2557+2),1500000,"")))))))))</f>
        <v/>
      </c>
      <c r="M2557" s="65" t="str">
        <f t="shared" si="3477"/>
        <v/>
      </c>
      <c r="N2557" s="65" t="str">
        <f t="shared" si="3477"/>
        <v/>
      </c>
      <c r="O2557" s="65" t="str">
        <f t="shared" si="3477"/>
        <v/>
      </c>
      <c r="P2557" s="65" t="str">
        <f t="shared" si="3477"/>
        <v/>
      </c>
      <c r="Q2557" s="65" t="str">
        <f t="shared" si="3477"/>
        <v/>
      </c>
      <c r="R2557" s="65" t="str">
        <f t="shared" si="3477"/>
        <v/>
      </c>
      <c r="S2557" s="65" t="str">
        <f t="shared" si="3477"/>
        <v/>
      </c>
      <c r="T2557" s="65" t="str">
        <f t="shared" si="3477"/>
        <v/>
      </c>
      <c r="U2557" s="65" t="str">
        <f t="shared" si="3477"/>
        <v/>
      </c>
      <c r="V2557" s="65" t="str">
        <f t="shared" si="3477"/>
        <v/>
      </c>
      <c r="W2557" s="65" t="str">
        <f t="shared" si="3477"/>
        <v/>
      </c>
      <c r="X2557" s="65" t="str">
        <f t="shared" si="3477"/>
        <v/>
      </c>
      <c r="Y2557" s="65" t="str">
        <f t="shared" si="3477"/>
        <v/>
      </c>
      <c r="Z2557" s="65" t="str">
        <f t="shared" si="3477"/>
        <v/>
      </c>
    </row>
    <row r="2558">
      <c r="B2558" s="23"/>
      <c r="C2558" s="9"/>
      <c r="D2558" s="9"/>
      <c r="E2558" s="9"/>
      <c r="F2558" s="2"/>
      <c r="G2558" s="3"/>
      <c r="I2558" s="64" t="str">
        <f t="shared" si="4"/>
        <v/>
      </c>
      <c r="J2558" s="13" t="str">
        <f t="shared" si="1840"/>
        <v/>
      </c>
      <c r="K2558" s="13" t="str">
        <f t="shared" si="1879"/>
        <v/>
      </c>
      <c r="L2558" s="65" t="str">
        <f t="shared" ref="L2558:Z2558" si="3478">if($E2558="","",if($E2558="Injured",if(and(L$1=year(today()),L$1&lt;=$I2558,L$1&gt;=$H2558),0,if(and(L$1&lt;=$I2558,L$1&gt;=$H2558),$F2558,"")),if($E2558="Dropped",if(and(L$1&lt;=$I2558,L$1&gt;=$H2558),if(Year($D2558)=L$1,$F2558*0.8,if((year($D2558)+1)=L$1,$F2558*0.6,$F2558*0.4)) ,""),if($E2558="Minors",0,if($E2558="FA Contract",if(and(L$1&lt;=$I2558,L$1&gt;=$H2558),$F2558,""),if($E2558="YP Contract",if(L$1=$H2558,500000,if(L$1=($H2558+1),1000000,if(L$1=($H2558+2),1500000,"")))))))))</f>
        <v/>
      </c>
      <c r="M2558" s="65" t="str">
        <f t="shared" si="3478"/>
        <v/>
      </c>
      <c r="N2558" s="65" t="str">
        <f t="shared" si="3478"/>
        <v/>
      </c>
      <c r="O2558" s="65" t="str">
        <f t="shared" si="3478"/>
        <v/>
      </c>
      <c r="P2558" s="65" t="str">
        <f t="shared" si="3478"/>
        <v/>
      </c>
      <c r="Q2558" s="65" t="str">
        <f t="shared" si="3478"/>
        <v/>
      </c>
      <c r="R2558" s="65" t="str">
        <f t="shared" si="3478"/>
        <v/>
      </c>
      <c r="S2558" s="65" t="str">
        <f t="shared" si="3478"/>
        <v/>
      </c>
      <c r="T2558" s="65" t="str">
        <f t="shared" si="3478"/>
        <v/>
      </c>
      <c r="U2558" s="65" t="str">
        <f t="shared" si="3478"/>
        <v/>
      </c>
      <c r="V2558" s="65" t="str">
        <f t="shared" si="3478"/>
        <v/>
      </c>
      <c r="W2558" s="65" t="str">
        <f t="shared" si="3478"/>
        <v/>
      </c>
      <c r="X2558" s="65" t="str">
        <f t="shared" si="3478"/>
        <v/>
      </c>
      <c r="Y2558" s="65" t="str">
        <f t="shared" si="3478"/>
        <v/>
      </c>
      <c r="Z2558" s="65" t="str">
        <f t="shared" si="3478"/>
        <v/>
      </c>
    </row>
    <row r="2559">
      <c r="B2559" s="23"/>
      <c r="C2559" s="9"/>
      <c r="D2559" s="9"/>
      <c r="E2559" s="9"/>
      <c r="F2559" s="2"/>
      <c r="G2559" s="3"/>
      <c r="I2559" s="64" t="str">
        <f t="shared" si="4"/>
        <v/>
      </c>
      <c r="J2559" s="13" t="str">
        <f t="shared" si="1840"/>
        <v/>
      </c>
      <c r="K2559" s="13" t="str">
        <f t="shared" si="1879"/>
        <v/>
      </c>
      <c r="L2559" s="65" t="str">
        <f t="shared" ref="L2559:Z2559" si="3479">if($E2559="","",if($E2559="Injured",if(and(L$1=year(today()),L$1&lt;=$I2559,L$1&gt;=$H2559),0,if(and(L$1&lt;=$I2559,L$1&gt;=$H2559),$F2559,"")),if($E2559="Dropped",if(and(L$1&lt;=$I2559,L$1&gt;=$H2559),if(Year($D2559)=L$1,$F2559*0.8,if((year($D2559)+1)=L$1,$F2559*0.6,$F2559*0.4)) ,""),if($E2559="Minors",0,if($E2559="FA Contract",if(and(L$1&lt;=$I2559,L$1&gt;=$H2559),$F2559,""),if($E2559="YP Contract",if(L$1=$H2559,500000,if(L$1=($H2559+1),1000000,if(L$1=($H2559+2),1500000,"")))))))))</f>
        <v/>
      </c>
      <c r="M2559" s="65" t="str">
        <f t="shared" si="3479"/>
        <v/>
      </c>
      <c r="N2559" s="65" t="str">
        <f t="shared" si="3479"/>
        <v/>
      </c>
      <c r="O2559" s="65" t="str">
        <f t="shared" si="3479"/>
        <v/>
      </c>
      <c r="P2559" s="65" t="str">
        <f t="shared" si="3479"/>
        <v/>
      </c>
      <c r="Q2559" s="65" t="str">
        <f t="shared" si="3479"/>
        <v/>
      </c>
      <c r="R2559" s="65" t="str">
        <f t="shared" si="3479"/>
        <v/>
      </c>
      <c r="S2559" s="65" t="str">
        <f t="shared" si="3479"/>
        <v/>
      </c>
      <c r="T2559" s="65" t="str">
        <f t="shared" si="3479"/>
        <v/>
      </c>
      <c r="U2559" s="65" t="str">
        <f t="shared" si="3479"/>
        <v/>
      </c>
      <c r="V2559" s="65" t="str">
        <f t="shared" si="3479"/>
        <v/>
      </c>
      <c r="W2559" s="65" t="str">
        <f t="shared" si="3479"/>
        <v/>
      </c>
      <c r="X2559" s="65" t="str">
        <f t="shared" si="3479"/>
        <v/>
      </c>
      <c r="Y2559" s="65" t="str">
        <f t="shared" si="3479"/>
        <v/>
      </c>
      <c r="Z2559" s="65" t="str">
        <f t="shared" si="3479"/>
        <v/>
      </c>
    </row>
    <row r="2560">
      <c r="B2560" s="23"/>
      <c r="C2560" s="9"/>
      <c r="D2560" s="9"/>
      <c r="E2560" s="9"/>
      <c r="F2560" s="2"/>
      <c r="G2560" s="3"/>
      <c r="I2560" s="64" t="str">
        <f t="shared" si="4"/>
        <v/>
      </c>
      <c r="J2560" s="13" t="str">
        <f t="shared" si="1840"/>
        <v/>
      </c>
      <c r="K2560" s="13" t="str">
        <f t="shared" si="1879"/>
        <v/>
      </c>
      <c r="L2560" s="65" t="str">
        <f t="shared" ref="L2560:Z2560" si="3480">if($E2560="","",if($E2560="Injured",if(and(L$1=year(today()),L$1&lt;=$I2560,L$1&gt;=$H2560),0,if(and(L$1&lt;=$I2560,L$1&gt;=$H2560),$F2560,"")),if($E2560="Dropped",if(and(L$1&lt;=$I2560,L$1&gt;=$H2560),if(Year($D2560)=L$1,$F2560*0.8,if((year($D2560)+1)=L$1,$F2560*0.6,$F2560*0.4)) ,""),if($E2560="Minors",0,if($E2560="FA Contract",if(and(L$1&lt;=$I2560,L$1&gt;=$H2560),$F2560,""),if($E2560="YP Contract",if(L$1=$H2560,500000,if(L$1=($H2560+1),1000000,if(L$1=($H2560+2),1500000,"")))))))))</f>
        <v/>
      </c>
      <c r="M2560" s="65" t="str">
        <f t="shared" si="3480"/>
        <v/>
      </c>
      <c r="N2560" s="65" t="str">
        <f t="shared" si="3480"/>
        <v/>
      </c>
      <c r="O2560" s="65" t="str">
        <f t="shared" si="3480"/>
        <v/>
      </c>
      <c r="P2560" s="65" t="str">
        <f t="shared" si="3480"/>
        <v/>
      </c>
      <c r="Q2560" s="65" t="str">
        <f t="shared" si="3480"/>
        <v/>
      </c>
      <c r="R2560" s="65" t="str">
        <f t="shared" si="3480"/>
        <v/>
      </c>
      <c r="S2560" s="65" t="str">
        <f t="shared" si="3480"/>
        <v/>
      </c>
      <c r="T2560" s="65" t="str">
        <f t="shared" si="3480"/>
        <v/>
      </c>
      <c r="U2560" s="65" t="str">
        <f t="shared" si="3480"/>
        <v/>
      </c>
      <c r="V2560" s="65" t="str">
        <f t="shared" si="3480"/>
        <v/>
      </c>
      <c r="W2560" s="65" t="str">
        <f t="shared" si="3480"/>
        <v/>
      </c>
      <c r="X2560" s="65" t="str">
        <f t="shared" si="3480"/>
        <v/>
      </c>
      <c r="Y2560" s="65" t="str">
        <f t="shared" si="3480"/>
        <v/>
      </c>
      <c r="Z2560" s="65" t="str">
        <f t="shared" si="3480"/>
        <v/>
      </c>
    </row>
    <row r="2561">
      <c r="B2561" s="23"/>
      <c r="C2561" s="9"/>
      <c r="D2561" s="9"/>
      <c r="E2561" s="9"/>
      <c r="F2561" s="2"/>
      <c r="G2561" s="3"/>
      <c r="I2561" s="64" t="str">
        <f t="shared" si="4"/>
        <v/>
      </c>
      <c r="J2561" s="13" t="str">
        <f t="shared" si="1840"/>
        <v/>
      </c>
      <c r="K2561" s="13" t="str">
        <f t="shared" si="1879"/>
        <v/>
      </c>
      <c r="L2561" s="65" t="str">
        <f t="shared" ref="L2561:Z2561" si="3481">if($E2561="","",if($E2561="Injured",if(and(L$1=year(today()),L$1&lt;=$I2561,L$1&gt;=$H2561),0,if(and(L$1&lt;=$I2561,L$1&gt;=$H2561),$F2561,"")),if($E2561="Dropped",if(and(L$1&lt;=$I2561,L$1&gt;=$H2561),if(Year($D2561)=L$1,$F2561*0.8,if((year($D2561)+1)=L$1,$F2561*0.6,$F2561*0.4)) ,""),if($E2561="Minors",0,if($E2561="FA Contract",if(and(L$1&lt;=$I2561,L$1&gt;=$H2561),$F2561,""),if($E2561="YP Contract",if(L$1=$H2561,500000,if(L$1=($H2561+1),1000000,if(L$1=($H2561+2),1500000,"")))))))))</f>
        <v/>
      </c>
      <c r="M2561" s="65" t="str">
        <f t="shared" si="3481"/>
        <v/>
      </c>
      <c r="N2561" s="65" t="str">
        <f t="shared" si="3481"/>
        <v/>
      </c>
      <c r="O2561" s="65" t="str">
        <f t="shared" si="3481"/>
        <v/>
      </c>
      <c r="P2561" s="65" t="str">
        <f t="shared" si="3481"/>
        <v/>
      </c>
      <c r="Q2561" s="65" t="str">
        <f t="shared" si="3481"/>
        <v/>
      </c>
      <c r="R2561" s="65" t="str">
        <f t="shared" si="3481"/>
        <v/>
      </c>
      <c r="S2561" s="65" t="str">
        <f t="shared" si="3481"/>
        <v/>
      </c>
      <c r="T2561" s="65" t="str">
        <f t="shared" si="3481"/>
        <v/>
      </c>
      <c r="U2561" s="65" t="str">
        <f t="shared" si="3481"/>
        <v/>
      </c>
      <c r="V2561" s="65" t="str">
        <f t="shared" si="3481"/>
        <v/>
      </c>
      <c r="W2561" s="65" t="str">
        <f t="shared" si="3481"/>
        <v/>
      </c>
      <c r="X2561" s="65" t="str">
        <f t="shared" si="3481"/>
        <v/>
      </c>
      <c r="Y2561" s="65" t="str">
        <f t="shared" si="3481"/>
        <v/>
      </c>
      <c r="Z2561" s="65" t="str">
        <f t="shared" si="3481"/>
        <v/>
      </c>
    </row>
    <row r="2562">
      <c r="B2562" s="23"/>
      <c r="C2562" s="9"/>
      <c r="D2562" s="9"/>
      <c r="E2562" s="9"/>
      <c r="F2562" s="2"/>
      <c r="G2562" s="3"/>
      <c r="I2562" s="64" t="str">
        <f t="shared" si="4"/>
        <v/>
      </c>
      <c r="J2562" s="13" t="str">
        <f t="shared" si="1840"/>
        <v/>
      </c>
      <c r="K2562" s="13" t="str">
        <f t="shared" si="1879"/>
        <v/>
      </c>
      <c r="L2562" s="65" t="str">
        <f t="shared" ref="L2562:Z2562" si="3482">if($E2562="","",if($E2562="Injured",if(and(L$1=year(today()),L$1&lt;=$I2562,L$1&gt;=$H2562),0,if(and(L$1&lt;=$I2562,L$1&gt;=$H2562),$F2562,"")),if($E2562="Dropped",if(and(L$1&lt;=$I2562,L$1&gt;=$H2562),if(Year($D2562)=L$1,$F2562*0.8,if((year($D2562)+1)=L$1,$F2562*0.6,$F2562*0.4)) ,""),if($E2562="Minors",0,if($E2562="FA Contract",if(and(L$1&lt;=$I2562,L$1&gt;=$H2562),$F2562,""),if($E2562="YP Contract",if(L$1=$H2562,500000,if(L$1=($H2562+1),1000000,if(L$1=($H2562+2),1500000,"")))))))))</f>
        <v/>
      </c>
      <c r="M2562" s="65" t="str">
        <f t="shared" si="3482"/>
        <v/>
      </c>
      <c r="N2562" s="65" t="str">
        <f t="shared" si="3482"/>
        <v/>
      </c>
      <c r="O2562" s="65" t="str">
        <f t="shared" si="3482"/>
        <v/>
      </c>
      <c r="P2562" s="65" t="str">
        <f t="shared" si="3482"/>
        <v/>
      </c>
      <c r="Q2562" s="65" t="str">
        <f t="shared" si="3482"/>
        <v/>
      </c>
      <c r="R2562" s="65" t="str">
        <f t="shared" si="3482"/>
        <v/>
      </c>
      <c r="S2562" s="65" t="str">
        <f t="shared" si="3482"/>
        <v/>
      </c>
      <c r="T2562" s="65" t="str">
        <f t="shared" si="3482"/>
        <v/>
      </c>
      <c r="U2562" s="65" t="str">
        <f t="shared" si="3482"/>
        <v/>
      </c>
      <c r="V2562" s="65" t="str">
        <f t="shared" si="3482"/>
        <v/>
      </c>
      <c r="W2562" s="65" t="str">
        <f t="shared" si="3482"/>
        <v/>
      </c>
      <c r="X2562" s="65" t="str">
        <f t="shared" si="3482"/>
        <v/>
      </c>
      <c r="Y2562" s="65" t="str">
        <f t="shared" si="3482"/>
        <v/>
      </c>
      <c r="Z2562" s="65" t="str">
        <f t="shared" si="3482"/>
        <v/>
      </c>
    </row>
    <row r="2563">
      <c r="B2563" s="23"/>
      <c r="C2563" s="9"/>
      <c r="D2563" s="9"/>
      <c r="E2563" s="9"/>
      <c r="F2563" s="2"/>
      <c r="G2563" s="3"/>
      <c r="I2563" s="64" t="str">
        <f t="shared" si="4"/>
        <v/>
      </c>
      <c r="J2563" s="13" t="str">
        <f t="shared" si="1840"/>
        <v/>
      </c>
      <c r="K2563" s="13" t="str">
        <f t="shared" si="1879"/>
        <v/>
      </c>
      <c r="L2563" s="65" t="str">
        <f t="shared" ref="L2563:Z2563" si="3483">if($E2563="","",if($E2563="Injured",if(and(L$1=year(today()),L$1&lt;=$I2563,L$1&gt;=$H2563),0,if(and(L$1&lt;=$I2563,L$1&gt;=$H2563),$F2563,"")),if($E2563="Dropped",if(and(L$1&lt;=$I2563,L$1&gt;=$H2563),if(Year($D2563)=L$1,$F2563*0.8,if((year($D2563)+1)=L$1,$F2563*0.6,$F2563*0.4)) ,""),if($E2563="Minors",0,if($E2563="FA Contract",if(and(L$1&lt;=$I2563,L$1&gt;=$H2563),$F2563,""),if($E2563="YP Contract",if(L$1=$H2563,500000,if(L$1=($H2563+1),1000000,if(L$1=($H2563+2),1500000,"")))))))))</f>
        <v/>
      </c>
      <c r="M2563" s="65" t="str">
        <f t="shared" si="3483"/>
        <v/>
      </c>
      <c r="N2563" s="65" t="str">
        <f t="shared" si="3483"/>
        <v/>
      </c>
      <c r="O2563" s="65" t="str">
        <f t="shared" si="3483"/>
        <v/>
      </c>
      <c r="P2563" s="65" t="str">
        <f t="shared" si="3483"/>
        <v/>
      </c>
      <c r="Q2563" s="65" t="str">
        <f t="shared" si="3483"/>
        <v/>
      </c>
      <c r="R2563" s="65" t="str">
        <f t="shared" si="3483"/>
        <v/>
      </c>
      <c r="S2563" s="65" t="str">
        <f t="shared" si="3483"/>
        <v/>
      </c>
      <c r="T2563" s="65" t="str">
        <f t="shared" si="3483"/>
        <v/>
      </c>
      <c r="U2563" s="65" t="str">
        <f t="shared" si="3483"/>
        <v/>
      </c>
      <c r="V2563" s="65" t="str">
        <f t="shared" si="3483"/>
        <v/>
      </c>
      <c r="W2563" s="65" t="str">
        <f t="shared" si="3483"/>
        <v/>
      </c>
      <c r="X2563" s="65" t="str">
        <f t="shared" si="3483"/>
        <v/>
      </c>
      <c r="Y2563" s="65" t="str">
        <f t="shared" si="3483"/>
        <v/>
      </c>
      <c r="Z2563" s="65" t="str">
        <f t="shared" si="3483"/>
        <v/>
      </c>
    </row>
    <row r="2564">
      <c r="B2564" s="23"/>
      <c r="C2564" s="9"/>
      <c r="D2564" s="9"/>
      <c r="E2564" s="9"/>
      <c r="F2564" s="2"/>
      <c r="G2564" s="3"/>
      <c r="I2564" s="64" t="str">
        <f t="shared" si="4"/>
        <v/>
      </c>
      <c r="J2564" s="13" t="str">
        <f t="shared" si="1840"/>
        <v/>
      </c>
      <c r="K2564" s="13" t="str">
        <f t="shared" si="1879"/>
        <v/>
      </c>
      <c r="L2564" s="65" t="str">
        <f t="shared" ref="L2564:Z2564" si="3484">if($E2564="","",if($E2564="Injured",if(and(L$1=year(today()),L$1&lt;=$I2564,L$1&gt;=$H2564),0,if(and(L$1&lt;=$I2564,L$1&gt;=$H2564),$F2564,"")),if($E2564="Dropped",if(and(L$1&lt;=$I2564,L$1&gt;=$H2564),if(Year($D2564)=L$1,$F2564*0.8,if((year($D2564)+1)=L$1,$F2564*0.6,$F2564*0.4)) ,""),if($E2564="Minors",0,if($E2564="FA Contract",if(and(L$1&lt;=$I2564,L$1&gt;=$H2564),$F2564,""),if($E2564="YP Contract",if(L$1=$H2564,500000,if(L$1=($H2564+1),1000000,if(L$1=($H2564+2),1500000,"")))))))))</f>
        <v/>
      </c>
      <c r="M2564" s="65" t="str">
        <f t="shared" si="3484"/>
        <v/>
      </c>
      <c r="N2564" s="65" t="str">
        <f t="shared" si="3484"/>
        <v/>
      </c>
      <c r="O2564" s="65" t="str">
        <f t="shared" si="3484"/>
        <v/>
      </c>
      <c r="P2564" s="65" t="str">
        <f t="shared" si="3484"/>
        <v/>
      </c>
      <c r="Q2564" s="65" t="str">
        <f t="shared" si="3484"/>
        <v/>
      </c>
      <c r="R2564" s="65" t="str">
        <f t="shared" si="3484"/>
        <v/>
      </c>
      <c r="S2564" s="65" t="str">
        <f t="shared" si="3484"/>
        <v/>
      </c>
      <c r="T2564" s="65" t="str">
        <f t="shared" si="3484"/>
        <v/>
      </c>
      <c r="U2564" s="65" t="str">
        <f t="shared" si="3484"/>
        <v/>
      </c>
      <c r="V2564" s="65" t="str">
        <f t="shared" si="3484"/>
        <v/>
      </c>
      <c r="W2564" s="65" t="str">
        <f t="shared" si="3484"/>
        <v/>
      </c>
      <c r="X2564" s="65" t="str">
        <f t="shared" si="3484"/>
        <v/>
      </c>
      <c r="Y2564" s="65" t="str">
        <f t="shared" si="3484"/>
        <v/>
      </c>
      <c r="Z2564" s="65" t="str">
        <f t="shared" si="3484"/>
        <v/>
      </c>
    </row>
    <row r="2565">
      <c r="B2565" s="23"/>
      <c r="C2565" s="9"/>
      <c r="D2565" s="9"/>
      <c r="E2565" s="9"/>
      <c r="F2565" s="2"/>
      <c r="G2565" s="3"/>
      <c r="I2565" s="64" t="str">
        <f t="shared" si="4"/>
        <v/>
      </c>
      <c r="J2565" s="13" t="str">
        <f t="shared" si="1840"/>
        <v/>
      </c>
      <c r="K2565" s="13" t="str">
        <f t="shared" si="1879"/>
        <v/>
      </c>
      <c r="L2565" s="65" t="str">
        <f t="shared" ref="L2565:Z2565" si="3485">if($E2565="","",if($E2565="Injured",if(and(L$1=year(today()),L$1&lt;=$I2565,L$1&gt;=$H2565),0,if(and(L$1&lt;=$I2565,L$1&gt;=$H2565),$F2565,"")),if($E2565="Dropped",if(and(L$1&lt;=$I2565,L$1&gt;=$H2565),if(Year($D2565)=L$1,$F2565*0.8,if((year($D2565)+1)=L$1,$F2565*0.6,$F2565*0.4)) ,""),if($E2565="Minors",0,if($E2565="FA Contract",if(and(L$1&lt;=$I2565,L$1&gt;=$H2565),$F2565,""),if($E2565="YP Contract",if(L$1=$H2565,500000,if(L$1=($H2565+1),1000000,if(L$1=($H2565+2),1500000,"")))))))))</f>
        <v/>
      </c>
      <c r="M2565" s="65" t="str">
        <f t="shared" si="3485"/>
        <v/>
      </c>
      <c r="N2565" s="65" t="str">
        <f t="shared" si="3485"/>
        <v/>
      </c>
      <c r="O2565" s="65" t="str">
        <f t="shared" si="3485"/>
        <v/>
      </c>
      <c r="P2565" s="65" t="str">
        <f t="shared" si="3485"/>
        <v/>
      </c>
      <c r="Q2565" s="65" t="str">
        <f t="shared" si="3485"/>
        <v/>
      </c>
      <c r="R2565" s="65" t="str">
        <f t="shared" si="3485"/>
        <v/>
      </c>
      <c r="S2565" s="65" t="str">
        <f t="shared" si="3485"/>
        <v/>
      </c>
      <c r="T2565" s="65" t="str">
        <f t="shared" si="3485"/>
        <v/>
      </c>
      <c r="U2565" s="65" t="str">
        <f t="shared" si="3485"/>
        <v/>
      </c>
      <c r="V2565" s="65" t="str">
        <f t="shared" si="3485"/>
        <v/>
      </c>
      <c r="W2565" s="65" t="str">
        <f t="shared" si="3485"/>
        <v/>
      </c>
      <c r="X2565" s="65" t="str">
        <f t="shared" si="3485"/>
        <v/>
      </c>
      <c r="Y2565" s="65" t="str">
        <f t="shared" si="3485"/>
        <v/>
      </c>
      <c r="Z2565" s="65" t="str">
        <f t="shared" si="3485"/>
        <v/>
      </c>
    </row>
    <row r="2566">
      <c r="B2566" s="23"/>
      <c r="C2566" s="9"/>
      <c r="D2566" s="9"/>
      <c r="E2566" s="9"/>
      <c r="F2566" s="2"/>
      <c r="G2566" s="3"/>
      <c r="I2566" s="64" t="str">
        <f t="shared" si="4"/>
        <v/>
      </c>
      <c r="J2566" s="13" t="str">
        <f t="shared" si="1840"/>
        <v/>
      </c>
      <c r="K2566" s="13" t="str">
        <f t="shared" si="1879"/>
        <v/>
      </c>
      <c r="L2566" s="65" t="str">
        <f t="shared" ref="L2566:Z2566" si="3486">if($E2566="","",if($E2566="Injured",if(and(L$1=year(today()),L$1&lt;=$I2566,L$1&gt;=$H2566),0,if(and(L$1&lt;=$I2566,L$1&gt;=$H2566),$F2566,"")),if($E2566="Dropped",if(and(L$1&lt;=$I2566,L$1&gt;=$H2566),if(Year($D2566)=L$1,$F2566*0.8,if((year($D2566)+1)=L$1,$F2566*0.6,$F2566*0.4)) ,""),if($E2566="Minors",0,if($E2566="FA Contract",if(and(L$1&lt;=$I2566,L$1&gt;=$H2566),$F2566,""),if($E2566="YP Contract",if(L$1=$H2566,500000,if(L$1=($H2566+1),1000000,if(L$1=($H2566+2),1500000,"")))))))))</f>
        <v/>
      </c>
      <c r="M2566" s="65" t="str">
        <f t="shared" si="3486"/>
        <v/>
      </c>
      <c r="N2566" s="65" t="str">
        <f t="shared" si="3486"/>
        <v/>
      </c>
      <c r="O2566" s="65" t="str">
        <f t="shared" si="3486"/>
        <v/>
      </c>
      <c r="P2566" s="65" t="str">
        <f t="shared" si="3486"/>
        <v/>
      </c>
      <c r="Q2566" s="65" t="str">
        <f t="shared" si="3486"/>
        <v/>
      </c>
      <c r="R2566" s="65" t="str">
        <f t="shared" si="3486"/>
        <v/>
      </c>
      <c r="S2566" s="65" t="str">
        <f t="shared" si="3486"/>
        <v/>
      </c>
      <c r="T2566" s="65" t="str">
        <f t="shared" si="3486"/>
        <v/>
      </c>
      <c r="U2566" s="65" t="str">
        <f t="shared" si="3486"/>
        <v/>
      </c>
      <c r="V2566" s="65" t="str">
        <f t="shared" si="3486"/>
        <v/>
      </c>
      <c r="W2566" s="65" t="str">
        <f t="shared" si="3486"/>
        <v/>
      </c>
      <c r="X2566" s="65" t="str">
        <f t="shared" si="3486"/>
        <v/>
      </c>
      <c r="Y2566" s="65" t="str">
        <f t="shared" si="3486"/>
        <v/>
      </c>
      <c r="Z2566" s="65" t="str">
        <f t="shared" si="3486"/>
        <v/>
      </c>
    </row>
    <row r="2567">
      <c r="B2567" s="23"/>
      <c r="C2567" s="9"/>
      <c r="D2567" s="9"/>
      <c r="E2567" s="9"/>
      <c r="F2567" s="2"/>
      <c r="G2567" s="3"/>
      <c r="I2567" s="64" t="str">
        <f t="shared" si="4"/>
        <v/>
      </c>
      <c r="J2567" s="13" t="str">
        <f t="shared" si="1840"/>
        <v/>
      </c>
      <c r="K2567" s="13" t="str">
        <f t="shared" si="1879"/>
        <v/>
      </c>
      <c r="L2567" s="65" t="str">
        <f t="shared" ref="L2567:Z2567" si="3487">if($E2567="","",if($E2567="Injured",if(and(L$1=year(today()),L$1&lt;=$I2567,L$1&gt;=$H2567),0,if(and(L$1&lt;=$I2567,L$1&gt;=$H2567),$F2567,"")),if($E2567="Dropped",if(and(L$1&lt;=$I2567,L$1&gt;=$H2567),if(Year($D2567)=L$1,$F2567*0.8,if((year($D2567)+1)=L$1,$F2567*0.6,$F2567*0.4)) ,""),if($E2567="Minors",0,if($E2567="FA Contract",if(and(L$1&lt;=$I2567,L$1&gt;=$H2567),$F2567,""),if($E2567="YP Contract",if(L$1=$H2567,500000,if(L$1=($H2567+1),1000000,if(L$1=($H2567+2),1500000,"")))))))))</f>
        <v/>
      </c>
      <c r="M2567" s="65" t="str">
        <f t="shared" si="3487"/>
        <v/>
      </c>
      <c r="N2567" s="65" t="str">
        <f t="shared" si="3487"/>
        <v/>
      </c>
      <c r="O2567" s="65" t="str">
        <f t="shared" si="3487"/>
        <v/>
      </c>
      <c r="P2567" s="65" t="str">
        <f t="shared" si="3487"/>
        <v/>
      </c>
      <c r="Q2567" s="65" t="str">
        <f t="shared" si="3487"/>
        <v/>
      </c>
      <c r="R2567" s="65" t="str">
        <f t="shared" si="3487"/>
        <v/>
      </c>
      <c r="S2567" s="65" t="str">
        <f t="shared" si="3487"/>
        <v/>
      </c>
      <c r="T2567" s="65" t="str">
        <f t="shared" si="3487"/>
        <v/>
      </c>
      <c r="U2567" s="65" t="str">
        <f t="shared" si="3487"/>
        <v/>
      </c>
      <c r="V2567" s="65" t="str">
        <f t="shared" si="3487"/>
        <v/>
      </c>
      <c r="W2567" s="65" t="str">
        <f t="shared" si="3487"/>
        <v/>
      </c>
      <c r="X2567" s="65" t="str">
        <f t="shared" si="3487"/>
        <v/>
      </c>
      <c r="Y2567" s="65" t="str">
        <f t="shared" si="3487"/>
        <v/>
      </c>
      <c r="Z2567" s="65" t="str">
        <f t="shared" si="3487"/>
        <v/>
      </c>
    </row>
    <row r="2568">
      <c r="B2568" s="23"/>
      <c r="C2568" s="9"/>
      <c r="D2568" s="9"/>
      <c r="E2568" s="9"/>
      <c r="F2568" s="2"/>
      <c r="G2568" s="3"/>
      <c r="I2568" s="64" t="str">
        <f t="shared" si="4"/>
        <v/>
      </c>
      <c r="J2568" s="13" t="str">
        <f t="shared" si="1840"/>
        <v/>
      </c>
      <c r="K2568" s="13" t="str">
        <f t="shared" si="1879"/>
        <v/>
      </c>
      <c r="L2568" s="65" t="str">
        <f t="shared" ref="L2568:Z2568" si="3488">if($E2568="","",if($E2568="Injured",if(and(L$1=year(today()),L$1&lt;=$I2568,L$1&gt;=$H2568),0,if(and(L$1&lt;=$I2568,L$1&gt;=$H2568),$F2568,"")),if($E2568="Dropped",if(and(L$1&lt;=$I2568,L$1&gt;=$H2568),if(Year($D2568)=L$1,$F2568*0.8,if((year($D2568)+1)=L$1,$F2568*0.6,$F2568*0.4)) ,""),if($E2568="Minors",0,if($E2568="FA Contract",if(and(L$1&lt;=$I2568,L$1&gt;=$H2568),$F2568,""),if($E2568="YP Contract",if(L$1=$H2568,500000,if(L$1=($H2568+1),1000000,if(L$1=($H2568+2),1500000,"")))))))))</f>
        <v/>
      </c>
      <c r="M2568" s="65" t="str">
        <f t="shared" si="3488"/>
        <v/>
      </c>
      <c r="N2568" s="65" t="str">
        <f t="shared" si="3488"/>
        <v/>
      </c>
      <c r="O2568" s="65" t="str">
        <f t="shared" si="3488"/>
        <v/>
      </c>
      <c r="P2568" s="65" t="str">
        <f t="shared" si="3488"/>
        <v/>
      </c>
      <c r="Q2568" s="65" t="str">
        <f t="shared" si="3488"/>
        <v/>
      </c>
      <c r="R2568" s="65" t="str">
        <f t="shared" si="3488"/>
        <v/>
      </c>
      <c r="S2568" s="65" t="str">
        <f t="shared" si="3488"/>
        <v/>
      </c>
      <c r="T2568" s="65" t="str">
        <f t="shared" si="3488"/>
        <v/>
      </c>
      <c r="U2568" s="65" t="str">
        <f t="shared" si="3488"/>
        <v/>
      </c>
      <c r="V2568" s="65" t="str">
        <f t="shared" si="3488"/>
        <v/>
      </c>
      <c r="W2568" s="65" t="str">
        <f t="shared" si="3488"/>
        <v/>
      </c>
      <c r="X2568" s="65" t="str">
        <f t="shared" si="3488"/>
        <v/>
      </c>
      <c r="Y2568" s="65" t="str">
        <f t="shared" si="3488"/>
        <v/>
      </c>
      <c r="Z2568" s="65" t="str">
        <f t="shared" si="3488"/>
        <v/>
      </c>
    </row>
    <row r="2569">
      <c r="B2569" s="23"/>
      <c r="C2569" s="9"/>
      <c r="D2569" s="9"/>
      <c r="E2569" s="9"/>
      <c r="F2569" s="2"/>
      <c r="G2569" s="3"/>
      <c r="I2569" s="64" t="str">
        <f t="shared" si="4"/>
        <v/>
      </c>
      <c r="J2569" s="13" t="str">
        <f t="shared" si="1840"/>
        <v/>
      </c>
      <c r="K2569" s="13" t="str">
        <f t="shared" si="1879"/>
        <v/>
      </c>
      <c r="L2569" s="65" t="str">
        <f t="shared" ref="L2569:Z2569" si="3489">if($E2569="","",if($E2569="Injured",if(and(L$1=year(today()),L$1&lt;=$I2569,L$1&gt;=$H2569),0,if(and(L$1&lt;=$I2569,L$1&gt;=$H2569),$F2569,"")),if($E2569="Dropped",if(and(L$1&lt;=$I2569,L$1&gt;=$H2569),if(Year($D2569)=L$1,$F2569*0.8,if((year($D2569)+1)=L$1,$F2569*0.6,$F2569*0.4)) ,""),if($E2569="Minors",0,if($E2569="FA Contract",if(and(L$1&lt;=$I2569,L$1&gt;=$H2569),$F2569,""),if($E2569="YP Contract",if(L$1=$H2569,500000,if(L$1=($H2569+1),1000000,if(L$1=($H2569+2),1500000,"")))))))))</f>
        <v/>
      </c>
      <c r="M2569" s="65" t="str">
        <f t="shared" si="3489"/>
        <v/>
      </c>
      <c r="N2569" s="65" t="str">
        <f t="shared" si="3489"/>
        <v/>
      </c>
      <c r="O2569" s="65" t="str">
        <f t="shared" si="3489"/>
        <v/>
      </c>
      <c r="P2569" s="65" t="str">
        <f t="shared" si="3489"/>
        <v/>
      </c>
      <c r="Q2569" s="65" t="str">
        <f t="shared" si="3489"/>
        <v/>
      </c>
      <c r="R2569" s="65" t="str">
        <f t="shared" si="3489"/>
        <v/>
      </c>
      <c r="S2569" s="65" t="str">
        <f t="shared" si="3489"/>
        <v/>
      </c>
      <c r="T2569" s="65" t="str">
        <f t="shared" si="3489"/>
        <v/>
      </c>
      <c r="U2569" s="65" t="str">
        <f t="shared" si="3489"/>
        <v/>
      </c>
      <c r="V2569" s="65" t="str">
        <f t="shared" si="3489"/>
        <v/>
      </c>
      <c r="W2569" s="65" t="str">
        <f t="shared" si="3489"/>
        <v/>
      </c>
      <c r="X2569" s="65" t="str">
        <f t="shared" si="3489"/>
        <v/>
      </c>
      <c r="Y2569" s="65" t="str">
        <f t="shared" si="3489"/>
        <v/>
      </c>
      <c r="Z2569" s="65" t="str">
        <f t="shared" si="3489"/>
        <v/>
      </c>
    </row>
    <row r="2570">
      <c r="B2570" s="23"/>
      <c r="C2570" s="9"/>
      <c r="D2570" s="9"/>
      <c r="E2570" s="9"/>
      <c r="F2570" s="2"/>
      <c r="G2570" s="3"/>
      <c r="I2570" s="64" t="str">
        <f t="shared" si="4"/>
        <v/>
      </c>
      <c r="J2570" s="13" t="str">
        <f t="shared" si="1840"/>
        <v/>
      </c>
      <c r="K2570" s="13" t="str">
        <f t="shared" si="1879"/>
        <v/>
      </c>
      <c r="L2570" s="65" t="str">
        <f t="shared" ref="L2570:Z2570" si="3490">if($E2570="","",if($E2570="Injured",if(and(L$1=year(today()),L$1&lt;=$I2570,L$1&gt;=$H2570),0,if(and(L$1&lt;=$I2570,L$1&gt;=$H2570),$F2570,"")),if($E2570="Dropped",if(and(L$1&lt;=$I2570,L$1&gt;=$H2570),if(Year($D2570)=L$1,$F2570*0.8,if((year($D2570)+1)=L$1,$F2570*0.6,$F2570*0.4)) ,""),if($E2570="Minors",0,if($E2570="FA Contract",if(and(L$1&lt;=$I2570,L$1&gt;=$H2570),$F2570,""),if($E2570="YP Contract",if(L$1=$H2570,500000,if(L$1=($H2570+1),1000000,if(L$1=($H2570+2),1500000,"")))))))))</f>
        <v/>
      </c>
      <c r="M2570" s="65" t="str">
        <f t="shared" si="3490"/>
        <v/>
      </c>
      <c r="N2570" s="65" t="str">
        <f t="shared" si="3490"/>
        <v/>
      </c>
      <c r="O2570" s="65" t="str">
        <f t="shared" si="3490"/>
        <v/>
      </c>
      <c r="P2570" s="65" t="str">
        <f t="shared" si="3490"/>
        <v/>
      </c>
      <c r="Q2570" s="65" t="str">
        <f t="shared" si="3490"/>
        <v/>
      </c>
      <c r="R2570" s="65" t="str">
        <f t="shared" si="3490"/>
        <v/>
      </c>
      <c r="S2570" s="65" t="str">
        <f t="shared" si="3490"/>
        <v/>
      </c>
      <c r="T2570" s="65" t="str">
        <f t="shared" si="3490"/>
        <v/>
      </c>
      <c r="U2570" s="65" t="str">
        <f t="shared" si="3490"/>
        <v/>
      </c>
      <c r="V2570" s="65" t="str">
        <f t="shared" si="3490"/>
        <v/>
      </c>
      <c r="W2570" s="65" t="str">
        <f t="shared" si="3490"/>
        <v/>
      </c>
      <c r="X2570" s="65" t="str">
        <f t="shared" si="3490"/>
        <v/>
      </c>
      <c r="Y2570" s="65" t="str">
        <f t="shared" si="3490"/>
        <v/>
      </c>
      <c r="Z2570" s="65" t="str">
        <f t="shared" si="3490"/>
        <v/>
      </c>
    </row>
    <row r="2571">
      <c r="B2571" s="23"/>
      <c r="C2571" s="9"/>
      <c r="D2571" s="9"/>
      <c r="E2571" s="9"/>
      <c r="F2571" s="2"/>
      <c r="G2571" s="3"/>
      <c r="I2571" s="64" t="str">
        <f t="shared" si="4"/>
        <v/>
      </c>
      <c r="J2571" s="13" t="str">
        <f t="shared" si="1840"/>
        <v/>
      </c>
      <c r="K2571" s="13" t="str">
        <f t="shared" si="1879"/>
        <v/>
      </c>
      <c r="L2571" s="65" t="str">
        <f t="shared" ref="L2571:Z2571" si="3491">if($E2571="","",if($E2571="Injured",if(and(L$1=year(today()),L$1&lt;=$I2571,L$1&gt;=$H2571),0,if(and(L$1&lt;=$I2571,L$1&gt;=$H2571),$F2571,"")),if($E2571="Dropped",if(and(L$1&lt;=$I2571,L$1&gt;=$H2571),if(Year($D2571)=L$1,$F2571*0.8,if((year($D2571)+1)=L$1,$F2571*0.6,$F2571*0.4)) ,""),if($E2571="Minors",0,if($E2571="FA Contract",if(and(L$1&lt;=$I2571,L$1&gt;=$H2571),$F2571,""),if($E2571="YP Contract",if(L$1=$H2571,500000,if(L$1=($H2571+1),1000000,if(L$1=($H2571+2),1500000,"")))))))))</f>
        <v/>
      </c>
      <c r="M2571" s="65" t="str">
        <f t="shared" si="3491"/>
        <v/>
      </c>
      <c r="N2571" s="65" t="str">
        <f t="shared" si="3491"/>
        <v/>
      </c>
      <c r="O2571" s="65" t="str">
        <f t="shared" si="3491"/>
        <v/>
      </c>
      <c r="P2571" s="65" t="str">
        <f t="shared" si="3491"/>
        <v/>
      </c>
      <c r="Q2571" s="65" t="str">
        <f t="shared" si="3491"/>
        <v/>
      </c>
      <c r="R2571" s="65" t="str">
        <f t="shared" si="3491"/>
        <v/>
      </c>
      <c r="S2571" s="65" t="str">
        <f t="shared" si="3491"/>
        <v/>
      </c>
      <c r="T2571" s="65" t="str">
        <f t="shared" si="3491"/>
        <v/>
      </c>
      <c r="U2571" s="65" t="str">
        <f t="shared" si="3491"/>
        <v/>
      </c>
      <c r="V2571" s="65" t="str">
        <f t="shared" si="3491"/>
        <v/>
      </c>
      <c r="W2571" s="65" t="str">
        <f t="shared" si="3491"/>
        <v/>
      </c>
      <c r="X2571" s="65" t="str">
        <f t="shared" si="3491"/>
        <v/>
      </c>
      <c r="Y2571" s="65" t="str">
        <f t="shared" si="3491"/>
        <v/>
      </c>
      <c r="Z2571" s="65" t="str">
        <f t="shared" si="3491"/>
        <v/>
      </c>
    </row>
    <row r="2572">
      <c r="B2572" s="23"/>
      <c r="C2572" s="9"/>
      <c r="D2572" s="9"/>
      <c r="E2572" s="9"/>
      <c r="F2572" s="2"/>
      <c r="G2572" s="3"/>
      <c r="I2572" s="64" t="str">
        <f t="shared" si="4"/>
        <v/>
      </c>
      <c r="J2572" s="13" t="str">
        <f t="shared" si="1840"/>
        <v/>
      </c>
      <c r="K2572" s="13" t="str">
        <f t="shared" si="1879"/>
        <v/>
      </c>
      <c r="L2572" s="65" t="str">
        <f t="shared" ref="L2572:Z2572" si="3492">if($E2572="","",if($E2572="Injured",if(and(L$1=year(today()),L$1&lt;=$I2572,L$1&gt;=$H2572),0,if(and(L$1&lt;=$I2572,L$1&gt;=$H2572),$F2572,"")),if($E2572="Dropped",if(and(L$1&lt;=$I2572,L$1&gt;=$H2572),if(Year($D2572)=L$1,$F2572*0.8,if((year($D2572)+1)=L$1,$F2572*0.6,$F2572*0.4)) ,""),if($E2572="Minors",0,if($E2572="FA Contract",if(and(L$1&lt;=$I2572,L$1&gt;=$H2572),$F2572,""),if($E2572="YP Contract",if(L$1=$H2572,500000,if(L$1=($H2572+1),1000000,if(L$1=($H2572+2),1500000,"")))))))))</f>
        <v/>
      </c>
      <c r="M2572" s="65" t="str">
        <f t="shared" si="3492"/>
        <v/>
      </c>
      <c r="N2572" s="65" t="str">
        <f t="shared" si="3492"/>
        <v/>
      </c>
      <c r="O2572" s="65" t="str">
        <f t="shared" si="3492"/>
        <v/>
      </c>
      <c r="P2572" s="65" t="str">
        <f t="shared" si="3492"/>
        <v/>
      </c>
      <c r="Q2572" s="65" t="str">
        <f t="shared" si="3492"/>
        <v/>
      </c>
      <c r="R2572" s="65" t="str">
        <f t="shared" si="3492"/>
        <v/>
      </c>
      <c r="S2572" s="65" t="str">
        <f t="shared" si="3492"/>
        <v/>
      </c>
      <c r="T2572" s="65" t="str">
        <f t="shared" si="3492"/>
        <v/>
      </c>
      <c r="U2572" s="65" t="str">
        <f t="shared" si="3492"/>
        <v/>
      </c>
      <c r="V2572" s="65" t="str">
        <f t="shared" si="3492"/>
        <v/>
      </c>
      <c r="W2572" s="65" t="str">
        <f t="shared" si="3492"/>
        <v/>
      </c>
      <c r="X2572" s="65" t="str">
        <f t="shared" si="3492"/>
        <v/>
      </c>
      <c r="Y2572" s="65" t="str">
        <f t="shared" si="3492"/>
        <v/>
      </c>
      <c r="Z2572" s="65" t="str">
        <f t="shared" si="3492"/>
        <v/>
      </c>
    </row>
    <row r="2573">
      <c r="B2573" s="23"/>
      <c r="C2573" s="9"/>
      <c r="D2573" s="9"/>
      <c r="E2573" s="9"/>
      <c r="F2573" s="2"/>
      <c r="G2573" s="3"/>
      <c r="I2573" s="64" t="str">
        <f t="shared" si="4"/>
        <v/>
      </c>
      <c r="J2573" s="13" t="str">
        <f t="shared" si="1840"/>
        <v/>
      </c>
      <c r="K2573" s="13" t="str">
        <f t="shared" si="1879"/>
        <v/>
      </c>
      <c r="L2573" s="65" t="str">
        <f t="shared" ref="L2573:Z2573" si="3493">if($E2573="","",if($E2573="Injured",if(and(L$1=year(today()),L$1&lt;=$I2573,L$1&gt;=$H2573),0,if(and(L$1&lt;=$I2573,L$1&gt;=$H2573),$F2573,"")),if($E2573="Dropped",if(and(L$1&lt;=$I2573,L$1&gt;=$H2573),if(Year($D2573)=L$1,$F2573*0.8,if((year($D2573)+1)=L$1,$F2573*0.6,$F2573*0.4)) ,""),if($E2573="Minors",0,if($E2573="FA Contract",if(and(L$1&lt;=$I2573,L$1&gt;=$H2573),$F2573,""),if($E2573="YP Contract",if(L$1=$H2573,500000,if(L$1=($H2573+1),1000000,if(L$1=($H2573+2),1500000,"")))))))))</f>
        <v/>
      </c>
      <c r="M2573" s="65" t="str">
        <f t="shared" si="3493"/>
        <v/>
      </c>
      <c r="N2573" s="65" t="str">
        <f t="shared" si="3493"/>
        <v/>
      </c>
      <c r="O2573" s="65" t="str">
        <f t="shared" si="3493"/>
        <v/>
      </c>
      <c r="P2573" s="65" t="str">
        <f t="shared" si="3493"/>
        <v/>
      </c>
      <c r="Q2573" s="65" t="str">
        <f t="shared" si="3493"/>
        <v/>
      </c>
      <c r="R2573" s="65" t="str">
        <f t="shared" si="3493"/>
        <v/>
      </c>
      <c r="S2573" s="65" t="str">
        <f t="shared" si="3493"/>
        <v/>
      </c>
      <c r="T2573" s="65" t="str">
        <f t="shared" si="3493"/>
        <v/>
      </c>
      <c r="U2573" s="65" t="str">
        <f t="shared" si="3493"/>
        <v/>
      </c>
      <c r="V2573" s="65" t="str">
        <f t="shared" si="3493"/>
        <v/>
      </c>
      <c r="W2573" s="65" t="str">
        <f t="shared" si="3493"/>
        <v/>
      </c>
      <c r="X2573" s="65" t="str">
        <f t="shared" si="3493"/>
        <v/>
      </c>
      <c r="Y2573" s="65" t="str">
        <f t="shared" si="3493"/>
        <v/>
      </c>
      <c r="Z2573" s="65" t="str">
        <f t="shared" si="3493"/>
        <v/>
      </c>
    </row>
    <row r="2574">
      <c r="B2574" s="23"/>
      <c r="C2574" s="9"/>
      <c r="D2574" s="9"/>
      <c r="E2574" s="9"/>
      <c r="F2574" s="2"/>
      <c r="G2574" s="3"/>
      <c r="I2574" s="64" t="str">
        <f t="shared" si="4"/>
        <v/>
      </c>
      <c r="J2574" s="13" t="str">
        <f t="shared" si="1840"/>
        <v/>
      </c>
      <c r="K2574" s="13" t="str">
        <f t="shared" si="1879"/>
        <v/>
      </c>
      <c r="L2574" s="65" t="str">
        <f t="shared" ref="L2574:Z2574" si="3494">if($E2574="","",if($E2574="Injured",if(and(L$1=year(today()),L$1&lt;=$I2574,L$1&gt;=$H2574),0,if(and(L$1&lt;=$I2574,L$1&gt;=$H2574),$F2574,"")),if($E2574="Dropped",if(and(L$1&lt;=$I2574,L$1&gt;=$H2574),if(Year($D2574)=L$1,$F2574*0.8,if((year($D2574)+1)=L$1,$F2574*0.6,$F2574*0.4)) ,""),if($E2574="Minors",0,if($E2574="FA Contract",if(and(L$1&lt;=$I2574,L$1&gt;=$H2574),$F2574,""),if($E2574="YP Contract",if(L$1=$H2574,500000,if(L$1=($H2574+1),1000000,if(L$1=($H2574+2),1500000,"")))))))))</f>
        <v/>
      </c>
      <c r="M2574" s="65" t="str">
        <f t="shared" si="3494"/>
        <v/>
      </c>
      <c r="N2574" s="65" t="str">
        <f t="shared" si="3494"/>
        <v/>
      </c>
      <c r="O2574" s="65" t="str">
        <f t="shared" si="3494"/>
        <v/>
      </c>
      <c r="P2574" s="65" t="str">
        <f t="shared" si="3494"/>
        <v/>
      </c>
      <c r="Q2574" s="65" t="str">
        <f t="shared" si="3494"/>
        <v/>
      </c>
      <c r="R2574" s="65" t="str">
        <f t="shared" si="3494"/>
        <v/>
      </c>
      <c r="S2574" s="65" t="str">
        <f t="shared" si="3494"/>
        <v/>
      </c>
      <c r="T2574" s="65" t="str">
        <f t="shared" si="3494"/>
        <v/>
      </c>
      <c r="U2574" s="65" t="str">
        <f t="shared" si="3494"/>
        <v/>
      </c>
      <c r="V2574" s="65" t="str">
        <f t="shared" si="3494"/>
        <v/>
      </c>
      <c r="W2574" s="65" t="str">
        <f t="shared" si="3494"/>
        <v/>
      </c>
      <c r="X2574" s="65" t="str">
        <f t="shared" si="3494"/>
        <v/>
      </c>
      <c r="Y2574" s="65" t="str">
        <f t="shared" si="3494"/>
        <v/>
      </c>
      <c r="Z2574" s="65" t="str">
        <f t="shared" si="3494"/>
        <v/>
      </c>
    </row>
    <row r="2575">
      <c r="B2575" s="23"/>
      <c r="C2575" s="9"/>
      <c r="D2575" s="9"/>
      <c r="E2575" s="9"/>
      <c r="F2575" s="2"/>
      <c r="G2575" s="3"/>
      <c r="I2575" s="64" t="str">
        <f t="shared" si="4"/>
        <v/>
      </c>
      <c r="J2575" s="13" t="str">
        <f t="shared" si="1840"/>
        <v/>
      </c>
      <c r="K2575" s="13" t="str">
        <f t="shared" si="1879"/>
        <v/>
      </c>
      <c r="L2575" s="65" t="str">
        <f t="shared" ref="L2575:Z2575" si="3495">if($E2575="","",if($E2575="Injured",if(and(L$1=year(today()),L$1&lt;=$I2575,L$1&gt;=$H2575),0,if(and(L$1&lt;=$I2575,L$1&gt;=$H2575),$F2575,"")),if($E2575="Dropped",if(and(L$1&lt;=$I2575,L$1&gt;=$H2575),if(Year($D2575)=L$1,$F2575*0.8,if((year($D2575)+1)=L$1,$F2575*0.6,$F2575*0.4)) ,""),if($E2575="Minors",0,if($E2575="FA Contract",if(and(L$1&lt;=$I2575,L$1&gt;=$H2575),$F2575,""),if($E2575="YP Contract",if(L$1=$H2575,500000,if(L$1=($H2575+1),1000000,if(L$1=($H2575+2),1500000,"")))))))))</f>
        <v/>
      </c>
      <c r="M2575" s="65" t="str">
        <f t="shared" si="3495"/>
        <v/>
      </c>
      <c r="N2575" s="65" t="str">
        <f t="shared" si="3495"/>
        <v/>
      </c>
      <c r="O2575" s="65" t="str">
        <f t="shared" si="3495"/>
        <v/>
      </c>
      <c r="P2575" s="65" t="str">
        <f t="shared" si="3495"/>
        <v/>
      </c>
      <c r="Q2575" s="65" t="str">
        <f t="shared" si="3495"/>
        <v/>
      </c>
      <c r="R2575" s="65" t="str">
        <f t="shared" si="3495"/>
        <v/>
      </c>
      <c r="S2575" s="65" t="str">
        <f t="shared" si="3495"/>
        <v/>
      </c>
      <c r="T2575" s="65" t="str">
        <f t="shared" si="3495"/>
        <v/>
      </c>
      <c r="U2575" s="65" t="str">
        <f t="shared" si="3495"/>
        <v/>
      </c>
      <c r="V2575" s="65" t="str">
        <f t="shared" si="3495"/>
        <v/>
      </c>
      <c r="W2575" s="65" t="str">
        <f t="shared" si="3495"/>
        <v/>
      </c>
      <c r="X2575" s="65" t="str">
        <f t="shared" si="3495"/>
        <v/>
      </c>
      <c r="Y2575" s="65" t="str">
        <f t="shared" si="3495"/>
        <v/>
      </c>
      <c r="Z2575" s="65" t="str">
        <f t="shared" si="3495"/>
        <v/>
      </c>
    </row>
    <row r="2576">
      <c r="B2576" s="23"/>
      <c r="C2576" s="9"/>
      <c r="D2576" s="9"/>
      <c r="E2576" s="9"/>
      <c r="F2576" s="2"/>
      <c r="G2576" s="3"/>
      <c r="I2576" s="64" t="str">
        <f t="shared" si="4"/>
        <v/>
      </c>
      <c r="J2576" s="13" t="str">
        <f t="shared" si="1840"/>
        <v/>
      </c>
      <c r="K2576" s="13" t="str">
        <f t="shared" si="1879"/>
        <v/>
      </c>
      <c r="L2576" s="65" t="str">
        <f t="shared" ref="L2576:Z2576" si="3496">if($E2576="","",if($E2576="Injured",if(and(L$1=year(today()),L$1&lt;=$I2576,L$1&gt;=$H2576),0,if(and(L$1&lt;=$I2576,L$1&gt;=$H2576),$F2576,"")),if($E2576="Dropped",if(and(L$1&lt;=$I2576,L$1&gt;=$H2576),if(Year($D2576)=L$1,$F2576*0.8,if((year($D2576)+1)=L$1,$F2576*0.6,$F2576*0.4)) ,""),if($E2576="Minors",0,if($E2576="FA Contract",if(and(L$1&lt;=$I2576,L$1&gt;=$H2576),$F2576,""),if($E2576="YP Contract",if(L$1=$H2576,500000,if(L$1=($H2576+1),1000000,if(L$1=($H2576+2),1500000,"")))))))))</f>
        <v/>
      </c>
      <c r="M2576" s="65" t="str">
        <f t="shared" si="3496"/>
        <v/>
      </c>
      <c r="N2576" s="65" t="str">
        <f t="shared" si="3496"/>
        <v/>
      </c>
      <c r="O2576" s="65" t="str">
        <f t="shared" si="3496"/>
        <v/>
      </c>
      <c r="P2576" s="65" t="str">
        <f t="shared" si="3496"/>
        <v/>
      </c>
      <c r="Q2576" s="65" t="str">
        <f t="shared" si="3496"/>
        <v/>
      </c>
      <c r="R2576" s="65" t="str">
        <f t="shared" si="3496"/>
        <v/>
      </c>
      <c r="S2576" s="65" t="str">
        <f t="shared" si="3496"/>
        <v/>
      </c>
      <c r="T2576" s="65" t="str">
        <f t="shared" si="3496"/>
        <v/>
      </c>
      <c r="U2576" s="65" t="str">
        <f t="shared" si="3496"/>
        <v/>
      </c>
      <c r="V2576" s="65" t="str">
        <f t="shared" si="3496"/>
        <v/>
      </c>
      <c r="W2576" s="65" t="str">
        <f t="shared" si="3496"/>
        <v/>
      </c>
      <c r="X2576" s="65" t="str">
        <f t="shared" si="3496"/>
        <v/>
      </c>
      <c r="Y2576" s="65" t="str">
        <f t="shared" si="3496"/>
        <v/>
      </c>
      <c r="Z2576" s="65" t="str">
        <f t="shared" si="3496"/>
        <v/>
      </c>
    </row>
    <row r="2577">
      <c r="B2577" s="23"/>
      <c r="C2577" s="9"/>
      <c r="D2577" s="9"/>
      <c r="E2577" s="9"/>
      <c r="F2577" s="2"/>
      <c r="G2577" s="3"/>
      <c r="I2577" s="64" t="str">
        <f t="shared" si="4"/>
        <v/>
      </c>
      <c r="J2577" s="13" t="str">
        <f t="shared" si="1840"/>
        <v/>
      </c>
      <c r="K2577" s="13" t="str">
        <f t="shared" si="1879"/>
        <v/>
      </c>
      <c r="L2577" s="65" t="str">
        <f t="shared" ref="L2577:Z2577" si="3497">if($E2577="","",if($E2577="Injured",if(and(L$1=year(today()),L$1&lt;=$I2577,L$1&gt;=$H2577),0,if(and(L$1&lt;=$I2577,L$1&gt;=$H2577),$F2577,"")),if($E2577="Dropped",if(and(L$1&lt;=$I2577,L$1&gt;=$H2577),if(Year($D2577)=L$1,$F2577*0.8,if((year($D2577)+1)=L$1,$F2577*0.6,$F2577*0.4)) ,""),if($E2577="Minors",0,if($E2577="FA Contract",if(and(L$1&lt;=$I2577,L$1&gt;=$H2577),$F2577,""),if($E2577="YP Contract",if(L$1=$H2577,500000,if(L$1=($H2577+1),1000000,if(L$1=($H2577+2),1500000,"")))))))))</f>
        <v/>
      </c>
      <c r="M2577" s="65" t="str">
        <f t="shared" si="3497"/>
        <v/>
      </c>
      <c r="N2577" s="65" t="str">
        <f t="shared" si="3497"/>
        <v/>
      </c>
      <c r="O2577" s="65" t="str">
        <f t="shared" si="3497"/>
        <v/>
      </c>
      <c r="P2577" s="65" t="str">
        <f t="shared" si="3497"/>
        <v/>
      </c>
      <c r="Q2577" s="65" t="str">
        <f t="shared" si="3497"/>
        <v/>
      </c>
      <c r="R2577" s="65" t="str">
        <f t="shared" si="3497"/>
        <v/>
      </c>
      <c r="S2577" s="65" t="str">
        <f t="shared" si="3497"/>
        <v/>
      </c>
      <c r="T2577" s="65" t="str">
        <f t="shared" si="3497"/>
        <v/>
      </c>
      <c r="U2577" s="65" t="str">
        <f t="shared" si="3497"/>
        <v/>
      </c>
      <c r="V2577" s="65" t="str">
        <f t="shared" si="3497"/>
        <v/>
      </c>
      <c r="W2577" s="65" t="str">
        <f t="shared" si="3497"/>
        <v/>
      </c>
      <c r="X2577" s="65" t="str">
        <f t="shared" si="3497"/>
        <v/>
      </c>
      <c r="Y2577" s="65" t="str">
        <f t="shared" si="3497"/>
        <v/>
      </c>
      <c r="Z2577" s="65" t="str">
        <f t="shared" si="3497"/>
        <v/>
      </c>
    </row>
    <row r="2578">
      <c r="B2578" s="23"/>
      <c r="C2578" s="9"/>
      <c r="D2578" s="9"/>
      <c r="E2578" s="9"/>
      <c r="F2578" s="2"/>
      <c r="G2578" s="3"/>
      <c r="I2578" s="64" t="str">
        <f t="shared" si="4"/>
        <v/>
      </c>
      <c r="J2578" s="13" t="str">
        <f t="shared" si="1840"/>
        <v/>
      </c>
      <c r="K2578" s="13" t="str">
        <f t="shared" si="1879"/>
        <v/>
      </c>
      <c r="L2578" s="65" t="str">
        <f t="shared" ref="L2578:Z2578" si="3498">if($E2578="","",if($E2578="Injured",if(and(L$1=year(today()),L$1&lt;=$I2578,L$1&gt;=$H2578),0,if(and(L$1&lt;=$I2578,L$1&gt;=$H2578),$F2578,"")),if($E2578="Dropped",if(and(L$1&lt;=$I2578,L$1&gt;=$H2578),if(Year($D2578)=L$1,$F2578*0.8,if((year($D2578)+1)=L$1,$F2578*0.6,$F2578*0.4)) ,""),if($E2578="Minors",0,if($E2578="FA Contract",if(and(L$1&lt;=$I2578,L$1&gt;=$H2578),$F2578,""),if($E2578="YP Contract",if(L$1=$H2578,500000,if(L$1=($H2578+1),1000000,if(L$1=($H2578+2),1500000,"")))))))))</f>
        <v/>
      </c>
      <c r="M2578" s="65" t="str">
        <f t="shared" si="3498"/>
        <v/>
      </c>
      <c r="N2578" s="65" t="str">
        <f t="shared" si="3498"/>
        <v/>
      </c>
      <c r="O2578" s="65" t="str">
        <f t="shared" si="3498"/>
        <v/>
      </c>
      <c r="P2578" s="65" t="str">
        <f t="shared" si="3498"/>
        <v/>
      </c>
      <c r="Q2578" s="65" t="str">
        <f t="shared" si="3498"/>
        <v/>
      </c>
      <c r="R2578" s="65" t="str">
        <f t="shared" si="3498"/>
        <v/>
      </c>
      <c r="S2578" s="65" t="str">
        <f t="shared" si="3498"/>
        <v/>
      </c>
      <c r="T2578" s="65" t="str">
        <f t="shared" si="3498"/>
        <v/>
      </c>
      <c r="U2578" s="65" t="str">
        <f t="shared" si="3498"/>
        <v/>
      </c>
      <c r="V2578" s="65" t="str">
        <f t="shared" si="3498"/>
        <v/>
      </c>
      <c r="W2578" s="65" t="str">
        <f t="shared" si="3498"/>
        <v/>
      </c>
      <c r="X2578" s="65" t="str">
        <f t="shared" si="3498"/>
        <v/>
      </c>
      <c r="Y2578" s="65" t="str">
        <f t="shared" si="3498"/>
        <v/>
      </c>
      <c r="Z2578" s="65" t="str">
        <f t="shared" si="3498"/>
        <v/>
      </c>
    </row>
    <row r="2579">
      <c r="B2579" s="23"/>
      <c r="C2579" s="9"/>
      <c r="D2579" s="9"/>
      <c r="E2579" s="9"/>
      <c r="F2579" s="2"/>
      <c r="G2579" s="3"/>
      <c r="I2579" s="64" t="str">
        <f t="shared" si="4"/>
        <v/>
      </c>
      <c r="J2579" s="13" t="str">
        <f t="shared" si="1840"/>
        <v/>
      </c>
      <c r="K2579" s="13" t="str">
        <f t="shared" si="1879"/>
        <v/>
      </c>
      <c r="L2579" s="65" t="str">
        <f t="shared" ref="L2579:Z2579" si="3499">if($E2579="","",if($E2579="Injured",if(and(L$1=year(today()),L$1&lt;=$I2579,L$1&gt;=$H2579),0,if(and(L$1&lt;=$I2579,L$1&gt;=$H2579),$F2579,"")),if($E2579="Dropped",if(and(L$1&lt;=$I2579,L$1&gt;=$H2579),if(Year($D2579)=L$1,$F2579*0.8,if((year($D2579)+1)=L$1,$F2579*0.6,$F2579*0.4)) ,""),if($E2579="Minors",0,if($E2579="FA Contract",if(and(L$1&lt;=$I2579,L$1&gt;=$H2579),$F2579,""),if($E2579="YP Contract",if(L$1=$H2579,500000,if(L$1=($H2579+1),1000000,if(L$1=($H2579+2),1500000,"")))))))))</f>
        <v/>
      </c>
      <c r="M2579" s="65" t="str">
        <f t="shared" si="3499"/>
        <v/>
      </c>
      <c r="N2579" s="65" t="str">
        <f t="shared" si="3499"/>
        <v/>
      </c>
      <c r="O2579" s="65" t="str">
        <f t="shared" si="3499"/>
        <v/>
      </c>
      <c r="P2579" s="65" t="str">
        <f t="shared" si="3499"/>
        <v/>
      </c>
      <c r="Q2579" s="65" t="str">
        <f t="shared" si="3499"/>
        <v/>
      </c>
      <c r="R2579" s="65" t="str">
        <f t="shared" si="3499"/>
        <v/>
      </c>
      <c r="S2579" s="65" t="str">
        <f t="shared" si="3499"/>
        <v/>
      </c>
      <c r="T2579" s="65" t="str">
        <f t="shared" si="3499"/>
        <v/>
      </c>
      <c r="U2579" s="65" t="str">
        <f t="shared" si="3499"/>
        <v/>
      </c>
      <c r="V2579" s="65" t="str">
        <f t="shared" si="3499"/>
        <v/>
      </c>
      <c r="W2579" s="65" t="str">
        <f t="shared" si="3499"/>
        <v/>
      </c>
      <c r="X2579" s="65" t="str">
        <f t="shared" si="3499"/>
        <v/>
      </c>
      <c r="Y2579" s="65" t="str">
        <f t="shared" si="3499"/>
        <v/>
      </c>
      <c r="Z2579" s="65" t="str">
        <f t="shared" si="3499"/>
        <v/>
      </c>
    </row>
    <row r="2580">
      <c r="B2580" s="23"/>
      <c r="C2580" s="9"/>
      <c r="D2580" s="9"/>
      <c r="E2580" s="9"/>
      <c r="F2580" s="2"/>
      <c r="G2580" s="3"/>
      <c r="I2580" s="64" t="str">
        <f t="shared" si="4"/>
        <v/>
      </c>
      <c r="J2580" s="13" t="str">
        <f t="shared" si="1840"/>
        <v/>
      </c>
      <c r="K2580" s="13" t="str">
        <f t="shared" si="1879"/>
        <v/>
      </c>
      <c r="L2580" s="65" t="str">
        <f t="shared" ref="L2580:Z2580" si="3500">if($E2580="","",if($E2580="Injured",if(and(L$1=year(today()),L$1&lt;=$I2580,L$1&gt;=$H2580),0,if(and(L$1&lt;=$I2580,L$1&gt;=$H2580),$F2580,"")),if($E2580="Dropped",if(and(L$1&lt;=$I2580,L$1&gt;=$H2580),if(Year($D2580)=L$1,$F2580*0.8,if((year($D2580)+1)=L$1,$F2580*0.6,$F2580*0.4)) ,""),if($E2580="Minors",0,if($E2580="FA Contract",if(and(L$1&lt;=$I2580,L$1&gt;=$H2580),$F2580,""),if($E2580="YP Contract",if(L$1=$H2580,500000,if(L$1=($H2580+1),1000000,if(L$1=($H2580+2),1500000,"")))))))))</f>
        <v/>
      </c>
      <c r="M2580" s="65" t="str">
        <f t="shared" si="3500"/>
        <v/>
      </c>
      <c r="N2580" s="65" t="str">
        <f t="shared" si="3500"/>
        <v/>
      </c>
      <c r="O2580" s="65" t="str">
        <f t="shared" si="3500"/>
        <v/>
      </c>
      <c r="P2580" s="65" t="str">
        <f t="shared" si="3500"/>
        <v/>
      </c>
      <c r="Q2580" s="65" t="str">
        <f t="shared" si="3500"/>
        <v/>
      </c>
      <c r="R2580" s="65" t="str">
        <f t="shared" si="3500"/>
        <v/>
      </c>
      <c r="S2580" s="65" t="str">
        <f t="shared" si="3500"/>
        <v/>
      </c>
      <c r="T2580" s="65" t="str">
        <f t="shared" si="3500"/>
        <v/>
      </c>
      <c r="U2580" s="65" t="str">
        <f t="shared" si="3500"/>
        <v/>
      </c>
      <c r="V2580" s="65" t="str">
        <f t="shared" si="3500"/>
        <v/>
      </c>
      <c r="W2580" s="65" t="str">
        <f t="shared" si="3500"/>
        <v/>
      </c>
      <c r="X2580" s="65" t="str">
        <f t="shared" si="3500"/>
        <v/>
      </c>
      <c r="Y2580" s="65" t="str">
        <f t="shared" si="3500"/>
        <v/>
      </c>
      <c r="Z2580" s="65" t="str">
        <f t="shared" si="3500"/>
        <v/>
      </c>
    </row>
    <row r="2581">
      <c r="B2581" s="23"/>
      <c r="C2581" s="9"/>
      <c r="D2581" s="9"/>
      <c r="E2581" s="9"/>
      <c r="F2581" s="2"/>
      <c r="G2581" s="3"/>
      <c r="I2581" s="64" t="str">
        <f t="shared" si="4"/>
        <v/>
      </c>
      <c r="J2581" s="13" t="str">
        <f t="shared" si="1840"/>
        <v/>
      </c>
      <c r="K2581" s="13" t="str">
        <f t="shared" si="1879"/>
        <v/>
      </c>
      <c r="L2581" s="65" t="str">
        <f t="shared" ref="L2581:Z2581" si="3501">if($E2581="","",if($E2581="Injured",if(and(L$1=year(today()),L$1&lt;=$I2581,L$1&gt;=$H2581),0,if(and(L$1&lt;=$I2581,L$1&gt;=$H2581),$F2581,"")),if($E2581="Dropped",if(and(L$1&lt;=$I2581,L$1&gt;=$H2581),if(Year($D2581)=L$1,$F2581*0.8,if((year($D2581)+1)=L$1,$F2581*0.6,$F2581*0.4)) ,""),if($E2581="Minors",0,if($E2581="FA Contract",if(and(L$1&lt;=$I2581,L$1&gt;=$H2581),$F2581,""),if($E2581="YP Contract",if(L$1=$H2581,500000,if(L$1=($H2581+1),1000000,if(L$1=($H2581+2),1500000,"")))))))))</f>
        <v/>
      </c>
      <c r="M2581" s="65" t="str">
        <f t="shared" si="3501"/>
        <v/>
      </c>
      <c r="N2581" s="65" t="str">
        <f t="shared" si="3501"/>
        <v/>
      </c>
      <c r="O2581" s="65" t="str">
        <f t="shared" si="3501"/>
        <v/>
      </c>
      <c r="P2581" s="65" t="str">
        <f t="shared" si="3501"/>
        <v/>
      </c>
      <c r="Q2581" s="65" t="str">
        <f t="shared" si="3501"/>
        <v/>
      </c>
      <c r="R2581" s="65" t="str">
        <f t="shared" si="3501"/>
        <v/>
      </c>
      <c r="S2581" s="65" t="str">
        <f t="shared" si="3501"/>
        <v/>
      </c>
      <c r="T2581" s="65" t="str">
        <f t="shared" si="3501"/>
        <v/>
      </c>
      <c r="U2581" s="65" t="str">
        <f t="shared" si="3501"/>
        <v/>
      </c>
      <c r="V2581" s="65" t="str">
        <f t="shared" si="3501"/>
        <v/>
      </c>
      <c r="W2581" s="65" t="str">
        <f t="shared" si="3501"/>
        <v/>
      </c>
      <c r="X2581" s="65" t="str">
        <f t="shared" si="3501"/>
        <v/>
      </c>
      <c r="Y2581" s="65" t="str">
        <f t="shared" si="3501"/>
        <v/>
      </c>
      <c r="Z2581" s="65" t="str">
        <f t="shared" si="3501"/>
        <v/>
      </c>
    </row>
    <row r="2582">
      <c r="B2582" s="23"/>
      <c r="C2582" s="9"/>
      <c r="D2582" s="9"/>
      <c r="E2582" s="9"/>
      <c r="F2582" s="2"/>
      <c r="G2582" s="3"/>
      <c r="I2582" s="64" t="str">
        <f t="shared" si="4"/>
        <v/>
      </c>
      <c r="J2582" s="13" t="str">
        <f t="shared" si="1840"/>
        <v/>
      </c>
      <c r="K2582" s="13" t="str">
        <f t="shared" si="1879"/>
        <v/>
      </c>
      <c r="L2582" s="65" t="str">
        <f t="shared" ref="L2582:Z2582" si="3502">if($E2582="","",if($E2582="Injured",if(and(L$1=year(today()),L$1&lt;=$I2582,L$1&gt;=$H2582),0,if(and(L$1&lt;=$I2582,L$1&gt;=$H2582),$F2582,"")),if($E2582="Dropped",if(and(L$1&lt;=$I2582,L$1&gt;=$H2582),if(Year($D2582)=L$1,$F2582*0.8,if((year($D2582)+1)=L$1,$F2582*0.6,$F2582*0.4)) ,""),if($E2582="Minors",0,if($E2582="FA Contract",if(and(L$1&lt;=$I2582,L$1&gt;=$H2582),$F2582,""),if($E2582="YP Contract",if(L$1=$H2582,500000,if(L$1=($H2582+1),1000000,if(L$1=($H2582+2),1500000,"")))))))))</f>
        <v/>
      </c>
      <c r="M2582" s="65" t="str">
        <f t="shared" si="3502"/>
        <v/>
      </c>
      <c r="N2582" s="65" t="str">
        <f t="shared" si="3502"/>
        <v/>
      </c>
      <c r="O2582" s="65" t="str">
        <f t="shared" si="3502"/>
        <v/>
      </c>
      <c r="P2582" s="65" t="str">
        <f t="shared" si="3502"/>
        <v/>
      </c>
      <c r="Q2582" s="65" t="str">
        <f t="shared" si="3502"/>
        <v/>
      </c>
      <c r="R2582" s="65" t="str">
        <f t="shared" si="3502"/>
        <v/>
      </c>
      <c r="S2582" s="65" t="str">
        <f t="shared" si="3502"/>
        <v/>
      </c>
      <c r="T2582" s="65" t="str">
        <f t="shared" si="3502"/>
        <v/>
      </c>
      <c r="U2582" s="65" t="str">
        <f t="shared" si="3502"/>
        <v/>
      </c>
      <c r="V2582" s="65" t="str">
        <f t="shared" si="3502"/>
        <v/>
      </c>
      <c r="W2582" s="65" t="str">
        <f t="shared" si="3502"/>
        <v/>
      </c>
      <c r="X2582" s="65" t="str">
        <f t="shared" si="3502"/>
        <v/>
      </c>
      <c r="Y2582" s="65" t="str">
        <f t="shared" si="3502"/>
        <v/>
      </c>
      <c r="Z2582" s="65" t="str">
        <f t="shared" si="3502"/>
        <v/>
      </c>
    </row>
    <row r="2583">
      <c r="B2583" s="23"/>
      <c r="C2583" s="9"/>
      <c r="D2583" s="9"/>
      <c r="E2583" s="9"/>
      <c r="F2583" s="2"/>
      <c r="G2583" s="3"/>
      <c r="I2583" s="64" t="str">
        <f t="shared" si="4"/>
        <v/>
      </c>
      <c r="J2583" s="13" t="str">
        <f t="shared" si="1840"/>
        <v/>
      </c>
      <c r="K2583" s="13" t="str">
        <f t="shared" si="1879"/>
        <v/>
      </c>
      <c r="L2583" s="65" t="str">
        <f t="shared" ref="L2583:Z2583" si="3503">if($E2583="","",if($E2583="Injured",if(and(L$1=year(today()),L$1&lt;=$I2583,L$1&gt;=$H2583),0,if(and(L$1&lt;=$I2583,L$1&gt;=$H2583),$F2583,"")),if($E2583="Dropped",if(and(L$1&lt;=$I2583,L$1&gt;=$H2583),if(Year($D2583)=L$1,$F2583*0.8,if((year($D2583)+1)=L$1,$F2583*0.6,$F2583*0.4)) ,""),if($E2583="Minors",0,if($E2583="FA Contract",if(and(L$1&lt;=$I2583,L$1&gt;=$H2583),$F2583,""),if($E2583="YP Contract",if(L$1=$H2583,500000,if(L$1=($H2583+1),1000000,if(L$1=($H2583+2),1500000,"")))))))))</f>
        <v/>
      </c>
      <c r="M2583" s="65" t="str">
        <f t="shared" si="3503"/>
        <v/>
      </c>
      <c r="N2583" s="65" t="str">
        <f t="shared" si="3503"/>
        <v/>
      </c>
      <c r="O2583" s="65" t="str">
        <f t="shared" si="3503"/>
        <v/>
      </c>
      <c r="P2583" s="65" t="str">
        <f t="shared" si="3503"/>
        <v/>
      </c>
      <c r="Q2583" s="65" t="str">
        <f t="shared" si="3503"/>
        <v/>
      </c>
      <c r="R2583" s="65" t="str">
        <f t="shared" si="3503"/>
        <v/>
      </c>
      <c r="S2583" s="65" t="str">
        <f t="shared" si="3503"/>
        <v/>
      </c>
      <c r="T2583" s="65" t="str">
        <f t="shared" si="3503"/>
        <v/>
      </c>
      <c r="U2583" s="65" t="str">
        <f t="shared" si="3503"/>
        <v/>
      </c>
      <c r="V2583" s="65" t="str">
        <f t="shared" si="3503"/>
        <v/>
      </c>
      <c r="W2583" s="65" t="str">
        <f t="shared" si="3503"/>
        <v/>
      </c>
      <c r="X2583" s="65" t="str">
        <f t="shared" si="3503"/>
        <v/>
      </c>
      <c r="Y2583" s="65" t="str">
        <f t="shared" si="3503"/>
        <v/>
      </c>
      <c r="Z2583" s="65" t="str">
        <f t="shared" si="3503"/>
        <v/>
      </c>
    </row>
    <row r="2584">
      <c r="B2584" s="23"/>
      <c r="C2584" s="9"/>
      <c r="D2584" s="9"/>
      <c r="E2584" s="9"/>
      <c r="F2584" s="2"/>
      <c r="G2584" s="3"/>
      <c r="I2584" s="64" t="str">
        <f t="shared" si="4"/>
        <v/>
      </c>
      <c r="J2584" s="13" t="str">
        <f t="shared" si="1840"/>
        <v/>
      </c>
      <c r="K2584" s="13" t="str">
        <f t="shared" si="1879"/>
        <v/>
      </c>
      <c r="L2584" s="65" t="str">
        <f t="shared" ref="L2584:Z2584" si="3504">if($E2584="","",if($E2584="Injured",if(and(L$1=year(today()),L$1&lt;=$I2584,L$1&gt;=$H2584),0,if(and(L$1&lt;=$I2584,L$1&gt;=$H2584),$F2584,"")),if($E2584="Dropped",if(and(L$1&lt;=$I2584,L$1&gt;=$H2584),if(Year($D2584)=L$1,$F2584*0.8,if((year($D2584)+1)=L$1,$F2584*0.6,$F2584*0.4)) ,""),if($E2584="Minors",0,if($E2584="FA Contract",if(and(L$1&lt;=$I2584,L$1&gt;=$H2584),$F2584,""),if($E2584="YP Contract",if(L$1=$H2584,500000,if(L$1=($H2584+1),1000000,if(L$1=($H2584+2),1500000,"")))))))))</f>
        <v/>
      </c>
      <c r="M2584" s="65" t="str">
        <f t="shared" si="3504"/>
        <v/>
      </c>
      <c r="N2584" s="65" t="str">
        <f t="shared" si="3504"/>
        <v/>
      </c>
      <c r="O2584" s="65" t="str">
        <f t="shared" si="3504"/>
        <v/>
      </c>
      <c r="P2584" s="65" t="str">
        <f t="shared" si="3504"/>
        <v/>
      </c>
      <c r="Q2584" s="65" t="str">
        <f t="shared" si="3504"/>
        <v/>
      </c>
      <c r="R2584" s="65" t="str">
        <f t="shared" si="3504"/>
        <v/>
      </c>
      <c r="S2584" s="65" t="str">
        <f t="shared" si="3504"/>
        <v/>
      </c>
      <c r="T2584" s="65" t="str">
        <f t="shared" si="3504"/>
        <v/>
      </c>
      <c r="U2584" s="65" t="str">
        <f t="shared" si="3504"/>
        <v/>
      </c>
      <c r="V2584" s="65" t="str">
        <f t="shared" si="3504"/>
        <v/>
      </c>
      <c r="W2584" s="65" t="str">
        <f t="shared" si="3504"/>
        <v/>
      </c>
      <c r="X2584" s="65" t="str">
        <f t="shared" si="3504"/>
        <v/>
      </c>
      <c r="Y2584" s="65" t="str">
        <f t="shared" si="3504"/>
        <v/>
      </c>
      <c r="Z2584" s="65" t="str">
        <f t="shared" si="3504"/>
        <v/>
      </c>
    </row>
    <row r="2585">
      <c r="B2585" s="23"/>
      <c r="C2585" s="9"/>
      <c r="D2585" s="9"/>
      <c r="E2585" s="9"/>
      <c r="F2585" s="2"/>
      <c r="G2585" s="3"/>
      <c r="I2585" s="64" t="str">
        <f t="shared" si="4"/>
        <v/>
      </c>
      <c r="J2585" s="13" t="str">
        <f t="shared" si="1840"/>
        <v/>
      </c>
      <c r="K2585" s="13" t="str">
        <f t="shared" si="1879"/>
        <v/>
      </c>
      <c r="L2585" s="65" t="str">
        <f t="shared" ref="L2585:Z2585" si="3505">if($E2585="","",if($E2585="Injured",if(and(L$1=year(today()),L$1&lt;=$I2585,L$1&gt;=$H2585),0,if(and(L$1&lt;=$I2585,L$1&gt;=$H2585),$F2585,"")),if($E2585="Dropped",if(and(L$1&lt;=$I2585,L$1&gt;=$H2585),if(Year($D2585)=L$1,$F2585*0.8,if((year($D2585)+1)=L$1,$F2585*0.6,$F2585*0.4)) ,""),if($E2585="Minors",0,if($E2585="FA Contract",if(and(L$1&lt;=$I2585,L$1&gt;=$H2585),$F2585,""),if($E2585="YP Contract",if(L$1=$H2585,500000,if(L$1=($H2585+1),1000000,if(L$1=($H2585+2),1500000,"")))))))))</f>
        <v/>
      </c>
      <c r="M2585" s="65" t="str">
        <f t="shared" si="3505"/>
        <v/>
      </c>
      <c r="N2585" s="65" t="str">
        <f t="shared" si="3505"/>
        <v/>
      </c>
      <c r="O2585" s="65" t="str">
        <f t="shared" si="3505"/>
        <v/>
      </c>
      <c r="P2585" s="65" t="str">
        <f t="shared" si="3505"/>
        <v/>
      </c>
      <c r="Q2585" s="65" t="str">
        <f t="shared" si="3505"/>
        <v/>
      </c>
      <c r="R2585" s="65" t="str">
        <f t="shared" si="3505"/>
        <v/>
      </c>
      <c r="S2585" s="65" t="str">
        <f t="shared" si="3505"/>
        <v/>
      </c>
      <c r="T2585" s="65" t="str">
        <f t="shared" si="3505"/>
        <v/>
      </c>
      <c r="U2585" s="65" t="str">
        <f t="shared" si="3505"/>
        <v/>
      </c>
      <c r="V2585" s="65" t="str">
        <f t="shared" si="3505"/>
        <v/>
      </c>
      <c r="W2585" s="65" t="str">
        <f t="shared" si="3505"/>
        <v/>
      </c>
      <c r="X2585" s="65" t="str">
        <f t="shared" si="3505"/>
        <v/>
      </c>
      <c r="Y2585" s="65" t="str">
        <f t="shared" si="3505"/>
        <v/>
      </c>
      <c r="Z2585" s="65" t="str">
        <f t="shared" si="3505"/>
        <v/>
      </c>
    </row>
    <row r="2586">
      <c r="B2586" s="23"/>
      <c r="C2586" s="9"/>
      <c r="D2586" s="9"/>
      <c r="E2586" s="9"/>
      <c r="F2586" s="2"/>
      <c r="G2586" s="3"/>
      <c r="I2586" s="64" t="str">
        <f t="shared" si="4"/>
        <v/>
      </c>
      <c r="J2586" s="13" t="str">
        <f t="shared" si="1840"/>
        <v/>
      </c>
      <c r="K2586" s="13" t="str">
        <f t="shared" si="1879"/>
        <v/>
      </c>
      <c r="L2586" s="65" t="str">
        <f t="shared" ref="L2586:Z2586" si="3506">if($E2586="","",if($E2586="Injured",if(and(L$1=year(today()),L$1&lt;=$I2586,L$1&gt;=$H2586),0,if(and(L$1&lt;=$I2586,L$1&gt;=$H2586),$F2586,"")),if($E2586="Dropped",if(and(L$1&lt;=$I2586,L$1&gt;=$H2586),if(Year($D2586)=L$1,$F2586*0.8,if((year($D2586)+1)=L$1,$F2586*0.6,$F2586*0.4)) ,""),if($E2586="Minors",0,if($E2586="FA Contract",if(and(L$1&lt;=$I2586,L$1&gt;=$H2586),$F2586,""),if($E2586="YP Contract",if(L$1=$H2586,500000,if(L$1=($H2586+1),1000000,if(L$1=($H2586+2),1500000,"")))))))))</f>
        <v/>
      </c>
      <c r="M2586" s="65" t="str">
        <f t="shared" si="3506"/>
        <v/>
      </c>
      <c r="N2586" s="65" t="str">
        <f t="shared" si="3506"/>
        <v/>
      </c>
      <c r="O2586" s="65" t="str">
        <f t="shared" si="3506"/>
        <v/>
      </c>
      <c r="P2586" s="65" t="str">
        <f t="shared" si="3506"/>
        <v/>
      </c>
      <c r="Q2586" s="65" t="str">
        <f t="shared" si="3506"/>
        <v/>
      </c>
      <c r="R2586" s="65" t="str">
        <f t="shared" si="3506"/>
        <v/>
      </c>
      <c r="S2586" s="65" t="str">
        <f t="shared" si="3506"/>
        <v/>
      </c>
      <c r="T2586" s="65" t="str">
        <f t="shared" si="3506"/>
        <v/>
      </c>
      <c r="U2586" s="65" t="str">
        <f t="shared" si="3506"/>
        <v/>
      </c>
      <c r="V2586" s="65" t="str">
        <f t="shared" si="3506"/>
        <v/>
      </c>
      <c r="W2586" s="65" t="str">
        <f t="shared" si="3506"/>
        <v/>
      </c>
      <c r="X2586" s="65" t="str">
        <f t="shared" si="3506"/>
        <v/>
      </c>
      <c r="Y2586" s="65" t="str">
        <f t="shared" si="3506"/>
        <v/>
      </c>
      <c r="Z2586" s="65" t="str">
        <f t="shared" si="3506"/>
        <v/>
      </c>
    </row>
    <row r="2587">
      <c r="B2587" s="23"/>
      <c r="C2587" s="9"/>
      <c r="D2587" s="9"/>
      <c r="E2587" s="9"/>
      <c r="F2587" s="2"/>
      <c r="G2587" s="3"/>
      <c r="I2587" s="64" t="str">
        <f t="shared" si="4"/>
        <v/>
      </c>
      <c r="J2587" s="13" t="str">
        <f t="shared" si="1840"/>
        <v/>
      </c>
      <c r="K2587" s="13" t="str">
        <f t="shared" si="1879"/>
        <v/>
      </c>
      <c r="L2587" s="65" t="str">
        <f t="shared" ref="L2587:Z2587" si="3507">if($E2587="","",if($E2587="Injured",if(and(L$1=year(today()),L$1&lt;=$I2587,L$1&gt;=$H2587),0,if(and(L$1&lt;=$I2587,L$1&gt;=$H2587),$F2587,"")),if($E2587="Dropped",if(and(L$1&lt;=$I2587,L$1&gt;=$H2587),if(Year($D2587)=L$1,$F2587*0.8,if((year($D2587)+1)=L$1,$F2587*0.6,$F2587*0.4)) ,""),if($E2587="Minors",0,if($E2587="FA Contract",if(and(L$1&lt;=$I2587,L$1&gt;=$H2587),$F2587,""),if($E2587="YP Contract",if(L$1=$H2587,500000,if(L$1=($H2587+1),1000000,if(L$1=($H2587+2),1500000,"")))))))))</f>
        <v/>
      </c>
      <c r="M2587" s="65" t="str">
        <f t="shared" si="3507"/>
        <v/>
      </c>
      <c r="N2587" s="65" t="str">
        <f t="shared" si="3507"/>
        <v/>
      </c>
      <c r="O2587" s="65" t="str">
        <f t="shared" si="3507"/>
        <v/>
      </c>
      <c r="P2587" s="65" t="str">
        <f t="shared" si="3507"/>
        <v/>
      </c>
      <c r="Q2587" s="65" t="str">
        <f t="shared" si="3507"/>
        <v/>
      </c>
      <c r="R2587" s="65" t="str">
        <f t="shared" si="3507"/>
        <v/>
      </c>
      <c r="S2587" s="65" t="str">
        <f t="shared" si="3507"/>
        <v/>
      </c>
      <c r="T2587" s="65" t="str">
        <f t="shared" si="3507"/>
        <v/>
      </c>
      <c r="U2587" s="65" t="str">
        <f t="shared" si="3507"/>
        <v/>
      </c>
      <c r="V2587" s="65" t="str">
        <f t="shared" si="3507"/>
        <v/>
      </c>
      <c r="W2587" s="65" t="str">
        <f t="shared" si="3507"/>
        <v/>
      </c>
      <c r="X2587" s="65" t="str">
        <f t="shared" si="3507"/>
        <v/>
      </c>
      <c r="Y2587" s="65" t="str">
        <f t="shared" si="3507"/>
        <v/>
      </c>
      <c r="Z2587" s="65" t="str">
        <f t="shared" si="3507"/>
        <v/>
      </c>
    </row>
    <row r="2588">
      <c r="B2588" s="23"/>
      <c r="C2588" s="9"/>
      <c r="D2588" s="9"/>
      <c r="E2588" s="9"/>
      <c r="F2588" s="2"/>
      <c r="G2588" s="3"/>
      <c r="I2588" s="64" t="str">
        <f t="shared" si="4"/>
        <v/>
      </c>
      <c r="J2588" s="13" t="str">
        <f t="shared" si="1840"/>
        <v/>
      </c>
      <c r="K2588" s="13" t="str">
        <f t="shared" si="1879"/>
        <v/>
      </c>
      <c r="L2588" s="65" t="str">
        <f t="shared" ref="L2588:Z2588" si="3508">if($E2588="","",if($E2588="Injured",if(and(L$1=year(today()),L$1&lt;=$I2588,L$1&gt;=$H2588),0,if(and(L$1&lt;=$I2588,L$1&gt;=$H2588),$F2588,"")),if($E2588="Dropped",if(and(L$1&lt;=$I2588,L$1&gt;=$H2588),if(Year($D2588)=L$1,$F2588*0.8,if((year($D2588)+1)=L$1,$F2588*0.6,$F2588*0.4)) ,""),if($E2588="Minors",0,if($E2588="FA Contract",if(and(L$1&lt;=$I2588,L$1&gt;=$H2588),$F2588,""),if($E2588="YP Contract",if(L$1=$H2588,500000,if(L$1=($H2588+1),1000000,if(L$1=($H2588+2),1500000,"")))))))))</f>
        <v/>
      </c>
      <c r="M2588" s="65" t="str">
        <f t="shared" si="3508"/>
        <v/>
      </c>
      <c r="N2588" s="65" t="str">
        <f t="shared" si="3508"/>
        <v/>
      </c>
      <c r="O2588" s="65" t="str">
        <f t="shared" si="3508"/>
        <v/>
      </c>
      <c r="P2588" s="65" t="str">
        <f t="shared" si="3508"/>
        <v/>
      </c>
      <c r="Q2588" s="65" t="str">
        <f t="shared" si="3508"/>
        <v/>
      </c>
      <c r="R2588" s="65" t="str">
        <f t="shared" si="3508"/>
        <v/>
      </c>
      <c r="S2588" s="65" t="str">
        <f t="shared" si="3508"/>
        <v/>
      </c>
      <c r="T2588" s="65" t="str">
        <f t="shared" si="3508"/>
        <v/>
      </c>
      <c r="U2588" s="65" t="str">
        <f t="shared" si="3508"/>
        <v/>
      </c>
      <c r="V2588" s="65" t="str">
        <f t="shared" si="3508"/>
        <v/>
      </c>
      <c r="W2588" s="65" t="str">
        <f t="shared" si="3508"/>
        <v/>
      </c>
      <c r="X2588" s="65" t="str">
        <f t="shared" si="3508"/>
        <v/>
      </c>
      <c r="Y2588" s="65" t="str">
        <f t="shared" si="3508"/>
        <v/>
      </c>
      <c r="Z2588" s="65" t="str">
        <f t="shared" si="3508"/>
        <v/>
      </c>
    </row>
    <row r="2589">
      <c r="B2589" s="23"/>
      <c r="C2589" s="9"/>
      <c r="D2589" s="9"/>
      <c r="E2589" s="9"/>
      <c r="F2589" s="2"/>
      <c r="G2589" s="3"/>
      <c r="I2589" s="64" t="str">
        <f t="shared" si="4"/>
        <v/>
      </c>
      <c r="J2589" s="13" t="str">
        <f t="shared" si="1840"/>
        <v/>
      </c>
      <c r="K2589" s="13" t="str">
        <f t="shared" si="1879"/>
        <v/>
      </c>
      <c r="L2589" s="65" t="str">
        <f t="shared" ref="L2589:Z2589" si="3509">if($E2589="","",if($E2589="Injured",if(and(L$1=year(today()),L$1&lt;=$I2589,L$1&gt;=$H2589),0,if(and(L$1&lt;=$I2589,L$1&gt;=$H2589),$F2589,"")),if($E2589="Dropped",if(and(L$1&lt;=$I2589,L$1&gt;=$H2589),if(Year($D2589)=L$1,$F2589*0.8,if((year($D2589)+1)=L$1,$F2589*0.6,$F2589*0.4)) ,""),if($E2589="Minors",0,if($E2589="FA Contract",if(and(L$1&lt;=$I2589,L$1&gt;=$H2589),$F2589,""),if($E2589="YP Contract",if(L$1=$H2589,500000,if(L$1=($H2589+1),1000000,if(L$1=($H2589+2),1500000,"")))))))))</f>
        <v/>
      </c>
      <c r="M2589" s="65" t="str">
        <f t="shared" si="3509"/>
        <v/>
      </c>
      <c r="N2589" s="65" t="str">
        <f t="shared" si="3509"/>
        <v/>
      </c>
      <c r="O2589" s="65" t="str">
        <f t="shared" si="3509"/>
        <v/>
      </c>
      <c r="P2589" s="65" t="str">
        <f t="shared" si="3509"/>
        <v/>
      </c>
      <c r="Q2589" s="65" t="str">
        <f t="shared" si="3509"/>
        <v/>
      </c>
      <c r="R2589" s="65" t="str">
        <f t="shared" si="3509"/>
        <v/>
      </c>
      <c r="S2589" s="65" t="str">
        <f t="shared" si="3509"/>
        <v/>
      </c>
      <c r="T2589" s="65" t="str">
        <f t="shared" si="3509"/>
        <v/>
      </c>
      <c r="U2589" s="65" t="str">
        <f t="shared" si="3509"/>
        <v/>
      </c>
      <c r="V2589" s="65" t="str">
        <f t="shared" si="3509"/>
        <v/>
      </c>
      <c r="W2589" s="65" t="str">
        <f t="shared" si="3509"/>
        <v/>
      </c>
      <c r="X2589" s="65" t="str">
        <f t="shared" si="3509"/>
        <v/>
      </c>
      <c r="Y2589" s="65" t="str">
        <f t="shared" si="3509"/>
        <v/>
      </c>
      <c r="Z2589" s="65" t="str">
        <f t="shared" si="3509"/>
        <v/>
      </c>
    </row>
    <row r="2590">
      <c r="B2590" s="23"/>
      <c r="C2590" s="9"/>
      <c r="D2590" s="9"/>
      <c r="E2590" s="9"/>
      <c r="F2590" s="2"/>
      <c r="G2590" s="3"/>
      <c r="I2590" s="64" t="str">
        <f t="shared" si="4"/>
        <v/>
      </c>
      <c r="J2590" s="13" t="str">
        <f t="shared" si="1840"/>
        <v/>
      </c>
      <c r="K2590" s="13" t="str">
        <f t="shared" si="1879"/>
        <v/>
      </c>
      <c r="L2590" s="65" t="str">
        <f t="shared" ref="L2590:Z2590" si="3510">if($E2590="","",if($E2590="Injured",if(and(L$1=year(today()),L$1&lt;=$I2590,L$1&gt;=$H2590),0,if(and(L$1&lt;=$I2590,L$1&gt;=$H2590),$F2590,"")),if($E2590="Dropped",if(and(L$1&lt;=$I2590,L$1&gt;=$H2590),if(Year($D2590)=L$1,$F2590*0.8,if((year($D2590)+1)=L$1,$F2590*0.6,$F2590*0.4)) ,""),if($E2590="Minors",0,if($E2590="FA Contract",if(and(L$1&lt;=$I2590,L$1&gt;=$H2590),$F2590,""),if($E2590="YP Contract",if(L$1=$H2590,500000,if(L$1=($H2590+1),1000000,if(L$1=($H2590+2),1500000,"")))))))))</f>
        <v/>
      </c>
      <c r="M2590" s="65" t="str">
        <f t="shared" si="3510"/>
        <v/>
      </c>
      <c r="N2590" s="65" t="str">
        <f t="shared" si="3510"/>
        <v/>
      </c>
      <c r="O2590" s="65" t="str">
        <f t="shared" si="3510"/>
        <v/>
      </c>
      <c r="P2590" s="65" t="str">
        <f t="shared" si="3510"/>
        <v/>
      </c>
      <c r="Q2590" s="65" t="str">
        <f t="shared" si="3510"/>
        <v/>
      </c>
      <c r="R2590" s="65" t="str">
        <f t="shared" si="3510"/>
        <v/>
      </c>
      <c r="S2590" s="65" t="str">
        <f t="shared" si="3510"/>
        <v/>
      </c>
      <c r="T2590" s="65" t="str">
        <f t="shared" si="3510"/>
        <v/>
      </c>
      <c r="U2590" s="65" t="str">
        <f t="shared" si="3510"/>
        <v/>
      </c>
      <c r="V2590" s="65" t="str">
        <f t="shared" si="3510"/>
        <v/>
      </c>
      <c r="W2590" s="65" t="str">
        <f t="shared" si="3510"/>
        <v/>
      </c>
      <c r="X2590" s="65" t="str">
        <f t="shared" si="3510"/>
        <v/>
      </c>
      <c r="Y2590" s="65" t="str">
        <f t="shared" si="3510"/>
        <v/>
      </c>
      <c r="Z2590" s="65" t="str">
        <f t="shared" si="3510"/>
        <v/>
      </c>
    </row>
    <row r="2591">
      <c r="B2591" s="23"/>
      <c r="C2591" s="9"/>
      <c r="D2591" s="9"/>
      <c r="E2591" s="9"/>
      <c r="F2591" s="2"/>
      <c r="G2591" s="3"/>
      <c r="I2591" s="64" t="str">
        <f t="shared" si="4"/>
        <v/>
      </c>
      <c r="J2591" s="13" t="str">
        <f t="shared" si="1840"/>
        <v/>
      </c>
      <c r="K2591" s="13" t="str">
        <f t="shared" si="1879"/>
        <v/>
      </c>
      <c r="L2591" s="65" t="str">
        <f t="shared" ref="L2591:Z2591" si="3511">if($E2591="","",if($E2591="Injured",if(and(L$1=year(today()),L$1&lt;=$I2591,L$1&gt;=$H2591),0,if(and(L$1&lt;=$I2591,L$1&gt;=$H2591),$F2591,"")),if($E2591="Dropped",if(and(L$1&lt;=$I2591,L$1&gt;=$H2591),if(Year($D2591)=L$1,$F2591*0.8,if((year($D2591)+1)=L$1,$F2591*0.6,$F2591*0.4)) ,""),if($E2591="Minors",0,if($E2591="FA Contract",if(and(L$1&lt;=$I2591,L$1&gt;=$H2591),$F2591,""),if($E2591="YP Contract",if(L$1=$H2591,500000,if(L$1=($H2591+1),1000000,if(L$1=($H2591+2),1500000,"")))))))))</f>
        <v/>
      </c>
      <c r="M2591" s="65" t="str">
        <f t="shared" si="3511"/>
        <v/>
      </c>
      <c r="N2591" s="65" t="str">
        <f t="shared" si="3511"/>
        <v/>
      </c>
      <c r="O2591" s="65" t="str">
        <f t="shared" si="3511"/>
        <v/>
      </c>
      <c r="P2591" s="65" t="str">
        <f t="shared" si="3511"/>
        <v/>
      </c>
      <c r="Q2591" s="65" t="str">
        <f t="shared" si="3511"/>
        <v/>
      </c>
      <c r="R2591" s="65" t="str">
        <f t="shared" si="3511"/>
        <v/>
      </c>
      <c r="S2591" s="65" t="str">
        <f t="shared" si="3511"/>
        <v/>
      </c>
      <c r="T2591" s="65" t="str">
        <f t="shared" si="3511"/>
        <v/>
      </c>
      <c r="U2591" s="65" t="str">
        <f t="shared" si="3511"/>
        <v/>
      </c>
      <c r="V2591" s="65" t="str">
        <f t="shared" si="3511"/>
        <v/>
      </c>
      <c r="W2591" s="65" t="str">
        <f t="shared" si="3511"/>
        <v/>
      </c>
      <c r="X2591" s="65" t="str">
        <f t="shared" si="3511"/>
        <v/>
      </c>
      <c r="Y2591" s="65" t="str">
        <f t="shared" si="3511"/>
        <v/>
      </c>
      <c r="Z2591" s="65" t="str">
        <f t="shared" si="3511"/>
        <v/>
      </c>
    </row>
    <row r="2592">
      <c r="B2592" s="23"/>
      <c r="C2592" s="9"/>
      <c r="D2592" s="9"/>
      <c r="E2592" s="9"/>
      <c r="F2592" s="2"/>
      <c r="G2592" s="3"/>
      <c r="I2592" s="64" t="str">
        <f t="shared" si="4"/>
        <v/>
      </c>
      <c r="J2592" s="13" t="str">
        <f t="shared" si="1840"/>
        <v/>
      </c>
      <c r="K2592" s="13" t="str">
        <f t="shared" si="1879"/>
        <v/>
      </c>
      <c r="L2592" s="65" t="str">
        <f t="shared" ref="L2592:Z2592" si="3512">if($E2592="","",if($E2592="Injured",if(and(L$1=year(today()),L$1&lt;=$I2592,L$1&gt;=$H2592),0,if(and(L$1&lt;=$I2592,L$1&gt;=$H2592),$F2592,"")),if($E2592="Dropped",if(and(L$1&lt;=$I2592,L$1&gt;=$H2592),if(Year($D2592)=L$1,$F2592*0.8,if((year($D2592)+1)=L$1,$F2592*0.6,$F2592*0.4)) ,""),if($E2592="Minors",0,if($E2592="FA Contract",if(and(L$1&lt;=$I2592,L$1&gt;=$H2592),$F2592,""),if($E2592="YP Contract",if(L$1=$H2592,500000,if(L$1=($H2592+1),1000000,if(L$1=($H2592+2),1500000,"")))))))))</f>
        <v/>
      </c>
      <c r="M2592" s="65" t="str">
        <f t="shared" si="3512"/>
        <v/>
      </c>
      <c r="N2592" s="65" t="str">
        <f t="shared" si="3512"/>
        <v/>
      </c>
      <c r="O2592" s="65" t="str">
        <f t="shared" si="3512"/>
        <v/>
      </c>
      <c r="P2592" s="65" t="str">
        <f t="shared" si="3512"/>
        <v/>
      </c>
      <c r="Q2592" s="65" t="str">
        <f t="shared" si="3512"/>
        <v/>
      </c>
      <c r="R2592" s="65" t="str">
        <f t="shared" si="3512"/>
        <v/>
      </c>
      <c r="S2592" s="65" t="str">
        <f t="shared" si="3512"/>
        <v/>
      </c>
      <c r="T2592" s="65" t="str">
        <f t="shared" si="3512"/>
        <v/>
      </c>
      <c r="U2592" s="65" t="str">
        <f t="shared" si="3512"/>
        <v/>
      </c>
      <c r="V2592" s="65" t="str">
        <f t="shared" si="3512"/>
        <v/>
      </c>
      <c r="W2592" s="65" t="str">
        <f t="shared" si="3512"/>
        <v/>
      </c>
      <c r="X2592" s="65" t="str">
        <f t="shared" si="3512"/>
        <v/>
      </c>
      <c r="Y2592" s="65" t="str">
        <f t="shared" si="3512"/>
        <v/>
      </c>
      <c r="Z2592" s="65" t="str">
        <f t="shared" si="3512"/>
        <v/>
      </c>
    </row>
    <row r="2593">
      <c r="B2593" s="23"/>
      <c r="C2593" s="9"/>
      <c r="D2593" s="9"/>
      <c r="E2593" s="9"/>
      <c r="F2593" s="2"/>
      <c r="G2593" s="3"/>
      <c r="I2593" s="64" t="str">
        <f t="shared" si="4"/>
        <v/>
      </c>
      <c r="J2593" s="13" t="str">
        <f t="shared" si="1840"/>
        <v/>
      </c>
      <c r="K2593" s="13" t="str">
        <f t="shared" si="1879"/>
        <v/>
      </c>
      <c r="L2593" s="65" t="str">
        <f t="shared" ref="L2593:Z2593" si="3513">if($E2593="","",if($E2593="Injured",if(and(L$1=year(today()),L$1&lt;=$I2593,L$1&gt;=$H2593),0,if(and(L$1&lt;=$I2593,L$1&gt;=$H2593),$F2593,"")),if($E2593="Dropped",if(and(L$1&lt;=$I2593,L$1&gt;=$H2593),if(Year($D2593)=L$1,$F2593*0.8,if((year($D2593)+1)=L$1,$F2593*0.6,$F2593*0.4)) ,""),if($E2593="Minors",0,if($E2593="FA Contract",if(and(L$1&lt;=$I2593,L$1&gt;=$H2593),$F2593,""),if($E2593="YP Contract",if(L$1=$H2593,500000,if(L$1=($H2593+1),1000000,if(L$1=($H2593+2),1500000,"")))))))))</f>
        <v/>
      </c>
      <c r="M2593" s="65" t="str">
        <f t="shared" si="3513"/>
        <v/>
      </c>
      <c r="N2593" s="65" t="str">
        <f t="shared" si="3513"/>
        <v/>
      </c>
      <c r="O2593" s="65" t="str">
        <f t="shared" si="3513"/>
        <v/>
      </c>
      <c r="P2593" s="65" t="str">
        <f t="shared" si="3513"/>
        <v/>
      </c>
      <c r="Q2593" s="65" t="str">
        <f t="shared" si="3513"/>
        <v/>
      </c>
      <c r="R2593" s="65" t="str">
        <f t="shared" si="3513"/>
        <v/>
      </c>
      <c r="S2593" s="65" t="str">
        <f t="shared" si="3513"/>
        <v/>
      </c>
      <c r="T2593" s="65" t="str">
        <f t="shared" si="3513"/>
        <v/>
      </c>
      <c r="U2593" s="65" t="str">
        <f t="shared" si="3513"/>
        <v/>
      </c>
      <c r="V2593" s="65" t="str">
        <f t="shared" si="3513"/>
        <v/>
      </c>
      <c r="W2593" s="65" t="str">
        <f t="shared" si="3513"/>
        <v/>
      </c>
      <c r="X2593" s="65" t="str">
        <f t="shared" si="3513"/>
        <v/>
      </c>
      <c r="Y2593" s="65" t="str">
        <f t="shared" si="3513"/>
        <v/>
      </c>
      <c r="Z2593" s="65" t="str">
        <f t="shared" si="3513"/>
        <v/>
      </c>
    </row>
    <row r="2594">
      <c r="B2594" s="23"/>
      <c r="C2594" s="9"/>
      <c r="D2594" s="9"/>
      <c r="E2594" s="9"/>
      <c r="F2594" s="2"/>
      <c r="G2594" s="3"/>
      <c r="I2594" s="64" t="str">
        <f t="shared" si="4"/>
        <v/>
      </c>
      <c r="J2594" s="13" t="str">
        <f t="shared" si="1840"/>
        <v/>
      </c>
      <c r="K2594" s="13" t="str">
        <f t="shared" si="1879"/>
        <v/>
      </c>
      <c r="L2594" s="65" t="str">
        <f t="shared" ref="L2594:Z2594" si="3514">if($E2594="","",if($E2594="Injured",if(and(L$1=year(today()),L$1&lt;=$I2594,L$1&gt;=$H2594),0,if(and(L$1&lt;=$I2594,L$1&gt;=$H2594),$F2594,"")),if($E2594="Dropped",if(and(L$1&lt;=$I2594,L$1&gt;=$H2594),if(Year($D2594)=L$1,$F2594*0.8,if((year($D2594)+1)=L$1,$F2594*0.6,$F2594*0.4)) ,""),if($E2594="Minors",0,if($E2594="FA Contract",if(and(L$1&lt;=$I2594,L$1&gt;=$H2594),$F2594,""),if($E2594="YP Contract",if(L$1=$H2594,500000,if(L$1=($H2594+1),1000000,if(L$1=($H2594+2),1500000,"")))))))))</f>
        <v/>
      </c>
      <c r="M2594" s="65" t="str">
        <f t="shared" si="3514"/>
        <v/>
      </c>
      <c r="N2594" s="65" t="str">
        <f t="shared" si="3514"/>
        <v/>
      </c>
      <c r="O2594" s="65" t="str">
        <f t="shared" si="3514"/>
        <v/>
      </c>
      <c r="P2594" s="65" t="str">
        <f t="shared" si="3514"/>
        <v/>
      </c>
      <c r="Q2594" s="65" t="str">
        <f t="shared" si="3514"/>
        <v/>
      </c>
      <c r="R2594" s="65" t="str">
        <f t="shared" si="3514"/>
        <v/>
      </c>
      <c r="S2594" s="65" t="str">
        <f t="shared" si="3514"/>
        <v/>
      </c>
      <c r="T2594" s="65" t="str">
        <f t="shared" si="3514"/>
        <v/>
      </c>
      <c r="U2594" s="65" t="str">
        <f t="shared" si="3514"/>
        <v/>
      </c>
      <c r="V2594" s="65" t="str">
        <f t="shared" si="3514"/>
        <v/>
      </c>
      <c r="W2594" s="65" t="str">
        <f t="shared" si="3514"/>
        <v/>
      </c>
      <c r="X2594" s="65" t="str">
        <f t="shared" si="3514"/>
        <v/>
      </c>
      <c r="Y2594" s="65" t="str">
        <f t="shared" si="3514"/>
        <v/>
      </c>
      <c r="Z2594" s="65" t="str">
        <f t="shared" si="3514"/>
        <v/>
      </c>
    </row>
    <row r="2595">
      <c r="B2595" s="23"/>
      <c r="C2595" s="9"/>
      <c r="D2595" s="9"/>
      <c r="E2595" s="9"/>
      <c r="F2595" s="2"/>
      <c r="G2595" s="3"/>
      <c r="I2595" s="64" t="str">
        <f t="shared" si="4"/>
        <v/>
      </c>
      <c r="J2595" s="13" t="str">
        <f t="shared" si="1840"/>
        <v/>
      </c>
      <c r="K2595" s="13" t="str">
        <f t="shared" si="1879"/>
        <v/>
      </c>
      <c r="L2595" s="65" t="str">
        <f t="shared" ref="L2595:Z2595" si="3515">if($E2595="","",if($E2595="Injured",if(and(L$1=year(today()),L$1&lt;=$I2595,L$1&gt;=$H2595),0,if(and(L$1&lt;=$I2595,L$1&gt;=$H2595),$F2595,"")),if($E2595="Dropped",if(and(L$1&lt;=$I2595,L$1&gt;=$H2595),if(Year($D2595)=L$1,$F2595*0.8,if((year($D2595)+1)=L$1,$F2595*0.6,$F2595*0.4)) ,""),if($E2595="Minors",0,if($E2595="FA Contract",if(and(L$1&lt;=$I2595,L$1&gt;=$H2595),$F2595,""),if($E2595="YP Contract",if(L$1=$H2595,500000,if(L$1=($H2595+1),1000000,if(L$1=($H2595+2),1500000,"")))))))))</f>
        <v/>
      </c>
      <c r="M2595" s="65" t="str">
        <f t="shared" si="3515"/>
        <v/>
      </c>
      <c r="N2595" s="65" t="str">
        <f t="shared" si="3515"/>
        <v/>
      </c>
      <c r="O2595" s="65" t="str">
        <f t="shared" si="3515"/>
        <v/>
      </c>
      <c r="P2595" s="65" t="str">
        <f t="shared" si="3515"/>
        <v/>
      </c>
      <c r="Q2595" s="65" t="str">
        <f t="shared" si="3515"/>
        <v/>
      </c>
      <c r="R2595" s="65" t="str">
        <f t="shared" si="3515"/>
        <v/>
      </c>
      <c r="S2595" s="65" t="str">
        <f t="shared" si="3515"/>
        <v/>
      </c>
      <c r="T2595" s="65" t="str">
        <f t="shared" si="3515"/>
        <v/>
      </c>
      <c r="U2595" s="65" t="str">
        <f t="shared" si="3515"/>
        <v/>
      </c>
      <c r="V2595" s="65" t="str">
        <f t="shared" si="3515"/>
        <v/>
      </c>
      <c r="W2595" s="65" t="str">
        <f t="shared" si="3515"/>
        <v/>
      </c>
      <c r="X2595" s="65" t="str">
        <f t="shared" si="3515"/>
        <v/>
      </c>
      <c r="Y2595" s="65" t="str">
        <f t="shared" si="3515"/>
        <v/>
      </c>
      <c r="Z2595" s="65" t="str">
        <f t="shared" si="3515"/>
        <v/>
      </c>
    </row>
    <row r="2596">
      <c r="B2596" s="23"/>
      <c r="C2596" s="9"/>
      <c r="D2596" s="9"/>
      <c r="E2596" s="9"/>
      <c r="F2596" s="2"/>
      <c r="G2596" s="3"/>
      <c r="I2596" s="64" t="str">
        <f t="shared" si="4"/>
        <v/>
      </c>
      <c r="J2596" s="13" t="str">
        <f t="shared" si="1840"/>
        <v/>
      </c>
      <c r="K2596" s="13" t="str">
        <f t="shared" si="1879"/>
        <v/>
      </c>
      <c r="L2596" s="65" t="str">
        <f t="shared" ref="L2596:Z2596" si="3516">if($E2596="","",if($E2596="Injured",if(and(L$1=year(today()),L$1&lt;=$I2596,L$1&gt;=$H2596),0,if(and(L$1&lt;=$I2596,L$1&gt;=$H2596),$F2596,"")),if($E2596="Dropped",if(and(L$1&lt;=$I2596,L$1&gt;=$H2596),if(Year($D2596)=L$1,$F2596*0.8,if((year($D2596)+1)=L$1,$F2596*0.6,$F2596*0.4)) ,""),if($E2596="Minors",0,if($E2596="FA Contract",if(and(L$1&lt;=$I2596,L$1&gt;=$H2596),$F2596,""),if($E2596="YP Contract",if(L$1=$H2596,500000,if(L$1=($H2596+1),1000000,if(L$1=($H2596+2),1500000,"")))))))))</f>
        <v/>
      </c>
      <c r="M2596" s="65" t="str">
        <f t="shared" si="3516"/>
        <v/>
      </c>
      <c r="N2596" s="65" t="str">
        <f t="shared" si="3516"/>
        <v/>
      </c>
      <c r="O2596" s="65" t="str">
        <f t="shared" si="3516"/>
        <v/>
      </c>
      <c r="P2596" s="65" t="str">
        <f t="shared" si="3516"/>
        <v/>
      </c>
      <c r="Q2596" s="65" t="str">
        <f t="shared" si="3516"/>
        <v/>
      </c>
      <c r="R2596" s="65" t="str">
        <f t="shared" si="3516"/>
        <v/>
      </c>
      <c r="S2596" s="65" t="str">
        <f t="shared" si="3516"/>
        <v/>
      </c>
      <c r="T2596" s="65" t="str">
        <f t="shared" si="3516"/>
        <v/>
      </c>
      <c r="U2596" s="65" t="str">
        <f t="shared" si="3516"/>
        <v/>
      </c>
      <c r="V2596" s="65" t="str">
        <f t="shared" si="3516"/>
        <v/>
      </c>
      <c r="W2596" s="65" t="str">
        <f t="shared" si="3516"/>
        <v/>
      </c>
      <c r="X2596" s="65" t="str">
        <f t="shared" si="3516"/>
        <v/>
      </c>
      <c r="Y2596" s="65" t="str">
        <f t="shared" si="3516"/>
        <v/>
      </c>
      <c r="Z2596" s="65" t="str">
        <f t="shared" si="3516"/>
        <v/>
      </c>
    </row>
    <row r="2597">
      <c r="B2597" s="23"/>
      <c r="C2597" s="9"/>
      <c r="D2597" s="9"/>
      <c r="E2597" s="9"/>
      <c r="F2597" s="2"/>
      <c r="G2597" s="3"/>
      <c r="I2597" s="64" t="str">
        <f t="shared" si="4"/>
        <v/>
      </c>
      <c r="J2597" s="13" t="str">
        <f t="shared" si="1840"/>
        <v/>
      </c>
      <c r="K2597" s="13" t="str">
        <f t="shared" si="1879"/>
        <v/>
      </c>
      <c r="L2597" s="65" t="str">
        <f t="shared" ref="L2597:Z2597" si="3517">if($E2597="","",if($E2597="Injured",if(and(L$1=year(today()),L$1&lt;=$I2597,L$1&gt;=$H2597),0,if(and(L$1&lt;=$I2597,L$1&gt;=$H2597),$F2597,"")),if($E2597="Dropped",if(and(L$1&lt;=$I2597,L$1&gt;=$H2597),if(Year($D2597)=L$1,$F2597*0.8,if((year($D2597)+1)=L$1,$F2597*0.6,$F2597*0.4)) ,""),if($E2597="Minors",0,if($E2597="FA Contract",if(and(L$1&lt;=$I2597,L$1&gt;=$H2597),$F2597,""),if($E2597="YP Contract",if(L$1=$H2597,500000,if(L$1=($H2597+1),1000000,if(L$1=($H2597+2),1500000,"")))))))))</f>
        <v/>
      </c>
      <c r="M2597" s="65" t="str">
        <f t="shared" si="3517"/>
        <v/>
      </c>
      <c r="N2597" s="65" t="str">
        <f t="shared" si="3517"/>
        <v/>
      </c>
      <c r="O2597" s="65" t="str">
        <f t="shared" si="3517"/>
        <v/>
      </c>
      <c r="P2597" s="65" t="str">
        <f t="shared" si="3517"/>
        <v/>
      </c>
      <c r="Q2597" s="65" t="str">
        <f t="shared" si="3517"/>
        <v/>
      </c>
      <c r="R2597" s="65" t="str">
        <f t="shared" si="3517"/>
        <v/>
      </c>
      <c r="S2597" s="65" t="str">
        <f t="shared" si="3517"/>
        <v/>
      </c>
      <c r="T2597" s="65" t="str">
        <f t="shared" si="3517"/>
        <v/>
      </c>
      <c r="U2597" s="65" t="str">
        <f t="shared" si="3517"/>
        <v/>
      </c>
      <c r="V2597" s="65" t="str">
        <f t="shared" si="3517"/>
        <v/>
      </c>
      <c r="W2597" s="65" t="str">
        <f t="shared" si="3517"/>
        <v/>
      </c>
      <c r="X2597" s="65" t="str">
        <f t="shared" si="3517"/>
        <v/>
      </c>
      <c r="Y2597" s="65" t="str">
        <f t="shared" si="3517"/>
        <v/>
      </c>
      <c r="Z2597" s="65" t="str">
        <f t="shared" si="3517"/>
        <v/>
      </c>
    </row>
    <row r="2598">
      <c r="B2598" s="23"/>
      <c r="C2598" s="9"/>
      <c r="D2598" s="9"/>
      <c r="E2598" s="9"/>
      <c r="F2598" s="2"/>
      <c r="G2598" s="3"/>
      <c r="I2598" s="64" t="str">
        <f t="shared" si="4"/>
        <v/>
      </c>
      <c r="J2598" s="13" t="str">
        <f t="shared" si="1840"/>
        <v/>
      </c>
      <c r="K2598" s="13" t="str">
        <f t="shared" si="1879"/>
        <v/>
      </c>
      <c r="L2598" s="65" t="str">
        <f t="shared" ref="L2598:Z2598" si="3518">if($E2598="","",if($E2598="Injured",if(and(L$1=year(today()),L$1&lt;=$I2598,L$1&gt;=$H2598),0,if(and(L$1&lt;=$I2598,L$1&gt;=$H2598),$F2598,"")),if($E2598="Dropped",if(and(L$1&lt;=$I2598,L$1&gt;=$H2598),if(Year($D2598)=L$1,$F2598*0.8,if((year($D2598)+1)=L$1,$F2598*0.6,$F2598*0.4)) ,""),if($E2598="Minors",0,if($E2598="FA Contract",if(and(L$1&lt;=$I2598,L$1&gt;=$H2598),$F2598,""),if($E2598="YP Contract",if(L$1=$H2598,500000,if(L$1=($H2598+1),1000000,if(L$1=($H2598+2),1500000,"")))))))))</f>
        <v/>
      </c>
      <c r="M2598" s="65" t="str">
        <f t="shared" si="3518"/>
        <v/>
      </c>
      <c r="N2598" s="65" t="str">
        <f t="shared" si="3518"/>
        <v/>
      </c>
      <c r="O2598" s="65" t="str">
        <f t="shared" si="3518"/>
        <v/>
      </c>
      <c r="P2598" s="65" t="str">
        <f t="shared" si="3518"/>
        <v/>
      </c>
      <c r="Q2598" s="65" t="str">
        <f t="shared" si="3518"/>
        <v/>
      </c>
      <c r="R2598" s="65" t="str">
        <f t="shared" si="3518"/>
        <v/>
      </c>
      <c r="S2598" s="65" t="str">
        <f t="shared" si="3518"/>
        <v/>
      </c>
      <c r="T2598" s="65" t="str">
        <f t="shared" si="3518"/>
        <v/>
      </c>
      <c r="U2598" s="65" t="str">
        <f t="shared" si="3518"/>
        <v/>
      </c>
      <c r="V2598" s="65" t="str">
        <f t="shared" si="3518"/>
        <v/>
      </c>
      <c r="W2598" s="65" t="str">
        <f t="shared" si="3518"/>
        <v/>
      </c>
      <c r="X2598" s="65" t="str">
        <f t="shared" si="3518"/>
        <v/>
      </c>
      <c r="Y2598" s="65" t="str">
        <f t="shared" si="3518"/>
        <v/>
      </c>
      <c r="Z2598" s="65" t="str">
        <f t="shared" si="3518"/>
        <v/>
      </c>
    </row>
    <row r="2599">
      <c r="B2599" s="23"/>
      <c r="C2599" s="9"/>
      <c r="D2599" s="9"/>
      <c r="E2599" s="9"/>
      <c r="F2599" s="2"/>
      <c r="G2599" s="3"/>
      <c r="I2599" s="64" t="str">
        <f t="shared" si="4"/>
        <v/>
      </c>
      <c r="J2599" s="13" t="str">
        <f t="shared" si="1840"/>
        <v/>
      </c>
      <c r="K2599" s="13" t="str">
        <f t="shared" si="1879"/>
        <v/>
      </c>
      <c r="L2599" s="65" t="str">
        <f t="shared" ref="L2599:Z2599" si="3519">if($E2599="","",if($E2599="Injured",if(and(L$1=year(today()),L$1&lt;=$I2599,L$1&gt;=$H2599),0,if(and(L$1&lt;=$I2599,L$1&gt;=$H2599),$F2599,"")),if($E2599="Dropped",if(and(L$1&lt;=$I2599,L$1&gt;=$H2599),if(Year($D2599)=L$1,$F2599*0.8,if((year($D2599)+1)=L$1,$F2599*0.6,$F2599*0.4)) ,""),if($E2599="Minors",0,if($E2599="FA Contract",if(and(L$1&lt;=$I2599,L$1&gt;=$H2599),$F2599,""),if($E2599="YP Contract",if(L$1=$H2599,500000,if(L$1=($H2599+1),1000000,if(L$1=($H2599+2),1500000,"")))))))))</f>
        <v/>
      </c>
      <c r="M2599" s="65" t="str">
        <f t="shared" si="3519"/>
        <v/>
      </c>
      <c r="N2599" s="65" t="str">
        <f t="shared" si="3519"/>
        <v/>
      </c>
      <c r="O2599" s="65" t="str">
        <f t="shared" si="3519"/>
        <v/>
      </c>
      <c r="P2599" s="65" t="str">
        <f t="shared" si="3519"/>
        <v/>
      </c>
      <c r="Q2599" s="65" t="str">
        <f t="shared" si="3519"/>
        <v/>
      </c>
      <c r="R2599" s="65" t="str">
        <f t="shared" si="3519"/>
        <v/>
      </c>
      <c r="S2599" s="65" t="str">
        <f t="shared" si="3519"/>
        <v/>
      </c>
      <c r="T2599" s="65" t="str">
        <f t="shared" si="3519"/>
        <v/>
      </c>
      <c r="U2599" s="65" t="str">
        <f t="shared" si="3519"/>
        <v/>
      </c>
      <c r="V2599" s="65" t="str">
        <f t="shared" si="3519"/>
        <v/>
      </c>
      <c r="W2599" s="65" t="str">
        <f t="shared" si="3519"/>
        <v/>
      </c>
      <c r="X2599" s="65" t="str">
        <f t="shared" si="3519"/>
        <v/>
      </c>
      <c r="Y2599" s="65" t="str">
        <f t="shared" si="3519"/>
        <v/>
      </c>
      <c r="Z2599" s="65" t="str">
        <f t="shared" si="3519"/>
        <v/>
      </c>
    </row>
    <row r="2600">
      <c r="B2600" s="23"/>
      <c r="C2600" s="9"/>
      <c r="D2600" s="9"/>
      <c r="E2600" s="9"/>
      <c r="F2600" s="2"/>
      <c r="G2600" s="3"/>
      <c r="I2600" s="64" t="str">
        <f t="shared" si="4"/>
        <v/>
      </c>
      <c r="J2600" s="13" t="str">
        <f t="shared" si="1840"/>
        <v/>
      </c>
      <c r="K2600" s="13" t="str">
        <f t="shared" si="1879"/>
        <v/>
      </c>
      <c r="L2600" s="65" t="str">
        <f t="shared" ref="L2600:Z2600" si="3520">if($E2600="","",if($E2600="Injured",if(and(L$1=year(today()),L$1&lt;=$I2600,L$1&gt;=$H2600),0,if(and(L$1&lt;=$I2600,L$1&gt;=$H2600),$F2600,"")),if($E2600="Dropped",if(and(L$1&lt;=$I2600,L$1&gt;=$H2600),if(Year($D2600)=L$1,$F2600*0.8,if((year($D2600)+1)=L$1,$F2600*0.6,$F2600*0.4)) ,""),if($E2600="Minors",0,if($E2600="FA Contract",if(and(L$1&lt;=$I2600,L$1&gt;=$H2600),$F2600,""),if($E2600="YP Contract",if(L$1=$H2600,500000,if(L$1=($H2600+1),1000000,if(L$1=($H2600+2),1500000,"")))))))))</f>
        <v/>
      </c>
      <c r="M2600" s="65" t="str">
        <f t="shared" si="3520"/>
        <v/>
      </c>
      <c r="N2600" s="65" t="str">
        <f t="shared" si="3520"/>
        <v/>
      </c>
      <c r="O2600" s="65" t="str">
        <f t="shared" si="3520"/>
        <v/>
      </c>
      <c r="P2600" s="65" t="str">
        <f t="shared" si="3520"/>
        <v/>
      </c>
      <c r="Q2600" s="65" t="str">
        <f t="shared" si="3520"/>
        <v/>
      </c>
      <c r="R2600" s="65" t="str">
        <f t="shared" si="3520"/>
        <v/>
      </c>
      <c r="S2600" s="65" t="str">
        <f t="shared" si="3520"/>
        <v/>
      </c>
      <c r="T2600" s="65" t="str">
        <f t="shared" si="3520"/>
        <v/>
      </c>
      <c r="U2600" s="65" t="str">
        <f t="shared" si="3520"/>
        <v/>
      </c>
      <c r="V2600" s="65" t="str">
        <f t="shared" si="3520"/>
        <v/>
      </c>
      <c r="W2600" s="65" t="str">
        <f t="shared" si="3520"/>
        <v/>
      </c>
      <c r="X2600" s="65" t="str">
        <f t="shared" si="3520"/>
        <v/>
      </c>
      <c r="Y2600" s="65" t="str">
        <f t="shared" si="3520"/>
        <v/>
      </c>
      <c r="Z2600" s="65" t="str">
        <f t="shared" si="3520"/>
        <v/>
      </c>
    </row>
    <row r="2601">
      <c r="B2601" s="23"/>
      <c r="C2601" s="9"/>
      <c r="D2601" s="9"/>
      <c r="E2601" s="9"/>
      <c r="F2601" s="2"/>
      <c r="G2601" s="3"/>
      <c r="I2601" s="64" t="str">
        <f t="shared" si="4"/>
        <v/>
      </c>
      <c r="J2601" s="13" t="str">
        <f t="shared" si="1840"/>
        <v/>
      </c>
      <c r="K2601" s="13" t="str">
        <f t="shared" si="1879"/>
        <v/>
      </c>
      <c r="L2601" s="65" t="str">
        <f t="shared" ref="L2601:Z2601" si="3521">if($E2601="","",if($E2601="Injured",if(and(L$1=year(today()),L$1&lt;=$I2601,L$1&gt;=$H2601),0,if(and(L$1&lt;=$I2601,L$1&gt;=$H2601),$F2601,"")),if($E2601="Dropped",if(and(L$1&lt;=$I2601,L$1&gt;=$H2601),if(Year($D2601)=L$1,$F2601*0.8,if((year($D2601)+1)=L$1,$F2601*0.6,$F2601*0.4)) ,""),if($E2601="Minors",0,if($E2601="FA Contract",if(and(L$1&lt;=$I2601,L$1&gt;=$H2601),$F2601,""),if($E2601="YP Contract",if(L$1=$H2601,500000,if(L$1=($H2601+1),1000000,if(L$1=($H2601+2),1500000,"")))))))))</f>
        <v/>
      </c>
      <c r="M2601" s="65" t="str">
        <f t="shared" si="3521"/>
        <v/>
      </c>
      <c r="N2601" s="65" t="str">
        <f t="shared" si="3521"/>
        <v/>
      </c>
      <c r="O2601" s="65" t="str">
        <f t="shared" si="3521"/>
        <v/>
      </c>
      <c r="P2601" s="65" t="str">
        <f t="shared" si="3521"/>
        <v/>
      </c>
      <c r="Q2601" s="65" t="str">
        <f t="shared" si="3521"/>
        <v/>
      </c>
      <c r="R2601" s="65" t="str">
        <f t="shared" si="3521"/>
        <v/>
      </c>
      <c r="S2601" s="65" t="str">
        <f t="shared" si="3521"/>
        <v/>
      </c>
      <c r="T2601" s="65" t="str">
        <f t="shared" si="3521"/>
        <v/>
      </c>
      <c r="U2601" s="65" t="str">
        <f t="shared" si="3521"/>
        <v/>
      </c>
      <c r="V2601" s="65" t="str">
        <f t="shared" si="3521"/>
        <v/>
      </c>
      <c r="W2601" s="65" t="str">
        <f t="shared" si="3521"/>
        <v/>
      </c>
      <c r="X2601" s="65" t="str">
        <f t="shared" si="3521"/>
        <v/>
      </c>
      <c r="Y2601" s="65" t="str">
        <f t="shared" si="3521"/>
        <v/>
      </c>
      <c r="Z2601" s="65" t="str">
        <f t="shared" si="3521"/>
        <v/>
      </c>
    </row>
    <row r="2602">
      <c r="B2602" s="23"/>
      <c r="C2602" s="9"/>
      <c r="D2602" s="9"/>
      <c r="E2602" s="9"/>
      <c r="F2602" s="2"/>
      <c r="G2602" s="3"/>
      <c r="I2602" s="64" t="str">
        <f t="shared" si="4"/>
        <v/>
      </c>
      <c r="J2602" s="13" t="str">
        <f t="shared" si="1840"/>
        <v/>
      </c>
      <c r="K2602" s="13" t="str">
        <f t="shared" si="1879"/>
        <v/>
      </c>
      <c r="L2602" s="65" t="str">
        <f t="shared" ref="L2602:Z2602" si="3522">if($E2602="","",if($E2602="Injured",if(and(L$1=year(today()),L$1&lt;=$I2602,L$1&gt;=$H2602),0,if(and(L$1&lt;=$I2602,L$1&gt;=$H2602),$F2602,"")),if($E2602="Dropped",if(and(L$1&lt;=$I2602,L$1&gt;=$H2602),if(Year($D2602)=L$1,$F2602*0.8,if((year($D2602)+1)=L$1,$F2602*0.6,$F2602*0.4)) ,""),if($E2602="Minors",0,if($E2602="FA Contract",if(and(L$1&lt;=$I2602,L$1&gt;=$H2602),$F2602,""),if($E2602="YP Contract",if(L$1=$H2602,500000,if(L$1=($H2602+1),1000000,if(L$1=($H2602+2),1500000,"")))))))))</f>
        <v/>
      </c>
      <c r="M2602" s="65" t="str">
        <f t="shared" si="3522"/>
        <v/>
      </c>
      <c r="N2602" s="65" t="str">
        <f t="shared" si="3522"/>
        <v/>
      </c>
      <c r="O2602" s="65" t="str">
        <f t="shared" si="3522"/>
        <v/>
      </c>
      <c r="P2602" s="65" t="str">
        <f t="shared" si="3522"/>
        <v/>
      </c>
      <c r="Q2602" s="65" t="str">
        <f t="shared" si="3522"/>
        <v/>
      </c>
      <c r="R2602" s="65" t="str">
        <f t="shared" si="3522"/>
        <v/>
      </c>
      <c r="S2602" s="65" t="str">
        <f t="shared" si="3522"/>
        <v/>
      </c>
      <c r="T2602" s="65" t="str">
        <f t="shared" si="3522"/>
        <v/>
      </c>
      <c r="U2602" s="65" t="str">
        <f t="shared" si="3522"/>
        <v/>
      </c>
      <c r="V2602" s="65" t="str">
        <f t="shared" si="3522"/>
        <v/>
      </c>
      <c r="W2602" s="65" t="str">
        <f t="shared" si="3522"/>
        <v/>
      </c>
      <c r="X2602" s="65" t="str">
        <f t="shared" si="3522"/>
        <v/>
      </c>
      <c r="Y2602" s="65" t="str">
        <f t="shared" si="3522"/>
        <v/>
      </c>
      <c r="Z2602" s="65" t="str">
        <f t="shared" si="3522"/>
        <v/>
      </c>
    </row>
    <row r="2603">
      <c r="B2603" s="23"/>
      <c r="C2603" s="9"/>
      <c r="D2603" s="9"/>
      <c r="E2603" s="9"/>
      <c r="F2603" s="2"/>
      <c r="G2603" s="3"/>
      <c r="I2603" s="64" t="str">
        <f t="shared" si="4"/>
        <v/>
      </c>
      <c r="J2603" s="13" t="str">
        <f t="shared" si="1840"/>
        <v/>
      </c>
      <c r="K2603" s="13" t="str">
        <f t="shared" si="1879"/>
        <v/>
      </c>
      <c r="L2603" s="65" t="str">
        <f t="shared" ref="L2603:Z2603" si="3523">if($E2603="","",if($E2603="Injured",if(and(L$1=year(today()),L$1&lt;=$I2603,L$1&gt;=$H2603),0,if(and(L$1&lt;=$I2603,L$1&gt;=$H2603),$F2603,"")),if($E2603="Dropped",if(and(L$1&lt;=$I2603,L$1&gt;=$H2603),if(Year($D2603)=L$1,$F2603*0.8,if((year($D2603)+1)=L$1,$F2603*0.6,$F2603*0.4)) ,""),if($E2603="Minors",0,if($E2603="FA Contract",if(and(L$1&lt;=$I2603,L$1&gt;=$H2603),$F2603,""),if($E2603="YP Contract",if(L$1=$H2603,500000,if(L$1=($H2603+1),1000000,if(L$1=($H2603+2),1500000,"")))))))))</f>
        <v/>
      </c>
      <c r="M2603" s="65" t="str">
        <f t="shared" si="3523"/>
        <v/>
      </c>
      <c r="N2603" s="65" t="str">
        <f t="shared" si="3523"/>
        <v/>
      </c>
      <c r="O2603" s="65" t="str">
        <f t="shared" si="3523"/>
        <v/>
      </c>
      <c r="P2603" s="65" t="str">
        <f t="shared" si="3523"/>
        <v/>
      </c>
      <c r="Q2603" s="65" t="str">
        <f t="shared" si="3523"/>
        <v/>
      </c>
      <c r="R2603" s="65" t="str">
        <f t="shared" si="3523"/>
        <v/>
      </c>
      <c r="S2603" s="65" t="str">
        <f t="shared" si="3523"/>
        <v/>
      </c>
      <c r="T2603" s="65" t="str">
        <f t="shared" si="3523"/>
        <v/>
      </c>
      <c r="U2603" s="65" t="str">
        <f t="shared" si="3523"/>
        <v/>
      </c>
      <c r="V2603" s="65" t="str">
        <f t="shared" si="3523"/>
        <v/>
      </c>
      <c r="W2603" s="65" t="str">
        <f t="shared" si="3523"/>
        <v/>
      </c>
      <c r="X2603" s="65" t="str">
        <f t="shared" si="3523"/>
        <v/>
      </c>
      <c r="Y2603" s="65" t="str">
        <f t="shared" si="3523"/>
        <v/>
      </c>
      <c r="Z2603" s="65" t="str">
        <f t="shared" si="3523"/>
        <v/>
      </c>
    </row>
    <row r="2604">
      <c r="B2604" s="23"/>
      <c r="C2604" s="9"/>
      <c r="D2604" s="9"/>
      <c r="E2604" s="9"/>
      <c r="F2604" s="2"/>
      <c r="G2604" s="3"/>
      <c r="I2604" s="64" t="str">
        <f t="shared" si="4"/>
        <v/>
      </c>
      <c r="J2604" s="13" t="str">
        <f t="shared" si="1840"/>
        <v/>
      </c>
      <c r="K2604" s="13" t="str">
        <f t="shared" si="1879"/>
        <v/>
      </c>
      <c r="L2604" s="65" t="str">
        <f t="shared" ref="L2604:Z2604" si="3524">if($E2604="","",if($E2604="Injured",if(and(L$1=year(today()),L$1&lt;=$I2604,L$1&gt;=$H2604),0,if(and(L$1&lt;=$I2604,L$1&gt;=$H2604),$F2604,"")),if($E2604="Dropped",if(and(L$1&lt;=$I2604,L$1&gt;=$H2604),if(Year($D2604)=L$1,$F2604*0.8,if((year($D2604)+1)=L$1,$F2604*0.6,$F2604*0.4)) ,""),if($E2604="Minors",0,if($E2604="FA Contract",if(and(L$1&lt;=$I2604,L$1&gt;=$H2604),$F2604,""),if($E2604="YP Contract",if(L$1=$H2604,500000,if(L$1=($H2604+1),1000000,if(L$1=($H2604+2),1500000,"")))))))))</f>
        <v/>
      </c>
      <c r="M2604" s="65" t="str">
        <f t="shared" si="3524"/>
        <v/>
      </c>
      <c r="N2604" s="65" t="str">
        <f t="shared" si="3524"/>
        <v/>
      </c>
      <c r="O2604" s="65" t="str">
        <f t="shared" si="3524"/>
        <v/>
      </c>
      <c r="P2604" s="65" t="str">
        <f t="shared" si="3524"/>
        <v/>
      </c>
      <c r="Q2604" s="65" t="str">
        <f t="shared" si="3524"/>
        <v/>
      </c>
      <c r="R2604" s="65" t="str">
        <f t="shared" si="3524"/>
        <v/>
      </c>
      <c r="S2604" s="65" t="str">
        <f t="shared" si="3524"/>
        <v/>
      </c>
      <c r="T2604" s="65" t="str">
        <f t="shared" si="3524"/>
        <v/>
      </c>
      <c r="U2604" s="65" t="str">
        <f t="shared" si="3524"/>
        <v/>
      </c>
      <c r="V2604" s="65" t="str">
        <f t="shared" si="3524"/>
        <v/>
      </c>
      <c r="W2604" s="65" t="str">
        <f t="shared" si="3524"/>
        <v/>
      </c>
      <c r="X2604" s="65" t="str">
        <f t="shared" si="3524"/>
        <v/>
      </c>
      <c r="Y2604" s="65" t="str">
        <f t="shared" si="3524"/>
        <v/>
      </c>
      <c r="Z2604" s="65" t="str">
        <f t="shared" si="3524"/>
        <v/>
      </c>
    </row>
    <row r="2605">
      <c r="B2605" s="23"/>
      <c r="C2605" s="9"/>
      <c r="D2605" s="9"/>
      <c r="E2605" s="9"/>
      <c r="F2605" s="2"/>
      <c r="G2605" s="3"/>
      <c r="I2605" s="64" t="str">
        <f t="shared" si="4"/>
        <v/>
      </c>
      <c r="J2605" s="13" t="str">
        <f t="shared" si="1840"/>
        <v/>
      </c>
      <c r="K2605" s="13" t="str">
        <f t="shared" si="1879"/>
        <v/>
      </c>
      <c r="L2605" s="65" t="str">
        <f t="shared" ref="L2605:Z2605" si="3525">if($E2605="","",if($E2605="Injured",if(and(L$1=year(today()),L$1&lt;=$I2605,L$1&gt;=$H2605),0,if(and(L$1&lt;=$I2605,L$1&gt;=$H2605),$F2605,"")),if($E2605="Dropped",if(and(L$1&lt;=$I2605,L$1&gt;=$H2605),if(Year($D2605)=L$1,$F2605*0.8,if((year($D2605)+1)=L$1,$F2605*0.6,$F2605*0.4)) ,""),if($E2605="Minors",0,if($E2605="FA Contract",if(and(L$1&lt;=$I2605,L$1&gt;=$H2605),$F2605,""),if($E2605="YP Contract",if(L$1=$H2605,500000,if(L$1=($H2605+1),1000000,if(L$1=($H2605+2),1500000,"")))))))))</f>
        <v/>
      </c>
      <c r="M2605" s="65" t="str">
        <f t="shared" si="3525"/>
        <v/>
      </c>
      <c r="N2605" s="65" t="str">
        <f t="shared" si="3525"/>
        <v/>
      </c>
      <c r="O2605" s="65" t="str">
        <f t="shared" si="3525"/>
        <v/>
      </c>
      <c r="P2605" s="65" t="str">
        <f t="shared" si="3525"/>
        <v/>
      </c>
      <c r="Q2605" s="65" t="str">
        <f t="shared" si="3525"/>
        <v/>
      </c>
      <c r="R2605" s="65" t="str">
        <f t="shared" si="3525"/>
        <v/>
      </c>
      <c r="S2605" s="65" t="str">
        <f t="shared" si="3525"/>
        <v/>
      </c>
      <c r="T2605" s="65" t="str">
        <f t="shared" si="3525"/>
        <v/>
      </c>
      <c r="U2605" s="65" t="str">
        <f t="shared" si="3525"/>
        <v/>
      </c>
      <c r="V2605" s="65" t="str">
        <f t="shared" si="3525"/>
        <v/>
      </c>
      <c r="W2605" s="65" t="str">
        <f t="shared" si="3525"/>
        <v/>
      </c>
      <c r="X2605" s="65" t="str">
        <f t="shared" si="3525"/>
        <v/>
      </c>
      <c r="Y2605" s="65" t="str">
        <f t="shared" si="3525"/>
        <v/>
      </c>
      <c r="Z2605" s="65" t="str">
        <f t="shared" si="3525"/>
        <v/>
      </c>
    </row>
    <row r="2606">
      <c r="B2606" s="23"/>
      <c r="C2606" s="9"/>
      <c r="D2606" s="9"/>
      <c r="E2606" s="9"/>
      <c r="F2606" s="2"/>
      <c r="G2606" s="3"/>
      <c r="I2606" s="64" t="str">
        <f t="shared" si="4"/>
        <v/>
      </c>
      <c r="J2606" s="13" t="str">
        <f t="shared" si="1840"/>
        <v/>
      </c>
      <c r="K2606" s="13" t="str">
        <f t="shared" si="1879"/>
        <v/>
      </c>
      <c r="L2606" s="65" t="str">
        <f t="shared" ref="L2606:Z2606" si="3526">if($E2606="","",if($E2606="Injured",if(and(L$1=year(today()),L$1&lt;=$I2606,L$1&gt;=$H2606),0,if(and(L$1&lt;=$I2606,L$1&gt;=$H2606),$F2606,"")),if($E2606="Dropped",if(and(L$1&lt;=$I2606,L$1&gt;=$H2606),if(Year($D2606)=L$1,$F2606*0.8,if((year($D2606)+1)=L$1,$F2606*0.6,$F2606*0.4)) ,""),if($E2606="Minors",0,if($E2606="FA Contract",if(and(L$1&lt;=$I2606,L$1&gt;=$H2606),$F2606,""),if($E2606="YP Contract",if(L$1=$H2606,500000,if(L$1=($H2606+1),1000000,if(L$1=($H2606+2),1500000,"")))))))))</f>
        <v/>
      </c>
      <c r="M2606" s="65" t="str">
        <f t="shared" si="3526"/>
        <v/>
      </c>
      <c r="N2606" s="65" t="str">
        <f t="shared" si="3526"/>
        <v/>
      </c>
      <c r="O2606" s="65" t="str">
        <f t="shared" si="3526"/>
        <v/>
      </c>
      <c r="P2606" s="65" t="str">
        <f t="shared" si="3526"/>
        <v/>
      </c>
      <c r="Q2606" s="65" t="str">
        <f t="shared" si="3526"/>
        <v/>
      </c>
      <c r="R2606" s="65" t="str">
        <f t="shared" si="3526"/>
        <v/>
      </c>
      <c r="S2606" s="65" t="str">
        <f t="shared" si="3526"/>
        <v/>
      </c>
      <c r="T2606" s="65" t="str">
        <f t="shared" si="3526"/>
        <v/>
      </c>
      <c r="U2606" s="65" t="str">
        <f t="shared" si="3526"/>
        <v/>
      </c>
      <c r="V2606" s="65" t="str">
        <f t="shared" si="3526"/>
        <v/>
      </c>
      <c r="W2606" s="65" t="str">
        <f t="shared" si="3526"/>
        <v/>
      </c>
      <c r="X2606" s="65" t="str">
        <f t="shared" si="3526"/>
        <v/>
      </c>
      <c r="Y2606" s="65" t="str">
        <f t="shared" si="3526"/>
        <v/>
      </c>
      <c r="Z2606" s="65" t="str">
        <f t="shared" si="3526"/>
        <v/>
      </c>
    </row>
    <row r="2607">
      <c r="B2607" s="23"/>
      <c r="C2607" s="9"/>
      <c r="D2607" s="9"/>
      <c r="E2607" s="9"/>
      <c r="F2607" s="2"/>
      <c r="G2607" s="3"/>
      <c r="I2607" s="64" t="str">
        <f t="shared" si="4"/>
        <v/>
      </c>
      <c r="J2607" s="13" t="str">
        <f t="shared" si="1840"/>
        <v/>
      </c>
      <c r="K2607" s="13" t="str">
        <f t="shared" si="1879"/>
        <v/>
      </c>
      <c r="L2607" s="65" t="str">
        <f t="shared" ref="L2607:Z2607" si="3527">if($E2607="","",if($E2607="Injured",if(and(L$1=year(today()),L$1&lt;=$I2607,L$1&gt;=$H2607),0,if(and(L$1&lt;=$I2607,L$1&gt;=$H2607),$F2607,"")),if($E2607="Dropped",if(and(L$1&lt;=$I2607,L$1&gt;=$H2607),if(Year($D2607)=L$1,$F2607*0.8,if((year($D2607)+1)=L$1,$F2607*0.6,$F2607*0.4)) ,""),if($E2607="Minors",0,if($E2607="FA Contract",if(and(L$1&lt;=$I2607,L$1&gt;=$H2607),$F2607,""),if($E2607="YP Contract",if(L$1=$H2607,500000,if(L$1=($H2607+1),1000000,if(L$1=($H2607+2),1500000,"")))))))))</f>
        <v/>
      </c>
      <c r="M2607" s="65" t="str">
        <f t="shared" si="3527"/>
        <v/>
      </c>
      <c r="N2607" s="65" t="str">
        <f t="shared" si="3527"/>
        <v/>
      </c>
      <c r="O2607" s="65" t="str">
        <f t="shared" si="3527"/>
        <v/>
      </c>
      <c r="P2607" s="65" t="str">
        <f t="shared" si="3527"/>
        <v/>
      </c>
      <c r="Q2607" s="65" t="str">
        <f t="shared" si="3527"/>
        <v/>
      </c>
      <c r="R2607" s="65" t="str">
        <f t="shared" si="3527"/>
        <v/>
      </c>
      <c r="S2607" s="65" t="str">
        <f t="shared" si="3527"/>
        <v/>
      </c>
      <c r="T2607" s="65" t="str">
        <f t="shared" si="3527"/>
        <v/>
      </c>
      <c r="U2607" s="65" t="str">
        <f t="shared" si="3527"/>
        <v/>
      </c>
      <c r="V2607" s="65" t="str">
        <f t="shared" si="3527"/>
        <v/>
      </c>
      <c r="W2607" s="65" t="str">
        <f t="shared" si="3527"/>
        <v/>
      </c>
      <c r="X2607" s="65" t="str">
        <f t="shared" si="3527"/>
        <v/>
      </c>
      <c r="Y2607" s="65" t="str">
        <f t="shared" si="3527"/>
        <v/>
      </c>
      <c r="Z2607" s="65" t="str">
        <f t="shared" si="3527"/>
        <v/>
      </c>
    </row>
    <row r="2608">
      <c r="B2608" s="23"/>
      <c r="C2608" s="9"/>
      <c r="D2608" s="9"/>
      <c r="E2608" s="9"/>
      <c r="F2608" s="2"/>
      <c r="G2608" s="3"/>
      <c r="I2608" s="64" t="str">
        <f t="shared" si="4"/>
        <v/>
      </c>
      <c r="J2608" s="13" t="str">
        <f t="shared" si="1840"/>
        <v/>
      </c>
      <c r="K2608" s="13" t="str">
        <f t="shared" si="1879"/>
        <v/>
      </c>
      <c r="L2608" s="65" t="str">
        <f t="shared" ref="L2608:Z2608" si="3528">if($E2608="","",if($E2608="Injured",if(and(L$1=year(today()),L$1&lt;=$I2608,L$1&gt;=$H2608),0,if(and(L$1&lt;=$I2608,L$1&gt;=$H2608),$F2608,"")),if($E2608="Dropped",if(and(L$1&lt;=$I2608,L$1&gt;=$H2608),if(Year($D2608)=L$1,$F2608*0.8,if((year($D2608)+1)=L$1,$F2608*0.6,$F2608*0.4)) ,""),if($E2608="Minors",0,if($E2608="FA Contract",if(and(L$1&lt;=$I2608,L$1&gt;=$H2608),$F2608,""),if($E2608="YP Contract",if(L$1=$H2608,500000,if(L$1=($H2608+1),1000000,if(L$1=($H2608+2),1500000,"")))))))))</f>
        <v/>
      </c>
      <c r="M2608" s="65" t="str">
        <f t="shared" si="3528"/>
        <v/>
      </c>
      <c r="N2608" s="65" t="str">
        <f t="shared" si="3528"/>
        <v/>
      </c>
      <c r="O2608" s="65" t="str">
        <f t="shared" si="3528"/>
        <v/>
      </c>
      <c r="P2608" s="65" t="str">
        <f t="shared" si="3528"/>
        <v/>
      </c>
      <c r="Q2608" s="65" t="str">
        <f t="shared" si="3528"/>
        <v/>
      </c>
      <c r="R2608" s="65" t="str">
        <f t="shared" si="3528"/>
        <v/>
      </c>
      <c r="S2608" s="65" t="str">
        <f t="shared" si="3528"/>
        <v/>
      </c>
      <c r="T2608" s="65" t="str">
        <f t="shared" si="3528"/>
        <v/>
      </c>
      <c r="U2608" s="65" t="str">
        <f t="shared" si="3528"/>
        <v/>
      </c>
      <c r="V2608" s="65" t="str">
        <f t="shared" si="3528"/>
        <v/>
      </c>
      <c r="W2608" s="65" t="str">
        <f t="shared" si="3528"/>
        <v/>
      </c>
      <c r="X2608" s="65" t="str">
        <f t="shared" si="3528"/>
        <v/>
      </c>
      <c r="Y2608" s="65" t="str">
        <f t="shared" si="3528"/>
        <v/>
      </c>
      <c r="Z2608" s="65" t="str">
        <f t="shared" si="3528"/>
        <v/>
      </c>
    </row>
    <row r="2609">
      <c r="B2609" s="23"/>
      <c r="C2609" s="9"/>
      <c r="D2609" s="9"/>
      <c r="E2609" s="9"/>
      <c r="F2609" s="2"/>
      <c r="G2609" s="3"/>
      <c r="I2609" s="64" t="str">
        <f t="shared" si="4"/>
        <v/>
      </c>
      <c r="J2609" s="13" t="str">
        <f t="shared" si="1840"/>
        <v/>
      </c>
      <c r="K2609" s="13" t="str">
        <f t="shared" si="1879"/>
        <v/>
      </c>
      <c r="L2609" s="65" t="str">
        <f t="shared" ref="L2609:Z2609" si="3529">if($E2609="","",if($E2609="Injured",if(and(L$1=year(today()),L$1&lt;=$I2609,L$1&gt;=$H2609),0,if(and(L$1&lt;=$I2609,L$1&gt;=$H2609),$F2609,"")),if($E2609="Dropped",if(and(L$1&lt;=$I2609,L$1&gt;=$H2609),if(Year($D2609)=L$1,$F2609*0.8,if((year($D2609)+1)=L$1,$F2609*0.6,$F2609*0.4)) ,""),if($E2609="Minors",0,if($E2609="FA Contract",if(and(L$1&lt;=$I2609,L$1&gt;=$H2609),$F2609,""),if($E2609="YP Contract",if(L$1=$H2609,500000,if(L$1=($H2609+1),1000000,if(L$1=($H2609+2),1500000,"")))))))))</f>
        <v/>
      </c>
      <c r="M2609" s="65" t="str">
        <f t="shared" si="3529"/>
        <v/>
      </c>
      <c r="N2609" s="65" t="str">
        <f t="shared" si="3529"/>
        <v/>
      </c>
      <c r="O2609" s="65" t="str">
        <f t="shared" si="3529"/>
        <v/>
      </c>
      <c r="P2609" s="65" t="str">
        <f t="shared" si="3529"/>
        <v/>
      </c>
      <c r="Q2609" s="65" t="str">
        <f t="shared" si="3529"/>
        <v/>
      </c>
      <c r="R2609" s="65" t="str">
        <f t="shared" si="3529"/>
        <v/>
      </c>
      <c r="S2609" s="65" t="str">
        <f t="shared" si="3529"/>
        <v/>
      </c>
      <c r="T2609" s="65" t="str">
        <f t="shared" si="3529"/>
        <v/>
      </c>
      <c r="U2609" s="65" t="str">
        <f t="shared" si="3529"/>
        <v/>
      </c>
      <c r="V2609" s="65" t="str">
        <f t="shared" si="3529"/>
        <v/>
      </c>
      <c r="W2609" s="65" t="str">
        <f t="shared" si="3529"/>
        <v/>
      </c>
      <c r="X2609" s="65" t="str">
        <f t="shared" si="3529"/>
        <v/>
      </c>
      <c r="Y2609" s="65" t="str">
        <f t="shared" si="3529"/>
        <v/>
      </c>
      <c r="Z2609" s="65" t="str">
        <f t="shared" si="3529"/>
        <v/>
      </c>
    </row>
    <row r="2610">
      <c r="B2610" s="23"/>
      <c r="C2610" s="9"/>
      <c r="D2610" s="9"/>
      <c r="E2610" s="9"/>
      <c r="F2610" s="2"/>
      <c r="G2610" s="3"/>
      <c r="I2610" s="64" t="str">
        <f t="shared" si="4"/>
        <v/>
      </c>
      <c r="J2610" s="13" t="str">
        <f t="shared" si="1840"/>
        <v/>
      </c>
      <c r="K2610" s="13" t="str">
        <f t="shared" si="1879"/>
        <v/>
      </c>
      <c r="L2610" s="65" t="str">
        <f t="shared" ref="L2610:Z2610" si="3530">if($E2610="","",if($E2610="Injured",if(and(L$1=year(today()),L$1&lt;=$I2610,L$1&gt;=$H2610),0,if(and(L$1&lt;=$I2610,L$1&gt;=$H2610),$F2610,"")),if($E2610="Dropped",if(and(L$1&lt;=$I2610,L$1&gt;=$H2610),if(Year($D2610)=L$1,$F2610*0.8,if((year($D2610)+1)=L$1,$F2610*0.6,$F2610*0.4)) ,""),if($E2610="Minors",0,if($E2610="FA Contract",if(and(L$1&lt;=$I2610,L$1&gt;=$H2610),$F2610,""),if($E2610="YP Contract",if(L$1=$H2610,500000,if(L$1=($H2610+1),1000000,if(L$1=($H2610+2),1500000,"")))))))))</f>
        <v/>
      </c>
      <c r="M2610" s="65" t="str">
        <f t="shared" si="3530"/>
        <v/>
      </c>
      <c r="N2610" s="65" t="str">
        <f t="shared" si="3530"/>
        <v/>
      </c>
      <c r="O2610" s="65" t="str">
        <f t="shared" si="3530"/>
        <v/>
      </c>
      <c r="P2610" s="65" t="str">
        <f t="shared" si="3530"/>
        <v/>
      </c>
      <c r="Q2610" s="65" t="str">
        <f t="shared" si="3530"/>
        <v/>
      </c>
      <c r="R2610" s="65" t="str">
        <f t="shared" si="3530"/>
        <v/>
      </c>
      <c r="S2610" s="65" t="str">
        <f t="shared" si="3530"/>
        <v/>
      </c>
      <c r="T2610" s="65" t="str">
        <f t="shared" si="3530"/>
        <v/>
      </c>
      <c r="U2610" s="65" t="str">
        <f t="shared" si="3530"/>
        <v/>
      </c>
      <c r="V2610" s="65" t="str">
        <f t="shared" si="3530"/>
        <v/>
      </c>
      <c r="W2610" s="65" t="str">
        <f t="shared" si="3530"/>
        <v/>
      </c>
      <c r="X2610" s="65" t="str">
        <f t="shared" si="3530"/>
        <v/>
      </c>
      <c r="Y2610" s="65" t="str">
        <f t="shared" si="3530"/>
        <v/>
      </c>
      <c r="Z2610" s="65" t="str">
        <f t="shared" si="3530"/>
        <v/>
      </c>
    </row>
    <row r="2611">
      <c r="B2611" s="23"/>
      <c r="C2611" s="9"/>
      <c r="D2611" s="9"/>
      <c r="E2611" s="9"/>
      <c r="F2611" s="2"/>
      <c r="G2611" s="3"/>
      <c r="I2611" s="64" t="str">
        <f t="shared" si="4"/>
        <v/>
      </c>
      <c r="J2611" s="13" t="str">
        <f t="shared" si="1840"/>
        <v/>
      </c>
      <c r="K2611" s="13" t="str">
        <f t="shared" si="1879"/>
        <v/>
      </c>
      <c r="L2611" s="65" t="str">
        <f t="shared" ref="L2611:Z2611" si="3531">if($E2611="","",if($E2611="Injured",if(and(L$1=year(today()),L$1&lt;=$I2611,L$1&gt;=$H2611),0,if(and(L$1&lt;=$I2611,L$1&gt;=$H2611),$F2611,"")),if($E2611="Dropped",if(and(L$1&lt;=$I2611,L$1&gt;=$H2611),if(Year($D2611)=L$1,$F2611*0.8,if((year($D2611)+1)=L$1,$F2611*0.6,$F2611*0.4)) ,""),if($E2611="Minors",0,if($E2611="FA Contract",if(and(L$1&lt;=$I2611,L$1&gt;=$H2611),$F2611,""),if($E2611="YP Contract",if(L$1=$H2611,500000,if(L$1=($H2611+1),1000000,if(L$1=($H2611+2),1500000,"")))))))))</f>
        <v/>
      </c>
      <c r="M2611" s="65" t="str">
        <f t="shared" si="3531"/>
        <v/>
      </c>
      <c r="N2611" s="65" t="str">
        <f t="shared" si="3531"/>
        <v/>
      </c>
      <c r="O2611" s="65" t="str">
        <f t="shared" si="3531"/>
        <v/>
      </c>
      <c r="P2611" s="65" t="str">
        <f t="shared" si="3531"/>
        <v/>
      </c>
      <c r="Q2611" s="65" t="str">
        <f t="shared" si="3531"/>
        <v/>
      </c>
      <c r="R2611" s="65" t="str">
        <f t="shared" si="3531"/>
        <v/>
      </c>
      <c r="S2611" s="65" t="str">
        <f t="shared" si="3531"/>
        <v/>
      </c>
      <c r="T2611" s="65" t="str">
        <f t="shared" si="3531"/>
        <v/>
      </c>
      <c r="U2611" s="65" t="str">
        <f t="shared" si="3531"/>
        <v/>
      </c>
      <c r="V2611" s="65" t="str">
        <f t="shared" si="3531"/>
        <v/>
      </c>
      <c r="W2611" s="65" t="str">
        <f t="shared" si="3531"/>
        <v/>
      </c>
      <c r="X2611" s="65" t="str">
        <f t="shared" si="3531"/>
        <v/>
      </c>
      <c r="Y2611" s="65" t="str">
        <f t="shared" si="3531"/>
        <v/>
      </c>
      <c r="Z2611" s="65" t="str">
        <f t="shared" si="3531"/>
        <v/>
      </c>
    </row>
    <row r="2612">
      <c r="B2612" s="23"/>
      <c r="C2612" s="9"/>
      <c r="D2612" s="9"/>
      <c r="E2612" s="9"/>
      <c r="F2612" s="2"/>
      <c r="G2612" s="3"/>
      <c r="I2612" s="64" t="str">
        <f t="shared" si="4"/>
        <v/>
      </c>
      <c r="J2612" s="13" t="str">
        <f t="shared" si="1840"/>
        <v/>
      </c>
      <c r="K2612" s="13" t="str">
        <f t="shared" si="1879"/>
        <v/>
      </c>
      <c r="L2612" s="65" t="str">
        <f t="shared" ref="L2612:Z2612" si="3532">if($E2612="","",if($E2612="Injured",if(and(L$1=year(today()),L$1&lt;=$I2612,L$1&gt;=$H2612),0,if(and(L$1&lt;=$I2612,L$1&gt;=$H2612),$F2612,"")),if($E2612="Dropped",if(and(L$1&lt;=$I2612,L$1&gt;=$H2612),if(Year($D2612)=L$1,$F2612*0.8,if((year($D2612)+1)=L$1,$F2612*0.6,$F2612*0.4)) ,""),if($E2612="Minors",0,if($E2612="FA Contract",if(and(L$1&lt;=$I2612,L$1&gt;=$H2612),$F2612,""),if($E2612="YP Contract",if(L$1=$H2612,500000,if(L$1=($H2612+1),1000000,if(L$1=($H2612+2),1500000,"")))))))))</f>
        <v/>
      </c>
      <c r="M2612" s="65" t="str">
        <f t="shared" si="3532"/>
        <v/>
      </c>
      <c r="N2612" s="65" t="str">
        <f t="shared" si="3532"/>
        <v/>
      </c>
      <c r="O2612" s="65" t="str">
        <f t="shared" si="3532"/>
        <v/>
      </c>
      <c r="P2612" s="65" t="str">
        <f t="shared" si="3532"/>
        <v/>
      </c>
      <c r="Q2612" s="65" t="str">
        <f t="shared" si="3532"/>
        <v/>
      </c>
      <c r="R2612" s="65" t="str">
        <f t="shared" si="3532"/>
        <v/>
      </c>
      <c r="S2612" s="65" t="str">
        <f t="shared" si="3532"/>
        <v/>
      </c>
      <c r="T2612" s="65" t="str">
        <f t="shared" si="3532"/>
        <v/>
      </c>
      <c r="U2612" s="65" t="str">
        <f t="shared" si="3532"/>
        <v/>
      </c>
      <c r="V2612" s="65" t="str">
        <f t="shared" si="3532"/>
        <v/>
      </c>
      <c r="W2612" s="65" t="str">
        <f t="shared" si="3532"/>
        <v/>
      </c>
      <c r="X2612" s="65" t="str">
        <f t="shared" si="3532"/>
        <v/>
      </c>
      <c r="Y2612" s="65" t="str">
        <f t="shared" si="3532"/>
        <v/>
      </c>
      <c r="Z2612" s="65" t="str">
        <f t="shared" si="3532"/>
        <v/>
      </c>
    </row>
    <row r="2613">
      <c r="B2613" s="23"/>
      <c r="C2613" s="9"/>
      <c r="D2613" s="9"/>
      <c r="E2613" s="9"/>
      <c r="F2613" s="2"/>
      <c r="G2613" s="3"/>
      <c r="I2613" s="64" t="str">
        <f t="shared" si="4"/>
        <v/>
      </c>
      <c r="J2613" s="13" t="str">
        <f t="shared" si="1840"/>
        <v/>
      </c>
      <c r="K2613" s="13" t="str">
        <f t="shared" si="1879"/>
        <v/>
      </c>
      <c r="L2613" s="65" t="str">
        <f t="shared" ref="L2613:Z2613" si="3533">if($E2613="","",if($E2613="Injured",if(and(L$1=year(today()),L$1&lt;=$I2613,L$1&gt;=$H2613),0,if(and(L$1&lt;=$I2613,L$1&gt;=$H2613),$F2613,"")),if($E2613="Dropped",if(and(L$1&lt;=$I2613,L$1&gt;=$H2613),if(Year($D2613)=L$1,$F2613*0.8,if((year($D2613)+1)=L$1,$F2613*0.6,$F2613*0.4)) ,""),if($E2613="Minors",0,if($E2613="FA Contract",if(and(L$1&lt;=$I2613,L$1&gt;=$H2613),$F2613,""),if($E2613="YP Contract",if(L$1=$H2613,500000,if(L$1=($H2613+1),1000000,if(L$1=($H2613+2),1500000,"")))))))))</f>
        <v/>
      </c>
      <c r="M2613" s="65" t="str">
        <f t="shared" si="3533"/>
        <v/>
      </c>
      <c r="N2613" s="65" t="str">
        <f t="shared" si="3533"/>
        <v/>
      </c>
      <c r="O2613" s="65" t="str">
        <f t="shared" si="3533"/>
        <v/>
      </c>
      <c r="P2613" s="65" t="str">
        <f t="shared" si="3533"/>
        <v/>
      </c>
      <c r="Q2613" s="65" t="str">
        <f t="shared" si="3533"/>
        <v/>
      </c>
      <c r="R2613" s="65" t="str">
        <f t="shared" si="3533"/>
        <v/>
      </c>
      <c r="S2613" s="65" t="str">
        <f t="shared" si="3533"/>
        <v/>
      </c>
      <c r="T2613" s="65" t="str">
        <f t="shared" si="3533"/>
        <v/>
      </c>
      <c r="U2613" s="65" t="str">
        <f t="shared" si="3533"/>
        <v/>
      </c>
      <c r="V2613" s="65" t="str">
        <f t="shared" si="3533"/>
        <v/>
      </c>
      <c r="W2613" s="65" t="str">
        <f t="shared" si="3533"/>
        <v/>
      </c>
      <c r="X2613" s="65" t="str">
        <f t="shared" si="3533"/>
        <v/>
      </c>
      <c r="Y2613" s="65" t="str">
        <f t="shared" si="3533"/>
        <v/>
      </c>
      <c r="Z2613" s="65" t="str">
        <f t="shared" si="3533"/>
        <v/>
      </c>
    </row>
    <row r="2614">
      <c r="B2614" s="23"/>
      <c r="C2614" s="9"/>
      <c r="D2614" s="9"/>
      <c r="E2614" s="9"/>
      <c r="F2614" s="2"/>
      <c r="G2614" s="3"/>
      <c r="I2614" s="64" t="str">
        <f t="shared" si="4"/>
        <v/>
      </c>
      <c r="J2614" s="13" t="str">
        <f t="shared" si="1840"/>
        <v/>
      </c>
      <c r="K2614" s="13" t="str">
        <f t="shared" si="1879"/>
        <v/>
      </c>
      <c r="L2614" s="65" t="str">
        <f t="shared" ref="L2614:Z2614" si="3534">if($E2614="","",if($E2614="Injured",if(and(L$1=year(today()),L$1&lt;=$I2614,L$1&gt;=$H2614),0,if(and(L$1&lt;=$I2614,L$1&gt;=$H2614),$F2614,"")),if($E2614="Dropped",if(and(L$1&lt;=$I2614,L$1&gt;=$H2614),if(Year($D2614)=L$1,$F2614*0.8,if((year($D2614)+1)=L$1,$F2614*0.6,$F2614*0.4)) ,""),if($E2614="Minors",0,if($E2614="FA Contract",if(and(L$1&lt;=$I2614,L$1&gt;=$H2614),$F2614,""),if($E2614="YP Contract",if(L$1=$H2614,500000,if(L$1=($H2614+1),1000000,if(L$1=($H2614+2),1500000,"")))))))))</f>
        <v/>
      </c>
      <c r="M2614" s="65" t="str">
        <f t="shared" si="3534"/>
        <v/>
      </c>
      <c r="N2614" s="65" t="str">
        <f t="shared" si="3534"/>
        <v/>
      </c>
      <c r="O2614" s="65" t="str">
        <f t="shared" si="3534"/>
        <v/>
      </c>
      <c r="P2614" s="65" t="str">
        <f t="shared" si="3534"/>
        <v/>
      </c>
      <c r="Q2614" s="65" t="str">
        <f t="shared" si="3534"/>
        <v/>
      </c>
      <c r="R2614" s="65" t="str">
        <f t="shared" si="3534"/>
        <v/>
      </c>
      <c r="S2614" s="65" t="str">
        <f t="shared" si="3534"/>
        <v/>
      </c>
      <c r="T2614" s="65" t="str">
        <f t="shared" si="3534"/>
        <v/>
      </c>
      <c r="U2614" s="65" t="str">
        <f t="shared" si="3534"/>
        <v/>
      </c>
      <c r="V2614" s="65" t="str">
        <f t="shared" si="3534"/>
        <v/>
      </c>
      <c r="W2614" s="65" t="str">
        <f t="shared" si="3534"/>
        <v/>
      </c>
      <c r="X2614" s="65" t="str">
        <f t="shared" si="3534"/>
        <v/>
      </c>
      <c r="Y2614" s="65" t="str">
        <f t="shared" si="3534"/>
        <v/>
      </c>
      <c r="Z2614" s="65" t="str">
        <f t="shared" si="3534"/>
        <v/>
      </c>
    </row>
    <row r="2615">
      <c r="B2615" s="23"/>
      <c r="C2615" s="9"/>
      <c r="D2615" s="9"/>
      <c r="E2615" s="9"/>
      <c r="F2615" s="2"/>
      <c r="G2615" s="3"/>
      <c r="I2615" s="64" t="str">
        <f t="shared" si="4"/>
        <v/>
      </c>
      <c r="J2615" s="13" t="str">
        <f t="shared" si="1840"/>
        <v/>
      </c>
      <c r="K2615" s="13" t="str">
        <f t="shared" si="1879"/>
        <v/>
      </c>
      <c r="L2615" s="65" t="str">
        <f t="shared" ref="L2615:Z2615" si="3535">if($E2615="","",if($E2615="Injured",if(and(L$1=year(today()),L$1&lt;=$I2615,L$1&gt;=$H2615),0,if(and(L$1&lt;=$I2615,L$1&gt;=$H2615),$F2615,"")),if($E2615="Dropped",if(and(L$1&lt;=$I2615,L$1&gt;=$H2615),if(Year($D2615)=L$1,$F2615*0.8,if((year($D2615)+1)=L$1,$F2615*0.6,$F2615*0.4)) ,""),if($E2615="Minors",0,if($E2615="FA Contract",if(and(L$1&lt;=$I2615,L$1&gt;=$H2615),$F2615,""),if($E2615="YP Contract",if(L$1=$H2615,500000,if(L$1=($H2615+1),1000000,if(L$1=($H2615+2),1500000,"")))))))))</f>
        <v/>
      </c>
      <c r="M2615" s="65" t="str">
        <f t="shared" si="3535"/>
        <v/>
      </c>
      <c r="N2615" s="65" t="str">
        <f t="shared" si="3535"/>
        <v/>
      </c>
      <c r="O2615" s="65" t="str">
        <f t="shared" si="3535"/>
        <v/>
      </c>
      <c r="P2615" s="65" t="str">
        <f t="shared" si="3535"/>
        <v/>
      </c>
      <c r="Q2615" s="65" t="str">
        <f t="shared" si="3535"/>
        <v/>
      </c>
      <c r="R2615" s="65" t="str">
        <f t="shared" si="3535"/>
        <v/>
      </c>
      <c r="S2615" s="65" t="str">
        <f t="shared" si="3535"/>
        <v/>
      </c>
      <c r="T2615" s="65" t="str">
        <f t="shared" si="3535"/>
        <v/>
      </c>
      <c r="U2615" s="65" t="str">
        <f t="shared" si="3535"/>
        <v/>
      </c>
      <c r="V2615" s="65" t="str">
        <f t="shared" si="3535"/>
        <v/>
      </c>
      <c r="W2615" s="65" t="str">
        <f t="shared" si="3535"/>
        <v/>
      </c>
      <c r="X2615" s="65" t="str">
        <f t="shared" si="3535"/>
        <v/>
      </c>
      <c r="Y2615" s="65" t="str">
        <f t="shared" si="3535"/>
        <v/>
      </c>
      <c r="Z2615" s="65" t="str">
        <f t="shared" si="3535"/>
        <v/>
      </c>
    </row>
    <row r="2616">
      <c r="B2616" s="23"/>
      <c r="C2616" s="9"/>
      <c r="D2616" s="9"/>
      <c r="E2616" s="9"/>
      <c r="F2616" s="2"/>
      <c r="G2616" s="3"/>
      <c r="I2616" s="64" t="str">
        <f t="shared" si="4"/>
        <v/>
      </c>
      <c r="J2616" s="13" t="str">
        <f t="shared" si="1840"/>
        <v/>
      </c>
      <c r="K2616" s="13" t="str">
        <f t="shared" si="1879"/>
        <v/>
      </c>
      <c r="L2616" s="65" t="str">
        <f t="shared" ref="L2616:Z2616" si="3536">if($E2616="","",if($E2616="Injured",if(and(L$1=year(today()),L$1&lt;=$I2616,L$1&gt;=$H2616),0,if(and(L$1&lt;=$I2616,L$1&gt;=$H2616),$F2616,"")),if($E2616="Dropped",if(and(L$1&lt;=$I2616,L$1&gt;=$H2616),if(Year($D2616)=L$1,$F2616*0.8,if((year($D2616)+1)=L$1,$F2616*0.6,$F2616*0.4)) ,""),if($E2616="Minors",0,if($E2616="FA Contract",if(and(L$1&lt;=$I2616,L$1&gt;=$H2616),$F2616,""),if($E2616="YP Contract",if(L$1=$H2616,500000,if(L$1=($H2616+1),1000000,if(L$1=($H2616+2),1500000,"")))))))))</f>
        <v/>
      </c>
      <c r="M2616" s="65" t="str">
        <f t="shared" si="3536"/>
        <v/>
      </c>
      <c r="N2616" s="65" t="str">
        <f t="shared" si="3536"/>
        <v/>
      </c>
      <c r="O2616" s="65" t="str">
        <f t="shared" si="3536"/>
        <v/>
      </c>
      <c r="P2616" s="65" t="str">
        <f t="shared" si="3536"/>
        <v/>
      </c>
      <c r="Q2616" s="65" t="str">
        <f t="shared" si="3536"/>
        <v/>
      </c>
      <c r="R2616" s="65" t="str">
        <f t="shared" si="3536"/>
        <v/>
      </c>
      <c r="S2616" s="65" t="str">
        <f t="shared" si="3536"/>
        <v/>
      </c>
      <c r="T2616" s="65" t="str">
        <f t="shared" si="3536"/>
        <v/>
      </c>
      <c r="U2616" s="65" t="str">
        <f t="shared" si="3536"/>
        <v/>
      </c>
      <c r="V2616" s="65" t="str">
        <f t="shared" si="3536"/>
        <v/>
      </c>
      <c r="W2616" s="65" t="str">
        <f t="shared" si="3536"/>
        <v/>
      </c>
      <c r="X2616" s="65" t="str">
        <f t="shared" si="3536"/>
        <v/>
      </c>
      <c r="Y2616" s="65" t="str">
        <f t="shared" si="3536"/>
        <v/>
      </c>
      <c r="Z2616" s="65" t="str">
        <f t="shared" si="3536"/>
        <v/>
      </c>
    </row>
    <row r="2617">
      <c r="B2617" s="23"/>
      <c r="C2617" s="9"/>
      <c r="D2617" s="9"/>
      <c r="E2617" s="9"/>
      <c r="F2617" s="2"/>
      <c r="G2617" s="3"/>
      <c r="I2617" s="64" t="str">
        <f t="shared" si="4"/>
        <v/>
      </c>
      <c r="J2617" s="13" t="str">
        <f t="shared" si="1840"/>
        <v/>
      </c>
      <c r="K2617" s="13" t="str">
        <f t="shared" si="1879"/>
        <v/>
      </c>
      <c r="L2617" s="65" t="str">
        <f t="shared" ref="L2617:Z2617" si="3537">if($E2617="","",if($E2617="Injured",if(and(L$1=year(today()),L$1&lt;=$I2617,L$1&gt;=$H2617),0,if(and(L$1&lt;=$I2617,L$1&gt;=$H2617),$F2617,"")),if($E2617="Dropped",if(and(L$1&lt;=$I2617,L$1&gt;=$H2617),if(Year($D2617)=L$1,$F2617*0.8,if((year($D2617)+1)=L$1,$F2617*0.6,$F2617*0.4)) ,""),if($E2617="Minors",0,if($E2617="FA Contract",if(and(L$1&lt;=$I2617,L$1&gt;=$H2617),$F2617,""),if($E2617="YP Contract",if(L$1=$H2617,500000,if(L$1=($H2617+1),1000000,if(L$1=($H2617+2),1500000,"")))))))))</f>
        <v/>
      </c>
      <c r="M2617" s="65" t="str">
        <f t="shared" si="3537"/>
        <v/>
      </c>
      <c r="N2617" s="65" t="str">
        <f t="shared" si="3537"/>
        <v/>
      </c>
      <c r="O2617" s="65" t="str">
        <f t="shared" si="3537"/>
        <v/>
      </c>
      <c r="P2617" s="65" t="str">
        <f t="shared" si="3537"/>
        <v/>
      </c>
      <c r="Q2617" s="65" t="str">
        <f t="shared" si="3537"/>
        <v/>
      </c>
      <c r="R2617" s="65" t="str">
        <f t="shared" si="3537"/>
        <v/>
      </c>
      <c r="S2617" s="65" t="str">
        <f t="shared" si="3537"/>
        <v/>
      </c>
      <c r="T2617" s="65" t="str">
        <f t="shared" si="3537"/>
        <v/>
      </c>
      <c r="U2617" s="65" t="str">
        <f t="shared" si="3537"/>
        <v/>
      </c>
      <c r="V2617" s="65" t="str">
        <f t="shared" si="3537"/>
        <v/>
      </c>
      <c r="W2617" s="65" t="str">
        <f t="shared" si="3537"/>
        <v/>
      </c>
      <c r="X2617" s="65" t="str">
        <f t="shared" si="3537"/>
        <v/>
      </c>
      <c r="Y2617" s="65" t="str">
        <f t="shared" si="3537"/>
        <v/>
      </c>
      <c r="Z2617" s="65" t="str">
        <f t="shared" si="3537"/>
        <v/>
      </c>
    </row>
    <row r="2618">
      <c r="B2618" s="23"/>
      <c r="C2618" s="9"/>
      <c r="D2618" s="9"/>
      <c r="E2618" s="9"/>
      <c r="F2618" s="2"/>
      <c r="G2618" s="3"/>
      <c r="I2618" s="64" t="str">
        <f t="shared" si="4"/>
        <v/>
      </c>
      <c r="J2618" s="13" t="str">
        <f t="shared" si="1840"/>
        <v/>
      </c>
      <c r="K2618" s="13" t="str">
        <f t="shared" si="1879"/>
        <v/>
      </c>
      <c r="L2618" s="65" t="str">
        <f t="shared" ref="L2618:Z2618" si="3538">if($E2618="","",if($E2618="Injured",if(and(L$1=year(today()),L$1&lt;=$I2618,L$1&gt;=$H2618),0,if(and(L$1&lt;=$I2618,L$1&gt;=$H2618),$F2618,"")),if($E2618="Dropped",if(and(L$1&lt;=$I2618,L$1&gt;=$H2618),if(Year($D2618)=L$1,$F2618*0.8,if((year($D2618)+1)=L$1,$F2618*0.6,$F2618*0.4)) ,""),if($E2618="Minors",0,if($E2618="FA Contract",if(and(L$1&lt;=$I2618,L$1&gt;=$H2618),$F2618,""),if($E2618="YP Contract",if(L$1=$H2618,500000,if(L$1=($H2618+1),1000000,if(L$1=($H2618+2),1500000,"")))))))))</f>
        <v/>
      </c>
      <c r="M2618" s="65" t="str">
        <f t="shared" si="3538"/>
        <v/>
      </c>
      <c r="N2618" s="65" t="str">
        <f t="shared" si="3538"/>
        <v/>
      </c>
      <c r="O2618" s="65" t="str">
        <f t="shared" si="3538"/>
        <v/>
      </c>
      <c r="P2618" s="65" t="str">
        <f t="shared" si="3538"/>
        <v/>
      </c>
      <c r="Q2618" s="65" t="str">
        <f t="shared" si="3538"/>
        <v/>
      </c>
      <c r="R2618" s="65" t="str">
        <f t="shared" si="3538"/>
        <v/>
      </c>
      <c r="S2618" s="65" t="str">
        <f t="shared" si="3538"/>
        <v/>
      </c>
      <c r="T2618" s="65" t="str">
        <f t="shared" si="3538"/>
        <v/>
      </c>
      <c r="U2618" s="65" t="str">
        <f t="shared" si="3538"/>
        <v/>
      </c>
      <c r="V2618" s="65" t="str">
        <f t="shared" si="3538"/>
        <v/>
      </c>
      <c r="W2618" s="65" t="str">
        <f t="shared" si="3538"/>
        <v/>
      </c>
      <c r="X2618" s="65" t="str">
        <f t="shared" si="3538"/>
        <v/>
      </c>
      <c r="Y2618" s="65" t="str">
        <f t="shared" si="3538"/>
        <v/>
      </c>
      <c r="Z2618" s="65" t="str">
        <f t="shared" si="3538"/>
        <v/>
      </c>
    </row>
    <row r="2619">
      <c r="B2619" s="23"/>
      <c r="C2619" s="9"/>
      <c r="D2619" s="9"/>
      <c r="E2619" s="9"/>
      <c r="F2619" s="2"/>
      <c r="G2619" s="3"/>
      <c r="I2619" s="64" t="str">
        <f t="shared" si="4"/>
        <v/>
      </c>
      <c r="J2619" s="13" t="str">
        <f t="shared" si="1840"/>
        <v/>
      </c>
      <c r="K2619" s="13" t="str">
        <f t="shared" si="1879"/>
        <v/>
      </c>
      <c r="L2619" s="65" t="str">
        <f t="shared" ref="L2619:Z2619" si="3539">if($E2619="","",if($E2619="Injured",if(and(L$1=year(today()),L$1&lt;=$I2619,L$1&gt;=$H2619),0,if(and(L$1&lt;=$I2619,L$1&gt;=$H2619),$F2619,"")),if($E2619="Dropped",if(and(L$1&lt;=$I2619,L$1&gt;=$H2619),if(Year($D2619)=L$1,$F2619*0.8,if((year($D2619)+1)=L$1,$F2619*0.6,$F2619*0.4)) ,""),if($E2619="Minors",0,if($E2619="FA Contract",if(and(L$1&lt;=$I2619,L$1&gt;=$H2619),$F2619,""),if($E2619="YP Contract",if(L$1=$H2619,500000,if(L$1=($H2619+1),1000000,if(L$1=($H2619+2),1500000,"")))))))))</f>
        <v/>
      </c>
      <c r="M2619" s="65" t="str">
        <f t="shared" si="3539"/>
        <v/>
      </c>
      <c r="N2619" s="65" t="str">
        <f t="shared" si="3539"/>
        <v/>
      </c>
      <c r="O2619" s="65" t="str">
        <f t="shared" si="3539"/>
        <v/>
      </c>
      <c r="P2619" s="65" t="str">
        <f t="shared" si="3539"/>
        <v/>
      </c>
      <c r="Q2619" s="65" t="str">
        <f t="shared" si="3539"/>
        <v/>
      </c>
      <c r="R2619" s="65" t="str">
        <f t="shared" si="3539"/>
        <v/>
      </c>
      <c r="S2619" s="65" t="str">
        <f t="shared" si="3539"/>
        <v/>
      </c>
      <c r="T2619" s="65" t="str">
        <f t="shared" si="3539"/>
        <v/>
      </c>
      <c r="U2619" s="65" t="str">
        <f t="shared" si="3539"/>
        <v/>
      </c>
      <c r="V2619" s="65" t="str">
        <f t="shared" si="3539"/>
        <v/>
      </c>
      <c r="W2619" s="65" t="str">
        <f t="shared" si="3539"/>
        <v/>
      </c>
      <c r="X2619" s="65" t="str">
        <f t="shared" si="3539"/>
        <v/>
      </c>
      <c r="Y2619" s="65" t="str">
        <f t="shared" si="3539"/>
        <v/>
      </c>
      <c r="Z2619" s="65" t="str">
        <f t="shared" si="3539"/>
        <v/>
      </c>
    </row>
    <row r="2620">
      <c r="B2620" s="23"/>
      <c r="C2620" s="9"/>
      <c r="D2620" s="9"/>
      <c r="E2620" s="9"/>
      <c r="F2620" s="2"/>
      <c r="G2620" s="3"/>
      <c r="I2620" s="64" t="str">
        <f t="shared" si="4"/>
        <v/>
      </c>
      <c r="J2620" s="13" t="str">
        <f t="shared" si="1840"/>
        <v/>
      </c>
      <c r="K2620" s="13" t="str">
        <f t="shared" si="1879"/>
        <v/>
      </c>
      <c r="L2620" s="65" t="str">
        <f t="shared" ref="L2620:Z2620" si="3540">if($E2620="","",if($E2620="Injured",if(and(L$1=year(today()),L$1&lt;=$I2620,L$1&gt;=$H2620),0,if(and(L$1&lt;=$I2620,L$1&gt;=$H2620),$F2620,"")),if($E2620="Dropped",if(and(L$1&lt;=$I2620,L$1&gt;=$H2620),if(Year($D2620)=L$1,$F2620*0.8,if((year($D2620)+1)=L$1,$F2620*0.6,$F2620*0.4)) ,""),if($E2620="Minors",0,if($E2620="FA Contract",if(and(L$1&lt;=$I2620,L$1&gt;=$H2620),$F2620,""),if($E2620="YP Contract",if(L$1=$H2620,500000,if(L$1=($H2620+1),1000000,if(L$1=($H2620+2),1500000,"")))))))))</f>
        <v/>
      </c>
      <c r="M2620" s="65" t="str">
        <f t="shared" si="3540"/>
        <v/>
      </c>
      <c r="N2620" s="65" t="str">
        <f t="shared" si="3540"/>
        <v/>
      </c>
      <c r="O2620" s="65" t="str">
        <f t="shared" si="3540"/>
        <v/>
      </c>
      <c r="P2620" s="65" t="str">
        <f t="shared" si="3540"/>
        <v/>
      </c>
      <c r="Q2620" s="65" t="str">
        <f t="shared" si="3540"/>
        <v/>
      </c>
      <c r="R2620" s="65" t="str">
        <f t="shared" si="3540"/>
        <v/>
      </c>
      <c r="S2620" s="65" t="str">
        <f t="shared" si="3540"/>
        <v/>
      </c>
      <c r="T2620" s="65" t="str">
        <f t="shared" si="3540"/>
        <v/>
      </c>
      <c r="U2620" s="65" t="str">
        <f t="shared" si="3540"/>
        <v/>
      </c>
      <c r="V2620" s="65" t="str">
        <f t="shared" si="3540"/>
        <v/>
      </c>
      <c r="W2620" s="65" t="str">
        <f t="shared" si="3540"/>
        <v/>
      </c>
      <c r="X2620" s="65" t="str">
        <f t="shared" si="3540"/>
        <v/>
      </c>
      <c r="Y2620" s="65" t="str">
        <f t="shared" si="3540"/>
        <v/>
      </c>
      <c r="Z2620" s="65" t="str">
        <f t="shared" si="3540"/>
        <v/>
      </c>
    </row>
    <row r="2621">
      <c r="B2621" s="23"/>
      <c r="C2621" s="9"/>
      <c r="D2621" s="9"/>
      <c r="E2621" s="9"/>
      <c r="F2621" s="2"/>
      <c r="G2621" s="3"/>
      <c r="I2621" s="64" t="str">
        <f t="shared" si="4"/>
        <v/>
      </c>
      <c r="J2621" s="13" t="str">
        <f t="shared" si="1840"/>
        <v/>
      </c>
      <c r="K2621" s="13" t="str">
        <f t="shared" si="1879"/>
        <v/>
      </c>
      <c r="L2621" s="65" t="str">
        <f t="shared" ref="L2621:Z2621" si="3541">if($E2621="","",if($E2621="Injured",if(and(L$1=year(today()),L$1&lt;=$I2621,L$1&gt;=$H2621),0,if(and(L$1&lt;=$I2621,L$1&gt;=$H2621),$F2621,"")),if($E2621="Dropped",if(and(L$1&lt;=$I2621,L$1&gt;=$H2621),if(Year($D2621)=L$1,$F2621*0.8,if((year($D2621)+1)=L$1,$F2621*0.6,$F2621*0.4)) ,""),if($E2621="Minors",0,if($E2621="FA Contract",if(and(L$1&lt;=$I2621,L$1&gt;=$H2621),$F2621,""),if($E2621="YP Contract",if(L$1=$H2621,500000,if(L$1=($H2621+1),1000000,if(L$1=($H2621+2),1500000,"")))))))))</f>
        <v/>
      </c>
      <c r="M2621" s="65" t="str">
        <f t="shared" si="3541"/>
        <v/>
      </c>
      <c r="N2621" s="65" t="str">
        <f t="shared" si="3541"/>
        <v/>
      </c>
      <c r="O2621" s="65" t="str">
        <f t="shared" si="3541"/>
        <v/>
      </c>
      <c r="P2621" s="65" t="str">
        <f t="shared" si="3541"/>
        <v/>
      </c>
      <c r="Q2621" s="65" t="str">
        <f t="shared" si="3541"/>
        <v/>
      </c>
      <c r="R2621" s="65" t="str">
        <f t="shared" si="3541"/>
        <v/>
      </c>
      <c r="S2621" s="65" t="str">
        <f t="shared" si="3541"/>
        <v/>
      </c>
      <c r="T2621" s="65" t="str">
        <f t="shared" si="3541"/>
        <v/>
      </c>
      <c r="U2621" s="65" t="str">
        <f t="shared" si="3541"/>
        <v/>
      </c>
      <c r="V2621" s="65" t="str">
        <f t="shared" si="3541"/>
        <v/>
      </c>
      <c r="W2621" s="65" t="str">
        <f t="shared" si="3541"/>
        <v/>
      </c>
      <c r="X2621" s="65" t="str">
        <f t="shared" si="3541"/>
        <v/>
      </c>
      <c r="Y2621" s="65" t="str">
        <f t="shared" si="3541"/>
        <v/>
      </c>
      <c r="Z2621" s="65" t="str">
        <f t="shared" si="3541"/>
        <v/>
      </c>
    </row>
    <row r="2622">
      <c r="B2622" s="23"/>
      <c r="C2622" s="9"/>
      <c r="D2622" s="9"/>
      <c r="E2622" s="9"/>
      <c r="F2622" s="2"/>
      <c r="G2622" s="3"/>
      <c r="I2622" s="64" t="str">
        <f t="shared" si="4"/>
        <v/>
      </c>
      <c r="J2622" s="13" t="str">
        <f t="shared" si="1840"/>
        <v/>
      </c>
      <c r="K2622" s="13" t="str">
        <f t="shared" si="1879"/>
        <v/>
      </c>
      <c r="L2622" s="65" t="str">
        <f t="shared" ref="L2622:Z2622" si="3542">if($E2622="","",if($E2622="Injured",if(and(L$1=year(today()),L$1&lt;=$I2622,L$1&gt;=$H2622),0,if(and(L$1&lt;=$I2622,L$1&gt;=$H2622),$F2622,"")),if($E2622="Dropped",if(and(L$1&lt;=$I2622,L$1&gt;=$H2622),if(Year($D2622)=L$1,$F2622*0.8,if((year($D2622)+1)=L$1,$F2622*0.6,$F2622*0.4)) ,""),if($E2622="Minors",0,if($E2622="FA Contract",if(and(L$1&lt;=$I2622,L$1&gt;=$H2622),$F2622,""),if($E2622="YP Contract",if(L$1=$H2622,500000,if(L$1=($H2622+1),1000000,if(L$1=($H2622+2),1500000,"")))))))))</f>
        <v/>
      </c>
      <c r="M2622" s="65" t="str">
        <f t="shared" si="3542"/>
        <v/>
      </c>
      <c r="N2622" s="65" t="str">
        <f t="shared" si="3542"/>
        <v/>
      </c>
      <c r="O2622" s="65" t="str">
        <f t="shared" si="3542"/>
        <v/>
      </c>
      <c r="P2622" s="65" t="str">
        <f t="shared" si="3542"/>
        <v/>
      </c>
      <c r="Q2622" s="65" t="str">
        <f t="shared" si="3542"/>
        <v/>
      </c>
      <c r="R2622" s="65" t="str">
        <f t="shared" si="3542"/>
        <v/>
      </c>
      <c r="S2622" s="65" t="str">
        <f t="shared" si="3542"/>
        <v/>
      </c>
      <c r="T2622" s="65" t="str">
        <f t="shared" si="3542"/>
        <v/>
      </c>
      <c r="U2622" s="65" t="str">
        <f t="shared" si="3542"/>
        <v/>
      </c>
      <c r="V2622" s="65" t="str">
        <f t="shared" si="3542"/>
        <v/>
      </c>
      <c r="W2622" s="65" t="str">
        <f t="shared" si="3542"/>
        <v/>
      </c>
      <c r="X2622" s="65" t="str">
        <f t="shared" si="3542"/>
        <v/>
      </c>
      <c r="Y2622" s="65" t="str">
        <f t="shared" si="3542"/>
        <v/>
      </c>
      <c r="Z2622" s="65" t="str">
        <f t="shared" si="3542"/>
        <v/>
      </c>
    </row>
    <row r="2623">
      <c r="B2623" s="23"/>
      <c r="C2623" s="9"/>
      <c r="D2623" s="9"/>
      <c r="E2623" s="9"/>
      <c r="F2623" s="2"/>
      <c r="G2623" s="3"/>
      <c r="I2623" s="64" t="str">
        <f t="shared" si="4"/>
        <v/>
      </c>
      <c r="J2623" s="13" t="str">
        <f t="shared" si="1840"/>
        <v/>
      </c>
      <c r="K2623" s="13" t="str">
        <f t="shared" si="1879"/>
        <v/>
      </c>
      <c r="L2623" s="65" t="str">
        <f t="shared" ref="L2623:Z2623" si="3543">if($E2623="","",if($E2623="Injured",if(and(L$1=year(today()),L$1&lt;=$I2623,L$1&gt;=$H2623),0,if(and(L$1&lt;=$I2623,L$1&gt;=$H2623),$F2623,"")),if($E2623="Dropped",if(and(L$1&lt;=$I2623,L$1&gt;=$H2623),if(Year($D2623)=L$1,$F2623*0.8,if((year($D2623)+1)=L$1,$F2623*0.6,$F2623*0.4)) ,""),if($E2623="Minors",0,if($E2623="FA Contract",if(and(L$1&lt;=$I2623,L$1&gt;=$H2623),$F2623,""),if($E2623="YP Contract",if(L$1=$H2623,500000,if(L$1=($H2623+1),1000000,if(L$1=($H2623+2),1500000,"")))))))))</f>
        <v/>
      </c>
      <c r="M2623" s="65" t="str">
        <f t="shared" si="3543"/>
        <v/>
      </c>
      <c r="N2623" s="65" t="str">
        <f t="shared" si="3543"/>
        <v/>
      </c>
      <c r="O2623" s="65" t="str">
        <f t="shared" si="3543"/>
        <v/>
      </c>
      <c r="P2623" s="65" t="str">
        <f t="shared" si="3543"/>
        <v/>
      </c>
      <c r="Q2623" s="65" t="str">
        <f t="shared" si="3543"/>
        <v/>
      </c>
      <c r="R2623" s="65" t="str">
        <f t="shared" si="3543"/>
        <v/>
      </c>
      <c r="S2623" s="65" t="str">
        <f t="shared" si="3543"/>
        <v/>
      </c>
      <c r="T2623" s="65" t="str">
        <f t="shared" si="3543"/>
        <v/>
      </c>
      <c r="U2623" s="65" t="str">
        <f t="shared" si="3543"/>
        <v/>
      </c>
      <c r="V2623" s="65" t="str">
        <f t="shared" si="3543"/>
        <v/>
      </c>
      <c r="W2623" s="65" t="str">
        <f t="shared" si="3543"/>
        <v/>
      </c>
      <c r="X2623" s="65" t="str">
        <f t="shared" si="3543"/>
        <v/>
      </c>
      <c r="Y2623" s="65" t="str">
        <f t="shared" si="3543"/>
        <v/>
      </c>
      <c r="Z2623" s="65" t="str">
        <f t="shared" si="3543"/>
        <v/>
      </c>
    </row>
    <row r="2624">
      <c r="B2624" s="23"/>
      <c r="C2624" s="9"/>
      <c r="D2624" s="9"/>
      <c r="E2624" s="9"/>
      <c r="F2624" s="2"/>
      <c r="G2624" s="3"/>
      <c r="I2624" s="64" t="str">
        <f t="shared" si="4"/>
        <v/>
      </c>
      <c r="J2624" s="13" t="str">
        <f t="shared" si="1840"/>
        <v/>
      </c>
      <c r="K2624" s="13" t="str">
        <f t="shared" si="1879"/>
        <v/>
      </c>
      <c r="L2624" s="65" t="str">
        <f t="shared" ref="L2624:Z2624" si="3544">if($E2624="","",if($E2624="Injured",if(and(L$1=year(today()),L$1&lt;=$I2624,L$1&gt;=$H2624),0,if(and(L$1&lt;=$I2624,L$1&gt;=$H2624),$F2624,"")),if($E2624="Dropped",if(and(L$1&lt;=$I2624,L$1&gt;=$H2624),if(Year($D2624)=L$1,$F2624*0.8,if((year($D2624)+1)=L$1,$F2624*0.6,$F2624*0.4)) ,""),if($E2624="Minors",0,if($E2624="FA Contract",if(and(L$1&lt;=$I2624,L$1&gt;=$H2624),$F2624,""),if($E2624="YP Contract",if(L$1=$H2624,500000,if(L$1=($H2624+1),1000000,if(L$1=($H2624+2),1500000,"")))))))))</f>
        <v/>
      </c>
      <c r="M2624" s="65" t="str">
        <f t="shared" si="3544"/>
        <v/>
      </c>
      <c r="N2624" s="65" t="str">
        <f t="shared" si="3544"/>
        <v/>
      </c>
      <c r="O2624" s="65" t="str">
        <f t="shared" si="3544"/>
        <v/>
      </c>
      <c r="P2624" s="65" t="str">
        <f t="shared" si="3544"/>
        <v/>
      </c>
      <c r="Q2624" s="65" t="str">
        <f t="shared" si="3544"/>
        <v/>
      </c>
      <c r="R2624" s="65" t="str">
        <f t="shared" si="3544"/>
        <v/>
      </c>
      <c r="S2624" s="65" t="str">
        <f t="shared" si="3544"/>
        <v/>
      </c>
      <c r="T2624" s="65" t="str">
        <f t="shared" si="3544"/>
        <v/>
      </c>
      <c r="U2624" s="65" t="str">
        <f t="shared" si="3544"/>
        <v/>
      </c>
      <c r="V2624" s="65" t="str">
        <f t="shared" si="3544"/>
        <v/>
      </c>
      <c r="W2624" s="65" t="str">
        <f t="shared" si="3544"/>
        <v/>
      </c>
      <c r="X2624" s="65" t="str">
        <f t="shared" si="3544"/>
        <v/>
      </c>
      <c r="Y2624" s="65" t="str">
        <f t="shared" si="3544"/>
        <v/>
      </c>
      <c r="Z2624" s="65" t="str">
        <f t="shared" si="3544"/>
        <v/>
      </c>
    </row>
    <row r="2625">
      <c r="B2625" s="23"/>
      <c r="C2625" s="9"/>
      <c r="D2625" s="9"/>
      <c r="E2625" s="9"/>
      <c r="F2625" s="2"/>
      <c r="G2625" s="3"/>
      <c r="I2625" s="64" t="str">
        <f t="shared" si="4"/>
        <v/>
      </c>
      <c r="J2625" s="13" t="str">
        <f t="shared" si="1840"/>
        <v/>
      </c>
      <c r="K2625" s="13" t="str">
        <f t="shared" si="1879"/>
        <v/>
      </c>
      <c r="L2625" s="65" t="str">
        <f t="shared" ref="L2625:Z2625" si="3545">if($E2625="","",if($E2625="Injured",if(and(L$1=year(today()),L$1&lt;=$I2625,L$1&gt;=$H2625),0,if(and(L$1&lt;=$I2625,L$1&gt;=$H2625),$F2625,"")),if($E2625="Dropped",if(and(L$1&lt;=$I2625,L$1&gt;=$H2625),if(Year($D2625)=L$1,$F2625*0.8,if((year($D2625)+1)=L$1,$F2625*0.6,$F2625*0.4)) ,""),if($E2625="Minors",0,if($E2625="FA Contract",if(and(L$1&lt;=$I2625,L$1&gt;=$H2625),$F2625,""),if($E2625="YP Contract",if(L$1=$H2625,500000,if(L$1=($H2625+1),1000000,if(L$1=($H2625+2),1500000,"")))))))))</f>
        <v/>
      </c>
      <c r="M2625" s="65" t="str">
        <f t="shared" si="3545"/>
        <v/>
      </c>
      <c r="N2625" s="65" t="str">
        <f t="shared" si="3545"/>
        <v/>
      </c>
      <c r="O2625" s="65" t="str">
        <f t="shared" si="3545"/>
        <v/>
      </c>
      <c r="P2625" s="65" t="str">
        <f t="shared" si="3545"/>
        <v/>
      </c>
      <c r="Q2625" s="65" t="str">
        <f t="shared" si="3545"/>
        <v/>
      </c>
      <c r="R2625" s="65" t="str">
        <f t="shared" si="3545"/>
        <v/>
      </c>
      <c r="S2625" s="65" t="str">
        <f t="shared" si="3545"/>
        <v/>
      </c>
      <c r="T2625" s="65" t="str">
        <f t="shared" si="3545"/>
        <v/>
      </c>
      <c r="U2625" s="65" t="str">
        <f t="shared" si="3545"/>
        <v/>
      </c>
      <c r="V2625" s="65" t="str">
        <f t="shared" si="3545"/>
        <v/>
      </c>
      <c r="W2625" s="65" t="str">
        <f t="shared" si="3545"/>
        <v/>
      </c>
      <c r="X2625" s="65" t="str">
        <f t="shared" si="3545"/>
        <v/>
      </c>
      <c r="Y2625" s="65" t="str">
        <f t="shared" si="3545"/>
        <v/>
      </c>
      <c r="Z2625" s="65" t="str">
        <f t="shared" si="3545"/>
        <v/>
      </c>
    </row>
    <row r="2626">
      <c r="B2626" s="23"/>
      <c r="C2626" s="9"/>
      <c r="D2626" s="9"/>
      <c r="E2626" s="9"/>
      <c r="F2626" s="2"/>
      <c r="G2626" s="3"/>
      <c r="I2626" s="64" t="str">
        <f t="shared" si="4"/>
        <v/>
      </c>
      <c r="J2626" s="13" t="str">
        <f t="shared" si="1840"/>
        <v/>
      </c>
      <c r="K2626" s="13" t="str">
        <f t="shared" si="1879"/>
        <v/>
      </c>
      <c r="L2626" s="65" t="str">
        <f t="shared" ref="L2626:Z2626" si="3546">if($E2626="","",if($E2626="Injured",if(and(L$1=year(today()),L$1&lt;=$I2626,L$1&gt;=$H2626),0,if(and(L$1&lt;=$I2626,L$1&gt;=$H2626),$F2626,"")),if($E2626="Dropped",if(and(L$1&lt;=$I2626,L$1&gt;=$H2626),if(Year($D2626)=L$1,$F2626*0.8,if((year($D2626)+1)=L$1,$F2626*0.6,$F2626*0.4)) ,""),if($E2626="Minors",0,if($E2626="FA Contract",if(and(L$1&lt;=$I2626,L$1&gt;=$H2626),$F2626,""),if($E2626="YP Contract",if(L$1=$H2626,500000,if(L$1=($H2626+1),1000000,if(L$1=($H2626+2),1500000,"")))))))))</f>
        <v/>
      </c>
      <c r="M2626" s="65" t="str">
        <f t="shared" si="3546"/>
        <v/>
      </c>
      <c r="N2626" s="65" t="str">
        <f t="shared" si="3546"/>
        <v/>
      </c>
      <c r="O2626" s="65" t="str">
        <f t="shared" si="3546"/>
        <v/>
      </c>
      <c r="P2626" s="65" t="str">
        <f t="shared" si="3546"/>
        <v/>
      </c>
      <c r="Q2626" s="65" t="str">
        <f t="shared" si="3546"/>
        <v/>
      </c>
      <c r="R2626" s="65" t="str">
        <f t="shared" si="3546"/>
        <v/>
      </c>
      <c r="S2626" s="65" t="str">
        <f t="shared" si="3546"/>
        <v/>
      </c>
      <c r="T2626" s="65" t="str">
        <f t="shared" si="3546"/>
        <v/>
      </c>
      <c r="U2626" s="65" t="str">
        <f t="shared" si="3546"/>
        <v/>
      </c>
      <c r="V2626" s="65" t="str">
        <f t="shared" si="3546"/>
        <v/>
      </c>
      <c r="W2626" s="65" t="str">
        <f t="shared" si="3546"/>
        <v/>
      </c>
      <c r="X2626" s="65" t="str">
        <f t="shared" si="3546"/>
        <v/>
      </c>
      <c r="Y2626" s="65" t="str">
        <f t="shared" si="3546"/>
        <v/>
      </c>
      <c r="Z2626" s="65" t="str">
        <f t="shared" si="3546"/>
        <v/>
      </c>
    </row>
    <row r="2627">
      <c r="B2627" s="23"/>
      <c r="C2627" s="9"/>
      <c r="D2627" s="9"/>
      <c r="E2627" s="9"/>
      <c r="F2627" s="2"/>
      <c r="G2627" s="3"/>
      <c r="I2627" s="64" t="str">
        <f t="shared" si="4"/>
        <v/>
      </c>
      <c r="J2627" s="13" t="str">
        <f t="shared" si="1840"/>
        <v/>
      </c>
      <c r="K2627" s="13" t="str">
        <f t="shared" si="1879"/>
        <v/>
      </c>
      <c r="L2627" s="65" t="str">
        <f t="shared" ref="L2627:Z2627" si="3547">if($E2627="","",if($E2627="Injured",if(and(L$1=year(today()),L$1&lt;=$I2627,L$1&gt;=$H2627),0,if(and(L$1&lt;=$I2627,L$1&gt;=$H2627),$F2627,"")),if($E2627="Dropped",if(and(L$1&lt;=$I2627,L$1&gt;=$H2627),if(Year($D2627)=L$1,$F2627*0.8,if((year($D2627)+1)=L$1,$F2627*0.6,$F2627*0.4)) ,""),if($E2627="Minors",0,if($E2627="FA Contract",if(and(L$1&lt;=$I2627,L$1&gt;=$H2627),$F2627,""),if($E2627="YP Contract",if(L$1=$H2627,500000,if(L$1=($H2627+1),1000000,if(L$1=($H2627+2),1500000,"")))))))))</f>
        <v/>
      </c>
      <c r="M2627" s="65" t="str">
        <f t="shared" si="3547"/>
        <v/>
      </c>
      <c r="N2627" s="65" t="str">
        <f t="shared" si="3547"/>
        <v/>
      </c>
      <c r="O2627" s="65" t="str">
        <f t="shared" si="3547"/>
        <v/>
      </c>
      <c r="P2627" s="65" t="str">
        <f t="shared" si="3547"/>
        <v/>
      </c>
      <c r="Q2627" s="65" t="str">
        <f t="shared" si="3547"/>
        <v/>
      </c>
      <c r="R2627" s="65" t="str">
        <f t="shared" si="3547"/>
        <v/>
      </c>
      <c r="S2627" s="65" t="str">
        <f t="shared" si="3547"/>
        <v/>
      </c>
      <c r="T2627" s="65" t="str">
        <f t="shared" si="3547"/>
        <v/>
      </c>
      <c r="U2627" s="65" t="str">
        <f t="shared" si="3547"/>
        <v/>
      </c>
      <c r="V2627" s="65" t="str">
        <f t="shared" si="3547"/>
        <v/>
      </c>
      <c r="W2627" s="65" t="str">
        <f t="shared" si="3547"/>
        <v/>
      </c>
      <c r="X2627" s="65" t="str">
        <f t="shared" si="3547"/>
        <v/>
      </c>
      <c r="Y2627" s="65" t="str">
        <f t="shared" si="3547"/>
        <v/>
      </c>
      <c r="Z2627" s="65" t="str">
        <f t="shared" si="3547"/>
        <v/>
      </c>
    </row>
    <row r="2628">
      <c r="B2628" s="23"/>
      <c r="C2628" s="9"/>
      <c r="D2628" s="9"/>
      <c r="E2628" s="9"/>
      <c r="F2628" s="2"/>
      <c r="G2628" s="3"/>
      <c r="I2628" s="64" t="str">
        <f t="shared" si="4"/>
        <v/>
      </c>
      <c r="J2628" s="13" t="str">
        <f t="shared" si="1840"/>
        <v/>
      </c>
      <c r="K2628" s="13" t="str">
        <f t="shared" si="1879"/>
        <v/>
      </c>
      <c r="L2628" s="65" t="str">
        <f t="shared" ref="L2628:Z2628" si="3548">if($E2628="","",if($E2628="Injured",if(and(L$1=year(today()),L$1&lt;=$I2628,L$1&gt;=$H2628),0,if(and(L$1&lt;=$I2628,L$1&gt;=$H2628),$F2628,"")),if($E2628="Dropped",if(and(L$1&lt;=$I2628,L$1&gt;=$H2628),if(Year($D2628)=L$1,$F2628*0.8,if((year($D2628)+1)=L$1,$F2628*0.6,$F2628*0.4)) ,""),if($E2628="Minors",0,if($E2628="FA Contract",if(and(L$1&lt;=$I2628,L$1&gt;=$H2628),$F2628,""),if($E2628="YP Contract",if(L$1=$H2628,500000,if(L$1=($H2628+1),1000000,if(L$1=($H2628+2),1500000,"")))))))))</f>
        <v/>
      </c>
      <c r="M2628" s="65" t="str">
        <f t="shared" si="3548"/>
        <v/>
      </c>
      <c r="N2628" s="65" t="str">
        <f t="shared" si="3548"/>
        <v/>
      </c>
      <c r="O2628" s="65" t="str">
        <f t="shared" si="3548"/>
        <v/>
      </c>
      <c r="P2628" s="65" t="str">
        <f t="shared" si="3548"/>
        <v/>
      </c>
      <c r="Q2628" s="65" t="str">
        <f t="shared" si="3548"/>
        <v/>
      </c>
      <c r="R2628" s="65" t="str">
        <f t="shared" si="3548"/>
        <v/>
      </c>
      <c r="S2628" s="65" t="str">
        <f t="shared" si="3548"/>
        <v/>
      </c>
      <c r="T2628" s="65" t="str">
        <f t="shared" si="3548"/>
        <v/>
      </c>
      <c r="U2628" s="65" t="str">
        <f t="shared" si="3548"/>
        <v/>
      </c>
      <c r="V2628" s="65" t="str">
        <f t="shared" si="3548"/>
        <v/>
      </c>
      <c r="W2628" s="65" t="str">
        <f t="shared" si="3548"/>
        <v/>
      </c>
      <c r="X2628" s="65" t="str">
        <f t="shared" si="3548"/>
        <v/>
      </c>
      <c r="Y2628" s="65" t="str">
        <f t="shared" si="3548"/>
        <v/>
      </c>
      <c r="Z2628" s="65" t="str">
        <f t="shared" si="3548"/>
        <v/>
      </c>
    </row>
    <row r="2629">
      <c r="B2629" s="23"/>
      <c r="C2629" s="9"/>
      <c r="D2629" s="9"/>
      <c r="E2629" s="9"/>
      <c r="F2629" s="2"/>
      <c r="G2629" s="3"/>
      <c r="I2629" s="64" t="str">
        <f t="shared" si="4"/>
        <v/>
      </c>
      <c r="J2629" s="13" t="str">
        <f t="shared" si="1840"/>
        <v/>
      </c>
      <c r="K2629" s="13" t="str">
        <f t="shared" si="1879"/>
        <v/>
      </c>
      <c r="L2629" s="65" t="str">
        <f t="shared" ref="L2629:Z2629" si="3549">if($E2629="","",if($E2629="Injured",if(and(L$1=year(today()),L$1&lt;=$I2629,L$1&gt;=$H2629),0,if(and(L$1&lt;=$I2629,L$1&gt;=$H2629),$F2629,"")),if($E2629="Dropped",if(and(L$1&lt;=$I2629,L$1&gt;=$H2629),if(Year($D2629)=L$1,$F2629*0.8,if((year($D2629)+1)=L$1,$F2629*0.6,$F2629*0.4)) ,""),if($E2629="Minors",0,if($E2629="FA Contract",if(and(L$1&lt;=$I2629,L$1&gt;=$H2629),$F2629,""),if($E2629="YP Contract",if(L$1=$H2629,500000,if(L$1=($H2629+1),1000000,if(L$1=($H2629+2),1500000,"")))))))))</f>
        <v/>
      </c>
      <c r="M2629" s="65" t="str">
        <f t="shared" si="3549"/>
        <v/>
      </c>
      <c r="N2629" s="65" t="str">
        <f t="shared" si="3549"/>
        <v/>
      </c>
      <c r="O2629" s="65" t="str">
        <f t="shared" si="3549"/>
        <v/>
      </c>
      <c r="P2629" s="65" t="str">
        <f t="shared" si="3549"/>
        <v/>
      </c>
      <c r="Q2629" s="65" t="str">
        <f t="shared" si="3549"/>
        <v/>
      </c>
      <c r="R2629" s="65" t="str">
        <f t="shared" si="3549"/>
        <v/>
      </c>
      <c r="S2629" s="65" t="str">
        <f t="shared" si="3549"/>
        <v/>
      </c>
      <c r="T2629" s="65" t="str">
        <f t="shared" si="3549"/>
        <v/>
      </c>
      <c r="U2629" s="65" t="str">
        <f t="shared" si="3549"/>
        <v/>
      </c>
      <c r="V2629" s="65" t="str">
        <f t="shared" si="3549"/>
        <v/>
      </c>
      <c r="W2629" s="65" t="str">
        <f t="shared" si="3549"/>
        <v/>
      </c>
      <c r="X2629" s="65" t="str">
        <f t="shared" si="3549"/>
        <v/>
      </c>
      <c r="Y2629" s="65" t="str">
        <f t="shared" si="3549"/>
        <v/>
      </c>
      <c r="Z2629" s="65" t="str">
        <f t="shared" si="3549"/>
        <v/>
      </c>
    </row>
    <row r="2630">
      <c r="B2630" s="23"/>
      <c r="C2630" s="9"/>
      <c r="D2630" s="9"/>
      <c r="E2630" s="9"/>
      <c r="F2630" s="2"/>
      <c r="G2630" s="3"/>
      <c r="I2630" s="64" t="str">
        <f t="shared" si="4"/>
        <v/>
      </c>
      <c r="J2630" s="13" t="str">
        <f t="shared" si="1840"/>
        <v/>
      </c>
      <c r="K2630" s="13" t="str">
        <f t="shared" si="1879"/>
        <v/>
      </c>
      <c r="L2630" s="65" t="str">
        <f t="shared" ref="L2630:Z2630" si="3550">if($E2630="","",if($E2630="Injured",if(and(L$1=year(today()),L$1&lt;=$I2630,L$1&gt;=$H2630),0,if(and(L$1&lt;=$I2630,L$1&gt;=$H2630),$F2630,"")),if($E2630="Dropped",if(and(L$1&lt;=$I2630,L$1&gt;=$H2630),if(Year($D2630)=L$1,$F2630*0.8,if((year($D2630)+1)=L$1,$F2630*0.6,$F2630*0.4)) ,""),if($E2630="Minors",0,if($E2630="FA Contract",if(and(L$1&lt;=$I2630,L$1&gt;=$H2630),$F2630,""),if($E2630="YP Contract",if(L$1=$H2630,500000,if(L$1=($H2630+1),1000000,if(L$1=($H2630+2),1500000,"")))))))))</f>
        <v/>
      </c>
      <c r="M2630" s="65" t="str">
        <f t="shared" si="3550"/>
        <v/>
      </c>
      <c r="N2630" s="65" t="str">
        <f t="shared" si="3550"/>
        <v/>
      </c>
      <c r="O2630" s="65" t="str">
        <f t="shared" si="3550"/>
        <v/>
      </c>
      <c r="P2630" s="65" t="str">
        <f t="shared" si="3550"/>
        <v/>
      </c>
      <c r="Q2630" s="65" t="str">
        <f t="shared" si="3550"/>
        <v/>
      </c>
      <c r="R2630" s="65" t="str">
        <f t="shared" si="3550"/>
        <v/>
      </c>
      <c r="S2630" s="65" t="str">
        <f t="shared" si="3550"/>
        <v/>
      </c>
      <c r="T2630" s="65" t="str">
        <f t="shared" si="3550"/>
        <v/>
      </c>
      <c r="U2630" s="65" t="str">
        <f t="shared" si="3550"/>
        <v/>
      </c>
      <c r="V2630" s="65" t="str">
        <f t="shared" si="3550"/>
        <v/>
      </c>
      <c r="W2630" s="65" t="str">
        <f t="shared" si="3550"/>
        <v/>
      </c>
      <c r="X2630" s="65" t="str">
        <f t="shared" si="3550"/>
        <v/>
      </c>
      <c r="Y2630" s="65" t="str">
        <f t="shared" si="3550"/>
        <v/>
      </c>
      <c r="Z2630" s="65" t="str">
        <f t="shared" si="3550"/>
        <v/>
      </c>
    </row>
    <row r="2631">
      <c r="B2631" s="23"/>
      <c r="C2631" s="9"/>
      <c r="D2631" s="9"/>
      <c r="E2631" s="9"/>
      <c r="F2631" s="2"/>
      <c r="G2631" s="3"/>
      <c r="I2631" s="64" t="str">
        <f t="shared" si="4"/>
        <v/>
      </c>
      <c r="J2631" s="13" t="str">
        <f t="shared" si="1840"/>
        <v/>
      </c>
      <c r="K2631" s="13" t="str">
        <f t="shared" si="1879"/>
        <v/>
      </c>
      <c r="L2631" s="65" t="str">
        <f t="shared" ref="L2631:Z2631" si="3551">if($E2631="","",if($E2631="Injured",if(and(L$1=year(today()),L$1&lt;=$I2631,L$1&gt;=$H2631),0,if(and(L$1&lt;=$I2631,L$1&gt;=$H2631),$F2631,"")),if($E2631="Dropped",if(and(L$1&lt;=$I2631,L$1&gt;=$H2631),if(Year($D2631)=L$1,$F2631*0.8,if((year($D2631)+1)=L$1,$F2631*0.6,$F2631*0.4)) ,""),if($E2631="Minors",0,if($E2631="FA Contract",if(and(L$1&lt;=$I2631,L$1&gt;=$H2631),$F2631,""),if($E2631="YP Contract",if(L$1=$H2631,500000,if(L$1=($H2631+1),1000000,if(L$1=($H2631+2),1500000,"")))))))))</f>
        <v/>
      </c>
      <c r="M2631" s="65" t="str">
        <f t="shared" si="3551"/>
        <v/>
      </c>
      <c r="N2631" s="65" t="str">
        <f t="shared" si="3551"/>
        <v/>
      </c>
      <c r="O2631" s="65" t="str">
        <f t="shared" si="3551"/>
        <v/>
      </c>
      <c r="P2631" s="65" t="str">
        <f t="shared" si="3551"/>
        <v/>
      </c>
      <c r="Q2631" s="65" t="str">
        <f t="shared" si="3551"/>
        <v/>
      </c>
      <c r="R2631" s="65" t="str">
        <f t="shared" si="3551"/>
        <v/>
      </c>
      <c r="S2631" s="65" t="str">
        <f t="shared" si="3551"/>
        <v/>
      </c>
      <c r="T2631" s="65" t="str">
        <f t="shared" si="3551"/>
        <v/>
      </c>
      <c r="U2631" s="65" t="str">
        <f t="shared" si="3551"/>
        <v/>
      </c>
      <c r="V2631" s="65" t="str">
        <f t="shared" si="3551"/>
        <v/>
      </c>
      <c r="W2631" s="65" t="str">
        <f t="shared" si="3551"/>
        <v/>
      </c>
      <c r="X2631" s="65" t="str">
        <f t="shared" si="3551"/>
        <v/>
      </c>
      <c r="Y2631" s="65" t="str">
        <f t="shared" si="3551"/>
        <v/>
      </c>
      <c r="Z2631" s="65" t="str">
        <f t="shared" si="3551"/>
        <v/>
      </c>
    </row>
    <row r="2632">
      <c r="B2632" s="23"/>
      <c r="C2632" s="9"/>
      <c r="D2632" s="9"/>
      <c r="E2632" s="9"/>
      <c r="F2632" s="2"/>
      <c r="G2632" s="3"/>
      <c r="I2632" s="64" t="str">
        <f t="shared" si="4"/>
        <v/>
      </c>
      <c r="J2632" s="13" t="str">
        <f t="shared" si="1840"/>
        <v/>
      </c>
      <c r="K2632" s="13" t="str">
        <f t="shared" si="1879"/>
        <v/>
      </c>
      <c r="L2632" s="65" t="str">
        <f t="shared" ref="L2632:Z2632" si="3552">if($E2632="","",if($E2632="Injured",if(and(L$1=year(today()),L$1&lt;=$I2632,L$1&gt;=$H2632),0,if(and(L$1&lt;=$I2632,L$1&gt;=$H2632),$F2632,"")),if($E2632="Dropped",if(and(L$1&lt;=$I2632,L$1&gt;=$H2632),if(Year($D2632)=L$1,$F2632*0.8,if((year($D2632)+1)=L$1,$F2632*0.6,$F2632*0.4)) ,""),if($E2632="Minors",0,if($E2632="FA Contract",if(and(L$1&lt;=$I2632,L$1&gt;=$H2632),$F2632,""),if($E2632="YP Contract",if(L$1=$H2632,500000,if(L$1=($H2632+1),1000000,if(L$1=($H2632+2),1500000,"")))))))))</f>
        <v/>
      </c>
      <c r="M2632" s="65" t="str">
        <f t="shared" si="3552"/>
        <v/>
      </c>
      <c r="N2632" s="65" t="str">
        <f t="shared" si="3552"/>
        <v/>
      </c>
      <c r="O2632" s="65" t="str">
        <f t="shared" si="3552"/>
        <v/>
      </c>
      <c r="P2632" s="65" t="str">
        <f t="shared" si="3552"/>
        <v/>
      </c>
      <c r="Q2632" s="65" t="str">
        <f t="shared" si="3552"/>
        <v/>
      </c>
      <c r="R2632" s="65" t="str">
        <f t="shared" si="3552"/>
        <v/>
      </c>
      <c r="S2632" s="65" t="str">
        <f t="shared" si="3552"/>
        <v/>
      </c>
      <c r="T2632" s="65" t="str">
        <f t="shared" si="3552"/>
        <v/>
      </c>
      <c r="U2632" s="65" t="str">
        <f t="shared" si="3552"/>
        <v/>
      </c>
      <c r="V2632" s="65" t="str">
        <f t="shared" si="3552"/>
        <v/>
      </c>
      <c r="W2632" s="65" t="str">
        <f t="shared" si="3552"/>
        <v/>
      </c>
      <c r="X2632" s="65" t="str">
        <f t="shared" si="3552"/>
        <v/>
      </c>
      <c r="Y2632" s="65" t="str">
        <f t="shared" si="3552"/>
        <v/>
      </c>
      <c r="Z2632" s="65" t="str">
        <f t="shared" si="3552"/>
        <v/>
      </c>
    </row>
    <row r="2633">
      <c r="B2633" s="23"/>
      <c r="C2633" s="9"/>
      <c r="D2633" s="9"/>
      <c r="E2633" s="9"/>
      <c r="F2633" s="2"/>
      <c r="G2633" s="3"/>
      <c r="I2633" s="64" t="str">
        <f t="shared" si="4"/>
        <v/>
      </c>
      <c r="J2633" s="13" t="str">
        <f t="shared" si="1840"/>
        <v/>
      </c>
      <c r="K2633" s="13" t="str">
        <f t="shared" si="1879"/>
        <v/>
      </c>
      <c r="L2633" s="65" t="str">
        <f t="shared" ref="L2633:Z2633" si="3553">if($E2633="","",if($E2633="Injured",if(and(L$1=year(today()),L$1&lt;=$I2633,L$1&gt;=$H2633),0,if(and(L$1&lt;=$I2633,L$1&gt;=$H2633),$F2633,"")),if($E2633="Dropped",if(and(L$1&lt;=$I2633,L$1&gt;=$H2633),if(Year($D2633)=L$1,$F2633*0.8,if((year($D2633)+1)=L$1,$F2633*0.6,$F2633*0.4)) ,""),if($E2633="Minors",0,if($E2633="FA Contract",if(and(L$1&lt;=$I2633,L$1&gt;=$H2633),$F2633,""),if($E2633="YP Contract",if(L$1=$H2633,500000,if(L$1=($H2633+1),1000000,if(L$1=($H2633+2),1500000,"")))))))))</f>
        <v/>
      </c>
      <c r="M2633" s="65" t="str">
        <f t="shared" si="3553"/>
        <v/>
      </c>
      <c r="N2633" s="65" t="str">
        <f t="shared" si="3553"/>
        <v/>
      </c>
      <c r="O2633" s="65" t="str">
        <f t="shared" si="3553"/>
        <v/>
      </c>
      <c r="P2633" s="65" t="str">
        <f t="shared" si="3553"/>
        <v/>
      </c>
      <c r="Q2633" s="65" t="str">
        <f t="shared" si="3553"/>
        <v/>
      </c>
      <c r="R2633" s="65" t="str">
        <f t="shared" si="3553"/>
        <v/>
      </c>
      <c r="S2633" s="65" t="str">
        <f t="shared" si="3553"/>
        <v/>
      </c>
      <c r="T2633" s="65" t="str">
        <f t="shared" si="3553"/>
        <v/>
      </c>
      <c r="U2633" s="65" t="str">
        <f t="shared" si="3553"/>
        <v/>
      </c>
      <c r="V2633" s="65" t="str">
        <f t="shared" si="3553"/>
        <v/>
      </c>
      <c r="W2633" s="65" t="str">
        <f t="shared" si="3553"/>
        <v/>
      </c>
      <c r="X2633" s="65" t="str">
        <f t="shared" si="3553"/>
        <v/>
      </c>
      <c r="Y2633" s="65" t="str">
        <f t="shared" si="3553"/>
        <v/>
      </c>
      <c r="Z2633" s="65" t="str">
        <f t="shared" si="3553"/>
        <v/>
      </c>
    </row>
    <row r="2634">
      <c r="B2634" s="23"/>
      <c r="C2634" s="9"/>
      <c r="D2634" s="9"/>
      <c r="E2634" s="9"/>
      <c r="F2634" s="2"/>
      <c r="G2634" s="3"/>
      <c r="I2634" s="64" t="str">
        <f t="shared" si="4"/>
        <v/>
      </c>
      <c r="J2634" s="13" t="str">
        <f t="shared" si="1840"/>
        <v/>
      </c>
      <c r="K2634" s="13" t="str">
        <f t="shared" si="1879"/>
        <v/>
      </c>
      <c r="L2634" s="65" t="str">
        <f t="shared" ref="L2634:Z2634" si="3554">if($E2634="","",if($E2634="Injured",if(and(L$1=year(today()),L$1&lt;=$I2634,L$1&gt;=$H2634),0,if(and(L$1&lt;=$I2634,L$1&gt;=$H2634),$F2634,"")),if($E2634="Dropped",if(and(L$1&lt;=$I2634,L$1&gt;=$H2634),if(Year($D2634)=L$1,$F2634*0.8,if((year($D2634)+1)=L$1,$F2634*0.6,$F2634*0.4)) ,""),if($E2634="Minors",0,if($E2634="FA Contract",if(and(L$1&lt;=$I2634,L$1&gt;=$H2634),$F2634,""),if($E2634="YP Contract",if(L$1=$H2634,500000,if(L$1=($H2634+1),1000000,if(L$1=($H2634+2),1500000,"")))))))))</f>
        <v/>
      </c>
      <c r="M2634" s="65" t="str">
        <f t="shared" si="3554"/>
        <v/>
      </c>
      <c r="N2634" s="65" t="str">
        <f t="shared" si="3554"/>
        <v/>
      </c>
      <c r="O2634" s="65" t="str">
        <f t="shared" si="3554"/>
        <v/>
      </c>
      <c r="P2634" s="65" t="str">
        <f t="shared" si="3554"/>
        <v/>
      </c>
      <c r="Q2634" s="65" t="str">
        <f t="shared" si="3554"/>
        <v/>
      </c>
      <c r="R2634" s="65" t="str">
        <f t="shared" si="3554"/>
        <v/>
      </c>
      <c r="S2634" s="65" t="str">
        <f t="shared" si="3554"/>
        <v/>
      </c>
      <c r="T2634" s="65" t="str">
        <f t="shared" si="3554"/>
        <v/>
      </c>
      <c r="U2634" s="65" t="str">
        <f t="shared" si="3554"/>
        <v/>
      </c>
      <c r="V2634" s="65" t="str">
        <f t="shared" si="3554"/>
        <v/>
      </c>
      <c r="W2634" s="65" t="str">
        <f t="shared" si="3554"/>
        <v/>
      </c>
      <c r="X2634" s="65" t="str">
        <f t="shared" si="3554"/>
        <v/>
      </c>
      <c r="Y2634" s="65" t="str">
        <f t="shared" si="3554"/>
        <v/>
      </c>
      <c r="Z2634" s="65" t="str">
        <f t="shared" si="3554"/>
        <v/>
      </c>
    </row>
    <row r="2635">
      <c r="B2635" s="23"/>
      <c r="C2635" s="9"/>
      <c r="D2635" s="9"/>
      <c r="E2635" s="9"/>
      <c r="F2635" s="2"/>
      <c r="G2635" s="3"/>
      <c r="I2635" s="64" t="str">
        <f t="shared" si="4"/>
        <v/>
      </c>
      <c r="J2635" s="13" t="str">
        <f t="shared" si="1840"/>
        <v/>
      </c>
      <c r="K2635" s="13" t="str">
        <f t="shared" si="1879"/>
        <v/>
      </c>
      <c r="L2635" s="65" t="str">
        <f t="shared" ref="L2635:Z2635" si="3555">if($E2635="","",if($E2635="Injured",if(and(L$1=year(today()),L$1&lt;=$I2635,L$1&gt;=$H2635),0,if(and(L$1&lt;=$I2635,L$1&gt;=$H2635),$F2635,"")),if($E2635="Dropped",if(and(L$1&lt;=$I2635,L$1&gt;=$H2635),if(Year($D2635)=L$1,$F2635*0.8,if((year($D2635)+1)=L$1,$F2635*0.6,$F2635*0.4)) ,""),if($E2635="Minors",0,if($E2635="FA Contract",if(and(L$1&lt;=$I2635,L$1&gt;=$H2635),$F2635,""),if($E2635="YP Contract",if(L$1=$H2635,500000,if(L$1=($H2635+1),1000000,if(L$1=($H2635+2),1500000,"")))))))))</f>
        <v/>
      </c>
      <c r="M2635" s="65" t="str">
        <f t="shared" si="3555"/>
        <v/>
      </c>
      <c r="N2635" s="65" t="str">
        <f t="shared" si="3555"/>
        <v/>
      </c>
      <c r="O2635" s="65" t="str">
        <f t="shared" si="3555"/>
        <v/>
      </c>
      <c r="P2635" s="65" t="str">
        <f t="shared" si="3555"/>
        <v/>
      </c>
      <c r="Q2635" s="65" t="str">
        <f t="shared" si="3555"/>
        <v/>
      </c>
      <c r="R2635" s="65" t="str">
        <f t="shared" si="3555"/>
        <v/>
      </c>
      <c r="S2635" s="65" t="str">
        <f t="shared" si="3555"/>
        <v/>
      </c>
      <c r="T2635" s="65" t="str">
        <f t="shared" si="3555"/>
        <v/>
      </c>
      <c r="U2635" s="65" t="str">
        <f t="shared" si="3555"/>
        <v/>
      </c>
      <c r="V2635" s="65" t="str">
        <f t="shared" si="3555"/>
        <v/>
      </c>
      <c r="W2635" s="65" t="str">
        <f t="shared" si="3555"/>
        <v/>
      </c>
      <c r="X2635" s="65" t="str">
        <f t="shared" si="3555"/>
        <v/>
      </c>
      <c r="Y2635" s="65" t="str">
        <f t="shared" si="3555"/>
        <v/>
      </c>
      <c r="Z2635" s="65" t="str">
        <f t="shared" si="3555"/>
        <v/>
      </c>
    </row>
    <row r="2636">
      <c r="B2636" s="23"/>
      <c r="C2636" s="9"/>
      <c r="D2636" s="9"/>
      <c r="E2636" s="9"/>
      <c r="F2636" s="2"/>
      <c r="G2636" s="3"/>
      <c r="I2636" s="64" t="str">
        <f t="shared" si="4"/>
        <v/>
      </c>
      <c r="J2636" s="13" t="str">
        <f t="shared" si="1840"/>
        <v/>
      </c>
      <c r="K2636" s="13" t="str">
        <f t="shared" si="1879"/>
        <v/>
      </c>
      <c r="L2636" s="65" t="str">
        <f t="shared" ref="L2636:Z2636" si="3556">if($E2636="","",if($E2636="Injured",if(and(L$1=year(today()),L$1&lt;=$I2636,L$1&gt;=$H2636),0,if(and(L$1&lt;=$I2636,L$1&gt;=$H2636),$F2636,"")),if($E2636="Dropped",if(and(L$1&lt;=$I2636,L$1&gt;=$H2636),if(Year($D2636)=L$1,$F2636*0.8,if((year($D2636)+1)=L$1,$F2636*0.6,$F2636*0.4)) ,""),if($E2636="Minors",0,if($E2636="FA Contract",if(and(L$1&lt;=$I2636,L$1&gt;=$H2636),$F2636,""),if($E2636="YP Contract",if(L$1=$H2636,500000,if(L$1=($H2636+1),1000000,if(L$1=($H2636+2),1500000,"")))))))))</f>
        <v/>
      </c>
      <c r="M2636" s="65" t="str">
        <f t="shared" si="3556"/>
        <v/>
      </c>
      <c r="N2636" s="65" t="str">
        <f t="shared" si="3556"/>
        <v/>
      </c>
      <c r="O2636" s="65" t="str">
        <f t="shared" si="3556"/>
        <v/>
      </c>
      <c r="P2636" s="65" t="str">
        <f t="shared" si="3556"/>
        <v/>
      </c>
      <c r="Q2636" s="65" t="str">
        <f t="shared" si="3556"/>
        <v/>
      </c>
      <c r="R2636" s="65" t="str">
        <f t="shared" si="3556"/>
        <v/>
      </c>
      <c r="S2636" s="65" t="str">
        <f t="shared" si="3556"/>
        <v/>
      </c>
      <c r="T2636" s="65" t="str">
        <f t="shared" si="3556"/>
        <v/>
      </c>
      <c r="U2636" s="65" t="str">
        <f t="shared" si="3556"/>
        <v/>
      </c>
      <c r="V2636" s="65" t="str">
        <f t="shared" si="3556"/>
        <v/>
      </c>
      <c r="W2636" s="65" t="str">
        <f t="shared" si="3556"/>
        <v/>
      </c>
      <c r="X2636" s="65" t="str">
        <f t="shared" si="3556"/>
        <v/>
      </c>
      <c r="Y2636" s="65" t="str">
        <f t="shared" si="3556"/>
        <v/>
      </c>
      <c r="Z2636" s="65" t="str">
        <f t="shared" si="3556"/>
        <v/>
      </c>
    </row>
    <row r="2637">
      <c r="B2637" s="23"/>
      <c r="C2637" s="9"/>
      <c r="D2637" s="9"/>
      <c r="E2637" s="9"/>
      <c r="F2637" s="2"/>
      <c r="G2637" s="3"/>
      <c r="I2637" s="64" t="str">
        <f t="shared" si="4"/>
        <v/>
      </c>
      <c r="J2637" s="13" t="str">
        <f t="shared" si="1840"/>
        <v/>
      </c>
      <c r="K2637" s="13" t="str">
        <f t="shared" si="1879"/>
        <v/>
      </c>
      <c r="L2637" s="65" t="str">
        <f t="shared" ref="L2637:Z2637" si="3557">if($E2637="","",if($E2637="Injured",if(and(L$1=year(today()),L$1&lt;=$I2637,L$1&gt;=$H2637),0,if(and(L$1&lt;=$I2637,L$1&gt;=$H2637),$F2637,"")),if($E2637="Dropped",if(and(L$1&lt;=$I2637,L$1&gt;=$H2637),if(Year($D2637)=L$1,$F2637*0.8,if((year($D2637)+1)=L$1,$F2637*0.6,$F2637*0.4)) ,""),if($E2637="Minors",0,if($E2637="FA Contract",if(and(L$1&lt;=$I2637,L$1&gt;=$H2637),$F2637,""),if($E2637="YP Contract",if(L$1=$H2637,500000,if(L$1=($H2637+1),1000000,if(L$1=($H2637+2),1500000,"")))))))))</f>
        <v/>
      </c>
      <c r="M2637" s="65" t="str">
        <f t="shared" si="3557"/>
        <v/>
      </c>
      <c r="N2637" s="65" t="str">
        <f t="shared" si="3557"/>
        <v/>
      </c>
      <c r="O2637" s="65" t="str">
        <f t="shared" si="3557"/>
        <v/>
      </c>
      <c r="P2637" s="65" t="str">
        <f t="shared" si="3557"/>
        <v/>
      </c>
      <c r="Q2637" s="65" t="str">
        <f t="shared" si="3557"/>
        <v/>
      </c>
      <c r="R2637" s="65" t="str">
        <f t="shared" si="3557"/>
        <v/>
      </c>
      <c r="S2637" s="65" t="str">
        <f t="shared" si="3557"/>
        <v/>
      </c>
      <c r="T2637" s="65" t="str">
        <f t="shared" si="3557"/>
        <v/>
      </c>
      <c r="U2637" s="65" t="str">
        <f t="shared" si="3557"/>
        <v/>
      </c>
      <c r="V2637" s="65" t="str">
        <f t="shared" si="3557"/>
        <v/>
      </c>
      <c r="W2637" s="65" t="str">
        <f t="shared" si="3557"/>
        <v/>
      </c>
      <c r="X2637" s="65" t="str">
        <f t="shared" si="3557"/>
        <v/>
      </c>
      <c r="Y2637" s="65" t="str">
        <f t="shared" si="3557"/>
        <v/>
      </c>
      <c r="Z2637" s="65" t="str">
        <f t="shared" si="3557"/>
        <v/>
      </c>
    </row>
    <row r="2638">
      <c r="B2638" s="23"/>
      <c r="C2638" s="9"/>
      <c r="D2638" s="9"/>
      <c r="E2638" s="9"/>
      <c r="F2638" s="2"/>
      <c r="G2638" s="3"/>
      <c r="I2638" s="64" t="str">
        <f t="shared" si="4"/>
        <v/>
      </c>
      <c r="J2638" s="13" t="str">
        <f t="shared" si="1840"/>
        <v/>
      </c>
      <c r="K2638" s="13" t="str">
        <f t="shared" si="1879"/>
        <v/>
      </c>
      <c r="L2638" s="65" t="str">
        <f t="shared" ref="L2638:Z2638" si="3558">if($E2638="","",if($E2638="Injured",if(and(L$1=year(today()),L$1&lt;=$I2638,L$1&gt;=$H2638),0,if(and(L$1&lt;=$I2638,L$1&gt;=$H2638),$F2638,"")),if($E2638="Dropped",if(and(L$1&lt;=$I2638,L$1&gt;=$H2638),if(Year($D2638)=L$1,$F2638*0.8,if((year($D2638)+1)=L$1,$F2638*0.6,$F2638*0.4)) ,""),if($E2638="Minors",0,if($E2638="FA Contract",if(and(L$1&lt;=$I2638,L$1&gt;=$H2638),$F2638,""),if($E2638="YP Contract",if(L$1=$H2638,500000,if(L$1=($H2638+1),1000000,if(L$1=($H2638+2),1500000,"")))))))))</f>
        <v/>
      </c>
      <c r="M2638" s="65" t="str">
        <f t="shared" si="3558"/>
        <v/>
      </c>
      <c r="N2638" s="65" t="str">
        <f t="shared" si="3558"/>
        <v/>
      </c>
      <c r="O2638" s="65" t="str">
        <f t="shared" si="3558"/>
        <v/>
      </c>
      <c r="P2638" s="65" t="str">
        <f t="shared" si="3558"/>
        <v/>
      </c>
      <c r="Q2638" s="65" t="str">
        <f t="shared" si="3558"/>
        <v/>
      </c>
      <c r="R2638" s="65" t="str">
        <f t="shared" si="3558"/>
        <v/>
      </c>
      <c r="S2638" s="65" t="str">
        <f t="shared" si="3558"/>
        <v/>
      </c>
      <c r="T2638" s="65" t="str">
        <f t="shared" si="3558"/>
        <v/>
      </c>
      <c r="U2638" s="65" t="str">
        <f t="shared" si="3558"/>
        <v/>
      </c>
      <c r="V2638" s="65" t="str">
        <f t="shared" si="3558"/>
        <v/>
      </c>
      <c r="W2638" s="65" t="str">
        <f t="shared" si="3558"/>
        <v/>
      </c>
      <c r="X2638" s="65" t="str">
        <f t="shared" si="3558"/>
        <v/>
      </c>
      <c r="Y2638" s="65" t="str">
        <f t="shared" si="3558"/>
        <v/>
      </c>
      <c r="Z2638" s="65" t="str">
        <f t="shared" si="3558"/>
        <v/>
      </c>
    </row>
    <row r="2639">
      <c r="B2639" s="23"/>
      <c r="C2639" s="9"/>
      <c r="D2639" s="9"/>
      <c r="E2639" s="9"/>
      <c r="F2639" s="2"/>
      <c r="G2639" s="3"/>
      <c r="I2639" s="64" t="str">
        <f t="shared" si="4"/>
        <v/>
      </c>
      <c r="J2639" s="13" t="str">
        <f t="shared" si="1840"/>
        <v/>
      </c>
      <c r="K2639" s="13" t="str">
        <f t="shared" si="1879"/>
        <v/>
      </c>
      <c r="L2639" s="65" t="str">
        <f t="shared" ref="L2639:Z2639" si="3559">if($E2639="","",if($E2639="Injured",if(and(L$1=year(today()),L$1&lt;=$I2639,L$1&gt;=$H2639),0,if(and(L$1&lt;=$I2639,L$1&gt;=$H2639),$F2639,"")),if($E2639="Dropped",if(and(L$1&lt;=$I2639,L$1&gt;=$H2639),if(Year($D2639)=L$1,$F2639*0.8,if((year($D2639)+1)=L$1,$F2639*0.6,$F2639*0.4)) ,""),if($E2639="Minors",0,if($E2639="FA Contract",if(and(L$1&lt;=$I2639,L$1&gt;=$H2639),$F2639,""),if($E2639="YP Contract",if(L$1=$H2639,500000,if(L$1=($H2639+1),1000000,if(L$1=($H2639+2),1500000,"")))))))))</f>
        <v/>
      </c>
      <c r="M2639" s="65" t="str">
        <f t="shared" si="3559"/>
        <v/>
      </c>
      <c r="N2639" s="65" t="str">
        <f t="shared" si="3559"/>
        <v/>
      </c>
      <c r="O2639" s="65" t="str">
        <f t="shared" si="3559"/>
        <v/>
      </c>
      <c r="P2639" s="65" t="str">
        <f t="shared" si="3559"/>
        <v/>
      </c>
      <c r="Q2639" s="65" t="str">
        <f t="shared" si="3559"/>
        <v/>
      </c>
      <c r="R2639" s="65" t="str">
        <f t="shared" si="3559"/>
        <v/>
      </c>
      <c r="S2639" s="65" t="str">
        <f t="shared" si="3559"/>
        <v/>
      </c>
      <c r="T2639" s="65" t="str">
        <f t="shared" si="3559"/>
        <v/>
      </c>
      <c r="U2639" s="65" t="str">
        <f t="shared" si="3559"/>
        <v/>
      </c>
      <c r="V2639" s="65" t="str">
        <f t="shared" si="3559"/>
        <v/>
      </c>
      <c r="W2639" s="65" t="str">
        <f t="shared" si="3559"/>
        <v/>
      </c>
      <c r="X2639" s="65" t="str">
        <f t="shared" si="3559"/>
        <v/>
      </c>
      <c r="Y2639" s="65" t="str">
        <f t="shared" si="3559"/>
        <v/>
      </c>
      <c r="Z2639" s="65" t="str">
        <f t="shared" si="3559"/>
        <v/>
      </c>
    </row>
    <row r="2640">
      <c r="B2640" s="23"/>
      <c r="C2640" s="9"/>
      <c r="D2640" s="9"/>
      <c r="E2640" s="9"/>
      <c r="F2640" s="2"/>
      <c r="G2640" s="3"/>
      <c r="I2640" s="64" t="str">
        <f t="shared" si="4"/>
        <v/>
      </c>
      <c r="J2640" s="13" t="str">
        <f t="shared" si="1840"/>
        <v/>
      </c>
      <c r="K2640" s="13" t="str">
        <f t="shared" si="1879"/>
        <v/>
      </c>
      <c r="L2640" s="65" t="str">
        <f t="shared" ref="L2640:Z2640" si="3560">if($E2640="","",if($E2640="Injured",if(and(L$1=year(today()),L$1&lt;=$I2640,L$1&gt;=$H2640),0,if(and(L$1&lt;=$I2640,L$1&gt;=$H2640),$F2640,"")),if($E2640="Dropped",if(and(L$1&lt;=$I2640,L$1&gt;=$H2640),if(Year($D2640)=L$1,$F2640*0.8,if((year($D2640)+1)=L$1,$F2640*0.6,$F2640*0.4)) ,""),if($E2640="Minors",0,if($E2640="FA Contract",if(and(L$1&lt;=$I2640,L$1&gt;=$H2640),$F2640,""),if($E2640="YP Contract",if(L$1=$H2640,500000,if(L$1=($H2640+1),1000000,if(L$1=($H2640+2),1500000,"")))))))))</f>
        <v/>
      </c>
      <c r="M2640" s="65" t="str">
        <f t="shared" si="3560"/>
        <v/>
      </c>
      <c r="N2640" s="65" t="str">
        <f t="shared" si="3560"/>
        <v/>
      </c>
      <c r="O2640" s="65" t="str">
        <f t="shared" si="3560"/>
        <v/>
      </c>
      <c r="P2640" s="65" t="str">
        <f t="shared" si="3560"/>
        <v/>
      </c>
      <c r="Q2640" s="65" t="str">
        <f t="shared" si="3560"/>
        <v/>
      </c>
      <c r="R2640" s="65" t="str">
        <f t="shared" si="3560"/>
        <v/>
      </c>
      <c r="S2640" s="65" t="str">
        <f t="shared" si="3560"/>
        <v/>
      </c>
      <c r="T2640" s="65" t="str">
        <f t="shared" si="3560"/>
        <v/>
      </c>
      <c r="U2640" s="65" t="str">
        <f t="shared" si="3560"/>
        <v/>
      </c>
      <c r="V2640" s="65" t="str">
        <f t="shared" si="3560"/>
        <v/>
      </c>
      <c r="W2640" s="65" t="str">
        <f t="shared" si="3560"/>
        <v/>
      </c>
      <c r="X2640" s="65" t="str">
        <f t="shared" si="3560"/>
        <v/>
      </c>
      <c r="Y2640" s="65" t="str">
        <f t="shared" si="3560"/>
        <v/>
      </c>
      <c r="Z2640" s="65" t="str">
        <f t="shared" si="3560"/>
        <v/>
      </c>
    </row>
    <row r="2641">
      <c r="B2641" s="23"/>
      <c r="C2641" s="9"/>
      <c r="D2641" s="9"/>
      <c r="E2641" s="9"/>
      <c r="F2641" s="2"/>
      <c r="G2641" s="3"/>
      <c r="I2641" s="64" t="str">
        <f t="shared" si="4"/>
        <v/>
      </c>
      <c r="J2641" s="13" t="str">
        <f t="shared" si="1840"/>
        <v/>
      </c>
      <c r="K2641" s="13" t="str">
        <f t="shared" si="1879"/>
        <v/>
      </c>
      <c r="L2641" s="65" t="str">
        <f t="shared" ref="L2641:Z2641" si="3561">if($E2641="","",if($E2641="Injured",if(and(L$1=year(today()),L$1&lt;=$I2641,L$1&gt;=$H2641),0,if(and(L$1&lt;=$I2641,L$1&gt;=$H2641),$F2641,"")),if($E2641="Dropped",if(and(L$1&lt;=$I2641,L$1&gt;=$H2641),if(Year($D2641)=L$1,$F2641*0.8,if((year($D2641)+1)=L$1,$F2641*0.6,$F2641*0.4)) ,""),if($E2641="Minors",0,if($E2641="FA Contract",if(and(L$1&lt;=$I2641,L$1&gt;=$H2641),$F2641,""),if($E2641="YP Contract",if(L$1=$H2641,500000,if(L$1=($H2641+1),1000000,if(L$1=($H2641+2),1500000,"")))))))))</f>
        <v/>
      </c>
      <c r="M2641" s="65" t="str">
        <f t="shared" si="3561"/>
        <v/>
      </c>
      <c r="N2641" s="65" t="str">
        <f t="shared" si="3561"/>
        <v/>
      </c>
      <c r="O2641" s="65" t="str">
        <f t="shared" si="3561"/>
        <v/>
      </c>
      <c r="P2641" s="65" t="str">
        <f t="shared" si="3561"/>
        <v/>
      </c>
      <c r="Q2641" s="65" t="str">
        <f t="shared" si="3561"/>
        <v/>
      </c>
      <c r="R2641" s="65" t="str">
        <f t="shared" si="3561"/>
        <v/>
      </c>
      <c r="S2641" s="65" t="str">
        <f t="shared" si="3561"/>
        <v/>
      </c>
      <c r="T2641" s="65" t="str">
        <f t="shared" si="3561"/>
        <v/>
      </c>
      <c r="U2641" s="65" t="str">
        <f t="shared" si="3561"/>
        <v/>
      </c>
      <c r="V2641" s="65" t="str">
        <f t="shared" si="3561"/>
        <v/>
      </c>
      <c r="W2641" s="65" t="str">
        <f t="shared" si="3561"/>
        <v/>
      </c>
      <c r="X2641" s="65" t="str">
        <f t="shared" si="3561"/>
        <v/>
      </c>
      <c r="Y2641" s="65" t="str">
        <f t="shared" si="3561"/>
        <v/>
      </c>
      <c r="Z2641" s="65" t="str">
        <f t="shared" si="3561"/>
        <v/>
      </c>
    </row>
    <row r="2642">
      <c r="B2642" s="23"/>
      <c r="C2642" s="9"/>
      <c r="D2642" s="9"/>
      <c r="E2642" s="9"/>
      <c r="F2642" s="2"/>
      <c r="G2642" s="3"/>
      <c r="I2642" s="64" t="str">
        <f t="shared" si="4"/>
        <v/>
      </c>
      <c r="J2642" s="13" t="str">
        <f t="shared" si="1840"/>
        <v/>
      </c>
      <c r="K2642" s="13" t="str">
        <f t="shared" si="1879"/>
        <v/>
      </c>
      <c r="L2642" s="65" t="str">
        <f t="shared" ref="L2642:Z2642" si="3562">if($E2642="","",if($E2642="Injured",if(and(L$1=year(today()),L$1&lt;=$I2642,L$1&gt;=$H2642),0,if(and(L$1&lt;=$I2642,L$1&gt;=$H2642),$F2642,"")),if($E2642="Dropped",if(and(L$1&lt;=$I2642,L$1&gt;=$H2642),if(Year($D2642)=L$1,$F2642*0.8,if((year($D2642)+1)=L$1,$F2642*0.6,$F2642*0.4)) ,""),if($E2642="Minors",0,if($E2642="FA Contract",if(and(L$1&lt;=$I2642,L$1&gt;=$H2642),$F2642,""),if($E2642="YP Contract",if(L$1=$H2642,500000,if(L$1=($H2642+1),1000000,if(L$1=($H2642+2),1500000,"")))))))))</f>
        <v/>
      </c>
      <c r="M2642" s="65" t="str">
        <f t="shared" si="3562"/>
        <v/>
      </c>
      <c r="N2642" s="65" t="str">
        <f t="shared" si="3562"/>
        <v/>
      </c>
      <c r="O2642" s="65" t="str">
        <f t="shared" si="3562"/>
        <v/>
      </c>
      <c r="P2642" s="65" t="str">
        <f t="shared" si="3562"/>
        <v/>
      </c>
      <c r="Q2642" s="65" t="str">
        <f t="shared" si="3562"/>
        <v/>
      </c>
      <c r="R2642" s="65" t="str">
        <f t="shared" si="3562"/>
        <v/>
      </c>
      <c r="S2642" s="65" t="str">
        <f t="shared" si="3562"/>
        <v/>
      </c>
      <c r="T2642" s="65" t="str">
        <f t="shared" si="3562"/>
        <v/>
      </c>
      <c r="U2642" s="65" t="str">
        <f t="shared" si="3562"/>
        <v/>
      </c>
      <c r="V2642" s="65" t="str">
        <f t="shared" si="3562"/>
        <v/>
      </c>
      <c r="W2642" s="65" t="str">
        <f t="shared" si="3562"/>
        <v/>
      </c>
      <c r="X2642" s="65" t="str">
        <f t="shared" si="3562"/>
        <v/>
      </c>
      <c r="Y2642" s="65" t="str">
        <f t="shared" si="3562"/>
        <v/>
      </c>
      <c r="Z2642" s="65" t="str">
        <f t="shared" si="3562"/>
        <v/>
      </c>
    </row>
    <row r="2643">
      <c r="B2643" s="23"/>
      <c r="C2643" s="9"/>
      <c r="D2643" s="9"/>
      <c r="E2643" s="9"/>
      <c r="F2643" s="2"/>
      <c r="G2643" s="3"/>
      <c r="I2643" s="64" t="str">
        <f t="shared" si="4"/>
        <v/>
      </c>
      <c r="J2643" s="13" t="str">
        <f t="shared" si="1840"/>
        <v/>
      </c>
      <c r="K2643" s="13" t="str">
        <f t="shared" si="1879"/>
        <v/>
      </c>
      <c r="L2643" s="65" t="str">
        <f t="shared" ref="L2643:Z2643" si="3563">if($E2643="","",if($E2643="Injured",if(and(L$1=year(today()),L$1&lt;=$I2643,L$1&gt;=$H2643),0,if(and(L$1&lt;=$I2643,L$1&gt;=$H2643),$F2643,"")),if($E2643="Dropped",if(and(L$1&lt;=$I2643,L$1&gt;=$H2643),if(Year($D2643)=L$1,$F2643*0.8,if((year($D2643)+1)=L$1,$F2643*0.6,$F2643*0.4)) ,""),if($E2643="Minors",0,if($E2643="FA Contract",if(and(L$1&lt;=$I2643,L$1&gt;=$H2643),$F2643,""),if($E2643="YP Contract",if(L$1=$H2643,500000,if(L$1=($H2643+1),1000000,if(L$1=($H2643+2),1500000,"")))))))))</f>
        <v/>
      </c>
      <c r="M2643" s="65" t="str">
        <f t="shared" si="3563"/>
        <v/>
      </c>
      <c r="N2643" s="65" t="str">
        <f t="shared" si="3563"/>
        <v/>
      </c>
      <c r="O2643" s="65" t="str">
        <f t="shared" si="3563"/>
        <v/>
      </c>
      <c r="P2643" s="65" t="str">
        <f t="shared" si="3563"/>
        <v/>
      </c>
      <c r="Q2643" s="65" t="str">
        <f t="shared" si="3563"/>
        <v/>
      </c>
      <c r="R2643" s="65" t="str">
        <f t="shared" si="3563"/>
        <v/>
      </c>
      <c r="S2643" s="65" t="str">
        <f t="shared" si="3563"/>
        <v/>
      </c>
      <c r="T2643" s="65" t="str">
        <f t="shared" si="3563"/>
        <v/>
      </c>
      <c r="U2643" s="65" t="str">
        <f t="shared" si="3563"/>
        <v/>
      </c>
      <c r="V2643" s="65" t="str">
        <f t="shared" si="3563"/>
        <v/>
      </c>
      <c r="W2643" s="65" t="str">
        <f t="shared" si="3563"/>
        <v/>
      </c>
      <c r="X2643" s="65" t="str">
        <f t="shared" si="3563"/>
        <v/>
      </c>
      <c r="Y2643" s="65" t="str">
        <f t="shared" si="3563"/>
        <v/>
      </c>
      <c r="Z2643" s="65" t="str">
        <f t="shared" si="3563"/>
        <v/>
      </c>
    </row>
    <row r="2644">
      <c r="B2644" s="23"/>
      <c r="C2644" s="9"/>
      <c r="D2644" s="9"/>
      <c r="E2644" s="9"/>
      <c r="F2644" s="2"/>
      <c r="G2644" s="3"/>
      <c r="I2644" s="64" t="str">
        <f t="shared" si="4"/>
        <v/>
      </c>
      <c r="J2644" s="13" t="str">
        <f t="shared" si="1840"/>
        <v/>
      </c>
      <c r="K2644" s="13" t="str">
        <f t="shared" si="1879"/>
        <v/>
      </c>
      <c r="L2644" s="65" t="str">
        <f t="shared" ref="L2644:Z2644" si="3564">if($E2644="","",if($E2644="Injured",if(and(L$1=year(today()),L$1&lt;=$I2644,L$1&gt;=$H2644),0,if(and(L$1&lt;=$I2644,L$1&gt;=$H2644),$F2644,"")),if($E2644="Dropped",if(and(L$1&lt;=$I2644,L$1&gt;=$H2644),if(Year($D2644)=L$1,$F2644*0.8,if((year($D2644)+1)=L$1,$F2644*0.6,$F2644*0.4)) ,""),if($E2644="Minors",0,if($E2644="FA Contract",if(and(L$1&lt;=$I2644,L$1&gt;=$H2644),$F2644,""),if($E2644="YP Contract",if(L$1=$H2644,500000,if(L$1=($H2644+1),1000000,if(L$1=($H2644+2),1500000,"")))))))))</f>
        <v/>
      </c>
      <c r="M2644" s="65" t="str">
        <f t="shared" si="3564"/>
        <v/>
      </c>
      <c r="N2644" s="65" t="str">
        <f t="shared" si="3564"/>
        <v/>
      </c>
      <c r="O2644" s="65" t="str">
        <f t="shared" si="3564"/>
        <v/>
      </c>
      <c r="P2644" s="65" t="str">
        <f t="shared" si="3564"/>
        <v/>
      </c>
      <c r="Q2644" s="65" t="str">
        <f t="shared" si="3564"/>
        <v/>
      </c>
      <c r="R2644" s="65" t="str">
        <f t="shared" si="3564"/>
        <v/>
      </c>
      <c r="S2644" s="65" t="str">
        <f t="shared" si="3564"/>
        <v/>
      </c>
      <c r="T2644" s="65" t="str">
        <f t="shared" si="3564"/>
        <v/>
      </c>
      <c r="U2644" s="65" t="str">
        <f t="shared" si="3564"/>
        <v/>
      </c>
      <c r="V2644" s="65" t="str">
        <f t="shared" si="3564"/>
        <v/>
      </c>
      <c r="W2644" s="65" t="str">
        <f t="shared" si="3564"/>
        <v/>
      </c>
      <c r="X2644" s="65" t="str">
        <f t="shared" si="3564"/>
        <v/>
      </c>
      <c r="Y2644" s="65" t="str">
        <f t="shared" si="3564"/>
        <v/>
      </c>
      <c r="Z2644" s="65" t="str">
        <f t="shared" si="3564"/>
        <v/>
      </c>
    </row>
    <row r="2645">
      <c r="B2645" s="23"/>
      <c r="C2645" s="9"/>
      <c r="D2645" s="9"/>
      <c r="E2645" s="9"/>
      <c r="F2645" s="2"/>
      <c r="G2645" s="3"/>
      <c r="I2645" s="64" t="str">
        <f t="shared" si="4"/>
        <v/>
      </c>
      <c r="J2645" s="13" t="str">
        <f t="shared" si="1840"/>
        <v/>
      </c>
      <c r="K2645" s="13" t="str">
        <f t="shared" si="1879"/>
        <v/>
      </c>
      <c r="L2645" s="65" t="str">
        <f t="shared" ref="L2645:Z2645" si="3565">if($E2645="","",if($E2645="Injured",if(and(L$1=year(today()),L$1&lt;=$I2645,L$1&gt;=$H2645),0,if(and(L$1&lt;=$I2645,L$1&gt;=$H2645),$F2645,"")),if($E2645="Dropped",if(and(L$1&lt;=$I2645,L$1&gt;=$H2645),if(Year($D2645)=L$1,$F2645*0.8,if((year($D2645)+1)=L$1,$F2645*0.6,$F2645*0.4)) ,""),if($E2645="Minors",0,if($E2645="FA Contract",if(and(L$1&lt;=$I2645,L$1&gt;=$H2645),$F2645,""),if($E2645="YP Contract",if(L$1=$H2645,500000,if(L$1=($H2645+1),1000000,if(L$1=($H2645+2),1500000,"")))))))))</f>
        <v/>
      </c>
      <c r="M2645" s="65" t="str">
        <f t="shared" si="3565"/>
        <v/>
      </c>
      <c r="N2645" s="65" t="str">
        <f t="shared" si="3565"/>
        <v/>
      </c>
      <c r="O2645" s="65" t="str">
        <f t="shared" si="3565"/>
        <v/>
      </c>
      <c r="P2645" s="65" t="str">
        <f t="shared" si="3565"/>
        <v/>
      </c>
      <c r="Q2645" s="65" t="str">
        <f t="shared" si="3565"/>
        <v/>
      </c>
      <c r="R2645" s="65" t="str">
        <f t="shared" si="3565"/>
        <v/>
      </c>
      <c r="S2645" s="65" t="str">
        <f t="shared" si="3565"/>
        <v/>
      </c>
      <c r="T2645" s="65" t="str">
        <f t="shared" si="3565"/>
        <v/>
      </c>
      <c r="U2645" s="65" t="str">
        <f t="shared" si="3565"/>
        <v/>
      </c>
      <c r="V2645" s="65" t="str">
        <f t="shared" si="3565"/>
        <v/>
      </c>
      <c r="W2645" s="65" t="str">
        <f t="shared" si="3565"/>
        <v/>
      </c>
      <c r="X2645" s="65" t="str">
        <f t="shared" si="3565"/>
        <v/>
      </c>
      <c r="Y2645" s="65" t="str">
        <f t="shared" si="3565"/>
        <v/>
      </c>
      <c r="Z2645" s="65" t="str">
        <f t="shared" si="3565"/>
        <v/>
      </c>
    </row>
    <row r="2646">
      <c r="B2646" s="23"/>
      <c r="C2646" s="9"/>
      <c r="D2646" s="9"/>
      <c r="E2646" s="9"/>
      <c r="F2646" s="2"/>
      <c r="G2646" s="3"/>
      <c r="I2646" s="64" t="str">
        <f t="shared" si="4"/>
        <v/>
      </c>
      <c r="J2646" s="13" t="str">
        <f t="shared" si="1840"/>
        <v/>
      </c>
      <c r="K2646" s="13" t="str">
        <f t="shared" si="1879"/>
        <v/>
      </c>
      <c r="L2646" s="65" t="str">
        <f t="shared" ref="L2646:Z2646" si="3566">if($E2646="","",if($E2646="Injured",if(and(L$1=year(today()),L$1&lt;=$I2646,L$1&gt;=$H2646),0,if(and(L$1&lt;=$I2646,L$1&gt;=$H2646),$F2646,"")),if($E2646="Dropped",if(and(L$1&lt;=$I2646,L$1&gt;=$H2646),if(Year($D2646)=L$1,$F2646*0.8,if((year($D2646)+1)=L$1,$F2646*0.6,$F2646*0.4)) ,""),if($E2646="Minors",0,if($E2646="FA Contract",if(and(L$1&lt;=$I2646,L$1&gt;=$H2646),$F2646,""),if($E2646="YP Contract",if(L$1=$H2646,500000,if(L$1=($H2646+1),1000000,if(L$1=($H2646+2),1500000,"")))))))))</f>
        <v/>
      </c>
      <c r="M2646" s="65" t="str">
        <f t="shared" si="3566"/>
        <v/>
      </c>
      <c r="N2646" s="65" t="str">
        <f t="shared" si="3566"/>
        <v/>
      </c>
      <c r="O2646" s="65" t="str">
        <f t="shared" si="3566"/>
        <v/>
      </c>
      <c r="P2646" s="65" t="str">
        <f t="shared" si="3566"/>
        <v/>
      </c>
      <c r="Q2646" s="65" t="str">
        <f t="shared" si="3566"/>
        <v/>
      </c>
      <c r="R2646" s="65" t="str">
        <f t="shared" si="3566"/>
        <v/>
      </c>
      <c r="S2646" s="65" t="str">
        <f t="shared" si="3566"/>
        <v/>
      </c>
      <c r="T2646" s="65" t="str">
        <f t="shared" si="3566"/>
        <v/>
      </c>
      <c r="U2646" s="65" t="str">
        <f t="shared" si="3566"/>
        <v/>
      </c>
      <c r="V2646" s="65" t="str">
        <f t="shared" si="3566"/>
        <v/>
      </c>
      <c r="W2646" s="65" t="str">
        <f t="shared" si="3566"/>
        <v/>
      </c>
      <c r="X2646" s="65" t="str">
        <f t="shared" si="3566"/>
        <v/>
      </c>
      <c r="Y2646" s="65" t="str">
        <f t="shared" si="3566"/>
        <v/>
      </c>
      <c r="Z2646" s="65" t="str">
        <f t="shared" si="3566"/>
        <v/>
      </c>
    </row>
    <row r="2647">
      <c r="B2647" s="23"/>
      <c r="C2647" s="9"/>
      <c r="D2647" s="9"/>
      <c r="E2647" s="9"/>
      <c r="F2647" s="2"/>
      <c r="G2647" s="3"/>
      <c r="I2647" s="64" t="str">
        <f t="shared" si="4"/>
        <v/>
      </c>
      <c r="J2647" s="13" t="str">
        <f t="shared" si="1840"/>
        <v/>
      </c>
      <c r="K2647" s="13" t="str">
        <f t="shared" si="1879"/>
        <v/>
      </c>
      <c r="L2647" s="65" t="str">
        <f t="shared" ref="L2647:Z2647" si="3567">if($E2647="","",if($E2647="Injured",if(and(L$1=year(today()),L$1&lt;=$I2647,L$1&gt;=$H2647),0,if(and(L$1&lt;=$I2647,L$1&gt;=$H2647),$F2647,"")),if($E2647="Dropped",if(and(L$1&lt;=$I2647,L$1&gt;=$H2647),if(Year($D2647)=L$1,$F2647*0.8,if((year($D2647)+1)=L$1,$F2647*0.6,$F2647*0.4)) ,""),if($E2647="Minors",0,if($E2647="FA Contract",if(and(L$1&lt;=$I2647,L$1&gt;=$H2647),$F2647,""),if($E2647="YP Contract",if(L$1=$H2647,500000,if(L$1=($H2647+1),1000000,if(L$1=($H2647+2),1500000,"")))))))))</f>
        <v/>
      </c>
      <c r="M2647" s="65" t="str">
        <f t="shared" si="3567"/>
        <v/>
      </c>
      <c r="N2647" s="65" t="str">
        <f t="shared" si="3567"/>
        <v/>
      </c>
      <c r="O2647" s="65" t="str">
        <f t="shared" si="3567"/>
        <v/>
      </c>
      <c r="P2647" s="65" t="str">
        <f t="shared" si="3567"/>
        <v/>
      </c>
      <c r="Q2647" s="65" t="str">
        <f t="shared" si="3567"/>
        <v/>
      </c>
      <c r="R2647" s="65" t="str">
        <f t="shared" si="3567"/>
        <v/>
      </c>
      <c r="S2647" s="65" t="str">
        <f t="shared" si="3567"/>
        <v/>
      </c>
      <c r="T2647" s="65" t="str">
        <f t="shared" si="3567"/>
        <v/>
      </c>
      <c r="U2647" s="65" t="str">
        <f t="shared" si="3567"/>
        <v/>
      </c>
      <c r="V2647" s="65" t="str">
        <f t="shared" si="3567"/>
        <v/>
      </c>
      <c r="W2647" s="65" t="str">
        <f t="shared" si="3567"/>
        <v/>
      </c>
      <c r="X2647" s="65" t="str">
        <f t="shared" si="3567"/>
        <v/>
      </c>
      <c r="Y2647" s="65" t="str">
        <f t="shared" si="3567"/>
        <v/>
      </c>
      <c r="Z2647" s="65" t="str">
        <f t="shared" si="3567"/>
        <v/>
      </c>
    </row>
    <row r="2648">
      <c r="B2648" s="23"/>
      <c r="C2648" s="9"/>
      <c r="D2648" s="9"/>
      <c r="E2648" s="9"/>
      <c r="F2648" s="2"/>
      <c r="G2648" s="3"/>
      <c r="I2648" s="64" t="str">
        <f t="shared" si="4"/>
        <v/>
      </c>
      <c r="J2648" s="13" t="str">
        <f t="shared" si="1840"/>
        <v/>
      </c>
      <c r="K2648" s="13" t="str">
        <f t="shared" si="1879"/>
        <v/>
      </c>
      <c r="L2648" s="65" t="str">
        <f t="shared" ref="L2648:Z2648" si="3568">if($E2648="","",if($E2648="Injured",if(and(L$1=year(today()),L$1&lt;=$I2648,L$1&gt;=$H2648),0,if(and(L$1&lt;=$I2648,L$1&gt;=$H2648),$F2648,"")),if($E2648="Dropped",if(and(L$1&lt;=$I2648,L$1&gt;=$H2648),if(Year($D2648)=L$1,$F2648*0.8,if((year($D2648)+1)=L$1,$F2648*0.6,$F2648*0.4)) ,""),if($E2648="Minors",0,if($E2648="FA Contract",if(and(L$1&lt;=$I2648,L$1&gt;=$H2648),$F2648,""),if($E2648="YP Contract",if(L$1=$H2648,500000,if(L$1=($H2648+1),1000000,if(L$1=($H2648+2),1500000,"")))))))))</f>
        <v/>
      </c>
      <c r="M2648" s="65" t="str">
        <f t="shared" si="3568"/>
        <v/>
      </c>
      <c r="N2648" s="65" t="str">
        <f t="shared" si="3568"/>
        <v/>
      </c>
      <c r="O2648" s="65" t="str">
        <f t="shared" si="3568"/>
        <v/>
      </c>
      <c r="P2648" s="65" t="str">
        <f t="shared" si="3568"/>
        <v/>
      </c>
      <c r="Q2648" s="65" t="str">
        <f t="shared" si="3568"/>
        <v/>
      </c>
      <c r="R2648" s="65" t="str">
        <f t="shared" si="3568"/>
        <v/>
      </c>
      <c r="S2648" s="65" t="str">
        <f t="shared" si="3568"/>
        <v/>
      </c>
      <c r="T2648" s="65" t="str">
        <f t="shared" si="3568"/>
        <v/>
      </c>
      <c r="U2648" s="65" t="str">
        <f t="shared" si="3568"/>
        <v/>
      </c>
      <c r="V2648" s="65" t="str">
        <f t="shared" si="3568"/>
        <v/>
      </c>
      <c r="W2648" s="65" t="str">
        <f t="shared" si="3568"/>
        <v/>
      </c>
      <c r="X2648" s="65" t="str">
        <f t="shared" si="3568"/>
        <v/>
      </c>
      <c r="Y2648" s="65" t="str">
        <f t="shared" si="3568"/>
        <v/>
      </c>
      <c r="Z2648" s="65" t="str">
        <f t="shared" si="3568"/>
        <v/>
      </c>
    </row>
    <row r="2649">
      <c r="B2649" s="23"/>
      <c r="C2649" s="9"/>
      <c r="D2649" s="9"/>
      <c r="E2649" s="9"/>
      <c r="F2649" s="2"/>
      <c r="G2649" s="3"/>
      <c r="I2649" s="64" t="str">
        <f t="shared" si="4"/>
        <v/>
      </c>
      <c r="J2649" s="13" t="str">
        <f t="shared" si="1840"/>
        <v/>
      </c>
      <c r="K2649" s="13" t="str">
        <f t="shared" si="1879"/>
        <v/>
      </c>
      <c r="L2649" s="65" t="str">
        <f t="shared" ref="L2649:Z2649" si="3569">if($E2649="","",if($E2649="Injured",if(and(L$1=year(today()),L$1&lt;=$I2649,L$1&gt;=$H2649),0,if(and(L$1&lt;=$I2649,L$1&gt;=$H2649),$F2649,"")),if($E2649="Dropped",if(and(L$1&lt;=$I2649,L$1&gt;=$H2649),if(Year($D2649)=L$1,$F2649*0.8,if((year($D2649)+1)=L$1,$F2649*0.6,$F2649*0.4)) ,""),if($E2649="Minors",0,if($E2649="FA Contract",if(and(L$1&lt;=$I2649,L$1&gt;=$H2649),$F2649,""),if($E2649="YP Contract",if(L$1=$H2649,500000,if(L$1=($H2649+1),1000000,if(L$1=($H2649+2),1500000,"")))))))))</f>
        <v/>
      </c>
      <c r="M2649" s="65" t="str">
        <f t="shared" si="3569"/>
        <v/>
      </c>
      <c r="N2649" s="65" t="str">
        <f t="shared" si="3569"/>
        <v/>
      </c>
      <c r="O2649" s="65" t="str">
        <f t="shared" si="3569"/>
        <v/>
      </c>
      <c r="P2649" s="65" t="str">
        <f t="shared" si="3569"/>
        <v/>
      </c>
      <c r="Q2649" s="65" t="str">
        <f t="shared" si="3569"/>
        <v/>
      </c>
      <c r="R2649" s="65" t="str">
        <f t="shared" si="3569"/>
        <v/>
      </c>
      <c r="S2649" s="65" t="str">
        <f t="shared" si="3569"/>
        <v/>
      </c>
      <c r="T2649" s="65" t="str">
        <f t="shared" si="3569"/>
        <v/>
      </c>
      <c r="U2649" s="65" t="str">
        <f t="shared" si="3569"/>
        <v/>
      </c>
      <c r="V2649" s="65" t="str">
        <f t="shared" si="3569"/>
        <v/>
      </c>
      <c r="W2649" s="65" t="str">
        <f t="shared" si="3569"/>
        <v/>
      </c>
      <c r="X2649" s="65" t="str">
        <f t="shared" si="3569"/>
        <v/>
      </c>
      <c r="Y2649" s="65" t="str">
        <f t="shared" si="3569"/>
        <v/>
      </c>
      <c r="Z2649" s="65" t="str">
        <f t="shared" si="3569"/>
        <v/>
      </c>
    </row>
    <row r="2650">
      <c r="B2650" s="23"/>
      <c r="C2650" s="9"/>
      <c r="D2650" s="9"/>
      <c r="E2650" s="9"/>
      <c r="F2650" s="2"/>
      <c r="G2650" s="3"/>
      <c r="I2650" s="64" t="str">
        <f t="shared" si="4"/>
        <v/>
      </c>
      <c r="J2650" s="13" t="str">
        <f t="shared" si="1840"/>
        <v/>
      </c>
      <c r="K2650" s="13" t="str">
        <f t="shared" si="1879"/>
        <v/>
      </c>
      <c r="L2650" s="65" t="str">
        <f t="shared" ref="L2650:Z2650" si="3570">if($E2650="","",if($E2650="Injured",if(and(L$1=year(today()),L$1&lt;=$I2650,L$1&gt;=$H2650),0,if(and(L$1&lt;=$I2650,L$1&gt;=$H2650),$F2650,"")),if($E2650="Dropped",if(and(L$1&lt;=$I2650,L$1&gt;=$H2650),if(Year($D2650)=L$1,$F2650*0.8,if((year($D2650)+1)=L$1,$F2650*0.6,$F2650*0.4)) ,""),if($E2650="Minors",0,if($E2650="FA Contract",if(and(L$1&lt;=$I2650,L$1&gt;=$H2650),$F2650,""),if($E2650="YP Contract",if(L$1=$H2650,500000,if(L$1=($H2650+1),1000000,if(L$1=($H2650+2),1500000,"")))))))))</f>
        <v/>
      </c>
      <c r="M2650" s="65" t="str">
        <f t="shared" si="3570"/>
        <v/>
      </c>
      <c r="N2650" s="65" t="str">
        <f t="shared" si="3570"/>
        <v/>
      </c>
      <c r="O2650" s="65" t="str">
        <f t="shared" si="3570"/>
        <v/>
      </c>
      <c r="P2650" s="65" t="str">
        <f t="shared" si="3570"/>
        <v/>
      </c>
      <c r="Q2650" s="65" t="str">
        <f t="shared" si="3570"/>
        <v/>
      </c>
      <c r="R2650" s="65" t="str">
        <f t="shared" si="3570"/>
        <v/>
      </c>
      <c r="S2650" s="65" t="str">
        <f t="shared" si="3570"/>
        <v/>
      </c>
      <c r="T2650" s="65" t="str">
        <f t="shared" si="3570"/>
        <v/>
      </c>
      <c r="U2650" s="65" t="str">
        <f t="shared" si="3570"/>
        <v/>
      </c>
      <c r="V2650" s="65" t="str">
        <f t="shared" si="3570"/>
        <v/>
      </c>
      <c r="W2650" s="65" t="str">
        <f t="shared" si="3570"/>
        <v/>
      </c>
      <c r="X2650" s="65" t="str">
        <f t="shared" si="3570"/>
        <v/>
      </c>
      <c r="Y2650" s="65" t="str">
        <f t="shared" si="3570"/>
        <v/>
      </c>
      <c r="Z2650" s="65" t="str">
        <f t="shared" si="3570"/>
        <v/>
      </c>
    </row>
    <row r="2651">
      <c r="B2651" s="23"/>
      <c r="C2651" s="9"/>
      <c r="D2651" s="9"/>
      <c r="E2651" s="9"/>
      <c r="F2651" s="2"/>
      <c r="G2651" s="3"/>
      <c r="I2651" s="64" t="str">
        <f t="shared" si="4"/>
        <v/>
      </c>
      <c r="J2651" s="13" t="str">
        <f t="shared" si="1840"/>
        <v/>
      </c>
      <c r="K2651" s="13" t="str">
        <f t="shared" si="1879"/>
        <v/>
      </c>
      <c r="L2651" s="65" t="str">
        <f t="shared" ref="L2651:Z2651" si="3571">if($E2651="","",if($E2651="Injured",if(and(L$1=year(today()),L$1&lt;=$I2651,L$1&gt;=$H2651),0,if(and(L$1&lt;=$I2651,L$1&gt;=$H2651),$F2651,"")),if($E2651="Dropped",if(and(L$1&lt;=$I2651,L$1&gt;=$H2651),if(Year($D2651)=L$1,$F2651*0.8,if((year($D2651)+1)=L$1,$F2651*0.6,$F2651*0.4)) ,""),if($E2651="Minors",0,if($E2651="FA Contract",if(and(L$1&lt;=$I2651,L$1&gt;=$H2651),$F2651,""),if($E2651="YP Contract",if(L$1=$H2651,500000,if(L$1=($H2651+1),1000000,if(L$1=($H2651+2),1500000,"")))))))))</f>
        <v/>
      </c>
      <c r="M2651" s="65" t="str">
        <f t="shared" si="3571"/>
        <v/>
      </c>
      <c r="N2651" s="65" t="str">
        <f t="shared" si="3571"/>
        <v/>
      </c>
      <c r="O2651" s="65" t="str">
        <f t="shared" si="3571"/>
        <v/>
      </c>
      <c r="P2651" s="65" t="str">
        <f t="shared" si="3571"/>
        <v/>
      </c>
      <c r="Q2651" s="65" t="str">
        <f t="shared" si="3571"/>
        <v/>
      </c>
      <c r="R2651" s="65" t="str">
        <f t="shared" si="3571"/>
        <v/>
      </c>
      <c r="S2651" s="65" t="str">
        <f t="shared" si="3571"/>
        <v/>
      </c>
      <c r="T2651" s="65" t="str">
        <f t="shared" si="3571"/>
        <v/>
      </c>
      <c r="U2651" s="65" t="str">
        <f t="shared" si="3571"/>
        <v/>
      </c>
      <c r="V2651" s="65" t="str">
        <f t="shared" si="3571"/>
        <v/>
      </c>
      <c r="W2651" s="65" t="str">
        <f t="shared" si="3571"/>
        <v/>
      </c>
      <c r="X2651" s="65" t="str">
        <f t="shared" si="3571"/>
        <v/>
      </c>
      <c r="Y2651" s="65" t="str">
        <f t="shared" si="3571"/>
        <v/>
      </c>
      <c r="Z2651" s="65" t="str">
        <f t="shared" si="3571"/>
        <v/>
      </c>
    </row>
    <row r="2652">
      <c r="B2652" s="23"/>
      <c r="C2652" s="9"/>
      <c r="D2652" s="9"/>
      <c r="E2652" s="9"/>
      <c r="F2652" s="2"/>
      <c r="G2652" s="3"/>
      <c r="I2652" s="64" t="str">
        <f t="shared" si="4"/>
        <v/>
      </c>
      <c r="J2652" s="13" t="str">
        <f t="shared" si="1840"/>
        <v/>
      </c>
      <c r="K2652" s="13" t="str">
        <f t="shared" si="1879"/>
        <v/>
      </c>
      <c r="L2652" s="65" t="str">
        <f t="shared" ref="L2652:Z2652" si="3572">if($E2652="","",if($E2652="Injured",if(and(L$1=year(today()),L$1&lt;=$I2652,L$1&gt;=$H2652),0,if(and(L$1&lt;=$I2652,L$1&gt;=$H2652),$F2652,"")),if($E2652="Dropped",if(and(L$1&lt;=$I2652,L$1&gt;=$H2652),if(Year($D2652)=L$1,$F2652*0.8,if((year($D2652)+1)=L$1,$F2652*0.6,$F2652*0.4)) ,""),if($E2652="Minors",0,if($E2652="FA Contract",if(and(L$1&lt;=$I2652,L$1&gt;=$H2652),$F2652,""),if($E2652="YP Contract",if(L$1=$H2652,500000,if(L$1=($H2652+1),1000000,if(L$1=($H2652+2),1500000,"")))))))))</f>
        <v/>
      </c>
      <c r="M2652" s="65" t="str">
        <f t="shared" si="3572"/>
        <v/>
      </c>
      <c r="N2652" s="65" t="str">
        <f t="shared" si="3572"/>
        <v/>
      </c>
      <c r="O2652" s="65" t="str">
        <f t="shared" si="3572"/>
        <v/>
      </c>
      <c r="P2652" s="65" t="str">
        <f t="shared" si="3572"/>
        <v/>
      </c>
      <c r="Q2652" s="65" t="str">
        <f t="shared" si="3572"/>
        <v/>
      </c>
      <c r="R2652" s="65" t="str">
        <f t="shared" si="3572"/>
        <v/>
      </c>
      <c r="S2652" s="65" t="str">
        <f t="shared" si="3572"/>
        <v/>
      </c>
      <c r="T2652" s="65" t="str">
        <f t="shared" si="3572"/>
        <v/>
      </c>
      <c r="U2652" s="65" t="str">
        <f t="shared" si="3572"/>
        <v/>
      </c>
      <c r="V2652" s="65" t="str">
        <f t="shared" si="3572"/>
        <v/>
      </c>
      <c r="W2652" s="65" t="str">
        <f t="shared" si="3572"/>
        <v/>
      </c>
      <c r="X2652" s="65" t="str">
        <f t="shared" si="3572"/>
        <v/>
      </c>
      <c r="Y2652" s="65" t="str">
        <f t="shared" si="3572"/>
        <v/>
      </c>
      <c r="Z2652" s="65" t="str">
        <f t="shared" si="3572"/>
        <v/>
      </c>
    </row>
    <row r="2653">
      <c r="B2653" s="23"/>
      <c r="C2653" s="9"/>
      <c r="D2653" s="9"/>
      <c r="E2653" s="9"/>
      <c r="F2653" s="2"/>
      <c r="G2653" s="3"/>
      <c r="I2653" s="64" t="str">
        <f t="shared" si="4"/>
        <v/>
      </c>
      <c r="J2653" s="13" t="str">
        <f t="shared" si="1840"/>
        <v/>
      </c>
      <c r="K2653" s="13" t="str">
        <f t="shared" si="1879"/>
        <v/>
      </c>
      <c r="L2653" s="65" t="str">
        <f t="shared" ref="L2653:Z2653" si="3573">if($E2653="","",if($E2653="Injured",if(and(L$1=year(today()),L$1&lt;=$I2653,L$1&gt;=$H2653),0,if(and(L$1&lt;=$I2653,L$1&gt;=$H2653),$F2653,"")),if($E2653="Dropped",if(and(L$1&lt;=$I2653,L$1&gt;=$H2653),if(Year($D2653)=L$1,$F2653*0.8,if((year($D2653)+1)=L$1,$F2653*0.6,$F2653*0.4)) ,""),if($E2653="Minors",0,if($E2653="FA Contract",if(and(L$1&lt;=$I2653,L$1&gt;=$H2653),$F2653,""),if($E2653="YP Contract",if(L$1=$H2653,500000,if(L$1=($H2653+1),1000000,if(L$1=($H2653+2),1500000,"")))))))))</f>
        <v/>
      </c>
      <c r="M2653" s="65" t="str">
        <f t="shared" si="3573"/>
        <v/>
      </c>
      <c r="N2653" s="65" t="str">
        <f t="shared" si="3573"/>
        <v/>
      </c>
      <c r="O2653" s="65" t="str">
        <f t="shared" si="3573"/>
        <v/>
      </c>
      <c r="P2653" s="65" t="str">
        <f t="shared" si="3573"/>
        <v/>
      </c>
      <c r="Q2653" s="65" t="str">
        <f t="shared" si="3573"/>
        <v/>
      </c>
      <c r="R2653" s="65" t="str">
        <f t="shared" si="3573"/>
        <v/>
      </c>
      <c r="S2653" s="65" t="str">
        <f t="shared" si="3573"/>
        <v/>
      </c>
      <c r="T2653" s="65" t="str">
        <f t="shared" si="3573"/>
        <v/>
      </c>
      <c r="U2653" s="65" t="str">
        <f t="shared" si="3573"/>
        <v/>
      </c>
      <c r="V2653" s="65" t="str">
        <f t="shared" si="3573"/>
        <v/>
      </c>
      <c r="W2653" s="65" t="str">
        <f t="shared" si="3573"/>
        <v/>
      </c>
      <c r="X2653" s="65" t="str">
        <f t="shared" si="3573"/>
        <v/>
      </c>
      <c r="Y2653" s="65" t="str">
        <f t="shared" si="3573"/>
        <v/>
      </c>
      <c r="Z2653" s="65" t="str">
        <f t="shared" si="3573"/>
        <v/>
      </c>
    </row>
    <row r="2654">
      <c r="B2654" s="23"/>
      <c r="C2654" s="9"/>
      <c r="D2654" s="9"/>
      <c r="E2654" s="9"/>
      <c r="F2654" s="2"/>
      <c r="G2654" s="3"/>
      <c r="I2654" s="64" t="str">
        <f t="shared" si="4"/>
        <v/>
      </c>
      <c r="J2654" s="13" t="str">
        <f t="shared" si="1840"/>
        <v/>
      </c>
      <c r="K2654" s="13" t="str">
        <f t="shared" si="1879"/>
        <v/>
      </c>
      <c r="L2654" s="65" t="str">
        <f t="shared" ref="L2654:Z2654" si="3574">if($E2654="","",if($E2654="Injured",if(and(L$1=year(today()),L$1&lt;=$I2654,L$1&gt;=$H2654),0,if(and(L$1&lt;=$I2654,L$1&gt;=$H2654),$F2654,"")),if($E2654="Dropped",if(and(L$1&lt;=$I2654,L$1&gt;=$H2654),if(Year($D2654)=L$1,$F2654*0.8,if((year($D2654)+1)=L$1,$F2654*0.6,$F2654*0.4)) ,""),if($E2654="Minors",0,if($E2654="FA Contract",if(and(L$1&lt;=$I2654,L$1&gt;=$H2654),$F2654,""),if($E2654="YP Contract",if(L$1=$H2654,500000,if(L$1=($H2654+1),1000000,if(L$1=($H2654+2),1500000,"")))))))))</f>
        <v/>
      </c>
      <c r="M2654" s="65" t="str">
        <f t="shared" si="3574"/>
        <v/>
      </c>
      <c r="N2654" s="65" t="str">
        <f t="shared" si="3574"/>
        <v/>
      </c>
      <c r="O2654" s="65" t="str">
        <f t="shared" si="3574"/>
        <v/>
      </c>
      <c r="P2654" s="65" t="str">
        <f t="shared" si="3574"/>
        <v/>
      </c>
      <c r="Q2654" s="65" t="str">
        <f t="shared" si="3574"/>
        <v/>
      </c>
      <c r="R2654" s="65" t="str">
        <f t="shared" si="3574"/>
        <v/>
      </c>
      <c r="S2654" s="65" t="str">
        <f t="shared" si="3574"/>
        <v/>
      </c>
      <c r="T2654" s="65" t="str">
        <f t="shared" si="3574"/>
        <v/>
      </c>
      <c r="U2654" s="65" t="str">
        <f t="shared" si="3574"/>
        <v/>
      </c>
      <c r="V2654" s="65" t="str">
        <f t="shared" si="3574"/>
        <v/>
      </c>
      <c r="W2654" s="65" t="str">
        <f t="shared" si="3574"/>
        <v/>
      </c>
      <c r="X2654" s="65" t="str">
        <f t="shared" si="3574"/>
        <v/>
      </c>
      <c r="Y2654" s="65" t="str">
        <f t="shared" si="3574"/>
        <v/>
      </c>
      <c r="Z2654" s="65" t="str">
        <f t="shared" si="3574"/>
        <v/>
      </c>
    </row>
    <row r="2655">
      <c r="B2655" s="23"/>
      <c r="C2655" s="9"/>
      <c r="D2655" s="9"/>
      <c r="E2655" s="9"/>
      <c r="F2655" s="2"/>
      <c r="G2655" s="3"/>
      <c r="I2655" s="64" t="str">
        <f t="shared" si="4"/>
        <v/>
      </c>
      <c r="J2655" s="13" t="str">
        <f t="shared" si="1840"/>
        <v/>
      </c>
      <c r="K2655" s="13" t="str">
        <f t="shared" si="1879"/>
        <v/>
      </c>
      <c r="L2655" s="65" t="str">
        <f t="shared" ref="L2655:Z2655" si="3575">if($E2655="","",if($E2655="Injured",if(and(L$1=year(today()),L$1&lt;=$I2655,L$1&gt;=$H2655),0,if(and(L$1&lt;=$I2655,L$1&gt;=$H2655),$F2655,"")),if($E2655="Dropped",if(and(L$1&lt;=$I2655,L$1&gt;=$H2655),if(Year($D2655)=L$1,$F2655*0.8,if((year($D2655)+1)=L$1,$F2655*0.6,$F2655*0.4)) ,""),if($E2655="Minors",0,if($E2655="FA Contract",if(and(L$1&lt;=$I2655,L$1&gt;=$H2655),$F2655,""),if($E2655="YP Contract",if(L$1=$H2655,500000,if(L$1=($H2655+1),1000000,if(L$1=($H2655+2),1500000,"")))))))))</f>
        <v/>
      </c>
      <c r="M2655" s="65" t="str">
        <f t="shared" si="3575"/>
        <v/>
      </c>
      <c r="N2655" s="65" t="str">
        <f t="shared" si="3575"/>
        <v/>
      </c>
      <c r="O2655" s="65" t="str">
        <f t="shared" si="3575"/>
        <v/>
      </c>
      <c r="P2655" s="65" t="str">
        <f t="shared" si="3575"/>
        <v/>
      </c>
      <c r="Q2655" s="65" t="str">
        <f t="shared" si="3575"/>
        <v/>
      </c>
      <c r="R2655" s="65" t="str">
        <f t="shared" si="3575"/>
        <v/>
      </c>
      <c r="S2655" s="65" t="str">
        <f t="shared" si="3575"/>
        <v/>
      </c>
      <c r="T2655" s="65" t="str">
        <f t="shared" si="3575"/>
        <v/>
      </c>
      <c r="U2655" s="65" t="str">
        <f t="shared" si="3575"/>
        <v/>
      </c>
      <c r="V2655" s="65" t="str">
        <f t="shared" si="3575"/>
        <v/>
      </c>
      <c r="W2655" s="65" t="str">
        <f t="shared" si="3575"/>
        <v/>
      </c>
      <c r="X2655" s="65" t="str">
        <f t="shared" si="3575"/>
        <v/>
      </c>
      <c r="Y2655" s="65" t="str">
        <f t="shared" si="3575"/>
        <v/>
      </c>
      <c r="Z2655" s="65" t="str">
        <f t="shared" si="3575"/>
        <v/>
      </c>
    </row>
    <row r="2656">
      <c r="B2656" s="23"/>
      <c r="C2656" s="9"/>
      <c r="D2656" s="9"/>
      <c r="E2656" s="9"/>
      <c r="F2656" s="2"/>
      <c r="G2656" s="3"/>
      <c r="I2656" s="64" t="str">
        <f t="shared" si="4"/>
        <v/>
      </c>
      <c r="J2656" s="13" t="str">
        <f t="shared" si="1840"/>
        <v/>
      </c>
      <c r="K2656" s="13" t="str">
        <f t="shared" si="1879"/>
        <v/>
      </c>
      <c r="L2656" s="65" t="str">
        <f t="shared" ref="L2656:Z2656" si="3576">if($E2656="","",if($E2656="Injured",if(and(L$1=year(today()),L$1&lt;=$I2656,L$1&gt;=$H2656),0,if(and(L$1&lt;=$I2656,L$1&gt;=$H2656),$F2656,"")),if($E2656="Dropped",if(and(L$1&lt;=$I2656,L$1&gt;=$H2656),if(Year($D2656)=L$1,$F2656*0.8,if((year($D2656)+1)=L$1,$F2656*0.6,$F2656*0.4)) ,""),if($E2656="Minors",0,if($E2656="FA Contract",if(and(L$1&lt;=$I2656,L$1&gt;=$H2656),$F2656,""),if($E2656="YP Contract",if(L$1=$H2656,500000,if(L$1=($H2656+1),1000000,if(L$1=($H2656+2),1500000,"")))))))))</f>
        <v/>
      </c>
      <c r="M2656" s="65" t="str">
        <f t="shared" si="3576"/>
        <v/>
      </c>
      <c r="N2656" s="65" t="str">
        <f t="shared" si="3576"/>
        <v/>
      </c>
      <c r="O2656" s="65" t="str">
        <f t="shared" si="3576"/>
        <v/>
      </c>
      <c r="P2656" s="65" t="str">
        <f t="shared" si="3576"/>
        <v/>
      </c>
      <c r="Q2656" s="65" t="str">
        <f t="shared" si="3576"/>
        <v/>
      </c>
      <c r="R2656" s="65" t="str">
        <f t="shared" si="3576"/>
        <v/>
      </c>
      <c r="S2656" s="65" t="str">
        <f t="shared" si="3576"/>
        <v/>
      </c>
      <c r="T2656" s="65" t="str">
        <f t="shared" si="3576"/>
        <v/>
      </c>
      <c r="U2656" s="65" t="str">
        <f t="shared" si="3576"/>
        <v/>
      </c>
      <c r="V2656" s="65" t="str">
        <f t="shared" si="3576"/>
        <v/>
      </c>
      <c r="W2656" s="65" t="str">
        <f t="shared" si="3576"/>
        <v/>
      </c>
      <c r="X2656" s="65" t="str">
        <f t="shared" si="3576"/>
        <v/>
      </c>
      <c r="Y2656" s="65" t="str">
        <f t="shared" si="3576"/>
        <v/>
      </c>
      <c r="Z2656" s="65" t="str">
        <f t="shared" si="3576"/>
        <v/>
      </c>
    </row>
    <row r="2657">
      <c r="B2657" s="23"/>
      <c r="C2657" s="9"/>
      <c r="D2657" s="9"/>
      <c r="E2657" s="9"/>
      <c r="F2657" s="2"/>
      <c r="G2657" s="3"/>
      <c r="I2657" s="64" t="str">
        <f t="shared" si="4"/>
        <v/>
      </c>
      <c r="J2657" s="13" t="str">
        <f t="shared" si="1840"/>
        <v/>
      </c>
      <c r="K2657" s="13" t="str">
        <f t="shared" si="1879"/>
        <v/>
      </c>
      <c r="L2657" s="65" t="str">
        <f t="shared" ref="L2657:Z2657" si="3577">if($E2657="","",if($E2657="Injured",if(and(L$1=year(today()),L$1&lt;=$I2657,L$1&gt;=$H2657),0,if(and(L$1&lt;=$I2657,L$1&gt;=$H2657),$F2657,"")),if($E2657="Dropped",if(and(L$1&lt;=$I2657,L$1&gt;=$H2657),if(Year($D2657)=L$1,$F2657*0.8,if((year($D2657)+1)=L$1,$F2657*0.6,$F2657*0.4)) ,""),if($E2657="Minors",0,if($E2657="FA Contract",if(and(L$1&lt;=$I2657,L$1&gt;=$H2657),$F2657,""),if($E2657="YP Contract",if(L$1=$H2657,500000,if(L$1=($H2657+1),1000000,if(L$1=($H2657+2),1500000,"")))))))))</f>
        <v/>
      </c>
      <c r="M2657" s="65" t="str">
        <f t="shared" si="3577"/>
        <v/>
      </c>
      <c r="N2657" s="65" t="str">
        <f t="shared" si="3577"/>
        <v/>
      </c>
      <c r="O2657" s="65" t="str">
        <f t="shared" si="3577"/>
        <v/>
      </c>
      <c r="P2657" s="65" t="str">
        <f t="shared" si="3577"/>
        <v/>
      </c>
      <c r="Q2657" s="65" t="str">
        <f t="shared" si="3577"/>
        <v/>
      </c>
      <c r="R2657" s="65" t="str">
        <f t="shared" si="3577"/>
        <v/>
      </c>
      <c r="S2657" s="65" t="str">
        <f t="shared" si="3577"/>
        <v/>
      </c>
      <c r="T2657" s="65" t="str">
        <f t="shared" si="3577"/>
        <v/>
      </c>
      <c r="U2657" s="65" t="str">
        <f t="shared" si="3577"/>
        <v/>
      </c>
      <c r="V2657" s="65" t="str">
        <f t="shared" si="3577"/>
        <v/>
      </c>
      <c r="W2657" s="65" t="str">
        <f t="shared" si="3577"/>
        <v/>
      </c>
      <c r="X2657" s="65" t="str">
        <f t="shared" si="3577"/>
        <v/>
      </c>
      <c r="Y2657" s="65" t="str">
        <f t="shared" si="3577"/>
        <v/>
      </c>
      <c r="Z2657" s="65" t="str">
        <f t="shared" si="3577"/>
        <v/>
      </c>
    </row>
    <row r="2658">
      <c r="B2658" s="23"/>
      <c r="C2658" s="9"/>
      <c r="D2658" s="9"/>
      <c r="E2658" s="9"/>
      <c r="F2658" s="2"/>
      <c r="G2658" s="3"/>
      <c r="I2658" s="64" t="str">
        <f t="shared" si="4"/>
        <v/>
      </c>
      <c r="J2658" s="13" t="str">
        <f t="shared" si="1840"/>
        <v/>
      </c>
      <c r="K2658" s="13" t="str">
        <f t="shared" si="1879"/>
        <v/>
      </c>
      <c r="L2658" s="65" t="str">
        <f t="shared" ref="L2658:Z2658" si="3578">if($E2658="","",if($E2658="Injured",if(and(L$1=year(today()),L$1&lt;=$I2658,L$1&gt;=$H2658),0,if(and(L$1&lt;=$I2658,L$1&gt;=$H2658),$F2658,"")),if($E2658="Dropped",if(and(L$1&lt;=$I2658,L$1&gt;=$H2658),if(Year($D2658)=L$1,$F2658*0.8,if((year($D2658)+1)=L$1,$F2658*0.6,$F2658*0.4)) ,""),if($E2658="Minors",0,if($E2658="FA Contract",if(and(L$1&lt;=$I2658,L$1&gt;=$H2658),$F2658,""),if($E2658="YP Contract",if(L$1=$H2658,500000,if(L$1=($H2658+1),1000000,if(L$1=($H2658+2),1500000,"")))))))))</f>
        <v/>
      </c>
      <c r="M2658" s="65" t="str">
        <f t="shared" si="3578"/>
        <v/>
      </c>
      <c r="N2658" s="65" t="str">
        <f t="shared" si="3578"/>
        <v/>
      </c>
      <c r="O2658" s="65" t="str">
        <f t="shared" si="3578"/>
        <v/>
      </c>
      <c r="P2658" s="65" t="str">
        <f t="shared" si="3578"/>
        <v/>
      </c>
      <c r="Q2658" s="65" t="str">
        <f t="shared" si="3578"/>
        <v/>
      </c>
      <c r="R2658" s="65" t="str">
        <f t="shared" si="3578"/>
        <v/>
      </c>
      <c r="S2658" s="65" t="str">
        <f t="shared" si="3578"/>
        <v/>
      </c>
      <c r="T2658" s="65" t="str">
        <f t="shared" si="3578"/>
        <v/>
      </c>
      <c r="U2658" s="65" t="str">
        <f t="shared" si="3578"/>
        <v/>
      </c>
      <c r="V2658" s="65" t="str">
        <f t="shared" si="3578"/>
        <v/>
      </c>
      <c r="W2658" s="65" t="str">
        <f t="shared" si="3578"/>
        <v/>
      </c>
      <c r="X2658" s="65" t="str">
        <f t="shared" si="3578"/>
        <v/>
      </c>
      <c r="Y2658" s="65" t="str">
        <f t="shared" si="3578"/>
        <v/>
      </c>
      <c r="Z2658" s="65" t="str">
        <f t="shared" si="3578"/>
        <v/>
      </c>
    </row>
    <row r="2659">
      <c r="B2659" s="23"/>
      <c r="C2659" s="9"/>
      <c r="D2659" s="9"/>
      <c r="E2659" s="9"/>
      <c r="F2659" s="2"/>
      <c r="G2659" s="3"/>
      <c r="I2659" s="64" t="str">
        <f t="shared" si="4"/>
        <v/>
      </c>
      <c r="J2659" s="13" t="str">
        <f t="shared" si="1840"/>
        <v/>
      </c>
      <c r="K2659" s="13" t="str">
        <f t="shared" si="1879"/>
        <v/>
      </c>
      <c r="L2659" s="65" t="str">
        <f t="shared" ref="L2659:Z2659" si="3579">if($E2659="","",if($E2659="Injured",if(and(L$1=year(today()),L$1&lt;=$I2659,L$1&gt;=$H2659),0,if(and(L$1&lt;=$I2659,L$1&gt;=$H2659),$F2659,"")),if($E2659="Dropped",if(and(L$1&lt;=$I2659,L$1&gt;=$H2659),if(Year($D2659)=L$1,$F2659*0.8,if((year($D2659)+1)=L$1,$F2659*0.6,$F2659*0.4)) ,""),if($E2659="Minors",0,if($E2659="FA Contract",if(and(L$1&lt;=$I2659,L$1&gt;=$H2659),$F2659,""),if($E2659="YP Contract",if(L$1=$H2659,500000,if(L$1=($H2659+1),1000000,if(L$1=($H2659+2),1500000,"")))))))))</f>
        <v/>
      </c>
      <c r="M2659" s="65" t="str">
        <f t="shared" si="3579"/>
        <v/>
      </c>
      <c r="N2659" s="65" t="str">
        <f t="shared" si="3579"/>
        <v/>
      </c>
      <c r="O2659" s="65" t="str">
        <f t="shared" si="3579"/>
        <v/>
      </c>
      <c r="P2659" s="65" t="str">
        <f t="shared" si="3579"/>
        <v/>
      </c>
      <c r="Q2659" s="65" t="str">
        <f t="shared" si="3579"/>
        <v/>
      </c>
      <c r="R2659" s="65" t="str">
        <f t="shared" si="3579"/>
        <v/>
      </c>
      <c r="S2659" s="65" t="str">
        <f t="shared" si="3579"/>
        <v/>
      </c>
      <c r="T2659" s="65" t="str">
        <f t="shared" si="3579"/>
        <v/>
      </c>
      <c r="U2659" s="65" t="str">
        <f t="shared" si="3579"/>
        <v/>
      </c>
      <c r="V2659" s="65" t="str">
        <f t="shared" si="3579"/>
        <v/>
      </c>
      <c r="W2659" s="65" t="str">
        <f t="shared" si="3579"/>
        <v/>
      </c>
      <c r="X2659" s="65" t="str">
        <f t="shared" si="3579"/>
        <v/>
      </c>
      <c r="Y2659" s="65" t="str">
        <f t="shared" si="3579"/>
        <v/>
      </c>
      <c r="Z2659" s="65" t="str">
        <f t="shared" si="3579"/>
        <v/>
      </c>
    </row>
    <row r="2660">
      <c r="B2660" s="23"/>
      <c r="C2660" s="9"/>
      <c r="D2660" s="9"/>
      <c r="E2660" s="9"/>
      <c r="F2660" s="2"/>
      <c r="G2660" s="3"/>
      <c r="I2660" s="64" t="str">
        <f t="shared" si="4"/>
        <v/>
      </c>
      <c r="J2660" s="13" t="str">
        <f t="shared" si="1840"/>
        <v/>
      </c>
      <c r="K2660" s="13" t="str">
        <f t="shared" si="1879"/>
        <v/>
      </c>
      <c r="L2660" s="65" t="str">
        <f t="shared" ref="L2660:Z2660" si="3580">if($E2660="","",if($E2660="Injured",if(and(L$1=year(today()),L$1&lt;=$I2660,L$1&gt;=$H2660),0,if(and(L$1&lt;=$I2660,L$1&gt;=$H2660),$F2660,"")),if($E2660="Dropped",if(and(L$1&lt;=$I2660,L$1&gt;=$H2660),if(Year($D2660)=L$1,$F2660*0.8,if((year($D2660)+1)=L$1,$F2660*0.6,$F2660*0.4)) ,""),if($E2660="Minors",0,if($E2660="FA Contract",if(and(L$1&lt;=$I2660,L$1&gt;=$H2660),$F2660,""),if($E2660="YP Contract",if(L$1=$H2660,500000,if(L$1=($H2660+1),1000000,if(L$1=($H2660+2),1500000,"")))))))))</f>
        <v/>
      </c>
      <c r="M2660" s="65" t="str">
        <f t="shared" si="3580"/>
        <v/>
      </c>
      <c r="N2660" s="65" t="str">
        <f t="shared" si="3580"/>
        <v/>
      </c>
      <c r="O2660" s="65" t="str">
        <f t="shared" si="3580"/>
        <v/>
      </c>
      <c r="P2660" s="65" t="str">
        <f t="shared" si="3580"/>
        <v/>
      </c>
      <c r="Q2660" s="65" t="str">
        <f t="shared" si="3580"/>
        <v/>
      </c>
      <c r="R2660" s="65" t="str">
        <f t="shared" si="3580"/>
        <v/>
      </c>
      <c r="S2660" s="65" t="str">
        <f t="shared" si="3580"/>
        <v/>
      </c>
      <c r="T2660" s="65" t="str">
        <f t="shared" si="3580"/>
        <v/>
      </c>
      <c r="U2660" s="65" t="str">
        <f t="shared" si="3580"/>
        <v/>
      </c>
      <c r="V2660" s="65" t="str">
        <f t="shared" si="3580"/>
        <v/>
      </c>
      <c r="W2660" s="65" t="str">
        <f t="shared" si="3580"/>
        <v/>
      </c>
      <c r="X2660" s="65" t="str">
        <f t="shared" si="3580"/>
        <v/>
      </c>
      <c r="Y2660" s="65" t="str">
        <f t="shared" si="3580"/>
        <v/>
      </c>
      <c r="Z2660" s="65" t="str">
        <f t="shared" si="3580"/>
        <v/>
      </c>
    </row>
    <row r="2661">
      <c r="B2661" s="23"/>
      <c r="C2661" s="9"/>
      <c r="D2661" s="9"/>
      <c r="E2661" s="9"/>
      <c r="F2661" s="2"/>
      <c r="G2661" s="3"/>
      <c r="I2661" s="64" t="str">
        <f t="shared" si="4"/>
        <v/>
      </c>
      <c r="J2661" s="13" t="str">
        <f t="shared" si="1840"/>
        <v/>
      </c>
      <c r="K2661" s="13" t="str">
        <f t="shared" si="1879"/>
        <v/>
      </c>
      <c r="L2661" s="65" t="str">
        <f t="shared" ref="L2661:Z2661" si="3581">if($E2661="","",if($E2661="Injured",if(and(L$1=year(today()),L$1&lt;=$I2661,L$1&gt;=$H2661),0,if(and(L$1&lt;=$I2661,L$1&gt;=$H2661),$F2661,"")),if($E2661="Dropped",if(and(L$1&lt;=$I2661,L$1&gt;=$H2661),if(Year($D2661)=L$1,$F2661*0.8,if((year($D2661)+1)=L$1,$F2661*0.6,$F2661*0.4)) ,""),if($E2661="Minors",0,if($E2661="FA Contract",if(and(L$1&lt;=$I2661,L$1&gt;=$H2661),$F2661,""),if($E2661="YP Contract",if(L$1=$H2661,500000,if(L$1=($H2661+1),1000000,if(L$1=($H2661+2),1500000,"")))))))))</f>
        <v/>
      </c>
      <c r="M2661" s="65" t="str">
        <f t="shared" si="3581"/>
        <v/>
      </c>
      <c r="N2661" s="65" t="str">
        <f t="shared" si="3581"/>
        <v/>
      </c>
      <c r="O2661" s="65" t="str">
        <f t="shared" si="3581"/>
        <v/>
      </c>
      <c r="P2661" s="65" t="str">
        <f t="shared" si="3581"/>
        <v/>
      </c>
      <c r="Q2661" s="65" t="str">
        <f t="shared" si="3581"/>
        <v/>
      </c>
      <c r="R2661" s="65" t="str">
        <f t="shared" si="3581"/>
        <v/>
      </c>
      <c r="S2661" s="65" t="str">
        <f t="shared" si="3581"/>
        <v/>
      </c>
      <c r="T2661" s="65" t="str">
        <f t="shared" si="3581"/>
        <v/>
      </c>
      <c r="U2661" s="65" t="str">
        <f t="shared" si="3581"/>
        <v/>
      </c>
      <c r="V2661" s="65" t="str">
        <f t="shared" si="3581"/>
        <v/>
      </c>
      <c r="W2661" s="65" t="str">
        <f t="shared" si="3581"/>
        <v/>
      </c>
      <c r="X2661" s="65" t="str">
        <f t="shared" si="3581"/>
        <v/>
      </c>
      <c r="Y2661" s="65" t="str">
        <f t="shared" si="3581"/>
        <v/>
      </c>
      <c r="Z2661" s="65" t="str">
        <f t="shared" si="3581"/>
        <v/>
      </c>
    </row>
    <row r="2662">
      <c r="B2662" s="23"/>
      <c r="C2662" s="9"/>
      <c r="D2662" s="9"/>
      <c r="E2662" s="9"/>
      <c r="F2662" s="2"/>
      <c r="G2662" s="3"/>
      <c r="I2662" s="64" t="str">
        <f t="shared" si="4"/>
        <v/>
      </c>
      <c r="J2662" s="13" t="str">
        <f t="shared" si="1840"/>
        <v/>
      </c>
      <c r="K2662" s="13" t="str">
        <f t="shared" si="1879"/>
        <v/>
      </c>
      <c r="L2662" s="65" t="str">
        <f t="shared" ref="L2662:Z2662" si="3582">if($E2662="","",if($E2662="Injured",if(and(L$1=year(today()),L$1&lt;=$I2662,L$1&gt;=$H2662),0,if(and(L$1&lt;=$I2662,L$1&gt;=$H2662),$F2662,"")),if($E2662="Dropped",if(and(L$1&lt;=$I2662,L$1&gt;=$H2662),if(Year($D2662)=L$1,$F2662*0.8,if((year($D2662)+1)=L$1,$F2662*0.6,$F2662*0.4)) ,""),if($E2662="Minors",0,if($E2662="FA Contract",if(and(L$1&lt;=$I2662,L$1&gt;=$H2662),$F2662,""),if($E2662="YP Contract",if(L$1=$H2662,500000,if(L$1=($H2662+1),1000000,if(L$1=($H2662+2),1500000,"")))))))))</f>
        <v/>
      </c>
      <c r="M2662" s="65" t="str">
        <f t="shared" si="3582"/>
        <v/>
      </c>
      <c r="N2662" s="65" t="str">
        <f t="shared" si="3582"/>
        <v/>
      </c>
      <c r="O2662" s="65" t="str">
        <f t="shared" si="3582"/>
        <v/>
      </c>
      <c r="P2662" s="65" t="str">
        <f t="shared" si="3582"/>
        <v/>
      </c>
      <c r="Q2662" s="65" t="str">
        <f t="shared" si="3582"/>
        <v/>
      </c>
      <c r="R2662" s="65" t="str">
        <f t="shared" si="3582"/>
        <v/>
      </c>
      <c r="S2662" s="65" t="str">
        <f t="shared" si="3582"/>
        <v/>
      </c>
      <c r="T2662" s="65" t="str">
        <f t="shared" si="3582"/>
        <v/>
      </c>
      <c r="U2662" s="65" t="str">
        <f t="shared" si="3582"/>
        <v/>
      </c>
      <c r="V2662" s="65" t="str">
        <f t="shared" si="3582"/>
        <v/>
      </c>
      <c r="W2662" s="65" t="str">
        <f t="shared" si="3582"/>
        <v/>
      </c>
      <c r="X2662" s="65" t="str">
        <f t="shared" si="3582"/>
        <v/>
      </c>
      <c r="Y2662" s="65" t="str">
        <f t="shared" si="3582"/>
        <v/>
      </c>
      <c r="Z2662" s="65" t="str">
        <f t="shared" si="3582"/>
        <v/>
      </c>
    </row>
    <row r="2663">
      <c r="B2663" s="23"/>
      <c r="C2663" s="9"/>
      <c r="D2663" s="9"/>
      <c r="E2663" s="9"/>
      <c r="F2663" s="2"/>
      <c r="G2663" s="3"/>
      <c r="I2663" s="64" t="str">
        <f t="shared" si="4"/>
        <v/>
      </c>
      <c r="J2663" s="13" t="str">
        <f t="shared" si="1840"/>
        <v/>
      </c>
      <c r="K2663" s="13" t="str">
        <f t="shared" si="1879"/>
        <v/>
      </c>
      <c r="L2663" s="65" t="str">
        <f t="shared" ref="L2663:Z2663" si="3583">if($E2663="","",if($E2663="Injured",if(and(L$1=year(today()),L$1&lt;=$I2663,L$1&gt;=$H2663),0,if(and(L$1&lt;=$I2663,L$1&gt;=$H2663),$F2663,"")),if($E2663="Dropped",if(and(L$1&lt;=$I2663,L$1&gt;=$H2663),if(Year($D2663)=L$1,$F2663*0.8,if((year($D2663)+1)=L$1,$F2663*0.6,$F2663*0.4)) ,""),if($E2663="Minors",0,if($E2663="FA Contract",if(and(L$1&lt;=$I2663,L$1&gt;=$H2663),$F2663,""),if($E2663="YP Contract",if(L$1=$H2663,500000,if(L$1=($H2663+1),1000000,if(L$1=($H2663+2),1500000,"")))))))))</f>
        <v/>
      </c>
      <c r="M2663" s="65" t="str">
        <f t="shared" si="3583"/>
        <v/>
      </c>
      <c r="N2663" s="65" t="str">
        <f t="shared" si="3583"/>
        <v/>
      </c>
      <c r="O2663" s="65" t="str">
        <f t="shared" si="3583"/>
        <v/>
      </c>
      <c r="P2663" s="65" t="str">
        <f t="shared" si="3583"/>
        <v/>
      </c>
      <c r="Q2663" s="65" t="str">
        <f t="shared" si="3583"/>
        <v/>
      </c>
      <c r="R2663" s="65" t="str">
        <f t="shared" si="3583"/>
        <v/>
      </c>
      <c r="S2663" s="65" t="str">
        <f t="shared" si="3583"/>
        <v/>
      </c>
      <c r="T2663" s="65" t="str">
        <f t="shared" si="3583"/>
        <v/>
      </c>
      <c r="U2663" s="65" t="str">
        <f t="shared" si="3583"/>
        <v/>
      </c>
      <c r="V2663" s="65" t="str">
        <f t="shared" si="3583"/>
        <v/>
      </c>
      <c r="W2663" s="65" t="str">
        <f t="shared" si="3583"/>
        <v/>
      </c>
      <c r="X2663" s="65" t="str">
        <f t="shared" si="3583"/>
        <v/>
      </c>
      <c r="Y2663" s="65" t="str">
        <f t="shared" si="3583"/>
        <v/>
      </c>
      <c r="Z2663" s="65" t="str">
        <f t="shared" si="3583"/>
        <v/>
      </c>
    </row>
    <row r="2664">
      <c r="B2664" s="23"/>
      <c r="C2664" s="9"/>
      <c r="D2664" s="9"/>
      <c r="E2664" s="9"/>
      <c r="F2664" s="2"/>
      <c r="G2664" s="3"/>
      <c r="I2664" s="64" t="str">
        <f t="shared" si="4"/>
        <v/>
      </c>
      <c r="J2664" s="13" t="str">
        <f t="shared" si="1840"/>
        <v/>
      </c>
      <c r="K2664" s="13" t="str">
        <f t="shared" si="1879"/>
        <v/>
      </c>
      <c r="L2664" s="65" t="str">
        <f t="shared" ref="L2664:Z2664" si="3584">if($E2664="","",if($E2664="Injured",if(and(L$1=year(today()),L$1&lt;=$I2664,L$1&gt;=$H2664),0,if(and(L$1&lt;=$I2664,L$1&gt;=$H2664),$F2664,"")),if($E2664="Dropped",if(and(L$1&lt;=$I2664,L$1&gt;=$H2664),if(Year($D2664)=L$1,$F2664*0.8,if((year($D2664)+1)=L$1,$F2664*0.6,$F2664*0.4)) ,""),if($E2664="Minors",0,if($E2664="FA Contract",if(and(L$1&lt;=$I2664,L$1&gt;=$H2664),$F2664,""),if($E2664="YP Contract",if(L$1=$H2664,500000,if(L$1=($H2664+1),1000000,if(L$1=($H2664+2),1500000,"")))))))))</f>
        <v/>
      </c>
      <c r="M2664" s="65" t="str">
        <f t="shared" si="3584"/>
        <v/>
      </c>
      <c r="N2664" s="65" t="str">
        <f t="shared" si="3584"/>
        <v/>
      </c>
      <c r="O2664" s="65" t="str">
        <f t="shared" si="3584"/>
        <v/>
      </c>
      <c r="P2664" s="65" t="str">
        <f t="shared" si="3584"/>
        <v/>
      </c>
      <c r="Q2664" s="65" t="str">
        <f t="shared" si="3584"/>
        <v/>
      </c>
      <c r="R2664" s="65" t="str">
        <f t="shared" si="3584"/>
        <v/>
      </c>
      <c r="S2664" s="65" t="str">
        <f t="shared" si="3584"/>
        <v/>
      </c>
      <c r="T2664" s="65" t="str">
        <f t="shared" si="3584"/>
        <v/>
      </c>
      <c r="U2664" s="65" t="str">
        <f t="shared" si="3584"/>
        <v/>
      </c>
      <c r="V2664" s="65" t="str">
        <f t="shared" si="3584"/>
        <v/>
      </c>
      <c r="W2664" s="65" t="str">
        <f t="shared" si="3584"/>
        <v/>
      </c>
      <c r="X2664" s="65" t="str">
        <f t="shared" si="3584"/>
        <v/>
      </c>
      <c r="Y2664" s="65" t="str">
        <f t="shared" si="3584"/>
        <v/>
      </c>
      <c r="Z2664" s="65" t="str">
        <f t="shared" si="3584"/>
        <v/>
      </c>
    </row>
    <row r="2665">
      <c r="B2665" s="23"/>
      <c r="C2665" s="9"/>
      <c r="D2665" s="9"/>
      <c r="E2665" s="9"/>
      <c r="F2665" s="2"/>
      <c r="G2665" s="3"/>
      <c r="I2665" s="64" t="str">
        <f t="shared" si="4"/>
        <v/>
      </c>
      <c r="J2665" s="13" t="str">
        <f t="shared" si="1840"/>
        <v/>
      </c>
      <c r="K2665" s="13" t="str">
        <f t="shared" si="1879"/>
        <v/>
      </c>
      <c r="L2665" s="65" t="str">
        <f t="shared" ref="L2665:Z2665" si="3585">if($E2665="","",if($E2665="Injured",if(and(L$1=year(today()),L$1&lt;=$I2665,L$1&gt;=$H2665),0,if(and(L$1&lt;=$I2665,L$1&gt;=$H2665),$F2665,"")),if($E2665="Dropped",if(and(L$1&lt;=$I2665,L$1&gt;=$H2665),if(Year($D2665)=L$1,$F2665*0.8,if((year($D2665)+1)=L$1,$F2665*0.6,$F2665*0.4)) ,""),if($E2665="Minors",0,if($E2665="FA Contract",if(and(L$1&lt;=$I2665,L$1&gt;=$H2665),$F2665,""),if($E2665="YP Contract",if(L$1=$H2665,500000,if(L$1=($H2665+1),1000000,if(L$1=($H2665+2),1500000,"")))))))))</f>
        <v/>
      </c>
      <c r="M2665" s="65" t="str">
        <f t="shared" si="3585"/>
        <v/>
      </c>
      <c r="N2665" s="65" t="str">
        <f t="shared" si="3585"/>
        <v/>
      </c>
      <c r="O2665" s="65" t="str">
        <f t="shared" si="3585"/>
        <v/>
      </c>
      <c r="P2665" s="65" t="str">
        <f t="shared" si="3585"/>
        <v/>
      </c>
      <c r="Q2665" s="65" t="str">
        <f t="shared" si="3585"/>
        <v/>
      </c>
      <c r="R2665" s="65" t="str">
        <f t="shared" si="3585"/>
        <v/>
      </c>
      <c r="S2665" s="65" t="str">
        <f t="shared" si="3585"/>
        <v/>
      </c>
      <c r="T2665" s="65" t="str">
        <f t="shared" si="3585"/>
        <v/>
      </c>
      <c r="U2665" s="65" t="str">
        <f t="shared" si="3585"/>
        <v/>
      </c>
      <c r="V2665" s="65" t="str">
        <f t="shared" si="3585"/>
        <v/>
      </c>
      <c r="W2665" s="65" t="str">
        <f t="shared" si="3585"/>
        <v/>
      </c>
      <c r="X2665" s="65" t="str">
        <f t="shared" si="3585"/>
        <v/>
      </c>
      <c r="Y2665" s="65" t="str">
        <f t="shared" si="3585"/>
        <v/>
      </c>
      <c r="Z2665" s="65" t="str">
        <f t="shared" si="3585"/>
        <v/>
      </c>
    </row>
    <row r="2666">
      <c r="B2666" s="23"/>
      <c r="C2666" s="9"/>
      <c r="D2666" s="9"/>
      <c r="E2666" s="9"/>
      <c r="F2666" s="2"/>
      <c r="G2666" s="3"/>
      <c r="I2666" s="64" t="str">
        <f t="shared" si="4"/>
        <v/>
      </c>
      <c r="J2666" s="13" t="str">
        <f t="shared" si="1840"/>
        <v/>
      </c>
      <c r="K2666" s="13" t="str">
        <f t="shared" si="1879"/>
        <v/>
      </c>
      <c r="L2666" s="65" t="str">
        <f t="shared" ref="L2666:Z2666" si="3586">if($E2666="","",if($E2666="Injured",if(and(L$1=year(today()),L$1&lt;=$I2666,L$1&gt;=$H2666),0,if(and(L$1&lt;=$I2666,L$1&gt;=$H2666),$F2666,"")),if($E2666="Dropped",if(and(L$1&lt;=$I2666,L$1&gt;=$H2666),if(Year($D2666)=L$1,$F2666*0.8,if((year($D2666)+1)=L$1,$F2666*0.6,$F2666*0.4)) ,""),if($E2666="Minors",0,if($E2666="FA Contract",if(and(L$1&lt;=$I2666,L$1&gt;=$H2666),$F2666,""),if($E2666="YP Contract",if(L$1=$H2666,500000,if(L$1=($H2666+1),1000000,if(L$1=($H2666+2),1500000,"")))))))))</f>
        <v/>
      </c>
      <c r="M2666" s="65" t="str">
        <f t="shared" si="3586"/>
        <v/>
      </c>
      <c r="N2666" s="65" t="str">
        <f t="shared" si="3586"/>
        <v/>
      </c>
      <c r="O2666" s="65" t="str">
        <f t="shared" si="3586"/>
        <v/>
      </c>
      <c r="P2666" s="65" t="str">
        <f t="shared" si="3586"/>
        <v/>
      </c>
      <c r="Q2666" s="65" t="str">
        <f t="shared" si="3586"/>
        <v/>
      </c>
      <c r="R2666" s="65" t="str">
        <f t="shared" si="3586"/>
        <v/>
      </c>
      <c r="S2666" s="65" t="str">
        <f t="shared" si="3586"/>
        <v/>
      </c>
      <c r="T2666" s="65" t="str">
        <f t="shared" si="3586"/>
        <v/>
      </c>
      <c r="U2666" s="65" t="str">
        <f t="shared" si="3586"/>
        <v/>
      </c>
      <c r="V2666" s="65" t="str">
        <f t="shared" si="3586"/>
        <v/>
      </c>
      <c r="W2666" s="65" t="str">
        <f t="shared" si="3586"/>
        <v/>
      </c>
      <c r="X2666" s="65" t="str">
        <f t="shared" si="3586"/>
        <v/>
      </c>
      <c r="Y2666" s="65" t="str">
        <f t="shared" si="3586"/>
        <v/>
      </c>
      <c r="Z2666" s="65" t="str">
        <f t="shared" si="3586"/>
        <v/>
      </c>
    </row>
    <row r="2667">
      <c r="B2667" s="23"/>
      <c r="C2667" s="9"/>
      <c r="D2667" s="9"/>
      <c r="E2667" s="9"/>
      <c r="F2667" s="2"/>
      <c r="G2667" s="3"/>
      <c r="I2667" s="64" t="str">
        <f t="shared" si="4"/>
        <v/>
      </c>
      <c r="J2667" s="13" t="str">
        <f t="shared" si="1840"/>
        <v/>
      </c>
      <c r="K2667" s="13" t="str">
        <f t="shared" si="1879"/>
        <v/>
      </c>
      <c r="L2667" s="65" t="str">
        <f t="shared" ref="L2667:Z2667" si="3587">if($E2667="","",if($E2667="Injured",if(and(L$1=year(today()),L$1&lt;=$I2667,L$1&gt;=$H2667),0,if(and(L$1&lt;=$I2667,L$1&gt;=$H2667),$F2667,"")),if($E2667="Dropped",if(and(L$1&lt;=$I2667,L$1&gt;=$H2667),if(Year($D2667)=L$1,$F2667*0.8,if((year($D2667)+1)=L$1,$F2667*0.6,$F2667*0.4)) ,""),if($E2667="Minors",0,if($E2667="FA Contract",if(and(L$1&lt;=$I2667,L$1&gt;=$H2667),$F2667,""),if($E2667="YP Contract",if(L$1=$H2667,500000,if(L$1=($H2667+1),1000000,if(L$1=($H2667+2),1500000,"")))))))))</f>
        <v/>
      </c>
      <c r="M2667" s="65" t="str">
        <f t="shared" si="3587"/>
        <v/>
      </c>
      <c r="N2667" s="65" t="str">
        <f t="shared" si="3587"/>
        <v/>
      </c>
      <c r="O2667" s="65" t="str">
        <f t="shared" si="3587"/>
        <v/>
      </c>
      <c r="P2667" s="65" t="str">
        <f t="shared" si="3587"/>
        <v/>
      </c>
      <c r="Q2667" s="65" t="str">
        <f t="shared" si="3587"/>
        <v/>
      </c>
      <c r="R2667" s="65" t="str">
        <f t="shared" si="3587"/>
        <v/>
      </c>
      <c r="S2667" s="65" t="str">
        <f t="shared" si="3587"/>
        <v/>
      </c>
      <c r="T2667" s="65" t="str">
        <f t="shared" si="3587"/>
        <v/>
      </c>
      <c r="U2667" s="65" t="str">
        <f t="shared" si="3587"/>
        <v/>
      </c>
      <c r="V2667" s="65" t="str">
        <f t="shared" si="3587"/>
        <v/>
      </c>
      <c r="W2667" s="65" t="str">
        <f t="shared" si="3587"/>
        <v/>
      </c>
      <c r="X2667" s="65" t="str">
        <f t="shared" si="3587"/>
        <v/>
      </c>
      <c r="Y2667" s="65" t="str">
        <f t="shared" si="3587"/>
        <v/>
      </c>
      <c r="Z2667" s="65" t="str">
        <f t="shared" si="3587"/>
        <v/>
      </c>
    </row>
    <row r="2668">
      <c r="B2668" s="23"/>
      <c r="C2668" s="9"/>
      <c r="D2668" s="9"/>
      <c r="E2668" s="9"/>
      <c r="F2668" s="2"/>
      <c r="G2668" s="3"/>
      <c r="I2668" s="64" t="str">
        <f t="shared" si="4"/>
        <v/>
      </c>
      <c r="J2668" s="13" t="str">
        <f t="shared" si="1840"/>
        <v/>
      </c>
      <c r="K2668" s="13" t="str">
        <f t="shared" si="1879"/>
        <v/>
      </c>
      <c r="L2668" s="65" t="str">
        <f t="shared" ref="L2668:Z2668" si="3588">if($E2668="","",if($E2668="Injured",if(and(L$1=year(today()),L$1&lt;=$I2668,L$1&gt;=$H2668),0,if(and(L$1&lt;=$I2668,L$1&gt;=$H2668),$F2668,"")),if($E2668="Dropped",if(and(L$1&lt;=$I2668,L$1&gt;=$H2668),if(Year($D2668)=L$1,$F2668*0.8,if((year($D2668)+1)=L$1,$F2668*0.6,$F2668*0.4)) ,""),if($E2668="Minors",0,if($E2668="FA Contract",if(and(L$1&lt;=$I2668,L$1&gt;=$H2668),$F2668,""),if($E2668="YP Contract",if(L$1=$H2668,500000,if(L$1=($H2668+1),1000000,if(L$1=($H2668+2),1500000,"")))))))))</f>
        <v/>
      </c>
      <c r="M2668" s="65" t="str">
        <f t="shared" si="3588"/>
        <v/>
      </c>
      <c r="N2668" s="65" t="str">
        <f t="shared" si="3588"/>
        <v/>
      </c>
      <c r="O2668" s="65" t="str">
        <f t="shared" si="3588"/>
        <v/>
      </c>
      <c r="P2668" s="65" t="str">
        <f t="shared" si="3588"/>
        <v/>
      </c>
      <c r="Q2668" s="65" t="str">
        <f t="shared" si="3588"/>
        <v/>
      </c>
      <c r="R2668" s="65" t="str">
        <f t="shared" si="3588"/>
        <v/>
      </c>
      <c r="S2668" s="65" t="str">
        <f t="shared" si="3588"/>
        <v/>
      </c>
      <c r="T2668" s="65" t="str">
        <f t="shared" si="3588"/>
        <v/>
      </c>
      <c r="U2668" s="65" t="str">
        <f t="shared" si="3588"/>
        <v/>
      </c>
      <c r="V2668" s="65" t="str">
        <f t="shared" si="3588"/>
        <v/>
      </c>
      <c r="W2668" s="65" t="str">
        <f t="shared" si="3588"/>
        <v/>
      </c>
      <c r="X2668" s="65" t="str">
        <f t="shared" si="3588"/>
        <v/>
      </c>
      <c r="Y2668" s="65" t="str">
        <f t="shared" si="3588"/>
        <v/>
      </c>
      <c r="Z2668" s="65" t="str">
        <f t="shared" si="3588"/>
        <v/>
      </c>
    </row>
    <row r="2669">
      <c r="B2669" s="23"/>
      <c r="C2669" s="9"/>
      <c r="D2669" s="9"/>
      <c r="E2669" s="9"/>
      <c r="F2669" s="2"/>
      <c r="G2669" s="3"/>
      <c r="I2669" s="64" t="str">
        <f t="shared" si="4"/>
        <v/>
      </c>
      <c r="J2669" s="13" t="str">
        <f t="shared" si="1840"/>
        <v/>
      </c>
      <c r="K2669" s="13" t="str">
        <f t="shared" si="1879"/>
        <v/>
      </c>
      <c r="L2669" s="65" t="str">
        <f t="shared" ref="L2669:Z2669" si="3589">if($E2669="","",if($E2669="Injured",if(and(L$1=year(today()),L$1&lt;=$I2669,L$1&gt;=$H2669),0,if(and(L$1&lt;=$I2669,L$1&gt;=$H2669),$F2669,"")),if($E2669="Dropped",if(and(L$1&lt;=$I2669,L$1&gt;=$H2669),if(Year($D2669)=L$1,$F2669*0.8,if((year($D2669)+1)=L$1,$F2669*0.6,$F2669*0.4)) ,""),if($E2669="Minors",0,if($E2669="FA Contract",if(and(L$1&lt;=$I2669,L$1&gt;=$H2669),$F2669,""),if($E2669="YP Contract",if(L$1=$H2669,500000,if(L$1=($H2669+1),1000000,if(L$1=($H2669+2),1500000,"")))))))))</f>
        <v/>
      </c>
      <c r="M2669" s="65" t="str">
        <f t="shared" si="3589"/>
        <v/>
      </c>
      <c r="N2669" s="65" t="str">
        <f t="shared" si="3589"/>
        <v/>
      </c>
      <c r="O2669" s="65" t="str">
        <f t="shared" si="3589"/>
        <v/>
      </c>
      <c r="P2669" s="65" t="str">
        <f t="shared" si="3589"/>
        <v/>
      </c>
      <c r="Q2669" s="65" t="str">
        <f t="shared" si="3589"/>
        <v/>
      </c>
      <c r="R2669" s="65" t="str">
        <f t="shared" si="3589"/>
        <v/>
      </c>
      <c r="S2669" s="65" t="str">
        <f t="shared" si="3589"/>
        <v/>
      </c>
      <c r="T2669" s="65" t="str">
        <f t="shared" si="3589"/>
        <v/>
      </c>
      <c r="U2669" s="65" t="str">
        <f t="shared" si="3589"/>
        <v/>
      </c>
      <c r="V2669" s="65" t="str">
        <f t="shared" si="3589"/>
        <v/>
      </c>
      <c r="W2669" s="65" t="str">
        <f t="shared" si="3589"/>
        <v/>
      </c>
      <c r="X2669" s="65" t="str">
        <f t="shared" si="3589"/>
        <v/>
      </c>
      <c r="Y2669" s="65" t="str">
        <f t="shared" si="3589"/>
        <v/>
      </c>
      <c r="Z2669" s="65" t="str">
        <f t="shared" si="3589"/>
        <v/>
      </c>
    </row>
    <row r="2670">
      <c r="B2670" s="23"/>
      <c r="C2670" s="9"/>
      <c r="D2670" s="9"/>
      <c r="E2670" s="9"/>
      <c r="F2670" s="2"/>
      <c r="G2670" s="3"/>
      <c r="I2670" s="64" t="str">
        <f t="shared" si="4"/>
        <v/>
      </c>
      <c r="J2670" s="13" t="str">
        <f t="shared" si="1840"/>
        <v/>
      </c>
      <c r="K2670" s="13" t="str">
        <f t="shared" si="1879"/>
        <v/>
      </c>
      <c r="L2670" s="65" t="str">
        <f t="shared" ref="L2670:Z2670" si="3590">if($E2670="","",if($E2670="Injured",if(and(L$1=year(today()),L$1&lt;=$I2670,L$1&gt;=$H2670),0,if(and(L$1&lt;=$I2670,L$1&gt;=$H2670),$F2670,"")),if($E2670="Dropped",if(and(L$1&lt;=$I2670,L$1&gt;=$H2670),if(Year($D2670)=L$1,$F2670*0.8,if((year($D2670)+1)=L$1,$F2670*0.6,$F2670*0.4)) ,""),if($E2670="Minors",0,if($E2670="FA Contract",if(and(L$1&lt;=$I2670,L$1&gt;=$H2670),$F2670,""),if($E2670="YP Contract",if(L$1=$H2670,500000,if(L$1=($H2670+1),1000000,if(L$1=($H2670+2),1500000,"")))))))))</f>
        <v/>
      </c>
      <c r="M2670" s="65" t="str">
        <f t="shared" si="3590"/>
        <v/>
      </c>
      <c r="N2670" s="65" t="str">
        <f t="shared" si="3590"/>
        <v/>
      </c>
      <c r="O2670" s="65" t="str">
        <f t="shared" si="3590"/>
        <v/>
      </c>
      <c r="P2670" s="65" t="str">
        <f t="shared" si="3590"/>
        <v/>
      </c>
      <c r="Q2670" s="65" t="str">
        <f t="shared" si="3590"/>
        <v/>
      </c>
      <c r="R2670" s="65" t="str">
        <f t="shared" si="3590"/>
        <v/>
      </c>
      <c r="S2670" s="65" t="str">
        <f t="shared" si="3590"/>
        <v/>
      </c>
      <c r="T2670" s="65" t="str">
        <f t="shared" si="3590"/>
        <v/>
      </c>
      <c r="U2670" s="65" t="str">
        <f t="shared" si="3590"/>
        <v/>
      </c>
      <c r="V2670" s="65" t="str">
        <f t="shared" si="3590"/>
        <v/>
      </c>
      <c r="W2670" s="65" t="str">
        <f t="shared" si="3590"/>
        <v/>
      </c>
      <c r="X2670" s="65" t="str">
        <f t="shared" si="3590"/>
        <v/>
      </c>
      <c r="Y2670" s="65" t="str">
        <f t="shared" si="3590"/>
        <v/>
      </c>
      <c r="Z2670" s="65" t="str">
        <f t="shared" si="3590"/>
        <v/>
      </c>
    </row>
    <row r="2671">
      <c r="B2671" s="23"/>
      <c r="C2671" s="9"/>
      <c r="D2671" s="9"/>
      <c r="E2671" s="9"/>
      <c r="F2671" s="2"/>
      <c r="G2671" s="3"/>
      <c r="I2671" s="64" t="str">
        <f t="shared" si="4"/>
        <v/>
      </c>
      <c r="J2671" s="13" t="str">
        <f t="shared" si="1840"/>
        <v/>
      </c>
      <c r="K2671" s="13" t="str">
        <f t="shared" si="1879"/>
        <v/>
      </c>
      <c r="L2671" s="65" t="str">
        <f t="shared" ref="L2671:Z2671" si="3591">if($E2671="","",if($E2671="Injured",if(and(L$1=year(today()),L$1&lt;=$I2671,L$1&gt;=$H2671),0,if(and(L$1&lt;=$I2671,L$1&gt;=$H2671),$F2671,"")),if($E2671="Dropped",if(and(L$1&lt;=$I2671,L$1&gt;=$H2671),if(Year($D2671)=L$1,$F2671*0.8,if((year($D2671)+1)=L$1,$F2671*0.6,$F2671*0.4)) ,""),if($E2671="Minors",0,if($E2671="FA Contract",if(and(L$1&lt;=$I2671,L$1&gt;=$H2671),$F2671,""),if($E2671="YP Contract",if(L$1=$H2671,500000,if(L$1=($H2671+1),1000000,if(L$1=($H2671+2),1500000,"")))))))))</f>
        <v/>
      </c>
      <c r="M2671" s="65" t="str">
        <f t="shared" si="3591"/>
        <v/>
      </c>
      <c r="N2671" s="65" t="str">
        <f t="shared" si="3591"/>
        <v/>
      </c>
      <c r="O2671" s="65" t="str">
        <f t="shared" si="3591"/>
        <v/>
      </c>
      <c r="P2671" s="65" t="str">
        <f t="shared" si="3591"/>
        <v/>
      </c>
      <c r="Q2671" s="65" t="str">
        <f t="shared" si="3591"/>
        <v/>
      </c>
      <c r="R2671" s="65" t="str">
        <f t="shared" si="3591"/>
        <v/>
      </c>
      <c r="S2671" s="65" t="str">
        <f t="shared" si="3591"/>
        <v/>
      </c>
      <c r="T2671" s="65" t="str">
        <f t="shared" si="3591"/>
        <v/>
      </c>
      <c r="U2671" s="65" t="str">
        <f t="shared" si="3591"/>
        <v/>
      </c>
      <c r="V2671" s="65" t="str">
        <f t="shared" si="3591"/>
        <v/>
      </c>
      <c r="W2671" s="65" t="str">
        <f t="shared" si="3591"/>
        <v/>
      </c>
      <c r="X2671" s="65" t="str">
        <f t="shared" si="3591"/>
        <v/>
      </c>
      <c r="Y2671" s="65" t="str">
        <f t="shared" si="3591"/>
        <v/>
      </c>
      <c r="Z2671" s="65" t="str">
        <f t="shared" si="3591"/>
        <v/>
      </c>
    </row>
    <row r="2672">
      <c r="B2672" s="23"/>
      <c r="C2672" s="9"/>
      <c r="D2672" s="9"/>
      <c r="E2672" s="9"/>
      <c r="F2672" s="2"/>
      <c r="G2672" s="3"/>
      <c r="I2672" s="64" t="str">
        <f t="shared" si="4"/>
        <v/>
      </c>
      <c r="J2672" s="13" t="str">
        <f t="shared" si="1840"/>
        <v/>
      </c>
      <c r="K2672" s="13" t="str">
        <f t="shared" si="1879"/>
        <v/>
      </c>
      <c r="L2672" s="65" t="str">
        <f t="shared" ref="L2672:Z2672" si="3592">if($E2672="","",if($E2672="Injured",if(and(L$1=year(today()),L$1&lt;=$I2672,L$1&gt;=$H2672),0,if(and(L$1&lt;=$I2672,L$1&gt;=$H2672),$F2672,"")),if($E2672="Dropped",if(and(L$1&lt;=$I2672,L$1&gt;=$H2672),if(Year($D2672)=L$1,$F2672*0.8,if((year($D2672)+1)=L$1,$F2672*0.6,$F2672*0.4)) ,""),if($E2672="Minors",0,if($E2672="FA Contract",if(and(L$1&lt;=$I2672,L$1&gt;=$H2672),$F2672,""),if($E2672="YP Contract",if(L$1=$H2672,500000,if(L$1=($H2672+1),1000000,if(L$1=($H2672+2),1500000,"")))))))))</f>
        <v/>
      </c>
      <c r="M2672" s="65" t="str">
        <f t="shared" si="3592"/>
        <v/>
      </c>
      <c r="N2672" s="65" t="str">
        <f t="shared" si="3592"/>
        <v/>
      </c>
      <c r="O2672" s="65" t="str">
        <f t="shared" si="3592"/>
        <v/>
      </c>
      <c r="P2672" s="65" t="str">
        <f t="shared" si="3592"/>
        <v/>
      </c>
      <c r="Q2672" s="65" t="str">
        <f t="shared" si="3592"/>
        <v/>
      </c>
      <c r="R2672" s="65" t="str">
        <f t="shared" si="3592"/>
        <v/>
      </c>
      <c r="S2672" s="65" t="str">
        <f t="shared" si="3592"/>
        <v/>
      </c>
      <c r="T2672" s="65" t="str">
        <f t="shared" si="3592"/>
        <v/>
      </c>
      <c r="U2672" s="65" t="str">
        <f t="shared" si="3592"/>
        <v/>
      </c>
      <c r="V2672" s="65" t="str">
        <f t="shared" si="3592"/>
        <v/>
      </c>
      <c r="W2672" s="65" t="str">
        <f t="shared" si="3592"/>
        <v/>
      </c>
      <c r="X2672" s="65" t="str">
        <f t="shared" si="3592"/>
        <v/>
      </c>
      <c r="Y2672" s="65" t="str">
        <f t="shared" si="3592"/>
        <v/>
      </c>
      <c r="Z2672" s="65" t="str">
        <f t="shared" si="3592"/>
        <v/>
      </c>
    </row>
    <row r="2673">
      <c r="B2673" s="23"/>
      <c r="C2673" s="9"/>
      <c r="D2673" s="9"/>
      <c r="E2673" s="9"/>
      <c r="F2673" s="2"/>
      <c r="G2673" s="3"/>
      <c r="I2673" s="64" t="str">
        <f t="shared" si="4"/>
        <v/>
      </c>
      <c r="J2673" s="13" t="str">
        <f t="shared" si="1840"/>
        <v/>
      </c>
      <c r="K2673" s="13" t="str">
        <f t="shared" si="1879"/>
        <v/>
      </c>
      <c r="L2673" s="65" t="str">
        <f t="shared" ref="L2673:Z2673" si="3593">if($E2673="","",if($E2673="Injured",if(and(L$1=year(today()),L$1&lt;=$I2673,L$1&gt;=$H2673),0,if(and(L$1&lt;=$I2673,L$1&gt;=$H2673),$F2673,"")),if($E2673="Dropped",if(and(L$1&lt;=$I2673,L$1&gt;=$H2673),if(Year($D2673)=L$1,$F2673*0.8,if((year($D2673)+1)=L$1,$F2673*0.6,$F2673*0.4)) ,""),if($E2673="Minors",0,if($E2673="FA Contract",if(and(L$1&lt;=$I2673,L$1&gt;=$H2673),$F2673,""),if($E2673="YP Contract",if(L$1=$H2673,500000,if(L$1=($H2673+1),1000000,if(L$1=($H2673+2),1500000,"")))))))))</f>
        <v/>
      </c>
      <c r="M2673" s="65" t="str">
        <f t="shared" si="3593"/>
        <v/>
      </c>
      <c r="N2673" s="65" t="str">
        <f t="shared" si="3593"/>
        <v/>
      </c>
      <c r="O2673" s="65" t="str">
        <f t="shared" si="3593"/>
        <v/>
      </c>
      <c r="P2673" s="65" t="str">
        <f t="shared" si="3593"/>
        <v/>
      </c>
      <c r="Q2673" s="65" t="str">
        <f t="shared" si="3593"/>
        <v/>
      </c>
      <c r="R2673" s="65" t="str">
        <f t="shared" si="3593"/>
        <v/>
      </c>
      <c r="S2673" s="65" t="str">
        <f t="shared" si="3593"/>
        <v/>
      </c>
      <c r="T2673" s="65" t="str">
        <f t="shared" si="3593"/>
        <v/>
      </c>
      <c r="U2673" s="65" t="str">
        <f t="shared" si="3593"/>
        <v/>
      </c>
      <c r="V2673" s="65" t="str">
        <f t="shared" si="3593"/>
        <v/>
      </c>
      <c r="W2673" s="65" t="str">
        <f t="shared" si="3593"/>
        <v/>
      </c>
      <c r="X2673" s="65" t="str">
        <f t="shared" si="3593"/>
        <v/>
      </c>
      <c r="Y2673" s="65" t="str">
        <f t="shared" si="3593"/>
        <v/>
      </c>
      <c r="Z2673" s="65" t="str">
        <f t="shared" si="3593"/>
        <v/>
      </c>
    </row>
    <row r="2674">
      <c r="B2674" s="23"/>
      <c r="C2674" s="9"/>
      <c r="D2674" s="9"/>
      <c r="E2674" s="9"/>
      <c r="F2674" s="2"/>
      <c r="G2674" s="3"/>
      <c r="I2674" s="64" t="str">
        <f t="shared" si="4"/>
        <v/>
      </c>
      <c r="J2674" s="13" t="str">
        <f t="shared" si="1840"/>
        <v/>
      </c>
      <c r="K2674" s="13" t="str">
        <f t="shared" si="1879"/>
        <v/>
      </c>
      <c r="L2674" s="65" t="str">
        <f t="shared" ref="L2674:Z2674" si="3594">if($E2674="","",if($E2674="Injured",if(and(L$1=year(today()),L$1&lt;=$I2674,L$1&gt;=$H2674),0,if(and(L$1&lt;=$I2674,L$1&gt;=$H2674),$F2674,"")),if($E2674="Dropped",if(and(L$1&lt;=$I2674,L$1&gt;=$H2674),if(Year($D2674)=L$1,$F2674*0.8,if((year($D2674)+1)=L$1,$F2674*0.6,$F2674*0.4)) ,""),if($E2674="Minors",0,if($E2674="FA Contract",if(and(L$1&lt;=$I2674,L$1&gt;=$H2674),$F2674,""),if($E2674="YP Contract",if(L$1=$H2674,500000,if(L$1=($H2674+1),1000000,if(L$1=($H2674+2),1500000,"")))))))))</f>
        <v/>
      </c>
      <c r="M2674" s="65" t="str">
        <f t="shared" si="3594"/>
        <v/>
      </c>
      <c r="N2674" s="65" t="str">
        <f t="shared" si="3594"/>
        <v/>
      </c>
      <c r="O2674" s="65" t="str">
        <f t="shared" si="3594"/>
        <v/>
      </c>
      <c r="P2674" s="65" t="str">
        <f t="shared" si="3594"/>
        <v/>
      </c>
      <c r="Q2674" s="65" t="str">
        <f t="shared" si="3594"/>
        <v/>
      </c>
      <c r="R2674" s="65" t="str">
        <f t="shared" si="3594"/>
        <v/>
      </c>
      <c r="S2674" s="65" t="str">
        <f t="shared" si="3594"/>
        <v/>
      </c>
      <c r="T2674" s="65" t="str">
        <f t="shared" si="3594"/>
        <v/>
      </c>
      <c r="U2674" s="65" t="str">
        <f t="shared" si="3594"/>
        <v/>
      </c>
      <c r="V2674" s="65" t="str">
        <f t="shared" si="3594"/>
        <v/>
      </c>
      <c r="W2674" s="65" t="str">
        <f t="shared" si="3594"/>
        <v/>
      </c>
      <c r="X2674" s="65" t="str">
        <f t="shared" si="3594"/>
        <v/>
      </c>
      <c r="Y2674" s="65" t="str">
        <f t="shared" si="3594"/>
        <v/>
      </c>
      <c r="Z2674" s="65" t="str">
        <f t="shared" si="3594"/>
        <v/>
      </c>
    </row>
    <row r="2675">
      <c r="B2675" s="23"/>
      <c r="C2675" s="9"/>
      <c r="D2675" s="9"/>
      <c r="E2675" s="9"/>
      <c r="F2675" s="2"/>
      <c r="G2675" s="3"/>
      <c r="I2675" s="64" t="str">
        <f t="shared" si="4"/>
        <v/>
      </c>
      <c r="J2675" s="13" t="str">
        <f t="shared" si="1840"/>
        <v/>
      </c>
      <c r="K2675" s="13" t="str">
        <f t="shared" si="1879"/>
        <v/>
      </c>
      <c r="L2675" s="65" t="str">
        <f t="shared" ref="L2675:Z2675" si="3595">if($E2675="","",if($E2675="Injured",if(and(L$1=year(today()),L$1&lt;=$I2675,L$1&gt;=$H2675),0,if(and(L$1&lt;=$I2675,L$1&gt;=$H2675),$F2675,"")),if($E2675="Dropped",if(and(L$1&lt;=$I2675,L$1&gt;=$H2675),if(Year($D2675)=L$1,$F2675*0.8,if((year($D2675)+1)=L$1,$F2675*0.6,$F2675*0.4)) ,""),if($E2675="Minors",0,if($E2675="FA Contract",if(and(L$1&lt;=$I2675,L$1&gt;=$H2675),$F2675,""),if($E2675="YP Contract",if(L$1=$H2675,500000,if(L$1=($H2675+1),1000000,if(L$1=($H2675+2),1500000,"")))))))))</f>
        <v/>
      </c>
      <c r="M2675" s="65" t="str">
        <f t="shared" si="3595"/>
        <v/>
      </c>
      <c r="N2675" s="65" t="str">
        <f t="shared" si="3595"/>
        <v/>
      </c>
      <c r="O2675" s="65" t="str">
        <f t="shared" si="3595"/>
        <v/>
      </c>
      <c r="P2675" s="65" t="str">
        <f t="shared" si="3595"/>
        <v/>
      </c>
      <c r="Q2675" s="65" t="str">
        <f t="shared" si="3595"/>
        <v/>
      </c>
      <c r="R2675" s="65" t="str">
        <f t="shared" si="3595"/>
        <v/>
      </c>
      <c r="S2675" s="65" t="str">
        <f t="shared" si="3595"/>
        <v/>
      </c>
      <c r="T2675" s="65" t="str">
        <f t="shared" si="3595"/>
        <v/>
      </c>
      <c r="U2675" s="65" t="str">
        <f t="shared" si="3595"/>
        <v/>
      </c>
      <c r="V2675" s="65" t="str">
        <f t="shared" si="3595"/>
        <v/>
      </c>
      <c r="W2675" s="65" t="str">
        <f t="shared" si="3595"/>
        <v/>
      </c>
      <c r="X2675" s="65" t="str">
        <f t="shared" si="3595"/>
        <v/>
      </c>
      <c r="Y2675" s="65" t="str">
        <f t="shared" si="3595"/>
        <v/>
      </c>
      <c r="Z2675" s="65" t="str">
        <f t="shared" si="3595"/>
        <v/>
      </c>
    </row>
    <row r="2676">
      <c r="B2676" s="23"/>
      <c r="C2676" s="9"/>
      <c r="D2676" s="9"/>
      <c r="E2676" s="9"/>
      <c r="F2676" s="2"/>
      <c r="G2676" s="3"/>
      <c r="I2676" s="64" t="str">
        <f t="shared" si="4"/>
        <v/>
      </c>
      <c r="J2676" s="13" t="str">
        <f t="shared" si="1840"/>
        <v/>
      </c>
      <c r="K2676" s="13" t="str">
        <f t="shared" si="1879"/>
        <v/>
      </c>
      <c r="L2676" s="65" t="str">
        <f t="shared" ref="L2676:Z2676" si="3596">if($E2676="","",if($E2676="Injured",if(and(L$1=year(today()),L$1&lt;=$I2676,L$1&gt;=$H2676),0,if(and(L$1&lt;=$I2676,L$1&gt;=$H2676),$F2676,"")),if($E2676="Dropped",if(and(L$1&lt;=$I2676,L$1&gt;=$H2676),if(Year($D2676)=L$1,$F2676*0.8,if((year($D2676)+1)=L$1,$F2676*0.6,$F2676*0.4)) ,""),if($E2676="Minors",0,if($E2676="FA Contract",if(and(L$1&lt;=$I2676,L$1&gt;=$H2676),$F2676,""),if($E2676="YP Contract",if(L$1=$H2676,500000,if(L$1=($H2676+1),1000000,if(L$1=($H2676+2),1500000,"")))))))))</f>
        <v/>
      </c>
      <c r="M2676" s="65" t="str">
        <f t="shared" si="3596"/>
        <v/>
      </c>
      <c r="N2676" s="65" t="str">
        <f t="shared" si="3596"/>
        <v/>
      </c>
      <c r="O2676" s="65" t="str">
        <f t="shared" si="3596"/>
        <v/>
      </c>
      <c r="P2676" s="65" t="str">
        <f t="shared" si="3596"/>
        <v/>
      </c>
      <c r="Q2676" s="65" t="str">
        <f t="shared" si="3596"/>
        <v/>
      </c>
      <c r="R2676" s="65" t="str">
        <f t="shared" si="3596"/>
        <v/>
      </c>
      <c r="S2676" s="65" t="str">
        <f t="shared" si="3596"/>
        <v/>
      </c>
      <c r="T2676" s="65" t="str">
        <f t="shared" si="3596"/>
        <v/>
      </c>
      <c r="U2676" s="65" t="str">
        <f t="shared" si="3596"/>
        <v/>
      </c>
      <c r="V2676" s="65" t="str">
        <f t="shared" si="3596"/>
        <v/>
      </c>
      <c r="W2676" s="65" t="str">
        <f t="shared" si="3596"/>
        <v/>
      </c>
      <c r="X2676" s="65" t="str">
        <f t="shared" si="3596"/>
        <v/>
      </c>
      <c r="Y2676" s="65" t="str">
        <f t="shared" si="3596"/>
        <v/>
      </c>
      <c r="Z2676" s="65" t="str">
        <f t="shared" si="3596"/>
        <v/>
      </c>
    </row>
    <row r="2677">
      <c r="B2677" s="23"/>
      <c r="C2677" s="9"/>
      <c r="D2677" s="9"/>
      <c r="E2677" s="9"/>
      <c r="F2677" s="2"/>
      <c r="G2677" s="3"/>
      <c r="I2677" s="64" t="str">
        <f t="shared" si="4"/>
        <v/>
      </c>
      <c r="J2677" s="13" t="str">
        <f t="shared" si="1840"/>
        <v/>
      </c>
      <c r="K2677" s="13" t="str">
        <f t="shared" si="1879"/>
        <v/>
      </c>
      <c r="L2677" s="65" t="str">
        <f t="shared" ref="L2677:Z2677" si="3597">if($E2677="","",if($E2677="Injured",if(and(L$1=year(today()),L$1&lt;=$I2677,L$1&gt;=$H2677),0,if(and(L$1&lt;=$I2677,L$1&gt;=$H2677),$F2677,"")),if($E2677="Dropped",if(and(L$1&lt;=$I2677,L$1&gt;=$H2677),if(Year($D2677)=L$1,$F2677*0.8,if((year($D2677)+1)=L$1,$F2677*0.6,$F2677*0.4)) ,""),if($E2677="Minors",0,if($E2677="FA Contract",if(and(L$1&lt;=$I2677,L$1&gt;=$H2677),$F2677,""),if($E2677="YP Contract",if(L$1=$H2677,500000,if(L$1=($H2677+1),1000000,if(L$1=($H2677+2),1500000,"")))))))))</f>
        <v/>
      </c>
      <c r="M2677" s="65" t="str">
        <f t="shared" si="3597"/>
        <v/>
      </c>
      <c r="N2677" s="65" t="str">
        <f t="shared" si="3597"/>
        <v/>
      </c>
      <c r="O2677" s="65" t="str">
        <f t="shared" si="3597"/>
        <v/>
      </c>
      <c r="P2677" s="65" t="str">
        <f t="shared" si="3597"/>
        <v/>
      </c>
      <c r="Q2677" s="65" t="str">
        <f t="shared" si="3597"/>
        <v/>
      </c>
      <c r="R2677" s="65" t="str">
        <f t="shared" si="3597"/>
        <v/>
      </c>
      <c r="S2677" s="65" t="str">
        <f t="shared" si="3597"/>
        <v/>
      </c>
      <c r="T2677" s="65" t="str">
        <f t="shared" si="3597"/>
        <v/>
      </c>
      <c r="U2677" s="65" t="str">
        <f t="shared" si="3597"/>
        <v/>
      </c>
      <c r="V2677" s="65" t="str">
        <f t="shared" si="3597"/>
        <v/>
      </c>
      <c r="W2677" s="65" t="str">
        <f t="shared" si="3597"/>
        <v/>
      </c>
      <c r="X2677" s="65" t="str">
        <f t="shared" si="3597"/>
        <v/>
      </c>
      <c r="Y2677" s="65" t="str">
        <f t="shared" si="3597"/>
        <v/>
      </c>
      <c r="Z2677" s="65" t="str">
        <f t="shared" si="3597"/>
        <v/>
      </c>
    </row>
    <row r="2678">
      <c r="B2678" s="23"/>
      <c r="C2678" s="9"/>
      <c r="D2678" s="9"/>
      <c r="E2678" s="9"/>
      <c r="F2678" s="2"/>
      <c r="G2678" s="3"/>
      <c r="I2678" s="64" t="str">
        <f t="shared" si="4"/>
        <v/>
      </c>
      <c r="J2678" s="13" t="str">
        <f t="shared" si="1840"/>
        <v/>
      </c>
      <c r="K2678" s="13" t="str">
        <f t="shared" si="1879"/>
        <v/>
      </c>
      <c r="L2678" s="65" t="str">
        <f t="shared" ref="L2678:Z2678" si="3598">if($E2678="","",if($E2678="Injured",if(and(L$1=year(today()),L$1&lt;=$I2678,L$1&gt;=$H2678),0,if(and(L$1&lt;=$I2678,L$1&gt;=$H2678),$F2678,"")),if($E2678="Dropped",if(and(L$1&lt;=$I2678,L$1&gt;=$H2678),if(Year($D2678)=L$1,$F2678*0.8,if((year($D2678)+1)=L$1,$F2678*0.6,$F2678*0.4)) ,""),if($E2678="Minors",0,if($E2678="FA Contract",if(and(L$1&lt;=$I2678,L$1&gt;=$H2678),$F2678,""),if($E2678="YP Contract",if(L$1=$H2678,500000,if(L$1=($H2678+1),1000000,if(L$1=($H2678+2),1500000,"")))))))))</f>
        <v/>
      </c>
      <c r="M2678" s="65" t="str">
        <f t="shared" si="3598"/>
        <v/>
      </c>
      <c r="N2678" s="65" t="str">
        <f t="shared" si="3598"/>
        <v/>
      </c>
      <c r="O2678" s="65" t="str">
        <f t="shared" si="3598"/>
        <v/>
      </c>
      <c r="P2678" s="65" t="str">
        <f t="shared" si="3598"/>
        <v/>
      </c>
      <c r="Q2678" s="65" t="str">
        <f t="shared" si="3598"/>
        <v/>
      </c>
      <c r="R2678" s="65" t="str">
        <f t="shared" si="3598"/>
        <v/>
      </c>
      <c r="S2678" s="65" t="str">
        <f t="shared" si="3598"/>
        <v/>
      </c>
      <c r="T2678" s="65" t="str">
        <f t="shared" si="3598"/>
        <v/>
      </c>
      <c r="U2678" s="65" t="str">
        <f t="shared" si="3598"/>
        <v/>
      </c>
      <c r="V2678" s="65" t="str">
        <f t="shared" si="3598"/>
        <v/>
      </c>
      <c r="W2678" s="65" t="str">
        <f t="shared" si="3598"/>
        <v/>
      </c>
      <c r="X2678" s="65" t="str">
        <f t="shared" si="3598"/>
        <v/>
      </c>
      <c r="Y2678" s="65" t="str">
        <f t="shared" si="3598"/>
        <v/>
      </c>
      <c r="Z2678" s="65" t="str">
        <f t="shared" si="3598"/>
        <v/>
      </c>
    </row>
    <row r="2679">
      <c r="B2679" s="23"/>
      <c r="C2679" s="9"/>
      <c r="D2679" s="9"/>
      <c r="E2679" s="9"/>
      <c r="F2679" s="2"/>
      <c r="G2679" s="3"/>
      <c r="I2679" s="64" t="str">
        <f t="shared" si="4"/>
        <v/>
      </c>
      <c r="J2679" s="13" t="str">
        <f t="shared" si="1840"/>
        <v/>
      </c>
      <c r="K2679" s="13" t="str">
        <f t="shared" si="1879"/>
        <v/>
      </c>
      <c r="L2679" s="65" t="str">
        <f t="shared" ref="L2679:Z2679" si="3599">if($E2679="","",if($E2679="Injured",if(and(L$1=year(today()),L$1&lt;=$I2679,L$1&gt;=$H2679),0,if(and(L$1&lt;=$I2679,L$1&gt;=$H2679),$F2679,"")),if($E2679="Dropped",if(and(L$1&lt;=$I2679,L$1&gt;=$H2679),if(Year($D2679)=L$1,$F2679*0.8,if((year($D2679)+1)=L$1,$F2679*0.6,$F2679*0.4)) ,""),if($E2679="Minors",0,if($E2679="FA Contract",if(and(L$1&lt;=$I2679,L$1&gt;=$H2679),$F2679,""),if($E2679="YP Contract",if(L$1=$H2679,500000,if(L$1=($H2679+1),1000000,if(L$1=($H2679+2),1500000,"")))))))))</f>
        <v/>
      </c>
      <c r="M2679" s="65" t="str">
        <f t="shared" si="3599"/>
        <v/>
      </c>
      <c r="N2679" s="65" t="str">
        <f t="shared" si="3599"/>
        <v/>
      </c>
      <c r="O2679" s="65" t="str">
        <f t="shared" si="3599"/>
        <v/>
      </c>
      <c r="P2679" s="65" t="str">
        <f t="shared" si="3599"/>
        <v/>
      </c>
      <c r="Q2679" s="65" t="str">
        <f t="shared" si="3599"/>
        <v/>
      </c>
      <c r="R2679" s="65" t="str">
        <f t="shared" si="3599"/>
        <v/>
      </c>
      <c r="S2679" s="65" t="str">
        <f t="shared" si="3599"/>
        <v/>
      </c>
      <c r="T2679" s="65" t="str">
        <f t="shared" si="3599"/>
        <v/>
      </c>
      <c r="U2679" s="65" t="str">
        <f t="shared" si="3599"/>
        <v/>
      </c>
      <c r="V2679" s="65" t="str">
        <f t="shared" si="3599"/>
        <v/>
      </c>
      <c r="W2679" s="65" t="str">
        <f t="shared" si="3599"/>
        <v/>
      </c>
      <c r="X2679" s="65" t="str">
        <f t="shared" si="3599"/>
        <v/>
      </c>
      <c r="Y2679" s="65" t="str">
        <f t="shared" si="3599"/>
        <v/>
      </c>
      <c r="Z2679" s="65" t="str">
        <f t="shared" si="3599"/>
        <v/>
      </c>
    </row>
    <row r="2680">
      <c r="B2680" s="23"/>
      <c r="C2680" s="9"/>
      <c r="D2680" s="9"/>
      <c r="E2680" s="9"/>
      <c r="F2680" s="2"/>
      <c r="G2680" s="3"/>
      <c r="I2680" s="64" t="str">
        <f t="shared" si="4"/>
        <v/>
      </c>
      <c r="J2680" s="13" t="str">
        <f t="shared" si="1840"/>
        <v/>
      </c>
      <c r="K2680" s="13" t="str">
        <f t="shared" si="1879"/>
        <v/>
      </c>
      <c r="L2680" s="65" t="str">
        <f t="shared" ref="L2680:Z2680" si="3600">if($E2680="","",if($E2680="Injured",if(and(L$1=year(today()),L$1&lt;=$I2680,L$1&gt;=$H2680),0,if(and(L$1&lt;=$I2680,L$1&gt;=$H2680),$F2680,"")),if($E2680="Dropped",if(and(L$1&lt;=$I2680,L$1&gt;=$H2680),if(Year($D2680)=L$1,$F2680*0.8,if((year($D2680)+1)=L$1,$F2680*0.6,$F2680*0.4)) ,""),if($E2680="Minors",0,if($E2680="FA Contract",if(and(L$1&lt;=$I2680,L$1&gt;=$H2680),$F2680,""),if($E2680="YP Contract",if(L$1=$H2680,500000,if(L$1=($H2680+1),1000000,if(L$1=($H2680+2),1500000,"")))))))))</f>
        <v/>
      </c>
      <c r="M2680" s="65" t="str">
        <f t="shared" si="3600"/>
        <v/>
      </c>
      <c r="N2680" s="65" t="str">
        <f t="shared" si="3600"/>
        <v/>
      </c>
      <c r="O2680" s="65" t="str">
        <f t="shared" si="3600"/>
        <v/>
      </c>
      <c r="P2680" s="65" t="str">
        <f t="shared" si="3600"/>
        <v/>
      </c>
      <c r="Q2680" s="65" t="str">
        <f t="shared" si="3600"/>
        <v/>
      </c>
      <c r="R2680" s="65" t="str">
        <f t="shared" si="3600"/>
        <v/>
      </c>
      <c r="S2680" s="65" t="str">
        <f t="shared" si="3600"/>
        <v/>
      </c>
      <c r="T2680" s="65" t="str">
        <f t="shared" si="3600"/>
        <v/>
      </c>
      <c r="U2680" s="65" t="str">
        <f t="shared" si="3600"/>
        <v/>
      </c>
      <c r="V2680" s="65" t="str">
        <f t="shared" si="3600"/>
        <v/>
      </c>
      <c r="W2680" s="65" t="str">
        <f t="shared" si="3600"/>
        <v/>
      </c>
      <c r="X2680" s="65" t="str">
        <f t="shared" si="3600"/>
        <v/>
      </c>
      <c r="Y2680" s="65" t="str">
        <f t="shared" si="3600"/>
        <v/>
      </c>
      <c r="Z2680" s="65" t="str">
        <f t="shared" si="3600"/>
        <v/>
      </c>
    </row>
    <row r="2681">
      <c r="B2681" s="23"/>
      <c r="C2681" s="9"/>
      <c r="D2681" s="9"/>
      <c r="E2681" s="9"/>
      <c r="F2681" s="2"/>
      <c r="G2681" s="3"/>
      <c r="I2681" s="64" t="str">
        <f t="shared" si="4"/>
        <v/>
      </c>
      <c r="J2681" s="13" t="str">
        <f t="shared" si="1840"/>
        <v/>
      </c>
      <c r="K2681" s="13" t="str">
        <f t="shared" si="1879"/>
        <v/>
      </c>
      <c r="L2681" s="65" t="str">
        <f t="shared" ref="L2681:Z2681" si="3601">if($E2681="","",if($E2681="Injured",if(and(L$1=year(today()),L$1&lt;=$I2681,L$1&gt;=$H2681),0,if(and(L$1&lt;=$I2681,L$1&gt;=$H2681),$F2681,"")),if($E2681="Dropped",if(and(L$1&lt;=$I2681,L$1&gt;=$H2681),if(Year($D2681)=L$1,$F2681*0.8,if((year($D2681)+1)=L$1,$F2681*0.6,$F2681*0.4)) ,""),if($E2681="Minors",0,if($E2681="FA Contract",if(and(L$1&lt;=$I2681,L$1&gt;=$H2681),$F2681,""),if($E2681="YP Contract",if(L$1=$H2681,500000,if(L$1=($H2681+1),1000000,if(L$1=($H2681+2),1500000,"")))))))))</f>
        <v/>
      </c>
      <c r="M2681" s="65" t="str">
        <f t="shared" si="3601"/>
        <v/>
      </c>
      <c r="N2681" s="65" t="str">
        <f t="shared" si="3601"/>
        <v/>
      </c>
      <c r="O2681" s="65" t="str">
        <f t="shared" si="3601"/>
        <v/>
      </c>
      <c r="P2681" s="65" t="str">
        <f t="shared" si="3601"/>
        <v/>
      </c>
      <c r="Q2681" s="65" t="str">
        <f t="shared" si="3601"/>
        <v/>
      </c>
      <c r="R2681" s="65" t="str">
        <f t="shared" si="3601"/>
        <v/>
      </c>
      <c r="S2681" s="65" t="str">
        <f t="shared" si="3601"/>
        <v/>
      </c>
      <c r="T2681" s="65" t="str">
        <f t="shared" si="3601"/>
        <v/>
      </c>
      <c r="U2681" s="65" t="str">
        <f t="shared" si="3601"/>
        <v/>
      </c>
      <c r="V2681" s="65" t="str">
        <f t="shared" si="3601"/>
        <v/>
      </c>
      <c r="W2681" s="65" t="str">
        <f t="shared" si="3601"/>
        <v/>
      </c>
      <c r="X2681" s="65" t="str">
        <f t="shared" si="3601"/>
        <v/>
      </c>
      <c r="Y2681" s="65" t="str">
        <f t="shared" si="3601"/>
        <v/>
      </c>
      <c r="Z2681" s="65" t="str">
        <f t="shared" si="3601"/>
        <v/>
      </c>
    </row>
    <row r="2682">
      <c r="B2682" s="23"/>
      <c r="C2682" s="9"/>
      <c r="D2682" s="9"/>
      <c r="E2682" s="9"/>
      <c r="F2682" s="2"/>
      <c r="G2682" s="3"/>
      <c r="I2682" s="64" t="str">
        <f t="shared" si="4"/>
        <v/>
      </c>
      <c r="J2682" s="13" t="str">
        <f t="shared" si="1840"/>
        <v/>
      </c>
      <c r="K2682" s="13" t="str">
        <f t="shared" si="1879"/>
        <v/>
      </c>
      <c r="L2682" s="65" t="str">
        <f t="shared" ref="L2682:Z2682" si="3602">if($E2682="","",if($E2682="Injured",if(and(L$1=year(today()),L$1&lt;=$I2682,L$1&gt;=$H2682),0,if(and(L$1&lt;=$I2682,L$1&gt;=$H2682),$F2682,"")),if($E2682="Dropped",if(and(L$1&lt;=$I2682,L$1&gt;=$H2682),if(Year($D2682)=L$1,$F2682*0.8,if((year($D2682)+1)=L$1,$F2682*0.6,$F2682*0.4)) ,""),if($E2682="Minors",0,if($E2682="FA Contract",if(and(L$1&lt;=$I2682,L$1&gt;=$H2682),$F2682,""),if($E2682="YP Contract",if(L$1=$H2682,500000,if(L$1=($H2682+1),1000000,if(L$1=($H2682+2),1500000,"")))))))))</f>
        <v/>
      </c>
      <c r="M2682" s="65" t="str">
        <f t="shared" si="3602"/>
        <v/>
      </c>
      <c r="N2682" s="65" t="str">
        <f t="shared" si="3602"/>
        <v/>
      </c>
      <c r="O2682" s="65" t="str">
        <f t="shared" si="3602"/>
        <v/>
      </c>
      <c r="P2682" s="65" t="str">
        <f t="shared" si="3602"/>
        <v/>
      </c>
      <c r="Q2682" s="65" t="str">
        <f t="shared" si="3602"/>
        <v/>
      </c>
      <c r="R2682" s="65" t="str">
        <f t="shared" si="3602"/>
        <v/>
      </c>
      <c r="S2682" s="65" t="str">
        <f t="shared" si="3602"/>
        <v/>
      </c>
      <c r="T2682" s="65" t="str">
        <f t="shared" si="3602"/>
        <v/>
      </c>
      <c r="U2682" s="65" t="str">
        <f t="shared" si="3602"/>
        <v/>
      </c>
      <c r="V2682" s="65" t="str">
        <f t="shared" si="3602"/>
        <v/>
      </c>
      <c r="W2682" s="65" t="str">
        <f t="shared" si="3602"/>
        <v/>
      </c>
      <c r="X2682" s="65" t="str">
        <f t="shared" si="3602"/>
        <v/>
      </c>
      <c r="Y2682" s="65" t="str">
        <f t="shared" si="3602"/>
        <v/>
      </c>
      <c r="Z2682" s="65" t="str">
        <f t="shared" si="3602"/>
        <v/>
      </c>
    </row>
    <row r="2683">
      <c r="B2683" s="23"/>
      <c r="C2683" s="9"/>
      <c r="D2683" s="9"/>
      <c r="E2683" s="9"/>
      <c r="F2683" s="2"/>
      <c r="G2683" s="3"/>
      <c r="I2683" s="64" t="str">
        <f t="shared" si="4"/>
        <v/>
      </c>
      <c r="J2683" s="13" t="str">
        <f t="shared" si="1840"/>
        <v/>
      </c>
      <c r="K2683" s="13" t="str">
        <f t="shared" si="1879"/>
        <v/>
      </c>
      <c r="L2683" s="65" t="str">
        <f t="shared" ref="L2683:Z2683" si="3603">if($E2683="","",if($E2683="Injured",if(and(L$1=year(today()),L$1&lt;=$I2683,L$1&gt;=$H2683),0,if(and(L$1&lt;=$I2683,L$1&gt;=$H2683),$F2683,"")),if($E2683="Dropped",if(and(L$1&lt;=$I2683,L$1&gt;=$H2683),if(Year($D2683)=L$1,$F2683*0.8,if((year($D2683)+1)=L$1,$F2683*0.6,$F2683*0.4)) ,""),if($E2683="Minors",0,if($E2683="FA Contract",if(and(L$1&lt;=$I2683,L$1&gt;=$H2683),$F2683,""),if($E2683="YP Contract",if(L$1=$H2683,500000,if(L$1=($H2683+1),1000000,if(L$1=($H2683+2),1500000,"")))))))))</f>
        <v/>
      </c>
      <c r="M2683" s="65" t="str">
        <f t="shared" si="3603"/>
        <v/>
      </c>
      <c r="N2683" s="65" t="str">
        <f t="shared" si="3603"/>
        <v/>
      </c>
      <c r="O2683" s="65" t="str">
        <f t="shared" si="3603"/>
        <v/>
      </c>
      <c r="P2683" s="65" t="str">
        <f t="shared" si="3603"/>
        <v/>
      </c>
      <c r="Q2683" s="65" t="str">
        <f t="shared" si="3603"/>
        <v/>
      </c>
      <c r="R2683" s="65" t="str">
        <f t="shared" si="3603"/>
        <v/>
      </c>
      <c r="S2683" s="65" t="str">
        <f t="shared" si="3603"/>
        <v/>
      </c>
      <c r="T2683" s="65" t="str">
        <f t="shared" si="3603"/>
        <v/>
      </c>
      <c r="U2683" s="65" t="str">
        <f t="shared" si="3603"/>
        <v/>
      </c>
      <c r="V2683" s="65" t="str">
        <f t="shared" si="3603"/>
        <v/>
      </c>
      <c r="W2683" s="65" t="str">
        <f t="shared" si="3603"/>
        <v/>
      </c>
      <c r="X2683" s="65" t="str">
        <f t="shared" si="3603"/>
        <v/>
      </c>
      <c r="Y2683" s="65" t="str">
        <f t="shared" si="3603"/>
        <v/>
      </c>
      <c r="Z2683" s="65" t="str">
        <f t="shared" si="3603"/>
        <v/>
      </c>
    </row>
    <row r="2684">
      <c r="B2684" s="23"/>
      <c r="C2684" s="9"/>
      <c r="D2684" s="9"/>
      <c r="E2684" s="9"/>
      <c r="F2684" s="2"/>
      <c r="G2684" s="3"/>
      <c r="I2684" s="64" t="str">
        <f t="shared" si="4"/>
        <v/>
      </c>
      <c r="J2684" s="13" t="str">
        <f t="shared" si="1840"/>
        <v/>
      </c>
      <c r="K2684" s="13" t="str">
        <f t="shared" si="1879"/>
        <v/>
      </c>
      <c r="L2684" s="65" t="str">
        <f t="shared" ref="L2684:Z2684" si="3604">if($E2684="","",if($E2684="Injured",if(and(L$1=year(today()),L$1&lt;=$I2684,L$1&gt;=$H2684),0,if(and(L$1&lt;=$I2684,L$1&gt;=$H2684),$F2684,"")),if($E2684="Dropped",if(and(L$1&lt;=$I2684,L$1&gt;=$H2684),if(Year($D2684)=L$1,$F2684*0.8,if((year($D2684)+1)=L$1,$F2684*0.6,$F2684*0.4)) ,""),if($E2684="Minors",0,if($E2684="FA Contract",if(and(L$1&lt;=$I2684,L$1&gt;=$H2684),$F2684,""),if($E2684="YP Contract",if(L$1=$H2684,500000,if(L$1=($H2684+1),1000000,if(L$1=($H2684+2),1500000,"")))))))))</f>
        <v/>
      </c>
      <c r="M2684" s="65" t="str">
        <f t="shared" si="3604"/>
        <v/>
      </c>
      <c r="N2684" s="65" t="str">
        <f t="shared" si="3604"/>
        <v/>
      </c>
      <c r="O2684" s="65" t="str">
        <f t="shared" si="3604"/>
        <v/>
      </c>
      <c r="P2684" s="65" t="str">
        <f t="shared" si="3604"/>
        <v/>
      </c>
      <c r="Q2684" s="65" t="str">
        <f t="shared" si="3604"/>
        <v/>
      </c>
      <c r="R2684" s="65" t="str">
        <f t="shared" si="3604"/>
        <v/>
      </c>
      <c r="S2684" s="65" t="str">
        <f t="shared" si="3604"/>
        <v/>
      </c>
      <c r="T2684" s="65" t="str">
        <f t="shared" si="3604"/>
        <v/>
      </c>
      <c r="U2684" s="65" t="str">
        <f t="shared" si="3604"/>
        <v/>
      </c>
      <c r="V2684" s="65" t="str">
        <f t="shared" si="3604"/>
        <v/>
      </c>
      <c r="W2684" s="65" t="str">
        <f t="shared" si="3604"/>
        <v/>
      </c>
      <c r="X2684" s="65" t="str">
        <f t="shared" si="3604"/>
        <v/>
      </c>
      <c r="Y2684" s="65" t="str">
        <f t="shared" si="3604"/>
        <v/>
      </c>
      <c r="Z2684" s="65" t="str">
        <f t="shared" si="3604"/>
        <v/>
      </c>
    </row>
    <row r="2685">
      <c r="B2685" s="23"/>
      <c r="C2685" s="9"/>
      <c r="D2685" s="9"/>
      <c r="E2685" s="9"/>
      <c r="F2685" s="2"/>
      <c r="G2685" s="3"/>
      <c r="I2685" s="64" t="str">
        <f t="shared" si="4"/>
        <v/>
      </c>
      <c r="J2685" s="13" t="str">
        <f t="shared" si="1840"/>
        <v/>
      </c>
      <c r="K2685" s="13" t="str">
        <f t="shared" si="1879"/>
        <v/>
      </c>
      <c r="L2685" s="65" t="str">
        <f t="shared" ref="L2685:Z2685" si="3605">if($E2685="","",if($E2685="Injured",if(and(L$1=year(today()),L$1&lt;=$I2685,L$1&gt;=$H2685),0,if(and(L$1&lt;=$I2685,L$1&gt;=$H2685),$F2685,"")),if($E2685="Dropped",if(and(L$1&lt;=$I2685,L$1&gt;=$H2685),if(Year($D2685)=L$1,$F2685*0.8,if((year($D2685)+1)=L$1,$F2685*0.6,$F2685*0.4)) ,""),if($E2685="Minors",0,if($E2685="FA Contract",if(and(L$1&lt;=$I2685,L$1&gt;=$H2685),$F2685,""),if($E2685="YP Contract",if(L$1=$H2685,500000,if(L$1=($H2685+1),1000000,if(L$1=($H2685+2),1500000,"")))))))))</f>
        <v/>
      </c>
      <c r="M2685" s="65" t="str">
        <f t="shared" si="3605"/>
        <v/>
      </c>
      <c r="N2685" s="65" t="str">
        <f t="shared" si="3605"/>
        <v/>
      </c>
      <c r="O2685" s="65" t="str">
        <f t="shared" si="3605"/>
        <v/>
      </c>
      <c r="P2685" s="65" t="str">
        <f t="shared" si="3605"/>
        <v/>
      </c>
      <c r="Q2685" s="65" t="str">
        <f t="shared" si="3605"/>
        <v/>
      </c>
      <c r="R2685" s="65" t="str">
        <f t="shared" si="3605"/>
        <v/>
      </c>
      <c r="S2685" s="65" t="str">
        <f t="shared" si="3605"/>
        <v/>
      </c>
      <c r="T2685" s="65" t="str">
        <f t="shared" si="3605"/>
        <v/>
      </c>
      <c r="U2685" s="65" t="str">
        <f t="shared" si="3605"/>
        <v/>
      </c>
      <c r="V2685" s="65" t="str">
        <f t="shared" si="3605"/>
        <v/>
      </c>
      <c r="W2685" s="65" t="str">
        <f t="shared" si="3605"/>
        <v/>
      </c>
      <c r="X2685" s="65" t="str">
        <f t="shared" si="3605"/>
        <v/>
      </c>
      <c r="Y2685" s="65" t="str">
        <f t="shared" si="3605"/>
        <v/>
      </c>
      <c r="Z2685" s="65" t="str">
        <f t="shared" si="3605"/>
        <v/>
      </c>
    </row>
    <row r="2686">
      <c r="B2686" s="23"/>
      <c r="C2686" s="9"/>
      <c r="D2686" s="9"/>
      <c r="E2686" s="9"/>
      <c r="F2686" s="2"/>
      <c r="G2686" s="3"/>
      <c r="I2686" s="64" t="str">
        <f t="shared" si="4"/>
        <v/>
      </c>
      <c r="J2686" s="13" t="str">
        <f t="shared" si="1840"/>
        <v/>
      </c>
      <c r="K2686" s="13" t="str">
        <f t="shared" si="1879"/>
        <v/>
      </c>
      <c r="L2686" s="65" t="str">
        <f t="shared" ref="L2686:Z2686" si="3606">if($E2686="","",if($E2686="Injured",if(and(L$1=year(today()),L$1&lt;=$I2686,L$1&gt;=$H2686),0,if(and(L$1&lt;=$I2686,L$1&gt;=$H2686),$F2686,"")),if($E2686="Dropped",if(and(L$1&lt;=$I2686,L$1&gt;=$H2686),if(Year($D2686)=L$1,$F2686*0.8,if((year($D2686)+1)=L$1,$F2686*0.6,$F2686*0.4)) ,""),if($E2686="Minors",0,if($E2686="FA Contract",if(and(L$1&lt;=$I2686,L$1&gt;=$H2686),$F2686,""),if($E2686="YP Contract",if(L$1=$H2686,500000,if(L$1=($H2686+1),1000000,if(L$1=($H2686+2),1500000,"")))))))))</f>
        <v/>
      </c>
      <c r="M2686" s="65" t="str">
        <f t="shared" si="3606"/>
        <v/>
      </c>
      <c r="N2686" s="65" t="str">
        <f t="shared" si="3606"/>
        <v/>
      </c>
      <c r="O2686" s="65" t="str">
        <f t="shared" si="3606"/>
        <v/>
      </c>
      <c r="P2686" s="65" t="str">
        <f t="shared" si="3606"/>
        <v/>
      </c>
      <c r="Q2686" s="65" t="str">
        <f t="shared" si="3606"/>
        <v/>
      </c>
      <c r="R2686" s="65" t="str">
        <f t="shared" si="3606"/>
        <v/>
      </c>
      <c r="S2686" s="65" t="str">
        <f t="shared" si="3606"/>
        <v/>
      </c>
      <c r="T2686" s="65" t="str">
        <f t="shared" si="3606"/>
        <v/>
      </c>
      <c r="U2686" s="65" t="str">
        <f t="shared" si="3606"/>
        <v/>
      </c>
      <c r="V2686" s="65" t="str">
        <f t="shared" si="3606"/>
        <v/>
      </c>
      <c r="W2686" s="65" t="str">
        <f t="shared" si="3606"/>
        <v/>
      </c>
      <c r="X2686" s="65" t="str">
        <f t="shared" si="3606"/>
        <v/>
      </c>
      <c r="Y2686" s="65" t="str">
        <f t="shared" si="3606"/>
        <v/>
      </c>
      <c r="Z2686" s="65" t="str">
        <f t="shared" si="3606"/>
        <v/>
      </c>
    </row>
    <row r="2687">
      <c r="B2687" s="23"/>
      <c r="C2687" s="9"/>
      <c r="D2687" s="9"/>
      <c r="E2687" s="9"/>
      <c r="F2687" s="2"/>
      <c r="G2687" s="3"/>
      <c r="I2687" s="64" t="str">
        <f t="shared" si="4"/>
        <v/>
      </c>
      <c r="J2687" s="13" t="str">
        <f t="shared" si="1840"/>
        <v/>
      </c>
      <c r="K2687" s="13" t="str">
        <f t="shared" si="1879"/>
        <v/>
      </c>
      <c r="L2687" s="65" t="str">
        <f t="shared" ref="L2687:Z2687" si="3607">if($E2687="","",if($E2687="Injured",if(and(L$1=year(today()),L$1&lt;=$I2687,L$1&gt;=$H2687),0,if(and(L$1&lt;=$I2687,L$1&gt;=$H2687),$F2687,"")),if($E2687="Dropped",if(and(L$1&lt;=$I2687,L$1&gt;=$H2687),if(Year($D2687)=L$1,$F2687*0.8,if((year($D2687)+1)=L$1,$F2687*0.6,$F2687*0.4)) ,""),if($E2687="Minors",0,if($E2687="FA Contract",if(and(L$1&lt;=$I2687,L$1&gt;=$H2687),$F2687,""),if($E2687="YP Contract",if(L$1=$H2687,500000,if(L$1=($H2687+1),1000000,if(L$1=($H2687+2),1500000,"")))))))))</f>
        <v/>
      </c>
      <c r="M2687" s="65" t="str">
        <f t="shared" si="3607"/>
        <v/>
      </c>
      <c r="N2687" s="65" t="str">
        <f t="shared" si="3607"/>
        <v/>
      </c>
      <c r="O2687" s="65" t="str">
        <f t="shared" si="3607"/>
        <v/>
      </c>
      <c r="P2687" s="65" t="str">
        <f t="shared" si="3607"/>
        <v/>
      </c>
      <c r="Q2687" s="65" t="str">
        <f t="shared" si="3607"/>
        <v/>
      </c>
      <c r="R2687" s="65" t="str">
        <f t="shared" si="3607"/>
        <v/>
      </c>
      <c r="S2687" s="65" t="str">
        <f t="shared" si="3607"/>
        <v/>
      </c>
      <c r="T2687" s="65" t="str">
        <f t="shared" si="3607"/>
        <v/>
      </c>
      <c r="U2687" s="65" t="str">
        <f t="shared" si="3607"/>
        <v/>
      </c>
      <c r="V2687" s="65" t="str">
        <f t="shared" si="3607"/>
        <v/>
      </c>
      <c r="W2687" s="65" t="str">
        <f t="shared" si="3607"/>
        <v/>
      </c>
      <c r="X2687" s="65" t="str">
        <f t="shared" si="3607"/>
        <v/>
      </c>
      <c r="Y2687" s="65" t="str">
        <f t="shared" si="3607"/>
        <v/>
      </c>
      <c r="Z2687" s="65" t="str">
        <f t="shared" si="3607"/>
        <v/>
      </c>
    </row>
    <row r="2688">
      <c r="B2688" s="23"/>
      <c r="C2688" s="9"/>
      <c r="D2688" s="9"/>
      <c r="E2688" s="9"/>
      <c r="F2688" s="2"/>
      <c r="G2688" s="3"/>
      <c r="I2688" s="64" t="str">
        <f t="shared" si="4"/>
        <v/>
      </c>
      <c r="J2688" s="13" t="str">
        <f t="shared" si="1840"/>
        <v/>
      </c>
      <c r="K2688" s="13" t="str">
        <f t="shared" si="1879"/>
        <v/>
      </c>
      <c r="L2688" s="65" t="str">
        <f t="shared" ref="L2688:Z2688" si="3608">if($E2688="","",if($E2688="Injured",if(and(L$1=year(today()),L$1&lt;=$I2688,L$1&gt;=$H2688),0,if(and(L$1&lt;=$I2688,L$1&gt;=$H2688),$F2688,"")),if($E2688="Dropped",if(and(L$1&lt;=$I2688,L$1&gt;=$H2688),if(Year($D2688)=L$1,$F2688*0.8,if((year($D2688)+1)=L$1,$F2688*0.6,$F2688*0.4)) ,""),if($E2688="Minors",0,if($E2688="FA Contract",if(and(L$1&lt;=$I2688,L$1&gt;=$H2688),$F2688,""),if($E2688="YP Contract",if(L$1=$H2688,500000,if(L$1=($H2688+1),1000000,if(L$1=($H2688+2),1500000,"")))))))))</f>
        <v/>
      </c>
      <c r="M2688" s="65" t="str">
        <f t="shared" si="3608"/>
        <v/>
      </c>
      <c r="N2688" s="65" t="str">
        <f t="shared" si="3608"/>
        <v/>
      </c>
      <c r="O2688" s="65" t="str">
        <f t="shared" si="3608"/>
        <v/>
      </c>
      <c r="P2688" s="65" t="str">
        <f t="shared" si="3608"/>
        <v/>
      </c>
      <c r="Q2688" s="65" t="str">
        <f t="shared" si="3608"/>
        <v/>
      </c>
      <c r="R2688" s="65" t="str">
        <f t="shared" si="3608"/>
        <v/>
      </c>
      <c r="S2688" s="65" t="str">
        <f t="shared" si="3608"/>
        <v/>
      </c>
      <c r="T2688" s="65" t="str">
        <f t="shared" si="3608"/>
        <v/>
      </c>
      <c r="U2688" s="65" t="str">
        <f t="shared" si="3608"/>
        <v/>
      </c>
      <c r="V2688" s="65" t="str">
        <f t="shared" si="3608"/>
        <v/>
      </c>
      <c r="W2688" s="65" t="str">
        <f t="shared" si="3608"/>
        <v/>
      </c>
      <c r="X2688" s="65" t="str">
        <f t="shared" si="3608"/>
        <v/>
      </c>
      <c r="Y2688" s="65" t="str">
        <f t="shared" si="3608"/>
        <v/>
      </c>
      <c r="Z2688" s="65" t="str">
        <f t="shared" si="3608"/>
        <v/>
      </c>
    </row>
    <row r="2689">
      <c r="B2689" s="23"/>
      <c r="C2689" s="9"/>
      <c r="D2689" s="9"/>
      <c r="E2689" s="9"/>
      <c r="F2689" s="2"/>
      <c r="G2689" s="3"/>
      <c r="I2689" s="64" t="str">
        <f t="shared" si="4"/>
        <v/>
      </c>
      <c r="J2689" s="13" t="str">
        <f t="shared" si="1840"/>
        <v/>
      </c>
      <c r="K2689" s="13" t="str">
        <f t="shared" si="1879"/>
        <v/>
      </c>
      <c r="L2689" s="65" t="str">
        <f t="shared" ref="L2689:Z2689" si="3609">if($E2689="","",if($E2689="Injured",if(and(L$1=year(today()),L$1&lt;=$I2689,L$1&gt;=$H2689),0,if(and(L$1&lt;=$I2689,L$1&gt;=$H2689),$F2689,"")),if($E2689="Dropped",if(and(L$1&lt;=$I2689,L$1&gt;=$H2689),if(Year($D2689)=L$1,$F2689*0.8,if((year($D2689)+1)=L$1,$F2689*0.6,$F2689*0.4)) ,""),if($E2689="Minors",0,if($E2689="FA Contract",if(and(L$1&lt;=$I2689,L$1&gt;=$H2689),$F2689,""),if($E2689="YP Contract",if(L$1=$H2689,500000,if(L$1=($H2689+1),1000000,if(L$1=($H2689+2),1500000,"")))))))))</f>
        <v/>
      </c>
      <c r="M2689" s="65" t="str">
        <f t="shared" si="3609"/>
        <v/>
      </c>
      <c r="N2689" s="65" t="str">
        <f t="shared" si="3609"/>
        <v/>
      </c>
      <c r="O2689" s="65" t="str">
        <f t="shared" si="3609"/>
        <v/>
      </c>
      <c r="P2689" s="65" t="str">
        <f t="shared" si="3609"/>
        <v/>
      </c>
      <c r="Q2689" s="65" t="str">
        <f t="shared" si="3609"/>
        <v/>
      </c>
      <c r="R2689" s="65" t="str">
        <f t="shared" si="3609"/>
        <v/>
      </c>
      <c r="S2689" s="65" t="str">
        <f t="shared" si="3609"/>
        <v/>
      </c>
      <c r="T2689" s="65" t="str">
        <f t="shared" si="3609"/>
        <v/>
      </c>
      <c r="U2689" s="65" t="str">
        <f t="shared" si="3609"/>
        <v/>
      </c>
      <c r="V2689" s="65" t="str">
        <f t="shared" si="3609"/>
        <v/>
      </c>
      <c r="W2689" s="65" t="str">
        <f t="shared" si="3609"/>
        <v/>
      </c>
      <c r="X2689" s="65" t="str">
        <f t="shared" si="3609"/>
        <v/>
      </c>
      <c r="Y2689" s="65" t="str">
        <f t="shared" si="3609"/>
        <v/>
      </c>
      <c r="Z2689" s="65" t="str">
        <f t="shared" si="3609"/>
        <v/>
      </c>
    </row>
    <row r="2690">
      <c r="B2690" s="23"/>
      <c r="C2690" s="9"/>
      <c r="D2690" s="9"/>
      <c r="E2690" s="9"/>
      <c r="F2690" s="2"/>
      <c r="G2690" s="3"/>
      <c r="I2690" s="64" t="str">
        <f t="shared" si="4"/>
        <v/>
      </c>
      <c r="J2690" s="13" t="str">
        <f t="shared" si="1840"/>
        <v/>
      </c>
      <c r="K2690" s="13" t="str">
        <f t="shared" si="1879"/>
        <v/>
      </c>
      <c r="L2690" s="65" t="str">
        <f t="shared" ref="L2690:Z2690" si="3610">if($E2690="","",if($E2690="Injured",if(and(L$1=year(today()),L$1&lt;=$I2690,L$1&gt;=$H2690),0,if(and(L$1&lt;=$I2690,L$1&gt;=$H2690),$F2690,"")),if($E2690="Dropped",if(and(L$1&lt;=$I2690,L$1&gt;=$H2690),if(Year($D2690)=L$1,$F2690*0.8,if((year($D2690)+1)=L$1,$F2690*0.6,$F2690*0.4)) ,""),if($E2690="Minors",0,if($E2690="FA Contract",if(and(L$1&lt;=$I2690,L$1&gt;=$H2690),$F2690,""),if($E2690="YP Contract",if(L$1=$H2690,500000,if(L$1=($H2690+1),1000000,if(L$1=($H2690+2),1500000,"")))))))))</f>
        <v/>
      </c>
      <c r="M2690" s="65" t="str">
        <f t="shared" si="3610"/>
        <v/>
      </c>
      <c r="N2690" s="65" t="str">
        <f t="shared" si="3610"/>
        <v/>
      </c>
      <c r="O2690" s="65" t="str">
        <f t="shared" si="3610"/>
        <v/>
      </c>
      <c r="P2690" s="65" t="str">
        <f t="shared" si="3610"/>
        <v/>
      </c>
      <c r="Q2690" s="65" t="str">
        <f t="shared" si="3610"/>
        <v/>
      </c>
      <c r="R2690" s="65" t="str">
        <f t="shared" si="3610"/>
        <v/>
      </c>
      <c r="S2690" s="65" t="str">
        <f t="shared" si="3610"/>
        <v/>
      </c>
      <c r="T2690" s="65" t="str">
        <f t="shared" si="3610"/>
        <v/>
      </c>
      <c r="U2690" s="65" t="str">
        <f t="shared" si="3610"/>
        <v/>
      </c>
      <c r="V2690" s="65" t="str">
        <f t="shared" si="3610"/>
        <v/>
      </c>
      <c r="W2690" s="65" t="str">
        <f t="shared" si="3610"/>
        <v/>
      </c>
      <c r="X2690" s="65" t="str">
        <f t="shared" si="3610"/>
        <v/>
      </c>
      <c r="Y2690" s="65" t="str">
        <f t="shared" si="3610"/>
        <v/>
      </c>
      <c r="Z2690" s="65" t="str">
        <f t="shared" si="3610"/>
        <v/>
      </c>
    </row>
    <row r="2691">
      <c r="B2691" s="23"/>
      <c r="C2691" s="9"/>
      <c r="D2691" s="9"/>
      <c r="E2691" s="9"/>
      <c r="F2691" s="2"/>
      <c r="G2691" s="3"/>
      <c r="I2691" s="64" t="str">
        <f t="shared" si="4"/>
        <v/>
      </c>
      <c r="J2691" s="13" t="str">
        <f t="shared" si="1840"/>
        <v/>
      </c>
      <c r="K2691" s="13" t="str">
        <f t="shared" si="1879"/>
        <v/>
      </c>
      <c r="L2691" s="65" t="str">
        <f t="shared" ref="L2691:Z2691" si="3611">if($E2691="","",if($E2691="Injured",if(and(L$1=year(today()),L$1&lt;=$I2691,L$1&gt;=$H2691),0,if(and(L$1&lt;=$I2691,L$1&gt;=$H2691),$F2691,"")),if($E2691="Dropped",if(and(L$1&lt;=$I2691,L$1&gt;=$H2691),if(Year($D2691)=L$1,$F2691*0.8,if((year($D2691)+1)=L$1,$F2691*0.6,$F2691*0.4)) ,""),if($E2691="Minors",0,if($E2691="FA Contract",if(and(L$1&lt;=$I2691,L$1&gt;=$H2691),$F2691,""),if($E2691="YP Contract",if(L$1=$H2691,500000,if(L$1=($H2691+1),1000000,if(L$1=($H2691+2),1500000,"")))))))))</f>
        <v/>
      </c>
      <c r="M2691" s="65" t="str">
        <f t="shared" si="3611"/>
        <v/>
      </c>
      <c r="N2691" s="65" t="str">
        <f t="shared" si="3611"/>
        <v/>
      </c>
      <c r="O2691" s="65" t="str">
        <f t="shared" si="3611"/>
        <v/>
      </c>
      <c r="P2691" s="65" t="str">
        <f t="shared" si="3611"/>
        <v/>
      </c>
      <c r="Q2691" s="65" t="str">
        <f t="shared" si="3611"/>
        <v/>
      </c>
      <c r="R2691" s="65" t="str">
        <f t="shared" si="3611"/>
        <v/>
      </c>
      <c r="S2691" s="65" t="str">
        <f t="shared" si="3611"/>
        <v/>
      </c>
      <c r="T2691" s="65" t="str">
        <f t="shared" si="3611"/>
        <v/>
      </c>
      <c r="U2691" s="65" t="str">
        <f t="shared" si="3611"/>
        <v/>
      </c>
      <c r="V2691" s="65" t="str">
        <f t="shared" si="3611"/>
        <v/>
      </c>
      <c r="W2691" s="65" t="str">
        <f t="shared" si="3611"/>
        <v/>
      </c>
      <c r="X2691" s="65" t="str">
        <f t="shared" si="3611"/>
        <v/>
      </c>
      <c r="Y2691" s="65" t="str">
        <f t="shared" si="3611"/>
        <v/>
      </c>
      <c r="Z2691" s="65" t="str">
        <f t="shared" si="3611"/>
        <v/>
      </c>
    </row>
    <row r="2692">
      <c r="B2692" s="23"/>
      <c r="C2692" s="9"/>
      <c r="D2692" s="9"/>
      <c r="E2692" s="9"/>
      <c r="F2692" s="2"/>
      <c r="G2692" s="3"/>
      <c r="I2692" s="64" t="str">
        <f t="shared" si="4"/>
        <v/>
      </c>
      <c r="J2692" s="13" t="str">
        <f t="shared" si="1840"/>
        <v/>
      </c>
      <c r="K2692" s="13" t="str">
        <f t="shared" si="1879"/>
        <v/>
      </c>
      <c r="L2692" s="65" t="str">
        <f t="shared" ref="L2692:Z2692" si="3612">if($E2692="","",if($E2692="Injured",if(and(L$1=year(today()),L$1&lt;=$I2692,L$1&gt;=$H2692),0,if(and(L$1&lt;=$I2692,L$1&gt;=$H2692),$F2692,"")),if($E2692="Dropped",if(and(L$1&lt;=$I2692,L$1&gt;=$H2692),if(Year($D2692)=L$1,$F2692*0.8,if((year($D2692)+1)=L$1,$F2692*0.6,$F2692*0.4)) ,""),if($E2692="Minors",0,if($E2692="FA Contract",if(and(L$1&lt;=$I2692,L$1&gt;=$H2692),$F2692,""),if($E2692="YP Contract",if(L$1=$H2692,500000,if(L$1=($H2692+1),1000000,if(L$1=($H2692+2),1500000,"")))))))))</f>
        <v/>
      </c>
      <c r="M2692" s="65" t="str">
        <f t="shared" si="3612"/>
        <v/>
      </c>
      <c r="N2692" s="65" t="str">
        <f t="shared" si="3612"/>
        <v/>
      </c>
      <c r="O2692" s="65" t="str">
        <f t="shared" si="3612"/>
        <v/>
      </c>
      <c r="P2692" s="65" t="str">
        <f t="shared" si="3612"/>
        <v/>
      </c>
      <c r="Q2692" s="65" t="str">
        <f t="shared" si="3612"/>
        <v/>
      </c>
      <c r="R2692" s="65" t="str">
        <f t="shared" si="3612"/>
        <v/>
      </c>
      <c r="S2692" s="65" t="str">
        <f t="shared" si="3612"/>
        <v/>
      </c>
      <c r="T2692" s="65" t="str">
        <f t="shared" si="3612"/>
        <v/>
      </c>
      <c r="U2692" s="65" t="str">
        <f t="shared" si="3612"/>
        <v/>
      </c>
      <c r="V2692" s="65" t="str">
        <f t="shared" si="3612"/>
        <v/>
      </c>
      <c r="W2692" s="65" t="str">
        <f t="shared" si="3612"/>
        <v/>
      </c>
      <c r="X2692" s="65" t="str">
        <f t="shared" si="3612"/>
        <v/>
      </c>
      <c r="Y2692" s="65" t="str">
        <f t="shared" si="3612"/>
        <v/>
      </c>
      <c r="Z2692" s="65" t="str">
        <f t="shared" si="3612"/>
        <v/>
      </c>
    </row>
    <row r="2693">
      <c r="B2693" s="23"/>
      <c r="C2693" s="9"/>
      <c r="D2693" s="9"/>
      <c r="E2693" s="9"/>
      <c r="F2693" s="2"/>
      <c r="G2693" s="3"/>
      <c r="I2693" s="64" t="str">
        <f t="shared" si="4"/>
        <v/>
      </c>
      <c r="J2693" s="13" t="str">
        <f t="shared" si="1840"/>
        <v/>
      </c>
      <c r="K2693" s="13" t="str">
        <f t="shared" si="1879"/>
        <v/>
      </c>
      <c r="L2693" s="65" t="str">
        <f t="shared" ref="L2693:Z2693" si="3613">if($E2693="","",if($E2693="Injured",if(and(L$1=year(today()),L$1&lt;=$I2693,L$1&gt;=$H2693),0,if(and(L$1&lt;=$I2693,L$1&gt;=$H2693),$F2693,"")),if($E2693="Dropped",if(and(L$1&lt;=$I2693,L$1&gt;=$H2693),if(Year($D2693)=L$1,$F2693*0.8,if((year($D2693)+1)=L$1,$F2693*0.6,$F2693*0.4)) ,""),if($E2693="Minors",0,if($E2693="FA Contract",if(and(L$1&lt;=$I2693,L$1&gt;=$H2693),$F2693,""),if($E2693="YP Contract",if(L$1=$H2693,500000,if(L$1=($H2693+1),1000000,if(L$1=($H2693+2),1500000,"")))))))))</f>
        <v/>
      </c>
      <c r="M2693" s="65" t="str">
        <f t="shared" si="3613"/>
        <v/>
      </c>
      <c r="N2693" s="65" t="str">
        <f t="shared" si="3613"/>
        <v/>
      </c>
      <c r="O2693" s="65" t="str">
        <f t="shared" si="3613"/>
        <v/>
      </c>
      <c r="P2693" s="65" t="str">
        <f t="shared" si="3613"/>
        <v/>
      </c>
      <c r="Q2693" s="65" t="str">
        <f t="shared" si="3613"/>
        <v/>
      </c>
      <c r="R2693" s="65" t="str">
        <f t="shared" si="3613"/>
        <v/>
      </c>
      <c r="S2693" s="65" t="str">
        <f t="shared" si="3613"/>
        <v/>
      </c>
      <c r="T2693" s="65" t="str">
        <f t="shared" si="3613"/>
        <v/>
      </c>
      <c r="U2693" s="65" t="str">
        <f t="shared" si="3613"/>
        <v/>
      </c>
      <c r="V2693" s="65" t="str">
        <f t="shared" si="3613"/>
        <v/>
      </c>
      <c r="W2693" s="65" t="str">
        <f t="shared" si="3613"/>
        <v/>
      </c>
      <c r="X2693" s="65" t="str">
        <f t="shared" si="3613"/>
        <v/>
      </c>
      <c r="Y2693" s="65" t="str">
        <f t="shared" si="3613"/>
        <v/>
      </c>
      <c r="Z2693" s="65" t="str">
        <f t="shared" si="3613"/>
        <v/>
      </c>
    </row>
    <row r="2694">
      <c r="B2694" s="23"/>
      <c r="C2694" s="9"/>
      <c r="D2694" s="9"/>
      <c r="E2694" s="9"/>
      <c r="F2694" s="2"/>
      <c r="G2694" s="3"/>
      <c r="I2694" s="64" t="str">
        <f t="shared" si="4"/>
        <v/>
      </c>
      <c r="J2694" s="13" t="str">
        <f t="shared" si="1840"/>
        <v/>
      </c>
      <c r="K2694" s="13" t="str">
        <f t="shared" si="1879"/>
        <v/>
      </c>
      <c r="L2694" s="65" t="str">
        <f t="shared" ref="L2694:Z2694" si="3614">if($E2694="","",if($E2694="Injured",if(and(L$1=year(today()),L$1&lt;=$I2694,L$1&gt;=$H2694),0,if(and(L$1&lt;=$I2694,L$1&gt;=$H2694),$F2694,"")),if($E2694="Dropped",if(and(L$1&lt;=$I2694,L$1&gt;=$H2694),if(Year($D2694)=L$1,$F2694*0.8,if((year($D2694)+1)=L$1,$F2694*0.6,$F2694*0.4)) ,""),if($E2694="Minors",0,if($E2694="FA Contract",if(and(L$1&lt;=$I2694,L$1&gt;=$H2694),$F2694,""),if($E2694="YP Contract",if(L$1=$H2694,500000,if(L$1=($H2694+1),1000000,if(L$1=($H2694+2),1500000,"")))))))))</f>
        <v/>
      </c>
      <c r="M2694" s="65" t="str">
        <f t="shared" si="3614"/>
        <v/>
      </c>
      <c r="N2694" s="65" t="str">
        <f t="shared" si="3614"/>
        <v/>
      </c>
      <c r="O2694" s="65" t="str">
        <f t="shared" si="3614"/>
        <v/>
      </c>
      <c r="P2694" s="65" t="str">
        <f t="shared" si="3614"/>
        <v/>
      </c>
      <c r="Q2694" s="65" t="str">
        <f t="shared" si="3614"/>
        <v/>
      </c>
      <c r="R2694" s="65" t="str">
        <f t="shared" si="3614"/>
        <v/>
      </c>
      <c r="S2694" s="65" t="str">
        <f t="shared" si="3614"/>
        <v/>
      </c>
      <c r="T2694" s="65" t="str">
        <f t="shared" si="3614"/>
        <v/>
      </c>
      <c r="U2694" s="65" t="str">
        <f t="shared" si="3614"/>
        <v/>
      </c>
      <c r="V2694" s="65" t="str">
        <f t="shared" si="3614"/>
        <v/>
      </c>
      <c r="W2694" s="65" t="str">
        <f t="shared" si="3614"/>
        <v/>
      </c>
      <c r="X2694" s="65" t="str">
        <f t="shared" si="3614"/>
        <v/>
      </c>
      <c r="Y2694" s="65" t="str">
        <f t="shared" si="3614"/>
        <v/>
      </c>
      <c r="Z2694" s="65" t="str">
        <f t="shared" si="3614"/>
        <v/>
      </c>
    </row>
    <row r="2695">
      <c r="B2695" s="23"/>
      <c r="C2695" s="9"/>
      <c r="D2695" s="9"/>
      <c r="E2695" s="9"/>
      <c r="F2695" s="2"/>
      <c r="G2695" s="3"/>
      <c r="I2695" s="64" t="str">
        <f t="shared" si="4"/>
        <v/>
      </c>
      <c r="J2695" s="13" t="str">
        <f t="shared" si="1840"/>
        <v/>
      </c>
      <c r="K2695" s="13" t="str">
        <f t="shared" si="1879"/>
        <v/>
      </c>
      <c r="L2695" s="65" t="str">
        <f t="shared" ref="L2695:Z2695" si="3615">if($E2695="","",if($E2695="Injured",if(and(L$1=year(today()),L$1&lt;=$I2695,L$1&gt;=$H2695),0,if(and(L$1&lt;=$I2695,L$1&gt;=$H2695),$F2695,"")),if($E2695="Dropped",if(and(L$1&lt;=$I2695,L$1&gt;=$H2695),if(Year($D2695)=L$1,$F2695*0.8,if((year($D2695)+1)=L$1,$F2695*0.6,$F2695*0.4)) ,""),if($E2695="Minors",0,if($E2695="FA Contract",if(and(L$1&lt;=$I2695,L$1&gt;=$H2695),$F2695,""),if($E2695="YP Contract",if(L$1=$H2695,500000,if(L$1=($H2695+1),1000000,if(L$1=($H2695+2),1500000,"")))))))))</f>
        <v/>
      </c>
      <c r="M2695" s="65" t="str">
        <f t="shared" si="3615"/>
        <v/>
      </c>
      <c r="N2695" s="65" t="str">
        <f t="shared" si="3615"/>
        <v/>
      </c>
      <c r="O2695" s="65" t="str">
        <f t="shared" si="3615"/>
        <v/>
      </c>
      <c r="P2695" s="65" t="str">
        <f t="shared" si="3615"/>
        <v/>
      </c>
      <c r="Q2695" s="65" t="str">
        <f t="shared" si="3615"/>
        <v/>
      </c>
      <c r="R2695" s="65" t="str">
        <f t="shared" si="3615"/>
        <v/>
      </c>
      <c r="S2695" s="65" t="str">
        <f t="shared" si="3615"/>
        <v/>
      </c>
      <c r="T2695" s="65" t="str">
        <f t="shared" si="3615"/>
        <v/>
      </c>
      <c r="U2695" s="65" t="str">
        <f t="shared" si="3615"/>
        <v/>
      </c>
      <c r="V2695" s="65" t="str">
        <f t="shared" si="3615"/>
        <v/>
      </c>
      <c r="W2695" s="65" t="str">
        <f t="shared" si="3615"/>
        <v/>
      </c>
      <c r="X2695" s="65" t="str">
        <f t="shared" si="3615"/>
        <v/>
      </c>
      <c r="Y2695" s="65" t="str">
        <f t="shared" si="3615"/>
        <v/>
      </c>
      <c r="Z2695" s="65" t="str">
        <f t="shared" si="3615"/>
        <v/>
      </c>
    </row>
    <row r="2696">
      <c r="B2696" s="23"/>
      <c r="C2696" s="9"/>
      <c r="D2696" s="9"/>
      <c r="E2696" s="9"/>
      <c r="F2696" s="2"/>
      <c r="G2696" s="3"/>
      <c r="I2696" s="64" t="str">
        <f t="shared" si="4"/>
        <v/>
      </c>
      <c r="J2696" s="13" t="str">
        <f t="shared" si="1840"/>
        <v/>
      </c>
      <c r="K2696" s="13" t="str">
        <f t="shared" si="1879"/>
        <v/>
      </c>
      <c r="L2696" s="65" t="str">
        <f t="shared" ref="L2696:Z2696" si="3616">if($E2696="","",if($E2696="Injured",if(and(L$1=year(today()),L$1&lt;=$I2696,L$1&gt;=$H2696),0,if(and(L$1&lt;=$I2696,L$1&gt;=$H2696),$F2696,"")),if($E2696="Dropped",if(and(L$1&lt;=$I2696,L$1&gt;=$H2696),if(Year($D2696)=L$1,$F2696*0.8,if((year($D2696)+1)=L$1,$F2696*0.6,$F2696*0.4)) ,""),if($E2696="Minors",0,if($E2696="FA Contract",if(and(L$1&lt;=$I2696,L$1&gt;=$H2696),$F2696,""),if($E2696="YP Contract",if(L$1=$H2696,500000,if(L$1=($H2696+1),1000000,if(L$1=($H2696+2),1500000,"")))))))))</f>
        <v/>
      </c>
      <c r="M2696" s="65" t="str">
        <f t="shared" si="3616"/>
        <v/>
      </c>
      <c r="N2696" s="65" t="str">
        <f t="shared" si="3616"/>
        <v/>
      </c>
      <c r="O2696" s="65" t="str">
        <f t="shared" si="3616"/>
        <v/>
      </c>
      <c r="P2696" s="65" t="str">
        <f t="shared" si="3616"/>
        <v/>
      </c>
      <c r="Q2696" s="65" t="str">
        <f t="shared" si="3616"/>
        <v/>
      </c>
      <c r="R2696" s="65" t="str">
        <f t="shared" si="3616"/>
        <v/>
      </c>
      <c r="S2696" s="65" t="str">
        <f t="shared" si="3616"/>
        <v/>
      </c>
      <c r="T2696" s="65" t="str">
        <f t="shared" si="3616"/>
        <v/>
      </c>
      <c r="U2696" s="65" t="str">
        <f t="shared" si="3616"/>
        <v/>
      </c>
      <c r="V2696" s="65" t="str">
        <f t="shared" si="3616"/>
        <v/>
      </c>
      <c r="W2696" s="65" t="str">
        <f t="shared" si="3616"/>
        <v/>
      </c>
      <c r="X2696" s="65" t="str">
        <f t="shared" si="3616"/>
        <v/>
      </c>
      <c r="Y2696" s="65" t="str">
        <f t="shared" si="3616"/>
        <v/>
      </c>
      <c r="Z2696" s="65" t="str">
        <f t="shared" si="3616"/>
        <v/>
      </c>
    </row>
    <row r="2697">
      <c r="B2697" s="23"/>
      <c r="C2697" s="9"/>
      <c r="D2697" s="9"/>
      <c r="E2697" s="9"/>
      <c r="F2697" s="2"/>
      <c r="G2697" s="3"/>
      <c r="I2697" s="64" t="str">
        <f t="shared" si="4"/>
        <v/>
      </c>
      <c r="J2697" s="13" t="str">
        <f t="shared" si="1840"/>
        <v/>
      </c>
      <c r="K2697" s="13" t="str">
        <f t="shared" si="1879"/>
        <v/>
      </c>
      <c r="L2697" s="65" t="str">
        <f t="shared" ref="L2697:Z2697" si="3617">if($E2697="","",if($E2697="Injured",if(and(L$1=year(today()),L$1&lt;=$I2697,L$1&gt;=$H2697),0,if(and(L$1&lt;=$I2697,L$1&gt;=$H2697),$F2697,"")),if($E2697="Dropped",if(and(L$1&lt;=$I2697,L$1&gt;=$H2697),if(Year($D2697)=L$1,$F2697*0.8,if((year($D2697)+1)=L$1,$F2697*0.6,$F2697*0.4)) ,""),if($E2697="Minors",0,if($E2697="FA Contract",if(and(L$1&lt;=$I2697,L$1&gt;=$H2697),$F2697,""),if($E2697="YP Contract",if(L$1=$H2697,500000,if(L$1=($H2697+1),1000000,if(L$1=($H2697+2),1500000,"")))))))))</f>
        <v/>
      </c>
      <c r="M2697" s="65" t="str">
        <f t="shared" si="3617"/>
        <v/>
      </c>
      <c r="N2697" s="65" t="str">
        <f t="shared" si="3617"/>
        <v/>
      </c>
      <c r="O2697" s="65" t="str">
        <f t="shared" si="3617"/>
        <v/>
      </c>
      <c r="P2697" s="65" t="str">
        <f t="shared" si="3617"/>
        <v/>
      </c>
      <c r="Q2697" s="65" t="str">
        <f t="shared" si="3617"/>
        <v/>
      </c>
      <c r="R2697" s="65" t="str">
        <f t="shared" si="3617"/>
        <v/>
      </c>
      <c r="S2697" s="65" t="str">
        <f t="shared" si="3617"/>
        <v/>
      </c>
      <c r="T2697" s="65" t="str">
        <f t="shared" si="3617"/>
        <v/>
      </c>
      <c r="U2697" s="65" t="str">
        <f t="shared" si="3617"/>
        <v/>
      </c>
      <c r="V2697" s="65" t="str">
        <f t="shared" si="3617"/>
        <v/>
      </c>
      <c r="W2697" s="65" t="str">
        <f t="shared" si="3617"/>
        <v/>
      </c>
      <c r="X2697" s="65" t="str">
        <f t="shared" si="3617"/>
        <v/>
      </c>
      <c r="Y2697" s="65" t="str">
        <f t="shared" si="3617"/>
        <v/>
      </c>
      <c r="Z2697" s="65" t="str">
        <f t="shared" si="3617"/>
        <v/>
      </c>
    </row>
    <row r="2698">
      <c r="B2698" s="23"/>
      <c r="C2698" s="9"/>
      <c r="D2698" s="9"/>
      <c r="E2698" s="9"/>
      <c r="F2698" s="2"/>
      <c r="G2698" s="3"/>
      <c r="I2698" s="64" t="str">
        <f t="shared" si="4"/>
        <v/>
      </c>
      <c r="J2698" s="13" t="str">
        <f t="shared" si="1840"/>
        <v/>
      </c>
      <c r="K2698" s="13" t="str">
        <f t="shared" si="1879"/>
        <v/>
      </c>
      <c r="L2698" s="65" t="str">
        <f t="shared" ref="L2698:Z2698" si="3618">if($E2698="","",if($E2698="Injured",if(and(L$1=year(today()),L$1&lt;=$I2698,L$1&gt;=$H2698),0,if(and(L$1&lt;=$I2698,L$1&gt;=$H2698),$F2698,"")),if($E2698="Dropped",if(and(L$1&lt;=$I2698,L$1&gt;=$H2698),if(Year($D2698)=L$1,$F2698*0.8,if((year($D2698)+1)=L$1,$F2698*0.6,$F2698*0.4)) ,""),if($E2698="Minors",0,if($E2698="FA Contract",if(and(L$1&lt;=$I2698,L$1&gt;=$H2698),$F2698,""),if($E2698="YP Contract",if(L$1=$H2698,500000,if(L$1=($H2698+1),1000000,if(L$1=($H2698+2),1500000,"")))))))))</f>
        <v/>
      </c>
      <c r="M2698" s="65" t="str">
        <f t="shared" si="3618"/>
        <v/>
      </c>
      <c r="N2698" s="65" t="str">
        <f t="shared" si="3618"/>
        <v/>
      </c>
      <c r="O2698" s="65" t="str">
        <f t="shared" si="3618"/>
        <v/>
      </c>
      <c r="P2698" s="65" t="str">
        <f t="shared" si="3618"/>
        <v/>
      </c>
      <c r="Q2698" s="65" t="str">
        <f t="shared" si="3618"/>
        <v/>
      </c>
      <c r="R2698" s="65" t="str">
        <f t="shared" si="3618"/>
        <v/>
      </c>
      <c r="S2698" s="65" t="str">
        <f t="shared" si="3618"/>
        <v/>
      </c>
      <c r="T2698" s="65" t="str">
        <f t="shared" si="3618"/>
        <v/>
      </c>
      <c r="U2698" s="65" t="str">
        <f t="shared" si="3618"/>
        <v/>
      </c>
      <c r="V2698" s="65" t="str">
        <f t="shared" si="3618"/>
        <v/>
      </c>
      <c r="W2698" s="65" t="str">
        <f t="shared" si="3618"/>
        <v/>
      </c>
      <c r="X2698" s="65" t="str">
        <f t="shared" si="3618"/>
        <v/>
      </c>
      <c r="Y2698" s="65" t="str">
        <f t="shared" si="3618"/>
        <v/>
      </c>
      <c r="Z2698" s="65" t="str">
        <f t="shared" si="3618"/>
        <v/>
      </c>
    </row>
    <row r="2699">
      <c r="B2699" s="23"/>
      <c r="C2699" s="9"/>
      <c r="D2699" s="9"/>
      <c r="E2699" s="9"/>
      <c r="F2699" s="2"/>
      <c r="G2699" s="3"/>
      <c r="I2699" s="64" t="str">
        <f t="shared" si="4"/>
        <v/>
      </c>
      <c r="J2699" s="13" t="str">
        <f t="shared" si="1840"/>
        <v/>
      </c>
      <c r="K2699" s="13" t="str">
        <f t="shared" si="1879"/>
        <v/>
      </c>
      <c r="L2699" s="65" t="str">
        <f t="shared" ref="L2699:Z2699" si="3619">if($E2699="","",if($E2699="Injured",if(and(L$1=year(today()),L$1&lt;=$I2699,L$1&gt;=$H2699),0,if(and(L$1&lt;=$I2699,L$1&gt;=$H2699),$F2699,"")),if($E2699="Dropped",if(and(L$1&lt;=$I2699,L$1&gt;=$H2699),if(Year($D2699)=L$1,$F2699*0.8,if((year($D2699)+1)=L$1,$F2699*0.6,$F2699*0.4)) ,""),if($E2699="Minors",0,if($E2699="FA Contract",if(and(L$1&lt;=$I2699,L$1&gt;=$H2699),$F2699,""),if($E2699="YP Contract",if(L$1=$H2699,500000,if(L$1=($H2699+1),1000000,if(L$1=($H2699+2),1500000,"")))))))))</f>
        <v/>
      </c>
      <c r="M2699" s="65" t="str">
        <f t="shared" si="3619"/>
        <v/>
      </c>
      <c r="N2699" s="65" t="str">
        <f t="shared" si="3619"/>
        <v/>
      </c>
      <c r="O2699" s="65" t="str">
        <f t="shared" si="3619"/>
        <v/>
      </c>
      <c r="P2699" s="65" t="str">
        <f t="shared" si="3619"/>
        <v/>
      </c>
      <c r="Q2699" s="65" t="str">
        <f t="shared" si="3619"/>
        <v/>
      </c>
      <c r="R2699" s="65" t="str">
        <f t="shared" si="3619"/>
        <v/>
      </c>
      <c r="S2699" s="65" t="str">
        <f t="shared" si="3619"/>
        <v/>
      </c>
      <c r="T2699" s="65" t="str">
        <f t="shared" si="3619"/>
        <v/>
      </c>
      <c r="U2699" s="65" t="str">
        <f t="shared" si="3619"/>
        <v/>
      </c>
      <c r="V2699" s="65" t="str">
        <f t="shared" si="3619"/>
        <v/>
      </c>
      <c r="W2699" s="65" t="str">
        <f t="shared" si="3619"/>
        <v/>
      </c>
      <c r="X2699" s="65" t="str">
        <f t="shared" si="3619"/>
        <v/>
      </c>
      <c r="Y2699" s="65" t="str">
        <f t="shared" si="3619"/>
        <v/>
      </c>
      <c r="Z2699" s="65" t="str">
        <f t="shared" si="3619"/>
        <v/>
      </c>
    </row>
    <row r="2700">
      <c r="B2700" s="23"/>
      <c r="C2700" s="9"/>
      <c r="D2700" s="9"/>
      <c r="E2700" s="9"/>
      <c r="F2700" s="2"/>
      <c r="G2700" s="3"/>
      <c r="I2700" s="64" t="str">
        <f t="shared" si="4"/>
        <v/>
      </c>
      <c r="J2700" s="13" t="str">
        <f t="shared" si="1840"/>
        <v/>
      </c>
      <c r="K2700" s="13" t="str">
        <f t="shared" si="1879"/>
        <v/>
      </c>
      <c r="L2700" s="65" t="str">
        <f t="shared" ref="L2700:Z2700" si="3620">if($E2700="","",if($E2700="Injured",if(and(L$1=year(today()),L$1&lt;=$I2700,L$1&gt;=$H2700),0,if(and(L$1&lt;=$I2700,L$1&gt;=$H2700),$F2700,"")),if($E2700="Dropped",if(and(L$1&lt;=$I2700,L$1&gt;=$H2700),if(Year($D2700)=L$1,$F2700*0.8,if((year($D2700)+1)=L$1,$F2700*0.6,$F2700*0.4)) ,""),if($E2700="Minors",0,if($E2700="FA Contract",if(and(L$1&lt;=$I2700,L$1&gt;=$H2700),$F2700,""),if($E2700="YP Contract",if(L$1=$H2700,500000,if(L$1=($H2700+1),1000000,if(L$1=($H2700+2),1500000,"")))))))))</f>
        <v/>
      </c>
      <c r="M2700" s="65" t="str">
        <f t="shared" si="3620"/>
        <v/>
      </c>
      <c r="N2700" s="65" t="str">
        <f t="shared" si="3620"/>
        <v/>
      </c>
      <c r="O2700" s="65" t="str">
        <f t="shared" si="3620"/>
        <v/>
      </c>
      <c r="P2700" s="65" t="str">
        <f t="shared" si="3620"/>
        <v/>
      </c>
      <c r="Q2700" s="65" t="str">
        <f t="shared" si="3620"/>
        <v/>
      </c>
      <c r="R2700" s="65" t="str">
        <f t="shared" si="3620"/>
        <v/>
      </c>
      <c r="S2700" s="65" t="str">
        <f t="shared" si="3620"/>
        <v/>
      </c>
      <c r="T2700" s="65" t="str">
        <f t="shared" si="3620"/>
        <v/>
      </c>
      <c r="U2700" s="65" t="str">
        <f t="shared" si="3620"/>
        <v/>
      </c>
      <c r="V2700" s="65" t="str">
        <f t="shared" si="3620"/>
        <v/>
      </c>
      <c r="W2700" s="65" t="str">
        <f t="shared" si="3620"/>
        <v/>
      </c>
      <c r="X2700" s="65" t="str">
        <f t="shared" si="3620"/>
        <v/>
      </c>
      <c r="Y2700" s="65" t="str">
        <f t="shared" si="3620"/>
        <v/>
      </c>
      <c r="Z2700" s="65" t="str">
        <f t="shared" si="3620"/>
        <v/>
      </c>
    </row>
    <row r="2701">
      <c r="B2701" s="23"/>
      <c r="C2701" s="9"/>
      <c r="D2701" s="9"/>
      <c r="E2701" s="9"/>
      <c r="F2701" s="2"/>
      <c r="G2701" s="3"/>
      <c r="I2701" s="64" t="str">
        <f t="shared" si="4"/>
        <v/>
      </c>
      <c r="J2701" s="13" t="str">
        <f t="shared" si="1840"/>
        <v/>
      </c>
      <c r="K2701" s="13" t="str">
        <f t="shared" si="1879"/>
        <v/>
      </c>
      <c r="L2701" s="65" t="str">
        <f t="shared" ref="L2701:Z2701" si="3621">if($E2701="","",if($E2701="Injured",if(and(L$1=year(today()),L$1&lt;=$I2701,L$1&gt;=$H2701),0,if(and(L$1&lt;=$I2701,L$1&gt;=$H2701),$F2701,"")),if($E2701="Dropped",if(and(L$1&lt;=$I2701,L$1&gt;=$H2701),if(Year($D2701)=L$1,$F2701*0.8,if((year($D2701)+1)=L$1,$F2701*0.6,$F2701*0.4)) ,""),if($E2701="Minors",0,if($E2701="FA Contract",if(and(L$1&lt;=$I2701,L$1&gt;=$H2701),$F2701,""),if($E2701="YP Contract",if(L$1=$H2701,500000,if(L$1=($H2701+1),1000000,if(L$1=($H2701+2),1500000,"")))))))))</f>
        <v/>
      </c>
      <c r="M2701" s="65" t="str">
        <f t="shared" si="3621"/>
        <v/>
      </c>
      <c r="N2701" s="65" t="str">
        <f t="shared" si="3621"/>
        <v/>
      </c>
      <c r="O2701" s="65" t="str">
        <f t="shared" si="3621"/>
        <v/>
      </c>
      <c r="P2701" s="65" t="str">
        <f t="shared" si="3621"/>
        <v/>
      </c>
      <c r="Q2701" s="65" t="str">
        <f t="shared" si="3621"/>
        <v/>
      </c>
      <c r="R2701" s="65" t="str">
        <f t="shared" si="3621"/>
        <v/>
      </c>
      <c r="S2701" s="65" t="str">
        <f t="shared" si="3621"/>
        <v/>
      </c>
      <c r="T2701" s="65" t="str">
        <f t="shared" si="3621"/>
        <v/>
      </c>
      <c r="U2701" s="65" t="str">
        <f t="shared" si="3621"/>
        <v/>
      </c>
      <c r="V2701" s="65" t="str">
        <f t="shared" si="3621"/>
        <v/>
      </c>
      <c r="W2701" s="65" t="str">
        <f t="shared" si="3621"/>
        <v/>
      </c>
      <c r="X2701" s="65" t="str">
        <f t="shared" si="3621"/>
        <v/>
      </c>
      <c r="Y2701" s="65" t="str">
        <f t="shared" si="3621"/>
        <v/>
      </c>
      <c r="Z2701" s="65" t="str">
        <f t="shared" si="3621"/>
        <v/>
      </c>
    </row>
    <row r="2702">
      <c r="B2702" s="23"/>
      <c r="C2702" s="9"/>
      <c r="D2702" s="9"/>
      <c r="E2702" s="9"/>
      <c r="F2702" s="2"/>
      <c r="G2702" s="3"/>
      <c r="I2702" s="64" t="str">
        <f t="shared" si="4"/>
        <v/>
      </c>
      <c r="J2702" s="13" t="str">
        <f t="shared" si="1840"/>
        <v/>
      </c>
      <c r="K2702" s="13" t="str">
        <f t="shared" si="1879"/>
        <v/>
      </c>
      <c r="L2702" s="65" t="str">
        <f t="shared" ref="L2702:Z2702" si="3622">if($E2702="","",if($E2702="Injured",if(and(L$1=year(today()),L$1&lt;=$I2702,L$1&gt;=$H2702),0,if(and(L$1&lt;=$I2702,L$1&gt;=$H2702),$F2702,"")),if($E2702="Dropped",if(and(L$1&lt;=$I2702,L$1&gt;=$H2702),if(Year($D2702)=L$1,$F2702*0.8,if((year($D2702)+1)=L$1,$F2702*0.6,$F2702*0.4)) ,""),if($E2702="Minors",0,if($E2702="FA Contract",if(and(L$1&lt;=$I2702,L$1&gt;=$H2702),$F2702,""),if($E2702="YP Contract",if(L$1=$H2702,500000,if(L$1=($H2702+1),1000000,if(L$1=($H2702+2),1500000,"")))))))))</f>
        <v/>
      </c>
      <c r="M2702" s="65" t="str">
        <f t="shared" si="3622"/>
        <v/>
      </c>
      <c r="N2702" s="65" t="str">
        <f t="shared" si="3622"/>
        <v/>
      </c>
      <c r="O2702" s="65" t="str">
        <f t="shared" si="3622"/>
        <v/>
      </c>
      <c r="P2702" s="65" t="str">
        <f t="shared" si="3622"/>
        <v/>
      </c>
      <c r="Q2702" s="65" t="str">
        <f t="shared" si="3622"/>
        <v/>
      </c>
      <c r="R2702" s="65" t="str">
        <f t="shared" si="3622"/>
        <v/>
      </c>
      <c r="S2702" s="65" t="str">
        <f t="shared" si="3622"/>
        <v/>
      </c>
      <c r="T2702" s="65" t="str">
        <f t="shared" si="3622"/>
        <v/>
      </c>
      <c r="U2702" s="65" t="str">
        <f t="shared" si="3622"/>
        <v/>
      </c>
      <c r="V2702" s="65" t="str">
        <f t="shared" si="3622"/>
        <v/>
      </c>
      <c r="W2702" s="65" t="str">
        <f t="shared" si="3622"/>
        <v/>
      </c>
      <c r="X2702" s="65" t="str">
        <f t="shared" si="3622"/>
        <v/>
      </c>
      <c r="Y2702" s="65" t="str">
        <f t="shared" si="3622"/>
        <v/>
      </c>
      <c r="Z2702" s="65" t="str">
        <f t="shared" si="3622"/>
        <v/>
      </c>
    </row>
    <row r="2703">
      <c r="B2703" s="23"/>
      <c r="C2703" s="9"/>
      <c r="D2703" s="9"/>
      <c r="E2703" s="9"/>
      <c r="F2703" s="2"/>
      <c r="G2703" s="3"/>
      <c r="I2703" s="64" t="str">
        <f t="shared" si="4"/>
        <v/>
      </c>
      <c r="J2703" s="13" t="str">
        <f t="shared" si="1840"/>
        <v/>
      </c>
      <c r="K2703" s="13" t="str">
        <f t="shared" si="1879"/>
        <v/>
      </c>
      <c r="L2703" s="65" t="str">
        <f t="shared" ref="L2703:Z2703" si="3623">if($E2703="","",if($E2703="Injured",if(and(L$1=year(today()),L$1&lt;=$I2703,L$1&gt;=$H2703),0,if(and(L$1&lt;=$I2703,L$1&gt;=$H2703),$F2703,"")),if($E2703="Dropped",if(and(L$1&lt;=$I2703,L$1&gt;=$H2703),if(Year($D2703)=L$1,$F2703*0.8,if((year($D2703)+1)=L$1,$F2703*0.6,$F2703*0.4)) ,""),if($E2703="Minors",0,if($E2703="FA Contract",if(and(L$1&lt;=$I2703,L$1&gt;=$H2703),$F2703,""),if($E2703="YP Contract",if(L$1=$H2703,500000,if(L$1=($H2703+1),1000000,if(L$1=($H2703+2),1500000,"")))))))))</f>
        <v/>
      </c>
      <c r="M2703" s="65" t="str">
        <f t="shared" si="3623"/>
        <v/>
      </c>
      <c r="N2703" s="65" t="str">
        <f t="shared" si="3623"/>
        <v/>
      </c>
      <c r="O2703" s="65" t="str">
        <f t="shared" si="3623"/>
        <v/>
      </c>
      <c r="P2703" s="65" t="str">
        <f t="shared" si="3623"/>
        <v/>
      </c>
      <c r="Q2703" s="65" t="str">
        <f t="shared" si="3623"/>
        <v/>
      </c>
      <c r="R2703" s="65" t="str">
        <f t="shared" si="3623"/>
        <v/>
      </c>
      <c r="S2703" s="65" t="str">
        <f t="shared" si="3623"/>
        <v/>
      </c>
      <c r="T2703" s="65" t="str">
        <f t="shared" si="3623"/>
        <v/>
      </c>
      <c r="U2703" s="65" t="str">
        <f t="shared" si="3623"/>
        <v/>
      </c>
      <c r="V2703" s="65" t="str">
        <f t="shared" si="3623"/>
        <v/>
      </c>
      <c r="W2703" s="65" t="str">
        <f t="shared" si="3623"/>
        <v/>
      </c>
      <c r="X2703" s="65" t="str">
        <f t="shared" si="3623"/>
        <v/>
      </c>
      <c r="Y2703" s="65" t="str">
        <f t="shared" si="3623"/>
        <v/>
      </c>
      <c r="Z2703" s="65" t="str">
        <f t="shared" si="3623"/>
        <v/>
      </c>
    </row>
    <row r="2704">
      <c r="B2704" s="23"/>
      <c r="C2704" s="9"/>
      <c r="D2704" s="9"/>
      <c r="E2704" s="9"/>
      <c r="F2704" s="2"/>
      <c r="G2704" s="3"/>
      <c r="I2704" s="64" t="str">
        <f t="shared" si="4"/>
        <v/>
      </c>
      <c r="J2704" s="13" t="str">
        <f t="shared" si="1840"/>
        <v/>
      </c>
      <c r="K2704" s="13" t="str">
        <f t="shared" si="1879"/>
        <v/>
      </c>
      <c r="L2704" s="65" t="str">
        <f t="shared" ref="L2704:Z2704" si="3624">if($E2704="","",if($E2704="Injured",if(and(L$1=year(today()),L$1&lt;=$I2704,L$1&gt;=$H2704),0,if(and(L$1&lt;=$I2704,L$1&gt;=$H2704),$F2704,"")),if($E2704="Dropped",if(and(L$1&lt;=$I2704,L$1&gt;=$H2704),if(Year($D2704)=L$1,$F2704*0.8,if((year($D2704)+1)=L$1,$F2704*0.6,$F2704*0.4)) ,""),if($E2704="Minors",0,if($E2704="FA Contract",if(and(L$1&lt;=$I2704,L$1&gt;=$H2704),$F2704,""),if($E2704="YP Contract",if(L$1=$H2704,500000,if(L$1=($H2704+1),1000000,if(L$1=($H2704+2),1500000,"")))))))))</f>
        <v/>
      </c>
      <c r="M2704" s="65" t="str">
        <f t="shared" si="3624"/>
        <v/>
      </c>
      <c r="N2704" s="65" t="str">
        <f t="shared" si="3624"/>
        <v/>
      </c>
      <c r="O2704" s="65" t="str">
        <f t="shared" si="3624"/>
        <v/>
      </c>
      <c r="P2704" s="65" t="str">
        <f t="shared" si="3624"/>
        <v/>
      </c>
      <c r="Q2704" s="65" t="str">
        <f t="shared" si="3624"/>
        <v/>
      </c>
      <c r="R2704" s="65" t="str">
        <f t="shared" si="3624"/>
        <v/>
      </c>
      <c r="S2704" s="65" t="str">
        <f t="shared" si="3624"/>
        <v/>
      </c>
      <c r="T2704" s="65" t="str">
        <f t="shared" si="3624"/>
        <v/>
      </c>
      <c r="U2704" s="65" t="str">
        <f t="shared" si="3624"/>
        <v/>
      </c>
      <c r="V2704" s="65" t="str">
        <f t="shared" si="3624"/>
        <v/>
      </c>
      <c r="W2704" s="65" t="str">
        <f t="shared" si="3624"/>
        <v/>
      </c>
      <c r="X2704" s="65" t="str">
        <f t="shared" si="3624"/>
        <v/>
      </c>
      <c r="Y2704" s="65" t="str">
        <f t="shared" si="3624"/>
        <v/>
      </c>
      <c r="Z2704" s="65" t="str">
        <f t="shared" si="3624"/>
        <v/>
      </c>
    </row>
    <row r="2705">
      <c r="B2705" s="23"/>
      <c r="C2705" s="9"/>
      <c r="D2705" s="9"/>
      <c r="E2705" s="9"/>
      <c r="F2705" s="2"/>
      <c r="G2705" s="3"/>
      <c r="I2705" s="64" t="str">
        <f t="shared" si="4"/>
        <v/>
      </c>
      <c r="J2705" s="13" t="str">
        <f t="shared" si="1840"/>
        <v/>
      </c>
      <c r="K2705" s="13" t="str">
        <f t="shared" si="1879"/>
        <v/>
      </c>
      <c r="L2705" s="65" t="str">
        <f t="shared" ref="L2705:Z2705" si="3625">if($E2705="","",if($E2705="Injured",if(and(L$1=year(today()),L$1&lt;=$I2705,L$1&gt;=$H2705),0,if(and(L$1&lt;=$I2705,L$1&gt;=$H2705),$F2705,"")),if($E2705="Dropped",if(and(L$1&lt;=$I2705,L$1&gt;=$H2705),if(Year($D2705)=L$1,$F2705*0.8,if((year($D2705)+1)=L$1,$F2705*0.6,$F2705*0.4)) ,""),if($E2705="Minors",0,if($E2705="FA Contract",if(and(L$1&lt;=$I2705,L$1&gt;=$H2705),$F2705,""),if($E2705="YP Contract",if(L$1=$H2705,500000,if(L$1=($H2705+1),1000000,if(L$1=($H2705+2),1500000,"")))))))))</f>
        <v/>
      </c>
      <c r="M2705" s="65" t="str">
        <f t="shared" si="3625"/>
        <v/>
      </c>
      <c r="N2705" s="65" t="str">
        <f t="shared" si="3625"/>
        <v/>
      </c>
      <c r="O2705" s="65" t="str">
        <f t="shared" si="3625"/>
        <v/>
      </c>
      <c r="P2705" s="65" t="str">
        <f t="shared" si="3625"/>
        <v/>
      </c>
      <c r="Q2705" s="65" t="str">
        <f t="shared" si="3625"/>
        <v/>
      </c>
      <c r="R2705" s="65" t="str">
        <f t="shared" si="3625"/>
        <v/>
      </c>
      <c r="S2705" s="65" t="str">
        <f t="shared" si="3625"/>
        <v/>
      </c>
      <c r="T2705" s="65" t="str">
        <f t="shared" si="3625"/>
        <v/>
      </c>
      <c r="U2705" s="65" t="str">
        <f t="shared" si="3625"/>
        <v/>
      </c>
      <c r="V2705" s="65" t="str">
        <f t="shared" si="3625"/>
        <v/>
      </c>
      <c r="W2705" s="65" t="str">
        <f t="shared" si="3625"/>
        <v/>
      </c>
      <c r="X2705" s="65" t="str">
        <f t="shared" si="3625"/>
        <v/>
      </c>
      <c r="Y2705" s="65" t="str">
        <f t="shared" si="3625"/>
        <v/>
      </c>
      <c r="Z2705" s="65" t="str">
        <f t="shared" si="3625"/>
        <v/>
      </c>
    </row>
    <row r="2706">
      <c r="B2706" s="23"/>
      <c r="C2706" s="9"/>
      <c r="D2706" s="9"/>
      <c r="E2706" s="9"/>
      <c r="F2706" s="2"/>
      <c r="G2706" s="3"/>
      <c r="I2706" s="64" t="str">
        <f t="shared" si="4"/>
        <v/>
      </c>
      <c r="J2706" s="13" t="str">
        <f t="shared" si="1840"/>
        <v/>
      </c>
      <c r="K2706" s="13" t="str">
        <f t="shared" si="1879"/>
        <v/>
      </c>
      <c r="L2706" s="65" t="str">
        <f t="shared" ref="L2706:Z2706" si="3626">if($E2706="","",if($E2706="Injured",if(and(L$1=year(today()),L$1&lt;=$I2706,L$1&gt;=$H2706),0,if(and(L$1&lt;=$I2706,L$1&gt;=$H2706),$F2706,"")),if($E2706="Dropped",if(and(L$1&lt;=$I2706,L$1&gt;=$H2706),if(Year($D2706)=L$1,$F2706*0.8,if((year($D2706)+1)=L$1,$F2706*0.6,$F2706*0.4)) ,""),if($E2706="Minors",0,if($E2706="FA Contract",if(and(L$1&lt;=$I2706,L$1&gt;=$H2706),$F2706,""),if($E2706="YP Contract",if(L$1=$H2706,500000,if(L$1=($H2706+1),1000000,if(L$1=($H2706+2),1500000,"")))))))))</f>
        <v/>
      </c>
      <c r="M2706" s="65" t="str">
        <f t="shared" si="3626"/>
        <v/>
      </c>
      <c r="N2706" s="65" t="str">
        <f t="shared" si="3626"/>
        <v/>
      </c>
      <c r="O2706" s="65" t="str">
        <f t="shared" si="3626"/>
        <v/>
      </c>
      <c r="P2706" s="65" t="str">
        <f t="shared" si="3626"/>
        <v/>
      </c>
      <c r="Q2706" s="65" t="str">
        <f t="shared" si="3626"/>
        <v/>
      </c>
      <c r="R2706" s="65" t="str">
        <f t="shared" si="3626"/>
        <v/>
      </c>
      <c r="S2706" s="65" t="str">
        <f t="shared" si="3626"/>
        <v/>
      </c>
      <c r="T2706" s="65" t="str">
        <f t="shared" si="3626"/>
        <v/>
      </c>
      <c r="U2706" s="65" t="str">
        <f t="shared" si="3626"/>
        <v/>
      </c>
      <c r="V2706" s="65" t="str">
        <f t="shared" si="3626"/>
        <v/>
      </c>
      <c r="W2706" s="65" t="str">
        <f t="shared" si="3626"/>
        <v/>
      </c>
      <c r="X2706" s="65" t="str">
        <f t="shared" si="3626"/>
        <v/>
      </c>
      <c r="Y2706" s="65" t="str">
        <f t="shared" si="3626"/>
        <v/>
      </c>
      <c r="Z2706" s="65" t="str">
        <f t="shared" si="3626"/>
        <v/>
      </c>
    </row>
    <row r="2707">
      <c r="B2707" s="23"/>
      <c r="C2707" s="9"/>
      <c r="D2707" s="9"/>
      <c r="E2707" s="9"/>
      <c r="F2707" s="2"/>
      <c r="G2707" s="3"/>
      <c r="I2707" s="64" t="str">
        <f t="shared" si="4"/>
        <v/>
      </c>
      <c r="J2707" s="13" t="str">
        <f t="shared" si="1840"/>
        <v/>
      </c>
      <c r="K2707" s="13" t="str">
        <f t="shared" si="1879"/>
        <v/>
      </c>
      <c r="L2707" s="65" t="str">
        <f t="shared" ref="L2707:Z2707" si="3627">if($E2707="","",if($E2707="Injured",if(and(L$1=year(today()),L$1&lt;=$I2707,L$1&gt;=$H2707),0,if(and(L$1&lt;=$I2707,L$1&gt;=$H2707),$F2707,"")),if($E2707="Dropped",if(and(L$1&lt;=$I2707,L$1&gt;=$H2707),if(Year($D2707)=L$1,$F2707*0.8,if((year($D2707)+1)=L$1,$F2707*0.6,$F2707*0.4)) ,""),if($E2707="Minors",0,if($E2707="FA Contract",if(and(L$1&lt;=$I2707,L$1&gt;=$H2707),$F2707,""),if($E2707="YP Contract",if(L$1=$H2707,500000,if(L$1=($H2707+1),1000000,if(L$1=($H2707+2),1500000,"")))))))))</f>
        <v/>
      </c>
      <c r="M2707" s="65" t="str">
        <f t="shared" si="3627"/>
        <v/>
      </c>
      <c r="N2707" s="65" t="str">
        <f t="shared" si="3627"/>
        <v/>
      </c>
      <c r="O2707" s="65" t="str">
        <f t="shared" si="3627"/>
        <v/>
      </c>
      <c r="P2707" s="65" t="str">
        <f t="shared" si="3627"/>
        <v/>
      </c>
      <c r="Q2707" s="65" t="str">
        <f t="shared" si="3627"/>
        <v/>
      </c>
      <c r="R2707" s="65" t="str">
        <f t="shared" si="3627"/>
        <v/>
      </c>
      <c r="S2707" s="65" t="str">
        <f t="shared" si="3627"/>
        <v/>
      </c>
      <c r="T2707" s="65" t="str">
        <f t="shared" si="3627"/>
        <v/>
      </c>
      <c r="U2707" s="65" t="str">
        <f t="shared" si="3627"/>
        <v/>
      </c>
      <c r="V2707" s="65" t="str">
        <f t="shared" si="3627"/>
        <v/>
      </c>
      <c r="W2707" s="65" t="str">
        <f t="shared" si="3627"/>
        <v/>
      </c>
      <c r="X2707" s="65" t="str">
        <f t="shared" si="3627"/>
        <v/>
      </c>
      <c r="Y2707" s="65" t="str">
        <f t="shared" si="3627"/>
        <v/>
      </c>
      <c r="Z2707" s="65" t="str">
        <f t="shared" si="3627"/>
        <v/>
      </c>
    </row>
    <row r="2708">
      <c r="B2708" s="23"/>
      <c r="C2708" s="9"/>
      <c r="D2708" s="9"/>
      <c r="E2708" s="9"/>
      <c r="F2708" s="2"/>
      <c r="G2708" s="3"/>
      <c r="I2708" s="64" t="str">
        <f t="shared" si="4"/>
        <v/>
      </c>
      <c r="J2708" s="13" t="str">
        <f t="shared" si="1840"/>
        <v/>
      </c>
      <c r="K2708" s="13" t="str">
        <f t="shared" si="1879"/>
        <v/>
      </c>
      <c r="L2708" s="65" t="str">
        <f t="shared" ref="L2708:Z2708" si="3628">if($E2708="","",if($E2708="Injured",if(and(L$1=year(today()),L$1&lt;=$I2708,L$1&gt;=$H2708),0,if(and(L$1&lt;=$I2708,L$1&gt;=$H2708),$F2708,"")),if($E2708="Dropped",if(and(L$1&lt;=$I2708,L$1&gt;=$H2708),if(Year($D2708)=L$1,$F2708*0.8,if((year($D2708)+1)=L$1,$F2708*0.6,$F2708*0.4)) ,""),if($E2708="Minors",0,if($E2708="FA Contract",if(and(L$1&lt;=$I2708,L$1&gt;=$H2708),$F2708,""),if($E2708="YP Contract",if(L$1=$H2708,500000,if(L$1=($H2708+1),1000000,if(L$1=($H2708+2),1500000,"")))))))))</f>
        <v/>
      </c>
      <c r="M2708" s="65" t="str">
        <f t="shared" si="3628"/>
        <v/>
      </c>
      <c r="N2708" s="65" t="str">
        <f t="shared" si="3628"/>
        <v/>
      </c>
      <c r="O2708" s="65" t="str">
        <f t="shared" si="3628"/>
        <v/>
      </c>
      <c r="P2708" s="65" t="str">
        <f t="shared" si="3628"/>
        <v/>
      </c>
      <c r="Q2708" s="65" t="str">
        <f t="shared" si="3628"/>
        <v/>
      </c>
      <c r="R2708" s="65" t="str">
        <f t="shared" si="3628"/>
        <v/>
      </c>
      <c r="S2708" s="65" t="str">
        <f t="shared" si="3628"/>
        <v/>
      </c>
      <c r="T2708" s="65" t="str">
        <f t="shared" si="3628"/>
        <v/>
      </c>
      <c r="U2708" s="65" t="str">
        <f t="shared" si="3628"/>
        <v/>
      </c>
      <c r="V2708" s="65" t="str">
        <f t="shared" si="3628"/>
        <v/>
      </c>
      <c r="W2708" s="65" t="str">
        <f t="shared" si="3628"/>
        <v/>
      </c>
      <c r="X2708" s="65" t="str">
        <f t="shared" si="3628"/>
        <v/>
      </c>
      <c r="Y2708" s="65" t="str">
        <f t="shared" si="3628"/>
        <v/>
      </c>
      <c r="Z2708" s="65" t="str">
        <f t="shared" si="3628"/>
        <v/>
      </c>
    </row>
    <row r="2709">
      <c r="B2709" s="23"/>
      <c r="C2709" s="9"/>
      <c r="D2709" s="9"/>
      <c r="E2709" s="9"/>
      <c r="F2709" s="2"/>
      <c r="G2709" s="3"/>
      <c r="I2709" s="64" t="str">
        <f t="shared" si="4"/>
        <v/>
      </c>
      <c r="J2709" s="13" t="str">
        <f t="shared" si="1840"/>
        <v/>
      </c>
      <c r="K2709" s="13" t="str">
        <f t="shared" si="1879"/>
        <v/>
      </c>
      <c r="L2709" s="65" t="str">
        <f t="shared" ref="L2709:Z2709" si="3629">if($E2709="","",if($E2709="Injured",if(and(L$1=year(today()),L$1&lt;=$I2709,L$1&gt;=$H2709),0,if(and(L$1&lt;=$I2709,L$1&gt;=$H2709),$F2709,"")),if($E2709="Dropped",if(and(L$1&lt;=$I2709,L$1&gt;=$H2709),if(Year($D2709)=L$1,$F2709*0.8,if((year($D2709)+1)=L$1,$F2709*0.6,$F2709*0.4)) ,""),if($E2709="Minors",0,if($E2709="FA Contract",if(and(L$1&lt;=$I2709,L$1&gt;=$H2709),$F2709,""),if($E2709="YP Contract",if(L$1=$H2709,500000,if(L$1=($H2709+1),1000000,if(L$1=($H2709+2),1500000,"")))))))))</f>
        <v/>
      </c>
      <c r="M2709" s="65" t="str">
        <f t="shared" si="3629"/>
        <v/>
      </c>
      <c r="N2709" s="65" t="str">
        <f t="shared" si="3629"/>
        <v/>
      </c>
      <c r="O2709" s="65" t="str">
        <f t="shared" si="3629"/>
        <v/>
      </c>
      <c r="P2709" s="65" t="str">
        <f t="shared" si="3629"/>
        <v/>
      </c>
      <c r="Q2709" s="65" t="str">
        <f t="shared" si="3629"/>
        <v/>
      </c>
      <c r="R2709" s="65" t="str">
        <f t="shared" si="3629"/>
        <v/>
      </c>
      <c r="S2709" s="65" t="str">
        <f t="shared" si="3629"/>
        <v/>
      </c>
      <c r="T2709" s="65" t="str">
        <f t="shared" si="3629"/>
        <v/>
      </c>
      <c r="U2709" s="65" t="str">
        <f t="shared" si="3629"/>
        <v/>
      </c>
      <c r="V2709" s="65" t="str">
        <f t="shared" si="3629"/>
        <v/>
      </c>
      <c r="W2709" s="65" t="str">
        <f t="shared" si="3629"/>
        <v/>
      </c>
      <c r="X2709" s="65" t="str">
        <f t="shared" si="3629"/>
        <v/>
      </c>
      <c r="Y2709" s="65" t="str">
        <f t="shared" si="3629"/>
        <v/>
      </c>
      <c r="Z2709" s="65" t="str">
        <f t="shared" si="3629"/>
        <v/>
      </c>
    </row>
    <row r="2710">
      <c r="B2710" s="23"/>
      <c r="C2710" s="9"/>
      <c r="D2710" s="9"/>
      <c r="E2710" s="9"/>
      <c r="F2710" s="2"/>
      <c r="G2710" s="3"/>
      <c r="I2710" s="64" t="str">
        <f t="shared" si="4"/>
        <v/>
      </c>
      <c r="J2710" s="13" t="str">
        <f t="shared" si="1840"/>
        <v/>
      </c>
      <c r="K2710" s="13" t="str">
        <f t="shared" si="1879"/>
        <v/>
      </c>
      <c r="L2710" s="65" t="str">
        <f t="shared" ref="L2710:Z2710" si="3630">if($E2710="","",if($E2710="Injured",if(and(L$1=year(today()),L$1&lt;=$I2710,L$1&gt;=$H2710),0,if(and(L$1&lt;=$I2710,L$1&gt;=$H2710),$F2710,"")),if($E2710="Dropped",if(and(L$1&lt;=$I2710,L$1&gt;=$H2710),if(Year($D2710)=L$1,$F2710*0.8,if((year($D2710)+1)=L$1,$F2710*0.6,$F2710*0.4)) ,""),if($E2710="Minors",0,if($E2710="FA Contract",if(and(L$1&lt;=$I2710,L$1&gt;=$H2710),$F2710,""),if($E2710="YP Contract",if(L$1=$H2710,500000,if(L$1=($H2710+1),1000000,if(L$1=($H2710+2),1500000,"")))))))))</f>
        <v/>
      </c>
      <c r="M2710" s="65" t="str">
        <f t="shared" si="3630"/>
        <v/>
      </c>
      <c r="N2710" s="65" t="str">
        <f t="shared" si="3630"/>
        <v/>
      </c>
      <c r="O2710" s="65" t="str">
        <f t="shared" si="3630"/>
        <v/>
      </c>
      <c r="P2710" s="65" t="str">
        <f t="shared" si="3630"/>
        <v/>
      </c>
      <c r="Q2710" s="65" t="str">
        <f t="shared" si="3630"/>
        <v/>
      </c>
      <c r="R2710" s="65" t="str">
        <f t="shared" si="3630"/>
        <v/>
      </c>
      <c r="S2710" s="65" t="str">
        <f t="shared" si="3630"/>
        <v/>
      </c>
      <c r="T2710" s="65" t="str">
        <f t="shared" si="3630"/>
        <v/>
      </c>
      <c r="U2710" s="65" t="str">
        <f t="shared" si="3630"/>
        <v/>
      </c>
      <c r="V2710" s="65" t="str">
        <f t="shared" si="3630"/>
        <v/>
      </c>
      <c r="W2710" s="65" t="str">
        <f t="shared" si="3630"/>
        <v/>
      </c>
      <c r="X2710" s="65" t="str">
        <f t="shared" si="3630"/>
        <v/>
      </c>
      <c r="Y2710" s="65" t="str">
        <f t="shared" si="3630"/>
        <v/>
      </c>
      <c r="Z2710" s="65" t="str">
        <f t="shared" si="3630"/>
        <v/>
      </c>
    </row>
    <row r="2711">
      <c r="B2711" s="23"/>
      <c r="C2711" s="9"/>
      <c r="D2711" s="9"/>
      <c r="E2711" s="9"/>
      <c r="F2711" s="2"/>
      <c r="G2711" s="3"/>
      <c r="I2711" s="64" t="str">
        <f t="shared" si="4"/>
        <v/>
      </c>
      <c r="J2711" s="13" t="str">
        <f t="shared" si="1840"/>
        <v/>
      </c>
      <c r="K2711" s="13" t="str">
        <f t="shared" si="1879"/>
        <v/>
      </c>
      <c r="L2711" s="65" t="str">
        <f t="shared" ref="L2711:Z2711" si="3631">if($E2711="","",if($E2711="Injured",if(and(L$1=year(today()),L$1&lt;=$I2711,L$1&gt;=$H2711),0,if(and(L$1&lt;=$I2711,L$1&gt;=$H2711),$F2711,"")),if($E2711="Dropped",if(and(L$1&lt;=$I2711,L$1&gt;=$H2711),if(Year($D2711)=L$1,$F2711*0.8,if((year($D2711)+1)=L$1,$F2711*0.6,$F2711*0.4)) ,""),if($E2711="Minors",0,if($E2711="FA Contract",if(and(L$1&lt;=$I2711,L$1&gt;=$H2711),$F2711,""),if($E2711="YP Contract",if(L$1=$H2711,500000,if(L$1=($H2711+1),1000000,if(L$1=($H2711+2),1500000,"")))))))))</f>
        <v/>
      </c>
      <c r="M2711" s="65" t="str">
        <f t="shared" si="3631"/>
        <v/>
      </c>
      <c r="N2711" s="65" t="str">
        <f t="shared" si="3631"/>
        <v/>
      </c>
      <c r="O2711" s="65" t="str">
        <f t="shared" si="3631"/>
        <v/>
      </c>
      <c r="P2711" s="65" t="str">
        <f t="shared" si="3631"/>
        <v/>
      </c>
      <c r="Q2711" s="65" t="str">
        <f t="shared" si="3631"/>
        <v/>
      </c>
      <c r="R2711" s="65" t="str">
        <f t="shared" si="3631"/>
        <v/>
      </c>
      <c r="S2711" s="65" t="str">
        <f t="shared" si="3631"/>
        <v/>
      </c>
      <c r="T2711" s="65" t="str">
        <f t="shared" si="3631"/>
        <v/>
      </c>
      <c r="U2711" s="65" t="str">
        <f t="shared" si="3631"/>
        <v/>
      </c>
      <c r="V2711" s="65" t="str">
        <f t="shared" si="3631"/>
        <v/>
      </c>
      <c r="W2711" s="65" t="str">
        <f t="shared" si="3631"/>
        <v/>
      </c>
      <c r="X2711" s="65" t="str">
        <f t="shared" si="3631"/>
        <v/>
      </c>
      <c r="Y2711" s="65" t="str">
        <f t="shared" si="3631"/>
        <v/>
      </c>
      <c r="Z2711" s="65" t="str">
        <f t="shared" si="3631"/>
        <v/>
      </c>
    </row>
    <row r="2712">
      <c r="B2712" s="23"/>
      <c r="C2712" s="9"/>
      <c r="D2712" s="9"/>
      <c r="E2712" s="9"/>
      <c r="F2712" s="2"/>
      <c r="G2712" s="3"/>
      <c r="I2712" s="64" t="str">
        <f t="shared" si="4"/>
        <v/>
      </c>
      <c r="J2712" s="13" t="str">
        <f t="shared" si="1840"/>
        <v/>
      </c>
      <c r="K2712" s="13" t="str">
        <f t="shared" si="1879"/>
        <v/>
      </c>
      <c r="L2712" s="65" t="str">
        <f t="shared" ref="L2712:Z2712" si="3632">if($E2712="","",if($E2712="Injured",if(and(L$1=year(today()),L$1&lt;=$I2712,L$1&gt;=$H2712),0,if(and(L$1&lt;=$I2712,L$1&gt;=$H2712),$F2712,"")),if($E2712="Dropped",if(and(L$1&lt;=$I2712,L$1&gt;=$H2712),if(Year($D2712)=L$1,$F2712*0.8,if((year($D2712)+1)=L$1,$F2712*0.6,$F2712*0.4)) ,""),if($E2712="Minors",0,if($E2712="FA Contract",if(and(L$1&lt;=$I2712,L$1&gt;=$H2712),$F2712,""),if($E2712="YP Contract",if(L$1=$H2712,500000,if(L$1=($H2712+1),1000000,if(L$1=($H2712+2),1500000,"")))))))))</f>
        <v/>
      </c>
      <c r="M2712" s="65" t="str">
        <f t="shared" si="3632"/>
        <v/>
      </c>
      <c r="N2712" s="65" t="str">
        <f t="shared" si="3632"/>
        <v/>
      </c>
      <c r="O2712" s="65" t="str">
        <f t="shared" si="3632"/>
        <v/>
      </c>
      <c r="P2712" s="65" t="str">
        <f t="shared" si="3632"/>
        <v/>
      </c>
      <c r="Q2712" s="65" t="str">
        <f t="shared" si="3632"/>
        <v/>
      </c>
      <c r="R2712" s="65" t="str">
        <f t="shared" si="3632"/>
        <v/>
      </c>
      <c r="S2712" s="65" t="str">
        <f t="shared" si="3632"/>
        <v/>
      </c>
      <c r="T2712" s="65" t="str">
        <f t="shared" si="3632"/>
        <v/>
      </c>
      <c r="U2712" s="65" t="str">
        <f t="shared" si="3632"/>
        <v/>
      </c>
      <c r="V2712" s="65" t="str">
        <f t="shared" si="3632"/>
        <v/>
      </c>
      <c r="W2712" s="65" t="str">
        <f t="shared" si="3632"/>
        <v/>
      </c>
      <c r="X2712" s="65" t="str">
        <f t="shared" si="3632"/>
        <v/>
      </c>
      <c r="Y2712" s="65" t="str">
        <f t="shared" si="3632"/>
        <v/>
      </c>
      <c r="Z2712" s="65" t="str">
        <f t="shared" si="3632"/>
        <v/>
      </c>
    </row>
    <row r="2713">
      <c r="B2713" s="23"/>
      <c r="C2713" s="9"/>
      <c r="D2713" s="9"/>
      <c r="E2713" s="9"/>
      <c r="F2713" s="2"/>
      <c r="G2713" s="3"/>
      <c r="I2713" s="64" t="str">
        <f t="shared" si="4"/>
        <v/>
      </c>
      <c r="J2713" s="13" t="str">
        <f t="shared" si="1840"/>
        <v/>
      </c>
      <c r="K2713" s="13" t="str">
        <f t="shared" si="1879"/>
        <v/>
      </c>
      <c r="L2713" s="65" t="str">
        <f t="shared" ref="L2713:Z2713" si="3633">if($E2713="","",if($E2713="Injured",if(and(L$1=year(today()),L$1&lt;=$I2713,L$1&gt;=$H2713),0,if(and(L$1&lt;=$I2713,L$1&gt;=$H2713),$F2713,"")),if($E2713="Dropped",if(and(L$1&lt;=$I2713,L$1&gt;=$H2713),if(Year($D2713)=L$1,$F2713*0.8,if((year($D2713)+1)=L$1,$F2713*0.6,$F2713*0.4)) ,""),if($E2713="Minors",0,if($E2713="FA Contract",if(and(L$1&lt;=$I2713,L$1&gt;=$H2713),$F2713,""),if($E2713="YP Contract",if(L$1=$H2713,500000,if(L$1=($H2713+1),1000000,if(L$1=($H2713+2),1500000,"")))))))))</f>
        <v/>
      </c>
      <c r="M2713" s="65" t="str">
        <f t="shared" si="3633"/>
        <v/>
      </c>
      <c r="N2713" s="65" t="str">
        <f t="shared" si="3633"/>
        <v/>
      </c>
      <c r="O2713" s="65" t="str">
        <f t="shared" si="3633"/>
        <v/>
      </c>
      <c r="P2713" s="65" t="str">
        <f t="shared" si="3633"/>
        <v/>
      </c>
      <c r="Q2713" s="65" t="str">
        <f t="shared" si="3633"/>
        <v/>
      </c>
      <c r="R2713" s="65" t="str">
        <f t="shared" si="3633"/>
        <v/>
      </c>
      <c r="S2713" s="65" t="str">
        <f t="shared" si="3633"/>
        <v/>
      </c>
      <c r="T2713" s="65" t="str">
        <f t="shared" si="3633"/>
        <v/>
      </c>
      <c r="U2713" s="65" t="str">
        <f t="shared" si="3633"/>
        <v/>
      </c>
      <c r="V2713" s="65" t="str">
        <f t="shared" si="3633"/>
        <v/>
      </c>
      <c r="W2713" s="65" t="str">
        <f t="shared" si="3633"/>
        <v/>
      </c>
      <c r="X2713" s="65" t="str">
        <f t="shared" si="3633"/>
        <v/>
      </c>
      <c r="Y2713" s="65" t="str">
        <f t="shared" si="3633"/>
        <v/>
      </c>
      <c r="Z2713" s="65" t="str">
        <f t="shared" si="3633"/>
        <v/>
      </c>
    </row>
    <row r="2714">
      <c r="B2714" s="23"/>
      <c r="C2714" s="9"/>
      <c r="D2714" s="9"/>
      <c r="E2714" s="9"/>
      <c r="F2714" s="2"/>
      <c r="G2714" s="3"/>
      <c r="I2714" s="64" t="str">
        <f t="shared" si="4"/>
        <v/>
      </c>
      <c r="J2714" s="13" t="str">
        <f t="shared" si="1840"/>
        <v/>
      </c>
      <c r="K2714" s="13" t="str">
        <f t="shared" si="1879"/>
        <v/>
      </c>
      <c r="L2714" s="65" t="str">
        <f t="shared" ref="L2714:Z2714" si="3634">if($E2714="","",if($E2714="Injured",if(and(L$1=year(today()),L$1&lt;=$I2714,L$1&gt;=$H2714),0,if(and(L$1&lt;=$I2714,L$1&gt;=$H2714),$F2714,"")),if($E2714="Dropped",if(and(L$1&lt;=$I2714,L$1&gt;=$H2714),if(Year($D2714)=L$1,$F2714*0.8,if((year($D2714)+1)=L$1,$F2714*0.6,$F2714*0.4)) ,""),if($E2714="Minors",0,if($E2714="FA Contract",if(and(L$1&lt;=$I2714,L$1&gt;=$H2714),$F2714,""),if($E2714="YP Contract",if(L$1=$H2714,500000,if(L$1=($H2714+1),1000000,if(L$1=($H2714+2),1500000,"")))))))))</f>
        <v/>
      </c>
      <c r="M2714" s="65" t="str">
        <f t="shared" si="3634"/>
        <v/>
      </c>
      <c r="N2714" s="65" t="str">
        <f t="shared" si="3634"/>
        <v/>
      </c>
      <c r="O2714" s="65" t="str">
        <f t="shared" si="3634"/>
        <v/>
      </c>
      <c r="P2714" s="65" t="str">
        <f t="shared" si="3634"/>
        <v/>
      </c>
      <c r="Q2714" s="65" t="str">
        <f t="shared" si="3634"/>
        <v/>
      </c>
      <c r="R2714" s="65" t="str">
        <f t="shared" si="3634"/>
        <v/>
      </c>
      <c r="S2714" s="65" t="str">
        <f t="shared" si="3634"/>
        <v/>
      </c>
      <c r="T2714" s="65" t="str">
        <f t="shared" si="3634"/>
        <v/>
      </c>
      <c r="U2714" s="65" t="str">
        <f t="shared" si="3634"/>
        <v/>
      </c>
      <c r="V2714" s="65" t="str">
        <f t="shared" si="3634"/>
        <v/>
      </c>
      <c r="W2714" s="65" t="str">
        <f t="shared" si="3634"/>
        <v/>
      </c>
      <c r="X2714" s="65" t="str">
        <f t="shared" si="3634"/>
        <v/>
      </c>
      <c r="Y2714" s="65" t="str">
        <f t="shared" si="3634"/>
        <v/>
      </c>
      <c r="Z2714" s="65" t="str">
        <f t="shared" si="3634"/>
        <v/>
      </c>
    </row>
    <row r="2715">
      <c r="B2715" s="23"/>
      <c r="C2715" s="9"/>
      <c r="D2715" s="9"/>
      <c r="E2715" s="9"/>
      <c r="F2715" s="2"/>
      <c r="G2715" s="3"/>
      <c r="I2715" s="64" t="str">
        <f t="shared" si="4"/>
        <v/>
      </c>
      <c r="J2715" s="13" t="str">
        <f t="shared" si="1840"/>
        <v/>
      </c>
      <c r="K2715" s="13" t="str">
        <f t="shared" si="1879"/>
        <v/>
      </c>
      <c r="L2715" s="65" t="str">
        <f t="shared" ref="L2715:Z2715" si="3635">if($E2715="","",if($E2715="Injured",if(and(L$1=year(today()),L$1&lt;=$I2715,L$1&gt;=$H2715),0,if(and(L$1&lt;=$I2715,L$1&gt;=$H2715),$F2715,"")),if($E2715="Dropped",if(and(L$1&lt;=$I2715,L$1&gt;=$H2715),if(Year($D2715)=L$1,$F2715*0.8,if((year($D2715)+1)=L$1,$F2715*0.6,$F2715*0.4)) ,""),if($E2715="Minors",0,if($E2715="FA Contract",if(and(L$1&lt;=$I2715,L$1&gt;=$H2715),$F2715,""),if($E2715="YP Contract",if(L$1=$H2715,500000,if(L$1=($H2715+1),1000000,if(L$1=($H2715+2),1500000,"")))))))))</f>
        <v/>
      </c>
      <c r="M2715" s="65" t="str">
        <f t="shared" si="3635"/>
        <v/>
      </c>
      <c r="N2715" s="65" t="str">
        <f t="shared" si="3635"/>
        <v/>
      </c>
      <c r="O2715" s="65" t="str">
        <f t="shared" si="3635"/>
        <v/>
      </c>
      <c r="P2715" s="65" t="str">
        <f t="shared" si="3635"/>
        <v/>
      </c>
      <c r="Q2715" s="65" t="str">
        <f t="shared" si="3635"/>
        <v/>
      </c>
      <c r="R2715" s="65" t="str">
        <f t="shared" si="3635"/>
        <v/>
      </c>
      <c r="S2715" s="65" t="str">
        <f t="shared" si="3635"/>
        <v/>
      </c>
      <c r="T2715" s="65" t="str">
        <f t="shared" si="3635"/>
        <v/>
      </c>
      <c r="U2715" s="65" t="str">
        <f t="shared" si="3635"/>
        <v/>
      </c>
      <c r="V2715" s="65" t="str">
        <f t="shared" si="3635"/>
        <v/>
      </c>
      <c r="W2715" s="65" t="str">
        <f t="shared" si="3635"/>
        <v/>
      </c>
      <c r="X2715" s="65" t="str">
        <f t="shared" si="3635"/>
        <v/>
      </c>
      <c r="Y2715" s="65" t="str">
        <f t="shared" si="3635"/>
        <v/>
      </c>
      <c r="Z2715" s="65" t="str">
        <f t="shared" si="3635"/>
        <v/>
      </c>
    </row>
    <row r="2716">
      <c r="B2716" s="23"/>
      <c r="C2716" s="9"/>
      <c r="D2716" s="9"/>
      <c r="E2716" s="9"/>
      <c r="F2716" s="2"/>
      <c r="G2716" s="3"/>
      <c r="I2716" s="64" t="str">
        <f t="shared" si="4"/>
        <v/>
      </c>
      <c r="J2716" s="13" t="str">
        <f t="shared" si="1840"/>
        <v/>
      </c>
      <c r="K2716" s="13" t="str">
        <f t="shared" si="1879"/>
        <v/>
      </c>
      <c r="L2716" s="65" t="str">
        <f t="shared" ref="L2716:Z2716" si="3636">if($E2716="","",if($E2716="Injured",if(and(L$1=year(today()),L$1&lt;=$I2716,L$1&gt;=$H2716),0,if(and(L$1&lt;=$I2716,L$1&gt;=$H2716),$F2716,"")),if($E2716="Dropped",if(and(L$1&lt;=$I2716,L$1&gt;=$H2716),if(Year($D2716)=L$1,$F2716*0.8,if((year($D2716)+1)=L$1,$F2716*0.6,$F2716*0.4)) ,""),if($E2716="Minors",0,if($E2716="FA Contract",if(and(L$1&lt;=$I2716,L$1&gt;=$H2716),$F2716,""),if($E2716="YP Contract",if(L$1=$H2716,500000,if(L$1=($H2716+1),1000000,if(L$1=($H2716+2),1500000,"")))))))))</f>
        <v/>
      </c>
      <c r="M2716" s="65" t="str">
        <f t="shared" si="3636"/>
        <v/>
      </c>
      <c r="N2716" s="65" t="str">
        <f t="shared" si="3636"/>
        <v/>
      </c>
      <c r="O2716" s="65" t="str">
        <f t="shared" si="3636"/>
        <v/>
      </c>
      <c r="P2716" s="65" t="str">
        <f t="shared" si="3636"/>
        <v/>
      </c>
      <c r="Q2716" s="65" t="str">
        <f t="shared" si="3636"/>
        <v/>
      </c>
      <c r="R2716" s="65" t="str">
        <f t="shared" si="3636"/>
        <v/>
      </c>
      <c r="S2716" s="65" t="str">
        <f t="shared" si="3636"/>
        <v/>
      </c>
      <c r="T2716" s="65" t="str">
        <f t="shared" si="3636"/>
        <v/>
      </c>
      <c r="U2716" s="65" t="str">
        <f t="shared" si="3636"/>
        <v/>
      </c>
      <c r="V2716" s="65" t="str">
        <f t="shared" si="3636"/>
        <v/>
      </c>
      <c r="W2716" s="65" t="str">
        <f t="shared" si="3636"/>
        <v/>
      </c>
      <c r="X2716" s="65" t="str">
        <f t="shared" si="3636"/>
        <v/>
      </c>
      <c r="Y2716" s="65" t="str">
        <f t="shared" si="3636"/>
        <v/>
      </c>
      <c r="Z2716" s="65" t="str">
        <f t="shared" si="3636"/>
        <v/>
      </c>
    </row>
    <row r="2717">
      <c r="B2717" s="23"/>
      <c r="C2717" s="9"/>
      <c r="D2717" s="9"/>
      <c r="E2717" s="9"/>
      <c r="F2717" s="2"/>
      <c r="G2717" s="3"/>
      <c r="I2717" s="64" t="str">
        <f t="shared" si="4"/>
        <v/>
      </c>
      <c r="J2717" s="13" t="str">
        <f t="shared" si="1840"/>
        <v/>
      </c>
      <c r="K2717" s="13" t="str">
        <f t="shared" si="1879"/>
        <v/>
      </c>
      <c r="L2717" s="65" t="str">
        <f t="shared" ref="L2717:Z2717" si="3637">if($E2717="","",if($E2717="Injured",if(and(L$1=year(today()),L$1&lt;=$I2717,L$1&gt;=$H2717),0,if(and(L$1&lt;=$I2717,L$1&gt;=$H2717),$F2717,"")),if($E2717="Dropped",if(and(L$1&lt;=$I2717,L$1&gt;=$H2717),if(Year($D2717)=L$1,$F2717*0.8,if((year($D2717)+1)=L$1,$F2717*0.6,$F2717*0.4)) ,""),if($E2717="Minors",0,if($E2717="FA Contract",if(and(L$1&lt;=$I2717,L$1&gt;=$H2717),$F2717,""),if($E2717="YP Contract",if(L$1=$H2717,500000,if(L$1=($H2717+1),1000000,if(L$1=($H2717+2),1500000,"")))))))))</f>
        <v/>
      </c>
      <c r="M2717" s="65" t="str">
        <f t="shared" si="3637"/>
        <v/>
      </c>
      <c r="N2717" s="65" t="str">
        <f t="shared" si="3637"/>
        <v/>
      </c>
      <c r="O2717" s="65" t="str">
        <f t="shared" si="3637"/>
        <v/>
      </c>
      <c r="P2717" s="65" t="str">
        <f t="shared" si="3637"/>
        <v/>
      </c>
      <c r="Q2717" s="65" t="str">
        <f t="shared" si="3637"/>
        <v/>
      </c>
      <c r="R2717" s="65" t="str">
        <f t="shared" si="3637"/>
        <v/>
      </c>
      <c r="S2717" s="65" t="str">
        <f t="shared" si="3637"/>
        <v/>
      </c>
      <c r="T2717" s="65" t="str">
        <f t="shared" si="3637"/>
        <v/>
      </c>
      <c r="U2717" s="65" t="str">
        <f t="shared" si="3637"/>
        <v/>
      </c>
      <c r="V2717" s="65" t="str">
        <f t="shared" si="3637"/>
        <v/>
      </c>
      <c r="W2717" s="65" t="str">
        <f t="shared" si="3637"/>
        <v/>
      </c>
      <c r="X2717" s="65" t="str">
        <f t="shared" si="3637"/>
        <v/>
      </c>
      <c r="Y2717" s="65" t="str">
        <f t="shared" si="3637"/>
        <v/>
      </c>
      <c r="Z2717" s="65" t="str">
        <f t="shared" si="3637"/>
        <v/>
      </c>
    </row>
    <row r="2718">
      <c r="B2718" s="23"/>
      <c r="C2718" s="9"/>
      <c r="D2718" s="9"/>
      <c r="E2718" s="9"/>
      <c r="F2718" s="2"/>
      <c r="G2718" s="3"/>
      <c r="I2718" s="64" t="str">
        <f t="shared" si="4"/>
        <v/>
      </c>
      <c r="J2718" s="13" t="str">
        <f t="shared" si="1840"/>
        <v/>
      </c>
      <c r="K2718" s="13" t="str">
        <f t="shared" si="1879"/>
        <v/>
      </c>
      <c r="L2718" s="65" t="str">
        <f t="shared" ref="L2718:Z2718" si="3638">if($E2718="","",if($E2718="Injured",if(and(L$1=year(today()),L$1&lt;=$I2718,L$1&gt;=$H2718),0,if(and(L$1&lt;=$I2718,L$1&gt;=$H2718),$F2718,"")),if($E2718="Dropped",if(and(L$1&lt;=$I2718,L$1&gt;=$H2718),if(Year($D2718)=L$1,$F2718*0.8,if((year($D2718)+1)=L$1,$F2718*0.6,$F2718*0.4)) ,""),if($E2718="Minors",0,if($E2718="FA Contract",if(and(L$1&lt;=$I2718,L$1&gt;=$H2718),$F2718,""),if($E2718="YP Contract",if(L$1=$H2718,500000,if(L$1=($H2718+1),1000000,if(L$1=($H2718+2),1500000,"")))))))))</f>
        <v/>
      </c>
      <c r="M2718" s="65" t="str">
        <f t="shared" si="3638"/>
        <v/>
      </c>
      <c r="N2718" s="65" t="str">
        <f t="shared" si="3638"/>
        <v/>
      </c>
      <c r="O2718" s="65" t="str">
        <f t="shared" si="3638"/>
        <v/>
      </c>
      <c r="P2718" s="65" t="str">
        <f t="shared" si="3638"/>
        <v/>
      </c>
      <c r="Q2718" s="65" t="str">
        <f t="shared" si="3638"/>
        <v/>
      </c>
      <c r="R2718" s="65" t="str">
        <f t="shared" si="3638"/>
        <v/>
      </c>
      <c r="S2718" s="65" t="str">
        <f t="shared" si="3638"/>
        <v/>
      </c>
      <c r="T2718" s="65" t="str">
        <f t="shared" si="3638"/>
        <v/>
      </c>
      <c r="U2718" s="65" t="str">
        <f t="shared" si="3638"/>
        <v/>
      </c>
      <c r="V2718" s="65" t="str">
        <f t="shared" si="3638"/>
        <v/>
      </c>
      <c r="W2718" s="65" t="str">
        <f t="shared" si="3638"/>
        <v/>
      </c>
      <c r="X2718" s="65" t="str">
        <f t="shared" si="3638"/>
        <v/>
      </c>
      <c r="Y2718" s="65" t="str">
        <f t="shared" si="3638"/>
        <v/>
      </c>
      <c r="Z2718" s="65" t="str">
        <f t="shared" si="3638"/>
        <v/>
      </c>
    </row>
    <row r="2719">
      <c r="B2719" s="23"/>
      <c r="C2719" s="9"/>
      <c r="D2719" s="9"/>
      <c r="E2719" s="9"/>
      <c r="F2719" s="2"/>
      <c r="G2719" s="3"/>
      <c r="I2719" s="64" t="str">
        <f t="shared" si="4"/>
        <v/>
      </c>
      <c r="J2719" s="13" t="str">
        <f t="shared" si="1840"/>
        <v/>
      </c>
      <c r="K2719" s="13" t="str">
        <f t="shared" si="1879"/>
        <v/>
      </c>
      <c r="L2719" s="65" t="str">
        <f t="shared" ref="L2719:Z2719" si="3639">if($E2719="","",if($E2719="Injured",if(and(L$1=year(today()),L$1&lt;=$I2719,L$1&gt;=$H2719),0,if(and(L$1&lt;=$I2719,L$1&gt;=$H2719),$F2719,"")),if($E2719="Dropped",if(and(L$1&lt;=$I2719,L$1&gt;=$H2719),if(Year($D2719)=L$1,$F2719*0.8,if((year($D2719)+1)=L$1,$F2719*0.6,$F2719*0.4)) ,""),if($E2719="Minors",0,if($E2719="FA Contract",if(and(L$1&lt;=$I2719,L$1&gt;=$H2719),$F2719,""),if($E2719="YP Contract",if(L$1=$H2719,500000,if(L$1=($H2719+1),1000000,if(L$1=($H2719+2),1500000,"")))))))))</f>
        <v/>
      </c>
      <c r="M2719" s="65" t="str">
        <f t="shared" si="3639"/>
        <v/>
      </c>
      <c r="N2719" s="65" t="str">
        <f t="shared" si="3639"/>
        <v/>
      </c>
      <c r="O2719" s="65" t="str">
        <f t="shared" si="3639"/>
        <v/>
      </c>
      <c r="P2719" s="65" t="str">
        <f t="shared" si="3639"/>
        <v/>
      </c>
      <c r="Q2719" s="65" t="str">
        <f t="shared" si="3639"/>
        <v/>
      </c>
      <c r="R2719" s="65" t="str">
        <f t="shared" si="3639"/>
        <v/>
      </c>
      <c r="S2719" s="65" t="str">
        <f t="shared" si="3639"/>
        <v/>
      </c>
      <c r="T2719" s="65" t="str">
        <f t="shared" si="3639"/>
        <v/>
      </c>
      <c r="U2719" s="65" t="str">
        <f t="shared" si="3639"/>
        <v/>
      </c>
      <c r="V2719" s="65" t="str">
        <f t="shared" si="3639"/>
        <v/>
      </c>
      <c r="W2719" s="65" t="str">
        <f t="shared" si="3639"/>
        <v/>
      </c>
      <c r="X2719" s="65" t="str">
        <f t="shared" si="3639"/>
        <v/>
      </c>
      <c r="Y2719" s="65" t="str">
        <f t="shared" si="3639"/>
        <v/>
      </c>
      <c r="Z2719" s="65" t="str">
        <f t="shared" si="3639"/>
        <v/>
      </c>
    </row>
    <row r="2720">
      <c r="B2720" s="23"/>
      <c r="C2720" s="9"/>
      <c r="D2720" s="9"/>
      <c r="E2720" s="9"/>
      <c r="F2720" s="2"/>
      <c r="G2720" s="3"/>
      <c r="I2720" s="64" t="str">
        <f t="shared" si="4"/>
        <v/>
      </c>
      <c r="J2720" s="13" t="str">
        <f t="shared" si="1840"/>
        <v/>
      </c>
      <c r="K2720" s="13" t="str">
        <f t="shared" si="1879"/>
        <v/>
      </c>
      <c r="L2720" s="65" t="str">
        <f t="shared" ref="L2720:Z2720" si="3640">if($E2720="","",if($E2720="Injured",if(and(L$1=year(today()),L$1&lt;=$I2720,L$1&gt;=$H2720),0,if(and(L$1&lt;=$I2720,L$1&gt;=$H2720),$F2720,"")),if($E2720="Dropped",if(and(L$1&lt;=$I2720,L$1&gt;=$H2720),if(Year($D2720)=L$1,$F2720*0.8,if((year($D2720)+1)=L$1,$F2720*0.6,$F2720*0.4)) ,""),if($E2720="Minors",0,if($E2720="FA Contract",if(and(L$1&lt;=$I2720,L$1&gt;=$H2720),$F2720,""),if($E2720="YP Contract",if(L$1=$H2720,500000,if(L$1=($H2720+1),1000000,if(L$1=($H2720+2),1500000,"")))))))))</f>
        <v/>
      </c>
      <c r="M2720" s="65" t="str">
        <f t="shared" si="3640"/>
        <v/>
      </c>
      <c r="N2720" s="65" t="str">
        <f t="shared" si="3640"/>
        <v/>
      </c>
      <c r="O2720" s="65" t="str">
        <f t="shared" si="3640"/>
        <v/>
      </c>
      <c r="P2720" s="65" t="str">
        <f t="shared" si="3640"/>
        <v/>
      </c>
      <c r="Q2720" s="65" t="str">
        <f t="shared" si="3640"/>
        <v/>
      </c>
      <c r="R2720" s="65" t="str">
        <f t="shared" si="3640"/>
        <v/>
      </c>
      <c r="S2720" s="65" t="str">
        <f t="shared" si="3640"/>
        <v/>
      </c>
      <c r="T2720" s="65" t="str">
        <f t="shared" si="3640"/>
        <v/>
      </c>
      <c r="U2720" s="65" t="str">
        <f t="shared" si="3640"/>
        <v/>
      </c>
      <c r="V2720" s="65" t="str">
        <f t="shared" si="3640"/>
        <v/>
      </c>
      <c r="W2720" s="65" t="str">
        <f t="shared" si="3640"/>
        <v/>
      </c>
      <c r="X2720" s="65" t="str">
        <f t="shared" si="3640"/>
        <v/>
      </c>
      <c r="Y2720" s="65" t="str">
        <f t="shared" si="3640"/>
        <v/>
      </c>
      <c r="Z2720" s="65" t="str">
        <f t="shared" si="3640"/>
        <v/>
      </c>
    </row>
    <row r="2721">
      <c r="B2721" s="23"/>
      <c r="C2721" s="9"/>
      <c r="D2721" s="9"/>
      <c r="E2721" s="9"/>
      <c r="F2721" s="2"/>
      <c r="G2721" s="3"/>
      <c r="I2721" s="64" t="str">
        <f t="shared" si="4"/>
        <v/>
      </c>
      <c r="J2721" s="13" t="str">
        <f t="shared" si="1840"/>
        <v/>
      </c>
      <c r="K2721" s="13" t="str">
        <f t="shared" si="1879"/>
        <v/>
      </c>
      <c r="L2721" s="65" t="str">
        <f t="shared" ref="L2721:Z2721" si="3641">if($E2721="","",if($E2721="Injured",if(and(L$1=year(today()),L$1&lt;=$I2721,L$1&gt;=$H2721),0,if(and(L$1&lt;=$I2721,L$1&gt;=$H2721),$F2721,"")),if($E2721="Dropped",if(and(L$1&lt;=$I2721,L$1&gt;=$H2721),if(Year($D2721)=L$1,$F2721*0.8,if((year($D2721)+1)=L$1,$F2721*0.6,$F2721*0.4)) ,""),if($E2721="Minors",0,if($E2721="FA Contract",if(and(L$1&lt;=$I2721,L$1&gt;=$H2721),$F2721,""),if($E2721="YP Contract",if(L$1=$H2721,500000,if(L$1=($H2721+1),1000000,if(L$1=($H2721+2),1500000,"")))))))))</f>
        <v/>
      </c>
      <c r="M2721" s="65" t="str">
        <f t="shared" si="3641"/>
        <v/>
      </c>
      <c r="N2721" s="65" t="str">
        <f t="shared" si="3641"/>
        <v/>
      </c>
      <c r="O2721" s="65" t="str">
        <f t="shared" si="3641"/>
        <v/>
      </c>
      <c r="P2721" s="65" t="str">
        <f t="shared" si="3641"/>
        <v/>
      </c>
      <c r="Q2721" s="65" t="str">
        <f t="shared" si="3641"/>
        <v/>
      </c>
      <c r="R2721" s="65" t="str">
        <f t="shared" si="3641"/>
        <v/>
      </c>
      <c r="S2721" s="65" t="str">
        <f t="shared" si="3641"/>
        <v/>
      </c>
      <c r="T2721" s="65" t="str">
        <f t="shared" si="3641"/>
        <v/>
      </c>
      <c r="U2721" s="65" t="str">
        <f t="shared" si="3641"/>
        <v/>
      </c>
      <c r="V2721" s="65" t="str">
        <f t="shared" si="3641"/>
        <v/>
      </c>
      <c r="W2721" s="65" t="str">
        <f t="shared" si="3641"/>
        <v/>
      </c>
      <c r="X2721" s="65" t="str">
        <f t="shared" si="3641"/>
        <v/>
      </c>
      <c r="Y2721" s="65" t="str">
        <f t="shared" si="3641"/>
        <v/>
      </c>
      <c r="Z2721" s="65" t="str">
        <f t="shared" si="3641"/>
        <v/>
      </c>
    </row>
    <row r="2722">
      <c r="B2722" s="23"/>
      <c r="C2722" s="9"/>
      <c r="D2722" s="9"/>
      <c r="E2722" s="9"/>
      <c r="F2722" s="2"/>
      <c r="G2722" s="3"/>
      <c r="I2722" s="64" t="str">
        <f t="shared" si="4"/>
        <v/>
      </c>
      <c r="J2722" s="13" t="str">
        <f t="shared" si="1840"/>
        <v/>
      </c>
      <c r="K2722" s="13" t="str">
        <f t="shared" si="1879"/>
        <v/>
      </c>
      <c r="L2722" s="65" t="str">
        <f t="shared" ref="L2722:Z2722" si="3642">if($E2722="","",if($E2722="Injured",if(and(L$1=year(today()),L$1&lt;=$I2722,L$1&gt;=$H2722),0,if(and(L$1&lt;=$I2722,L$1&gt;=$H2722),$F2722,"")),if($E2722="Dropped",if(and(L$1&lt;=$I2722,L$1&gt;=$H2722),if(Year($D2722)=L$1,$F2722*0.8,if((year($D2722)+1)=L$1,$F2722*0.6,$F2722*0.4)) ,""),if($E2722="Minors",0,if($E2722="FA Contract",if(and(L$1&lt;=$I2722,L$1&gt;=$H2722),$F2722,""),if($E2722="YP Contract",if(L$1=$H2722,500000,if(L$1=($H2722+1),1000000,if(L$1=($H2722+2),1500000,"")))))))))</f>
        <v/>
      </c>
      <c r="M2722" s="65" t="str">
        <f t="shared" si="3642"/>
        <v/>
      </c>
      <c r="N2722" s="65" t="str">
        <f t="shared" si="3642"/>
        <v/>
      </c>
      <c r="O2722" s="65" t="str">
        <f t="shared" si="3642"/>
        <v/>
      </c>
      <c r="P2722" s="65" t="str">
        <f t="shared" si="3642"/>
        <v/>
      </c>
      <c r="Q2722" s="65" t="str">
        <f t="shared" si="3642"/>
        <v/>
      </c>
      <c r="R2722" s="65" t="str">
        <f t="shared" si="3642"/>
        <v/>
      </c>
      <c r="S2722" s="65" t="str">
        <f t="shared" si="3642"/>
        <v/>
      </c>
      <c r="T2722" s="65" t="str">
        <f t="shared" si="3642"/>
        <v/>
      </c>
      <c r="U2722" s="65" t="str">
        <f t="shared" si="3642"/>
        <v/>
      </c>
      <c r="V2722" s="65" t="str">
        <f t="shared" si="3642"/>
        <v/>
      </c>
      <c r="W2722" s="65" t="str">
        <f t="shared" si="3642"/>
        <v/>
      </c>
      <c r="X2722" s="65" t="str">
        <f t="shared" si="3642"/>
        <v/>
      </c>
      <c r="Y2722" s="65" t="str">
        <f t="shared" si="3642"/>
        <v/>
      </c>
      <c r="Z2722" s="65" t="str">
        <f t="shared" si="3642"/>
        <v/>
      </c>
    </row>
    <row r="2723">
      <c r="B2723" s="23"/>
      <c r="C2723" s="9"/>
      <c r="D2723" s="9"/>
      <c r="E2723" s="9"/>
      <c r="F2723" s="2"/>
      <c r="G2723" s="3"/>
      <c r="I2723" s="64" t="str">
        <f t="shared" si="4"/>
        <v/>
      </c>
      <c r="J2723" s="13" t="str">
        <f t="shared" si="1840"/>
        <v/>
      </c>
      <c r="K2723" s="13" t="str">
        <f t="shared" si="1879"/>
        <v/>
      </c>
      <c r="L2723" s="65" t="str">
        <f t="shared" ref="L2723:Z2723" si="3643">if($E2723="","",if($E2723="Injured",if(and(L$1=year(today()),L$1&lt;=$I2723,L$1&gt;=$H2723),0,if(and(L$1&lt;=$I2723,L$1&gt;=$H2723),$F2723,"")),if($E2723="Dropped",if(and(L$1&lt;=$I2723,L$1&gt;=$H2723),if(Year($D2723)=L$1,$F2723*0.8,if((year($D2723)+1)=L$1,$F2723*0.6,$F2723*0.4)) ,""),if($E2723="Minors",0,if($E2723="FA Contract",if(and(L$1&lt;=$I2723,L$1&gt;=$H2723),$F2723,""),if($E2723="YP Contract",if(L$1=$H2723,500000,if(L$1=($H2723+1),1000000,if(L$1=($H2723+2),1500000,"")))))))))</f>
        <v/>
      </c>
      <c r="M2723" s="65" t="str">
        <f t="shared" si="3643"/>
        <v/>
      </c>
      <c r="N2723" s="65" t="str">
        <f t="shared" si="3643"/>
        <v/>
      </c>
      <c r="O2723" s="65" t="str">
        <f t="shared" si="3643"/>
        <v/>
      </c>
      <c r="P2723" s="65" t="str">
        <f t="shared" si="3643"/>
        <v/>
      </c>
      <c r="Q2723" s="65" t="str">
        <f t="shared" si="3643"/>
        <v/>
      </c>
      <c r="R2723" s="65" t="str">
        <f t="shared" si="3643"/>
        <v/>
      </c>
      <c r="S2723" s="65" t="str">
        <f t="shared" si="3643"/>
        <v/>
      </c>
      <c r="T2723" s="65" t="str">
        <f t="shared" si="3643"/>
        <v/>
      </c>
      <c r="U2723" s="65" t="str">
        <f t="shared" si="3643"/>
        <v/>
      </c>
      <c r="V2723" s="65" t="str">
        <f t="shared" si="3643"/>
        <v/>
      </c>
      <c r="W2723" s="65" t="str">
        <f t="shared" si="3643"/>
        <v/>
      </c>
      <c r="X2723" s="65" t="str">
        <f t="shared" si="3643"/>
        <v/>
      </c>
      <c r="Y2723" s="65" t="str">
        <f t="shared" si="3643"/>
        <v/>
      </c>
      <c r="Z2723" s="65" t="str">
        <f t="shared" si="3643"/>
        <v/>
      </c>
    </row>
    <row r="2724">
      <c r="B2724" s="23"/>
      <c r="C2724" s="9"/>
      <c r="D2724" s="9"/>
      <c r="E2724" s="9"/>
      <c r="F2724" s="2"/>
      <c r="G2724" s="3"/>
      <c r="I2724" s="64" t="str">
        <f t="shared" si="4"/>
        <v/>
      </c>
      <c r="J2724" s="13" t="str">
        <f t="shared" si="1840"/>
        <v/>
      </c>
      <c r="K2724" s="13" t="str">
        <f t="shared" si="1879"/>
        <v/>
      </c>
      <c r="L2724" s="65" t="str">
        <f t="shared" ref="L2724:Z2724" si="3644">if($E2724="","",if($E2724="Injured",if(and(L$1=year(today()),L$1&lt;=$I2724,L$1&gt;=$H2724),0,if(and(L$1&lt;=$I2724,L$1&gt;=$H2724),$F2724,"")),if($E2724="Dropped",if(and(L$1&lt;=$I2724,L$1&gt;=$H2724),if(Year($D2724)=L$1,$F2724*0.8,if((year($D2724)+1)=L$1,$F2724*0.6,$F2724*0.4)) ,""),if($E2724="Minors",0,if($E2724="FA Contract",if(and(L$1&lt;=$I2724,L$1&gt;=$H2724),$F2724,""),if($E2724="YP Contract",if(L$1=$H2724,500000,if(L$1=($H2724+1),1000000,if(L$1=($H2724+2),1500000,"")))))))))</f>
        <v/>
      </c>
      <c r="M2724" s="65" t="str">
        <f t="shared" si="3644"/>
        <v/>
      </c>
      <c r="N2724" s="65" t="str">
        <f t="shared" si="3644"/>
        <v/>
      </c>
      <c r="O2724" s="65" t="str">
        <f t="shared" si="3644"/>
        <v/>
      </c>
      <c r="P2724" s="65" t="str">
        <f t="shared" si="3644"/>
        <v/>
      </c>
      <c r="Q2724" s="65" t="str">
        <f t="shared" si="3644"/>
        <v/>
      </c>
      <c r="R2724" s="65" t="str">
        <f t="shared" si="3644"/>
        <v/>
      </c>
      <c r="S2724" s="65" t="str">
        <f t="shared" si="3644"/>
        <v/>
      </c>
      <c r="T2724" s="65" t="str">
        <f t="shared" si="3644"/>
        <v/>
      </c>
      <c r="U2724" s="65" t="str">
        <f t="shared" si="3644"/>
        <v/>
      </c>
      <c r="V2724" s="65" t="str">
        <f t="shared" si="3644"/>
        <v/>
      </c>
      <c r="W2724" s="65" t="str">
        <f t="shared" si="3644"/>
        <v/>
      </c>
      <c r="X2724" s="65" t="str">
        <f t="shared" si="3644"/>
        <v/>
      </c>
      <c r="Y2724" s="65" t="str">
        <f t="shared" si="3644"/>
        <v/>
      </c>
      <c r="Z2724" s="65" t="str">
        <f t="shared" si="3644"/>
        <v/>
      </c>
    </row>
    <row r="2725">
      <c r="B2725" s="23"/>
      <c r="C2725" s="9"/>
      <c r="D2725" s="9"/>
      <c r="E2725" s="9"/>
      <c r="F2725" s="2"/>
      <c r="G2725" s="3"/>
      <c r="I2725" s="64" t="str">
        <f t="shared" si="4"/>
        <v/>
      </c>
      <c r="J2725" s="13" t="str">
        <f t="shared" si="1840"/>
        <v/>
      </c>
      <c r="K2725" s="13" t="str">
        <f t="shared" si="1879"/>
        <v/>
      </c>
      <c r="L2725" s="65" t="str">
        <f t="shared" ref="L2725:Z2725" si="3645">if($E2725="","",if($E2725="Injured",if(and(L$1=year(today()),L$1&lt;=$I2725,L$1&gt;=$H2725),0,if(and(L$1&lt;=$I2725,L$1&gt;=$H2725),$F2725,"")),if($E2725="Dropped",if(and(L$1&lt;=$I2725,L$1&gt;=$H2725),if(Year($D2725)=L$1,$F2725*0.8,if((year($D2725)+1)=L$1,$F2725*0.6,$F2725*0.4)) ,""),if($E2725="Minors",0,if($E2725="FA Contract",if(and(L$1&lt;=$I2725,L$1&gt;=$H2725),$F2725,""),if($E2725="YP Contract",if(L$1=$H2725,500000,if(L$1=($H2725+1),1000000,if(L$1=($H2725+2),1500000,"")))))))))</f>
        <v/>
      </c>
      <c r="M2725" s="65" t="str">
        <f t="shared" si="3645"/>
        <v/>
      </c>
      <c r="N2725" s="65" t="str">
        <f t="shared" si="3645"/>
        <v/>
      </c>
      <c r="O2725" s="65" t="str">
        <f t="shared" si="3645"/>
        <v/>
      </c>
      <c r="P2725" s="65" t="str">
        <f t="shared" si="3645"/>
        <v/>
      </c>
      <c r="Q2725" s="65" t="str">
        <f t="shared" si="3645"/>
        <v/>
      </c>
      <c r="R2725" s="65" t="str">
        <f t="shared" si="3645"/>
        <v/>
      </c>
      <c r="S2725" s="65" t="str">
        <f t="shared" si="3645"/>
        <v/>
      </c>
      <c r="T2725" s="65" t="str">
        <f t="shared" si="3645"/>
        <v/>
      </c>
      <c r="U2725" s="65" t="str">
        <f t="shared" si="3645"/>
        <v/>
      </c>
      <c r="V2725" s="65" t="str">
        <f t="shared" si="3645"/>
        <v/>
      </c>
      <c r="W2725" s="65" t="str">
        <f t="shared" si="3645"/>
        <v/>
      </c>
      <c r="X2725" s="65" t="str">
        <f t="shared" si="3645"/>
        <v/>
      </c>
      <c r="Y2725" s="65" t="str">
        <f t="shared" si="3645"/>
        <v/>
      </c>
      <c r="Z2725" s="65" t="str">
        <f t="shared" si="3645"/>
        <v/>
      </c>
    </row>
    <row r="2726">
      <c r="B2726" s="23"/>
      <c r="C2726" s="9"/>
      <c r="D2726" s="9"/>
      <c r="E2726" s="9"/>
      <c r="F2726" s="2"/>
      <c r="G2726" s="3"/>
      <c r="I2726" s="64" t="str">
        <f t="shared" si="4"/>
        <v/>
      </c>
      <c r="J2726" s="13" t="str">
        <f t="shared" si="1840"/>
        <v/>
      </c>
      <c r="K2726" s="13" t="str">
        <f t="shared" si="1879"/>
        <v/>
      </c>
      <c r="L2726" s="65" t="str">
        <f t="shared" ref="L2726:Z2726" si="3646">if($E2726="","",if($E2726="Injured",if(and(L$1=year(today()),L$1&lt;=$I2726,L$1&gt;=$H2726),0,if(and(L$1&lt;=$I2726,L$1&gt;=$H2726),$F2726,"")),if($E2726="Dropped",if(and(L$1&lt;=$I2726,L$1&gt;=$H2726),if(Year($D2726)=L$1,$F2726*0.8,if((year($D2726)+1)=L$1,$F2726*0.6,$F2726*0.4)) ,""),if($E2726="Minors",0,if($E2726="FA Contract",if(and(L$1&lt;=$I2726,L$1&gt;=$H2726),$F2726,""),if($E2726="YP Contract",if(L$1=$H2726,500000,if(L$1=($H2726+1),1000000,if(L$1=($H2726+2),1500000,"")))))))))</f>
        <v/>
      </c>
      <c r="M2726" s="65" t="str">
        <f t="shared" si="3646"/>
        <v/>
      </c>
      <c r="N2726" s="65" t="str">
        <f t="shared" si="3646"/>
        <v/>
      </c>
      <c r="O2726" s="65" t="str">
        <f t="shared" si="3646"/>
        <v/>
      </c>
      <c r="P2726" s="65" t="str">
        <f t="shared" si="3646"/>
        <v/>
      </c>
      <c r="Q2726" s="65" t="str">
        <f t="shared" si="3646"/>
        <v/>
      </c>
      <c r="R2726" s="65" t="str">
        <f t="shared" si="3646"/>
        <v/>
      </c>
      <c r="S2726" s="65" t="str">
        <f t="shared" si="3646"/>
        <v/>
      </c>
      <c r="T2726" s="65" t="str">
        <f t="shared" si="3646"/>
        <v/>
      </c>
      <c r="U2726" s="65" t="str">
        <f t="shared" si="3646"/>
        <v/>
      </c>
      <c r="V2726" s="65" t="str">
        <f t="shared" si="3646"/>
        <v/>
      </c>
      <c r="W2726" s="65" t="str">
        <f t="shared" si="3646"/>
        <v/>
      </c>
      <c r="X2726" s="65" t="str">
        <f t="shared" si="3646"/>
        <v/>
      </c>
      <c r="Y2726" s="65" t="str">
        <f t="shared" si="3646"/>
        <v/>
      </c>
      <c r="Z2726" s="65" t="str">
        <f t="shared" si="3646"/>
        <v/>
      </c>
    </row>
    <row r="2727">
      <c r="B2727" s="23"/>
      <c r="C2727" s="9"/>
      <c r="D2727" s="9"/>
      <c r="E2727" s="9"/>
      <c r="F2727" s="2"/>
      <c r="G2727" s="3"/>
      <c r="I2727" s="64" t="str">
        <f t="shared" si="4"/>
        <v/>
      </c>
      <c r="J2727" s="13" t="str">
        <f t="shared" si="1840"/>
        <v/>
      </c>
      <c r="K2727" s="13" t="str">
        <f t="shared" si="1879"/>
        <v/>
      </c>
      <c r="L2727" s="65" t="str">
        <f t="shared" ref="L2727:Z2727" si="3647">if($E2727="","",if($E2727="Injured",if(and(L$1=year(today()),L$1&lt;=$I2727,L$1&gt;=$H2727),0,if(and(L$1&lt;=$I2727,L$1&gt;=$H2727),$F2727,"")),if($E2727="Dropped",if(and(L$1&lt;=$I2727,L$1&gt;=$H2727),if(Year($D2727)=L$1,$F2727*0.8,if((year($D2727)+1)=L$1,$F2727*0.6,$F2727*0.4)) ,""),if($E2727="Minors",0,if($E2727="FA Contract",if(and(L$1&lt;=$I2727,L$1&gt;=$H2727),$F2727,""),if($E2727="YP Contract",if(L$1=$H2727,500000,if(L$1=($H2727+1),1000000,if(L$1=($H2727+2),1500000,"")))))))))</f>
        <v/>
      </c>
      <c r="M2727" s="65" t="str">
        <f t="shared" si="3647"/>
        <v/>
      </c>
      <c r="N2727" s="65" t="str">
        <f t="shared" si="3647"/>
        <v/>
      </c>
      <c r="O2727" s="65" t="str">
        <f t="shared" si="3647"/>
        <v/>
      </c>
      <c r="P2727" s="65" t="str">
        <f t="shared" si="3647"/>
        <v/>
      </c>
      <c r="Q2727" s="65" t="str">
        <f t="shared" si="3647"/>
        <v/>
      </c>
      <c r="R2727" s="65" t="str">
        <f t="shared" si="3647"/>
        <v/>
      </c>
      <c r="S2727" s="65" t="str">
        <f t="shared" si="3647"/>
        <v/>
      </c>
      <c r="T2727" s="65" t="str">
        <f t="shared" si="3647"/>
        <v/>
      </c>
      <c r="U2727" s="65" t="str">
        <f t="shared" si="3647"/>
        <v/>
      </c>
      <c r="V2727" s="65" t="str">
        <f t="shared" si="3647"/>
        <v/>
      </c>
      <c r="W2727" s="65" t="str">
        <f t="shared" si="3647"/>
        <v/>
      </c>
      <c r="X2727" s="65" t="str">
        <f t="shared" si="3647"/>
        <v/>
      </c>
      <c r="Y2727" s="65" t="str">
        <f t="shared" si="3647"/>
        <v/>
      </c>
      <c r="Z2727" s="65" t="str">
        <f t="shared" si="3647"/>
        <v/>
      </c>
    </row>
    <row r="2728">
      <c r="B2728" s="23"/>
      <c r="C2728" s="9"/>
      <c r="D2728" s="9"/>
      <c r="E2728" s="9"/>
      <c r="F2728" s="2"/>
      <c r="G2728" s="3"/>
      <c r="I2728" s="64" t="str">
        <f t="shared" si="4"/>
        <v/>
      </c>
      <c r="J2728" s="13" t="str">
        <f t="shared" si="1840"/>
        <v/>
      </c>
      <c r="K2728" s="13" t="str">
        <f t="shared" si="1879"/>
        <v/>
      </c>
      <c r="L2728" s="65" t="str">
        <f t="shared" ref="L2728:Z2728" si="3648">if($E2728="","",if($E2728="Injured",if(and(L$1=year(today()),L$1&lt;=$I2728,L$1&gt;=$H2728),0,if(and(L$1&lt;=$I2728,L$1&gt;=$H2728),$F2728,"")),if($E2728="Dropped",if(and(L$1&lt;=$I2728,L$1&gt;=$H2728),if(Year($D2728)=L$1,$F2728*0.8,if((year($D2728)+1)=L$1,$F2728*0.6,$F2728*0.4)) ,""),if($E2728="Minors",0,if($E2728="FA Contract",if(and(L$1&lt;=$I2728,L$1&gt;=$H2728),$F2728,""),if($E2728="YP Contract",if(L$1=$H2728,500000,if(L$1=($H2728+1),1000000,if(L$1=($H2728+2),1500000,"")))))))))</f>
        <v/>
      </c>
      <c r="M2728" s="65" t="str">
        <f t="shared" si="3648"/>
        <v/>
      </c>
      <c r="N2728" s="65" t="str">
        <f t="shared" si="3648"/>
        <v/>
      </c>
      <c r="O2728" s="65" t="str">
        <f t="shared" si="3648"/>
        <v/>
      </c>
      <c r="P2728" s="65" t="str">
        <f t="shared" si="3648"/>
        <v/>
      </c>
      <c r="Q2728" s="65" t="str">
        <f t="shared" si="3648"/>
        <v/>
      </c>
      <c r="R2728" s="65" t="str">
        <f t="shared" si="3648"/>
        <v/>
      </c>
      <c r="S2728" s="65" t="str">
        <f t="shared" si="3648"/>
        <v/>
      </c>
      <c r="T2728" s="65" t="str">
        <f t="shared" si="3648"/>
        <v/>
      </c>
      <c r="U2728" s="65" t="str">
        <f t="shared" si="3648"/>
        <v/>
      </c>
      <c r="V2728" s="65" t="str">
        <f t="shared" si="3648"/>
        <v/>
      </c>
      <c r="W2728" s="65" t="str">
        <f t="shared" si="3648"/>
        <v/>
      </c>
      <c r="X2728" s="65" t="str">
        <f t="shared" si="3648"/>
        <v/>
      </c>
      <c r="Y2728" s="65" t="str">
        <f t="shared" si="3648"/>
        <v/>
      </c>
      <c r="Z2728" s="65" t="str">
        <f t="shared" si="3648"/>
        <v/>
      </c>
    </row>
    <row r="2729">
      <c r="B2729" s="23"/>
      <c r="C2729" s="9"/>
      <c r="D2729" s="9"/>
      <c r="E2729" s="9"/>
      <c r="F2729" s="2"/>
      <c r="G2729" s="3"/>
      <c r="I2729" s="64" t="str">
        <f t="shared" si="4"/>
        <v/>
      </c>
      <c r="J2729" s="13" t="str">
        <f t="shared" si="1840"/>
        <v/>
      </c>
      <c r="K2729" s="13" t="str">
        <f t="shared" si="1879"/>
        <v/>
      </c>
      <c r="L2729" s="65" t="str">
        <f t="shared" ref="L2729:Z2729" si="3649">if($E2729="","",if($E2729="Injured",if(and(L$1=year(today()),L$1&lt;=$I2729,L$1&gt;=$H2729),0,if(and(L$1&lt;=$I2729,L$1&gt;=$H2729),$F2729,"")),if($E2729="Dropped",if(and(L$1&lt;=$I2729,L$1&gt;=$H2729),if(Year($D2729)=L$1,$F2729*0.8,if((year($D2729)+1)=L$1,$F2729*0.6,$F2729*0.4)) ,""),if($E2729="Minors",0,if($E2729="FA Contract",if(and(L$1&lt;=$I2729,L$1&gt;=$H2729),$F2729,""),if($E2729="YP Contract",if(L$1=$H2729,500000,if(L$1=($H2729+1),1000000,if(L$1=($H2729+2),1500000,"")))))))))</f>
        <v/>
      </c>
      <c r="M2729" s="65" t="str">
        <f t="shared" si="3649"/>
        <v/>
      </c>
      <c r="N2729" s="65" t="str">
        <f t="shared" si="3649"/>
        <v/>
      </c>
      <c r="O2729" s="65" t="str">
        <f t="shared" si="3649"/>
        <v/>
      </c>
      <c r="P2729" s="65" t="str">
        <f t="shared" si="3649"/>
        <v/>
      </c>
      <c r="Q2729" s="65" t="str">
        <f t="shared" si="3649"/>
        <v/>
      </c>
      <c r="R2729" s="65" t="str">
        <f t="shared" si="3649"/>
        <v/>
      </c>
      <c r="S2729" s="65" t="str">
        <f t="shared" si="3649"/>
        <v/>
      </c>
      <c r="T2729" s="65" t="str">
        <f t="shared" si="3649"/>
        <v/>
      </c>
      <c r="U2729" s="65" t="str">
        <f t="shared" si="3649"/>
        <v/>
      </c>
      <c r="V2729" s="65" t="str">
        <f t="shared" si="3649"/>
        <v/>
      </c>
      <c r="W2729" s="65" t="str">
        <f t="shared" si="3649"/>
        <v/>
      </c>
      <c r="X2729" s="65" t="str">
        <f t="shared" si="3649"/>
        <v/>
      </c>
      <c r="Y2729" s="65" t="str">
        <f t="shared" si="3649"/>
        <v/>
      </c>
      <c r="Z2729" s="65" t="str">
        <f t="shared" si="3649"/>
        <v/>
      </c>
    </row>
    <row r="2730">
      <c r="B2730" s="23"/>
      <c r="C2730" s="9"/>
      <c r="D2730" s="9"/>
      <c r="E2730" s="9"/>
      <c r="F2730" s="2"/>
      <c r="G2730" s="3"/>
      <c r="I2730" s="64" t="str">
        <f t="shared" si="4"/>
        <v/>
      </c>
      <c r="J2730" s="13" t="str">
        <f t="shared" si="1840"/>
        <v/>
      </c>
      <c r="K2730" s="13" t="str">
        <f t="shared" si="1879"/>
        <v/>
      </c>
      <c r="L2730" s="65" t="str">
        <f t="shared" ref="L2730:Z2730" si="3650">if($E2730="","",if($E2730="Injured",if(and(L$1=year(today()),L$1&lt;=$I2730,L$1&gt;=$H2730),0,if(and(L$1&lt;=$I2730,L$1&gt;=$H2730),$F2730,"")),if($E2730="Dropped",if(and(L$1&lt;=$I2730,L$1&gt;=$H2730),if(Year($D2730)=L$1,$F2730*0.8,if((year($D2730)+1)=L$1,$F2730*0.6,$F2730*0.4)) ,""),if($E2730="Minors",0,if($E2730="FA Contract",if(and(L$1&lt;=$I2730,L$1&gt;=$H2730),$F2730,""),if($E2730="YP Contract",if(L$1=$H2730,500000,if(L$1=($H2730+1),1000000,if(L$1=($H2730+2),1500000,"")))))))))</f>
        <v/>
      </c>
      <c r="M2730" s="65" t="str">
        <f t="shared" si="3650"/>
        <v/>
      </c>
      <c r="N2730" s="65" t="str">
        <f t="shared" si="3650"/>
        <v/>
      </c>
      <c r="O2730" s="65" t="str">
        <f t="shared" si="3650"/>
        <v/>
      </c>
      <c r="P2730" s="65" t="str">
        <f t="shared" si="3650"/>
        <v/>
      </c>
      <c r="Q2730" s="65" t="str">
        <f t="shared" si="3650"/>
        <v/>
      </c>
      <c r="R2730" s="65" t="str">
        <f t="shared" si="3650"/>
        <v/>
      </c>
      <c r="S2730" s="65" t="str">
        <f t="shared" si="3650"/>
        <v/>
      </c>
      <c r="T2730" s="65" t="str">
        <f t="shared" si="3650"/>
        <v/>
      </c>
      <c r="U2730" s="65" t="str">
        <f t="shared" si="3650"/>
        <v/>
      </c>
      <c r="V2730" s="65" t="str">
        <f t="shared" si="3650"/>
        <v/>
      </c>
      <c r="W2730" s="65" t="str">
        <f t="shared" si="3650"/>
        <v/>
      </c>
      <c r="X2730" s="65" t="str">
        <f t="shared" si="3650"/>
        <v/>
      </c>
      <c r="Y2730" s="65" t="str">
        <f t="shared" si="3650"/>
        <v/>
      </c>
      <c r="Z2730" s="65" t="str">
        <f t="shared" si="3650"/>
        <v/>
      </c>
    </row>
    <row r="2731">
      <c r="B2731" s="23"/>
      <c r="C2731" s="9"/>
      <c r="D2731" s="9"/>
      <c r="E2731" s="9"/>
      <c r="F2731" s="2"/>
      <c r="G2731" s="3"/>
      <c r="I2731" s="64" t="str">
        <f t="shared" si="4"/>
        <v/>
      </c>
      <c r="J2731" s="13" t="str">
        <f t="shared" si="1840"/>
        <v/>
      </c>
      <c r="K2731" s="13" t="str">
        <f t="shared" si="1879"/>
        <v/>
      </c>
      <c r="L2731" s="65" t="str">
        <f t="shared" ref="L2731:Z2731" si="3651">if($E2731="","",if($E2731="Injured",if(and(L$1=year(today()),L$1&lt;=$I2731,L$1&gt;=$H2731),0,if(and(L$1&lt;=$I2731,L$1&gt;=$H2731),$F2731,"")),if($E2731="Dropped",if(and(L$1&lt;=$I2731,L$1&gt;=$H2731),if(Year($D2731)=L$1,$F2731*0.8,if((year($D2731)+1)=L$1,$F2731*0.6,$F2731*0.4)) ,""),if($E2731="Minors",0,if($E2731="FA Contract",if(and(L$1&lt;=$I2731,L$1&gt;=$H2731),$F2731,""),if($E2731="YP Contract",if(L$1=$H2731,500000,if(L$1=($H2731+1),1000000,if(L$1=($H2731+2),1500000,"")))))))))</f>
        <v/>
      </c>
      <c r="M2731" s="65" t="str">
        <f t="shared" si="3651"/>
        <v/>
      </c>
      <c r="N2731" s="65" t="str">
        <f t="shared" si="3651"/>
        <v/>
      </c>
      <c r="O2731" s="65" t="str">
        <f t="shared" si="3651"/>
        <v/>
      </c>
      <c r="P2731" s="65" t="str">
        <f t="shared" si="3651"/>
        <v/>
      </c>
      <c r="Q2731" s="65" t="str">
        <f t="shared" si="3651"/>
        <v/>
      </c>
      <c r="R2731" s="65" t="str">
        <f t="shared" si="3651"/>
        <v/>
      </c>
      <c r="S2731" s="65" t="str">
        <f t="shared" si="3651"/>
        <v/>
      </c>
      <c r="T2731" s="65" t="str">
        <f t="shared" si="3651"/>
        <v/>
      </c>
      <c r="U2731" s="65" t="str">
        <f t="shared" si="3651"/>
        <v/>
      </c>
      <c r="V2731" s="65" t="str">
        <f t="shared" si="3651"/>
        <v/>
      </c>
      <c r="W2731" s="65" t="str">
        <f t="shared" si="3651"/>
        <v/>
      </c>
      <c r="X2731" s="65" t="str">
        <f t="shared" si="3651"/>
        <v/>
      </c>
      <c r="Y2731" s="65" t="str">
        <f t="shared" si="3651"/>
        <v/>
      </c>
      <c r="Z2731" s="65" t="str">
        <f t="shared" si="3651"/>
        <v/>
      </c>
    </row>
    <row r="2732">
      <c r="B2732" s="23"/>
      <c r="C2732" s="9"/>
      <c r="D2732" s="9"/>
      <c r="E2732" s="9"/>
      <c r="F2732" s="2"/>
      <c r="G2732" s="3"/>
      <c r="I2732" s="64" t="str">
        <f t="shared" si="4"/>
        <v/>
      </c>
      <c r="J2732" s="13" t="str">
        <f t="shared" si="1840"/>
        <v/>
      </c>
      <c r="K2732" s="13" t="str">
        <f t="shared" si="1879"/>
        <v/>
      </c>
      <c r="L2732" s="65" t="str">
        <f t="shared" ref="L2732:Z2732" si="3652">if($E2732="","",if($E2732="Injured",if(and(L$1=year(today()),L$1&lt;=$I2732,L$1&gt;=$H2732),0,if(and(L$1&lt;=$I2732,L$1&gt;=$H2732),$F2732,"")),if($E2732="Dropped",if(and(L$1&lt;=$I2732,L$1&gt;=$H2732),if(Year($D2732)=L$1,$F2732*0.8,if((year($D2732)+1)=L$1,$F2732*0.6,$F2732*0.4)) ,""),if($E2732="Minors",0,if($E2732="FA Contract",if(and(L$1&lt;=$I2732,L$1&gt;=$H2732),$F2732,""),if($E2732="YP Contract",if(L$1=$H2732,500000,if(L$1=($H2732+1),1000000,if(L$1=($H2732+2),1500000,"")))))))))</f>
        <v/>
      </c>
      <c r="M2732" s="65" t="str">
        <f t="shared" si="3652"/>
        <v/>
      </c>
      <c r="N2732" s="65" t="str">
        <f t="shared" si="3652"/>
        <v/>
      </c>
      <c r="O2732" s="65" t="str">
        <f t="shared" si="3652"/>
        <v/>
      </c>
      <c r="P2732" s="65" t="str">
        <f t="shared" si="3652"/>
        <v/>
      </c>
      <c r="Q2732" s="65" t="str">
        <f t="shared" si="3652"/>
        <v/>
      </c>
      <c r="R2732" s="65" t="str">
        <f t="shared" si="3652"/>
        <v/>
      </c>
      <c r="S2732" s="65" t="str">
        <f t="shared" si="3652"/>
        <v/>
      </c>
      <c r="T2732" s="65" t="str">
        <f t="shared" si="3652"/>
        <v/>
      </c>
      <c r="U2732" s="65" t="str">
        <f t="shared" si="3652"/>
        <v/>
      </c>
      <c r="V2732" s="65" t="str">
        <f t="shared" si="3652"/>
        <v/>
      </c>
      <c r="W2732" s="65" t="str">
        <f t="shared" si="3652"/>
        <v/>
      </c>
      <c r="X2732" s="65" t="str">
        <f t="shared" si="3652"/>
        <v/>
      </c>
      <c r="Y2732" s="65" t="str">
        <f t="shared" si="3652"/>
        <v/>
      </c>
      <c r="Z2732" s="65" t="str">
        <f t="shared" si="3652"/>
        <v/>
      </c>
    </row>
    <row r="2733">
      <c r="B2733" s="23"/>
      <c r="C2733" s="9"/>
      <c r="D2733" s="9"/>
      <c r="E2733" s="9"/>
      <c r="F2733" s="2"/>
      <c r="G2733" s="3"/>
      <c r="I2733" s="64" t="str">
        <f t="shared" si="4"/>
        <v/>
      </c>
      <c r="J2733" s="13" t="str">
        <f t="shared" si="1840"/>
        <v/>
      </c>
      <c r="K2733" s="13" t="str">
        <f t="shared" si="1879"/>
        <v/>
      </c>
      <c r="L2733" s="65" t="str">
        <f t="shared" ref="L2733:Z2733" si="3653">if($E2733="","",if($E2733="Injured",if(and(L$1=year(today()),L$1&lt;=$I2733,L$1&gt;=$H2733),0,if(and(L$1&lt;=$I2733,L$1&gt;=$H2733),$F2733,"")),if($E2733="Dropped",if(and(L$1&lt;=$I2733,L$1&gt;=$H2733),if(Year($D2733)=L$1,$F2733*0.8,if((year($D2733)+1)=L$1,$F2733*0.6,$F2733*0.4)) ,""),if($E2733="Minors",0,if($E2733="FA Contract",if(and(L$1&lt;=$I2733,L$1&gt;=$H2733),$F2733,""),if($E2733="YP Contract",if(L$1=$H2733,500000,if(L$1=($H2733+1),1000000,if(L$1=($H2733+2),1500000,"")))))))))</f>
        <v/>
      </c>
      <c r="M2733" s="65" t="str">
        <f t="shared" si="3653"/>
        <v/>
      </c>
      <c r="N2733" s="65" t="str">
        <f t="shared" si="3653"/>
        <v/>
      </c>
      <c r="O2733" s="65" t="str">
        <f t="shared" si="3653"/>
        <v/>
      </c>
      <c r="P2733" s="65" t="str">
        <f t="shared" si="3653"/>
        <v/>
      </c>
      <c r="Q2733" s="65" t="str">
        <f t="shared" si="3653"/>
        <v/>
      </c>
      <c r="R2733" s="65" t="str">
        <f t="shared" si="3653"/>
        <v/>
      </c>
      <c r="S2733" s="65" t="str">
        <f t="shared" si="3653"/>
        <v/>
      </c>
      <c r="T2733" s="65" t="str">
        <f t="shared" si="3653"/>
        <v/>
      </c>
      <c r="U2733" s="65" t="str">
        <f t="shared" si="3653"/>
        <v/>
      </c>
      <c r="V2733" s="65" t="str">
        <f t="shared" si="3653"/>
        <v/>
      </c>
      <c r="W2733" s="65" t="str">
        <f t="shared" si="3653"/>
        <v/>
      </c>
      <c r="X2733" s="65" t="str">
        <f t="shared" si="3653"/>
        <v/>
      </c>
      <c r="Y2733" s="65" t="str">
        <f t="shared" si="3653"/>
        <v/>
      </c>
      <c r="Z2733" s="65" t="str">
        <f t="shared" si="3653"/>
        <v/>
      </c>
    </row>
    <row r="2734">
      <c r="B2734" s="23"/>
      <c r="C2734" s="9"/>
      <c r="D2734" s="9"/>
      <c r="E2734" s="9"/>
      <c r="F2734" s="2"/>
      <c r="G2734" s="3"/>
      <c r="I2734" s="64" t="str">
        <f t="shared" si="4"/>
        <v/>
      </c>
      <c r="J2734" s="13" t="str">
        <f t="shared" si="1840"/>
        <v/>
      </c>
      <c r="K2734" s="13" t="str">
        <f t="shared" si="1879"/>
        <v/>
      </c>
      <c r="L2734" s="65" t="str">
        <f t="shared" ref="L2734:Z2734" si="3654">if($E2734="","",if($E2734="Injured",if(and(L$1=year(today()),L$1&lt;=$I2734,L$1&gt;=$H2734),0,if(and(L$1&lt;=$I2734,L$1&gt;=$H2734),$F2734,"")),if($E2734="Dropped",if(and(L$1&lt;=$I2734,L$1&gt;=$H2734),if(Year($D2734)=L$1,$F2734*0.8,if((year($D2734)+1)=L$1,$F2734*0.6,$F2734*0.4)) ,""),if($E2734="Minors",0,if($E2734="FA Contract",if(and(L$1&lt;=$I2734,L$1&gt;=$H2734),$F2734,""),if($E2734="YP Contract",if(L$1=$H2734,500000,if(L$1=($H2734+1),1000000,if(L$1=($H2734+2),1500000,"")))))))))</f>
        <v/>
      </c>
      <c r="M2734" s="65" t="str">
        <f t="shared" si="3654"/>
        <v/>
      </c>
      <c r="N2734" s="65" t="str">
        <f t="shared" si="3654"/>
        <v/>
      </c>
      <c r="O2734" s="65" t="str">
        <f t="shared" si="3654"/>
        <v/>
      </c>
      <c r="P2734" s="65" t="str">
        <f t="shared" si="3654"/>
        <v/>
      </c>
      <c r="Q2734" s="65" t="str">
        <f t="shared" si="3654"/>
        <v/>
      </c>
      <c r="R2734" s="65" t="str">
        <f t="shared" si="3654"/>
        <v/>
      </c>
      <c r="S2734" s="65" t="str">
        <f t="shared" si="3654"/>
        <v/>
      </c>
      <c r="T2734" s="65" t="str">
        <f t="shared" si="3654"/>
        <v/>
      </c>
      <c r="U2734" s="65" t="str">
        <f t="shared" si="3654"/>
        <v/>
      </c>
      <c r="V2734" s="65" t="str">
        <f t="shared" si="3654"/>
        <v/>
      </c>
      <c r="W2734" s="65" t="str">
        <f t="shared" si="3654"/>
        <v/>
      </c>
      <c r="X2734" s="65" t="str">
        <f t="shared" si="3654"/>
        <v/>
      </c>
      <c r="Y2734" s="65" t="str">
        <f t="shared" si="3654"/>
        <v/>
      </c>
      <c r="Z2734" s="65" t="str">
        <f t="shared" si="3654"/>
        <v/>
      </c>
    </row>
    <row r="2735">
      <c r="B2735" s="23"/>
      <c r="C2735" s="9"/>
      <c r="D2735" s="9"/>
      <c r="E2735" s="9"/>
      <c r="F2735" s="2"/>
      <c r="G2735" s="3"/>
      <c r="I2735" s="64" t="str">
        <f t="shared" si="4"/>
        <v/>
      </c>
      <c r="J2735" s="13" t="str">
        <f t="shared" si="1840"/>
        <v/>
      </c>
      <c r="K2735" s="13" t="str">
        <f t="shared" si="1879"/>
        <v/>
      </c>
      <c r="L2735" s="65" t="str">
        <f t="shared" ref="L2735:Z2735" si="3655">if($E2735="","",if($E2735="Injured",if(and(L$1=year(today()),L$1&lt;=$I2735,L$1&gt;=$H2735),0,if(and(L$1&lt;=$I2735,L$1&gt;=$H2735),$F2735,"")),if($E2735="Dropped",if(and(L$1&lt;=$I2735,L$1&gt;=$H2735),if(Year($D2735)=L$1,$F2735*0.8,if((year($D2735)+1)=L$1,$F2735*0.6,$F2735*0.4)) ,""),if($E2735="Minors",0,if($E2735="FA Contract",if(and(L$1&lt;=$I2735,L$1&gt;=$H2735),$F2735,""),if($E2735="YP Contract",if(L$1=$H2735,500000,if(L$1=($H2735+1),1000000,if(L$1=($H2735+2),1500000,"")))))))))</f>
        <v/>
      </c>
      <c r="M2735" s="65" t="str">
        <f t="shared" si="3655"/>
        <v/>
      </c>
      <c r="N2735" s="65" t="str">
        <f t="shared" si="3655"/>
        <v/>
      </c>
      <c r="O2735" s="65" t="str">
        <f t="shared" si="3655"/>
        <v/>
      </c>
      <c r="P2735" s="65" t="str">
        <f t="shared" si="3655"/>
        <v/>
      </c>
      <c r="Q2735" s="65" t="str">
        <f t="shared" si="3655"/>
        <v/>
      </c>
      <c r="R2735" s="65" t="str">
        <f t="shared" si="3655"/>
        <v/>
      </c>
      <c r="S2735" s="65" t="str">
        <f t="shared" si="3655"/>
        <v/>
      </c>
      <c r="T2735" s="65" t="str">
        <f t="shared" si="3655"/>
        <v/>
      </c>
      <c r="U2735" s="65" t="str">
        <f t="shared" si="3655"/>
        <v/>
      </c>
      <c r="V2735" s="65" t="str">
        <f t="shared" si="3655"/>
        <v/>
      </c>
      <c r="W2735" s="65" t="str">
        <f t="shared" si="3655"/>
        <v/>
      </c>
      <c r="X2735" s="65" t="str">
        <f t="shared" si="3655"/>
        <v/>
      </c>
      <c r="Y2735" s="65" t="str">
        <f t="shared" si="3655"/>
        <v/>
      </c>
      <c r="Z2735" s="65" t="str">
        <f t="shared" si="3655"/>
        <v/>
      </c>
    </row>
    <row r="2736">
      <c r="B2736" s="23"/>
      <c r="C2736" s="9"/>
      <c r="D2736" s="9"/>
      <c r="E2736" s="9"/>
      <c r="F2736" s="2"/>
      <c r="G2736" s="3"/>
      <c r="I2736" s="64" t="str">
        <f t="shared" si="4"/>
        <v/>
      </c>
      <c r="J2736" s="13" t="str">
        <f t="shared" si="1840"/>
        <v/>
      </c>
      <c r="K2736" s="13" t="str">
        <f t="shared" si="1879"/>
        <v/>
      </c>
      <c r="L2736" s="65" t="str">
        <f t="shared" ref="L2736:Z2736" si="3656">if($E2736="","",if($E2736="Injured",if(and(L$1=year(today()),L$1&lt;=$I2736,L$1&gt;=$H2736),0,if(and(L$1&lt;=$I2736,L$1&gt;=$H2736),$F2736,"")),if($E2736="Dropped",if(and(L$1&lt;=$I2736,L$1&gt;=$H2736),if(Year($D2736)=L$1,$F2736*0.8,if((year($D2736)+1)=L$1,$F2736*0.6,$F2736*0.4)) ,""),if($E2736="Minors",0,if($E2736="FA Contract",if(and(L$1&lt;=$I2736,L$1&gt;=$H2736),$F2736,""),if($E2736="YP Contract",if(L$1=$H2736,500000,if(L$1=($H2736+1),1000000,if(L$1=($H2736+2),1500000,"")))))))))</f>
        <v/>
      </c>
      <c r="M2736" s="65" t="str">
        <f t="shared" si="3656"/>
        <v/>
      </c>
      <c r="N2736" s="65" t="str">
        <f t="shared" si="3656"/>
        <v/>
      </c>
      <c r="O2736" s="65" t="str">
        <f t="shared" si="3656"/>
        <v/>
      </c>
      <c r="P2736" s="65" t="str">
        <f t="shared" si="3656"/>
        <v/>
      </c>
      <c r="Q2736" s="65" t="str">
        <f t="shared" si="3656"/>
        <v/>
      </c>
      <c r="R2736" s="65" t="str">
        <f t="shared" si="3656"/>
        <v/>
      </c>
      <c r="S2736" s="65" t="str">
        <f t="shared" si="3656"/>
        <v/>
      </c>
      <c r="T2736" s="65" t="str">
        <f t="shared" si="3656"/>
        <v/>
      </c>
      <c r="U2736" s="65" t="str">
        <f t="shared" si="3656"/>
        <v/>
      </c>
      <c r="V2736" s="65" t="str">
        <f t="shared" si="3656"/>
        <v/>
      </c>
      <c r="W2736" s="65" t="str">
        <f t="shared" si="3656"/>
        <v/>
      </c>
      <c r="X2736" s="65" t="str">
        <f t="shared" si="3656"/>
        <v/>
      </c>
      <c r="Y2736" s="65" t="str">
        <f t="shared" si="3656"/>
        <v/>
      </c>
      <c r="Z2736" s="65" t="str">
        <f t="shared" si="3656"/>
        <v/>
      </c>
    </row>
    <row r="2737">
      <c r="B2737" s="23"/>
      <c r="C2737" s="9"/>
      <c r="D2737" s="9"/>
      <c r="E2737" s="9"/>
      <c r="F2737" s="2"/>
      <c r="G2737" s="3"/>
      <c r="I2737" s="64" t="str">
        <f t="shared" si="4"/>
        <v/>
      </c>
      <c r="J2737" s="13" t="str">
        <f t="shared" si="1840"/>
        <v/>
      </c>
      <c r="K2737" s="13" t="str">
        <f t="shared" si="1879"/>
        <v/>
      </c>
      <c r="L2737" s="65" t="str">
        <f t="shared" ref="L2737:Z2737" si="3657">if($E2737="","",if($E2737="Injured",if(and(L$1=year(today()),L$1&lt;=$I2737,L$1&gt;=$H2737),0,if(and(L$1&lt;=$I2737,L$1&gt;=$H2737),$F2737,"")),if($E2737="Dropped",if(and(L$1&lt;=$I2737,L$1&gt;=$H2737),if(Year($D2737)=L$1,$F2737*0.8,if((year($D2737)+1)=L$1,$F2737*0.6,$F2737*0.4)) ,""),if($E2737="Minors",0,if($E2737="FA Contract",if(and(L$1&lt;=$I2737,L$1&gt;=$H2737),$F2737,""),if($E2737="YP Contract",if(L$1=$H2737,500000,if(L$1=($H2737+1),1000000,if(L$1=($H2737+2),1500000,"")))))))))</f>
        <v/>
      </c>
      <c r="M2737" s="65" t="str">
        <f t="shared" si="3657"/>
        <v/>
      </c>
      <c r="N2737" s="65" t="str">
        <f t="shared" si="3657"/>
        <v/>
      </c>
      <c r="O2737" s="65" t="str">
        <f t="shared" si="3657"/>
        <v/>
      </c>
      <c r="P2737" s="65" t="str">
        <f t="shared" si="3657"/>
        <v/>
      </c>
      <c r="Q2737" s="65" t="str">
        <f t="shared" si="3657"/>
        <v/>
      </c>
      <c r="R2737" s="65" t="str">
        <f t="shared" si="3657"/>
        <v/>
      </c>
      <c r="S2737" s="65" t="str">
        <f t="shared" si="3657"/>
        <v/>
      </c>
      <c r="T2737" s="65" t="str">
        <f t="shared" si="3657"/>
        <v/>
      </c>
      <c r="U2737" s="65" t="str">
        <f t="shared" si="3657"/>
        <v/>
      </c>
      <c r="V2737" s="65" t="str">
        <f t="shared" si="3657"/>
        <v/>
      </c>
      <c r="W2737" s="65" t="str">
        <f t="shared" si="3657"/>
        <v/>
      </c>
      <c r="X2737" s="65" t="str">
        <f t="shared" si="3657"/>
        <v/>
      </c>
      <c r="Y2737" s="65" t="str">
        <f t="shared" si="3657"/>
        <v/>
      </c>
      <c r="Z2737" s="65" t="str">
        <f t="shared" si="3657"/>
        <v/>
      </c>
    </row>
    <row r="2738">
      <c r="B2738" s="23"/>
      <c r="C2738" s="9"/>
      <c r="D2738" s="9"/>
      <c r="E2738" s="9"/>
      <c r="F2738" s="2"/>
      <c r="G2738" s="3"/>
      <c r="I2738" s="64" t="str">
        <f t="shared" si="4"/>
        <v/>
      </c>
      <c r="J2738" s="13" t="str">
        <f t="shared" si="1840"/>
        <v/>
      </c>
      <c r="K2738" s="13" t="str">
        <f t="shared" si="1879"/>
        <v/>
      </c>
      <c r="L2738" s="65" t="str">
        <f t="shared" ref="L2738:Z2738" si="3658">if($E2738="","",if($E2738="Injured",if(and(L$1=year(today()),L$1&lt;=$I2738,L$1&gt;=$H2738),0,if(and(L$1&lt;=$I2738,L$1&gt;=$H2738),$F2738,"")),if($E2738="Dropped",if(and(L$1&lt;=$I2738,L$1&gt;=$H2738),if(Year($D2738)=L$1,$F2738*0.8,if((year($D2738)+1)=L$1,$F2738*0.6,$F2738*0.4)) ,""),if($E2738="Minors",0,if($E2738="FA Contract",if(and(L$1&lt;=$I2738,L$1&gt;=$H2738),$F2738,""),if($E2738="YP Contract",if(L$1=$H2738,500000,if(L$1=($H2738+1),1000000,if(L$1=($H2738+2),1500000,"")))))))))</f>
        <v/>
      </c>
      <c r="M2738" s="65" t="str">
        <f t="shared" si="3658"/>
        <v/>
      </c>
      <c r="N2738" s="65" t="str">
        <f t="shared" si="3658"/>
        <v/>
      </c>
      <c r="O2738" s="65" t="str">
        <f t="shared" si="3658"/>
        <v/>
      </c>
      <c r="P2738" s="65" t="str">
        <f t="shared" si="3658"/>
        <v/>
      </c>
      <c r="Q2738" s="65" t="str">
        <f t="shared" si="3658"/>
        <v/>
      </c>
      <c r="R2738" s="65" t="str">
        <f t="shared" si="3658"/>
        <v/>
      </c>
      <c r="S2738" s="65" t="str">
        <f t="shared" si="3658"/>
        <v/>
      </c>
      <c r="T2738" s="65" t="str">
        <f t="shared" si="3658"/>
        <v/>
      </c>
      <c r="U2738" s="65" t="str">
        <f t="shared" si="3658"/>
        <v/>
      </c>
      <c r="V2738" s="65" t="str">
        <f t="shared" si="3658"/>
        <v/>
      </c>
      <c r="W2738" s="65" t="str">
        <f t="shared" si="3658"/>
        <v/>
      </c>
      <c r="X2738" s="65" t="str">
        <f t="shared" si="3658"/>
        <v/>
      </c>
      <c r="Y2738" s="65" t="str">
        <f t="shared" si="3658"/>
        <v/>
      </c>
      <c r="Z2738" s="65" t="str">
        <f t="shared" si="3658"/>
        <v/>
      </c>
    </row>
    <row r="2739">
      <c r="B2739" s="23"/>
      <c r="C2739" s="9"/>
      <c r="D2739" s="9"/>
      <c r="E2739" s="9"/>
      <c r="F2739" s="2"/>
      <c r="G2739" s="3"/>
      <c r="I2739" s="64" t="str">
        <f t="shared" si="4"/>
        <v/>
      </c>
      <c r="J2739" s="13" t="str">
        <f t="shared" si="1840"/>
        <v/>
      </c>
      <c r="K2739" s="13" t="str">
        <f t="shared" si="1879"/>
        <v/>
      </c>
      <c r="L2739" s="65" t="str">
        <f t="shared" ref="L2739:Z2739" si="3659">if($E2739="","",if($E2739="Injured",if(and(L$1=year(today()),L$1&lt;=$I2739,L$1&gt;=$H2739),0,if(and(L$1&lt;=$I2739,L$1&gt;=$H2739),$F2739,"")),if($E2739="Dropped",if(and(L$1&lt;=$I2739,L$1&gt;=$H2739),if(Year($D2739)=L$1,$F2739*0.8,if((year($D2739)+1)=L$1,$F2739*0.6,$F2739*0.4)) ,""),if($E2739="Minors",0,if($E2739="FA Contract",if(and(L$1&lt;=$I2739,L$1&gt;=$H2739),$F2739,""),if($E2739="YP Contract",if(L$1=$H2739,500000,if(L$1=($H2739+1),1000000,if(L$1=($H2739+2),1500000,"")))))))))</f>
        <v/>
      </c>
      <c r="M2739" s="65" t="str">
        <f t="shared" si="3659"/>
        <v/>
      </c>
      <c r="N2739" s="65" t="str">
        <f t="shared" si="3659"/>
        <v/>
      </c>
      <c r="O2739" s="65" t="str">
        <f t="shared" si="3659"/>
        <v/>
      </c>
      <c r="P2739" s="65" t="str">
        <f t="shared" si="3659"/>
        <v/>
      </c>
      <c r="Q2739" s="65" t="str">
        <f t="shared" si="3659"/>
        <v/>
      </c>
      <c r="R2739" s="65" t="str">
        <f t="shared" si="3659"/>
        <v/>
      </c>
      <c r="S2739" s="65" t="str">
        <f t="shared" si="3659"/>
        <v/>
      </c>
      <c r="T2739" s="65" t="str">
        <f t="shared" si="3659"/>
        <v/>
      </c>
      <c r="U2739" s="65" t="str">
        <f t="shared" si="3659"/>
        <v/>
      </c>
      <c r="V2739" s="65" t="str">
        <f t="shared" si="3659"/>
        <v/>
      </c>
      <c r="W2739" s="65" t="str">
        <f t="shared" si="3659"/>
        <v/>
      </c>
      <c r="X2739" s="65" t="str">
        <f t="shared" si="3659"/>
        <v/>
      </c>
      <c r="Y2739" s="65" t="str">
        <f t="shared" si="3659"/>
        <v/>
      </c>
      <c r="Z2739" s="65" t="str">
        <f t="shared" si="3659"/>
        <v/>
      </c>
    </row>
    <row r="2740">
      <c r="B2740" s="23"/>
      <c r="C2740" s="9"/>
      <c r="D2740" s="9"/>
      <c r="E2740" s="9"/>
      <c r="F2740" s="2"/>
      <c r="G2740" s="3"/>
      <c r="I2740" s="64" t="str">
        <f t="shared" si="4"/>
        <v/>
      </c>
      <c r="J2740" s="13" t="str">
        <f t="shared" si="1840"/>
        <v/>
      </c>
      <c r="K2740" s="13" t="str">
        <f t="shared" si="1879"/>
        <v/>
      </c>
      <c r="L2740" s="65" t="str">
        <f t="shared" ref="L2740:Z2740" si="3660">if($E2740="","",if($E2740="Injured",if(and(L$1=year(today()),L$1&lt;=$I2740,L$1&gt;=$H2740),0,if(and(L$1&lt;=$I2740,L$1&gt;=$H2740),$F2740,"")),if($E2740="Dropped",if(and(L$1&lt;=$I2740,L$1&gt;=$H2740),if(Year($D2740)=L$1,$F2740*0.8,if((year($D2740)+1)=L$1,$F2740*0.6,$F2740*0.4)) ,""),if($E2740="Minors",0,if($E2740="FA Contract",if(and(L$1&lt;=$I2740,L$1&gt;=$H2740),$F2740,""),if($E2740="YP Contract",if(L$1=$H2740,500000,if(L$1=($H2740+1),1000000,if(L$1=($H2740+2),1500000,"")))))))))</f>
        <v/>
      </c>
      <c r="M2740" s="65" t="str">
        <f t="shared" si="3660"/>
        <v/>
      </c>
      <c r="N2740" s="65" t="str">
        <f t="shared" si="3660"/>
        <v/>
      </c>
      <c r="O2740" s="65" t="str">
        <f t="shared" si="3660"/>
        <v/>
      </c>
      <c r="P2740" s="65" t="str">
        <f t="shared" si="3660"/>
        <v/>
      </c>
      <c r="Q2740" s="65" t="str">
        <f t="shared" si="3660"/>
        <v/>
      </c>
      <c r="R2740" s="65" t="str">
        <f t="shared" si="3660"/>
        <v/>
      </c>
      <c r="S2740" s="65" t="str">
        <f t="shared" si="3660"/>
        <v/>
      </c>
      <c r="T2740" s="65" t="str">
        <f t="shared" si="3660"/>
        <v/>
      </c>
      <c r="U2740" s="65" t="str">
        <f t="shared" si="3660"/>
        <v/>
      </c>
      <c r="V2740" s="65" t="str">
        <f t="shared" si="3660"/>
        <v/>
      </c>
      <c r="W2740" s="65" t="str">
        <f t="shared" si="3660"/>
        <v/>
      </c>
      <c r="X2740" s="65" t="str">
        <f t="shared" si="3660"/>
        <v/>
      </c>
      <c r="Y2740" s="65" t="str">
        <f t="shared" si="3660"/>
        <v/>
      </c>
      <c r="Z2740" s="65" t="str">
        <f t="shared" si="3660"/>
        <v/>
      </c>
    </row>
    <row r="2741">
      <c r="B2741" s="23"/>
      <c r="C2741" s="9"/>
      <c r="D2741" s="9"/>
      <c r="E2741" s="9"/>
      <c r="F2741" s="2"/>
      <c r="G2741" s="3"/>
      <c r="I2741" s="64" t="str">
        <f t="shared" si="4"/>
        <v/>
      </c>
      <c r="J2741" s="13" t="str">
        <f t="shared" si="1840"/>
        <v/>
      </c>
      <c r="K2741" s="13" t="str">
        <f t="shared" si="1879"/>
        <v/>
      </c>
      <c r="L2741" s="65" t="str">
        <f t="shared" ref="L2741:Z2741" si="3661">if($E2741="","",if($E2741="Injured",if(and(L$1=year(today()),L$1&lt;=$I2741,L$1&gt;=$H2741),0,if(and(L$1&lt;=$I2741,L$1&gt;=$H2741),$F2741,"")),if($E2741="Dropped",if(and(L$1&lt;=$I2741,L$1&gt;=$H2741),if(Year($D2741)=L$1,$F2741*0.8,if((year($D2741)+1)=L$1,$F2741*0.6,$F2741*0.4)) ,""),if($E2741="Minors",0,if($E2741="FA Contract",if(and(L$1&lt;=$I2741,L$1&gt;=$H2741),$F2741,""),if($E2741="YP Contract",if(L$1=$H2741,500000,if(L$1=($H2741+1),1000000,if(L$1=($H2741+2),1500000,"")))))))))</f>
        <v/>
      </c>
      <c r="M2741" s="65" t="str">
        <f t="shared" si="3661"/>
        <v/>
      </c>
      <c r="N2741" s="65" t="str">
        <f t="shared" si="3661"/>
        <v/>
      </c>
      <c r="O2741" s="65" t="str">
        <f t="shared" si="3661"/>
        <v/>
      </c>
      <c r="P2741" s="65" t="str">
        <f t="shared" si="3661"/>
        <v/>
      </c>
      <c r="Q2741" s="65" t="str">
        <f t="shared" si="3661"/>
        <v/>
      </c>
      <c r="R2741" s="65" t="str">
        <f t="shared" si="3661"/>
        <v/>
      </c>
      <c r="S2741" s="65" t="str">
        <f t="shared" si="3661"/>
        <v/>
      </c>
      <c r="T2741" s="65" t="str">
        <f t="shared" si="3661"/>
        <v/>
      </c>
      <c r="U2741" s="65" t="str">
        <f t="shared" si="3661"/>
        <v/>
      </c>
      <c r="V2741" s="65" t="str">
        <f t="shared" si="3661"/>
        <v/>
      </c>
      <c r="W2741" s="65" t="str">
        <f t="shared" si="3661"/>
        <v/>
      </c>
      <c r="X2741" s="65" t="str">
        <f t="shared" si="3661"/>
        <v/>
      </c>
      <c r="Y2741" s="65" t="str">
        <f t="shared" si="3661"/>
        <v/>
      </c>
      <c r="Z2741" s="65" t="str">
        <f t="shared" si="3661"/>
        <v/>
      </c>
    </row>
    <row r="2742">
      <c r="B2742" s="23"/>
      <c r="C2742" s="9"/>
      <c r="D2742" s="9"/>
      <c r="E2742" s="9"/>
      <c r="F2742" s="2"/>
      <c r="G2742" s="3"/>
      <c r="I2742" s="64" t="str">
        <f t="shared" si="4"/>
        <v/>
      </c>
      <c r="J2742" s="13" t="str">
        <f t="shared" si="1840"/>
        <v/>
      </c>
      <c r="K2742" s="13" t="str">
        <f t="shared" si="1879"/>
        <v/>
      </c>
      <c r="L2742" s="65" t="str">
        <f t="shared" ref="L2742:Z2742" si="3662">if($E2742="","",if($E2742="Injured",if(and(L$1=year(today()),L$1&lt;=$I2742,L$1&gt;=$H2742),0,if(and(L$1&lt;=$I2742,L$1&gt;=$H2742),$F2742,"")),if($E2742="Dropped",if(and(L$1&lt;=$I2742,L$1&gt;=$H2742),if(Year($D2742)=L$1,$F2742*0.8,if((year($D2742)+1)=L$1,$F2742*0.6,$F2742*0.4)) ,""),if($E2742="Minors",0,if($E2742="FA Contract",if(and(L$1&lt;=$I2742,L$1&gt;=$H2742),$F2742,""),if($E2742="YP Contract",if(L$1=$H2742,500000,if(L$1=($H2742+1),1000000,if(L$1=($H2742+2),1500000,"")))))))))</f>
        <v/>
      </c>
      <c r="M2742" s="65" t="str">
        <f t="shared" si="3662"/>
        <v/>
      </c>
      <c r="N2742" s="65" t="str">
        <f t="shared" si="3662"/>
        <v/>
      </c>
      <c r="O2742" s="65" t="str">
        <f t="shared" si="3662"/>
        <v/>
      </c>
      <c r="P2742" s="65" t="str">
        <f t="shared" si="3662"/>
        <v/>
      </c>
      <c r="Q2742" s="65" t="str">
        <f t="shared" si="3662"/>
        <v/>
      </c>
      <c r="R2742" s="65" t="str">
        <f t="shared" si="3662"/>
        <v/>
      </c>
      <c r="S2742" s="65" t="str">
        <f t="shared" si="3662"/>
        <v/>
      </c>
      <c r="T2742" s="65" t="str">
        <f t="shared" si="3662"/>
        <v/>
      </c>
      <c r="U2742" s="65" t="str">
        <f t="shared" si="3662"/>
        <v/>
      </c>
      <c r="V2742" s="65" t="str">
        <f t="shared" si="3662"/>
        <v/>
      </c>
      <c r="W2742" s="65" t="str">
        <f t="shared" si="3662"/>
        <v/>
      </c>
      <c r="X2742" s="65" t="str">
        <f t="shared" si="3662"/>
        <v/>
      </c>
      <c r="Y2742" s="65" t="str">
        <f t="shared" si="3662"/>
        <v/>
      </c>
      <c r="Z2742" s="65" t="str">
        <f t="shared" si="3662"/>
        <v/>
      </c>
    </row>
    <row r="2743">
      <c r="B2743" s="23"/>
      <c r="C2743" s="9"/>
      <c r="D2743" s="9"/>
      <c r="E2743" s="9"/>
      <c r="F2743" s="2"/>
      <c r="G2743" s="3"/>
      <c r="I2743" s="64" t="str">
        <f t="shared" si="4"/>
        <v/>
      </c>
      <c r="J2743" s="13" t="str">
        <f t="shared" si="1840"/>
        <v/>
      </c>
      <c r="K2743" s="13" t="str">
        <f t="shared" si="1879"/>
        <v/>
      </c>
      <c r="L2743" s="65" t="str">
        <f t="shared" ref="L2743:Z2743" si="3663">if($E2743="","",if($E2743="Injured",if(and(L$1=year(today()),L$1&lt;=$I2743,L$1&gt;=$H2743),0,if(and(L$1&lt;=$I2743,L$1&gt;=$H2743),$F2743,"")),if($E2743="Dropped",if(and(L$1&lt;=$I2743,L$1&gt;=$H2743),if(Year($D2743)=L$1,$F2743*0.8,if((year($D2743)+1)=L$1,$F2743*0.6,$F2743*0.4)) ,""),if($E2743="Minors",0,if($E2743="FA Contract",if(and(L$1&lt;=$I2743,L$1&gt;=$H2743),$F2743,""),if($E2743="YP Contract",if(L$1=$H2743,500000,if(L$1=($H2743+1),1000000,if(L$1=($H2743+2),1500000,"")))))))))</f>
        <v/>
      </c>
      <c r="M2743" s="65" t="str">
        <f t="shared" si="3663"/>
        <v/>
      </c>
      <c r="N2743" s="65" t="str">
        <f t="shared" si="3663"/>
        <v/>
      </c>
      <c r="O2743" s="65" t="str">
        <f t="shared" si="3663"/>
        <v/>
      </c>
      <c r="P2743" s="65" t="str">
        <f t="shared" si="3663"/>
        <v/>
      </c>
      <c r="Q2743" s="65" t="str">
        <f t="shared" si="3663"/>
        <v/>
      </c>
      <c r="R2743" s="65" t="str">
        <f t="shared" si="3663"/>
        <v/>
      </c>
      <c r="S2743" s="65" t="str">
        <f t="shared" si="3663"/>
        <v/>
      </c>
      <c r="T2743" s="65" t="str">
        <f t="shared" si="3663"/>
        <v/>
      </c>
      <c r="U2743" s="65" t="str">
        <f t="shared" si="3663"/>
        <v/>
      </c>
      <c r="V2743" s="65" t="str">
        <f t="shared" si="3663"/>
        <v/>
      </c>
      <c r="W2743" s="65" t="str">
        <f t="shared" si="3663"/>
        <v/>
      </c>
      <c r="X2743" s="65" t="str">
        <f t="shared" si="3663"/>
        <v/>
      </c>
      <c r="Y2743" s="65" t="str">
        <f t="shared" si="3663"/>
        <v/>
      </c>
      <c r="Z2743" s="65" t="str">
        <f t="shared" si="3663"/>
        <v/>
      </c>
    </row>
    <row r="2744">
      <c r="B2744" s="23"/>
      <c r="C2744" s="9"/>
      <c r="D2744" s="9"/>
      <c r="E2744" s="9"/>
      <c r="F2744" s="2"/>
      <c r="G2744" s="3"/>
      <c r="I2744" s="64" t="str">
        <f t="shared" si="4"/>
        <v/>
      </c>
      <c r="J2744" s="13" t="str">
        <f t="shared" si="1840"/>
        <v/>
      </c>
      <c r="K2744" s="13" t="str">
        <f t="shared" si="1879"/>
        <v/>
      </c>
      <c r="L2744" s="65" t="str">
        <f t="shared" ref="L2744:Z2744" si="3664">if($E2744="","",if($E2744="Injured",if(and(L$1=year(today()),L$1&lt;=$I2744,L$1&gt;=$H2744),0,if(and(L$1&lt;=$I2744,L$1&gt;=$H2744),$F2744,"")),if($E2744="Dropped",if(and(L$1&lt;=$I2744,L$1&gt;=$H2744),if(Year($D2744)=L$1,$F2744*0.8,if((year($D2744)+1)=L$1,$F2744*0.6,$F2744*0.4)) ,""),if($E2744="Minors",0,if($E2744="FA Contract",if(and(L$1&lt;=$I2744,L$1&gt;=$H2744),$F2744,""),if($E2744="YP Contract",if(L$1=$H2744,500000,if(L$1=($H2744+1),1000000,if(L$1=($H2744+2),1500000,"")))))))))</f>
        <v/>
      </c>
      <c r="M2744" s="65" t="str">
        <f t="shared" si="3664"/>
        <v/>
      </c>
      <c r="N2744" s="65" t="str">
        <f t="shared" si="3664"/>
        <v/>
      </c>
      <c r="O2744" s="65" t="str">
        <f t="shared" si="3664"/>
        <v/>
      </c>
      <c r="P2744" s="65" t="str">
        <f t="shared" si="3664"/>
        <v/>
      </c>
      <c r="Q2744" s="65" t="str">
        <f t="shared" si="3664"/>
        <v/>
      </c>
      <c r="R2744" s="65" t="str">
        <f t="shared" si="3664"/>
        <v/>
      </c>
      <c r="S2744" s="65" t="str">
        <f t="shared" si="3664"/>
        <v/>
      </c>
      <c r="T2744" s="65" t="str">
        <f t="shared" si="3664"/>
        <v/>
      </c>
      <c r="U2744" s="65" t="str">
        <f t="shared" si="3664"/>
        <v/>
      </c>
      <c r="V2744" s="65" t="str">
        <f t="shared" si="3664"/>
        <v/>
      </c>
      <c r="W2744" s="65" t="str">
        <f t="shared" si="3664"/>
        <v/>
      </c>
      <c r="X2744" s="65" t="str">
        <f t="shared" si="3664"/>
        <v/>
      </c>
      <c r="Y2744" s="65" t="str">
        <f t="shared" si="3664"/>
        <v/>
      </c>
      <c r="Z2744" s="65" t="str">
        <f t="shared" si="3664"/>
        <v/>
      </c>
    </row>
    <row r="2745">
      <c r="B2745" s="23"/>
      <c r="C2745" s="9"/>
      <c r="D2745" s="9"/>
      <c r="E2745" s="9"/>
      <c r="F2745" s="2"/>
      <c r="G2745" s="3"/>
      <c r="I2745" s="64" t="str">
        <f t="shared" si="4"/>
        <v/>
      </c>
      <c r="J2745" s="13" t="str">
        <f t="shared" si="1840"/>
        <v/>
      </c>
      <c r="K2745" s="13" t="str">
        <f t="shared" si="1879"/>
        <v/>
      </c>
      <c r="L2745" s="65" t="str">
        <f t="shared" ref="L2745:Z2745" si="3665">if($E2745="","",if($E2745="Injured",if(and(L$1=year(today()),L$1&lt;=$I2745,L$1&gt;=$H2745),0,if(and(L$1&lt;=$I2745,L$1&gt;=$H2745),$F2745,"")),if($E2745="Dropped",if(and(L$1&lt;=$I2745,L$1&gt;=$H2745),if(Year($D2745)=L$1,$F2745*0.8,if((year($D2745)+1)=L$1,$F2745*0.6,$F2745*0.4)) ,""),if($E2745="Minors",0,if($E2745="FA Contract",if(and(L$1&lt;=$I2745,L$1&gt;=$H2745),$F2745,""),if($E2745="YP Contract",if(L$1=$H2745,500000,if(L$1=($H2745+1),1000000,if(L$1=($H2745+2),1500000,"")))))))))</f>
        <v/>
      </c>
      <c r="M2745" s="65" t="str">
        <f t="shared" si="3665"/>
        <v/>
      </c>
      <c r="N2745" s="65" t="str">
        <f t="shared" si="3665"/>
        <v/>
      </c>
      <c r="O2745" s="65" t="str">
        <f t="shared" si="3665"/>
        <v/>
      </c>
      <c r="P2745" s="65" t="str">
        <f t="shared" si="3665"/>
        <v/>
      </c>
      <c r="Q2745" s="65" t="str">
        <f t="shared" si="3665"/>
        <v/>
      </c>
      <c r="R2745" s="65" t="str">
        <f t="shared" si="3665"/>
        <v/>
      </c>
      <c r="S2745" s="65" t="str">
        <f t="shared" si="3665"/>
        <v/>
      </c>
      <c r="T2745" s="65" t="str">
        <f t="shared" si="3665"/>
        <v/>
      </c>
      <c r="U2745" s="65" t="str">
        <f t="shared" si="3665"/>
        <v/>
      </c>
      <c r="V2745" s="65" t="str">
        <f t="shared" si="3665"/>
        <v/>
      </c>
      <c r="W2745" s="65" t="str">
        <f t="shared" si="3665"/>
        <v/>
      </c>
      <c r="X2745" s="65" t="str">
        <f t="shared" si="3665"/>
        <v/>
      </c>
      <c r="Y2745" s="65" t="str">
        <f t="shared" si="3665"/>
        <v/>
      </c>
      <c r="Z2745" s="65" t="str">
        <f t="shared" si="3665"/>
        <v/>
      </c>
    </row>
    <row r="2746">
      <c r="B2746" s="23"/>
      <c r="C2746" s="9"/>
      <c r="D2746" s="9"/>
      <c r="E2746" s="9"/>
      <c r="F2746" s="2"/>
      <c r="G2746" s="3"/>
      <c r="I2746" s="64" t="str">
        <f t="shared" si="4"/>
        <v/>
      </c>
      <c r="J2746" s="13" t="str">
        <f t="shared" si="1840"/>
        <v/>
      </c>
      <c r="K2746" s="13" t="str">
        <f t="shared" si="1879"/>
        <v/>
      </c>
      <c r="L2746" s="65" t="str">
        <f t="shared" ref="L2746:Z2746" si="3666">if($E2746="","",if($E2746="Injured",if(and(L$1=year(today()),L$1&lt;=$I2746,L$1&gt;=$H2746),0,if(and(L$1&lt;=$I2746,L$1&gt;=$H2746),$F2746,"")),if($E2746="Dropped",if(and(L$1&lt;=$I2746,L$1&gt;=$H2746),if(Year($D2746)=L$1,$F2746*0.8,if((year($D2746)+1)=L$1,$F2746*0.6,$F2746*0.4)) ,""),if($E2746="Minors",0,if($E2746="FA Contract",if(and(L$1&lt;=$I2746,L$1&gt;=$H2746),$F2746,""),if($E2746="YP Contract",if(L$1=$H2746,500000,if(L$1=($H2746+1),1000000,if(L$1=($H2746+2),1500000,"")))))))))</f>
        <v/>
      </c>
      <c r="M2746" s="65" t="str">
        <f t="shared" si="3666"/>
        <v/>
      </c>
      <c r="N2746" s="65" t="str">
        <f t="shared" si="3666"/>
        <v/>
      </c>
      <c r="O2746" s="65" t="str">
        <f t="shared" si="3666"/>
        <v/>
      </c>
      <c r="P2746" s="65" t="str">
        <f t="shared" si="3666"/>
        <v/>
      </c>
      <c r="Q2746" s="65" t="str">
        <f t="shared" si="3666"/>
        <v/>
      </c>
      <c r="R2746" s="65" t="str">
        <f t="shared" si="3666"/>
        <v/>
      </c>
      <c r="S2746" s="65" t="str">
        <f t="shared" si="3666"/>
        <v/>
      </c>
      <c r="T2746" s="65" t="str">
        <f t="shared" si="3666"/>
        <v/>
      </c>
      <c r="U2746" s="65" t="str">
        <f t="shared" si="3666"/>
        <v/>
      </c>
      <c r="V2746" s="65" t="str">
        <f t="shared" si="3666"/>
        <v/>
      </c>
      <c r="W2746" s="65" t="str">
        <f t="shared" si="3666"/>
        <v/>
      </c>
      <c r="X2746" s="65" t="str">
        <f t="shared" si="3666"/>
        <v/>
      </c>
      <c r="Y2746" s="65" t="str">
        <f t="shared" si="3666"/>
        <v/>
      </c>
      <c r="Z2746" s="65" t="str">
        <f t="shared" si="3666"/>
        <v/>
      </c>
    </row>
    <row r="2747">
      <c r="B2747" s="23"/>
      <c r="C2747" s="9"/>
      <c r="D2747" s="9"/>
      <c r="E2747" s="9"/>
      <c r="F2747" s="2"/>
      <c r="G2747" s="3"/>
      <c r="I2747" s="64" t="str">
        <f t="shared" si="4"/>
        <v/>
      </c>
      <c r="J2747" s="13" t="str">
        <f t="shared" si="1840"/>
        <v/>
      </c>
      <c r="K2747" s="13" t="str">
        <f t="shared" si="1879"/>
        <v/>
      </c>
      <c r="L2747" s="65" t="str">
        <f t="shared" ref="L2747:Z2747" si="3667">if($E2747="","",if($E2747="Injured",if(and(L$1=year(today()),L$1&lt;=$I2747,L$1&gt;=$H2747),0,if(and(L$1&lt;=$I2747,L$1&gt;=$H2747),$F2747,"")),if($E2747="Dropped",if(and(L$1&lt;=$I2747,L$1&gt;=$H2747),if(Year($D2747)=L$1,$F2747*0.8,if((year($D2747)+1)=L$1,$F2747*0.6,$F2747*0.4)) ,""),if($E2747="Minors",0,if($E2747="FA Contract",if(and(L$1&lt;=$I2747,L$1&gt;=$H2747),$F2747,""),if($E2747="YP Contract",if(L$1=$H2747,500000,if(L$1=($H2747+1),1000000,if(L$1=($H2747+2),1500000,"")))))))))</f>
        <v/>
      </c>
      <c r="M2747" s="65" t="str">
        <f t="shared" si="3667"/>
        <v/>
      </c>
      <c r="N2747" s="65" t="str">
        <f t="shared" si="3667"/>
        <v/>
      </c>
      <c r="O2747" s="65" t="str">
        <f t="shared" si="3667"/>
        <v/>
      </c>
      <c r="P2747" s="65" t="str">
        <f t="shared" si="3667"/>
        <v/>
      </c>
      <c r="Q2747" s="65" t="str">
        <f t="shared" si="3667"/>
        <v/>
      </c>
      <c r="R2747" s="65" t="str">
        <f t="shared" si="3667"/>
        <v/>
      </c>
      <c r="S2747" s="65" t="str">
        <f t="shared" si="3667"/>
        <v/>
      </c>
      <c r="T2747" s="65" t="str">
        <f t="shared" si="3667"/>
        <v/>
      </c>
      <c r="U2747" s="65" t="str">
        <f t="shared" si="3667"/>
        <v/>
      </c>
      <c r="V2747" s="65" t="str">
        <f t="shared" si="3667"/>
        <v/>
      </c>
      <c r="W2747" s="65" t="str">
        <f t="shared" si="3667"/>
        <v/>
      </c>
      <c r="X2747" s="65" t="str">
        <f t="shared" si="3667"/>
        <v/>
      </c>
      <c r="Y2747" s="65" t="str">
        <f t="shared" si="3667"/>
        <v/>
      </c>
      <c r="Z2747" s="65" t="str">
        <f t="shared" si="3667"/>
        <v/>
      </c>
    </row>
    <row r="2748">
      <c r="B2748" s="23"/>
      <c r="C2748" s="9"/>
      <c r="D2748" s="9"/>
      <c r="E2748" s="9"/>
      <c r="F2748" s="2"/>
      <c r="G2748" s="3"/>
      <c r="I2748" s="64" t="str">
        <f t="shared" si="4"/>
        <v/>
      </c>
      <c r="J2748" s="13" t="str">
        <f t="shared" si="1840"/>
        <v/>
      </c>
      <c r="K2748" s="13" t="str">
        <f t="shared" si="1879"/>
        <v/>
      </c>
      <c r="L2748" s="65" t="str">
        <f t="shared" ref="L2748:Z2748" si="3668">if($E2748="","",if($E2748="Injured",if(and(L$1=year(today()),L$1&lt;=$I2748,L$1&gt;=$H2748),0,if(and(L$1&lt;=$I2748,L$1&gt;=$H2748),$F2748,"")),if($E2748="Dropped",if(and(L$1&lt;=$I2748,L$1&gt;=$H2748),if(Year($D2748)=L$1,$F2748*0.8,if((year($D2748)+1)=L$1,$F2748*0.6,$F2748*0.4)) ,""),if($E2748="Minors",0,if($E2748="FA Contract",if(and(L$1&lt;=$I2748,L$1&gt;=$H2748),$F2748,""),if($E2748="YP Contract",if(L$1=$H2748,500000,if(L$1=($H2748+1),1000000,if(L$1=($H2748+2),1500000,"")))))))))</f>
        <v/>
      </c>
      <c r="M2748" s="65" t="str">
        <f t="shared" si="3668"/>
        <v/>
      </c>
      <c r="N2748" s="65" t="str">
        <f t="shared" si="3668"/>
        <v/>
      </c>
      <c r="O2748" s="65" t="str">
        <f t="shared" si="3668"/>
        <v/>
      </c>
      <c r="P2748" s="65" t="str">
        <f t="shared" si="3668"/>
        <v/>
      </c>
      <c r="Q2748" s="65" t="str">
        <f t="shared" si="3668"/>
        <v/>
      </c>
      <c r="R2748" s="65" t="str">
        <f t="shared" si="3668"/>
        <v/>
      </c>
      <c r="S2748" s="65" t="str">
        <f t="shared" si="3668"/>
        <v/>
      </c>
      <c r="T2748" s="65" t="str">
        <f t="shared" si="3668"/>
        <v/>
      </c>
      <c r="U2748" s="65" t="str">
        <f t="shared" si="3668"/>
        <v/>
      </c>
      <c r="V2748" s="65" t="str">
        <f t="shared" si="3668"/>
        <v/>
      </c>
      <c r="W2748" s="65" t="str">
        <f t="shared" si="3668"/>
        <v/>
      </c>
      <c r="X2748" s="65" t="str">
        <f t="shared" si="3668"/>
        <v/>
      </c>
      <c r="Y2748" s="65" t="str">
        <f t="shared" si="3668"/>
        <v/>
      </c>
      <c r="Z2748" s="65" t="str">
        <f t="shared" si="3668"/>
        <v/>
      </c>
    </row>
    <row r="2749">
      <c r="B2749" s="23"/>
      <c r="C2749" s="9"/>
      <c r="D2749" s="9"/>
      <c r="E2749" s="9"/>
      <c r="F2749" s="2"/>
      <c r="G2749" s="3"/>
      <c r="I2749" s="64" t="str">
        <f t="shared" si="4"/>
        <v/>
      </c>
      <c r="J2749" s="13" t="str">
        <f t="shared" si="1840"/>
        <v/>
      </c>
      <c r="K2749" s="13" t="str">
        <f t="shared" si="1879"/>
        <v/>
      </c>
      <c r="L2749" s="65" t="str">
        <f t="shared" ref="L2749:Z2749" si="3669">if($E2749="","",if($E2749="Injured",if(and(L$1=year(today()),L$1&lt;=$I2749,L$1&gt;=$H2749),0,if(and(L$1&lt;=$I2749,L$1&gt;=$H2749),$F2749,"")),if($E2749="Dropped",if(and(L$1&lt;=$I2749,L$1&gt;=$H2749),if(Year($D2749)=L$1,$F2749*0.8,if((year($D2749)+1)=L$1,$F2749*0.6,$F2749*0.4)) ,""),if($E2749="Minors",0,if($E2749="FA Contract",if(and(L$1&lt;=$I2749,L$1&gt;=$H2749),$F2749,""),if($E2749="YP Contract",if(L$1=$H2749,500000,if(L$1=($H2749+1),1000000,if(L$1=($H2749+2),1500000,"")))))))))</f>
        <v/>
      </c>
      <c r="M2749" s="65" t="str">
        <f t="shared" si="3669"/>
        <v/>
      </c>
      <c r="N2749" s="65" t="str">
        <f t="shared" si="3669"/>
        <v/>
      </c>
      <c r="O2749" s="65" t="str">
        <f t="shared" si="3669"/>
        <v/>
      </c>
      <c r="P2749" s="65" t="str">
        <f t="shared" si="3669"/>
        <v/>
      </c>
      <c r="Q2749" s="65" t="str">
        <f t="shared" si="3669"/>
        <v/>
      </c>
      <c r="R2749" s="65" t="str">
        <f t="shared" si="3669"/>
        <v/>
      </c>
      <c r="S2749" s="65" t="str">
        <f t="shared" si="3669"/>
        <v/>
      </c>
      <c r="T2749" s="65" t="str">
        <f t="shared" si="3669"/>
        <v/>
      </c>
      <c r="U2749" s="65" t="str">
        <f t="shared" si="3669"/>
        <v/>
      </c>
      <c r="V2749" s="65" t="str">
        <f t="shared" si="3669"/>
        <v/>
      </c>
      <c r="W2749" s="65" t="str">
        <f t="shared" si="3669"/>
        <v/>
      </c>
      <c r="X2749" s="65" t="str">
        <f t="shared" si="3669"/>
        <v/>
      </c>
      <c r="Y2749" s="65" t="str">
        <f t="shared" si="3669"/>
        <v/>
      </c>
      <c r="Z2749" s="65" t="str">
        <f t="shared" si="3669"/>
        <v/>
      </c>
    </row>
    <row r="2750">
      <c r="B2750" s="23"/>
      <c r="C2750" s="9"/>
      <c r="D2750" s="9"/>
      <c r="E2750" s="9"/>
      <c r="F2750" s="2"/>
      <c r="G2750" s="3"/>
      <c r="I2750" s="64" t="str">
        <f t="shared" si="4"/>
        <v/>
      </c>
      <c r="J2750" s="13" t="str">
        <f t="shared" si="1840"/>
        <v/>
      </c>
      <c r="K2750" s="13" t="str">
        <f t="shared" si="1879"/>
        <v/>
      </c>
      <c r="L2750" s="65" t="str">
        <f t="shared" ref="L2750:Z2750" si="3670">if($E2750="","",if($E2750="Injured",if(and(L$1=year(today()),L$1&lt;=$I2750,L$1&gt;=$H2750),0,if(and(L$1&lt;=$I2750,L$1&gt;=$H2750),$F2750,"")),if($E2750="Dropped",if(and(L$1&lt;=$I2750,L$1&gt;=$H2750),if(Year($D2750)=L$1,$F2750*0.8,if((year($D2750)+1)=L$1,$F2750*0.6,$F2750*0.4)) ,""),if($E2750="Minors",0,if($E2750="FA Contract",if(and(L$1&lt;=$I2750,L$1&gt;=$H2750),$F2750,""),if($E2750="YP Contract",if(L$1=$H2750,500000,if(L$1=($H2750+1),1000000,if(L$1=($H2750+2),1500000,"")))))))))</f>
        <v/>
      </c>
      <c r="M2750" s="65" t="str">
        <f t="shared" si="3670"/>
        <v/>
      </c>
      <c r="N2750" s="65" t="str">
        <f t="shared" si="3670"/>
        <v/>
      </c>
      <c r="O2750" s="65" t="str">
        <f t="shared" si="3670"/>
        <v/>
      </c>
      <c r="P2750" s="65" t="str">
        <f t="shared" si="3670"/>
        <v/>
      </c>
      <c r="Q2750" s="65" t="str">
        <f t="shared" si="3670"/>
        <v/>
      </c>
      <c r="R2750" s="65" t="str">
        <f t="shared" si="3670"/>
        <v/>
      </c>
      <c r="S2750" s="65" t="str">
        <f t="shared" si="3670"/>
        <v/>
      </c>
      <c r="T2750" s="65" t="str">
        <f t="shared" si="3670"/>
        <v/>
      </c>
      <c r="U2750" s="65" t="str">
        <f t="shared" si="3670"/>
        <v/>
      </c>
      <c r="V2750" s="65" t="str">
        <f t="shared" si="3670"/>
        <v/>
      </c>
      <c r="W2750" s="65" t="str">
        <f t="shared" si="3670"/>
        <v/>
      </c>
      <c r="X2750" s="65" t="str">
        <f t="shared" si="3670"/>
        <v/>
      </c>
      <c r="Y2750" s="65" t="str">
        <f t="shared" si="3670"/>
        <v/>
      </c>
      <c r="Z2750" s="65" t="str">
        <f t="shared" si="3670"/>
        <v/>
      </c>
    </row>
    <row r="2751">
      <c r="B2751" s="23"/>
      <c r="C2751" s="9"/>
      <c r="D2751" s="9"/>
      <c r="E2751" s="9"/>
      <c r="F2751" s="2"/>
      <c r="G2751" s="3"/>
      <c r="I2751" s="64" t="str">
        <f t="shared" si="4"/>
        <v/>
      </c>
      <c r="J2751" s="13" t="str">
        <f t="shared" si="1840"/>
        <v/>
      </c>
      <c r="K2751" s="13" t="str">
        <f t="shared" si="1879"/>
        <v/>
      </c>
      <c r="L2751" s="65" t="str">
        <f t="shared" ref="L2751:Z2751" si="3671">if($E2751="","",if($E2751="Injured",if(and(L$1=year(today()),L$1&lt;=$I2751,L$1&gt;=$H2751),0,if(and(L$1&lt;=$I2751,L$1&gt;=$H2751),$F2751,"")),if($E2751="Dropped",if(and(L$1&lt;=$I2751,L$1&gt;=$H2751),if(Year($D2751)=L$1,$F2751*0.8,if((year($D2751)+1)=L$1,$F2751*0.6,$F2751*0.4)) ,""),if($E2751="Minors",0,if($E2751="FA Contract",if(and(L$1&lt;=$I2751,L$1&gt;=$H2751),$F2751,""),if($E2751="YP Contract",if(L$1=$H2751,500000,if(L$1=($H2751+1),1000000,if(L$1=($H2751+2),1500000,"")))))))))</f>
        <v/>
      </c>
      <c r="M2751" s="65" t="str">
        <f t="shared" si="3671"/>
        <v/>
      </c>
      <c r="N2751" s="65" t="str">
        <f t="shared" si="3671"/>
        <v/>
      </c>
      <c r="O2751" s="65" t="str">
        <f t="shared" si="3671"/>
        <v/>
      </c>
      <c r="P2751" s="65" t="str">
        <f t="shared" si="3671"/>
        <v/>
      </c>
      <c r="Q2751" s="65" t="str">
        <f t="shared" si="3671"/>
        <v/>
      </c>
      <c r="R2751" s="65" t="str">
        <f t="shared" si="3671"/>
        <v/>
      </c>
      <c r="S2751" s="65" t="str">
        <f t="shared" si="3671"/>
        <v/>
      </c>
      <c r="T2751" s="65" t="str">
        <f t="shared" si="3671"/>
        <v/>
      </c>
      <c r="U2751" s="65" t="str">
        <f t="shared" si="3671"/>
        <v/>
      </c>
      <c r="V2751" s="65" t="str">
        <f t="shared" si="3671"/>
        <v/>
      </c>
      <c r="W2751" s="65" t="str">
        <f t="shared" si="3671"/>
        <v/>
      </c>
      <c r="X2751" s="65" t="str">
        <f t="shared" si="3671"/>
        <v/>
      </c>
      <c r="Y2751" s="65" t="str">
        <f t="shared" si="3671"/>
        <v/>
      </c>
      <c r="Z2751" s="65" t="str">
        <f t="shared" si="3671"/>
        <v/>
      </c>
    </row>
    <row r="2752">
      <c r="B2752" s="23"/>
      <c r="C2752" s="9"/>
      <c r="D2752" s="9"/>
      <c r="E2752" s="9"/>
      <c r="F2752" s="2"/>
      <c r="G2752" s="3"/>
      <c r="I2752" s="64" t="str">
        <f t="shared" si="4"/>
        <v/>
      </c>
      <c r="J2752" s="13" t="str">
        <f t="shared" si="1840"/>
        <v/>
      </c>
      <c r="K2752" s="13" t="str">
        <f t="shared" si="1879"/>
        <v/>
      </c>
      <c r="L2752" s="65" t="str">
        <f t="shared" ref="L2752:Z2752" si="3672">if($E2752="","",if($E2752="Injured",if(and(L$1=year(today()),L$1&lt;=$I2752,L$1&gt;=$H2752),0,if(and(L$1&lt;=$I2752,L$1&gt;=$H2752),$F2752,"")),if($E2752="Dropped",if(and(L$1&lt;=$I2752,L$1&gt;=$H2752),if(Year($D2752)=L$1,$F2752*0.8,if((year($D2752)+1)=L$1,$F2752*0.6,$F2752*0.4)) ,""),if($E2752="Minors",0,if($E2752="FA Contract",if(and(L$1&lt;=$I2752,L$1&gt;=$H2752),$F2752,""),if($E2752="YP Contract",if(L$1=$H2752,500000,if(L$1=($H2752+1),1000000,if(L$1=($H2752+2),1500000,"")))))))))</f>
        <v/>
      </c>
      <c r="M2752" s="65" t="str">
        <f t="shared" si="3672"/>
        <v/>
      </c>
      <c r="N2752" s="65" t="str">
        <f t="shared" si="3672"/>
        <v/>
      </c>
      <c r="O2752" s="65" t="str">
        <f t="shared" si="3672"/>
        <v/>
      </c>
      <c r="P2752" s="65" t="str">
        <f t="shared" si="3672"/>
        <v/>
      </c>
      <c r="Q2752" s="65" t="str">
        <f t="shared" si="3672"/>
        <v/>
      </c>
      <c r="R2752" s="65" t="str">
        <f t="shared" si="3672"/>
        <v/>
      </c>
      <c r="S2752" s="65" t="str">
        <f t="shared" si="3672"/>
        <v/>
      </c>
      <c r="T2752" s="65" t="str">
        <f t="shared" si="3672"/>
        <v/>
      </c>
      <c r="U2752" s="65" t="str">
        <f t="shared" si="3672"/>
        <v/>
      </c>
      <c r="V2752" s="65" t="str">
        <f t="shared" si="3672"/>
        <v/>
      </c>
      <c r="W2752" s="65" t="str">
        <f t="shared" si="3672"/>
        <v/>
      </c>
      <c r="X2752" s="65" t="str">
        <f t="shared" si="3672"/>
        <v/>
      </c>
      <c r="Y2752" s="65" t="str">
        <f t="shared" si="3672"/>
        <v/>
      </c>
      <c r="Z2752" s="65" t="str">
        <f t="shared" si="3672"/>
        <v/>
      </c>
    </row>
    <row r="2753">
      <c r="B2753" s="23"/>
      <c r="C2753" s="9"/>
      <c r="D2753" s="9"/>
      <c r="E2753" s="9"/>
      <c r="F2753" s="2"/>
      <c r="G2753" s="3"/>
      <c r="I2753" s="64" t="str">
        <f t="shared" si="4"/>
        <v/>
      </c>
      <c r="J2753" s="13" t="str">
        <f t="shared" si="1840"/>
        <v/>
      </c>
      <c r="K2753" s="13" t="str">
        <f t="shared" si="1879"/>
        <v/>
      </c>
      <c r="L2753" s="65" t="str">
        <f t="shared" ref="L2753:Z2753" si="3673">if($E2753="","",if($E2753="Injured",if(and(L$1=year(today()),L$1&lt;=$I2753,L$1&gt;=$H2753),0,if(and(L$1&lt;=$I2753,L$1&gt;=$H2753),$F2753,"")),if($E2753="Dropped",if(and(L$1&lt;=$I2753,L$1&gt;=$H2753),if(Year($D2753)=L$1,$F2753*0.8,if((year($D2753)+1)=L$1,$F2753*0.6,$F2753*0.4)) ,""),if($E2753="Minors",0,if($E2753="FA Contract",if(and(L$1&lt;=$I2753,L$1&gt;=$H2753),$F2753,""),if($E2753="YP Contract",if(L$1=$H2753,500000,if(L$1=($H2753+1),1000000,if(L$1=($H2753+2),1500000,"")))))))))</f>
        <v/>
      </c>
      <c r="M2753" s="65" t="str">
        <f t="shared" si="3673"/>
        <v/>
      </c>
      <c r="N2753" s="65" t="str">
        <f t="shared" si="3673"/>
        <v/>
      </c>
      <c r="O2753" s="65" t="str">
        <f t="shared" si="3673"/>
        <v/>
      </c>
      <c r="P2753" s="65" t="str">
        <f t="shared" si="3673"/>
        <v/>
      </c>
      <c r="Q2753" s="65" t="str">
        <f t="shared" si="3673"/>
        <v/>
      </c>
      <c r="R2753" s="65" t="str">
        <f t="shared" si="3673"/>
        <v/>
      </c>
      <c r="S2753" s="65" t="str">
        <f t="shared" si="3673"/>
        <v/>
      </c>
      <c r="T2753" s="65" t="str">
        <f t="shared" si="3673"/>
        <v/>
      </c>
      <c r="U2753" s="65" t="str">
        <f t="shared" si="3673"/>
        <v/>
      </c>
      <c r="V2753" s="65" t="str">
        <f t="shared" si="3673"/>
        <v/>
      </c>
      <c r="W2753" s="65" t="str">
        <f t="shared" si="3673"/>
        <v/>
      </c>
      <c r="X2753" s="65" t="str">
        <f t="shared" si="3673"/>
        <v/>
      </c>
      <c r="Y2753" s="65" t="str">
        <f t="shared" si="3673"/>
        <v/>
      </c>
      <c r="Z2753" s="65" t="str">
        <f t="shared" si="3673"/>
        <v/>
      </c>
    </row>
    <row r="2754">
      <c r="B2754" s="23"/>
      <c r="C2754" s="9"/>
      <c r="D2754" s="9"/>
      <c r="E2754" s="9"/>
      <c r="F2754" s="2"/>
      <c r="G2754" s="3"/>
      <c r="I2754" s="64" t="str">
        <f t="shared" si="4"/>
        <v/>
      </c>
      <c r="J2754" s="13" t="str">
        <f t="shared" si="1840"/>
        <v/>
      </c>
      <c r="K2754" s="13" t="str">
        <f t="shared" si="1879"/>
        <v/>
      </c>
      <c r="L2754" s="65" t="str">
        <f t="shared" ref="L2754:Z2754" si="3674">if($E2754="","",if($E2754="Injured",if(and(L$1=year(today()),L$1&lt;=$I2754,L$1&gt;=$H2754),0,if(and(L$1&lt;=$I2754,L$1&gt;=$H2754),$F2754,"")),if($E2754="Dropped",if(and(L$1&lt;=$I2754,L$1&gt;=$H2754),if(Year($D2754)=L$1,$F2754*0.8,if((year($D2754)+1)=L$1,$F2754*0.6,$F2754*0.4)) ,""),if($E2754="Minors",0,if($E2754="FA Contract",if(and(L$1&lt;=$I2754,L$1&gt;=$H2754),$F2754,""),if($E2754="YP Contract",if(L$1=$H2754,500000,if(L$1=($H2754+1),1000000,if(L$1=($H2754+2),1500000,"")))))))))</f>
        <v/>
      </c>
      <c r="M2754" s="65" t="str">
        <f t="shared" si="3674"/>
        <v/>
      </c>
      <c r="N2754" s="65" t="str">
        <f t="shared" si="3674"/>
        <v/>
      </c>
      <c r="O2754" s="65" t="str">
        <f t="shared" si="3674"/>
        <v/>
      </c>
      <c r="P2754" s="65" t="str">
        <f t="shared" si="3674"/>
        <v/>
      </c>
      <c r="Q2754" s="65" t="str">
        <f t="shared" si="3674"/>
        <v/>
      </c>
      <c r="R2754" s="65" t="str">
        <f t="shared" si="3674"/>
        <v/>
      </c>
      <c r="S2754" s="65" t="str">
        <f t="shared" si="3674"/>
        <v/>
      </c>
      <c r="T2754" s="65" t="str">
        <f t="shared" si="3674"/>
        <v/>
      </c>
      <c r="U2754" s="65" t="str">
        <f t="shared" si="3674"/>
        <v/>
      </c>
      <c r="V2754" s="65" t="str">
        <f t="shared" si="3674"/>
        <v/>
      </c>
      <c r="W2754" s="65" t="str">
        <f t="shared" si="3674"/>
        <v/>
      </c>
      <c r="X2754" s="65" t="str">
        <f t="shared" si="3674"/>
        <v/>
      </c>
      <c r="Y2754" s="65" t="str">
        <f t="shared" si="3674"/>
        <v/>
      </c>
      <c r="Z2754" s="65" t="str">
        <f t="shared" si="3674"/>
        <v/>
      </c>
    </row>
    <row r="2755">
      <c r="B2755" s="23"/>
      <c r="C2755" s="9"/>
      <c r="D2755" s="9"/>
      <c r="E2755" s="9"/>
      <c r="F2755" s="2"/>
      <c r="G2755" s="3"/>
      <c r="I2755" s="64" t="str">
        <f t="shared" si="4"/>
        <v/>
      </c>
      <c r="J2755" s="13" t="str">
        <f t="shared" si="1840"/>
        <v/>
      </c>
      <c r="K2755" s="13" t="str">
        <f t="shared" si="1879"/>
        <v/>
      </c>
      <c r="L2755" s="65" t="str">
        <f t="shared" ref="L2755:Z2755" si="3675">if($E2755="","",if($E2755="Injured",if(and(L$1=year(today()),L$1&lt;=$I2755,L$1&gt;=$H2755),0,if(and(L$1&lt;=$I2755,L$1&gt;=$H2755),$F2755,"")),if($E2755="Dropped",if(and(L$1&lt;=$I2755,L$1&gt;=$H2755),if(Year($D2755)=L$1,$F2755*0.8,if((year($D2755)+1)=L$1,$F2755*0.6,$F2755*0.4)) ,""),if($E2755="Minors",0,if($E2755="FA Contract",if(and(L$1&lt;=$I2755,L$1&gt;=$H2755),$F2755,""),if($E2755="YP Contract",if(L$1=$H2755,500000,if(L$1=($H2755+1),1000000,if(L$1=($H2755+2),1500000,"")))))))))</f>
        <v/>
      </c>
      <c r="M2755" s="65" t="str">
        <f t="shared" si="3675"/>
        <v/>
      </c>
      <c r="N2755" s="65" t="str">
        <f t="shared" si="3675"/>
        <v/>
      </c>
      <c r="O2755" s="65" t="str">
        <f t="shared" si="3675"/>
        <v/>
      </c>
      <c r="P2755" s="65" t="str">
        <f t="shared" si="3675"/>
        <v/>
      </c>
      <c r="Q2755" s="65" t="str">
        <f t="shared" si="3675"/>
        <v/>
      </c>
      <c r="R2755" s="65" t="str">
        <f t="shared" si="3675"/>
        <v/>
      </c>
      <c r="S2755" s="65" t="str">
        <f t="shared" si="3675"/>
        <v/>
      </c>
      <c r="T2755" s="65" t="str">
        <f t="shared" si="3675"/>
        <v/>
      </c>
      <c r="U2755" s="65" t="str">
        <f t="shared" si="3675"/>
        <v/>
      </c>
      <c r="V2755" s="65" t="str">
        <f t="shared" si="3675"/>
        <v/>
      </c>
      <c r="W2755" s="65" t="str">
        <f t="shared" si="3675"/>
        <v/>
      </c>
      <c r="X2755" s="65" t="str">
        <f t="shared" si="3675"/>
        <v/>
      </c>
      <c r="Y2755" s="65" t="str">
        <f t="shared" si="3675"/>
        <v/>
      </c>
      <c r="Z2755" s="65" t="str">
        <f t="shared" si="3675"/>
        <v/>
      </c>
    </row>
    <row r="2756">
      <c r="B2756" s="23"/>
      <c r="C2756" s="9"/>
      <c r="D2756" s="9"/>
      <c r="E2756" s="9"/>
      <c r="F2756" s="2"/>
      <c r="G2756" s="3"/>
      <c r="I2756" s="64" t="str">
        <f t="shared" si="4"/>
        <v/>
      </c>
      <c r="J2756" s="13" t="str">
        <f t="shared" si="1840"/>
        <v/>
      </c>
      <c r="K2756" s="13" t="str">
        <f t="shared" si="1879"/>
        <v/>
      </c>
      <c r="L2756" s="65" t="str">
        <f t="shared" ref="L2756:Z2756" si="3676">if($E2756="","",if($E2756="Injured",if(and(L$1=year(today()),L$1&lt;=$I2756,L$1&gt;=$H2756),0,if(and(L$1&lt;=$I2756,L$1&gt;=$H2756),$F2756,"")),if($E2756="Dropped",if(and(L$1&lt;=$I2756,L$1&gt;=$H2756),if(Year($D2756)=L$1,$F2756*0.8,if((year($D2756)+1)=L$1,$F2756*0.6,$F2756*0.4)) ,""),if($E2756="Minors",0,if($E2756="FA Contract",if(and(L$1&lt;=$I2756,L$1&gt;=$H2756),$F2756,""),if($E2756="YP Contract",if(L$1=$H2756,500000,if(L$1=($H2756+1),1000000,if(L$1=($H2756+2),1500000,"")))))))))</f>
        <v/>
      </c>
      <c r="M2756" s="65" t="str">
        <f t="shared" si="3676"/>
        <v/>
      </c>
      <c r="N2756" s="65" t="str">
        <f t="shared" si="3676"/>
        <v/>
      </c>
      <c r="O2756" s="65" t="str">
        <f t="shared" si="3676"/>
        <v/>
      </c>
      <c r="P2756" s="65" t="str">
        <f t="shared" si="3676"/>
        <v/>
      </c>
      <c r="Q2756" s="65" t="str">
        <f t="shared" si="3676"/>
        <v/>
      </c>
      <c r="R2756" s="65" t="str">
        <f t="shared" si="3676"/>
        <v/>
      </c>
      <c r="S2756" s="65" t="str">
        <f t="shared" si="3676"/>
        <v/>
      </c>
      <c r="T2756" s="65" t="str">
        <f t="shared" si="3676"/>
        <v/>
      </c>
      <c r="U2756" s="65" t="str">
        <f t="shared" si="3676"/>
        <v/>
      </c>
      <c r="V2756" s="65" t="str">
        <f t="shared" si="3676"/>
        <v/>
      </c>
      <c r="W2756" s="65" t="str">
        <f t="shared" si="3676"/>
        <v/>
      </c>
      <c r="X2756" s="65" t="str">
        <f t="shared" si="3676"/>
        <v/>
      </c>
      <c r="Y2756" s="65" t="str">
        <f t="shared" si="3676"/>
        <v/>
      </c>
      <c r="Z2756" s="65" t="str">
        <f t="shared" si="3676"/>
        <v/>
      </c>
    </row>
    <row r="2757">
      <c r="B2757" s="23"/>
      <c r="C2757" s="9"/>
      <c r="D2757" s="9"/>
      <c r="E2757" s="9"/>
      <c r="F2757" s="2"/>
      <c r="G2757" s="3"/>
      <c r="I2757" s="64" t="str">
        <f t="shared" si="4"/>
        <v/>
      </c>
      <c r="J2757" s="13" t="str">
        <f t="shared" si="1840"/>
        <v/>
      </c>
      <c r="K2757" s="13" t="str">
        <f t="shared" si="1879"/>
        <v/>
      </c>
      <c r="L2757" s="65" t="str">
        <f t="shared" ref="L2757:Z2757" si="3677">if($E2757="","",if($E2757="Injured",if(and(L$1=year(today()),L$1&lt;=$I2757,L$1&gt;=$H2757),0,if(and(L$1&lt;=$I2757,L$1&gt;=$H2757),$F2757,"")),if($E2757="Dropped",if(and(L$1&lt;=$I2757,L$1&gt;=$H2757),if(Year($D2757)=L$1,$F2757*0.8,if((year($D2757)+1)=L$1,$F2757*0.6,$F2757*0.4)) ,""),if($E2757="Minors",0,if($E2757="FA Contract",if(and(L$1&lt;=$I2757,L$1&gt;=$H2757),$F2757,""),if($E2757="YP Contract",if(L$1=$H2757,500000,if(L$1=($H2757+1),1000000,if(L$1=($H2757+2),1500000,"")))))))))</f>
        <v/>
      </c>
      <c r="M2757" s="65" t="str">
        <f t="shared" si="3677"/>
        <v/>
      </c>
      <c r="N2757" s="65" t="str">
        <f t="shared" si="3677"/>
        <v/>
      </c>
      <c r="O2757" s="65" t="str">
        <f t="shared" si="3677"/>
        <v/>
      </c>
      <c r="P2757" s="65" t="str">
        <f t="shared" si="3677"/>
        <v/>
      </c>
      <c r="Q2757" s="65" t="str">
        <f t="shared" si="3677"/>
        <v/>
      </c>
      <c r="R2757" s="65" t="str">
        <f t="shared" si="3677"/>
        <v/>
      </c>
      <c r="S2757" s="65" t="str">
        <f t="shared" si="3677"/>
        <v/>
      </c>
      <c r="T2757" s="65" t="str">
        <f t="shared" si="3677"/>
        <v/>
      </c>
      <c r="U2757" s="65" t="str">
        <f t="shared" si="3677"/>
        <v/>
      </c>
      <c r="V2757" s="65" t="str">
        <f t="shared" si="3677"/>
        <v/>
      </c>
      <c r="W2757" s="65" t="str">
        <f t="shared" si="3677"/>
        <v/>
      </c>
      <c r="X2757" s="65" t="str">
        <f t="shared" si="3677"/>
        <v/>
      </c>
      <c r="Y2757" s="65" t="str">
        <f t="shared" si="3677"/>
        <v/>
      </c>
      <c r="Z2757" s="65" t="str">
        <f t="shared" si="3677"/>
        <v/>
      </c>
    </row>
    <row r="2758">
      <c r="B2758" s="23"/>
      <c r="C2758" s="9"/>
      <c r="D2758" s="9"/>
      <c r="E2758" s="9"/>
      <c r="F2758" s="2"/>
      <c r="G2758" s="3"/>
      <c r="I2758" s="64" t="str">
        <f t="shared" si="4"/>
        <v/>
      </c>
      <c r="J2758" s="13" t="str">
        <f t="shared" si="1840"/>
        <v/>
      </c>
      <c r="K2758" s="13" t="str">
        <f t="shared" si="1879"/>
        <v/>
      </c>
      <c r="L2758" s="65" t="str">
        <f t="shared" ref="L2758:Z2758" si="3678">if($E2758="","",if($E2758="Injured",if(and(L$1=year(today()),L$1&lt;=$I2758,L$1&gt;=$H2758),0,if(and(L$1&lt;=$I2758,L$1&gt;=$H2758),$F2758,"")),if($E2758="Dropped",if(and(L$1&lt;=$I2758,L$1&gt;=$H2758),if(Year($D2758)=L$1,$F2758*0.8,if((year($D2758)+1)=L$1,$F2758*0.6,$F2758*0.4)) ,""),if($E2758="Minors",0,if($E2758="FA Contract",if(and(L$1&lt;=$I2758,L$1&gt;=$H2758),$F2758,""),if($E2758="YP Contract",if(L$1=$H2758,500000,if(L$1=($H2758+1),1000000,if(L$1=($H2758+2),1500000,"")))))))))</f>
        <v/>
      </c>
      <c r="M2758" s="65" t="str">
        <f t="shared" si="3678"/>
        <v/>
      </c>
      <c r="N2758" s="65" t="str">
        <f t="shared" si="3678"/>
        <v/>
      </c>
      <c r="O2758" s="65" t="str">
        <f t="shared" si="3678"/>
        <v/>
      </c>
      <c r="P2758" s="65" t="str">
        <f t="shared" si="3678"/>
        <v/>
      </c>
      <c r="Q2758" s="65" t="str">
        <f t="shared" si="3678"/>
        <v/>
      </c>
      <c r="R2758" s="65" t="str">
        <f t="shared" si="3678"/>
        <v/>
      </c>
      <c r="S2758" s="65" t="str">
        <f t="shared" si="3678"/>
        <v/>
      </c>
      <c r="T2758" s="65" t="str">
        <f t="shared" si="3678"/>
        <v/>
      </c>
      <c r="U2758" s="65" t="str">
        <f t="shared" si="3678"/>
        <v/>
      </c>
      <c r="V2758" s="65" t="str">
        <f t="shared" si="3678"/>
        <v/>
      </c>
      <c r="W2758" s="65" t="str">
        <f t="shared" si="3678"/>
        <v/>
      </c>
      <c r="X2758" s="65" t="str">
        <f t="shared" si="3678"/>
        <v/>
      </c>
      <c r="Y2758" s="65" t="str">
        <f t="shared" si="3678"/>
        <v/>
      </c>
      <c r="Z2758" s="65" t="str">
        <f t="shared" si="3678"/>
        <v/>
      </c>
    </row>
    <row r="2759">
      <c r="B2759" s="23"/>
      <c r="C2759" s="9"/>
      <c r="D2759" s="9"/>
      <c r="E2759" s="9"/>
      <c r="F2759" s="2"/>
      <c r="G2759" s="3"/>
      <c r="I2759" s="64" t="str">
        <f t="shared" si="4"/>
        <v/>
      </c>
      <c r="J2759" s="13" t="str">
        <f t="shared" si="1840"/>
        <v/>
      </c>
      <c r="K2759" s="13" t="str">
        <f t="shared" si="1879"/>
        <v/>
      </c>
      <c r="L2759" s="65" t="str">
        <f t="shared" ref="L2759:Z2759" si="3679">if($E2759="","",if($E2759="Injured",if(and(L$1=year(today()),L$1&lt;=$I2759,L$1&gt;=$H2759),0,if(and(L$1&lt;=$I2759,L$1&gt;=$H2759),$F2759,"")),if($E2759="Dropped",if(and(L$1&lt;=$I2759,L$1&gt;=$H2759),if(Year($D2759)=L$1,$F2759*0.8,if((year($D2759)+1)=L$1,$F2759*0.6,$F2759*0.4)) ,""),if($E2759="Minors",0,if($E2759="FA Contract",if(and(L$1&lt;=$I2759,L$1&gt;=$H2759),$F2759,""),if($E2759="YP Contract",if(L$1=$H2759,500000,if(L$1=($H2759+1),1000000,if(L$1=($H2759+2),1500000,"")))))))))</f>
        <v/>
      </c>
      <c r="M2759" s="65" t="str">
        <f t="shared" si="3679"/>
        <v/>
      </c>
      <c r="N2759" s="65" t="str">
        <f t="shared" si="3679"/>
        <v/>
      </c>
      <c r="O2759" s="65" t="str">
        <f t="shared" si="3679"/>
        <v/>
      </c>
      <c r="P2759" s="65" t="str">
        <f t="shared" si="3679"/>
        <v/>
      </c>
      <c r="Q2759" s="65" t="str">
        <f t="shared" si="3679"/>
        <v/>
      </c>
      <c r="R2759" s="65" t="str">
        <f t="shared" si="3679"/>
        <v/>
      </c>
      <c r="S2759" s="65" t="str">
        <f t="shared" si="3679"/>
        <v/>
      </c>
      <c r="T2759" s="65" t="str">
        <f t="shared" si="3679"/>
        <v/>
      </c>
      <c r="U2759" s="65" t="str">
        <f t="shared" si="3679"/>
        <v/>
      </c>
      <c r="V2759" s="65" t="str">
        <f t="shared" si="3679"/>
        <v/>
      </c>
      <c r="W2759" s="65" t="str">
        <f t="shared" si="3679"/>
        <v/>
      </c>
      <c r="X2759" s="65" t="str">
        <f t="shared" si="3679"/>
        <v/>
      </c>
      <c r="Y2759" s="65" t="str">
        <f t="shared" si="3679"/>
        <v/>
      </c>
      <c r="Z2759" s="65" t="str">
        <f t="shared" si="3679"/>
        <v/>
      </c>
    </row>
    <row r="2760">
      <c r="B2760" s="23"/>
      <c r="C2760" s="9"/>
      <c r="D2760" s="9"/>
      <c r="E2760" s="9"/>
      <c r="F2760" s="2"/>
      <c r="G2760" s="3"/>
      <c r="I2760" s="64" t="str">
        <f t="shared" si="4"/>
        <v/>
      </c>
      <c r="J2760" s="13" t="str">
        <f t="shared" si="1840"/>
        <v/>
      </c>
      <c r="K2760" s="13" t="str">
        <f t="shared" si="1879"/>
        <v/>
      </c>
      <c r="L2760" s="65" t="str">
        <f t="shared" ref="L2760:Z2760" si="3680">if($E2760="","",if($E2760="Injured",if(and(L$1=year(today()),L$1&lt;=$I2760,L$1&gt;=$H2760),0,if(and(L$1&lt;=$I2760,L$1&gt;=$H2760),$F2760,"")),if($E2760="Dropped",if(and(L$1&lt;=$I2760,L$1&gt;=$H2760),if(Year($D2760)=L$1,$F2760*0.8,if((year($D2760)+1)=L$1,$F2760*0.6,$F2760*0.4)) ,""),if($E2760="Minors",0,if($E2760="FA Contract",if(and(L$1&lt;=$I2760,L$1&gt;=$H2760),$F2760,""),if($E2760="YP Contract",if(L$1=$H2760,500000,if(L$1=($H2760+1),1000000,if(L$1=($H2760+2),1500000,"")))))))))</f>
        <v/>
      </c>
      <c r="M2760" s="65" t="str">
        <f t="shared" si="3680"/>
        <v/>
      </c>
      <c r="N2760" s="65" t="str">
        <f t="shared" si="3680"/>
        <v/>
      </c>
      <c r="O2760" s="65" t="str">
        <f t="shared" si="3680"/>
        <v/>
      </c>
      <c r="P2760" s="65" t="str">
        <f t="shared" si="3680"/>
        <v/>
      </c>
      <c r="Q2760" s="65" t="str">
        <f t="shared" si="3680"/>
        <v/>
      </c>
      <c r="R2760" s="65" t="str">
        <f t="shared" si="3680"/>
        <v/>
      </c>
      <c r="S2760" s="65" t="str">
        <f t="shared" si="3680"/>
        <v/>
      </c>
      <c r="T2760" s="65" t="str">
        <f t="shared" si="3680"/>
        <v/>
      </c>
      <c r="U2760" s="65" t="str">
        <f t="shared" si="3680"/>
        <v/>
      </c>
      <c r="V2760" s="65" t="str">
        <f t="shared" si="3680"/>
        <v/>
      </c>
      <c r="W2760" s="65" t="str">
        <f t="shared" si="3680"/>
        <v/>
      </c>
      <c r="X2760" s="65" t="str">
        <f t="shared" si="3680"/>
        <v/>
      </c>
      <c r="Y2760" s="65" t="str">
        <f t="shared" si="3680"/>
        <v/>
      </c>
      <c r="Z2760" s="65" t="str">
        <f t="shared" si="3680"/>
        <v/>
      </c>
    </row>
    <row r="2761">
      <c r="B2761" s="23"/>
      <c r="C2761" s="9"/>
      <c r="D2761" s="9"/>
      <c r="E2761" s="9"/>
      <c r="F2761" s="2"/>
      <c r="G2761" s="3"/>
      <c r="I2761" s="64" t="str">
        <f t="shared" si="4"/>
        <v/>
      </c>
      <c r="J2761" s="13" t="str">
        <f t="shared" si="1840"/>
        <v/>
      </c>
      <c r="K2761" s="13" t="str">
        <f t="shared" si="1879"/>
        <v/>
      </c>
      <c r="L2761" s="65" t="str">
        <f t="shared" ref="L2761:Z2761" si="3681">if($E2761="","",if($E2761="Injured",if(and(L$1=year(today()),L$1&lt;=$I2761,L$1&gt;=$H2761),0,if(and(L$1&lt;=$I2761,L$1&gt;=$H2761),$F2761,"")),if($E2761="Dropped",if(and(L$1&lt;=$I2761,L$1&gt;=$H2761),if(Year($D2761)=L$1,$F2761*0.8,if((year($D2761)+1)=L$1,$F2761*0.6,$F2761*0.4)) ,""),if($E2761="Minors",0,if($E2761="FA Contract",if(and(L$1&lt;=$I2761,L$1&gt;=$H2761),$F2761,""),if($E2761="YP Contract",if(L$1=$H2761,500000,if(L$1=($H2761+1),1000000,if(L$1=($H2761+2),1500000,"")))))))))</f>
        <v/>
      </c>
      <c r="M2761" s="65" t="str">
        <f t="shared" si="3681"/>
        <v/>
      </c>
      <c r="N2761" s="65" t="str">
        <f t="shared" si="3681"/>
        <v/>
      </c>
      <c r="O2761" s="65" t="str">
        <f t="shared" si="3681"/>
        <v/>
      </c>
      <c r="P2761" s="65" t="str">
        <f t="shared" si="3681"/>
        <v/>
      </c>
      <c r="Q2761" s="65" t="str">
        <f t="shared" si="3681"/>
        <v/>
      </c>
      <c r="R2761" s="65" t="str">
        <f t="shared" si="3681"/>
        <v/>
      </c>
      <c r="S2761" s="65" t="str">
        <f t="shared" si="3681"/>
        <v/>
      </c>
      <c r="T2761" s="65" t="str">
        <f t="shared" si="3681"/>
        <v/>
      </c>
      <c r="U2761" s="65" t="str">
        <f t="shared" si="3681"/>
        <v/>
      </c>
      <c r="V2761" s="65" t="str">
        <f t="shared" si="3681"/>
        <v/>
      </c>
      <c r="W2761" s="65" t="str">
        <f t="shared" si="3681"/>
        <v/>
      </c>
      <c r="X2761" s="65" t="str">
        <f t="shared" si="3681"/>
        <v/>
      </c>
      <c r="Y2761" s="65" t="str">
        <f t="shared" si="3681"/>
        <v/>
      </c>
      <c r="Z2761" s="65" t="str">
        <f t="shared" si="3681"/>
        <v/>
      </c>
    </row>
    <row r="2762">
      <c r="B2762" s="23"/>
      <c r="C2762" s="9"/>
      <c r="D2762" s="9"/>
      <c r="E2762" s="9"/>
      <c r="F2762" s="2"/>
      <c r="G2762" s="3"/>
      <c r="I2762" s="64" t="str">
        <f t="shared" si="4"/>
        <v/>
      </c>
      <c r="J2762" s="13" t="str">
        <f t="shared" si="1840"/>
        <v/>
      </c>
      <c r="K2762" s="13" t="str">
        <f t="shared" si="1879"/>
        <v/>
      </c>
      <c r="L2762" s="65" t="str">
        <f t="shared" ref="L2762:Z2762" si="3682">if($E2762="","",if($E2762="Injured",if(and(L$1=year(today()),L$1&lt;=$I2762,L$1&gt;=$H2762),0,if(and(L$1&lt;=$I2762,L$1&gt;=$H2762),$F2762,"")),if($E2762="Dropped",if(and(L$1&lt;=$I2762,L$1&gt;=$H2762),if(Year($D2762)=L$1,$F2762*0.8,if((year($D2762)+1)=L$1,$F2762*0.6,$F2762*0.4)) ,""),if($E2762="Minors",0,if($E2762="FA Contract",if(and(L$1&lt;=$I2762,L$1&gt;=$H2762),$F2762,""),if($E2762="YP Contract",if(L$1=$H2762,500000,if(L$1=($H2762+1),1000000,if(L$1=($H2762+2),1500000,"")))))))))</f>
        <v/>
      </c>
      <c r="M2762" s="65" t="str">
        <f t="shared" si="3682"/>
        <v/>
      </c>
      <c r="N2762" s="65" t="str">
        <f t="shared" si="3682"/>
        <v/>
      </c>
      <c r="O2762" s="65" t="str">
        <f t="shared" si="3682"/>
        <v/>
      </c>
      <c r="P2762" s="65" t="str">
        <f t="shared" si="3682"/>
        <v/>
      </c>
      <c r="Q2762" s="65" t="str">
        <f t="shared" si="3682"/>
        <v/>
      </c>
      <c r="R2762" s="65" t="str">
        <f t="shared" si="3682"/>
        <v/>
      </c>
      <c r="S2762" s="65" t="str">
        <f t="shared" si="3682"/>
        <v/>
      </c>
      <c r="T2762" s="65" t="str">
        <f t="shared" si="3682"/>
        <v/>
      </c>
      <c r="U2762" s="65" t="str">
        <f t="shared" si="3682"/>
        <v/>
      </c>
      <c r="V2762" s="65" t="str">
        <f t="shared" si="3682"/>
        <v/>
      </c>
      <c r="W2762" s="65" t="str">
        <f t="shared" si="3682"/>
        <v/>
      </c>
      <c r="X2762" s="65" t="str">
        <f t="shared" si="3682"/>
        <v/>
      </c>
      <c r="Y2762" s="65" t="str">
        <f t="shared" si="3682"/>
        <v/>
      </c>
      <c r="Z2762" s="65" t="str">
        <f t="shared" si="3682"/>
        <v/>
      </c>
    </row>
    <row r="2763">
      <c r="B2763" s="23"/>
      <c r="C2763" s="9"/>
      <c r="D2763" s="9"/>
      <c r="E2763" s="9"/>
      <c r="F2763" s="2"/>
      <c r="G2763" s="3"/>
      <c r="I2763" s="64" t="str">
        <f t="shared" si="4"/>
        <v/>
      </c>
      <c r="J2763" s="13" t="str">
        <f t="shared" si="1840"/>
        <v/>
      </c>
      <c r="K2763" s="13" t="str">
        <f t="shared" si="1879"/>
        <v/>
      </c>
      <c r="L2763" s="65" t="str">
        <f t="shared" ref="L2763:Z2763" si="3683">if($E2763="","",if($E2763="Injured",if(and(L$1=year(today()),L$1&lt;=$I2763,L$1&gt;=$H2763),0,if(and(L$1&lt;=$I2763,L$1&gt;=$H2763),$F2763,"")),if($E2763="Dropped",if(and(L$1&lt;=$I2763,L$1&gt;=$H2763),if(Year($D2763)=L$1,$F2763*0.8,if((year($D2763)+1)=L$1,$F2763*0.6,$F2763*0.4)) ,""),if($E2763="Minors",0,if($E2763="FA Contract",if(and(L$1&lt;=$I2763,L$1&gt;=$H2763),$F2763,""),if($E2763="YP Contract",if(L$1=$H2763,500000,if(L$1=($H2763+1),1000000,if(L$1=($H2763+2),1500000,"")))))))))</f>
        <v/>
      </c>
      <c r="M2763" s="65" t="str">
        <f t="shared" si="3683"/>
        <v/>
      </c>
      <c r="N2763" s="65" t="str">
        <f t="shared" si="3683"/>
        <v/>
      </c>
      <c r="O2763" s="65" t="str">
        <f t="shared" si="3683"/>
        <v/>
      </c>
      <c r="P2763" s="65" t="str">
        <f t="shared" si="3683"/>
        <v/>
      </c>
      <c r="Q2763" s="65" t="str">
        <f t="shared" si="3683"/>
        <v/>
      </c>
      <c r="R2763" s="65" t="str">
        <f t="shared" si="3683"/>
        <v/>
      </c>
      <c r="S2763" s="65" t="str">
        <f t="shared" si="3683"/>
        <v/>
      </c>
      <c r="T2763" s="65" t="str">
        <f t="shared" si="3683"/>
        <v/>
      </c>
      <c r="U2763" s="65" t="str">
        <f t="shared" si="3683"/>
        <v/>
      </c>
      <c r="V2763" s="65" t="str">
        <f t="shared" si="3683"/>
        <v/>
      </c>
      <c r="W2763" s="65" t="str">
        <f t="shared" si="3683"/>
        <v/>
      </c>
      <c r="X2763" s="65" t="str">
        <f t="shared" si="3683"/>
        <v/>
      </c>
      <c r="Y2763" s="65" t="str">
        <f t="shared" si="3683"/>
        <v/>
      </c>
      <c r="Z2763" s="65" t="str">
        <f t="shared" si="3683"/>
        <v/>
      </c>
    </row>
    <row r="2764">
      <c r="B2764" s="23"/>
      <c r="C2764" s="9"/>
      <c r="D2764" s="9"/>
      <c r="E2764" s="9"/>
      <c r="F2764" s="2"/>
      <c r="G2764" s="3"/>
      <c r="I2764" s="64" t="str">
        <f t="shared" si="4"/>
        <v/>
      </c>
      <c r="J2764" s="13" t="str">
        <f t="shared" si="1840"/>
        <v/>
      </c>
      <c r="K2764" s="13" t="str">
        <f t="shared" si="1879"/>
        <v/>
      </c>
      <c r="L2764" s="65" t="str">
        <f t="shared" ref="L2764:Z2764" si="3684">if($E2764="","",if($E2764="Injured",if(and(L$1=year(today()),L$1&lt;=$I2764,L$1&gt;=$H2764),0,if(and(L$1&lt;=$I2764,L$1&gt;=$H2764),$F2764,"")),if($E2764="Dropped",if(and(L$1&lt;=$I2764,L$1&gt;=$H2764),if(Year($D2764)=L$1,$F2764*0.8,if((year($D2764)+1)=L$1,$F2764*0.6,$F2764*0.4)) ,""),if($E2764="Minors",0,if($E2764="FA Contract",if(and(L$1&lt;=$I2764,L$1&gt;=$H2764),$F2764,""),if($E2764="YP Contract",if(L$1=$H2764,500000,if(L$1=($H2764+1),1000000,if(L$1=($H2764+2),1500000,"")))))))))</f>
        <v/>
      </c>
      <c r="M2764" s="65" t="str">
        <f t="shared" si="3684"/>
        <v/>
      </c>
      <c r="N2764" s="65" t="str">
        <f t="shared" si="3684"/>
        <v/>
      </c>
      <c r="O2764" s="65" t="str">
        <f t="shared" si="3684"/>
        <v/>
      </c>
      <c r="P2764" s="65" t="str">
        <f t="shared" si="3684"/>
        <v/>
      </c>
      <c r="Q2764" s="65" t="str">
        <f t="shared" si="3684"/>
        <v/>
      </c>
      <c r="R2764" s="65" t="str">
        <f t="shared" si="3684"/>
        <v/>
      </c>
      <c r="S2764" s="65" t="str">
        <f t="shared" si="3684"/>
        <v/>
      </c>
      <c r="T2764" s="65" t="str">
        <f t="shared" si="3684"/>
        <v/>
      </c>
      <c r="U2764" s="65" t="str">
        <f t="shared" si="3684"/>
        <v/>
      </c>
      <c r="V2764" s="65" t="str">
        <f t="shared" si="3684"/>
        <v/>
      </c>
      <c r="W2764" s="65" t="str">
        <f t="shared" si="3684"/>
        <v/>
      </c>
      <c r="X2764" s="65" t="str">
        <f t="shared" si="3684"/>
        <v/>
      </c>
      <c r="Y2764" s="65" t="str">
        <f t="shared" si="3684"/>
        <v/>
      </c>
      <c r="Z2764" s="65" t="str">
        <f t="shared" si="3684"/>
        <v/>
      </c>
    </row>
    <row r="2765">
      <c r="B2765" s="23"/>
      <c r="C2765" s="9"/>
      <c r="D2765" s="9"/>
      <c r="E2765" s="9"/>
      <c r="F2765" s="2"/>
      <c r="G2765" s="3"/>
      <c r="I2765" s="64" t="str">
        <f t="shared" si="4"/>
        <v/>
      </c>
      <c r="J2765" s="13" t="str">
        <f t="shared" si="1840"/>
        <v/>
      </c>
      <c r="K2765" s="13" t="str">
        <f t="shared" si="1879"/>
        <v/>
      </c>
      <c r="L2765" s="65" t="str">
        <f t="shared" ref="L2765:Z2765" si="3685">if($E2765="","",if($E2765="Injured",if(and(L$1=year(today()),L$1&lt;=$I2765,L$1&gt;=$H2765),0,if(and(L$1&lt;=$I2765,L$1&gt;=$H2765),$F2765,"")),if($E2765="Dropped",if(and(L$1&lt;=$I2765,L$1&gt;=$H2765),if(Year($D2765)=L$1,$F2765*0.8,if((year($D2765)+1)=L$1,$F2765*0.6,$F2765*0.4)) ,""),if($E2765="Minors",0,if($E2765="FA Contract",if(and(L$1&lt;=$I2765,L$1&gt;=$H2765),$F2765,""),if($E2765="YP Contract",if(L$1=$H2765,500000,if(L$1=($H2765+1),1000000,if(L$1=($H2765+2),1500000,"")))))))))</f>
        <v/>
      </c>
      <c r="M2765" s="65" t="str">
        <f t="shared" si="3685"/>
        <v/>
      </c>
      <c r="N2765" s="65" t="str">
        <f t="shared" si="3685"/>
        <v/>
      </c>
      <c r="O2765" s="65" t="str">
        <f t="shared" si="3685"/>
        <v/>
      </c>
      <c r="P2765" s="65" t="str">
        <f t="shared" si="3685"/>
        <v/>
      </c>
      <c r="Q2765" s="65" t="str">
        <f t="shared" si="3685"/>
        <v/>
      </c>
      <c r="R2765" s="65" t="str">
        <f t="shared" si="3685"/>
        <v/>
      </c>
      <c r="S2765" s="65" t="str">
        <f t="shared" si="3685"/>
        <v/>
      </c>
      <c r="T2765" s="65" t="str">
        <f t="shared" si="3685"/>
        <v/>
      </c>
      <c r="U2765" s="65" t="str">
        <f t="shared" si="3685"/>
        <v/>
      </c>
      <c r="V2765" s="65" t="str">
        <f t="shared" si="3685"/>
        <v/>
      </c>
      <c r="W2765" s="65" t="str">
        <f t="shared" si="3685"/>
        <v/>
      </c>
      <c r="X2765" s="65" t="str">
        <f t="shared" si="3685"/>
        <v/>
      </c>
      <c r="Y2765" s="65" t="str">
        <f t="shared" si="3685"/>
        <v/>
      </c>
      <c r="Z2765" s="65" t="str">
        <f t="shared" si="3685"/>
        <v/>
      </c>
    </row>
    <row r="2766">
      <c r="B2766" s="23"/>
      <c r="C2766" s="9"/>
      <c r="D2766" s="9"/>
      <c r="E2766" s="9"/>
      <c r="F2766" s="2"/>
      <c r="G2766" s="3"/>
      <c r="I2766" s="64" t="str">
        <f t="shared" si="4"/>
        <v/>
      </c>
      <c r="J2766" s="13" t="str">
        <f t="shared" si="1840"/>
        <v/>
      </c>
      <c r="K2766" s="13" t="str">
        <f t="shared" si="1879"/>
        <v/>
      </c>
      <c r="L2766" s="65" t="str">
        <f t="shared" ref="L2766:Z2766" si="3686">if($E2766="","",if($E2766="Injured",if(and(L$1=year(today()),L$1&lt;=$I2766,L$1&gt;=$H2766),0,if(and(L$1&lt;=$I2766,L$1&gt;=$H2766),$F2766,"")),if($E2766="Dropped",if(and(L$1&lt;=$I2766,L$1&gt;=$H2766),if(Year($D2766)=L$1,$F2766*0.8,if((year($D2766)+1)=L$1,$F2766*0.6,$F2766*0.4)) ,""),if($E2766="Minors",0,if($E2766="FA Contract",if(and(L$1&lt;=$I2766,L$1&gt;=$H2766),$F2766,""),if($E2766="YP Contract",if(L$1=$H2766,500000,if(L$1=($H2766+1),1000000,if(L$1=($H2766+2),1500000,"")))))))))</f>
        <v/>
      </c>
      <c r="M2766" s="65" t="str">
        <f t="shared" si="3686"/>
        <v/>
      </c>
      <c r="N2766" s="65" t="str">
        <f t="shared" si="3686"/>
        <v/>
      </c>
      <c r="O2766" s="65" t="str">
        <f t="shared" si="3686"/>
        <v/>
      </c>
      <c r="P2766" s="65" t="str">
        <f t="shared" si="3686"/>
        <v/>
      </c>
      <c r="Q2766" s="65" t="str">
        <f t="shared" si="3686"/>
        <v/>
      </c>
      <c r="R2766" s="65" t="str">
        <f t="shared" si="3686"/>
        <v/>
      </c>
      <c r="S2766" s="65" t="str">
        <f t="shared" si="3686"/>
        <v/>
      </c>
      <c r="T2766" s="65" t="str">
        <f t="shared" si="3686"/>
        <v/>
      </c>
      <c r="U2766" s="65" t="str">
        <f t="shared" si="3686"/>
        <v/>
      </c>
      <c r="V2766" s="65" t="str">
        <f t="shared" si="3686"/>
        <v/>
      </c>
      <c r="W2766" s="65" t="str">
        <f t="shared" si="3686"/>
        <v/>
      </c>
      <c r="X2766" s="65" t="str">
        <f t="shared" si="3686"/>
        <v/>
      </c>
      <c r="Y2766" s="65" t="str">
        <f t="shared" si="3686"/>
        <v/>
      </c>
      <c r="Z2766" s="65" t="str">
        <f t="shared" si="3686"/>
        <v/>
      </c>
    </row>
    <row r="2767">
      <c r="B2767" s="23"/>
      <c r="C2767" s="9"/>
      <c r="D2767" s="9"/>
      <c r="E2767" s="9"/>
      <c r="F2767" s="2"/>
      <c r="G2767" s="3"/>
      <c r="I2767" s="64" t="str">
        <f t="shared" si="4"/>
        <v/>
      </c>
      <c r="J2767" s="13" t="str">
        <f t="shared" si="1840"/>
        <v/>
      </c>
      <c r="K2767" s="13" t="str">
        <f t="shared" si="1879"/>
        <v/>
      </c>
      <c r="L2767" s="65" t="str">
        <f t="shared" ref="L2767:Z2767" si="3687">if($E2767="","",if($E2767="Injured",if(and(L$1=year(today()),L$1&lt;=$I2767,L$1&gt;=$H2767),0,if(and(L$1&lt;=$I2767,L$1&gt;=$H2767),$F2767,"")),if($E2767="Dropped",if(and(L$1&lt;=$I2767,L$1&gt;=$H2767),if(Year($D2767)=L$1,$F2767*0.8,if((year($D2767)+1)=L$1,$F2767*0.6,$F2767*0.4)) ,""),if($E2767="Minors",0,if($E2767="FA Contract",if(and(L$1&lt;=$I2767,L$1&gt;=$H2767),$F2767,""),if($E2767="YP Contract",if(L$1=$H2767,500000,if(L$1=($H2767+1),1000000,if(L$1=($H2767+2),1500000,"")))))))))</f>
        <v/>
      </c>
      <c r="M2767" s="65" t="str">
        <f t="shared" si="3687"/>
        <v/>
      </c>
      <c r="N2767" s="65" t="str">
        <f t="shared" si="3687"/>
        <v/>
      </c>
      <c r="O2767" s="65" t="str">
        <f t="shared" si="3687"/>
        <v/>
      </c>
      <c r="P2767" s="65" t="str">
        <f t="shared" si="3687"/>
        <v/>
      </c>
      <c r="Q2767" s="65" t="str">
        <f t="shared" si="3687"/>
        <v/>
      </c>
      <c r="R2767" s="65" t="str">
        <f t="shared" si="3687"/>
        <v/>
      </c>
      <c r="S2767" s="65" t="str">
        <f t="shared" si="3687"/>
        <v/>
      </c>
      <c r="T2767" s="65" t="str">
        <f t="shared" si="3687"/>
        <v/>
      </c>
      <c r="U2767" s="65" t="str">
        <f t="shared" si="3687"/>
        <v/>
      </c>
      <c r="V2767" s="65" t="str">
        <f t="shared" si="3687"/>
        <v/>
      </c>
      <c r="W2767" s="65" t="str">
        <f t="shared" si="3687"/>
        <v/>
      </c>
      <c r="X2767" s="65" t="str">
        <f t="shared" si="3687"/>
        <v/>
      </c>
      <c r="Y2767" s="65" t="str">
        <f t="shared" si="3687"/>
        <v/>
      </c>
      <c r="Z2767" s="65" t="str">
        <f t="shared" si="3687"/>
        <v/>
      </c>
    </row>
    <row r="2768">
      <c r="B2768" s="23"/>
      <c r="C2768" s="9"/>
      <c r="D2768" s="9"/>
      <c r="E2768" s="9"/>
      <c r="F2768" s="2"/>
      <c r="G2768" s="3"/>
      <c r="I2768" s="64" t="str">
        <f t="shared" si="4"/>
        <v/>
      </c>
      <c r="J2768" s="13" t="str">
        <f t="shared" si="1840"/>
        <v/>
      </c>
      <c r="K2768" s="13" t="str">
        <f t="shared" si="1879"/>
        <v/>
      </c>
      <c r="L2768" s="65" t="str">
        <f t="shared" ref="L2768:Z2768" si="3688">if($E2768="","",if($E2768="Injured",if(and(L$1=year(today()),L$1&lt;=$I2768,L$1&gt;=$H2768),0,if(and(L$1&lt;=$I2768,L$1&gt;=$H2768),$F2768,"")),if($E2768="Dropped",if(and(L$1&lt;=$I2768,L$1&gt;=$H2768),if(Year($D2768)=L$1,$F2768*0.8,if((year($D2768)+1)=L$1,$F2768*0.6,$F2768*0.4)) ,""),if($E2768="Minors",0,if($E2768="FA Contract",if(and(L$1&lt;=$I2768,L$1&gt;=$H2768),$F2768,""),if($E2768="YP Contract",if(L$1=$H2768,500000,if(L$1=($H2768+1),1000000,if(L$1=($H2768+2),1500000,"")))))))))</f>
        <v/>
      </c>
      <c r="M2768" s="65" t="str">
        <f t="shared" si="3688"/>
        <v/>
      </c>
      <c r="N2768" s="65" t="str">
        <f t="shared" si="3688"/>
        <v/>
      </c>
      <c r="O2768" s="65" t="str">
        <f t="shared" si="3688"/>
        <v/>
      </c>
      <c r="P2768" s="65" t="str">
        <f t="shared" si="3688"/>
        <v/>
      </c>
      <c r="Q2768" s="65" t="str">
        <f t="shared" si="3688"/>
        <v/>
      </c>
      <c r="R2768" s="65" t="str">
        <f t="shared" si="3688"/>
        <v/>
      </c>
      <c r="S2768" s="65" t="str">
        <f t="shared" si="3688"/>
        <v/>
      </c>
      <c r="T2768" s="65" t="str">
        <f t="shared" si="3688"/>
        <v/>
      </c>
      <c r="U2768" s="65" t="str">
        <f t="shared" si="3688"/>
        <v/>
      </c>
      <c r="V2768" s="65" t="str">
        <f t="shared" si="3688"/>
        <v/>
      </c>
      <c r="W2768" s="65" t="str">
        <f t="shared" si="3688"/>
        <v/>
      </c>
      <c r="X2768" s="65" t="str">
        <f t="shared" si="3688"/>
        <v/>
      </c>
      <c r="Y2768" s="65" t="str">
        <f t="shared" si="3688"/>
        <v/>
      </c>
      <c r="Z2768" s="65" t="str">
        <f t="shared" si="3688"/>
        <v/>
      </c>
    </row>
    <row r="2769">
      <c r="B2769" s="23"/>
      <c r="C2769" s="9"/>
      <c r="D2769" s="9"/>
      <c r="E2769" s="9"/>
      <c r="F2769" s="2"/>
      <c r="G2769" s="3"/>
      <c r="I2769" s="64" t="str">
        <f t="shared" si="4"/>
        <v/>
      </c>
      <c r="J2769" s="13" t="str">
        <f t="shared" si="1840"/>
        <v/>
      </c>
      <c r="K2769" s="13" t="str">
        <f t="shared" si="1879"/>
        <v/>
      </c>
      <c r="L2769" s="65" t="str">
        <f t="shared" ref="L2769:Z2769" si="3689">if($E2769="","",if($E2769="Injured",if(and(L$1=year(today()),L$1&lt;=$I2769,L$1&gt;=$H2769),0,if(and(L$1&lt;=$I2769,L$1&gt;=$H2769),$F2769,"")),if($E2769="Dropped",if(and(L$1&lt;=$I2769,L$1&gt;=$H2769),if(Year($D2769)=L$1,$F2769*0.8,if((year($D2769)+1)=L$1,$F2769*0.6,$F2769*0.4)) ,""),if($E2769="Minors",0,if($E2769="FA Contract",if(and(L$1&lt;=$I2769,L$1&gt;=$H2769),$F2769,""),if($E2769="YP Contract",if(L$1=$H2769,500000,if(L$1=($H2769+1),1000000,if(L$1=($H2769+2),1500000,"")))))))))</f>
        <v/>
      </c>
      <c r="M2769" s="65" t="str">
        <f t="shared" si="3689"/>
        <v/>
      </c>
      <c r="N2769" s="65" t="str">
        <f t="shared" si="3689"/>
        <v/>
      </c>
      <c r="O2769" s="65" t="str">
        <f t="shared" si="3689"/>
        <v/>
      </c>
      <c r="P2769" s="65" t="str">
        <f t="shared" si="3689"/>
        <v/>
      </c>
      <c r="Q2769" s="65" t="str">
        <f t="shared" si="3689"/>
        <v/>
      </c>
      <c r="R2769" s="65" t="str">
        <f t="shared" si="3689"/>
        <v/>
      </c>
      <c r="S2769" s="65" t="str">
        <f t="shared" si="3689"/>
        <v/>
      </c>
      <c r="T2769" s="65" t="str">
        <f t="shared" si="3689"/>
        <v/>
      </c>
      <c r="U2769" s="65" t="str">
        <f t="shared" si="3689"/>
        <v/>
      </c>
      <c r="V2769" s="65" t="str">
        <f t="shared" si="3689"/>
        <v/>
      </c>
      <c r="W2769" s="65" t="str">
        <f t="shared" si="3689"/>
        <v/>
      </c>
      <c r="X2769" s="65" t="str">
        <f t="shared" si="3689"/>
        <v/>
      </c>
      <c r="Y2769" s="65" t="str">
        <f t="shared" si="3689"/>
        <v/>
      </c>
      <c r="Z2769" s="65" t="str">
        <f t="shared" si="3689"/>
        <v/>
      </c>
    </row>
    <row r="2770">
      <c r="B2770" s="23"/>
      <c r="C2770" s="9"/>
      <c r="D2770" s="9"/>
      <c r="E2770" s="9"/>
      <c r="F2770" s="2"/>
      <c r="G2770" s="3"/>
      <c r="I2770" s="64" t="str">
        <f t="shared" si="4"/>
        <v/>
      </c>
      <c r="J2770" s="13" t="str">
        <f t="shared" si="1840"/>
        <v/>
      </c>
      <c r="K2770" s="13" t="str">
        <f t="shared" si="1879"/>
        <v/>
      </c>
      <c r="L2770" s="65" t="str">
        <f t="shared" ref="L2770:Z2770" si="3690">if($E2770="","",if($E2770="Injured",if(and(L$1=year(today()),L$1&lt;=$I2770,L$1&gt;=$H2770),0,if(and(L$1&lt;=$I2770,L$1&gt;=$H2770),$F2770,"")),if($E2770="Dropped",if(and(L$1&lt;=$I2770,L$1&gt;=$H2770),if(Year($D2770)=L$1,$F2770*0.8,if((year($D2770)+1)=L$1,$F2770*0.6,$F2770*0.4)) ,""),if($E2770="Minors",0,if($E2770="FA Contract",if(and(L$1&lt;=$I2770,L$1&gt;=$H2770),$F2770,""),if($E2770="YP Contract",if(L$1=$H2770,500000,if(L$1=($H2770+1),1000000,if(L$1=($H2770+2),1500000,"")))))))))</f>
        <v/>
      </c>
      <c r="M2770" s="65" t="str">
        <f t="shared" si="3690"/>
        <v/>
      </c>
      <c r="N2770" s="65" t="str">
        <f t="shared" si="3690"/>
        <v/>
      </c>
      <c r="O2770" s="65" t="str">
        <f t="shared" si="3690"/>
        <v/>
      </c>
      <c r="P2770" s="65" t="str">
        <f t="shared" si="3690"/>
        <v/>
      </c>
      <c r="Q2770" s="65" t="str">
        <f t="shared" si="3690"/>
        <v/>
      </c>
      <c r="R2770" s="65" t="str">
        <f t="shared" si="3690"/>
        <v/>
      </c>
      <c r="S2770" s="65" t="str">
        <f t="shared" si="3690"/>
        <v/>
      </c>
      <c r="T2770" s="65" t="str">
        <f t="shared" si="3690"/>
        <v/>
      </c>
      <c r="U2770" s="65" t="str">
        <f t="shared" si="3690"/>
        <v/>
      </c>
      <c r="V2770" s="65" t="str">
        <f t="shared" si="3690"/>
        <v/>
      </c>
      <c r="W2770" s="65" t="str">
        <f t="shared" si="3690"/>
        <v/>
      </c>
      <c r="X2770" s="65" t="str">
        <f t="shared" si="3690"/>
        <v/>
      </c>
      <c r="Y2770" s="65" t="str">
        <f t="shared" si="3690"/>
        <v/>
      </c>
      <c r="Z2770" s="65" t="str">
        <f t="shared" si="3690"/>
        <v/>
      </c>
    </row>
    <row r="2771">
      <c r="B2771" s="23"/>
      <c r="C2771" s="9"/>
      <c r="D2771" s="9"/>
      <c r="E2771" s="9"/>
      <c r="F2771" s="2"/>
      <c r="G2771" s="3"/>
      <c r="I2771" s="64" t="str">
        <f t="shared" si="4"/>
        <v/>
      </c>
      <c r="J2771" s="13" t="str">
        <f t="shared" si="1840"/>
        <v/>
      </c>
      <c r="K2771" s="13" t="str">
        <f t="shared" si="1879"/>
        <v/>
      </c>
      <c r="L2771" s="65" t="str">
        <f t="shared" ref="L2771:Z2771" si="3691">if($E2771="","",if($E2771="Injured",if(and(L$1=year(today()),L$1&lt;=$I2771,L$1&gt;=$H2771),0,if(and(L$1&lt;=$I2771,L$1&gt;=$H2771),$F2771,"")),if($E2771="Dropped",if(and(L$1&lt;=$I2771,L$1&gt;=$H2771),if(Year($D2771)=L$1,$F2771*0.8,if((year($D2771)+1)=L$1,$F2771*0.6,$F2771*0.4)) ,""),if($E2771="Minors",0,if($E2771="FA Contract",if(and(L$1&lt;=$I2771,L$1&gt;=$H2771),$F2771,""),if($E2771="YP Contract",if(L$1=$H2771,500000,if(L$1=($H2771+1),1000000,if(L$1=($H2771+2),1500000,"")))))))))</f>
        <v/>
      </c>
      <c r="M2771" s="65" t="str">
        <f t="shared" si="3691"/>
        <v/>
      </c>
      <c r="N2771" s="65" t="str">
        <f t="shared" si="3691"/>
        <v/>
      </c>
      <c r="O2771" s="65" t="str">
        <f t="shared" si="3691"/>
        <v/>
      </c>
      <c r="P2771" s="65" t="str">
        <f t="shared" si="3691"/>
        <v/>
      </c>
      <c r="Q2771" s="65" t="str">
        <f t="shared" si="3691"/>
        <v/>
      </c>
      <c r="R2771" s="65" t="str">
        <f t="shared" si="3691"/>
        <v/>
      </c>
      <c r="S2771" s="65" t="str">
        <f t="shared" si="3691"/>
        <v/>
      </c>
      <c r="T2771" s="65" t="str">
        <f t="shared" si="3691"/>
        <v/>
      </c>
      <c r="U2771" s="65" t="str">
        <f t="shared" si="3691"/>
        <v/>
      </c>
      <c r="V2771" s="65" t="str">
        <f t="shared" si="3691"/>
        <v/>
      </c>
      <c r="W2771" s="65" t="str">
        <f t="shared" si="3691"/>
        <v/>
      </c>
      <c r="X2771" s="65" t="str">
        <f t="shared" si="3691"/>
        <v/>
      </c>
      <c r="Y2771" s="65" t="str">
        <f t="shared" si="3691"/>
        <v/>
      </c>
      <c r="Z2771" s="65" t="str">
        <f t="shared" si="3691"/>
        <v/>
      </c>
    </row>
    <row r="2772">
      <c r="B2772" s="23"/>
      <c r="C2772" s="9"/>
      <c r="D2772" s="9"/>
      <c r="E2772" s="9"/>
      <c r="F2772" s="2"/>
      <c r="G2772" s="3"/>
      <c r="I2772" s="64" t="str">
        <f t="shared" si="4"/>
        <v/>
      </c>
      <c r="J2772" s="13" t="str">
        <f t="shared" si="1840"/>
        <v/>
      </c>
      <c r="K2772" s="13" t="str">
        <f t="shared" si="1879"/>
        <v/>
      </c>
      <c r="L2772" s="65" t="str">
        <f t="shared" ref="L2772:Z2772" si="3692">if($E2772="","",if($E2772="Injured",if(and(L$1=year(today()),L$1&lt;=$I2772,L$1&gt;=$H2772),0,if(and(L$1&lt;=$I2772,L$1&gt;=$H2772),$F2772,"")),if($E2772="Dropped",if(and(L$1&lt;=$I2772,L$1&gt;=$H2772),if(Year($D2772)=L$1,$F2772*0.8,if((year($D2772)+1)=L$1,$F2772*0.6,$F2772*0.4)) ,""),if($E2772="Minors",0,if($E2772="FA Contract",if(and(L$1&lt;=$I2772,L$1&gt;=$H2772),$F2772,""),if($E2772="YP Contract",if(L$1=$H2772,500000,if(L$1=($H2772+1),1000000,if(L$1=($H2772+2),1500000,"")))))))))</f>
        <v/>
      </c>
      <c r="M2772" s="65" t="str">
        <f t="shared" si="3692"/>
        <v/>
      </c>
      <c r="N2772" s="65" t="str">
        <f t="shared" si="3692"/>
        <v/>
      </c>
      <c r="O2772" s="65" t="str">
        <f t="shared" si="3692"/>
        <v/>
      </c>
      <c r="P2772" s="65" t="str">
        <f t="shared" si="3692"/>
        <v/>
      </c>
      <c r="Q2772" s="65" t="str">
        <f t="shared" si="3692"/>
        <v/>
      </c>
      <c r="R2772" s="65" t="str">
        <f t="shared" si="3692"/>
        <v/>
      </c>
      <c r="S2772" s="65" t="str">
        <f t="shared" si="3692"/>
        <v/>
      </c>
      <c r="T2772" s="65" t="str">
        <f t="shared" si="3692"/>
        <v/>
      </c>
      <c r="U2772" s="65" t="str">
        <f t="shared" si="3692"/>
        <v/>
      </c>
      <c r="V2772" s="65" t="str">
        <f t="shared" si="3692"/>
        <v/>
      </c>
      <c r="W2772" s="65" t="str">
        <f t="shared" si="3692"/>
        <v/>
      </c>
      <c r="X2772" s="65" t="str">
        <f t="shared" si="3692"/>
        <v/>
      </c>
      <c r="Y2772" s="65" t="str">
        <f t="shared" si="3692"/>
        <v/>
      </c>
      <c r="Z2772" s="65" t="str">
        <f t="shared" si="3692"/>
        <v/>
      </c>
    </row>
    <row r="2773">
      <c r="B2773" s="23"/>
      <c r="C2773" s="9"/>
      <c r="D2773" s="9"/>
      <c r="E2773" s="9"/>
      <c r="F2773" s="2"/>
      <c r="G2773" s="3"/>
      <c r="I2773" s="64" t="str">
        <f t="shared" si="4"/>
        <v/>
      </c>
      <c r="J2773" s="13" t="str">
        <f t="shared" si="1840"/>
        <v/>
      </c>
      <c r="K2773" s="13" t="str">
        <f t="shared" si="1879"/>
        <v/>
      </c>
      <c r="L2773" s="65" t="str">
        <f t="shared" ref="L2773:Z2773" si="3693">if($E2773="","",if($E2773="Injured",if(and(L$1=year(today()),L$1&lt;=$I2773,L$1&gt;=$H2773),0,if(and(L$1&lt;=$I2773,L$1&gt;=$H2773),$F2773,"")),if($E2773="Dropped",if(and(L$1&lt;=$I2773,L$1&gt;=$H2773),if(Year($D2773)=L$1,$F2773*0.8,if((year($D2773)+1)=L$1,$F2773*0.6,$F2773*0.4)) ,""),if($E2773="Minors",0,if($E2773="FA Contract",if(and(L$1&lt;=$I2773,L$1&gt;=$H2773),$F2773,""),if($E2773="YP Contract",if(L$1=$H2773,500000,if(L$1=($H2773+1),1000000,if(L$1=($H2773+2),1500000,"")))))))))</f>
        <v/>
      </c>
      <c r="M2773" s="65" t="str">
        <f t="shared" si="3693"/>
        <v/>
      </c>
      <c r="N2773" s="65" t="str">
        <f t="shared" si="3693"/>
        <v/>
      </c>
      <c r="O2773" s="65" t="str">
        <f t="shared" si="3693"/>
        <v/>
      </c>
      <c r="P2773" s="65" t="str">
        <f t="shared" si="3693"/>
        <v/>
      </c>
      <c r="Q2773" s="65" t="str">
        <f t="shared" si="3693"/>
        <v/>
      </c>
      <c r="R2773" s="65" t="str">
        <f t="shared" si="3693"/>
        <v/>
      </c>
      <c r="S2773" s="65" t="str">
        <f t="shared" si="3693"/>
        <v/>
      </c>
      <c r="T2773" s="65" t="str">
        <f t="shared" si="3693"/>
        <v/>
      </c>
      <c r="U2773" s="65" t="str">
        <f t="shared" si="3693"/>
        <v/>
      </c>
      <c r="V2773" s="65" t="str">
        <f t="shared" si="3693"/>
        <v/>
      </c>
      <c r="W2773" s="65" t="str">
        <f t="shared" si="3693"/>
        <v/>
      </c>
      <c r="X2773" s="65" t="str">
        <f t="shared" si="3693"/>
        <v/>
      </c>
      <c r="Y2773" s="65" t="str">
        <f t="shared" si="3693"/>
        <v/>
      </c>
      <c r="Z2773" s="65" t="str">
        <f t="shared" si="3693"/>
        <v/>
      </c>
    </row>
    <row r="2774">
      <c r="B2774" s="23"/>
      <c r="C2774" s="9"/>
      <c r="D2774" s="9"/>
      <c r="E2774" s="9"/>
      <c r="F2774" s="2"/>
      <c r="G2774" s="3"/>
      <c r="I2774" s="64" t="str">
        <f t="shared" si="4"/>
        <v/>
      </c>
      <c r="J2774" s="13" t="str">
        <f t="shared" si="1840"/>
        <v/>
      </c>
      <c r="K2774" s="13" t="str">
        <f t="shared" si="1879"/>
        <v/>
      </c>
      <c r="L2774" s="65" t="str">
        <f t="shared" ref="L2774:Z2774" si="3694">if($E2774="","",if($E2774="Injured",if(and(L$1=year(today()),L$1&lt;=$I2774,L$1&gt;=$H2774),0,if(and(L$1&lt;=$I2774,L$1&gt;=$H2774),$F2774,"")),if($E2774="Dropped",if(and(L$1&lt;=$I2774,L$1&gt;=$H2774),if(Year($D2774)=L$1,$F2774*0.8,if((year($D2774)+1)=L$1,$F2774*0.6,$F2774*0.4)) ,""),if($E2774="Minors",0,if($E2774="FA Contract",if(and(L$1&lt;=$I2774,L$1&gt;=$H2774),$F2774,""),if($E2774="YP Contract",if(L$1=$H2774,500000,if(L$1=($H2774+1),1000000,if(L$1=($H2774+2),1500000,"")))))))))</f>
        <v/>
      </c>
      <c r="M2774" s="65" t="str">
        <f t="shared" si="3694"/>
        <v/>
      </c>
      <c r="N2774" s="65" t="str">
        <f t="shared" si="3694"/>
        <v/>
      </c>
      <c r="O2774" s="65" t="str">
        <f t="shared" si="3694"/>
        <v/>
      </c>
      <c r="P2774" s="65" t="str">
        <f t="shared" si="3694"/>
        <v/>
      </c>
      <c r="Q2774" s="65" t="str">
        <f t="shared" si="3694"/>
        <v/>
      </c>
      <c r="R2774" s="65" t="str">
        <f t="shared" si="3694"/>
        <v/>
      </c>
      <c r="S2774" s="65" t="str">
        <f t="shared" si="3694"/>
        <v/>
      </c>
      <c r="T2774" s="65" t="str">
        <f t="shared" si="3694"/>
        <v/>
      </c>
      <c r="U2774" s="65" t="str">
        <f t="shared" si="3694"/>
        <v/>
      </c>
      <c r="V2774" s="65" t="str">
        <f t="shared" si="3694"/>
        <v/>
      </c>
      <c r="W2774" s="65" t="str">
        <f t="shared" si="3694"/>
        <v/>
      </c>
      <c r="X2774" s="65" t="str">
        <f t="shared" si="3694"/>
        <v/>
      </c>
      <c r="Y2774" s="65" t="str">
        <f t="shared" si="3694"/>
        <v/>
      </c>
      <c r="Z2774" s="65" t="str">
        <f t="shared" si="3694"/>
        <v/>
      </c>
    </row>
    <row r="2775">
      <c r="B2775" s="23"/>
      <c r="C2775" s="9"/>
      <c r="D2775" s="9"/>
      <c r="E2775" s="9"/>
      <c r="F2775" s="2"/>
      <c r="G2775" s="3"/>
      <c r="I2775" s="64" t="str">
        <f t="shared" si="4"/>
        <v/>
      </c>
      <c r="J2775" s="13" t="str">
        <f t="shared" si="1840"/>
        <v/>
      </c>
      <c r="K2775" s="13" t="str">
        <f t="shared" si="1879"/>
        <v/>
      </c>
      <c r="L2775" s="65" t="str">
        <f t="shared" ref="L2775:Z2775" si="3695">if($E2775="","",if($E2775="Injured",if(and(L$1=year(today()),L$1&lt;=$I2775,L$1&gt;=$H2775),0,if(and(L$1&lt;=$I2775,L$1&gt;=$H2775),$F2775,"")),if($E2775="Dropped",if(and(L$1&lt;=$I2775,L$1&gt;=$H2775),if(Year($D2775)=L$1,$F2775*0.8,if((year($D2775)+1)=L$1,$F2775*0.6,$F2775*0.4)) ,""),if($E2775="Minors",0,if($E2775="FA Contract",if(and(L$1&lt;=$I2775,L$1&gt;=$H2775),$F2775,""),if($E2775="YP Contract",if(L$1=$H2775,500000,if(L$1=($H2775+1),1000000,if(L$1=($H2775+2),1500000,"")))))))))</f>
        <v/>
      </c>
      <c r="M2775" s="65" t="str">
        <f t="shared" si="3695"/>
        <v/>
      </c>
      <c r="N2775" s="65" t="str">
        <f t="shared" si="3695"/>
        <v/>
      </c>
      <c r="O2775" s="65" t="str">
        <f t="shared" si="3695"/>
        <v/>
      </c>
      <c r="P2775" s="65" t="str">
        <f t="shared" si="3695"/>
        <v/>
      </c>
      <c r="Q2775" s="65" t="str">
        <f t="shared" si="3695"/>
        <v/>
      </c>
      <c r="R2775" s="65" t="str">
        <f t="shared" si="3695"/>
        <v/>
      </c>
      <c r="S2775" s="65" t="str">
        <f t="shared" si="3695"/>
        <v/>
      </c>
      <c r="T2775" s="65" t="str">
        <f t="shared" si="3695"/>
        <v/>
      </c>
      <c r="U2775" s="65" t="str">
        <f t="shared" si="3695"/>
        <v/>
      </c>
      <c r="V2775" s="65" t="str">
        <f t="shared" si="3695"/>
        <v/>
      </c>
      <c r="W2775" s="65" t="str">
        <f t="shared" si="3695"/>
        <v/>
      </c>
      <c r="X2775" s="65" t="str">
        <f t="shared" si="3695"/>
        <v/>
      </c>
      <c r="Y2775" s="65" t="str">
        <f t="shared" si="3695"/>
        <v/>
      </c>
      <c r="Z2775" s="65" t="str">
        <f t="shared" si="3695"/>
        <v/>
      </c>
    </row>
    <row r="2776">
      <c r="B2776" s="23"/>
      <c r="C2776" s="9"/>
      <c r="D2776" s="9"/>
      <c r="E2776" s="9"/>
      <c r="F2776" s="2"/>
      <c r="G2776" s="3"/>
      <c r="I2776" s="64" t="str">
        <f t="shared" si="4"/>
        <v/>
      </c>
      <c r="J2776" s="13" t="str">
        <f t="shared" si="1840"/>
        <v/>
      </c>
      <c r="K2776" s="13" t="str">
        <f t="shared" si="1879"/>
        <v/>
      </c>
      <c r="L2776" s="65" t="str">
        <f t="shared" ref="L2776:Z2776" si="3696">if($E2776="","",if($E2776="Injured",if(and(L$1=year(today()),L$1&lt;=$I2776,L$1&gt;=$H2776),0,if(and(L$1&lt;=$I2776,L$1&gt;=$H2776),$F2776,"")),if($E2776="Dropped",if(and(L$1&lt;=$I2776,L$1&gt;=$H2776),if(Year($D2776)=L$1,$F2776*0.8,if((year($D2776)+1)=L$1,$F2776*0.6,$F2776*0.4)) ,""),if($E2776="Minors",0,if($E2776="FA Contract",if(and(L$1&lt;=$I2776,L$1&gt;=$H2776),$F2776,""),if($E2776="YP Contract",if(L$1=$H2776,500000,if(L$1=($H2776+1),1000000,if(L$1=($H2776+2),1500000,"")))))))))</f>
        <v/>
      </c>
      <c r="M2776" s="65" t="str">
        <f t="shared" si="3696"/>
        <v/>
      </c>
      <c r="N2776" s="65" t="str">
        <f t="shared" si="3696"/>
        <v/>
      </c>
      <c r="O2776" s="65" t="str">
        <f t="shared" si="3696"/>
        <v/>
      </c>
      <c r="P2776" s="65" t="str">
        <f t="shared" si="3696"/>
        <v/>
      </c>
      <c r="Q2776" s="65" t="str">
        <f t="shared" si="3696"/>
        <v/>
      </c>
      <c r="R2776" s="65" t="str">
        <f t="shared" si="3696"/>
        <v/>
      </c>
      <c r="S2776" s="65" t="str">
        <f t="shared" si="3696"/>
        <v/>
      </c>
      <c r="T2776" s="65" t="str">
        <f t="shared" si="3696"/>
        <v/>
      </c>
      <c r="U2776" s="65" t="str">
        <f t="shared" si="3696"/>
        <v/>
      </c>
      <c r="V2776" s="65" t="str">
        <f t="shared" si="3696"/>
        <v/>
      </c>
      <c r="W2776" s="65" t="str">
        <f t="shared" si="3696"/>
        <v/>
      </c>
      <c r="X2776" s="65" t="str">
        <f t="shared" si="3696"/>
        <v/>
      </c>
      <c r="Y2776" s="65" t="str">
        <f t="shared" si="3696"/>
        <v/>
      </c>
      <c r="Z2776" s="65" t="str">
        <f t="shared" si="3696"/>
        <v/>
      </c>
    </row>
    <row r="2777">
      <c r="B2777" s="23"/>
      <c r="C2777" s="9"/>
      <c r="D2777" s="9"/>
      <c r="E2777" s="9"/>
      <c r="F2777" s="2"/>
      <c r="G2777" s="3"/>
      <c r="I2777" s="64" t="str">
        <f t="shared" si="4"/>
        <v/>
      </c>
      <c r="J2777" s="13" t="str">
        <f t="shared" si="1840"/>
        <v/>
      </c>
      <c r="K2777" s="13" t="str">
        <f t="shared" si="1879"/>
        <v/>
      </c>
      <c r="L2777" s="65" t="str">
        <f t="shared" ref="L2777:Z2777" si="3697">if($E2777="","",if($E2777="Injured",if(and(L$1=year(today()),L$1&lt;=$I2777,L$1&gt;=$H2777),0,if(and(L$1&lt;=$I2777,L$1&gt;=$H2777),$F2777,"")),if($E2777="Dropped",if(and(L$1&lt;=$I2777,L$1&gt;=$H2777),if(Year($D2777)=L$1,$F2777*0.8,if((year($D2777)+1)=L$1,$F2777*0.6,$F2777*0.4)) ,""),if($E2777="Minors",0,if($E2777="FA Contract",if(and(L$1&lt;=$I2777,L$1&gt;=$H2777),$F2777,""),if($E2777="YP Contract",if(L$1=$H2777,500000,if(L$1=($H2777+1),1000000,if(L$1=($H2777+2),1500000,"")))))))))</f>
        <v/>
      </c>
      <c r="M2777" s="65" t="str">
        <f t="shared" si="3697"/>
        <v/>
      </c>
      <c r="N2777" s="65" t="str">
        <f t="shared" si="3697"/>
        <v/>
      </c>
      <c r="O2777" s="65" t="str">
        <f t="shared" si="3697"/>
        <v/>
      </c>
      <c r="P2777" s="65" t="str">
        <f t="shared" si="3697"/>
        <v/>
      </c>
      <c r="Q2777" s="65" t="str">
        <f t="shared" si="3697"/>
        <v/>
      </c>
      <c r="R2777" s="65" t="str">
        <f t="shared" si="3697"/>
        <v/>
      </c>
      <c r="S2777" s="65" t="str">
        <f t="shared" si="3697"/>
        <v/>
      </c>
      <c r="T2777" s="65" t="str">
        <f t="shared" si="3697"/>
        <v/>
      </c>
      <c r="U2777" s="65" t="str">
        <f t="shared" si="3697"/>
        <v/>
      </c>
      <c r="V2777" s="65" t="str">
        <f t="shared" si="3697"/>
        <v/>
      </c>
      <c r="W2777" s="65" t="str">
        <f t="shared" si="3697"/>
        <v/>
      </c>
      <c r="X2777" s="65" t="str">
        <f t="shared" si="3697"/>
        <v/>
      </c>
      <c r="Y2777" s="65" t="str">
        <f t="shared" si="3697"/>
        <v/>
      </c>
      <c r="Z2777" s="65" t="str">
        <f t="shared" si="3697"/>
        <v/>
      </c>
    </row>
    <row r="2778">
      <c r="B2778" s="23"/>
      <c r="C2778" s="9"/>
      <c r="D2778" s="9"/>
      <c r="E2778" s="9"/>
      <c r="F2778" s="2"/>
      <c r="G2778" s="3"/>
      <c r="I2778" s="64" t="str">
        <f t="shared" si="4"/>
        <v/>
      </c>
      <c r="J2778" s="13" t="str">
        <f t="shared" si="1840"/>
        <v/>
      </c>
      <c r="K2778" s="13" t="str">
        <f t="shared" si="1879"/>
        <v/>
      </c>
      <c r="L2778" s="65" t="str">
        <f t="shared" ref="L2778:Z2778" si="3698">if($E2778="","",if($E2778="Injured",if(and(L$1=year(today()),L$1&lt;=$I2778,L$1&gt;=$H2778),0,if(and(L$1&lt;=$I2778,L$1&gt;=$H2778),$F2778,"")),if($E2778="Dropped",if(and(L$1&lt;=$I2778,L$1&gt;=$H2778),if(Year($D2778)=L$1,$F2778*0.8,if((year($D2778)+1)=L$1,$F2778*0.6,$F2778*0.4)) ,""),if($E2778="Minors",0,if($E2778="FA Contract",if(and(L$1&lt;=$I2778,L$1&gt;=$H2778),$F2778,""),if($E2778="YP Contract",if(L$1=$H2778,500000,if(L$1=($H2778+1),1000000,if(L$1=($H2778+2),1500000,"")))))))))</f>
        <v/>
      </c>
      <c r="M2778" s="65" t="str">
        <f t="shared" si="3698"/>
        <v/>
      </c>
      <c r="N2778" s="65" t="str">
        <f t="shared" si="3698"/>
        <v/>
      </c>
      <c r="O2778" s="65" t="str">
        <f t="shared" si="3698"/>
        <v/>
      </c>
      <c r="P2778" s="65" t="str">
        <f t="shared" si="3698"/>
        <v/>
      </c>
      <c r="Q2778" s="65" t="str">
        <f t="shared" si="3698"/>
        <v/>
      </c>
      <c r="R2778" s="65" t="str">
        <f t="shared" si="3698"/>
        <v/>
      </c>
      <c r="S2778" s="65" t="str">
        <f t="shared" si="3698"/>
        <v/>
      </c>
      <c r="T2778" s="65" t="str">
        <f t="shared" si="3698"/>
        <v/>
      </c>
      <c r="U2778" s="65" t="str">
        <f t="shared" si="3698"/>
        <v/>
      </c>
      <c r="V2778" s="65" t="str">
        <f t="shared" si="3698"/>
        <v/>
      </c>
      <c r="W2778" s="65" t="str">
        <f t="shared" si="3698"/>
        <v/>
      </c>
      <c r="X2778" s="65" t="str">
        <f t="shared" si="3698"/>
        <v/>
      </c>
      <c r="Y2778" s="65" t="str">
        <f t="shared" si="3698"/>
        <v/>
      </c>
      <c r="Z2778" s="65" t="str">
        <f t="shared" si="3698"/>
        <v/>
      </c>
    </row>
    <row r="2779">
      <c r="B2779" s="23"/>
      <c r="C2779" s="9"/>
      <c r="D2779" s="9"/>
      <c r="E2779" s="9"/>
      <c r="F2779" s="2"/>
      <c r="G2779" s="3"/>
      <c r="I2779" s="64" t="str">
        <f t="shared" si="4"/>
        <v/>
      </c>
      <c r="J2779" s="13" t="str">
        <f t="shared" si="1840"/>
        <v/>
      </c>
      <c r="K2779" s="13" t="str">
        <f t="shared" si="1879"/>
        <v/>
      </c>
      <c r="L2779" s="65" t="str">
        <f t="shared" ref="L2779:Z2779" si="3699">if($E2779="","",if($E2779="Injured",if(and(L$1=year(today()),L$1&lt;=$I2779,L$1&gt;=$H2779),0,if(and(L$1&lt;=$I2779,L$1&gt;=$H2779),$F2779,"")),if($E2779="Dropped",if(and(L$1&lt;=$I2779,L$1&gt;=$H2779),if(Year($D2779)=L$1,$F2779*0.8,if((year($D2779)+1)=L$1,$F2779*0.6,$F2779*0.4)) ,""),if($E2779="Minors",0,if($E2779="FA Contract",if(and(L$1&lt;=$I2779,L$1&gt;=$H2779),$F2779,""),if($E2779="YP Contract",if(L$1=$H2779,500000,if(L$1=($H2779+1),1000000,if(L$1=($H2779+2),1500000,"")))))))))</f>
        <v/>
      </c>
      <c r="M2779" s="65" t="str">
        <f t="shared" si="3699"/>
        <v/>
      </c>
      <c r="N2779" s="65" t="str">
        <f t="shared" si="3699"/>
        <v/>
      </c>
      <c r="O2779" s="65" t="str">
        <f t="shared" si="3699"/>
        <v/>
      </c>
      <c r="P2779" s="65" t="str">
        <f t="shared" si="3699"/>
        <v/>
      </c>
      <c r="Q2779" s="65" t="str">
        <f t="shared" si="3699"/>
        <v/>
      </c>
      <c r="R2779" s="65" t="str">
        <f t="shared" si="3699"/>
        <v/>
      </c>
      <c r="S2779" s="65" t="str">
        <f t="shared" si="3699"/>
        <v/>
      </c>
      <c r="T2779" s="65" t="str">
        <f t="shared" si="3699"/>
        <v/>
      </c>
      <c r="U2779" s="65" t="str">
        <f t="shared" si="3699"/>
        <v/>
      </c>
      <c r="V2779" s="65" t="str">
        <f t="shared" si="3699"/>
        <v/>
      </c>
      <c r="W2779" s="65" t="str">
        <f t="shared" si="3699"/>
        <v/>
      </c>
      <c r="X2779" s="65" t="str">
        <f t="shared" si="3699"/>
        <v/>
      </c>
      <c r="Y2779" s="65" t="str">
        <f t="shared" si="3699"/>
        <v/>
      </c>
      <c r="Z2779" s="65" t="str">
        <f t="shared" si="3699"/>
        <v/>
      </c>
    </row>
    <row r="2780">
      <c r="B2780" s="23"/>
      <c r="C2780" s="9"/>
      <c r="D2780" s="9"/>
      <c r="E2780" s="9"/>
      <c r="F2780" s="2"/>
      <c r="G2780" s="3"/>
      <c r="I2780" s="64" t="str">
        <f t="shared" si="4"/>
        <v/>
      </c>
      <c r="J2780" s="13" t="str">
        <f t="shared" si="1840"/>
        <v/>
      </c>
      <c r="K2780" s="13" t="str">
        <f t="shared" si="1879"/>
        <v/>
      </c>
      <c r="L2780" s="65" t="str">
        <f t="shared" ref="L2780:Z2780" si="3700">if($E2780="","",if($E2780="Injured",if(and(L$1=year(today()),L$1&lt;=$I2780,L$1&gt;=$H2780),0,if(and(L$1&lt;=$I2780,L$1&gt;=$H2780),$F2780,"")),if($E2780="Dropped",if(and(L$1&lt;=$I2780,L$1&gt;=$H2780),if(Year($D2780)=L$1,$F2780*0.8,if((year($D2780)+1)=L$1,$F2780*0.6,$F2780*0.4)) ,""),if($E2780="Minors",0,if($E2780="FA Contract",if(and(L$1&lt;=$I2780,L$1&gt;=$H2780),$F2780,""),if($E2780="YP Contract",if(L$1=$H2780,500000,if(L$1=($H2780+1),1000000,if(L$1=($H2780+2),1500000,"")))))))))</f>
        <v/>
      </c>
      <c r="M2780" s="65" t="str">
        <f t="shared" si="3700"/>
        <v/>
      </c>
      <c r="N2780" s="65" t="str">
        <f t="shared" si="3700"/>
        <v/>
      </c>
      <c r="O2780" s="65" t="str">
        <f t="shared" si="3700"/>
        <v/>
      </c>
      <c r="P2780" s="65" t="str">
        <f t="shared" si="3700"/>
        <v/>
      </c>
      <c r="Q2780" s="65" t="str">
        <f t="shared" si="3700"/>
        <v/>
      </c>
      <c r="R2780" s="65" t="str">
        <f t="shared" si="3700"/>
        <v/>
      </c>
      <c r="S2780" s="65" t="str">
        <f t="shared" si="3700"/>
        <v/>
      </c>
      <c r="T2780" s="65" t="str">
        <f t="shared" si="3700"/>
        <v/>
      </c>
      <c r="U2780" s="65" t="str">
        <f t="shared" si="3700"/>
        <v/>
      </c>
      <c r="V2780" s="65" t="str">
        <f t="shared" si="3700"/>
        <v/>
      </c>
      <c r="W2780" s="65" t="str">
        <f t="shared" si="3700"/>
        <v/>
      </c>
      <c r="X2780" s="65" t="str">
        <f t="shared" si="3700"/>
        <v/>
      </c>
      <c r="Y2780" s="65" t="str">
        <f t="shared" si="3700"/>
        <v/>
      </c>
      <c r="Z2780" s="65" t="str">
        <f t="shared" si="3700"/>
        <v/>
      </c>
    </row>
    <row r="2781">
      <c r="B2781" s="23"/>
      <c r="C2781" s="9"/>
      <c r="D2781" s="9"/>
      <c r="E2781" s="9"/>
      <c r="F2781" s="2"/>
      <c r="G2781" s="3"/>
      <c r="I2781" s="64" t="str">
        <f t="shared" si="4"/>
        <v/>
      </c>
      <c r="J2781" s="13" t="str">
        <f t="shared" si="1840"/>
        <v/>
      </c>
      <c r="K2781" s="13" t="str">
        <f t="shared" si="1879"/>
        <v/>
      </c>
      <c r="L2781" s="65" t="str">
        <f t="shared" ref="L2781:Z2781" si="3701">if($E2781="","",if($E2781="Injured",if(and(L$1=year(today()),L$1&lt;=$I2781,L$1&gt;=$H2781),0,if(and(L$1&lt;=$I2781,L$1&gt;=$H2781),$F2781,"")),if($E2781="Dropped",if(and(L$1&lt;=$I2781,L$1&gt;=$H2781),if(Year($D2781)=L$1,$F2781*0.8,if((year($D2781)+1)=L$1,$F2781*0.6,$F2781*0.4)) ,""),if($E2781="Minors",0,if($E2781="FA Contract",if(and(L$1&lt;=$I2781,L$1&gt;=$H2781),$F2781,""),if($E2781="YP Contract",if(L$1=$H2781,500000,if(L$1=($H2781+1),1000000,if(L$1=($H2781+2),1500000,"")))))))))</f>
        <v/>
      </c>
      <c r="M2781" s="65" t="str">
        <f t="shared" si="3701"/>
        <v/>
      </c>
      <c r="N2781" s="65" t="str">
        <f t="shared" si="3701"/>
        <v/>
      </c>
      <c r="O2781" s="65" t="str">
        <f t="shared" si="3701"/>
        <v/>
      </c>
      <c r="P2781" s="65" t="str">
        <f t="shared" si="3701"/>
        <v/>
      </c>
      <c r="Q2781" s="65" t="str">
        <f t="shared" si="3701"/>
        <v/>
      </c>
      <c r="R2781" s="65" t="str">
        <f t="shared" si="3701"/>
        <v/>
      </c>
      <c r="S2781" s="65" t="str">
        <f t="shared" si="3701"/>
        <v/>
      </c>
      <c r="T2781" s="65" t="str">
        <f t="shared" si="3701"/>
        <v/>
      </c>
      <c r="U2781" s="65" t="str">
        <f t="shared" si="3701"/>
        <v/>
      </c>
      <c r="V2781" s="65" t="str">
        <f t="shared" si="3701"/>
        <v/>
      </c>
      <c r="W2781" s="65" t="str">
        <f t="shared" si="3701"/>
        <v/>
      </c>
      <c r="X2781" s="65" t="str">
        <f t="shared" si="3701"/>
        <v/>
      </c>
      <c r="Y2781" s="65" t="str">
        <f t="shared" si="3701"/>
        <v/>
      </c>
      <c r="Z2781" s="65" t="str">
        <f t="shared" si="3701"/>
        <v/>
      </c>
    </row>
    <row r="2782">
      <c r="B2782" s="23"/>
      <c r="C2782" s="9"/>
      <c r="D2782" s="9"/>
      <c r="E2782" s="9"/>
      <c r="F2782" s="2"/>
      <c r="G2782" s="3"/>
      <c r="I2782" s="64" t="str">
        <f t="shared" si="4"/>
        <v/>
      </c>
      <c r="J2782" s="13" t="str">
        <f t="shared" si="1840"/>
        <v/>
      </c>
      <c r="K2782" s="13" t="str">
        <f t="shared" si="1879"/>
        <v/>
      </c>
      <c r="L2782" s="65" t="str">
        <f t="shared" ref="L2782:Z2782" si="3702">if($E2782="","",if($E2782="Injured",if(and(L$1=year(today()),L$1&lt;=$I2782,L$1&gt;=$H2782),0,if(and(L$1&lt;=$I2782,L$1&gt;=$H2782),$F2782,"")),if($E2782="Dropped",if(and(L$1&lt;=$I2782,L$1&gt;=$H2782),if(Year($D2782)=L$1,$F2782*0.8,if((year($D2782)+1)=L$1,$F2782*0.6,$F2782*0.4)) ,""),if($E2782="Minors",0,if($E2782="FA Contract",if(and(L$1&lt;=$I2782,L$1&gt;=$H2782),$F2782,""),if($E2782="YP Contract",if(L$1=$H2782,500000,if(L$1=($H2782+1),1000000,if(L$1=($H2782+2),1500000,"")))))))))</f>
        <v/>
      </c>
      <c r="M2782" s="65" t="str">
        <f t="shared" si="3702"/>
        <v/>
      </c>
      <c r="N2782" s="65" t="str">
        <f t="shared" si="3702"/>
        <v/>
      </c>
      <c r="O2782" s="65" t="str">
        <f t="shared" si="3702"/>
        <v/>
      </c>
      <c r="P2782" s="65" t="str">
        <f t="shared" si="3702"/>
        <v/>
      </c>
      <c r="Q2782" s="65" t="str">
        <f t="shared" si="3702"/>
        <v/>
      </c>
      <c r="R2782" s="65" t="str">
        <f t="shared" si="3702"/>
        <v/>
      </c>
      <c r="S2782" s="65" t="str">
        <f t="shared" si="3702"/>
        <v/>
      </c>
      <c r="T2782" s="65" t="str">
        <f t="shared" si="3702"/>
        <v/>
      </c>
      <c r="U2782" s="65" t="str">
        <f t="shared" si="3702"/>
        <v/>
      </c>
      <c r="V2782" s="65" t="str">
        <f t="shared" si="3702"/>
        <v/>
      </c>
      <c r="W2782" s="65" t="str">
        <f t="shared" si="3702"/>
        <v/>
      </c>
      <c r="X2782" s="65" t="str">
        <f t="shared" si="3702"/>
        <v/>
      </c>
      <c r="Y2782" s="65" t="str">
        <f t="shared" si="3702"/>
        <v/>
      </c>
      <c r="Z2782" s="65" t="str">
        <f t="shared" si="3702"/>
        <v/>
      </c>
    </row>
    <row r="2783">
      <c r="B2783" s="23"/>
      <c r="C2783" s="9"/>
      <c r="D2783" s="9"/>
      <c r="E2783" s="9"/>
      <c r="F2783" s="2"/>
      <c r="G2783" s="3"/>
      <c r="I2783" s="64" t="str">
        <f t="shared" si="4"/>
        <v/>
      </c>
      <c r="J2783" s="13" t="str">
        <f t="shared" si="1840"/>
        <v/>
      </c>
      <c r="K2783" s="13" t="str">
        <f t="shared" si="1879"/>
        <v/>
      </c>
      <c r="L2783" s="65" t="str">
        <f t="shared" ref="L2783:Z2783" si="3703">if($E2783="","",if($E2783="Injured",if(and(L$1=year(today()),L$1&lt;=$I2783,L$1&gt;=$H2783),0,if(and(L$1&lt;=$I2783,L$1&gt;=$H2783),$F2783,"")),if($E2783="Dropped",if(and(L$1&lt;=$I2783,L$1&gt;=$H2783),if(Year($D2783)=L$1,$F2783*0.8,if((year($D2783)+1)=L$1,$F2783*0.6,$F2783*0.4)) ,""),if($E2783="Minors",0,if($E2783="FA Contract",if(and(L$1&lt;=$I2783,L$1&gt;=$H2783),$F2783,""),if($E2783="YP Contract",if(L$1=$H2783,500000,if(L$1=($H2783+1),1000000,if(L$1=($H2783+2),1500000,"")))))))))</f>
        <v/>
      </c>
      <c r="M2783" s="65" t="str">
        <f t="shared" si="3703"/>
        <v/>
      </c>
      <c r="N2783" s="65" t="str">
        <f t="shared" si="3703"/>
        <v/>
      </c>
      <c r="O2783" s="65" t="str">
        <f t="shared" si="3703"/>
        <v/>
      </c>
      <c r="P2783" s="65" t="str">
        <f t="shared" si="3703"/>
        <v/>
      </c>
      <c r="Q2783" s="65" t="str">
        <f t="shared" si="3703"/>
        <v/>
      </c>
      <c r="R2783" s="65" t="str">
        <f t="shared" si="3703"/>
        <v/>
      </c>
      <c r="S2783" s="65" t="str">
        <f t="shared" si="3703"/>
        <v/>
      </c>
      <c r="T2783" s="65" t="str">
        <f t="shared" si="3703"/>
        <v/>
      </c>
      <c r="U2783" s="65" t="str">
        <f t="shared" si="3703"/>
        <v/>
      </c>
      <c r="V2783" s="65" t="str">
        <f t="shared" si="3703"/>
        <v/>
      </c>
      <c r="W2783" s="65" t="str">
        <f t="shared" si="3703"/>
        <v/>
      </c>
      <c r="X2783" s="65" t="str">
        <f t="shared" si="3703"/>
        <v/>
      </c>
      <c r="Y2783" s="65" t="str">
        <f t="shared" si="3703"/>
        <v/>
      </c>
      <c r="Z2783" s="65" t="str">
        <f t="shared" si="3703"/>
        <v/>
      </c>
    </row>
    <row r="2784">
      <c r="B2784" s="23"/>
      <c r="C2784" s="9"/>
      <c r="D2784" s="9"/>
      <c r="E2784" s="9"/>
      <c r="F2784" s="2"/>
      <c r="G2784" s="3"/>
      <c r="I2784" s="64" t="str">
        <f t="shared" si="4"/>
        <v/>
      </c>
      <c r="J2784" s="13" t="str">
        <f t="shared" si="1840"/>
        <v/>
      </c>
      <c r="K2784" s="13" t="str">
        <f t="shared" si="1879"/>
        <v/>
      </c>
      <c r="L2784" s="65" t="str">
        <f t="shared" ref="L2784:Z2784" si="3704">if($E2784="","",if($E2784="Injured",if(and(L$1=year(today()),L$1&lt;=$I2784,L$1&gt;=$H2784),0,if(and(L$1&lt;=$I2784,L$1&gt;=$H2784),$F2784,"")),if($E2784="Dropped",if(and(L$1&lt;=$I2784,L$1&gt;=$H2784),if(Year($D2784)=L$1,$F2784*0.8,if((year($D2784)+1)=L$1,$F2784*0.6,$F2784*0.4)) ,""),if($E2784="Minors",0,if($E2784="FA Contract",if(and(L$1&lt;=$I2784,L$1&gt;=$H2784),$F2784,""),if($E2784="YP Contract",if(L$1=$H2784,500000,if(L$1=($H2784+1),1000000,if(L$1=($H2784+2),1500000,"")))))))))</f>
        <v/>
      </c>
      <c r="M2784" s="65" t="str">
        <f t="shared" si="3704"/>
        <v/>
      </c>
      <c r="N2784" s="65" t="str">
        <f t="shared" si="3704"/>
        <v/>
      </c>
      <c r="O2784" s="65" t="str">
        <f t="shared" si="3704"/>
        <v/>
      </c>
      <c r="P2784" s="65" t="str">
        <f t="shared" si="3704"/>
        <v/>
      </c>
      <c r="Q2784" s="65" t="str">
        <f t="shared" si="3704"/>
        <v/>
      </c>
      <c r="R2784" s="65" t="str">
        <f t="shared" si="3704"/>
        <v/>
      </c>
      <c r="S2784" s="65" t="str">
        <f t="shared" si="3704"/>
        <v/>
      </c>
      <c r="T2784" s="65" t="str">
        <f t="shared" si="3704"/>
        <v/>
      </c>
      <c r="U2784" s="65" t="str">
        <f t="shared" si="3704"/>
        <v/>
      </c>
      <c r="V2784" s="65" t="str">
        <f t="shared" si="3704"/>
        <v/>
      </c>
      <c r="W2784" s="65" t="str">
        <f t="shared" si="3704"/>
        <v/>
      </c>
      <c r="X2784" s="65" t="str">
        <f t="shared" si="3704"/>
        <v/>
      </c>
      <c r="Y2784" s="65" t="str">
        <f t="shared" si="3704"/>
        <v/>
      </c>
      <c r="Z2784" s="65" t="str">
        <f t="shared" si="3704"/>
        <v/>
      </c>
    </row>
    <row r="2785">
      <c r="B2785" s="23"/>
      <c r="C2785" s="9"/>
      <c r="D2785" s="9"/>
      <c r="E2785" s="9"/>
      <c r="F2785" s="2"/>
      <c r="G2785" s="3"/>
      <c r="I2785" s="64" t="str">
        <f t="shared" si="4"/>
        <v/>
      </c>
      <c r="J2785" s="13" t="str">
        <f t="shared" si="1840"/>
        <v/>
      </c>
      <c r="K2785" s="13" t="str">
        <f t="shared" si="1879"/>
        <v/>
      </c>
      <c r="L2785" s="65" t="str">
        <f t="shared" ref="L2785:Z2785" si="3705">if($E2785="","",if($E2785="Injured",if(and(L$1=year(today()),L$1&lt;=$I2785,L$1&gt;=$H2785),0,if(and(L$1&lt;=$I2785,L$1&gt;=$H2785),$F2785,"")),if($E2785="Dropped",if(and(L$1&lt;=$I2785,L$1&gt;=$H2785),if(Year($D2785)=L$1,$F2785*0.8,if((year($D2785)+1)=L$1,$F2785*0.6,$F2785*0.4)) ,""),if($E2785="Minors",0,if($E2785="FA Contract",if(and(L$1&lt;=$I2785,L$1&gt;=$H2785),$F2785,""),if($E2785="YP Contract",if(L$1=$H2785,500000,if(L$1=($H2785+1),1000000,if(L$1=($H2785+2),1500000,"")))))))))</f>
        <v/>
      </c>
      <c r="M2785" s="65" t="str">
        <f t="shared" si="3705"/>
        <v/>
      </c>
      <c r="N2785" s="65" t="str">
        <f t="shared" si="3705"/>
        <v/>
      </c>
      <c r="O2785" s="65" t="str">
        <f t="shared" si="3705"/>
        <v/>
      </c>
      <c r="P2785" s="65" t="str">
        <f t="shared" si="3705"/>
        <v/>
      </c>
      <c r="Q2785" s="65" t="str">
        <f t="shared" si="3705"/>
        <v/>
      </c>
      <c r="R2785" s="65" t="str">
        <f t="shared" si="3705"/>
        <v/>
      </c>
      <c r="S2785" s="65" t="str">
        <f t="shared" si="3705"/>
        <v/>
      </c>
      <c r="T2785" s="65" t="str">
        <f t="shared" si="3705"/>
        <v/>
      </c>
      <c r="U2785" s="65" t="str">
        <f t="shared" si="3705"/>
        <v/>
      </c>
      <c r="V2785" s="65" t="str">
        <f t="shared" si="3705"/>
        <v/>
      </c>
      <c r="W2785" s="65" t="str">
        <f t="shared" si="3705"/>
        <v/>
      </c>
      <c r="X2785" s="65" t="str">
        <f t="shared" si="3705"/>
        <v/>
      </c>
      <c r="Y2785" s="65" t="str">
        <f t="shared" si="3705"/>
        <v/>
      </c>
      <c r="Z2785" s="65" t="str">
        <f t="shared" si="3705"/>
        <v/>
      </c>
    </row>
    <row r="2786">
      <c r="B2786" s="23"/>
      <c r="C2786" s="9"/>
      <c r="D2786" s="9"/>
      <c r="E2786" s="9"/>
      <c r="F2786" s="2"/>
      <c r="G2786" s="3"/>
      <c r="I2786" s="64" t="str">
        <f t="shared" si="4"/>
        <v/>
      </c>
      <c r="J2786" s="13" t="str">
        <f t="shared" si="1840"/>
        <v/>
      </c>
      <c r="K2786" s="13" t="str">
        <f t="shared" si="1879"/>
        <v/>
      </c>
      <c r="L2786" s="65" t="str">
        <f t="shared" ref="L2786:Z2786" si="3706">if($E2786="","",if($E2786="Injured",if(and(L$1=year(today()),L$1&lt;=$I2786,L$1&gt;=$H2786),0,if(and(L$1&lt;=$I2786,L$1&gt;=$H2786),$F2786,"")),if($E2786="Dropped",if(and(L$1&lt;=$I2786,L$1&gt;=$H2786),if(Year($D2786)=L$1,$F2786*0.8,if((year($D2786)+1)=L$1,$F2786*0.6,$F2786*0.4)) ,""),if($E2786="Minors",0,if($E2786="FA Contract",if(and(L$1&lt;=$I2786,L$1&gt;=$H2786),$F2786,""),if($E2786="YP Contract",if(L$1=$H2786,500000,if(L$1=($H2786+1),1000000,if(L$1=($H2786+2),1500000,"")))))))))</f>
        <v/>
      </c>
      <c r="M2786" s="65" t="str">
        <f t="shared" si="3706"/>
        <v/>
      </c>
      <c r="N2786" s="65" t="str">
        <f t="shared" si="3706"/>
        <v/>
      </c>
      <c r="O2786" s="65" t="str">
        <f t="shared" si="3706"/>
        <v/>
      </c>
      <c r="P2786" s="65" t="str">
        <f t="shared" si="3706"/>
        <v/>
      </c>
      <c r="Q2786" s="65" t="str">
        <f t="shared" si="3706"/>
        <v/>
      </c>
      <c r="R2786" s="65" t="str">
        <f t="shared" si="3706"/>
        <v/>
      </c>
      <c r="S2786" s="65" t="str">
        <f t="shared" si="3706"/>
        <v/>
      </c>
      <c r="T2786" s="65" t="str">
        <f t="shared" si="3706"/>
        <v/>
      </c>
      <c r="U2786" s="65" t="str">
        <f t="shared" si="3706"/>
        <v/>
      </c>
      <c r="V2786" s="65" t="str">
        <f t="shared" si="3706"/>
        <v/>
      </c>
      <c r="W2786" s="65" t="str">
        <f t="shared" si="3706"/>
        <v/>
      </c>
      <c r="X2786" s="65" t="str">
        <f t="shared" si="3706"/>
        <v/>
      </c>
      <c r="Y2786" s="65" t="str">
        <f t="shared" si="3706"/>
        <v/>
      </c>
      <c r="Z2786" s="65" t="str">
        <f t="shared" si="3706"/>
        <v/>
      </c>
    </row>
    <row r="2787">
      <c r="B2787" s="23"/>
      <c r="C2787" s="9"/>
      <c r="D2787" s="9"/>
      <c r="E2787" s="9"/>
      <c r="F2787" s="2"/>
      <c r="G2787" s="3"/>
      <c r="I2787" s="64" t="str">
        <f t="shared" si="4"/>
        <v/>
      </c>
      <c r="J2787" s="13" t="str">
        <f t="shared" si="1840"/>
        <v/>
      </c>
      <c r="K2787" s="13" t="str">
        <f t="shared" si="1879"/>
        <v/>
      </c>
      <c r="L2787" s="65" t="str">
        <f t="shared" ref="L2787:Z2787" si="3707">if($E2787="","",if($E2787="Injured",if(and(L$1=year(today()),L$1&lt;=$I2787,L$1&gt;=$H2787),0,if(and(L$1&lt;=$I2787,L$1&gt;=$H2787),$F2787,"")),if($E2787="Dropped",if(and(L$1&lt;=$I2787,L$1&gt;=$H2787),if(Year($D2787)=L$1,$F2787*0.8,if((year($D2787)+1)=L$1,$F2787*0.6,$F2787*0.4)) ,""),if($E2787="Minors",0,if($E2787="FA Contract",if(and(L$1&lt;=$I2787,L$1&gt;=$H2787),$F2787,""),if($E2787="YP Contract",if(L$1=$H2787,500000,if(L$1=($H2787+1),1000000,if(L$1=($H2787+2),1500000,"")))))))))</f>
        <v/>
      </c>
      <c r="M2787" s="65" t="str">
        <f t="shared" si="3707"/>
        <v/>
      </c>
      <c r="N2787" s="65" t="str">
        <f t="shared" si="3707"/>
        <v/>
      </c>
      <c r="O2787" s="65" t="str">
        <f t="shared" si="3707"/>
        <v/>
      </c>
      <c r="P2787" s="65" t="str">
        <f t="shared" si="3707"/>
        <v/>
      </c>
      <c r="Q2787" s="65" t="str">
        <f t="shared" si="3707"/>
        <v/>
      </c>
      <c r="R2787" s="65" t="str">
        <f t="shared" si="3707"/>
        <v/>
      </c>
      <c r="S2787" s="65" t="str">
        <f t="shared" si="3707"/>
        <v/>
      </c>
      <c r="T2787" s="65" t="str">
        <f t="shared" si="3707"/>
        <v/>
      </c>
      <c r="U2787" s="65" t="str">
        <f t="shared" si="3707"/>
        <v/>
      </c>
      <c r="V2787" s="65" t="str">
        <f t="shared" si="3707"/>
        <v/>
      </c>
      <c r="W2787" s="65" t="str">
        <f t="shared" si="3707"/>
        <v/>
      </c>
      <c r="X2787" s="65" t="str">
        <f t="shared" si="3707"/>
        <v/>
      </c>
      <c r="Y2787" s="65" t="str">
        <f t="shared" si="3707"/>
        <v/>
      </c>
      <c r="Z2787" s="65" t="str">
        <f t="shared" si="3707"/>
        <v/>
      </c>
    </row>
    <row r="2788">
      <c r="B2788" s="23"/>
      <c r="C2788" s="9"/>
      <c r="D2788" s="9"/>
      <c r="E2788" s="9"/>
      <c r="F2788" s="2"/>
      <c r="G2788" s="3"/>
      <c r="I2788" s="64" t="str">
        <f t="shared" si="4"/>
        <v/>
      </c>
      <c r="J2788" s="13" t="str">
        <f t="shared" si="1840"/>
        <v/>
      </c>
      <c r="K2788" s="13" t="str">
        <f t="shared" si="1879"/>
        <v/>
      </c>
      <c r="L2788" s="65" t="str">
        <f t="shared" ref="L2788:Z2788" si="3708">if($E2788="","",if($E2788="Injured",if(and(L$1=year(today()),L$1&lt;=$I2788,L$1&gt;=$H2788),0,if(and(L$1&lt;=$I2788,L$1&gt;=$H2788),$F2788,"")),if($E2788="Dropped",if(and(L$1&lt;=$I2788,L$1&gt;=$H2788),if(Year($D2788)=L$1,$F2788*0.8,if((year($D2788)+1)=L$1,$F2788*0.6,$F2788*0.4)) ,""),if($E2788="Minors",0,if($E2788="FA Contract",if(and(L$1&lt;=$I2788,L$1&gt;=$H2788),$F2788,""),if($E2788="YP Contract",if(L$1=$H2788,500000,if(L$1=($H2788+1),1000000,if(L$1=($H2788+2),1500000,"")))))))))</f>
        <v/>
      </c>
      <c r="M2788" s="65" t="str">
        <f t="shared" si="3708"/>
        <v/>
      </c>
      <c r="N2788" s="65" t="str">
        <f t="shared" si="3708"/>
        <v/>
      </c>
      <c r="O2788" s="65" t="str">
        <f t="shared" si="3708"/>
        <v/>
      </c>
      <c r="P2788" s="65" t="str">
        <f t="shared" si="3708"/>
        <v/>
      </c>
      <c r="Q2788" s="65" t="str">
        <f t="shared" si="3708"/>
        <v/>
      </c>
      <c r="R2788" s="65" t="str">
        <f t="shared" si="3708"/>
        <v/>
      </c>
      <c r="S2788" s="65" t="str">
        <f t="shared" si="3708"/>
        <v/>
      </c>
      <c r="T2788" s="65" t="str">
        <f t="shared" si="3708"/>
        <v/>
      </c>
      <c r="U2788" s="65" t="str">
        <f t="shared" si="3708"/>
        <v/>
      </c>
      <c r="V2788" s="65" t="str">
        <f t="shared" si="3708"/>
        <v/>
      </c>
      <c r="W2788" s="65" t="str">
        <f t="shared" si="3708"/>
        <v/>
      </c>
      <c r="X2788" s="65" t="str">
        <f t="shared" si="3708"/>
        <v/>
      </c>
      <c r="Y2788" s="65" t="str">
        <f t="shared" si="3708"/>
        <v/>
      </c>
      <c r="Z2788" s="65" t="str">
        <f t="shared" si="3708"/>
        <v/>
      </c>
    </row>
    <row r="2789">
      <c r="B2789" s="23"/>
      <c r="C2789" s="9"/>
      <c r="D2789" s="9"/>
      <c r="E2789" s="9"/>
      <c r="F2789" s="2"/>
      <c r="G2789" s="3"/>
      <c r="I2789" s="64" t="str">
        <f t="shared" si="4"/>
        <v/>
      </c>
      <c r="J2789" s="13" t="str">
        <f t="shared" si="1840"/>
        <v/>
      </c>
      <c r="K2789" s="13" t="str">
        <f t="shared" si="1879"/>
        <v/>
      </c>
      <c r="L2789" s="65" t="str">
        <f t="shared" ref="L2789:Z2789" si="3709">if($E2789="","",if($E2789="Injured",if(and(L$1=year(today()),L$1&lt;=$I2789,L$1&gt;=$H2789),0,if(and(L$1&lt;=$I2789,L$1&gt;=$H2789),$F2789,"")),if($E2789="Dropped",if(and(L$1&lt;=$I2789,L$1&gt;=$H2789),if(Year($D2789)=L$1,$F2789*0.8,if((year($D2789)+1)=L$1,$F2789*0.6,$F2789*0.4)) ,""),if($E2789="Minors",0,if($E2789="FA Contract",if(and(L$1&lt;=$I2789,L$1&gt;=$H2789),$F2789,""),if($E2789="YP Contract",if(L$1=$H2789,500000,if(L$1=($H2789+1),1000000,if(L$1=($H2789+2),1500000,"")))))))))</f>
        <v/>
      </c>
      <c r="M2789" s="65" t="str">
        <f t="shared" si="3709"/>
        <v/>
      </c>
      <c r="N2789" s="65" t="str">
        <f t="shared" si="3709"/>
        <v/>
      </c>
      <c r="O2789" s="65" t="str">
        <f t="shared" si="3709"/>
        <v/>
      </c>
      <c r="P2789" s="65" t="str">
        <f t="shared" si="3709"/>
        <v/>
      </c>
      <c r="Q2789" s="65" t="str">
        <f t="shared" si="3709"/>
        <v/>
      </c>
      <c r="R2789" s="65" t="str">
        <f t="shared" si="3709"/>
        <v/>
      </c>
      <c r="S2789" s="65" t="str">
        <f t="shared" si="3709"/>
        <v/>
      </c>
      <c r="T2789" s="65" t="str">
        <f t="shared" si="3709"/>
        <v/>
      </c>
      <c r="U2789" s="65" t="str">
        <f t="shared" si="3709"/>
        <v/>
      </c>
      <c r="V2789" s="65" t="str">
        <f t="shared" si="3709"/>
        <v/>
      </c>
      <c r="W2789" s="65" t="str">
        <f t="shared" si="3709"/>
        <v/>
      </c>
      <c r="X2789" s="65" t="str">
        <f t="shared" si="3709"/>
        <v/>
      </c>
      <c r="Y2789" s="65" t="str">
        <f t="shared" si="3709"/>
        <v/>
      </c>
      <c r="Z2789" s="65" t="str">
        <f t="shared" si="3709"/>
        <v/>
      </c>
    </row>
    <row r="2790">
      <c r="B2790" s="23"/>
      <c r="C2790" s="9"/>
      <c r="D2790" s="9"/>
      <c r="E2790" s="9"/>
      <c r="F2790" s="2"/>
      <c r="G2790" s="3"/>
      <c r="I2790" s="64" t="str">
        <f t="shared" si="4"/>
        <v/>
      </c>
      <c r="J2790" s="13" t="str">
        <f t="shared" si="1840"/>
        <v/>
      </c>
      <c r="K2790" s="13" t="str">
        <f t="shared" si="1879"/>
        <v/>
      </c>
      <c r="L2790" s="65" t="str">
        <f t="shared" ref="L2790:Z2790" si="3710">if($E2790="","",if($E2790="Injured",if(and(L$1=year(today()),L$1&lt;=$I2790,L$1&gt;=$H2790),0,if(and(L$1&lt;=$I2790,L$1&gt;=$H2790),$F2790,"")),if($E2790="Dropped",if(and(L$1&lt;=$I2790,L$1&gt;=$H2790),if(Year($D2790)=L$1,$F2790*0.8,if((year($D2790)+1)=L$1,$F2790*0.6,$F2790*0.4)) ,""),if($E2790="Minors",0,if($E2790="FA Contract",if(and(L$1&lt;=$I2790,L$1&gt;=$H2790),$F2790,""),if($E2790="YP Contract",if(L$1=$H2790,500000,if(L$1=($H2790+1),1000000,if(L$1=($H2790+2),1500000,"")))))))))</f>
        <v/>
      </c>
      <c r="M2790" s="65" t="str">
        <f t="shared" si="3710"/>
        <v/>
      </c>
      <c r="N2790" s="65" t="str">
        <f t="shared" si="3710"/>
        <v/>
      </c>
      <c r="O2790" s="65" t="str">
        <f t="shared" si="3710"/>
        <v/>
      </c>
      <c r="P2790" s="65" t="str">
        <f t="shared" si="3710"/>
        <v/>
      </c>
      <c r="Q2790" s="65" t="str">
        <f t="shared" si="3710"/>
        <v/>
      </c>
      <c r="R2790" s="65" t="str">
        <f t="shared" si="3710"/>
        <v/>
      </c>
      <c r="S2790" s="65" t="str">
        <f t="shared" si="3710"/>
        <v/>
      </c>
      <c r="T2790" s="65" t="str">
        <f t="shared" si="3710"/>
        <v/>
      </c>
      <c r="U2790" s="65" t="str">
        <f t="shared" si="3710"/>
        <v/>
      </c>
      <c r="V2790" s="65" t="str">
        <f t="shared" si="3710"/>
        <v/>
      </c>
      <c r="W2790" s="65" t="str">
        <f t="shared" si="3710"/>
        <v/>
      </c>
      <c r="X2790" s="65" t="str">
        <f t="shared" si="3710"/>
        <v/>
      </c>
      <c r="Y2790" s="65" t="str">
        <f t="shared" si="3710"/>
        <v/>
      </c>
      <c r="Z2790" s="65" t="str">
        <f t="shared" si="3710"/>
        <v/>
      </c>
    </row>
    <row r="2791">
      <c r="B2791" s="23"/>
      <c r="C2791" s="9"/>
      <c r="D2791" s="9"/>
      <c r="E2791" s="9"/>
      <c r="F2791" s="2"/>
      <c r="G2791" s="3"/>
      <c r="I2791" s="64" t="str">
        <f t="shared" si="4"/>
        <v/>
      </c>
      <c r="J2791" s="13" t="str">
        <f t="shared" si="1840"/>
        <v/>
      </c>
      <c r="K2791" s="13" t="str">
        <f t="shared" si="1879"/>
        <v/>
      </c>
      <c r="L2791" s="65" t="str">
        <f t="shared" ref="L2791:Z2791" si="3711">if($E2791="","",if($E2791="Injured",if(and(L$1=year(today()),L$1&lt;=$I2791,L$1&gt;=$H2791),0,if(and(L$1&lt;=$I2791,L$1&gt;=$H2791),$F2791,"")),if($E2791="Dropped",if(and(L$1&lt;=$I2791,L$1&gt;=$H2791),if(Year($D2791)=L$1,$F2791*0.8,if((year($D2791)+1)=L$1,$F2791*0.6,$F2791*0.4)) ,""),if($E2791="Minors",0,if($E2791="FA Contract",if(and(L$1&lt;=$I2791,L$1&gt;=$H2791),$F2791,""),if($E2791="YP Contract",if(L$1=$H2791,500000,if(L$1=($H2791+1),1000000,if(L$1=($H2791+2),1500000,"")))))))))</f>
        <v/>
      </c>
      <c r="M2791" s="65" t="str">
        <f t="shared" si="3711"/>
        <v/>
      </c>
      <c r="N2791" s="65" t="str">
        <f t="shared" si="3711"/>
        <v/>
      </c>
      <c r="O2791" s="65" t="str">
        <f t="shared" si="3711"/>
        <v/>
      </c>
      <c r="P2791" s="65" t="str">
        <f t="shared" si="3711"/>
        <v/>
      </c>
      <c r="Q2791" s="65" t="str">
        <f t="shared" si="3711"/>
        <v/>
      </c>
      <c r="R2791" s="65" t="str">
        <f t="shared" si="3711"/>
        <v/>
      </c>
      <c r="S2791" s="65" t="str">
        <f t="shared" si="3711"/>
        <v/>
      </c>
      <c r="T2791" s="65" t="str">
        <f t="shared" si="3711"/>
        <v/>
      </c>
      <c r="U2791" s="65" t="str">
        <f t="shared" si="3711"/>
        <v/>
      </c>
      <c r="V2791" s="65" t="str">
        <f t="shared" si="3711"/>
        <v/>
      </c>
      <c r="W2791" s="65" t="str">
        <f t="shared" si="3711"/>
        <v/>
      </c>
      <c r="X2791" s="65" t="str">
        <f t="shared" si="3711"/>
        <v/>
      </c>
      <c r="Y2791" s="65" t="str">
        <f t="shared" si="3711"/>
        <v/>
      </c>
      <c r="Z2791" s="65" t="str">
        <f t="shared" si="3711"/>
        <v/>
      </c>
    </row>
    <row r="2792">
      <c r="B2792" s="23"/>
      <c r="C2792" s="9"/>
      <c r="D2792" s="9"/>
      <c r="E2792" s="9"/>
      <c r="F2792" s="2"/>
      <c r="G2792" s="3"/>
      <c r="I2792" s="64" t="str">
        <f t="shared" si="4"/>
        <v/>
      </c>
      <c r="J2792" s="13" t="str">
        <f t="shared" si="1840"/>
        <v/>
      </c>
      <c r="K2792" s="13" t="str">
        <f t="shared" si="1879"/>
        <v/>
      </c>
      <c r="L2792" s="65" t="str">
        <f t="shared" ref="L2792:Z2792" si="3712">if($E2792="","",if($E2792="Injured",if(and(L$1=year(today()),L$1&lt;=$I2792,L$1&gt;=$H2792),0,if(and(L$1&lt;=$I2792,L$1&gt;=$H2792),$F2792,"")),if($E2792="Dropped",if(and(L$1&lt;=$I2792,L$1&gt;=$H2792),if(Year($D2792)=L$1,$F2792*0.8,if((year($D2792)+1)=L$1,$F2792*0.6,$F2792*0.4)) ,""),if($E2792="Minors",0,if($E2792="FA Contract",if(and(L$1&lt;=$I2792,L$1&gt;=$H2792),$F2792,""),if($E2792="YP Contract",if(L$1=$H2792,500000,if(L$1=($H2792+1),1000000,if(L$1=($H2792+2),1500000,"")))))))))</f>
        <v/>
      </c>
      <c r="M2792" s="65" t="str">
        <f t="shared" si="3712"/>
        <v/>
      </c>
      <c r="N2792" s="65" t="str">
        <f t="shared" si="3712"/>
        <v/>
      </c>
      <c r="O2792" s="65" t="str">
        <f t="shared" si="3712"/>
        <v/>
      </c>
      <c r="P2792" s="65" t="str">
        <f t="shared" si="3712"/>
        <v/>
      </c>
      <c r="Q2792" s="65" t="str">
        <f t="shared" si="3712"/>
        <v/>
      </c>
      <c r="R2792" s="65" t="str">
        <f t="shared" si="3712"/>
        <v/>
      </c>
      <c r="S2792" s="65" t="str">
        <f t="shared" si="3712"/>
        <v/>
      </c>
      <c r="T2792" s="65" t="str">
        <f t="shared" si="3712"/>
        <v/>
      </c>
      <c r="U2792" s="65" t="str">
        <f t="shared" si="3712"/>
        <v/>
      </c>
      <c r="V2792" s="65" t="str">
        <f t="shared" si="3712"/>
        <v/>
      </c>
      <c r="W2792" s="65" t="str">
        <f t="shared" si="3712"/>
        <v/>
      </c>
      <c r="X2792" s="65" t="str">
        <f t="shared" si="3712"/>
        <v/>
      </c>
      <c r="Y2792" s="65" t="str">
        <f t="shared" si="3712"/>
        <v/>
      </c>
      <c r="Z2792" s="65" t="str">
        <f t="shared" si="3712"/>
        <v/>
      </c>
    </row>
    <row r="2793">
      <c r="B2793" s="23"/>
      <c r="C2793" s="9"/>
      <c r="D2793" s="9"/>
      <c r="E2793" s="9"/>
      <c r="F2793" s="2"/>
      <c r="G2793" s="3"/>
      <c r="I2793" s="64" t="str">
        <f t="shared" si="4"/>
        <v/>
      </c>
      <c r="J2793" s="13" t="str">
        <f t="shared" si="1840"/>
        <v/>
      </c>
      <c r="K2793" s="13" t="str">
        <f t="shared" si="1879"/>
        <v/>
      </c>
      <c r="L2793" s="65" t="str">
        <f t="shared" ref="L2793:Z2793" si="3713">if($E2793="","",if($E2793="Injured",if(and(L$1=year(today()),L$1&lt;=$I2793,L$1&gt;=$H2793),0,if(and(L$1&lt;=$I2793,L$1&gt;=$H2793),$F2793,"")),if($E2793="Dropped",if(and(L$1&lt;=$I2793,L$1&gt;=$H2793),if(Year($D2793)=L$1,$F2793*0.8,if((year($D2793)+1)=L$1,$F2793*0.6,$F2793*0.4)) ,""),if($E2793="Minors",0,if($E2793="FA Contract",if(and(L$1&lt;=$I2793,L$1&gt;=$H2793),$F2793,""),if($E2793="YP Contract",if(L$1=$H2793,500000,if(L$1=($H2793+1),1000000,if(L$1=($H2793+2),1500000,"")))))))))</f>
        <v/>
      </c>
      <c r="M2793" s="65" t="str">
        <f t="shared" si="3713"/>
        <v/>
      </c>
      <c r="N2793" s="65" t="str">
        <f t="shared" si="3713"/>
        <v/>
      </c>
      <c r="O2793" s="65" t="str">
        <f t="shared" si="3713"/>
        <v/>
      </c>
      <c r="P2793" s="65" t="str">
        <f t="shared" si="3713"/>
        <v/>
      </c>
      <c r="Q2793" s="65" t="str">
        <f t="shared" si="3713"/>
        <v/>
      </c>
      <c r="R2793" s="65" t="str">
        <f t="shared" si="3713"/>
        <v/>
      </c>
      <c r="S2793" s="65" t="str">
        <f t="shared" si="3713"/>
        <v/>
      </c>
      <c r="T2793" s="65" t="str">
        <f t="shared" si="3713"/>
        <v/>
      </c>
      <c r="U2793" s="65" t="str">
        <f t="shared" si="3713"/>
        <v/>
      </c>
      <c r="V2793" s="65" t="str">
        <f t="shared" si="3713"/>
        <v/>
      </c>
      <c r="W2793" s="65" t="str">
        <f t="shared" si="3713"/>
        <v/>
      </c>
      <c r="X2793" s="65" t="str">
        <f t="shared" si="3713"/>
        <v/>
      </c>
      <c r="Y2793" s="65" t="str">
        <f t="shared" si="3713"/>
        <v/>
      </c>
      <c r="Z2793" s="65" t="str">
        <f t="shared" si="3713"/>
        <v/>
      </c>
    </row>
    <row r="2794">
      <c r="B2794" s="23"/>
      <c r="C2794" s="9"/>
      <c r="D2794" s="9"/>
      <c r="E2794" s="9"/>
      <c r="F2794" s="2"/>
      <c r="G2794" s="3"/>
      <c r="I2794" s="64" t="str">
        <f t="shared" si="4"/>
        <v/>
      </c>
      <c r="J2794" s="13" t="str">
        <f t="shared" si="1840"/>
        <v/>
      </c>
      <c r="K2794" s="13" t="str">
        <f t="shared" si="1879"/>
        <v/>
      </c>
      <c r="L2794" s="65" t="str">
        <f t="shared" ref="L2794:Z2794" si="3714">if($E2794="","",if($E2794="Injured",if(and(L$1=year(today()),L$1&lt;=$I2794,L$1&gt;=$H2794),0,if(and(L$1&lt;=$I2794,L$1&gt;=$H2794),$F2794,"")),if($E2794="Dropped",if(and(L$1&lt;=$I2794,L$1&gt;=$H2794),if(Year($D2794)=L$1,$F2794*0.8,if((year($D2794)+1)=L$1,$F2794*0.6,$F2794*0.4)) ,""),if($E2794="Minors",0,if($E2794="FA Contract",if(and(L$1&lt;=$I2794,L$1&gt;=$H2794),$F2794,""),if($E2794="YP Contract",if(L$1=$H2794,500000,if(L$1=($H2794+1),1000000,if(L$1=($H2794+2),1500000,"")))))))))</f>
        <v/>
      </c>
      <c r="M2794" s="65" t="str">
        <f t="shared" si="3714"/>
        <v/>
      </c>
      <c r="N2794" s="65" t="str">
        <f t="shared" si="3714"/>
        <v/>
      </c>
      <c r="O2794" s="65" t="str">
        <f t="shared" si="3714"/>
        <v/>
      </c>
      <c r="P2794" s="65" t="str">
        <f t="shared" si="3714"/>
        <v/>
      </c>
      <c r="Q2794" s="65" t="str">
        <f t="shared" si="3714"/>
        <v/>
      </c>
      <c r="R2794" s="65" t="str">
        <f t="shared" si="3714"/>
        <v/>
      </c>
      <c r="S2794" s="65" t="str">
        <f t="shared" si="3714"/>
        <v/>
      </c>
      <c r="T2794" s="65" t="str">
        <f t="shared" si="3714"/>
        <v/>
      </c>
      <c r="U2794" s="65" t="str">
        <f t="shared" si="3714"/>
        <v/>
      </c>
      <c r="V2794" s="65" t="str">
        <f t="shared" si="3714"/>
        <v/>
      </c>
      <c r="W2794" s="65" t="str">
        <f t="shared" si="3714"/>
        <v/>
      </c>
      <c r="X2794" s="65" t="str">
        <f t="shared" si="3714"/>
        <v/>
      </c>
      <c r="Y2794" s="65" t="str">
        <f t="shared" si="3714"/>
        <v/>
      </c>
      <c r="Z2794" s="65" t="str">
        <f t="shared" si="3714"/>
        <v/>
      </c>
    </row>
    <row r="2795">
      <c r="B2795" s="23"/>
      <c r="C2795" s="9"/>
      <c r="D2795" s="9"/>
      <c r="E2795" s="9"/>
      <c r="F2795" s="2"/>
      <c r="G2795" s="3"/>
      <c r="I2795" s="64" t="str">
        <f t="shared" si="4"/>
        <v/>
      </c>
      <c r="J2795" s="13" t="str">
        <f t="shared" si="1840"/>
        <v/>
      </c>
      <c r="K2795" s="13" t="str">
        <f t="shared" si="1879"/>
        <v/>
      </c>
      <c r="L2795" s="65" t="str">
        <f t="shared" ref="L2795:Z2795" si="3715">if($E2795="","",if($E2795="Injured",if(and(L$1=year(today()),L$1&lt;=$I2795,L$1&gt;=$H2795),0,if(and(L$1&lt;=$I2795,L$1&gt;=$H2795),$F2795,"")),if($E2795="Dropped",if(and(L$1&lt;=$I2795,L$1&gt;=$H2795),if(Year($D2795)=L$1,$F2795*0.8,if((year($D2795)+1)=L$1,$F2795*0.6,$F2795*0.4)) ,""),if($E2795="Minors",0,if($E2795="FA Contract",if(and(L$1&lt;=$I2795,L$1&gt;=$H2795),$F2795,""),if($E2795="YP Contract",if(L$1=$H2795,500000,if(L$1=($H2795+1),1000000,if(L$1=($H2795+2),1500000,"")))))))))</f>
        <v/>
      </c>
      <c r="M2795" s="65" t="str">
        <f t="shared" si="3715"/>
        <v/>
      </c>
      <c r="N2795" s="65" t="str">
        <f t="shared" si="3715"/>
        <v/>
      </c>
      <c r="O2795" s="65" t="str">
        <f t="shared" si="3715"/>
        <v/>
      </c>
      <c r="P2795" s="65" t="str">
        <f t="shared" si="3715"/>
        <v/>
      </c>
      <c r="Q2795" s="65" t="str">
        <f t="shared" si="3715"/>
        <v/>
      </c>
      <c r="R2795" s="65" t="str">
        <f t="shared" si="3715"/>
        <v/>
      </c>
      <c r="S2795" s="65" t="str">
        <f t="shared" si="3715"/>
        <v/>
      </c>
      <c r="T2795" s="65" t="str">
        <f t="shared" si="3715"/>
        <v/>
      </c>
      <c r="U2795" s="65" t="str">
        <f t="shared" si="3715"/>
        <v/>
      </c>
      <c r="V2795" s="65" t="str">
        <f t="shared" si="3715"/>
        <v/>
      </c>
      <c r="W2795" s="65" t="str">
        <f t="shared" si="3715"/>
        <v/>
      </c>
      <c r="X2795" s="65" t="str">
        <f t="shared" si="3715"/>
        <v/>
      </c>
      <c r="Y2795" s="65" t="str">
        <f t="shared" si="3715"/>
        <v/>
      </c>
      <c r="Z2795" s="65" t="str">
        <f t="shared" si="3715"/>
        <v/>
      </c>
    </row>
    <row r="2796">
      <c r="B2796" s="23"/>
      <c r="C2796" s="9"/>
      <c r="D2796" s="9"/>
      <c r="E2796" s="9"/>
      <c r="F2796" s="2"/>
      <c r="G2796" s="3"/>
      <c r="I2796" s="64" t="str">
        <f t="shared" si="4"/>
        <v/>
      </c>
      <c r="J2796" s="13" t="str">
        <f t="shared" si="1840"/>
        <v/>
      </c>
      <c r="K2796" s="13" t="str">
        <f t="shared" si="1879"/>
        <v/>
      </c>
      <c r="L2796" s="65" t="str">
        <f t="shared" ref="L2796:Z2796" si="3716">if($E2796="","",if($E2796="Injured",if(and(L$1=year(today()),L$1&lt;=$I2796,L$1&gt;=$H2796),0,if(and(L$1&lt;=$I2796,L$1&gt;=$H2796),$F2796,"")),if($E2796="Dropped",if(and(L$1&lt;=$I2796,L$1&gt;=$H2796),if(Year($D2796)=L$1,$F2796*0.8,if((year($D2796)+1)=L$1,$F2796*0.6,$F2796*0.4)) ,""),if($E2796="Minors",0,if($E2796="FA Contract",if(and(L$1&lt;=$I2796,L$1&gt;=$H2796),$F2796,""),if($E2796="YP Contract",if(L$1=$H2796,500000,if(L$1=($H2796+1),1000000,if(L$1=($H2796+2),1500000,"")))))))))</f>
        <v/>
      </c>
      <c r="M2796" s="65" t="str">
        <f t="shared" si="3716"/>
        <v/>
      </c>
      <c r="N2796" s="65" t="str">
        <f t="shared" si="3716"/>
        <v/>
      </c>
      <c r="O2796" s="65" t="str">
        <f t="shared" si="3716"/>
        <v/>
      </c>
      <c r="P2796" s="65" t="str">
        <f t="shared" si="3716"/>
        <v/>
      </c>
      <c r="Q2796" s="65" t="str">
        <f t="shared" si="3716"/>
        <v/>
      </c>
      <c r="R2796" s="65" t="str">
        <f t="shared" si="3716"/>
        <v/>
      </c>
      <c r="S2796" s="65" t="str">
        <f t="shared" si="3716"/>
        <v/>
      </c>
      <c r="T2796" s="65" t="str">
        <f t="shared" si="3716"/>
        <v/>
      </c>
      <c r="U2796" s="65" t="str">
        <f t="shared" si="3716"/>
        <v/>
      </c>
      <c r="V2796" s="65" t="str">
        <f t="shared" si="3716"/>
        <v/>
      </c>
      <c r="W2796" s="65" t="str">
        <f t="shared" si="3716"/>
        <v/>
      </c>
      <c r="X2796" s="65" t="str">
        <f t="shared" si="3716"/>
        <v/>
      </c>
      <c r="Y2796" s="65" t="str">
        <f t="shared" si="3716"/>
        <v/>
      </c>
      <c r="Z2796" s="65" t="str">
        <f t="shared" si="3716"/>
        <v/>
      </c>
    </row>
    <row r="2797">
      <c r="B2797" s="23"/>
      <c r="C2797" s="9"/>
      <c r="D2797" s="9"/>
      <c r="E2797" s="9"/>
      <c r="F2797" s="2"/>
      <c r="G2797" s="3"/>
      <c r="I2797" s="64" t="str">
        <f t="shared" si="4"/>
        <v/>
      </c>
      <c r="J2797" s="13" t="str">
        <f t="shared" si="1840"/>
        <v/>
      </c>
      <c r="K2797" s="13" t="str">
        <f t="shared" si="1879"/>
        <v/>
      </c>
      <c r="L2797" s="65" t="str">
        <f t="shared" ref="L2797:Z2797" si="3717">if($E2797="","",if($E2797="Injured",if(and(L$1=year(today()),L$1&lt;=$I2797,L$1&gt;=$H2797),0,if(and(L$1&lt;=$I2797,L$1&gt;=$H2797),$F2797,"")),if($E2797="Dropped",if(and(L$1&lt;=$I2797,L$1&gt;=$H2797),if(Year($D2797)=L$1,$F2797*0.8,if((year($D2797)+1)=L$1,$F2797*0.6,$F2797*0.4)) ,""),if($E2797="Minors",0,if($E2797="FA Contract",if(and(L$1&lt;=$I2797,L$1&gt;=$H2797),$F2797,""),if($E2797="YP Contract",if(L$1=$H2797,500000,if(L$1=($H2797+1),1000000,if(L$1=($H2797+2),1500000,"")))))))))</f>
        <v/>
      </c>
      <c r="M2797" s="65" t="str">
        <f t="shared" si="3717"/>
        <v/>
      </c>
      <c r="N2797" s="65" t="str">
        <f t="shared" si="3717"/>
        <v/>
      </c>
      <c r="O2797" s="65" t="str">
        <f t="shared" si="3717"/>
        <v/>
      </c>
      <c r="P2797" s="65" t="str">
        <f t="shared" si="3717"/>
        <v/>
      </c>
      <c r="Q2797" s="65" t="str">
        <f t="shared" si="3717"/>
        <v/>
      </c>
      <c r="R2797" s="65" t="str">
        <f t="shared" si="3717"/>
        <v/>
      </c>
      <c r="S2797" s="65" t="str">
        <f t="shared" si="3717"/>
        <v/>
      </c>
      <c r="T2797" s="65" t="str">
        <f t="shared" si="3717"/>
        <v/>
      </c>
      <c r="U2797" s="65" t="str">
        <f t="shared" si="3717"/>
        <v/>
      </c>
      <c r="V2797" s="65" t="str">
        <f t="shared" si="3717"/>
        <v/>
      </c>
      <c r="W2797" s="65" t="str">
        <f t="shared" si="3717"/>
        <v/>
      </c>
      <c r="X2797" s="65" t="str">
        <f t="shared" si="3717"/>
        <v/>
      </c>
      <c r="Y2797" s="65" t="str">
        <f t="shared" si="3717"/>
        <v/>
      </c>
      <c r="Z2797" s="65" t="str">
        <f t="shared" si="3717"/>
        <v/>
      </c>
    </row>
    <row r="2798">
      <c r="B2798" s="23"/>
      <c r="C2798" s="9"/>
      <c r="D2798" s="9"/>
      <c r="E2798" s="9"/>
      <c r="F2798" s="2"/>
      <c r="G2798" s="3"/>
      <c r="I2798" s="64" t="str">
        <f t="shared" si="4"/>
        <v/>
      </c>
      <c r="J2798" s="13" t="str">
        <f t="shared" si="1840"/>
        <v/>
      </c>
      <c r="K2798" s="13" t="str">
        <f t="shared" si="1879"/>
        <v/>
      </c>
      <c r="L2798" s="65" t="str">
        <f t="shared" ref="L2798:Z2798" si="3718">if($E2798="","",if($E2798="Injured",if(and(L$1=year(today()),L$1&lt;=$I2798,L$1&gt;=$H2798),0,if(and(L$1&lt;=$I2798,L$1&gt;=$H2798),$F2798,"")),if($E2798="Dropped",if(and(L$1&lt;=$I2798,L$1&gt;=$H2798),if(Year($D2798)=L$1,$F2798*0.8,if((year($D2798)+1)=L$1,$F2798*0.6,$F2798*0.4)) ,""),if($E2798="Minors",0,if($E2798="FA Contract",if(and(L$1&lt;=$I2798,L$1&gt;=$H2798),$F2798,""),if($E2798="YP Contract",if(L$1=$H2798,500000,if(L$1=($H2798+1),1000000,if(L$1=($H2798+2),1500000,"")))))))))</f>
        <v/>
      </c>
      <c r="M2798" s="65" t="str">
        <f t="shared" si="3718"/>
        <v/>
      </c>
      <c r="N2798" s="65" t="str">
        <f t="shared" si="3718"/>
        <v/>
      </c>
      <c r="O2798" s="65" t="str">
        <f t="shared" si="3718"/>
        <v/>
      </c>
      <c r="P2798" s="65" t="str">
        <f t="shared" si="3718"/>
        <v/>
      </c>
      <c r="Q2798" s="65" t="str">
        <f t="shared" si="3718"/>
        <v/>
      </c>
      <c r="R2798" s="65" t="str">
        <f t="shared" si="3718"/>
        <v/>
      </c>
      <c r="S2798" s="65" t="str">
        <f t="shared" si="3718"/>
        <v/>
      </c>
      <c r="T2798" s="65" t="str">
        <f t="shared" si="3718"/>
        <v/>
      </c>
      <c r="U2798" s="65" t="str">
        <f t="shared" si="3718"/>
        <v/>
      </c>
      <c r="V2798" s="65" t="str">
        <f t="shared" si="3718"/>
        <v/>
      </c>
      <c r="W2798" s="65" t="str">
        <f t="shared" si="3718"/>
        <v/>
      </c>
      <c r="X2798" s="65" t="str">
        <f t="shared" si="3718"/>
        <v/>
      </c>
      <c r="Y2798" s="65" t="str">
        <f t="shared" si="3718"/>
        <v/>
      </c>
      <c r="Z2798" s="65" t="str">
        <f t="shared" si="3718"/>
        <v/>
      </c>
    </row>
    <row r="2799">
      <c r="B2799" s="23"/>
      <c r="C2799" s="9"/>
      <c r="D2799" s="9"/>
      <c r="E2799" s="9"/>
      <c r="F2799" s="2"/>
      <c r="G2799" s="3"/>
      <c r="I2799" s="64" t="str">
        <f t="shared" si="4"/>
        <v/>
      </c>
      <c r="J2799" s="13" t="str">
        <f t="shared" si="1840"/>
        <v/>
      </c>
      <c r="K2799" s="13" t="str">
        <f t="shared" si="1879"/>
        <v/>
      </c>
      <c r="L2799" s="65" t="str">
        <f t="shared" ref="L2799:Z2799" si="3719">if($E2799="","",if($E2799="Injured",if(and(L$1=year(today()),L$1&lt;=$I2799,L$1&gt;=$H2799),0,if(and(L$1&lt;=$I2799,L$1&gt;=$H2799),$F2799,"")),if($E2799="Dropped",if(and(L$1&lt;=$I2799,L$1&gt;=$H2799),if(Year($D2799)=L$1,$F2799*0.8,if((year($D2799)+1)=L$1,$F2799*0.6,$F2799*0.4)) ,""),if($E2799="Minors",0,if($E2799="FA Contract",if(and(L$1&lt;=$I2799,L$1&gt;=$H2799),$F2799,""),if($E2799="YP Contract",if(L$1=$H2799,500000,if(L$1=($H2799+1),1000000,if(L$1=($H2799+2),1500000,"")))))))))</f>
        <v/>
      </c>
      <c r="M2799" s="65" t="str">
        <f t="shared" si="3719"/>
        <v/>
      </c>
      <c r="N2799" s="65" t="str">
        <f t="shared" si="3719"/>
        <v/>
      </c>
      <c r="O2799" s="65" t="str">
        <f t="shared" si="3719"/>
        <v/>
      </c>
      <c r="P2799" s="65" t="str">
        <f t="shared" si="3719"/>
        <v/>
      </c>
      <c r="Q2799" s="65" t="str">
        <f t="shared" si="3719"/>
        <v/>
      </c>
      <c r="R2799" s="65" t="str">
        <f t="shared" si="3719"/>
        <v/>
      </c>
      <c r="S2799" s="65" t="str">
        <f t="shared" si="3719"/>
        <v/>
      </c>
      <c r="T2799" s="65" t="str">
        <f t="shared" si="3719"/>
        <v/>
      </c>
      <c r="U2799" s="65" t="str">
        <f t="shared" si="3719"/>
        <v/>
      </c>
      <c r="V2799" s="65" t="str">
        <f t="shared" si="3719"/>
        <v/>
      </c>
      <c r="W2799" s="65" t="str">
        <f t="shared" si="3719"/>
        <v/>
      </c>
      <c r="X2799" s="65" t="str">
        <f t="shared" si="3719"/>
        <v/>
      </c>
      <c r="Y2799" s="65" t="str">
        <f t="shared" si="3719"/>
        <v/>
      </c>
      <c r="Z2799" s="65" t="str">
        <f t="shared" si="3719"/>
        <v/>
      </c>
    </row>
    <row r="2800">
      <c r="B2800" s="23"/>
      <c r="C2800" s="9"/>
      <c r="D2800" s="9"/>
      <c r="E2800" s="9"/>
      <c r="F2800" s="2"/>
      <c r="G2800" s="3"/>
      <c r="I2800" s="64" t="str">
        <f t="shared" si="4"/>
        <v/>
      </c>
      <c r="J2800" s="13" t="str">
        <f t="shared" si="1840"/>
        <v/>
      </c>
      <c r="K2800" s="13" t="str">
        <f t="shared" si="1879"/>
        <v/>
      </c>
      <c r="L2800" s="65" t="str">
        <f t="shared" ref="L2800:Z2800" si="3720">if($E2800="","",if($E2800="Injured",if(and(L$1=year(today()),L$1&lt;=$I2800,L$1&gt;=$H2800),0,if(and(L$1&lt;=$I2800,L$1&gt;=$H2800),$F2800,"")),if($E2800="Dropped",if(and(L$1&lt;=$I2800,L$1&gt;=$H2800),if(Year($D2800)=L$1,$F2800*0.8,if((year($D2800)+1)=L$1,$F2800*0.6,$F2800*0.4)) ,""),if($E2800="Minors",0,if($E2800="FA Contract",if(and(L$1&lt;=$I2800,L$1&gt;=$H2800),$F2800,""),if($E2800="YP Contract",if(L$1=$H2800,500000,if(L$1=($H2800+1),1000000,if(L$1=($H2800+2),1500000,"")))))))))</f>
        <v/>
      </c>
      <c r="M2800" s="65" t="str">
        <f t="shared" si="3720"/>
        <v/>
      </c>
      <c r="N2800" s="65" t="str">
        <f t="shared" si="3720"/>
        <v/>
      </c>
      <c r="O2800" s="65" t="str">
        <f t="shared" si="3720"/>
        <v/>
      </c>
      <c r="P2800" s="65" t="str">
        <f t="shared" si="3720"/>
        <v/>
      </c>
      <c r="Q2800" s="65" t="str">
        <f t="shared" si="3720"/>
        <v/>
      </c>
      <c r="R2800" s="65" t="str">
        <f t="shared" si="3720"/>
        <v/>
      </c>
      <c r="S2800" s="65" t="str">
        <f t="shared" si="3720"/>
        <v/>
      </c>
      <c r="T2800" s="65" t="str">
        <f t="shared" si="3720"/>
        <v/>
      </c>
      <c r="U2800" s="65" t="str">
        <f t="shared" si="3720"/>
        <v/>
      </c>
      <c r="V2800" s="65" t="str">
        <f t="shared" si="3720"/>
        <v/>
      </c>
      <c r="W2800" s="65" t="str">
        <f t="shared" si="3720"/>
        <v/>
      </c>
      <c r="X2800" s="65" t="str">
        <f t="shared" si="3720"/>
        <v/>
      </c>
      <c r="Y2800" s="65" t="str">
        <f t="shared" si="3720"/>
        <v/>
      </c>
      <c r="Z2800" s="65" t="str">
        <f t="shared" si="3720"/>
        <v/>
      </c>
    </row>
    <row r="2801">
      <c r="B2801" s="23"/>
      <c r="C2801" s="9"/>
      <c r="D2801" s="9"/>
      <c r="E2801" s="9"/>
      <c r="F2801" s="2"/>
      <c r="G2801" s="3"/>
      <c r="I2801" s="64" t="str">
        <f t="shared" si="4"/>
        <v/>
      </c>
      <c r="J2801" s="13" t="str">
        <f t="shared" si="1840"/>
        <v/>
      </c>
      <c r="K2801" s="13" t="str">
        <f t="shared" si="1879"/>
        <v/>
      </c>
      <c r="L2801" s="65" t="str">
        <f t="shared" ref="L2801:Z2801" si="3721">if($E2801="","",if($E2801="Injured",if(and(L$1=year(today()),L$1&lt;=$I2801,L$1&gt;=$H2801),0,if(and(L$1&lt;=$I2801,L$1&gt;=$H2801),$F2801,"")),if($E2801="Dropped",if(and(L$1&lt;=$I2801,L$1&gt;=$H2801),if(Year($D2801)=L$1,$F2801*0.8,if((year($D2801)+1)=L$1,$F2801*0.6,$F2801*0.4)) ,""),if($E2801="Minors",0,if($E2801="FA Contract",if(and(L$1&lt;=$I2801,L$1&gt;=$H2801),$F2801,""),if($E2801="YP Contract",if(L$1=$H2801,500000,if(L$1=($H2801+1),1000000,if(L$1=($H2801+2),1500000,"")))))))))</f>
        <v/>
      </c>
      <c r="M2801" s="65" t="str">
        <f t="shared" si="3721"/>
        <v/>
      </c>
      <c r="N2801" s="65" t="str">
        <f t="shared" si="3721"/>
        <v/>
      </c>
      <c r="O2801" s="65" t="str">
        <f t="shared" si="3721"/>
        <v/>
      </c>
      <c r="P2801" s="65" t="str">
        <f t="shared" si="3721"/>
        <v/>
      </c>
      <c r="Q2801" s="65" t="str">
        <f t="shared" si="3721"/>
        <v/>
      </c>
      <c r="R2801" s="65" t="str">
        <f t="shared" si="3721"/>
        <v/>
      </c>
      <c r="S2801" s="65" t="str">
        <f t="shared" si="3721"/>
        <v/>
      </c>
      <c r="T2801" s="65" t="str">
        <f t="shared" si="3721"/>
        <v/>
      </c>
      <c r="U2801" s="65" t="str">
        <f t="shared" si="3721"/>
        <v/>
      </c>
      <c r="V2801" s="65" t="str">
        <f t="shared" si="3721"/>
        <v/>
      </c>
      <c r="W2801" s="65" t="str">
        <f t="shared" si="3721"/>
        <v/>
      </c>
      <c r="X2801" s="65" t="str">
        <f t="shared" si="3721"/>
        <v/>
      </c>
      <c r="Y2801" s="65" t="str">
        <f t="shared" si="3721"/>
        <v/>
      </c>
      <c r="Z2801" s="65" t="str">
        <f t="shared" si="3721"/>
        <v/>
      </c>
    </row>
    <row r="2802">
      <c r="B2802" s="23"/>
      <c r="C2802" s="9"/>
      <c r="D2802" s="9"/>
      <c r="E2802" s="9"/>
      <c r="F2802" s="2"/>
      <c r="G2802" s="3"/>
      <c r="I2802" s="64" t="str">
        <f t="shared" si="4"/>
        <v/>
      </c>
      <c r="J2802" s="13" t="str">
        <f t="shared" si="1840"/>
        <v/>
      </c>
      <c r="K2802" s="13" t="str">
        <f t="shared" si="1879"/>
        <v/>
      </c>
      <c r="L2802" s="65" t="str">
        <f t="shared" ref="L2802:Z2802" si="3722">if($E2802="","",if($E2802="Injured",if(and(L$1=year(today()),L$1&lt;=$I2802,L$1&gt;=$H2802),0,if(and(L$1&lt;=$I2802,L$1&gt;=$H2802),$F2802,"")),if($E2802="Dropped",if(and(L$1&lt;=$I2802,L$1&gt;=$H2802),if(Year($D2802)=L$1,$F2802*0.8,if((year($D2802)+1)=L$1,$F2802*0.6,$F2802*0.4)) ,""),if($E2802="Minors",0,if($E2802="FA Contract",if(and(L$1&lt;=$I2802,L$1&gt;=$H2802),$F2802,""),if($E2802="YP Contract",if(L$1=$H2802,500000,if(L$1=($H2802+1),1000000,if(L$1=($H2802+2),1500000,"")))))))))</f>
        <v/>
      </c>
      <c r="M2802" s="65" t="str">
        <f t="shared" si="3722"/>
        <v/>
      </c>
      <c r="N2802" s="65" t="str">
        <f t="shared" si="3722"/>
        <v/>
      </c>
      <c r="O2802" s="65" t="str">
        <f t="shared" si="3722"/>
        <v/>
      </c>
      <c r="P2802" s="65" t="str">
        <f t="shared" si="3722"/>
        <v/>
      </c>
      <c r="Q2802" s="65" t="str">
        <f t="shared" si="3722"/>
        <v/>
      </c>
      <c r="R2802" s="65" t="str">
        <f t="shared" si="3722"/>
        <v/>
      </c>
      <c r="S2802" s="65" t="str">
        <f t="shared" si="3722"/>
        <v/>
      </c>
      <c r="T2802" s="65" t="str">
        <f t="shared" si="3722"/>
        <v/>
      </c>
      <c r="U2802" s="65" t="str">
        <f t="shared" si="3722"/>
        <v/>
      </c>
      <c r="V2802" s="65" t="str">
        <f t="shared" si="3722"/>
        <v/>
      </c>
      <c r="W2802" s="65" t="str">
        <f t="shared" si="3722"/>
        <v/>
      </c>
      <c r="X2802" s="65" t="str">
        <f t="shared" si="3722"/>
        <v/>
      </c>
      <c r="Y2802" s="65" t="str">
        <f t="shared" si="3722"/>
        <v/>
      </c>
      <c r="Z2802" s="65" t="str">
        <f t="shared" si="3722"/>
        <v/>
      </c>
    </row>
    <row r="2803">
      <c r="B2803" s="23"/>
      <c r="C2803" s="9"/>
      <c r="D2803" s="9"/>
      <c r="E2803" s="9"/>
      <c r="F2803" s="2"/>
      <c r="G2803" s="3"/>
      <c r="I2803" s="64" t="str">
        <f t="shared" si="4"/>
        <v/>
      </c>
      <c r="J2803" s="13" t="str">
        <f t="shared" si="1840"/>
        <v/>
      </c>
      <c r="K2803" s="13" t="str">
        <f t="shared" si="1879"/>
        <v/>
      </c>
      <c r="L2803" s="65" t="str">
        <f t="shared" ref="L2803:Z2803" si="3723">if($E2803="","",if($E2803="Injured",if(and(L$1=year(today()),L$1&lt;=$I2803,L$1&gt;=$H2803),0,if(and(L$1&lt;=$I2803,L$1&gt;=$H2803),$F2803,"")),if($E2803="Dropped",if(and(L$1&lt;=$I2803,L$1&gt;=$H2803),if(Year($D2803)=L$1,$F2803*0.8,if((year($D2803)+1)=L$1,$F2803*0.6,$F2803*0.4)) ,""),if($E2803="Minors",0,if($E2803="FA Contract",if(and(L$1&lt;=$I2803,L$1&gt;=$H2803),$F2803,""),if($E2803="YP Contract",if(L$1=$H2803,500000,if(L$1=($H2803+1),1000000,if(L$1=($H2803+2),1500000,"")))))))))</f>
        <v/>
      </c>
      <c r="M2803" s="65" t="str">
        <f t="shared" si="3723"/>
        <v/>
      </c>
      <c r="N2803" s="65" t="str">
        <f t="shared" si="3723"/>
        <v/>
      </c>
      <c r="O2803" s="65" t="str">
        <f t="shared" si="3723"/>
        <v/>
      </c>
      <c r="P2803" s="65" t="str">
        <f t="shared" si="3723"/>
        <v/>
      </c>
      <c r="Q2803" s="65" t="str">
        <f t="shared" si="3723"/>
        <v/>
      </c>
      <c r="R2803" s="65" t="str">
        <f t="shared" si="3723"/>
        <v/>
      </c>
      <c r="S2803" s="65" t="str">
        <f t="shared" si="3723"/>
        <v/>
      </c>
      <c r="T2803" s="65" t="str">
        <f t="shared" si="3723"/>
        <v/>
      </c>
      <c r="U2803" s="65" t="str">
        <f t="shared" si="3723"/>
        <v/>
      </c>
      <c r="V2803" s="65" t="str">
        <f t="shared" si="3723"/>
        <v/>
      </c>
      <c r="W2803" s="65" t="str">
        <f t="shared" si="3723"/>
        <v/>
      </c>
      <c r="X2803" s="65" t="str">
        <f t="shared" si="3723"/>
        <v/>
      </c>
      <c r="Y2803" s="65" t="str">
        <f t="shared" si="3723"/>
        <v/>
      </c>
      <c r="Z2803" s="65" t="str">
        <f t="shared" si="3723"/>
        <v/>
      </c>
    </row>
    <row r="2804">
      <c r="B2804" s="23"/>
      <c r="C2804" s="9"/>
      <c r="D2804" s="9"/>
      <c r="E2804" s="9"/>
      <c r="F2804" s="2"/>
      <c r="G2804" s="3"/>
      <c r="I2804" s="64" t="str">
        <f t="shared" si="4"/>
        <v/>
      </c>
      <c r="J2804" s="13" t="str">
        <f t="shared" si="1840"/>
        <v/>
      </c>
      <c r="K2804" s="13" t="str">
        <f t="shared" si="1879"/>
        <v/>
      </c>
      <c r="L2804" s="65" t="str">
        <f t="shared" ref="L2804:Z2804" si="3724">if($E2804="","",if($E2804="Injured",if(and(L$1=year(today()),L$1&lt;=$I2804,L$1&gt;=$H2804),0,if(and(L$1&lt;=$I2804,L$1&gt;=$H2804),$F2804,"")),if($E2804="Dropped",if(and(L$1&lt;=$I2804,L$1&gt;=$H2804),if(Year($D2804)=L$1,$F2804*0.8,if((year($D2804)+1)=L$1,$F2804*0.6,$F2804*0.4)) ,""),if($E2804="Minors",0,if($E2804="FA Contract",if(and(L$1&lt;=$I2804,L$1&gt;=$H2804),$F2804,""),if($E2804="YP Contract",if(L$1=$H2804,500000,if(L$1=($H2804+1),1000000,if(L$1=($H2804+2),1500000,"")))))))))</f>
        <v/>
      </c>
      <c r="M2804" s="65" t="str">
        <f t="shared" si="3724"/>
        <v/>
      </c>
      <c r="N2804" s="65" t="str">
        <f t="shared" si="3724"/>
        <v/>
      </c>
      <c r="O2804" s="65" t="str">
        <f t="shared" si="3724"/>
        <v/>
      </c>
      <c r="P2804" s="65" t="str">
        <f t="shared" si="3724"/>
        <v/>
      </c>
      <c r="Q2804" s="65" t="str">
        <f t="shared" si="3724"/>
        <v/>
      </c>
      <c r="R2804" s="65" t="str">
        <f t="shared" si="3724"/>
        <v/>
      </c>
      <c r="S2804" s="65" t="str">
        <f t="shared" si="3724"/>
        <v/>
      </c>
      <c r="T2804" s="65" t="str">
        <f t="shared" si="3724"/>
        <v/>
      </c>
      <c r="U2804" s="65" t="str">
        <f t="shared" si="3724"/>
        <v/>
      </c>
      <c r="V2804" s="65" t="str">
        <f t="shared" si="3724"/>
        <v/>
      </c>
      <c r="W2804" s="65" t="str">
        <f t="shared" si="3724"/>
        <v/>
      </c>
      <c r="X2804" s="65" t="str">
        <f t="shared" si="3724"/>
        <v/>
      </c>
      <c r="Y2804" s="65" t="str">
        <f t="shared" si="3724"/>
        <v/>
      </c>
      <c r="Z2804" s="65" t="str">
        <f t="shared" si="3724"/>
        <v/>
      </c>
    </row>
    <row r="2805">
      <c r="B2805" s="23"/>
      <c r="C2805" s="9"/>
      <c r="D2805" s="9"/>
      <c r="E2805" s="9"/>
      <c r="F2805" s="2"/>
      <c r="G2805" s="3"/>
      <c r="I2805" s="64" t="str">
        <f t="shared" si="4"/>
        <v/>
      </c>
      <c r="J2805" s="13" t="str">
        <f t="shared" si="1840"/>
        <v/>
      </c>
      <c r="K2805" s="13" t="str">
        <f t="shared" si="1879"/>
        <v/>
      </c>
      <c r="L2805" s="65" t="str">
        <f t="shared" ref="L2805:Z2805" si="3725">if($E2805="","",if($E2805="Injured",if(and(L$1=year(today()),L$1&lt;=$I2805,L$1&gt;=$H2805),0,if(and(L$1&lt;=$I2805,L$1&gt;=$H2805),$F2805,"")),if($E2805="Dropped",if(and(L$1&lt;=$I2805,L$1&gt;=$H2805),if(Year($D2805)=L$1,$F2805*0.8,if((year($D2805)+1)=L$1,$F2805*0.6,$F2805*0.4)) ,""),if($E2805="Minors",0,if($E2805="FA Contract",if(and(L$1&lt;=$I2805,L$1&gt;=$H2805),$F2805,""),if($E2805="YP Contract",if(L$1=$H2805,500000,if(L$1=($H2805+1),1000000,if(L$1=($H2805+2),1500000,"")))))))))</f>
        <v/>
      </c>
      <c r="M2805" s="65" t="str">
        <f t="shared" si="3725"/>
        <v/>
      </c>
      <c r="N2805" s="65" t="str">
        <f t="shared" si="3725"/>
        <v/>
      </c>
      <c r="O2805" s="65" t="str">
        <f t="shared" si="3725"/>
        <v/>
      </c>
      <c r="P2805" s="65" t="str">
        <f t="shared" si="3725"/>
        <v/>
      </c>
      <c r="Q2805" s="65" t="str">
        <f t="shared" si="3725"/>
        <v/>
      </c>
      <c r="R2805" s="65" t="str">
        <f t="shared" si="3725"/>
        <v/>
      </c>
      <c r="S2805" s="65" t="str">
        <f t="shared" si="3725"/>
        <v/>
      </c>
      <c r="T2805" s="65" t="str">
        <f t="shared" si="3725"/>
        <v/>
      </c>
      <c r="U2805" s="65" t="str">
        <f t="shared" si="3725"/>
        <v/>
      </c>
      <c r="V2805" s="65" t="str">
        <f t="shared" si="3725"/>
        <v/>
      </c>
      <c r="W2805" s="65" t="str">
        <f t="shared" si="3725"/>
        <v/>
      </c>
      <c r="X2805" s="65" t="str">
        <f t="shared" si="3725"/>
        <v/>
      </c>
      <c r="Y2805" s="65" t="str">
        <f t="shared" si="3725"/>
        <v/>
      </c>
      <c r="Z2805" s="65" t="str">
        <f t="shared" si="3725"/>
        <v/>
      </c>
    </row>
    <row r="2806">
      <c r="B2806" s="23"/>
      <c r="C2806" s="9"/>
      <c r="D2806" s="9"/>
      <c r="E2806" s="9"/>
      <c r="F2806" s="2"/>
      <c r="G2806" s="3"/>
      <c r="I2806" s="64" t="str">
        <f t="shared" si="4"/>
        <v/>
      </c>
      <c r="J2806" s="13" t="str">
        <f t="shared" si="1840"/>
        <v/>
      </c>
      <c r="K2806" s="13" t="str">
        <f t="shared" si="1879"/>
        <v/>
      </c>
      <c r="L2806" s="65" t="str">
        <f t="shared" ref="L2806:Z2806" si="3726">if($E2806="","",if($E2806="Injured",if(and(L$1=year(today()),L$1&lt;=$I2806,L$1&gt;=$H2806),0,if(and(L$1&lt;=$I2806,L$1&gt;=$H2806),$F2806,"")),if($E2806="Dropped",if(and(L$1&lt;=$I2806,L$1&gt;=$H2806),if(Year($D2806)=L$1,$F2806*0.8,if((year($D2806)+1)=L$1,$F2806*0.6,$F2806*0.4)) ,""),if($E2806="Minors",0,if($E2806="FA Contract",if(and(L$1&lt;=$I2806,L$1&gt;=$H2806),$F2806,""),if($E2806="YP Contract",if(L$1=$H2806,500000,if(L$1=($H2806+1),1000000,if(L$1=($H2806+2),1500000,"")))))))))</f>
        <v/>
      </c>
      <c r="M2806" s="65" t="str">
        <f t="shared" si="3726"/>
        <v/>
      </c>
      <c r="N2806" s="65" t="str">
        <f t="shared" si="3726"/>
        <v/>
      </c>
      <c r="O2806" s="65" t="str">
        <f t="shared" si="3726"/>
        <v/>
      </c>
      <c r="P2806" s="65" t="str">
        <f t="shared" si="3726"/>
        <v/>
      </c>
      <c r="Q2806" s="65" t="str">
        <f t="shared" si="3726"/>
        <v/>
      </c>
      <c r="R2806" s="65" t="str">
        <f t="shared" si="3726"/>
        <v/>
      </c>
      <c r="S2806" s="65" t="str">
        <f t="shared" si="3726"/>
        <v/>
      </c>
      <c r="T2806" s="65" t="str">
        <f t="shared" si="3726"/>
        <v/>
      </c>
      <c r="U2806" s="65" t="str">
        <f t="shared" si="3726"/>
        <v/>
      </c>
      <c r="V2806" s="65" t="str">
        <f t="shared" si="3726"/>
        <v/>
      </c>
      <c r="W2806" s="65" t="str">
        <f t="shared" si="3726"/>
        <v/>
      </c>
      <c r="X2806" s="65" t="str">
        <f t="shared" si="3726"/>
        <v/>
      </c>
      <c r="Y2806" s="65" t="str">
        <f t="shared" si="3726"/>
        <v/>
      </c>
      <c r="Z2806" s="65" t="str">
        <f t="shared" si="3726"/>
        <v/>
      </c>
    </row>
    <row r="2807">
      <c r="B2807" s="23"/>
      <c r="C2807" s="9"/>
      <c r="D2807" s="9"/>
      <c r="E2807" s="9"/>
      <c r="F2807" s="2"/>
      <c r="G2807" s="3"/>
      <c r="I2807" s="64" t="str">
        <f t="shared" si="4"/>
        <v/>
      </c>
      <c r="J2807" s="13" t="str">
        <f t="shared" si="1840"/>
        <v/>
      </c>
      <c r="K2807" s="13" t="str">
        <f t="shared" si="1879"/>
        <v/>
      </c>
      <c r="L2807" s="65" t="str">
        <f t="shared" ref="L2807:Z2807" si="3727">if($E2807="","",if($E2807="Injured",if(and(L$1=year(today()),L$1&lt;=$I2807,L$1&gt;=$H2807),0,if(and(L$1&lt;=$I2807,L$1&gt;=$H2807),$F2807,"")),if($E2807="Dropped",if(and(L$1&lt;=$I2807,L$1&gt;=$H2807),if(Year($D2807)=L$1,$F2807*0.8,if((year($D2807)+1)=L$1,$F2807*0.6,$F2807*0.4)) ,""),if($E2807="Minors",0,if($E2807="FA Contract",if(and(L$1&lt;=$I2807,L$1&gt;=$H2807),$F2807,""),if($E2807="YP Contract",if(L$1=$H2807,500000,if(L$1=($H2807+1),1000000,if(L$1=($H2807+2),1500000,"")))))))))</f>
        <v/>
      </c>
      <c r="M2807" s="65" t="str">
        <f t="shared" si="3727"/>
        <v/>
      </c>
      <c r="N2807" s="65" t="str">
        <f t="shared" si="3727"/>
        <v/>
      </c>
      <c r="O2807" s="65" t="str">
        <f t="shared" si="3727"/>
        <v/>
      </c>
      <c r="P2807" s="65" t="str">
        <f t="shared" si="3727"/>
        <v/>
      </c>
      <c r="Q2807" s="65" t="str">
        <f t="shared" si="3727"/>
        <v/>
      </c>
      <c r="R2807" s="65" t="str">
        <f t="shared" si="3727"/>
        <v/>
      </c>
      <c r="S2807" s="65" t="str">
        <f t="shared" si="3727"/>
        <v/>
      </c>
      <c r="T2807" s="65" t="str">
        <f t="shared" si="3727"/>
        <v/>
      </c>
      <c r="U2807" s="65" t="str">
        <f t="shared" si="3727"/>
        <v/>
      </c>
      <c r="V2807" s="65" t="str">
        <f t="shared" si="3727"/>
        <v/>
      </c>
      <c r="W2807" s="65" t="str">
        <f t="shared" si="3727"/>
        <v/>
      </c>
      <c r="X2807" s="65" t="str">
        <f t="shared" si="3727"/>
        <v/>
      </c>
      <c r="Y2807" s="65" t="str">
        <f t="shared" si="3727"/>
        <v/>
      </c>
      <c r="Z2807" s="65" t="str">
        <f t="shared" si="3727"/>
        <v/>
      </c>
    </row>
    <row r="2808">
      <c r="B2808" s="23"/>
      <c r="C2808" s="9"/>
      <c r="D2808" s="9"/>
      <c r="E2808" s="9"/>
      <c r="F2808" s="2"/>
      <c r="G2808" s="3"/>
      <c r="I2808" s="64" t="str">
        <f t="shared" si="4"/>
        <v/>
      </c>
      <c r="J2808" s="13" t="str">
        <f t="shared" si="1840"/>
        <v/>
      </c>
      <c r="K2808" s="13" t="str">
        <f t="shared" si="1879"/>
        <v/>
      </c>
      <c r="L2808" s="65" t="str">
        <f t="shared" ref="L2808:Z2808" si="3728">if($E2808="","",if($E2808="Injured",if(and(L$1=year(today()),L$1&lt;=$I2808,L$1&gt;=$H2808),0,if(and(L$1&lt;=$I2808,L$1&gt;=$H2808),$F2808,"")),if($E2808="Dropped",if(and(L$1&lt;=$I2808,L$1&gt;=$H2808),if(Year($D2808)=L$1,$F2808*0.8,if((year($D2808)+1)=L$1,$F2808*0.6,$F2808*0.4)) ,""),if($E2808="Minors",0,if($E2808="FA Contract",if(and(L$1&lt;=$I2808,L$1&gt;=$H2808),$F2808,""),if($E2808="YP Contract",if(L$1=$H2808,500000,if(L$1=($H2808+1),1000000,if(L$1=($H2808+2),1500000,"")))))))))</f>
        <v/>
      </c>
      <c r="M2808" s="65" t="str">
        <f t="shared" si="3728"/>
        <v/>
      </c>
      <c r="N2808" s="65" t="str">
        <f t="shared" si="3728"/>
        <v/>
      </c>
      <c r="O2808" s="65" t="str">
        <f t="shared" si="3728"/>
        <v/>
      </c>
      <c r="P2808" s="65" t="str">
        <f t="shared" si="3728"/>
        <v/>
      </c>
      <c r="Q2808" s="65" t="str">
        <f t="shared" si="3728"/>
        <v/>
      </c>
      <c r="R2808" s="65" t="str">
        <f t="shared" si="3728"/>
        <v/>
      </c>
      <c r="S2808" s="65" t="str">
        <f t="shared" si="3728"/>
        <v/>
      </c>
      <c r="T2808" s="65" t="str">
        <f t="shared" si="3728"/>
        <v/>
      </c>
      <c r="U2808" s="65" t="str">
        <f t="shared" si="3728"/>
        <v/>
      </c>
      <c r="V2808" s="65" t="str">
        <f t="shared" si="3728"/>
        <v/>
      </c>
      <c r="W2808" s="65" t="str">
        <f t="shared" si="3728"/>
        <v/>
      </c>
      <c r="X2808" s="65" t="str">
        <f t="shared" si="3728"/>
        <v/>
      </c>
      <c r="Y2808" s="65" t="str">
        <f t="shared" si="3728"/>
        <v/>
      </c>
      <c r="Z2808" s="65" t="str">
        <f t="shared" si="3728"/>
        <v/>
      </c>
    </row>
    <row r="2809">
      <c r="B2809" s="23"/>
      <c r="C2809" s="9"/>
      <c r="D2809" s="9"/>
      <c r="E2809" s="9"/>
      <c r="F2809" s="2"/>
      <c r="G2809" s="3"/>
      <c r="I2809" s="64" t="str">
        <f t="shared" si="4"/>
        <v/>
      </c>
      <c r="J2809" s="13" t="str">
        <f t="shared" si="1840"/>
        <v/>
      </c>
      <c r="K2809" s="13" t="str">
        <f t="shared" si="1879"/>
        <v/>
      </c>
      <c r="L2809" s="65" t="str">
        <f t="shared" ref="L2809:Z2809" si="3729">if($E2809="","",if($E2809="Injured",if(and(L$1=year(today()),L$1&lt;=$I2809,L$1&gt;=$H2809),0,if(and(L$1&lt;=$I2809,L$1&gt;=$H2809),$F2809,"")),if($E2809="Dropped",if(and(L$1&lt;=$I2809,L$1&gt;=$H2809),if(Year($D2809)=L$1,$F2809*0.8,if((year($D2809)+1)=L$1,$F2809*0.6,$F2809*0.4)) ,""),if($E2809="Minors",0,if($E2809="FA Contract",if(and(L$1&lt;=$I2809,L$1&gt;=$H2809),$F2809,""),if($E2809="YP Contract",if(L$1=$H2809,500000,if(L$1=($H2809+1),1000000,if(L$1=($H2809+2),1500000,"")))))))))</f>
        <v/>
      </c>
      <c r="M2809" s="65" t="str">
        <f t="shared" si="3729"/>
        <v/>
      </c>
      <c r="N2809" s="65" t="str">
        <f t="shared" si="3729"/>
        <v/>
      </c>
      <c r="O2809" s="65" t="str">
        <f t="shared" si="3729"/>
        <v/>
      </c>
      <c r="P2809" s="65" t="str">
        <f t="shared" si="3729"/>
        <v/>
      </c>
      <c r="Q2809" s="65" t="str">
        <f t="shared" si="3729"/>
        <v/>
      </c>
      <c r="R2809" s="65" t="str">
        <f t="shared" si="3729"/>
        <v/>
      </c>
      <c r="S2809" s="65" t="str">
        <f t="shared" si="3729"/>
        <v/>
      </c>
      <c r="T2809" s="65" t="str">
        <f t="shared" si="3729"/>
        <v/>
      </c>
      <c r="U2809" s="65" t="str">
        <f t="shared" si="3729"/>
        <v/>
      </c>
      <c r="V2809" s="65" t="str">
        <f t="shared" si="3729"/>
        <v/>
      </c>
      <c r="W2809" s="65" t="str">
        <f t="shared" si="3729"/>
        <v/>
      </c>
      <c r="X2809" s="65" t="str">
        <f t="shared" si="3729"/>
        <v/>
      </c>
      <c r="Y2809" s="65" t="str">
        <f t="shared" si="3729"/>
        <v/>
      </c>
      <c r="Z2809" s="65" t="str">
        <f t="shared" si="3729"/>
        <v/>
      </c>
    </row>
    <row r="2810">
      <c r="B2810" s="23"/>
      <c r="C2810" s="9"/>
      <c r="D2810" s="9"/>
      <c r="E2810" s="9"/>
      <c r="F2810" s="2"/>
      <c r="G2810" s="3"/>
      <c r="I2810" s="64" t="str">
        <f t="shared" si="4"/>
        <v/>
      </c>
      <c r="J2810" s="13" t="str">
        <f t="shared" si="1840"/>
        <v/>
      </c>
      <c r="K2810" s="13" t="str">
        <f t="shared" si="1879"/>
        <v/>
      </c>
      <c r="L2810" s="65" t="str">
        <f t="shared" ref="L2810:Z2810" si="3730">if($E2810="","",if($E2810="Injured",if(and(L$1=year(today()),L$1&lt;=$I2810,L$1&gt;=$H2810),0,if(and(L$1&lt;=$I2810,L$1&gt;=$H2810),$F2810,"")),if($E2810="Dropped",if(and(L$1&lt;=$I2810,L$1&gt;=$H2810),if(Year($D2810)=L$1,$F2810*0.8,if((year($D2810)+1)=L$1,$F2810*0.6,$F2810*0.4)) ,""),if($E2810="Minors",0,if($E2810="FA Contract",if(and(L$1&lt;=$I2810,L$1&gt;=$H2810),$F2810,""),if($E2810="YP Contract",if(L$1=$H2810,500000,if(L$1=($H2810+1),1000000,if(L$1=($H2810+2),1500000,"")))))))))</f>
        <v/>
      </c>
      <c r="M2810" s="65" t="str">
        <f t="shared" si="3730"/>
        <v/>
      </c>
      <c r="N2810" s="65" t="str">
        <f t="shared" si="3730"/>
        <v/>
      </c>
      <c r="O2810" s="65" t="str">
        <f t="shared" si="3730"/>
        <v/>
      </c>
      <c r="P2810" s="65" t="str">
        <f t="shared" si="3730"/>
        <v/>
      </c>
      <c r="Q2810" s="65" t="str">
        <f t="shared" si="3730"/>
        <v/>
      </c>
      <c r="R2810" s="65" t="str">
        <f t="shared" si="3730"/>
        <v/>
      </c>
      <c r="S2810" s="65" t="str">
        <f t="shared" si="3730"/>
        <v/>
      </c>
      <c r="T2810" s="65" t="str">
        <f t="shared" si="3730"/>
        <v/>
      </c>
      <c r="U2810" s="65" t="str">
        <f t="shared" si="3730"/>
        <v/>
      </c>
      <c r="V2810" s="65" t="str">
        <f t="shared" si="3730"/>
        <v/>
      </c>
      <c r="W2810" s="65" t="str">
        <f t="shared" si="3730"/>
        <v/>
      </c>
      <c r="X2810" s="65" t="str">
        <f t="shared" si="3730"/>
        <v/>
      </c>
      <c r="Y2810" s="65" t="str">
        <f t="shared" si="3730"/>
        <v/>
      </c>
      <c r="Z2810" s="65" t="str">
        <f t="shared" si="3730"/>
        <v/>
      </c>
    </row>
    <row r="2811">
      <c r="B2811" s="23"/>
      <c r="C2811" s="9"/>
      <c r="D2811" s="9"/>
      <c r="E2811" s="9"/>
      <c r="F2811" s="2"/>
      <c r="G2811" s="3"/>
      <c r="I2811" s="64" t="str">
        <f t="shared" si="4"/>
        <v/>
      </c>
      <c r="J2811" s="13" t="str">
        <f t="shared" si="1840"/>
        <v/>
      </c>
      <c r="K2811" s="13" t="str">
        <f t="shared" si="1879"/>
        <v/>
      </c>
      <c r="L2811" s="65" t="str">
        <f t="shared" ref="L2811:Z2811" si="3731">if($E2811="","",if($E2811="Injured",if(and(L$1=year(today()),L$1&lt;=$I2811,L$1&gt;=$H2811),0,if(and(L$1&lt;=$I2811,L$1&gt;=$H2811),$F2811,"")),if($E2811="Dropped",if(and(L$1&lt;=$I2811,L$1&gt;=$H2811),if(Year($D2811)=L$1,$F2811*0.8,if((year($D2811)+1)=L$1,$F2811*0.6,$F2811*0.4)) ,""),if($E2811="Minors",0,if($E2811="FA Contract",if(and(L$1&lt;=$I2811,L$1&gt;=$H2811),$F2811,""),if($E2811="YP Contract",if(L$1=$H2811,500000,if(L$1=($H2811+1),1000000,if(L$1=($H2811+2),1500000,"")))))))))</f>
        <v/>
      </c>
      <c r="M2811" s="65" t="str">
        <f t="shared" si="3731"/>
        <v/>
      </c>
      <c r="N2811" s="65" t="str">
        <f t="shared" si="3731"/>
        <v/>
      </c>
      <c r="O2811" s="65" t="str">
        <f t="shared" si="3731"/>
        <v/>
      </c>
      <c r="P2811" s="65" t="str">
        <f t="shared" si="3731"/>
        <v/>
      </c>
      <c r="Q2811" s="65" t="str">
        <f t="shared" si="3731"/>
        <v/>
      </c>
      <c r="R2811" s="65" t="str">
        <f t="shared" si="3731"/>
        <v/>
      </c>
      <c r="S2811" s="65" t="str">
        <f t="shared" si="3731"/>
        <v/>
      </c>
      <c r="T2811" s="65" t="str">
        <f t="shared" si="3731"/>
        <v/>
      </c>
      <c r="U2811" s="65" t="str">
        <f t="shared" si="3731"/>
        <v/>
      </c>
      <c r="V2811" s="65" t="str">
        <f t="shared" si="3731"/>
        <v/>
      </c>
      <c r="W2811" s="65" t="str">
        <f t="shared" si="3731"/>
        <v/>
      </c>
      <c r="X2811" s="65" t="str">
        <f t="shared" si="3731"/>
        <v/>
      </c>
      <c r="Y2811" s="65" t="str">
        <f t="shared" si="3731"/>
        <v/>
      </c>
      <c r="Z2811" s="65" t="str">
        <f t="shared" si="3731"/>
        <v/>
      </c>
    </row>
    <row r="2812">
      <c r="B2812" s="23"/>
      <c r="C2812" s="9"/>
      <c r="D2812" s="9"/>
      <c r="E2812" s="9"/>
      <c r="F2812" s="2"/>
      <c r="G2812" s="3"/>
      <c r="I2812" s="64" t="str">
        <f t="shared" si="4"/>
        <v/>
      </c>
      <c r="J2812" s="13" t="str">
        <f t="shared" si="1840"/>
        <v/>
      </c>
      <c r="K2812" s="13" t="str">
        <f t="shared" si="1879"/>
        <v/>
      </c>
      <c r="L2812" s="65" t="str">
        <f t="shared" ref="L2812:Z2812" si="3732">if($E2812="","",if($E2812="Injured",if(and(L$1=year(today()),L$1&lt;=$I2812,L$1&gt;=$H2812),0,if(and(L$1&lt;=$I2812,L$1&gt;=$H2812),$F2812,"")),if($E2812="Dropped",if(and(L$1&lt;=$I2812,L$1&gt;=$H2812),if(Year($D2812)=L$1,$F2812*0.8,if((year($D2812)+1)=L$1,$F2812*0.6,$F2812*0.4)) ,""),if($E2812="Minors",0,if($E2812="FA Contract",if(and(L$1&lt;=$I2812,L$1&gt;=$H2812),$F2812,""),if($E2812="YP Contract",if(L$1=$H2812,500000,if(L$1=($H2812+1),1000000,if(L$1=($H2812+2),1500000,"")))))))))</f>
        <v/>
      </c>
      <c r="M2812" s="65" t="str">
        <f t="shared" si="3732"/>
        <v/>
      </c>
      <c r="N2812" s="65" t="str">
        <f t="shared" si="3732"/>
        <v/>
      </c>
      <c r="O2812" s="65" t="str">
        <f t="shared" si="3732"/>
        <v/>
      </c>
      <c r="P2812" s="65" t="str">
        <f t="shared" si="3732"/>
        <v/>
      </c>
      <c r="Q2812" s="65" t="str">
        <f t="shared" si="3732"/>
        <v/>
      </c>
      <c r="R2812" s="65" t="str">
        <f t="shared" si="3732"/>
        <v/>
      </c>
      <c r="S2812" s="65" t="str">
        <f t="shared" si="3732"/>
        <v/>
      </c>
      <c r="T2812" s="65" t="str">
        <f t="shared" si="3732"/>
        <v/>
      </c>
      <c r="U2812" s="65" t="str">
        <f t="shared" si="3732"/>
        <v/>
      </c>
      <c r="V2812" s="65" t="str">
        <f t="shared" si="3732"/>
        <v/>
      </c>
      <c r="W2812" s="65" t="str">
        <f t="shared" si="3732"/>
        <v/>
      </c>
      <c r="X2812" s="65" t="str">
        <f t="shared" si="3732"/>
        <v/>
      </c>
      <c r="Y2812" s="65" t="str">
        <f t="shared" si="3732"/>
        <v/>
      </c>
      <c r="Z2812" s="65" t="str">
        <f t="shared" si="3732"/>
        <v/>
      </c>
    </row>
    <row r="2813">
      <c r="B2813" s="23"/>
      <c r="C2813" s="9"/>
      <c r="D2813" s="9"/>
      <c r="E2813" s="9"/>
      <c r="F2813" s="2"/>
      <c r="G2813" s="3"/>
      <c r="I2813" s="64" t="str">
        <f t="shared" si="4"/>
        <v/>
      </c>
      <c r="J2813" s="13" t="str">
        <f t="shared" si="1840"/>
        <v/>
      </c>
      <c r="K2813" s="13" t="str">
        <f t="shared" si="1879"/>
        <v/>
      </c>
      <c r="L2813" s="65" t="str">
        <f t="shared" ref="L2813:Z2813" si="3733">if($E2813="","",if($E2813="Injured",if(and(L$1=year(today()),L$1&lt;=$I2813,L$1&gt;=$H2813),0,if(and(L$1&lt;=$I2813,L$1&gt;=$H2813),$F2813,"")),if($E2813="Dropped",if(and(L$1&lt;=$I2813,L$1&gt;=$H2813),if(Year($D2813)=L$1,$F2813*0.8,if((year($D2813)+1)=L$1,$F2813*0.6,$F2813*0.4)) ,""),if($E2813="Minors",0,if($E2813="FA Contract",if(and(L$1&lt;=$I2813,L$1&gt;=$H2813),$F2813,""),if($E2813="YP Contract",if(L$1=$H2813,500000,if(L$1=($H2813+1),1000000,if(L$1=($H2813+2),1500000,"")))))))))</f>
        <v/>
      </c>
      <c r="M2813" s="65" t="str">
        <f t="shared" si="3733"/>
        <v/>
      </c>
      <c r="N2813" s="65" t="str">
        <f t="shared" si="3733"/>
        <v/>
      </c>
      <c r="O2813" s="65" t="str">
        <f t="shared" si="3733"/>
        <v/>
      </c>
      <c r="P2813" s="65" t="str">
        <f t="shared" si="3733"/>
        <v/>
      </c>
      <c r="Q2813" s="65" t="str">
        <f t="shared" si="3733"/>
        <v/>
      </c>
      <c r="R2813" s="65" t="str">
        <f t="shared" si="3733"/>
        <v/>
      </c>
      <c r="S2813" s="65" t="str">
        <f t="shared" si="3733"/>
        <v/>
      </c>
      <c r="T2813" s="65" t="str">
        <f t="shared" si="3733"/>
        <v/>
      </c>
      <c r="U2813" s="65" t="str">
        <f t="shared" si="3733"/>
        <v/>
      </c>
      <c r="V2813" s="65" t="str">
        <f t="shared" si="3733"/>
        <v/>
      </c>
      <c r="W2813" s="65" t="str">
        <f t="shared" si="3733"/>
        <v/>
      </c>
      <c r="X2813" s="65" t="str">
        <f t="shared" si="3733"/>
        <v/>
      </c>
      <c r="Y2813" s="65" t="str">
        <f t="shared" si="3733"/>
        <v/>
      </c>
      <c r="Z2813" s="65" t="str">
        <f t="shared" si="3733"/>
        <v/>
      </c>
    </row>
    <row r="2814">
      <c r="B2814" s="23"/>
      <c r="C2814" s="9"/>
      <c r="D2814" s="9"/>
      <c r="E2814" s="9"/>
      <c r="F2814" s="2"/>
      <c r="G2814" s="3"/>
      <c r="I2814" s="64" t="str">
        <f t="shared" si="4"/>
        <v/>
      </c>
      <c r="J2814" s="13" t="str">
        <f t="shared" si="1840"/>
        <v/>
      </c>
      <c r="K2814" s="13" t="str">
        <f t="shared" si="1879"/>
        <v/>
      </c>
      <c r="L2814" s="65" t="str">
        <f t="shared" ref="L2814:Z2814" si="3734">if($E2814="","",if($E2814="Injured",if(and(L$1=year(today()),L$1&lt;=$I2814,L$1&gt;=$H2814),0,if(and(L$1&lt;=$I2814,L$1&gt;=$H2814),$F2814,"")),if($E2814="Dropped",if(and(L$1&lt;=$I2814,L$1&gt;=$H2814),if(Year($D2814)=L$1,$F2814*0.8,if((year($D2814)+1)=L$1,$F2814*0.6,$F2814*0.4)) ,""),if($E2814="Minors",0,if($E2814="FA Contract",if(and(L$1&lt;=$I2814,L$1&gt;=$H2814),$F2814,""),if($E2814="YP Contract",if(L$1=$H2814,500000,if(L$1=($H2814+1),1000000,if(L$1=($H2814+2),1500000,"")))))))))</f>
        <v/>
      </c>
      <c r="M2814" s="65" t="str">
        <f t="shared" si="3734"/>
        <v/>
      </c>
      <c r="N2814" s="65" t="str">
        <f t="shared" si="3734"/>
        <v/>
      </c>
      <c r="O2814" s="65" t="str">
        <f t="shared" si="3734"/>
        <v/>
      </c>
      <c r="P2814" s="65" t="str">
        <f t="shared" si="3734"/>
        <v/>
      </c>
      <c r="Q2814" s="65" t="str">
        <f t="shared" si="3734"/>
        <v/>
      </c>
      <c r="R2814" s="65" t="str">
        <f t="shared" si="3734"/>
        <v/>
      </c>
      <c r="S2814" s="65" t="str">
        <f t="shared" si="3734"/>
        <v/>
      </c>
      <c r="T2814" s="65" t="str">
        <f t="shared" si="3734"/>
        <v/>
      </c>
      <c r="U2814" s="65" t="str">
        <f t="shared" si="3734"/>
        <v/>
      </c>
      <c r="V2814" s="65" t="str">
        <f t="shared" si="3734"/>
        <v/>
      </c>
      <c r="W2814" s="65" t="str">
        <f t="shared" si="3734"/>
        <v/>
      </c>
      <c r="X2814" s="65" t="str">
        <f t="shared" si="3734"/>
        <v/>
      </c>
      <c r="Y2814" s="65" t="str">
        <f t="shared" si="3734"/>
        <v/>
      </c>
      <c r="Z2814" s="65" t="str">
        <f t="shared" si="3734"/>
        <v/>
      </c>
    </row>
    <row r="2815">
      <c r="B2815" s="23"/>
      <c r="C2815" s="9"/>
      <c r="D2815" s="9"/>
      <c r="E2815" s="9"/>
      <c r="F2815" s="2"/>
      <c r="G2815" s="3"/>
      <c r="I2815" s="64" t="str">
        <f t="shared" si="4"/>
        <v/>
      </c>
      <c r="J2815" s="13" t="str">
        <f t="shared" si="1840"/>
        <v/>
      </c>
      <c r="K2815" s="13" t="str">
        <f t="shared" si="1879"/>
        <v/>
      </c>
      <c r="L2815" s="65" t="str">
        <f t="shared" ref="L2815:Z2815" si="3735">if($E2815="","",if($E2815="Injured",if(and(L$1=year(today()),L$1&lt;=$I2815,L$1&gt;=$H2815),0,if(and(L$1&lt;=$I2815,L$1&gt;=$H2815),$F2815,"")),if($E2815="Dropped",if(and(L$1&lt;=$I2815,L$1&gt;=$H2815),if(Year($D2815)=L$1,$F2815*0.8,if((year($D2815)+1)=L$1,$F2815*0.6,$F2815*0.4)) ,""),if($E2815="Minors",0,if($E2815="FA Contract",if(and(L$1&lt;=$I2815,L$1&gt;=$H2815),$F2815,""),if($E2815="YP Contract",if(L$1=$H2815,500000,if(L$1=($H2815+1),1000000,if(L$1=($H2815+2),1500000,"")))))))))</f>
        <v/>
      </c>
      <c r="M2815" s="65" t="str">
        <f t="shared" si="3735"/>
        <v/>
      </c>
      <c r="N2815" s="65" t="str">
        <f t="shared" si="3735"/>
        <v/>
      </c>
      <c r="O2815" s="65" t="str">
        <f t="shared" si="3735"/>
        <v/>
      </c>
      <c r="P2815" s="65" t="str">
        <f t="shared" si="3735"/>
        <v/>
      </c>
      <c r="Q2815" s="65" t="str">
        <f t="shared" si="3735"/>
        <v/>
      </c>
      <c r="R2815" s="65" t="str">
        <f t="shared" si="3735"/>
        <v/>
      </c>
      <c r="S2815" s="65" t="str">
        <f t="shared" si="3735"/>
        <v/>
      </c>
      <c r="T2815" s="65" t="str">
        <f t="shared" si="3735"/>
        <v/>
      </c>
      <c r="U2815" s="65" t="str">
        <f t="shared" si="3735"/>
        <v/>
      </c>
      <c r="V2815" s="65" t="str">
        <f t="shared" si="3735"/>
        <v/>
      </c>
      <c r="W2815" s="65" t="str">
        <f t="shared" si="3735"/>
        <v/>
      </c>
      <c r="X2815" s="65" t="str">
        <f t="shared" si="3735"/>
        <v/>
      </c>
      <c r="Y2815" s="65" t="str">
        <f t="shared" si="3735"/>
        <v/>
      </c>
      <c r="Z2815" s="65" t="str">
        <f t="shared" si="3735"/>
        <v/>
      </c>
    </row>
    <row r="2816">
      <c r="B2816" s="23"/>
      <c r="C2816" s="9"/>
      <c r="D2816" s="9"/>
      <c r="E2816" s="9"/>
      <c r="F2816" s="2"/>
      <c r="G2816" s="3"/>
      <c r="I2816" s="64" t="str">
        <f t="shared" si="4"/>
        <v/>
      </c>
      <c r="J2816" s="13" t="str">
        <f t="shared" si="1840"/>
        <v/>
      </c>
      <c r="K2816" s="13" t="str">
        <f t="shared" si="1879"/>
        <v/>
      </c>
      <c r="L2816" s="65" t="str">
        <f t="shared" ref="L2816:Z2816" si="3736">if($E2816="","",if($E2816="Injured",if(and(L$1=year(today()),L$1&lt;=$I2816,L$1&gt;=$H2816),0,if(and(L$1&lt;=$I2816,L$1&gt;=$H2816),$F2816,"")),if($E2816="Dropped",if(and(L$1&lt;=$I2816,L$1&gt;=$H2816),if(Year($D2816)=L$1,$F2816*0.8,if((year($D2816)+1)=L$1,$F2816*0.6,$F2816*0.4)) ,""),if($E2816="Minors",0,if($E2816="FA Contract",if(and(L$1&lt;=$I2816,L$1&gt;=$H2816),$F2816,""),if($E2816="YP Contract",if(L$1=$H2816,500000,if(L$1=($H2816+1),1000000,if(L$1=($H2816+2),1500000,"")))))))))</f>
        <v/>
      </c>
      <c r="M2816" s="65" t="str">
        <f t="shared" si="3736"/>
        <v/>
      </c>
      <c r="N2816" s="65" t="str">
        <f t="shared" si="3736"/>
        <v/>
      </c>
      <c r="O2816" s="65" t="str">
        <f t="shared" si="3736"/>
        <v/>
      </c>
      <c r="P2816" s="65" t="str">
        <f t="shared" si="3736"/>
        <v/>
      </c>
      <c r="Q2816" s="65" t="str">
        <f t="shared" si="3736"/>
        <v/>
      </c>
      <c r="R2816" s="65" t="str">
        <f t="shared" si="3736"/>
        <v/>
      </c>
      <c r="S2816" s="65" t="str">
        <f t="shared" si="3736"/>
        <v/>
      </c>
      <c r="T2816" s="65" t="str">
        <f t="shared" si="3736"/>
        <v/>
      </c>
      <c r="U2816" s="65" t="str">
        <f t="shared" si="3736"/>
        <v/>
      </c>
      <c r="V2816" s="65" t="str">
        <f t="shared" si="3736"/>
        <v/>
      </c>
      <c r="W2816" s="65" t="str">
        <f t="shared" si="3736"/>
        <v/>
      </c>
      <c r="X2816" s="65" t="str">
        <f t="shared" si="3736"/>
        <v/>
      </c>
      <c r="Y2816" s="65" t="str">
        <f t="shared" si="3736"/>
        <v/>
      </c>
      <c r="Z2816" s="65" t="str">
        <f t="shared" si="3736"/>
        <v/>
      </c>
    </row>
    <row r="2817">
      <c r="B2817" s="23"/>
      <c r="C2817" s="9"/>
      <c r="D2817" s="9"/>
      <c r="E2817" s="9"/>
      <c r="F2817" s="2"/>
      <c r="G2817" s="3"/>
      <c r="I2817" s="64" t="str">
        <f t="shared" si="4"/>
        <v/>
      </c>
      <c r="J2817" s="13" t="str">
        <f t="shared" si="1840"/>
        <v/>
      </c>
      <c r="K2817" s="13" t="str">
        <f t="shared" si="1879"/>
        <v/>
      </c>
      <c r="L2817" s="65" t="str">
        <f t="shared" ref="L2817:Z2817" si="3737">if($E2817="","",if($E2817="Injured",if(and(L$1=year(today()),L$1&lt;=$I2817,L$1&gt;=$H2817),0,if(and(L$1&lt;=$I2817,L$1&gt;=$H2817),$F2817,"")),if($E2817="Dropped",if(and(L$1&lt;=$I2817,L$1&gt;=$H2817),if(Year($D2817)=L$1,$F2817*0.8,if((year($D2817)+1)=L$1,$F2817*0.6,$F2817*0.4)) ,""),if($E2817="Minors",0,if($E2817="FA Contract",if(and(L$1&lt;=$I2817,L$1&gt;=$H2817),$F2817,""),if($E2817="YP Contract",if(L$1=$H2817,500000,if(L$1=($H2817+1),1000000,if(L$1=($H2817+2),1500000,"")))))))))</f>
        <v/>
      </c>
      <c r="M2817" s="65" t="str">
        <f t="shared" si="3737"/>
        <v/>
      </c>
      <c r="N2817" s="65" t="str">
        <f t="shared" si="3737"/>
        <v/>
      </c>
      <c r="O2817" s="65" t="str">
        <f t="shared" si="3737"/>
        <v/>
      </c>
      <c r="P2817" s="65" t="str">
        <f t="shared" si="3737"/>
        <v/>
      </c>
      <c r="Q2817" s="65" t="str">
        <f t="shared" si="3737"/>
        <v/>
      </c>
      <c r="R2817" s="65" t="str">
        <f t="shared" si="3737"/>
        <v/>
      </c>
      <c r="S2817" s="65" t="str">
        <f t="shared" si="3737"/>
        <v/>
      </c>
      <c r="T2817" s="65" t="str">
        <f t="shared" si="3737"/>
        <v/>
      </c>
      <c r="U2817" s="65" t="str">
        <f t="shared" si="3737"/>
        <v/>
      </c>
      <c r="V2817" s="65" t="str">
        <f t="shared" si="3737"/>
        <v/>
      </c>
      <c r="W2817" s="65" t="str">
        <f t="shared" si="3737"/>
        <v/>
      </c>
      <c r="X2817" s="65" t="str">
        <f t="shared" si="3737"/>
        <v/>
      </c>
      <c r="Y2817" s="65" t="str">
        <f t="shared" si="3737"/>
        <v/>
      </c>
      <c r="Z2817" s="65" t="str">
        <f t="shared" si="3737"/>
        <v/>
      </c>
    </row>
    <row r="2818">
      <c r="B2818" s="23"/>
      <c r="C2818" s="9"/>
      <c r="D2818" s="9"/>
      <c r="E2818" s="9"/>
      <c r="F2818" s="2"/>
      <c r="G2818" s="3"/>
      <c r="I2818" s="64" t="str">
        <f t="shared" si="4"/>
        <v/>
      </c>
      <c r="J2818" s="13" t="str">
        <f t="shared" si="1840"/>
        <v/>
      </c>
      <c r="K2818" s="13" t="str">
        <f t="shared" si="1879"/>
        <v/>
      </c>
      <c r="L2818" s="65" t="str">
        <f t="shared" ref="L2818:Z2818" si="3738">if($E2818="","",if($E2818="Injured",if(and(L$1=year(today()),L$1&lt;=$I2818,L$1&gt;=$H2818),0,if(and(L$1&lt;=$I2818,L$1&gt;=$H2818),$F2818,"")),if($E2818="Dropped",if(and(L$1&lt;=$I2818,L$1&gt;=$H2818),if(Year($D2818)=L$1,$F2818*0.8,if((year($D2818)+1)=L$1,$F2818*0.6,$F2818*0.4)) ,""),if($E2818="Minors",0,if($E2818="FA Contract",if(and(L$1&lt;=$I2818,L$1&gt;=$H2818),$F2818,""),if($E2818="YP Contract",if(L$1=$H2818,500000,if(L$1=($H2818+1),1000000,if(L$1=($H2818+2),1500000,"")))))))))</f>
        <v/>
      </c>
      <c r="M2818" s="65" t="str">
        <f t="shared" si="3738"/>
        <v/>
      </c>
      <c r="N2818" s="65" t="str">
        <f t="shared" si="3738"/>
        <v/>
      </c>
      <c r="O2818" s="65" t="str">
        <f t="shared" si="3738"/>
        <v/>
      </c>
      <c r="P2818" s="65" t="str">
        <f t="shared" si="3738"/>
        <v/>
      </c>
      <c r="Q2818" s="65" t="str">
        <f t="shared" si="3738"/>
        <v/>
      </c>
      <c r="R2818" s="65" t="str">
        <f t="shared" si="3738"/>
        <v/>
      </c>
      <c r="S2818" s="65" t="str">
        <f t="shared" si="3738"/>
        <v/>
      </c>
      <c r="T2818" s="65" t="str">
        <f t="shared" si="3738"/>
        <v/>
      </c>
      <c r="U2818" s="65" t="str">
        <f t="shared" si="3738"/>
        <v/>
      </c>
      <c r="V2818" s="65" t="str">
        <f t="shared" si="3738"/>
        <v/>
      </c>
      <c r="W2818" s="65" t="str">
        <f t="shared" si="3738"/>
        <v/>
      </c>
      <c r="X2818" s="65" t="str">
        <f t="shared" si="3738"/>
        <v/>
      </c>
      <c r="Y2818" s="65" t="str">
        <f t="shared" si="3738"/>
        <v/>
      </c>
      <c r="Z2818" s="65" t="str">
        <f t="shared" si="3738"/>
        <v/>
      </c>
    </row>
    <row r="2819">
      <c r="B2819" s="23"/>
      <c r="C2819" s="9"/>
      <c r="D2819" s="9"/>
      <c r="E2819" s="9"/>
      <c r="F2819" s="2"/>
      <c r="G2819" s="3"/>
      <c r="I2819" s="64" t="str">
        <f t="shared" si="4"/>
        <v/>
      </c>
      <c r="J2819" s="13" t="str">
        <f t="shared" si="1840"/>
        <v/>
      </c>
      <c r="K2819" s="13" t="str">
        <f t="shared" si="1879"/>
        <v/>
      </c>
      <c r="L2819" s="65" t="str">
        <f t="shared" ref="L2819:Z2819" si="3739">if($E2819="","",if($E2819="Injured",if(and(L$1=year(today()),L$1&lt;=$I2819,L$1&gt;=$H2819),0,if(and(L$1&lt;=$I2819,L$1&gt;=$H2819),$F2819,"")),if($E2819="Dropped",if(and(L$1&lt;=$I2819,L$1&gt;=$H2819),if(Year($D2819)=L$1,$F2819*0.8,if((year($D2819)+1)=L$1,$F2819*0.6,$F2819*0.4)) ,""),if($E2819="Minors",0,if($E2819="FA Contract",if(and(L$1&lt;=$I2819,L$1&gt;=$H2819),$F2819,""),if($E2819="YP Contract",if(L$1=$H2819,500000,if(L$1=($H2819+1),1000000,if(L$1=($H2819+2),1500000,"")))))))))</f>
        <v/>
      </c>
      <c r="M2819" s="65" t="str">
        <f t="shared" si="3739"/>
        <v/>
      </c>
      <c r="N2819" s="65" t="str">
        <f t="shared" si="3739"/>
        <v/>
      </c>
      <c r="O2819" s="65" t="str">
        <f t="shared" si="3739"/>
        <v/>
      </c>
      <c r="P2819" s="65" t="str">
        <f t="shared" si="3739"/>
        <v/>
      </c>
      <c r="Q2819" s="65" t="str">
        <f t="shared" si="3739"/>
        <v/>
      </c>
      <c r="R2819" s="65" t="str">
        <f t="shared" si="3739"/>
        <v/>
      </c>
      <c r="S2819" s="65" t="str">
        <f t="shared" si="3739"/>
        <v/>
      </c>
      <c r="T2819" s="65" t="str">
        <f t="shared" si="3739"/>
        <v/>
      </c>
      <c r="U2819" s="65" t="str">
        <f t="shared" si="3739"/>
        <v/>
      </c>
      <c r="V2819" s="65" t="str">
        <f t="shared" si="3739"/>
        <v/>
      </c>
      <c r="W2819" s="65" t="str">
        <f t="shared" si="3739"/>
        <v/>
      </c>
      <c r="X2819" s="65" t="str">
        <f t="shared" si="3739"/>
        <v/>
      </c>
      <c r="Y2819" s="65" t="str">
        <f t="shared" si="3739"/>
        <v/>
      </c>
      <c r="Z2819" s="65" t="str">
        <f t="shared" si="3739"/>
        <v/>
      </c>
    </row>
    <row r="2820">
      <c r="B2820" s="23"/>
      <c r="C2820" s="9"/>
      <c r="D2820" s="9"/>
      <c r="E2820" s="9"/>
      <c r="F2820" s="2"/>
      <c r="G2820" s="3"/>
      <c r="I2820" s="64" t="str">
        <f t="shared" si="4"/>
        <v/>
      </c>
      <c r="J2820" s="13" t="str">
        <f t="shared" si="1840"/>
        <v/>
      </c>
      <c r="K2820" s="13" t="str">
        <f t="shared" si="1879"/>
        <v/>
      </c>
      <c r="L2820" s="65" t="str">
        <f t="shared" ref="L2820:Z2820" si="3740">if($E2820="","",if($E2820="Injured",if(and(L$1=year(today()),L$1&lt;=$I2820,L$1&gt;=$H2820),0,if(and(L$1&lt;=$I2820,L$1&gt;=$H2820),$F2820,"")),if($E2820="Dropped",if(and(L$1&lt;=$I2820,L$1&gt;=$H2820),if(Year($D2820)=L$1,$F2820*0.8,if((year($D2820)+1)=L$1,$F2820*0.6,$F2820*0.4)) ,""),if($E2820="Minors",0,if($E2820="FA Contract",if(and(L$1&lt;=$I2820,L$1&gt;=$H2820),$F2820,""),if($E2820="YP Contract",if(L$1=$H2820,500000,if(L$1=($H2820+1),1000000,if(L$1=($H2820+2),1500000,"")))))))))</f>
        <v/>
      </c>
      <c r="M2820" s="65" t="str">
        <f t="shared" si="3740"/>
        <v/>
      </c>
      <c r="N2820" s="65" t="str">
        <f t="shared" si="3740"/>
        <v/>
      </c>
      <c r="O2820" s="65" t="str">
        <f t="shared" si="3740"/>
        <v/>
      </c>
      <c r="P2820" s="65" t="str">
        <f t="shared" si="3740"/>
        <v/>
      </c>
      <c r="Q2820" s="65" t="str">
        <f t="shared" si="3740"/>
        <v/>
      </c>
      <c r="R2820" s="65" t="str">
        <f t="shared" si="3740"/>
        <v/>
      </c>
      <c r="S2820" s="65" t="str">
        <f t="shared" si="3740"/>
        <v/>
      </c>
      <c r="T2820" s="65" t="str">
        <f t="shared" si="3740"/>
        <v/>
      </c>
      <c r="U2820" s="65" t="str">
        <f t="shared" si="3740"/>
        <v/>
      </c>
      <c r="V2820" s="65" t="str">
        <f t="shared" si="3740"/>
        <v/>
      </c>
      <c r="W2820" s="65" t="str">
        <f t="shared" si="3740"/>
        <v/>
      </c>
      <c r="X2820" s="65" t="str">
        <f t="shared" si="3740"/>
        <v/>
      </c>
      <c r="Y2820" s="65" t="str">
        <f t="shared" si="3740"/>
        <v/>
      </c>
      <c r="Z2820" s="65" t="str">
        <f t="shared" si="3740"/>
        <v/>
      </c>
    </row>
    <row r="2821">
      <c r="B2821" s="23"/>
      <c r="C2821" s="9"/>
      <c r="D2821" s="9"/>
      <c r="E2821" s="9"/>
      <c r="F2821" s="2"/>
      <c r="G2821" s="3"/>
      <c r="I2821" s="64" t="str">
        <f t="shared" si="4"/>
        <v/>
      </c>
      <c r="J2821" s="13" t="str">
        <f t="shared" si="1840"/>
        <v/>
      </c>
      <c r="K2821" s="13" t="str">
        <f t="shared" si="1879"/>
        <v/>
      </c>
      <c r="L2821" s="65" t="str">
        <f t="shared" ref="L2821:Z2821" si="3741">if($E2821="","",if($E2821="Injured",if(and(L$1=year(today()),L$1&lt;=$I2821,L$1&gt;=$H2821),0,if(and(L$1&lt;=$I2821,L$1&gt;=$H2821),$F2821,"")),if($E2821="Dropped",if(and(L$1&lt;=$I2821,L$1&gt;=$H2821),if(Year($D2821)=L$1,$F2821*0.8,if((year($D2821)+1)=L$1,$F2821*0.6,$F2821*0.4)) ,""),if($E2821="Minors",0,if($E2821="FA Contract",if(and(L$1&lt;=$I2821,L$1&gt;=$H2821),$F2821,""),if($E2821="YP Contract",if(L$1=$H2821,500000,if(L$1=($H2821+1),1000000,if(L$1=($H2821+2),1500000,"")))))))))</f>
        <v/>
      </c>
      <c r="M2821" s="65" t="str">
        <f t="shared" si="3741"/>
        <v/>
      </c>
      <c r="N2821" s="65" t="str">
        <f t="shared" si="3741"/>
        <v/>
      </c>
      <c r="O2821" s="65" t="str">
        <f t="shared" si="3741"/>
        <v/>
      </c>
      <c r="P2821" s="65" t="str">
        <f t="shared" si="3741"/>
        <v/>
      </c>
      <c r="Q2821" s="65" t="str">
        <f t="shared" si="3741"/>
        <v/>
      </c>
      <c r="R2821" s="65" t="str">
        <f t="shared" si="3741"/>
        <v/>
      </c>
      <c r="S2821" s="65" t="str">
        <f t="shared" si="3741"/>
        <v/>
      </c>
      <c r="T2821" s="65" t="str">
        <f t="shared" si="3741"/>
        <v/>
      </c>
      <c r="U2821" s="65" t="str">
        <f t="shared" si="3741"/>
        <v/>
      </c>
      <c r="V2821" s="65" t="str">
        <f t="shared" si="3741"/>
        <v/>
      </c>
      <c r="W2821" s="65" t="str">
        <f t="shared" si="3741"/>
        <v/>
      </c>
      <c r="X2821" s="65" t="str">
        <f t="shared" si="3741"/>
        <v/>
      </c>
      <c r="Y2821" s="65" t="str">
        <f t="shared" si="3741"/>
        <v/>
      </c>
      <c r="Z2821" s="65" t="str">
        <f t="shared" si="3741"/>
        <v/>
      </c>
    </row>
    <row r="2822">
      <c r="B2822" s="23"/>
      <c r="C2822" s="9"/>
      <c r="D2822" s="9"/>
      <c r="E2822" s="9"/>
      <c r="F2822" s="2"/>
      <c r="G2822" s="3"/>
      <c r="I2822" s="64" t="str">
        <f t="shared" si="4"/>
        <v/>
      </c>
      <c r="J2822" s="13" t="str">
        <f t="shared" si="1840"/>
        <v/>
      </c>
      <c r="K2822" s="13" t="str">
        <f t="shared" si="1879"/>
        <v/>
      </c>
      <c r="L2822" s="65" t="str">
        <f t="shared" ref="L2822:Z2822" si="3742">if($E2822="","",if($E2822="Injured",if(and(L$1=year(today()),L$1&lt;=$I2822,L$1&gt;=$H2822),0,if(and(L$1&lt;=$I2822,L$1&gt;=$H2822),$F2822,"")),if($E2822="Dropped",if(and(L$1&lt;=$I2822,L$1&gt;=$H2822),if(Year($D2822)=L$1,$F2822*0.8,if((year($D2822)+1)=L$1,$F2822*0.6,$F2822*0.4)) ,""),if($E2822="Minors",0,if($E2822="FA Contract",if(and(L$1&lt;=$I2822,L$1&gt;=$H2822),$F2822,""),if($E2822="YP Contract",if(L$1=$H2822,500000,if(L$1=($H2822+1),1000000,if(L$1=($H2822+2),1500000,"")))))))))</f>
        <v/>
      </c>
      <c r="M2822" s="65" t="str">
        <f t="shared" si="3742"/>
        <v/>
      </c>
      <c r="N2822" s="65" t="str">
        <f t="shared" si="3742"/>
        <v/>
      </c>
      <c r="O2822" s="65" t="str">
        <f t="shared" si="3742"/>
        <v/>
      </c>
      <c r="P2822" s="65" t="str">
        <f t="shared" si="3742"/>
        <v/>
      </c>
      <c r="Q2822" s="65" t="str">
        <f t="shared" si="3742"/>
        <v/>
      </c>
      <c r="R2822" s="65" t="str">
        <f t="shared" si="3742"/>
        <v/>
      </c>
      <c r="S2822" s="65" t="str">
        <f t="shared" si="3742"/>
        <v/>
      </c>
      <c r="T2822" s="65" t="str">
        <f t="shared" si="3742"/>
        <v/>
      </c>
      <c r="U2822" s="65" t="str">
        <f t="shared" si="3742"/>
        <v/>
      </c>
      <c r="V2822" s="65" t="str">
        <f t="shared" si="3742"/>
        <v/>
      </c>
      <c r="W2822" s="65" t="str">
        <f t="shared" si="3742"/>
        <v/>
      </c>
      <c r="X2822" s="65" t="str">
        <f t="shared" si="3742"/>
        <v/>
      </c>
      <c r="Y2822" s="65" t="str">
        <f t="shared" si="3742"/>
        <v/>
      </c>
      <c r="Z2822" s="65" t="str">
        <f t="shared" si="3742"/>
        <v/>
      </c>
    </row>
    <row r="2823">
      <c r="B2823" s="23"/>
      <c r="C2823" s="9"/>
      <c r="D2823" s="9"/>
      <c r="E2823" s="9"/>
      <c r="F2823" s="2"/>
      <c r="G2823" s="3"/>
      <c r="I2823" s="64" t="str">
        <f t="shared" si="4"/>
        <v/>
      </c>
      <c r="J2823" s="13" t="str">
        <f t="shared" si="1840"/>
        <v/>
      </c>
      <c r="K2823" s="13" t="str">
        <f t="shared" si="1879"/>
        <v/>
      </c>
      <c r="L2823" s="65" t="str">
        <f t="shared" ref="L2823:Z2823" si="3743">if($E2823="","",if($E2823="Injured",if(and(L$1=year(today()),L$1&lt;=$I2823,L$1&gt;=$H2823),0,if(and(L$1&lt;=$I2823,L$1&gt;=$H2823),$F2823,"")),if($E2823="Dropped",if(and(L$1&lt;=$I2823,L$1&gt;=$H2823),if(Year($D2823)=L$1,$F2823*0.8,if((year($D2823)+1)=L$1,$F2823*0.6,$F2823*0.4)) ,""),if($E2823="Minors",0,if($E2823="FA Contract",if(and(L$1&lt;=$I2823,L$1&gt;=$H2823),$F2823,""),if($E2823="YP Contract",if(L$1=$H2823,500000,if(L$1=($H2823+1),1000000,if(L$1=($H2823+2),1500000,"")))))))))</f>
        <v/>
      </c>
      <c r="M2823" s="65" t="str">
        <f t="shared" si="3743"/>
        <v/>
      </c>
      <c r="N2823" s="65" t="str">
        <f t="shared" si="3743"/>
        <v/>
      </c>
      <c r="O2823" s="65" t="str">
        <f t="shared" si="3743"/>
        <v/>
      </c>
      <c r="P2823" s="65" t="str">
        <f t="shared" si="3743"/>
        <v/>
      </c>
      <c r="Q2823" s="65" t="str">
        <f t="shared" si="3743"/>
        <v/>
      </c>
      <c r="R2823" s="65" t="str">
        <f t="shared" si="3743"/>
        <v/>
      </c>
      <c r="S2823" s="65" t="str">
        <f t="shared" si="3743"/>
        <v/>
      </c>
      <c r="T2823" s="65" t="str">
        <f t="shared" si="3743"/>
        <v/>
      </c>
      <c r="U2823" s="65" t="str">
        <f t="shared" si="3743"/>
        <v/>
      </c>
      <c r="V2823" s="65" t="str">
        <f t="shared" si="3743"/>
        <v/>
      </c>
      <c r="W2823" s="65" t="str">
        <f t="shared" si="3743"/>
        <v/>
      </c>
      <c r="X2823" s="65" t="str">
        <f t="shared" si="3743"/>
        <v/>
      </c>
      <c r="Y2823" s="65" t="str">
        <f t="shared" si="3743"/>
        <v/>
      </c>
      <c r="Z2823" s="65" t="str">
        <f t="shared" si="3743"/>
        <v/>
      </c>
    </row>
    <row r="2824">
      <c r="B2824" s="23"/>
      <c r="C2824" s="9"/>
      <c r="D2824" s="9"/>
      <c r="E2824" s="9"/>
      <c r="F2824" s="2"/>
      <c r="G2824" s="3"/>
      <c r="I2824" s="64" t="str">
        <f t="shared" si="4"/>
        <v/>
      </c>
      <c r="J2824" s="13" t="str">
        <f t="shared" si="1840"/>
        <v/>
      </c>
      <c r="K2824" s="13" t="str">
        <f t="shared" si="1879"/>
        <v/>
      </c>
      <c r="L2824" s="65" t="str">
        <f t="shared" ref="L2824:Z2824" si="3744">if($E2824="","",if($E2824="Injured",if(and(L$1=year(today()),L$1&lt;=$I2824,L$1&gt;=$H2824),0,if(and(L$1&lt;=$I2824,L$1&gt;=$H2824),$F2824,"")),if($E2824="Dropped",if(and(L$1&lt;=$I2824,L$1&gt;=$H2824),if(Year($D2824)=L$1,$F2824*0.8,if((year($D2824)+1)=L$1,$F2824*0.6,$F2824*0.4)) ,""),if($E2824="Minors",0,if($E2824="FA Contract",if(and(L$1&lt;=$I2824,L$1&gt;=$H2824),$F2824,""),if($E2824="YP Contract",if(L$1=$H2824,500000,if(L$1=($H2824+1),1000000,if(L$1=($H2824+2),1500000,"")))))))))</f>
        <v/>
      </c>
      <c r="M2824" s="65" t="str">
        <f t="shared" si="3744"/>
        <v/>
      </c>
      <c r="N2824" s="65" t="str">
        <f t="shared" si="3744"/>
        <v/>
      </c>
      <c r="O2824" s="65" t="str">
        <f t="shared" si="3744"/>
        <v/>
      </c>
      <c r="P2824" s="65" t="str">
        <f t="shared" si="3744"/>
        <v/>
      </c>
      <c r="Q2824" s="65" t="str">
        <f t="shared" si="3744"/>
        <v/>
      </c>
      <c r="R2824" s="65" t="str">
        <f t="shared" si="3744"/>
        <v/>
      </c>
      <c r="S2824" s="65" t="str">
        <f t="shared" si="3744"/>
        <v/>
      </c>
      <c r="T2824" s="65" t="str">
        <f t="shared" si="3744"/>
        <v/>
      </c>
      <c r="U2824" s="65" t="str">
        <f t="shared" si="3744"/>
        <v/>
      </c>
      <c r="V2824" s="65" t="str">
        <f t="shared" si="3744"/>
        <v/>
      </c>
      <c r="W2824" s="65" t="str">
        <f t="shared" si="3744"/>
        <v/>
      </c>
      <c r="X2824" s="65" t="str">
        <f t="shared" si="3744"/>
        <v/>
      </c>
      <c r="Y2824" s="65" t="str">
        <f t="shared" si="3744"/>
        <v/>
      </c>
      <c r="Z2824" s="65" t="str">
        <f t="shared" si="3744"/>
        <v/>
      </c>
    </row>
    <row r="2825">
      <c r="B2825" s="23"/>
      <c r="C2825" s="9"/>
      <c r="D2825" s="9"/>
      <c r="E2825" s="9"/>
      <c r="F2825" s="2"/>
      <c r="G2825" s="3"/>
      <c r="I2825" s="64" t="str">
        <f t="shared" si="4"/>
        <v/>
      </c>
      <c r="J2825" s="13" t="str">
        <f t="shared" si="1840"/>
        <v/>
      </c>
      <c r="K2825" s="13" t="str">
        <f t="shared" si="1879"/>
        <v/>
      </c>
      <c r="L2825" s="65" t="str">
        <f t="shared" ref="L2825:Z2825" si="3745">if($E2825="","",if($E2825="Injured",if(and(L$1=year(today()),L$1&lt;=$I2825,L$1&gt;=$H2825),0,if(and(L$1&lt;=$I2825,L$1&gt;=$H2825),$F2825,"")),if($E2825="Dropped",if(and(L$1&lt;=$I2825,L$1&gt;=$H2825),if(Year($D2825)=L$1,$F2825*0.8,if((year($D2825)+1)=L$1,$F2825*0.6,$F2825*0.4)) ,""),if($E2825="Minors",0,if($E2825="FA Contract",if(and(L$1&lt;=$I2825,L$1&gt;=$H2825),$F2825,""),if($E2825="YP Contract",if(L$1=$H2825,500000,if(L$1=($H2825+1),1000000,if(L$1=($H2825+2),1500000,"")))))))))</f>
        <v/>
      </c>
      <c r="M2825" s="65" t="str">
        <f t="shared" si="3745"/>
        <v/>
      </c>
      <c r="N2825" s="65" t="str">
        <f t="shared" si="3745"/>
        <v/>
      </c>
      <c r="O2825" s="65" t="str">
        <f t="shared" si="3745"/>
        <v/>
      </c>
      <c r="P2825" s="65" t="str">
        <f t="shared" si="3745"/>
        <v/>
      </c>
      <c r="Q2825" s="65" t="str">
        <f t="shared" si="3745"/>
        <v/>
      </c>
      <c r="R2825" s="65" t="str">
        <f t="shared" si="3745"/>
        <v/>
      </c>
      <c r="S2825" s="65" t="str">
        <f t="shared" si="3745"/>
        <v/>
      </c>
      <c r="T2825" s="65" t="str">
        <f t="shared" si="3745"/>
        <v/>
      </c>
      <c r="U2825" s="65" t="str">
        <f t="shared" si="3745"/>
        <v/>
      </c>
      <c r="V2825" s="65" t="str">
        <f t="shared" si="3745"/>
        <v/>
      </c>
      <c r="W2825" s="65" t="str">
        <f t="shared" si="3745"/>
        <v/>
      </c>
      <c r="X2825" s="65" t="str">
        <f t="shared" si="3745"/>
        <v/>
      </c>
      <c r="Y2825" s="65" t="str">
        <f t="shared" si="3745"/>
        <v/>
      </c>
      <c r="Z2825" s="65" t="str">
        <f t="shared" si="3745"/>
        <v/>
      </c>
    </row>
    <row r="2826">
      <c r="B2826" s="23"/>
      <c r="C2826" s="9"/>
      <c r="D2826" s="9"/>
      <c r="E2826" s="9"/>
      <c r="F2826" s="2"/>
      <c r="G2826" s="3"/>
      <c r="I2826" s="64" t="str">
        <f t="shared" si="4"/>
        <v/>
      </c>
      <c r="J2826" s="13" t="str">
        <f t="shared" si="1840"/>
        <v/>
      </c>
      <c r="K2826" s="13" t="str">
        <f t="shared" si="1879"/>
        <v/>
      </c>
      <c r="L2826" s="65" t="str">
        <f t="shared" ref="L2826:Z2826" si="3746">if($E2826="","",if($E2826="Injured",if(and(L$1=year(today()),L$1&lt;=$I2826,L$1&gt;=$H2826),0,if(and(L$1&lt;=$I2826,L$1&gt;=$H2826),$F2826,"")),if($E2826="Dropped",if(and(L$1&lt;=$I2826,L$1&gt;=$H2826),if(Year($D2826)=L$1,$F2826*0.8,if((year($D2826)+1)=L$1,$F2826*0.6,$F2826*0.4)) ,""),if($E2826="Minors",0,if($E2826="FA Contract",if(and(L$1&lt;=$I2826,L$1&gt;=$H2826),$F2826,""),if($E2826="YP Contract",if(L$1=$H2826,500000,if(L$1=($H2826+1),1000000,if(L$1=($H2826+2),1500000,"")))))))))</f>
        <v/>
      </c>
      <c r="M2826" s="65" t="str">
        <f t="shared" si="3746"/>
        <v/>
      </c>
      <c r="N2826" s="65" t="str">
        <f t="shared" si="3746"/>
        <v/>
      </c>
      <c r="O2826" s="65" t="str">
        <f t="shared" si="3746"/>
        <v/>
      </c>
      <c r="P2826" s="65" t="str">
        <f t="shared" si="3746"/>
        <v/>
      </c>
      <c r="Q2826" s="65" t="str">
        <f t="shared" si="3746"/>
        <v/>
      </c>
      <c r="R2826" s="65" t="str">
        <f t="shared" si="3746"/>
        <v/>
      </c>
      <c r="S2826" s="65" t="str">
        <f t="shared" si="3746"/>
        <v/>
      </c>
      <c r="T2826" s="65" t="str">
        <f t="shared" si="3746"/>
        <v/>
      </c>
      <c r="U2826" s="65" t="str">
        <f t="shared" si="3746"/>
        <v/>
      </c>
      <c r="V2826" s="65" t="str">
        <f t="shared" si="3746"/>
        <v/>
      </c>
      <c r="W2826" s="65" t="str">
        <f t="shared" si="3746"/>
        <v/>
      </c>
      <c r="X2826" s="65" t="str">
        <f t="shared" si="3746"/>
        <v/>
      </c>
      <c r="Y2826" s="65" t="str">
        <f t="shared" si="3746"/>
        <v/>
      </c>
      <c r="Z2826" s="65" t="str">
        <f t="shared" si="3746"/>
        <v/>
      </c>
    </row>
    <row r="2827">
      <c r="B2827" s="23"/>
      <c r="C2827" s="9"/>
      <c r="D2827" s="9"/>
      <c r="E2827" s="9"/>
      <c r="F2827" s="2"/>
      <c r="G2827" s="3"/>
      <c r="I2827" s="64" t="str">
        <f t="shared" si="4"/>
        <v/>
      </c>
      <c r="J2827" s="13" t="str">
        <f t="shared" si="1840"/>
        <v/>
      </c>
      <c r="K2827" s="13" t="str">
        <f t="shared" si="1879"/>
        <v/>
      </c>
      <c r="L2827" s="65" t="str">
        <f t="shared" ref="L2827:Z2827" si="3747">if($E2827="","",if($E2827="Injured",if(and(L$1=year(today()),L$1&lt;=$I2827,L$1&gt;=$H2827),0,if(and(L$1&lt;=$I2827,L$1&gt;=$H2827),$F2827,"")),if($E2827="Dropped",if(and(L$1&lt;=$I2827,L$1&gt;=$H2827),if(Year($D2827)=L$1,$F2827*0.8,if((year($D2827)+1)=L$1,$F2827*0.6,$F2827*0.4)) ,""),if($E2827="Minors",0,if($E2827="FA Contract",if(and(L$1&lt;=$I2827,L$1&gt;=$H2827),$F2827,""),if($E2827="YP Contract",if(L$1=$H2827,500000,if(L$1=($H2827+1),1000000,if(L$1=($H2827+2),1500000,"")))))))))</f>
        <v/>
      </c>
      <c r="M2827" s="65" t="str">
        <f t="shared" si="3747"/>
        <v/>
      </c>
      <c r="N2827" s="65" t="str">
        <f t="shared" si="3747"/>
        <v/>
      </c>
      <c r="O2827" s="65" t="str">
        <f t="shared" si="3747"/>
        <v/>
      </c>
      <c r="P2827" s="65" t="str">
        <f t="shared" si="3747"/>
        <v/>
      </c>
      <c r="Q2827" s="65" t="str">
        <f t="shared" si="3747"/>
        <v/>
      </c>
      <c r="R2827" s="65" t="str">
        <f t="shared" si="3747"/>
        <v/>
      </c>
      <c r="S2827" s="65" t="str">
        <f t="shared" si="3747"/>
        <v/>
      </c>
      <c r="T2827" s="65" t="str">
        <f t="shared" si="3747"/>
        <v/>
      </c>
      <c r="U2827" s="65" t="str">
        <f t="shared" si="3747"/>
        <v/>
      </c>
      <c r="V2827" s="65" t="str">
        <f t="shared" si="3747"/>
        <v/>
      </c>
      <c r="W2827" s="65" t="str">
        <f t="shared" si="3747"/>
        <v/>
      </c>
      <c r="X2827" s="65" t="str">
        <f t="shared" si="3747"/>
        <v/>
      </c>
      <c r="Y2827" s="65" t="str">
        <f t="shared" si="3747"/>
        <v/>
      </c>
      <c r="Z2827" s="65" t="str">
        <f t="shared" si="3747"/>
        <v/>
      </c>
    </row>
    <row r="2828">
      <c r="B2828" s="23"/>
      <c r="C2828" s="9"/>
      <c r="D2828" s="9"/>
      <c r="E2828" s="9"/>
      <c r="F2828" s="2"/>
      <c r="G2828" s="3"/>
      <c r="I2828" s="64" t="str">
        <f t="shared" si="4"/>
        <v/>
      </c>
      <c r="J2828" s="13" t="str">
        <f t="shared" si="1840"/>
        <v/>
      </c>
      <c r="K2828" s="13" t="str">
        <f t="shared" si="1879"/>
        <v/>
      </c>
      <c r="L2828" s="65" t="str">
        <f t="shared" ref="L2828:Z2828" si="3748">if($E2828="","",if($E2828="Injured",if(and(L$1=year(today()),L$1&lt;=$I2828,L$1&gt;=$H2828),0,if(and(L$1&lt;=$I2828,L$1&gt;=$H2828),$F2828,"")),if($E2828="Dropped",if(and(L$1&lt;=$I2828,L$1&gt;=$H2828),if(Year($D2828)=L$1,$F2828*0.8,if((year($D2828)+1)=L$1,$F2828*0.6,$F2828*0.4)) ,""),if($E2828="Minors",0,if($E2828="FA Contract",if(and(L$1&lt;=$I2828,L$1&gt;=$H2828),$F2828,""),if($E2828="YP Contract",if(L$1=$H2828,500000,if(L$1=($H2828+1),1000000,if(L$1=($H2828+2),1500000,"")))))))))</f>
        <v/>
      </c>
      <c r="M2828" s="65" t="str">
        <f t="shared" si="3748"/>
        <v/>
      </c>
      <c r="N2828" s="65" t="str">
        <f t="shared" si="3748"/>
        <v/>
      </c>
      <c r="O2828" s="65" t="str">
        <f t="shared" si="3748"/>
        <v/>
      </c>
      <c r="P2828" s="65" t="str">
        <f t="shared" si="3748"/>
        <v/>
      </c>
      <c r="Q2828" s="65" t="str">
        <f t="shared" si="3748"/>
        <v/>
      </c>
      <c r="R2828" s="65" t="str">
        <f t="shared" si="3748"/>
        <v/>
      </c>
      <c r="S2828" s="65" t="str">
        <f t="shared" si="3748"/>
        <v/>
      </c>
      <c r="T2828" s="65" t="str">
        <f t="shared" si="3748"/>
        <v/>
      </c>
      <c r="U2828" s="65" t="str">
        <f t="shared" si="3748"/>
        <v/>
      </c>
      <c r="V2828" s="65" t="str">
        <f t="shared" si="3748"/>
        <v/>
      </c>
      <c r="W2828" s="65" t="str">
        <f t="shared" si="3748"/>
        <v/>
      </c>
      <c r="X2828" s="65" t="str">
        <f t="shared" si="3748"/>
        <v/>
      </c>
      <c r="Y2828" s="65" t="str">
        <f t="shared" si="3748"/>
        <v/>
      </c>
      <c r="Z2828" s="65" t="str">
        <f t="shared" si="3748"/>
        <v/>
      </c>
    </row>
    <row r="2829">
      <c r="B2829" s="23"/>
      <c r="C2829" s="9"/>
      <c r="D2829" s="9"/>
      <c r="E2829" s="9"/>
      <c r="F2829" s="2"/>
      <c r="G2829" s="3"/>
      <c r="I2829" s="64" t="str">
        <f t="shared" si="4"/>
        <v/>
      </c>
      <c r="J2829" s="13" t="str">
        <f t="shared" si="1840"/>
        <v/>
      </c>
      <c r="K2829" s="13" t="str">
        <f t="shared" si="1879"/>
        <v/>
      </c>
      <c r="L2829" s="65" t="str">
        <f t="shared" ref="L2829:Z2829" si="3749">if($E2829="","",if($E2829="Injured",if(and(L$1=year(today()),L$1&lt;=$I2829,L$1&gt;=$H2829),0,if(and(L$1&lt;=$I2829,L$1&gt;=$H2829),$F2829,"")),if($E2829="Dropped",if(and(L$1&lt;=$I2829,L$1&gt;=$H2829),if(Year($D2829)=L$1,$F2829*0.8,if((year($D2829)+1)=L$1,$F2829*0.6,$F2829*0.4)) ,""),if($E2829="Minors",0,if($E2829="FA Contract",if(and(L$1&lt;=$I2829,L$1&gt;=$H2829),$F2829,""),if($E2829="YP Contract",if(L$1=$H2829,500000,if(L$1=($H2829+1),1000000,if(L$1=($H2829+2),1500000,"")))))))))</f>
        <v/>
      </c>
      <c r="M2829" s="65" t="str">
        <f t="shared" si="3749"/>
        <v/>
      </c>
      <c r="N2829" s="65" t="str">
        <f t="shared" si="3749"/>
        <v/>
      </c>
      <c r="O2829" s="65" t="str">
        <f t="shared" si="3749"/>
        <v/>
      </c>
      <c r="P2829" s="65" t="str">
        <f t="shared" si="3749"/>
        <v/>
      </c>
      <c r="Q2829" s="65" t="str">
        <f t="shared" si="3749"/>
        <v/>
      </c>
      <c r="R2829" s="65" t="str">
        <f t="shared" si="3749"/>
        <v/>
      </c>
      <c r="S2829" s="65" t="str">
        <f t="shared" si="3749"/>
        <v/>
      </c>
      <c r="T2829" s="65" t="str">
        <f t="shared" si="3749"/>
        <v/>
      </c>
      <c r="U2829" s="65" t="str">
        <f t="shared" si="3749"/>
        <v/>
      </c>
      <c r="V2829" s="65" t="str">
        <f t="shared" si="3749"/>
        <v/>
      </c>
      <c r="W2829" s="65" t="str">
        <f t="shared" si="3749"/>
        <v/>
      </c>
      <c r="X2829" s="65" t="str">
        <f t="shared" si="3749"/>
        <v/>
      </c>
      <c r="Y2829" s="65" t="str">
        <f t="shared" si="3749"/>
        <v/>
      </c>
      <c r="Z2829" s="65" t="str">
        <f t="shared" si="3749"/>
        <v/>
      </c>
    </row>
    <row r="2830">
      <c r="B2830" s="23"/>
      <c r="C2830" s="9"/>
      <c r="D2830" s="9"/>
      <c r="E2830" s="9"/>
      <c r="F2830" s="2"/>
      <c r="G2830" s="3"/>
      <c r="I2830" s="64" t="str">
        <f t="shared" si="4"/>
        <v/>
      </c>
      <c r="J2830" s="13" t="str">
        <f t="shared" si="1840"/>
        <v/>
      </c>
      <c r="K2830" s="13" t="str">
        <f t="shared" si="1879"/>
        <v/>
      </c>
      <c r="L2830" s="65" t="str">
        <f t="shared" ref="L2830:Z2830" si="3750">if($E2830="","",if($E2830="Injured",if(and(L$1=year(today()),L$1&lt;=$I2830,L$1&gt;=$H2830),0,if(and(L$1&lt;=$I2830,L$1&gt;=$H2830),$F2830,"")),if($E2830="Dropped",if(and(L$1&lt;=$I2830,L$1&gt;=$H2830),if(Year($D2830)=L$1,$F2830*0.8,if((year($D2830)+1)=L$1,$F2830*0.6,$F2830*0.4)) ,""),if($E2830="Minors",0,if($E2830="FA Contract",if(and(L$1&lt;=$I2830,L$1&gt;=$H2830),$F2830,""),if($E2830="YP Contract",if(L$1=$H2830,500000,if(L$1=($H2830+1),1000000,if(L$1=($H2830+2),1500000,"")))))))))</f>
        <v/>
      </c>
      <c r="M2830" s="65" t="str">
        <f t="shared" si="3750"/>
        <v/>
      </c>
      <c r="N2830" s="65" t="str">
        <f t="shared" si="3750"/>
        <v/>
      </c>
      <c r="O2830" s="65" t="str">
        <f t="shared" si="3750"/>
        <v/>
      </c>
      <c r="P2830" s="65" t="str">
        <f t="shared" si="3750"/>
        <v/>
      </c>
      <c r="Q2830" s="65" t="str">
        <f t="shared" si="3750"/>
        <v/>
      </c>
      <c r="R2830" s="65" t="str">
        <f t="shared" si="3750"/>
        <v/>
      </c>
      <c r="S2830" s="65" t="str">
        <f t="shared" si="3750"/>
        <v/>
      </c>
      <c r="T2830" s="65" t="str">
        <f t="shared" si="3750"/>
        <v/>
      </c>
      <c r="U2830" s="65" t="str">
        <f t="shared" si="3750"/>
        <v/>
      </c>
      <c r="V2830" s="65" t="str">
        <f t="shared" si="3750"/>
        <v/>
      </c>
      <c r="W2830" s="65" t="str">
        <f t="shared" si="3750"/>
        <v/>
      </c>
      <c r="X2830" s="65" t="str">
        <f t="shared" si="3750"/>
        <v/>
      </c>
      <c r="Y2830" s="65" t="str">
        <f t="shared" si="3750"/>
        <v/>
      </c>
      <c r="Z2830" s="65" t="str">
        <f t="shared" si="3750"/>
        <v/>
      </c>
    </row>
    <row r="2831">
      <c r="B2831" s="23"/>
      <c r="C2831" s="9"/>
      <c r="D2831" s="9"/>
      <c r="E2831" s="9"/>
      <c r="F2831" s="2"/>
      <c r="G2831" s="3"/>
      <c r="I2831" s="64" t="str">
        <f t="shared" si="4"/>
        <v/>
      </c>
      <c r="J2831" s="13" t="str">
        <f t="shared" si="1840"/>
        <v/>
      </c>
      <c r="K2831" s="13" t="str">
        <f t="shared" si="1879"/>
        <v/>
      </c>
      <c r="L2831" s="65" t="str">
        <f t="shared" ref="L2831:Z2831" si="3751">if($E2831="","",if($E2831="Injured",if(and(L$1=year(today()),L$1&lt;=$I2831,L$1&gt;=$H2831),0,if(and(L$1&lt;=$I2831,L$1&gt;=$H2831),$F2831,"")),if($E2831="Dropped",if(and(L$1&lt;=$I2831,L$1&gt;=$H2831),if(Year($D2831)=L$1,$F2831*0.8,if((year($D2831)+1)=L$1,$F2831*0.6,$F2831*0.4)) ,""),if($E2831="Minors",0,if($E2831="FA Contract",if(and(L$1&lt;=$I2831,L$1&gt;=$H2831),$F2831,""),if($E2831="YP Contract",if(L$1=$H2831,500000,if(L$1=($H2831+1),1000000,if(L$1=($H2831+2),1500000,"")))))))))</f>
        <v/>
      </c>
      <c r="M2831" s="65" t="str">
        <f t="shared" si="3751"/>
        <v/>
      </c>
      <c r="N2831" s="65" t="str">
        <f t="shared" si="3751"/>
        <v/>
      </c>
      <c r="O2831" s="65" t="str">
        <f t="shared" si="3751"/>
        <v/>
      </c>
      <c r="P2831" s="65" t="str">
        <f t="shared" si="3751"/>
        <v/>
      </c>
      <c r="Q2831" s="65" t="str">
        <f t="shared" si="3751"/>
        <v/>
      </c>
      <c r="R2831" s="65" t="str">
        <f t="shared" si="3751"/>
        <v/>
      </c>
      <c r="S2831" s="65" t="str">
        <f t="shared" si="3751"/>
        <v/>
      </c>
      <c r="T2831" s="65" t="str">
        <f t="shared" si="3751"/>
        <v/>
      </c>
      <c r="U2831" s="65" t="str">
        <f t="shared" si="3751"/>
        <v/>
      </c>
      <c r="V2831" s="65" t="str">
        <f t="shared" si="3751"/>
        <v/>
      </c>
      <c r="W2831" s="65" t="str">
        <f t="shared" si="3751"/>
        <v/>
      </c>
      <c r="X2831" s="65" t="str">
        <f t="shared" si="3751"/>
        <v/>
      </c>
      <c r="Y2831" s="65" t="str">
        <f t="shared" si="3751"/>
        <v/>
      </c>
      <c r="Z2831" s="65" t="str">
        <f t="shared" si="3751"/>
        <v/>
      </c>
    </row>
    <row r="2832">
      <c r="B2832" s="23"/>
      <c r="C2832" s="9"/>
      <c r="D2832" s="9"/>
      <c r="E2832" s="9"/>
      <c r="F2832" s="2"/>
      <c r="G2832" s="3"/>
      <c r="I2832" s="64" t="str">
        <f t="shared" si="4"/>
        <v/>
      </c>
      <c r="J2832" s="13" t="str">
        <f t="shared" si="1840"/>
        <v/>
      </c>
      <c r="K2832" s="13" t="str">
        <f t="shared" si="1879"/>
        <v/>
      </c>
      <c r="L2832" s="65" t="str">
        <f t="shared" ref="L2832:Z2832" si="3752">if($E2832="","",if($E2832="Injured",if(and(L$1=year(today()),L$1&lt;=$I2832,L$1&gt;=$H2832),0,if(and(L$1&lt;=$I2832,L$1&gt;=$H2832),$F2832,"")),if($E2832="Dropped",if(and(L$1&lt;=$I2832,L$1&gt;=$H2832),if(Year($D2832)=L$1,$F2832*0.8,if((year($D2832)+1)=L$1,$F2832*0.6,$F2832*0.4)) ,""),if($E2832="Minors",0,if($E2832="FA Contract",if(and(L$1&lt;=$I2832,L$1&gt;=$H2832),$F2832,""),if($E2832="YP Contract",if(L$1=$H2832,500000,if(L$1=($H2832+1),1000000,if(L$1=($H2832+2),1500000,"")))))))))</f>
        <v/>
      </c>
      <c r="M2832" s="65" t="str">
        <f t="shared" si="3752"/>
        <v/>
      </c>
      <c r="N2832" s="65" t="str">
        <f t="shared" si="3752"/>
        <v/>
      </c>
      <c r="O2832" s="65" t="str">
        <f t="shared" si="3752"/>
        <v/>
      </c>
      <c r="P2832" s="65" t="str">
        <f t="shared" si="3752"/>
        <v/>
      </c>
      <c r="Q2832" s="65" t="str">
        <f t="shared" si="3752"/>
        <v/>
      </c>
      <c r="R2832" s="65" t="str">
        <f t="shared" si="3752"/>
        <v/>
      </c>
      <c r="S2832" s="65" t="str">
        <f t="shared" si="3752"/>
        <v/>
      </c>
      <c r="T2832" s="65" t="str">
        <f t="shared" si="3752"/>
        <v/>
      </c>
      <c r="U2832" s="65" t="str">
        <f t="shared" si="3752"/>
        <v/>
      </c>
      <c r="V2832" s="65" t="str">
        <f t="shared" si="3752"/>
        <v/>
      </c>
      <c r="W2832" s="65" t="str">
        <f t="shared" si="3752"/>
        <v/>
      </c>
      <c r="X2832" s="65" t="str">
        <f t="shared" si="3752"/>
        <v/>
      </c>
      <c r="Y2832" s="65" t="str">
        <f t="shared" si="3752"/>
        <v/>
      </c>
      <c r="Z2832" s="65" t="str">
        <f t="shared" si="3752"/>
        <v/>
      </c>
    </row>
    <row r="2833">
      <c r="B2833" s="23"/>
      <c r="C2833" s="9"/>
      <c r="D2833" s="9"/>
      <c r="E2833" s="9"/>
      <c r="F2833" s="2"/>
      <c r="G2833" s="3"/>
      <c r="I2833" s="64" t="str">
        <f t="shared" si="4"/>
        <v/>
      </c>
      <c r="J2833" s="13" t="str">
        <f t="shared" si="1840"/>
        <v/>
      </c>
      <c r="K2833" s="13" t="str">
        <f t="shared" si="1879"/>
        <v/>
      </c>
      <c r="L2833" s="65" t="str">
        <f t="shared" ref="L2833:Z2833" si="3753">if($E2833="","",if($E2833="Injured",if(and(L$1=year(today()),L$1&lt;=$I2833,L$1&gt;=$H2833),0,if(and(L$1&lt;=$I2833,L$1&gt;=$H2833),$F2833,"")),if($E2833="Dropped",if(and(L$1&lt;=$I2833,L$1&gt;=$H2833),if(Year($D2833)=L$1,$F2833*0.8,if((year($D2833)+1)=L$1,$F2833*0.6,$F2833*0.4)) ,""),if($E2833="Minors",0,if($E2833="FA Contract",if(and(L$1&lt;=$I2833,L$1&gt;=$H2833),$F2833,""),if($E2833="YP Contract",if(L$1=$H2833,500000,if(L$1=($H2833+1),1000000,if(L$1=($H2833+2),1500000,"")))))))))</f>
        <v/>
      </c>
      <c r="M2833" s="65" t="str">
        <f t="shared" si="3753"/>
        <v/>
      </c>
      <c r="N2833" s="65" t="str">
        <f t="shared" si="3753"/>
        <v/>
      </c>
      <c r="O2833" s="65" t="str">
        <f t="shared" si="3753"/>
        <v/>
      </c>
      <c r="P2833" s="65" t="str">
        <f t="shared" si="3753"/>
        <v/>
      </c>
      <c r="Q2833" s="65" t="str">
        <f t="shared" si="3753"/>
        <v/>
      </c>
      <c r="R2833" s="65" t="str">
        <f t="shared" si="3753"/>
        <v/>
      </c>
      <c r="S2833" s="65" t="str">
        <f t="shared" si="3753"/>
        <v/>
      </c>
      <c r="T2833" s="65" t="str">
        <f t="shared" si="3753"/>
        <v/>
      </c>
      <c r="U2833" s="65" t="str">
        <f t="shared" si="3753"/>
        <v/>
      </c>
      <c r="V2833" s="65" t="str">
        <f t="shared" si="3753"/>
        <v/>
      </c>
      <c r="W2833" s="65" t="str">
        <f t="shared" si="3753"/>
        <v/>
      </c>
      <c r="X2833" s="65" t="str">
        <f t="shared" si="3753"/>
        <v/>
      </c>
      <c r="Y2833" s="65" t="str">
        <f t="shared" si="3753"/>
        <v/>
      </c>
      <c r="Z2833" s="65" t="str">
        <f t="shared" si="3753"/>
        <v/>
      </c>
    </row>
    <row r="2834">
      <c r="B2834" s="23"/>
      <c r="C2834" s="9"/>
      <c r="D2834" s="9"/>
      <c r="E2834" s="9"/>
      <c r="F2834" s="2"/>
      <c r="G2834" s="3"/>
      <c r="I2834" s="64" t="str">
        <f t="shared" si="4"/>
        <v/>
      </c>
      <c r="J2834" s="13" t="str">
        <f t="shared" si="1840"/>
        <v/>
      </c>
      <c r="K2834" s="13" t="str">
        <f t="shared" si="1879"/>
        <v/>
      </c>
      <c r="L2834" s="65" t="str">
        <f t="shared" ref="L2834:Z2834" si="3754">if($E2834="","",if($E2834="Injured",if(and(L$1=year(today()),L$1&lt;=$I2834,L$1&gt;=$H2834),0,if(and(L$1&lt;=$I2834,L$1&gt;=$H2834),$F2834,"")),if($E2834="Dropped",if(and(L$1&lt;=$I2834,L$1&gt;=$H2834),if(Year($D2834)=L$1,$F2834*0.8,if((year($D2834)+1)=L$1,$F2834*0.6,$F2834*0.4)) ,""),if($E2834="Minors",0,if($E2834="FA Contract",if(and(L$1&lt;=$I2834,L$1&gt;=$H2834),$F2834,""),if($E2834="YP Contract",if(L$1=$H2834,500000,if(L$1=($H2834+1),1000000,if(L$1=($H2834+2),1500000,"")))))))))</f>
        <v/>
      </c>
      <c r="M2834" s="65" t="str">
        <f t="shared" si="3754"/>
        <v/>
      </c>
      <c r="N2834" s="65" t="str">
        <f t="shared" si="3754"/>
        <v/>
      </c>
      <c r="O2834" s="65" t="str">
        <f t="shared" si="3754"/>
        <v/>
      </c>
      <c r="P2834" s="65" t="str">
        <f t="shared" si="3754"/>
        <v/>
      </c>
      <c r="Q2834" s="65" t="str">
        <f t="shared" si="3754"/>
        <v/>
      </c>
      <c r="R2834" s="65" t="str">
        <f t="shared" si="3754"/>
        <v/>
      </c>
      <c r="S2834" s="65" t="str">
        <f t="shared" si="3754"/>
        <v/>
      </c>
      <c r="T2834" s="65" t="str">
        <f t="shared" si="3754"/>
        <v/>
      </c>
      <c r="U2834" s="65" t="str">
        <f t="shared" si="3754"/>
        <v/>
      </c>
      <c r="V2834" s="65" t="str">
        <f t="shared" si="3754"/>
        <v/>
      </c>
      <c r="W2834" s="65" t="str">
        <f t="shared" si="3754"/>
        <v/>
      </c>
      <c r="X2834" s="65" t="str">
        <f t="shared" si="3754"/>
        <v/>
      </c>
      <c r="Y2834" s="65" t="str">
        <f t="shared" si="3754"/>
        <v/>
      </c>
      <c r="Z2834" s="65" t="str">
        <f t="shared" si="3754"/>
        <v/>
      </c>
    </row>
    <row r="2835">
      <c r="B2835" s="23"/>
      <c r="C2835" s="9"/>
      <c r="D2835" s="9"/>
      <c r="E2835" s="9"/>
      <c r="F2835" s="2"/>
      <c r="G2835" s="3"/>
      <c r="I2835" s="64" t="str">
        <f t="shared" si="4"/>
        <v/>
      </c>
      <c r="J2835" s="13" t="str">
        <f t="shared" si="1840"/>
        <v/>
      </c>
      <c r="K2835" s="13" t="str">
        <f t="shared" si="1879"/>
        <v/>
      </c>
      <c r="L2835" s="65" t="str">
        <f t="shared" ref="L2835:Z2835" si="3755">if($E2835="","",if($E2835="Injured",if(and(L$1=year(today()),L$1&lt;=$I2835,L$1&gt;=$H2835),0,if(and(L$1&lt;=$I2835,L$1&gt;=$H2835),$F2835,"")),if($E2835="Dropped",if(and(L$1&lt;=$I2835,L$1&gt;=$H2835),if(Year($D2835)=L$1,$F2835*0.8,if((year($D2835)+1)=L$1,$F2835*0.6,$F2835*0.4)) ,""),if($E2835="Minors",0,if($E2835="FA Contract",if(and(L$1&lt;=$I2835,L$1&gt;=$H2835),$F2835,""),if($E2835="YP Contract",if(L$1=$H2835,500000,if(L$1=($H2835+1),1000000,if(L$1=($H2835+2),1500000,"")))))))))</f>
        <v/>
      </c>
      <c r="M2835" s="65" t="str">
        <f t="shared" si="3755"/>
        <v/>
      </c>
      <c r="N2835" s="65" t="str">
        <f t="shared" si="3755"/>
        <v/>
      </c>
      <c r="O2835" s="65" t="str">
        <f t="shared" si="3755"/>
        <v/>
      </c>
      <c r="P2835" s="65" t="str">
        <f t="shared" si="3755"/>
        <v/>
      </c>
      <c r="Q2835" s="65" t="str">
        <f t="shared" si="3755"/>
        <v/>
      </c>
      <c r="R2835" s="65" t="str">
        <f t="shared" si="3755"/>
        <v/>
      </c>
      <c r="S2835" s="65" t="str">
        <f t="shared" si="3755"/>
        <v/>
      </c>
      <c r="T2835" s="65" t="str">
        <f t="shared" si="3755"/>
        <v/>
      </c>
      <c r="U2835" s="65" t="str">
        <f t="shared" si="3755"/>
        <v/>
      </c>
      <c r="V2835" s="65" t="str">
        <f t="shared" si="3755"/>
        <v/>
      </c>
      <c r="W2835" s="65" t="str">
        <f t="shared" si="3755"/>
        <v/>
      </c>
      <c r="X2835" s="65" t="str">
        <f t="shared" si="3755"/>
        <v/>
      </c>
      <c r="Y2835" s="65" t="str">
        <f t="shared" si="3755"/>
        <v/>
      </c>
      <c r="Z2835" s="65" t="str">
        <f t="shared" si="3755"/>
        <v/>
      </c>
    </row>
    <row r="2836">
      <c r="B2836" s="23"/>
      <c r="C2836" s="9"/>
      <c r="D2836" s="9"/>
      <c r="E2836" s="9"/>
      <c r="F2836" s="2"/>
      <c r="G2836" s="3"/>
      <c r="I2836" s="64" t="str">
        <f t="shared" si="4"/>
        <v/>
      </c>
      <c r="J2836" s="13" t="str">
        <f t="shared" si="1840"/>
        <v/>
      </c>
      <c r="K2836" s="13" t="str">
        <f t="shared" si="1879"/>
        <v/>
      </c>
      <c r="L2836" s="65" t="str">
        <f t="shared" ref="L2836:Z2836" si="3756">if($E2836="","",if($E2836="Injured",if(and(L$1=year(today()),L$1&lt;=$I2836,L$1&gt;=$H2836),0,if(and(L$1&lt;=$I2836,L$1&gt;=$H2836),$F2836,"")),if($E2836="Dropped",if(and(L$1&lt;=$I2836,L$1&gt;=$H2836),if(Year($D2836)=L$1,$F2836*0.8,if((year($D2836)+1)=L$1,$F2836*0.6,$F2836*0.4)) ,""),if($E2836="Minors",0,if($E2836="FA Contract",if(and(L$1&lt;=$I2836,L$1&gt;=$H2836),$F2836,""),if($E2836="YP Contract",if(L$1=$H2836,500000,if(L$1=($H2836+1),1000000,if(L$1=($H2836+2),1500000,"")))))))))</f>
        <v/>
      </c>
      <c r="M2836" s="65" t="str">
        <f t="shared" si="3756"/>
        <v/>
      </c>
      <c r="N2836" s="65" t="str">
        <f t="shared" si="3756"/>
        <v/>
      </c>
      <c r="O2836" s="65" t="str">
        <f t="shared" si="3756"/>
        <v/>
      </c>
      <c r="P2836" s="65" t="str">
        <f t="shared" si="3756"/>
        <v/>
      </c>
      <c r="Q2836" s="65" t="str">
        <f t="shared" si="3756"/>
        <v/>
      </c>
      <c r="R2836" s="65" t="str">
        <f t="shared" si="3756"/>
        <v/>
      </c>
      <c r="S2836" s="65" t="str">
        <f t="shared" si="3756"/>
        <v/>
      </c>
      <c r="T2836" s="65" t="str">
        <f t="shared" si="3756"/>
        <v/>
      </c>
      <c r="U2836" s="65" t="str">
        <f t="shared" si="3756"/>
        <v/>
      </c>
      <c r="V2836" s="65" t="str">
        <f t="shared" si="3756"/>
        <v/>
      </c>
      <c r="W2836" s="65" t="str">
        <f t="shared" si="3756"/>
        <v/>
      </c>
      <c r="X2836" s="65" t="str">
        <f t="shared" si="3756"/>
        <v/>
      </c>
      <c r="Y2836" s="65" t="str">
        <f t="shared" si="3756"/>
        <v/>
      </c>
      <c r="Z2836" s="65" t="str">
        <f t="shared" si="3756"/>
        <v/>
      </c>
    </row>
    <row r="2837">
      <c r="B2837" s="23"/>
      <c r="C2837" s="9"/>
      <c r="D2837" s="9"/>
      <c r="E2837" s="9"/>
      <c r="F2837" s="2"/>
      <c r="G2837" s="3"/>
      <c r="I2837" s="64" t="str">
        <f t="shared" si="4"/>
        <v/>
      </c>
      <c r="J2837" s="13" t="str">
        <f t="shared" si="1840"/>
        <v/>
      </c>
      <c r="K2837" s="13" t="str">
        <f t="shared" si="1879"/>
        <v/>
      </c>
      <c r="L2837" s="65" t="str">
        <f t="shared" ref="L2837:Z2837" si="3757">if($E2837="","",if($E2837="Injured",if(and(L$1=year(today()),L$1&lt;=$I2837,L$1&gt;=$H2837),0,if(and(L$1&lt;=$I2837,L$1&gt;=$H2837),$F2837,"")),if($E2837="Dropped",if(and(L$1&lt;=$I2837,L$1&gt;=$H2837),if(Year($D2837)=L$1,$F2837*0.8,if((year($D2837)+1)=L$1,$F2837*0.6,$F2837*0.4)) ,""),if($E2837="Minors",0,if($E2837="FA Contract",if(and(L$1&lt;=$I2837,L$1&gt;=$H2837),$F2837,""),if($E2837="YP Contract",if(L$1=$H2837,500000,if(L$1=($H2837+1),1000000,if(L$1=($H2837+2),1500000,"")))))))))</f>
        <v/>
      </c>
      <c r="M2837" s="65" t="str">
        <f t="shared" si="3757"/>
        <v/>
      </c>
      <c r="N2837" s="65" t="str">
        <f t="shared" si="3757"/>
        <v/>
      </c>
      <c r="O2837" s="65" t="str">
        <f t="shared" si="3757"/>
        <v/>
      </c>
      <c r="P2837" s="65" t="str">
        <f t="shared" si="3757"/>
        <v/>
      </c>
      <c r="Q2837" s="65" t="str">
        <f t="shared" si="3757"/>
        <v/>
      </c>
      <c r="R2837" s="65" t="str">
        <f t="shared" si="3757"/>
        <v/>
      </c>
      <c r="S2837" s="65" t="str">
        <f t="shared" si="3757"/>
        <v/>
      </c>
      <c r="T2837" s="65" t="str">
        <f t="shared" si="3757"/>
        <v/>
      </c>
      <c r="U2837" s="65" t="str">
        <f t="shared" si="3757"/>
        <v/>
      </c>
      <c r="V2837" s="65" t="str">
        <f t="shared" si="3757"/>
        <v/>
      </c>
      <c r="W2837" s="65" t="str">
        <f t="shared" si="3757"/>
        <v/>
      </c>
      <c r="X2837" s="65" t="str">
        <f t="shared" si="3757"/>
        <v/>
      </c>
      <c r="Y2837" s="65" t="str">
        <f t="shared" si="3757"/>
        <v/>
      </c>
      <c r="Z2837" s="65" t="str">
        <f t="shared" si="3757"/>
        <v/>
      </c>
    </row>
    <row r="2838">
      <c r="B2838" s="23"/>
      <c r="C2838" s="9"/>
      <c r="D2838" s="9"/>
      <c r="E2838" s="9"/>
      <c r="F2838" s="2"/>
      <c r="G2838" s="3"/>
      <c r="I2838" s="64" t="str">
        <f t="shared" si="4"/>
        <v/>
      </c>
      <c r="J2838" s="13" t="str">
        <f t="shared" si="1840"/>
        <v/>
      </c>
      <c r="K2838" s="13" t="str">
        <f t="shared" si="1879"/>
        <v/>
      </c>
      <c r="L2838" s="65" t="str">
        <f t="shared" ref="L2838:Z2838" si="3758">if($E2838="","",if($E2838="Injured",if(and(L$1=year(today()),L$1&lt;=$I2838,L$1&gt;=$H2838),0,if(and(L$1&lt;=$I2838,L$1&gt;=$H2838),$F2838,"")),if($E2838="Dropped",if(and(L$1&lt;=$I2838,L$1&gt;=$H2838),if(Year($D2838)=L$1,$F2838*0.8,if((year($D2838)+1)=L$1,$F2838*0.6,$F2838*0.4)) ,""),if($E2838="Minors",0,if($E2838="FA Contract",if(and(L$1&lt;=$I2838,L$1&gt;=$H2838),$F2838,""),if($E2838="YP Contract",if(L$1=$H2838,500000,if(L$1=($H2838+1),1000000,if(L$1=($H2838+2),1500000,"")))))))))</f>
        <v/>
      </c>
      <c r="M2838" s="65" t="str">
        <f t="shared" si="3758"/>
        <v/>
      </c>
      <c r="N2838" s="65" t="str">
        <f t="shared" si="3758"/>
        <v/>
      </c>
      <c r="O2838" s="65" t="str">
        <f t="shared" si="3758"/>
        <v/>
      </c>
      <c r="P2838" s="65" t="str">
        <f t="shared" si="3758"/>
        <v/>
      </c>
      <c r="Q2838" s="65" t="str">
        <f t="shared" si="3758"/>
        <v/>
      </c>
      <c r="R2838" s="65" t="str">
        <f t="shared" si="3758"/>
        <v/>
      </c>
      <c r="S2838" s="65" t="str">
        <f t="shared" si="3758"/>
        <v/>
      </c>
      <c r="T2838" s="65" t="str">
        <f t="shared" si="3758"/>
        <v/>
      </c>
      <c r="U2838" s="65" t="str">
        <f t="shared" si="3758"/>
        <v/>
      </c>
      <c r="V2838" s="65" t="str">
        <f t="shared" si="3758"/>
        <v/>
      </c>
      <c r="W2838" s="65" t="str">
        <f t="shared" si="3758"/>
        <v/>
      </c>
      <c r="X2838" s="65" t="str">
        <f t="shared" si="3758"/>
        <v/>
      </c>
      <c r="Y2838" s="65" t="str">
        <f t="shared" si="3758"/>
        <v/>
      </c>
      <c r="Z2838" s="65" t="str">
        <f t="shared" si="3758"/>
        <v/>
      </c>
    </row>
    <row r="2839">
      <c r="B2839" s="23"/>
      <c r="C2839" s="9"/>
      <c r="D2839" s="9"/>
      <c r="E2839" s="9"/>
      <c r="F2839" s="2"/>
      <c r="G2839" s="3"/>
      <c r="I2839" s="64" t="str">
        <f t="shared" si="4"/>
        <v/>
      </c>
      <c r="J2839" s="13" t="str">
        <f t="shared" si="1840"/>
        <v/>
      </c>
      <c r="K2839" s="13" t="str">
        <f t="shared" si="1879"/>
        <v/>
      </c>
      <c r="L2839" s="65" t="str">
        <f t="shared" ref="L2839:Z2839" si="3759">if($E2839="","",if($E2839="Injured",if(and(L$1=year(today()),L$1&lt;=$I2839,L$1&gt;=$H2839),0,if(and(L$1&lt;=$I2839,L$1&gt;=$H2839),$F2839,"")),if($E2839="Dropped",if(and(L$1&lt;=$I2839,L$1&gt;=$H2839),if(Year($D2839)=L$1,$F2839*0.8,if((year($D2839)+1)=L$1,$F2839*0.6,$F2839*0.4)) ,""),if($E2839="Minors",0,if($E2839="FA Contract",if(and(L$1&lt;=$I2839,L$1&gt;=$H2839),$F2839,""),if($E2839="YP Contract",if(L$1=$H2839,500000,if(L$1=($H2839+1),1000000,if(L$1=($H2839+2),1500000,"")))))))))</f>
        <v/>
      </c>
      <c r="M2839" s="65" t="str">
        <f t="shared" si="3759"/>
        <v/>
      </c>
      <c r="N2839" s="65" t="str">
        <f t="shared" si="3759"/>
        <v/>
      </c>
      <c r="O2839" s="65" t="str">
        <f t="shared" si="3759"/>
        <v/>
      </c>
      <c r="P2839" s="65" t="str">
        <f t="shared" si="3759"/>
        <v/>
      </c>
      <c r="Q2839" s="65" t="str">
        <f t="shared" si="3759"/>
        <v/>
      </c>
      <c r="R2839" s="65" t="str">
        <f t="shared" si="3759"/>
        <v/>
      </c>
      <c r="S2839" s="65" t="str">
        <f t="shared" si="3759"/>
        <v/>
      </c>
      <c r="T2839" s="65" t="str">
        <f t="shared" si="3759"/>
        <v/>
      </c>
      <c r="U2839" s="65" t="str">
        <f t="shared" si="3759"/>
        <v/>
      </c>
      <c r="V2839" s="65" t="str">
        <f t="shared" si="3759"/>
        <v/>
      </c>
      <c r="W2839" s="65" t="str">
        <f t="shared" si="3759"/>
        <v/>
      </c>
      <c r="X2839" s="65" t="str">
        <f t="shared" si="3759"/>
        <v/>
      </c>
      <c r="Y2839" s="65" t="str">
        <f t="shared" si="3759"/>
        <v/>
      </c>
      <c r="Z2839" s="65" t="str">
        <f t="shared" si="3759"/>
        <v/>
      </c>
    </row>
    <row r="2840">
      <c r="B2840" s="23"/>
      <c r="C2840" s="9"/>
      <c r="D2840" s="9"/>
      <c r="E2840" s="9"/>
      <c r="F2840" s="2"/>
      <c r="G2840" s="3"/>
      <c r="I2840" s="64" t="str">
        <f t="shared" si="4"/>
        <v/>
      </c>
      <c r="J2840" s="13" t="str">
        <f t="shared" si="1840"/>
        <v/>
      </c>
      <c r="K2840" s="13" t="str">
        <f t="shared" si="1879"/>
        <v/>
      </c>
      <c r="L2840" s="65" t="str">
        <f t="shared" ref="L2840:Z2840" si="3760">if($E2840="","",if($E2840="Injured",if(and(L$1=year(today()),L$1&lt;=$I2840,L$1&gt;=$H2840),0,if(and(L$1&lt;=$I2840,L$1&gt;=$H2840),$F2840,"")),if($E2840="Dropped",if(and(L$1&lt;=$I2840,L$1&gt;=$H2840),if(Year($D2840)=L$1,$F2840*0.8,if((year($D2840)+1)=L$1,$F2840*0.6,$F2840*0.4)) ,""),if($E2840="Minors",0,if($E2840="FA Contract",if(and(L$1&lt;=$I2840,L$1&gt;=$H2840),$F2840,""),if($E2840="YP Contract",if(L$1=$H2840,500000,if(L$1=($H2840+1),1000000,if(L$1=($H2840+2),1500000,"")))))))))</f>
        <v/>
      </c>
      <c r="M2840" s="65" t="str">
        <f t="shared" si="3760"/>
        <v/>
      </c>
      <c r="N2840" s="65" t="str">
        <f t="shared" si="3760"/>
        <v/>
      </c>
      <c r="O2840" s="65" t="str">
        <f t="shared" si="3760"/>
        <v/>
      </c>
      <c r="P2840" s="65" t="str">
        <f t="shared" si="3760"/>
        <v/>
      </c>
      <c r="Q2840" s="65" t="str">
        <f t="shared" si="3760"/>
        <v/>
      </c>
      <c r="R2840" s="65" t="str">
        <f t="shared" si="3760"/>
        <v/>
      </c>
      <c r="S2840" s="65" t="str">
        <f t="shared" si="3760"/>
        <v/>
      </c>
      <c r="T2840" s="65" t="str">
        <f t="shared" si="3760"/>
        <v/>
      </c>
      <c r="U2840" s="65" t="str">
        <f t="shared" si="3760"/>
        <v/>
      </c>
      <c r="V2840" s="65" t="str">
        <f t="shared" si="3760"/>
        <v/>
      </c>
      <c r="W2840" s="65" t="str">
        <f t="shared" si="3760"/>
        <v/>
      </c>
      <c r="X2840" s="65" t="str">
        <f t="shared" si="3760"/>
        <v/>
      </c>
      <c r="Y2840" s="65" t="str">
        <f t="shared" si="3760"/>
        <v/>
      </c>
      <c r="Z2840" s="65" t="str">
        <f t="shared" si="3760"/>
        <v/>
      </c>
    </row>
    <row r="2841">
      <c r="B2841" s="23"/>
      <c r="C2841" s="9"/>
      <c r="D2841" s="9"/>
      <c r="E2841" s="9"/>
      <c r="F2841" s="2"/>
      <c r="G2841" s="3"/>
      <c r="I2841" s="64" t="str">
        <f t="shared" si="4"/>
        <v/>
      </c>
      <c r="J2841" s="13" t="str">
        <f t="shared" si="1840"/>
        <v/>
      </c>
      <c r="K2841" s="13" t="str">
        <f t="shared" si="1879"/>
        <v/>
      </c>
      <c r="L2841" s="65" t="str">
        <f t="shared" ref="L2841:Z2841" si="3761">if($E2841="","",if($E2841="Injured",if(and(L$1=year(today()),L$1&lt;=$I2841,L$1&gt;=$H2841),0,if(and(L$1&lt;=$I2841,L$1&gt;=$H2841),$F2841,"")),if($E2841="Dropped",if(and(L$1&lt;=$I2841,L$1&gt;=$H2841),if(Year($D2841)=L$1,$F2841*0.8,if((year($D2841)+1)=L$1,$F2841*0.6,$F2841*0.4)) ,""),if($E2841="Minors",0,if($E2841="FA Contract",if(and(L$1&lt;=$I2841,L$1&gt;=$H2841),$F2841,""),if($E2841="YP Contract",if(L$1=$H2841,500000,if(L$1=($H2841+1),1000000,if(L$1=($H2841+2),1500000,"")))))))))</f>
        <v/>
      </c>
      <c r="M2841" s="65" t="str">
        <f t="shared" si="3761"/>
        <v/>
      </c>
      <c r="N2841" s="65" t="str">
        <f t="shared" si="3761"/>
        <v/>
      </c>
      <c r="O2841" s="65" t="str">
        <f t="shared" si="3761"/>
        <v/>
      </c>
      <c r="P2841" s="65" t="str">
        <f t="shared" si="3761"/>
        <v/>
      </c>
      <c r="Q2841" s="65" t="str">
        <f t="shared" si="3761"/>
        <v/>
      </c>
      <c r="R2841" s="65" t="str">
        <f t="shared" si="3761"/>
        <v/>
      </c>
      <c r="S2841" s="65" t="str">
        <f t="shared" si="3761"/>
        <v/>
      </c>
      <c r="T2841" s="65" t="str">
        <f t="shared" si="3761"/>
        <v/>
      </c>
      <c r="U2841" s="65" t="str">
        <f t="shared" si="3761"/>
        <v/>
      </c>
      <c r="V2841" s="65" t="str">
        <f t="shared" si="3761"/>
        <v/>
      </c>
      <c r="W2841" s="65" t="str">
        <f t="shared" si="3761"/>
        <v/>
      </c>
      <c r="X2841" s="65" t="str">
        <f t="shared" si="3761"/>
        <v/>
      </c>
      <c r="Y2841" s="65" t="str">
        <f t="shared" si="3761"/>
        <v/>
      </c>
      <c r="Z2841" s="65" t="str">
        <f t="shared" si="3761"/>
        <v/>
      </c>
    </row>
    <row r="2842">
      <c r="B2842" s="23"/>
      <c r="C2842" s="9"/>
      <c r="D2842" s="9"/>
      <c r="E2842" s="9"/>
      <c r="F2842" s="2"/>
      <c r="G2842" s="3"/>
      <c r="I2842" s="64" t="str">
        <f t="shared" si="4"/>
        <v/>
      </c>
      <c r="J2842" s="13" t="str">
        <f t="shared" si="1840"/>
        <v/>
      </c>
      <c r="K2842" s="13" t="str">
        <f t="shared" si="1879"/>
        <v/>
      </c>
      <c r="L2842" s="65" t="str">
        <f t="shared" ref="L2842:Z2842" si="3762">if($E2842="","",if($E2842="Injured",if(and(L$1=year(today()),L$1&lt;=$I2842,L$1&gt;=$H2842),0,if(and(L$1&lt;=$I2842,L$1&gt;=$H2842),$F2842,"")),if($E2842="Dropped",if(and(L$1&lt;=$I2842,L$1&gt;=$H2842),if(Year($D2842)=L$1,$F2842*0.8,if((year($D2842)+1)=L$1,$F2842*0.6,$F2842*0.4)) ,""),if($E2842="Minors",0,if($E2842="FA Contract",if(and(L$1&lt;=$I2842,L$1&gt;=$H2842),$F2842,""),if($E2842="YP Contract",if(L$1=$H2842,500000,if(L$1=($H2842+1),1000000,if(L$1=($H2842+2),1500000,"")))))))))</f>
        <v/>
      </c>
      <c r="M2842" s="65" t="str">
        <f t="shared" si="3762"/>
        <v/>
      </c>
      <c r="N2842" s="65" t="str">
        <f t="shared" si="3762"/>
        <v/>
      </c>
      <c r="O2842" s="65" t="str">
        <f t="shared" si="3762"/>
        <v/>
      </c>
      <c r="P2842" s="65" t="str">
        <f t="shared" si="3762"/>
        <v/>
      </c>
      <c r="Q2842" s="65" t="str">
        <f t="shared" si="3762"/>
        <v/>
      </c>
      <c r="R2842" s="65" t="str">
        <f t="shared" si="3762"/>
        <v/>
      </c>
      <c r="S2842" s="65" t="str">
        <f t="shared" si="3762"/>
        <v/>
      </c>
      <c r="T2842" s="65" t="str">
        <f t="shared" si="3762"/>
        <v/>
      </c>
      <c r="U2842" s="65" t="str">
        <f t="shared" si="3762"/>
        <v/>
      </c>
      <c r="V2842" s="65" t="str">
        <f t="shared" si="3762"/>
        <v/>
      </c>
      <c r="W2842" s="65" t="str">
        <f t="shared" si="3762"/>
        <v/>
      </c>
      <c r="X2842" s="65" t="str">
        <f t="shared" si="3762"/>
        <v/>
      </c>
      <c r="Y2842" s="65" t="str">
        <f t="shared" si="3762"/>
        <v/>
      </c>
      <c r="Z2842" s="65" t="str">
        <f t="shared" si="3762"/>
        <v/>
      </c>
    </row>
    <row r="2843">
      <c r="B2843" s="23"/>
      <c r="C2843" s="9"/>
      <c r="D2843" s="9"/>
      <c r="E2843" s="9"/>
      <c r="F2843" s="2"/>
      <c r="G2843" s="3"/>
      <c r="I2843" s="64" t="str">
        <f t="shared" si="4"/>
        <v/>
      </c>
      <c r="J2843" s="13" t="str">
        <f t="shared" si="1840"/>
        <v/>
      </c>
      <c r="K2843" s="13" t="str">
        <f t="shared" si="1879"/>
        <v/>
      </c>
      <c r="L2843" s="65" t="str">
        <f t="shared" ref="L2843:Z2843" si="3763">if($E2843="","",if($E2843="Injured",if(and(L$1=year(today()),L$1&lt;=$I2843,L$1&gt;=$H2843),0,if(and(L$1&lt;=$I2843,L$1&gt;=$H2843),$F2843,"")),if($E2843="Dropped",if(and(L$1&lt;=$I2843,L$1&gt;=$H2843),if(Year($D2843)=L$1,$F2843*0.8,if((year($D2843)+1)=L$1,$F2843*0.6,$F2843*0.4)) ,""),if($E2843="Minors",0,if($E2843="FA Contract",if(and(L$1&lt;=$I2843,L$1&gt;=$H2843),$F2843,""),if($E2843="YP Contract",if(L$1=$H2843,500000,if(L$1=($H2843+1),1000000,if(L$1=($H2843+2),1500000,"")))))))))</f>
        <v/>
      </c>
      <c r="M2843" s="65" t="str">
        <f t="shared" si="3763"/>
        <v/>
      </c>
      <c r="N2843" s="65" t="str">
        <f t="shared" si="3763"/>
        <v/>
      </c>
      <c r="O2843" s="65" t="str">
        <f t="shared" si="3763"/>
        <v/>
      </c>
      <c r="P2843" s="65" t="str">
        <f t="shared" si="3763"/>
        <v/>
      </c>
      <c r="Q2843" s="65" t="str">
        <f t="shared" si="3763"/>
        <v/>
      </c>
      <c r="R2843" s="65" t="str">
        <f t="shared" si="3763"/>
        <v/>
      </c>
      <c r="S2843" s="65" t="str">
        <f t="shared" si="3763"/>
        <v/>
      </c>
      <c r="T2843" s="65" t="str">
        <f t="shared" si="3763"/>
        <v/>
      </c>
      <c r="U2843" s="65" t="str">
        <f t="shared" si="3763"/>
        <v/>
      </c>
      <c r="V2843" s="65" t="str">
        <f t="shared" si="3763"/>
        <v/>
      </c>
      <c r="W2843" s="65" t="str">
        <f t="shared" si="3763"/>
        <v/>
      </c>
      <c r="X2843" s="65" t="str">
        <f t="shared" si="3763"/>
        <v/>
      </c>
      <c r="Y2843" s="65" t="str">
        <f t="shared" si="3763"/>
        <v/>
      </c>
      <c r="Z2843" s="65" t="str">
        <f t="shared" si="3763"/>
        <v/>
      </c>
    </row>
    <row r="2844">
      <c r="B2844" s="23"/>
      <c r="C2844" s="9"/>
      <c r="D2844" s="9"/>
      <c r="E2844" s="9"/>
      <c r="F2844" s="2"/>
      <c r="G2844" s="3"/>
      <c r="I2844" s="64" t="str">
        <f t="shared" si="4"/>
        <v/>
      </c>
      <c r="J2844" s="13" t="str">
        <f t="shared" si="1840"/>
        <v/>
      </c>
      <c r="K2844" s="13" t="str">
        <f t="shared" si="1879"/>
        <v/>
      </c>
      <c r="L2844" s="65" t="str">
        <f t="shared" ref="L2844:Z2844" si="3764">if($E2844="","",if($E2844="Injured",if(and(L$1=year(today()),L$1&lt;=$I2844,L$1&gt;=$H2844),0,if(and(L$1&lt;=$I2844,L$1&gt;=$H2844),$F2844,"")),if($E2844="Dropped",if(and(L$1&lt;=$I2844,L$1&gt;=$H2844),if(Year($D2844)=L$1,$F2844*0.8,if((year($D2844)+1)=L$1,$F2844*0.6,$F2844*0.4)) ,""),if($E2844="Minors",0,if($E2844="FA Contract",if(and(L$1&lt;=$I2844,L$1&gt;=$H2844),$F2844,""),if($E2844="YP Contract",if(L$1=$H2844,500000,if(L$1=($H2844+1),1000000,if(L$1=($H2844+2),1500000,"")))))))))</f>
        <v/>
      </c>
      <c r="M2844" s="65" t="str">
        <f t="shared" si="3764"/>
        <v/>
      </c>
      <c r="N2844" s="65" t="str">
        <f t="shared" si="3764"/>
        <v/>
      </c>
      <c r="O2844" s="65" t="str">
        <f t="shared" si="3764"/>
        <v/>
      </c>
      <c r="P2844" s="65" t="str">
        <f t="shared" si="3764"/>
        <v/>
      </c>
      <c r="Q2844" s="65" t="str">
        <f t="shared" si="3764"/>
        <v/>
      </c>
      <c r="R2844" s="65" t="str">
        <f t="shared" si="3764"/>
        <v/>
      </c>
      <c r="S2844" s="65" t="str">
        <f t="shared" si="3764"/>
        <v/>
      </c>
      <c r="T2844" s="65" t="str">
        <f t="shared" si="3764"/>
        <v/>
      </c>
      <c r="U2844" s="65" t="str">
        <f t="shared" si="3764"/>
        <v/>
      </c>
      <c r="V2844" s="65" t="str">
        <f t="shared" si="3764"/>
        <v/>
      </c>
      <c r="W2844" s="65" t="str">
        <f t="shared" si="3764"/>
        <v/>
      </c>
      <c r="X2844" s="65" t="str">
        <f t="shared" si="3764"/>
        <v/>
      </c>
      <c r="Y2844" s="65" t="str">
        <f t="shared" si="3764"/>
        <v/>
      </c>
      <c r="Z2844" s="65" t="str">
        <f t="shared" si="3764"/>
        <v/>
      </c>
    </row>
    <row r="2845">
      <c r="B2845" s="23"/>
      <c r="C2845" s="9"/>
      <c r="D2845" s="9"/>
      <c r="E2845" s="9"/>
      <c r="F2845" s="2"/>
      <c r="G2845" s="3"/>
      <c r="I2845" s="64" t="str">
        <f t="shared" si="4"/>
        <v/>
      </c>
      <c r="J2845" s="13" t="str">
        <f t="shared" si="1840"/>
        <v/>
      </c>
      <c r="K2845" s="13" t="str">
        <f t="shared" si="1879"/>
        <v/>
      </c>
      <c r="L2845" s="65" t="str">
        <f t="shared" ref="L2845:Z2845" si="3765">if($E2845="","",if($E2845="Injured",if(and(L$1=year(today()),L$1&lt;=$I2845,L$1&gt;=$H2845),0,if(and(L$1&lt;=$I2845,L$1&gt;=$H2845),$F2845,"")),if($E2845="Dropped",if(and(L$1&lt;=$I2845,L$1&gt;=$H2845),if(Year($D2845)=L$1,$F2845*0.8,if((year($D2845)+1)=L$1,$F2845*0.6,$F2845*0.4)) ,""),if($E2845="Minors",0,if($E2845="FA Contract",if(and(L$1&lt;=$I2845,L$1&gt;=$H2845),$F2845,""),if($E2845="YP Contract",if(L$1=$H2845,500000,if(L$1=($H2845+1),1000000,if(L$1=($H2845+2),1500000,"")))))))))</f>
        <v/>
      </c>
      <c r="M2845" s="65" t="str">
        <f t="shared" si="3765"/>
        <v/>
      </c>
      <c r="N2845" s="65" t="str">
        <f t="shared" si="3765"/>
        <v/>
      </c>
      <c r="O2845" s="65" t="str">
        <f t="shared" si="3765"/>
        <v/>
      </c>
      <c r="P2845" s="65" t="str">
        <f t="shared" si="3765"/>
        <v/>
      </c>
      <c r="Q2845" s="65" t="str">
        <f t="shared" si="3765"/>
        <v/>
      </c>
      <c r="R2845" s="65" t="str">
        <f t="shared" si="3765"/>
        <v/>
      </c>
      <c r="S2845" s="65" t="str">
        <f t="shared" si="3765"/>
        <v/>
      </c>
      <c r="T2845" s="65" t="str">
        <f t="shared" si="3765"/>
        <v/>
      </c>
      <c r="U2845" s="65" t="str">
        <f t="shared" si="3765"/>
        <v/>
      </c>
      <c r="V2845" s="65" t="str">
        <f t="shared" si="3765"/>
        <v/>
      </c>
      <c r="W2845" s="65" t="str">
        <f t="shared" si="3765"/>
        <v/>
      </c>
      <c r="X2845" s="65" t="str">
        <f t="shared" si="3765"/>
        <v/>
      </c>
      <c r="Y2845" s="65" t="str">
        <f t="shared" si="3765"/>
        <v/>
      </c>
      <c r="Z2845" s="65" t="str">
        <f t="shared" si="3765"/>
        <v/>
      </c>
    </row>
    <row r="2846">
      <c r="B2846" s="23"/>
      <c r="C2846" s="9"/>
      <c r="D2846" s="9"/>
      <c r="E2846" s="9"/>
      <c r="F2846" s="2"/>
      <c r="G2846" s="3"/>
      <c r="I2846" s="64" t="str">
        <f t="shared" si="4"/>
        <v/>
      </c>
      <c r="J2846" s="13" t="str">
        <f t="shared" si="1840"/>
        <v/>
      </c>
      <c r="K2846" s="13" t="str">
        <f t="shared" si="1879"/>
        <v/>
      </c>
      <c r="L2846" s="65" t="str">
        <f t="shared" ref="L2846:Z2846" si="3766">if($E2846="","",if($E2846="Injured",if(and(L$1=year(today()),L$1&lt;=$I2846,L$1&gt;=$H2846),0,if(and(L$1&lt;=$I2846,L$1&gt;=$H2846),$F2846,"")),if($E2846="Dropped",if(and(L$1&lt;=$I2846,L$1&gt;=$H2846),if(Year($D2846)=L$1,$F2846*0.8,if((year($D2846)+1)=L$1,$F2846*0.6,$F2846*0.4)) ,""),if($E2846="Minors",0,if($E2846="FA Contract",if(and(L$1&lt;=$I2846,L$1&gt;=$H2846),$F2846,""),if($E2846="YP Contract",if(L$1=$H2846,500000,if(L$1=($H2846+1),1000000,if(L$1=($H2846+2),1500000,"")))))))))</f>
        <v/>
      </c>
      <c r="M2846" s="65" t="str">
        <f t="shared" si="3766"/>
        <v/>
      </c>
      <c r="N2846" s="65" t="str">
        <f t="shared" si="3766"/>
        <v/>
      </c>
      <c r="O2846" s="65" t="str">
        <f t="shared" si="3766"/>
        <v/>
      </c>
      <c r="P2846" s="65" t="str">
        <f t="shared" si="3766"/>
        <v/>
      </c>
      <c r="Q2846" s="65" t="str">
        <f t="shared" si="3766"/>
        <v/>
      </c>
      <c r="R2846" s="65" t="str">
        <f t="shared" si="3766"/>
        <v/>
      </c>
      <c r="S2846" s="65" t="str">
        <f t="shared" si="3766"/>
        <v/>
      </c>
      <c r="T2846" s="65" t="str">
        <f t="shared" si="3766"/>
        <v/>
      </c>
      <c r="U2846" s="65" t="str">
        <f t="shared" si="3766"/>
        <v/>
      </c>
      <c r="V2846" s="65" t="str">
        <f t="shared" si="3766"/>
        <v/>
      </c>
      <c r="W2846" s="65" t="str">
        <f t="shared" si="3766"/>
        <v/>
      </c>
      <c r="X2846" s="65" t="str">
        <f t="shared" si="3766"/>
        <v/>
      </c>
      <c r="Y2846" s="65" t="str">
        <f t="shared" si="3766"/>
        <v/>
      </c>
      <c r="Z2846" s="65" t="str">
        <f t="shared" si="3766"/>
        <v/>
      </c>
    </row>
    <row r="2847">
      <c r="B2847" s="23"/>
      <c r="C2847" s="9"/>
      <c r="D2847" s="9"/>
      <c r="E2847" s="9"/>
      <c r="F2847" s="2"/>
      <c r="G2847" s="3"/>
      <c r="I2847" s="64" t="str">
        <f t="shared" si="4"/>
        <v/>
      </c>
      <c r="J2847" s="13" t="str">
        <f t="shared" si="1840"/>
        <v/>
      </c>
      <c r="K2847" s="13" t="str">
        <f t="shared" si="1879"/>
        <v/>
      </c>
      <c r="L2847" s="65" t="str">
        <f t="shared" ref="L2847:Z2847" si="3767">if($E2847="","",if($E2847="Injured",if(and(L$1=year(today()),L$1&lt;=$I2847,L$1&gt;=$H2847),0,if(and(L$1&lt;=$I2847,L$1&gt;=$H2847),$F2847,"")),if($E2847="Dropped",if(and(L$1&lt;=$I2847,L$1&gt;=$H2847),if(Year($D2847)=L$1,$F2847*0.8,if((year($D2847)+1)=L$1,$F2847*0.6,$F2847*0.4)) ,""),if($E2847="Minors",0,if($E2847="FA Contract",if(and(L$1&lt;=$I2847,L$1&gt;=$H2847),$F2847,""),if($E2847="YP Contract",if(L$1=$H2847,500000,if(L$1=($H2847+1),1000000,if(L$1=($H2847+2),1500000,"")))))))))</f>
        <v/>
      </c>
      <c r="M2847" s="65" t="str">
        <f t="shared" si="3767"/>
        <v/>
      </c>
      <c r="N2847" s="65" t="str">
        <f t="shared" si="3767"/>
        <v/>
      </c>
      <c r="O2847" s="65" t="str">
        <f t="shared" si="3767"/>
        <v/>
      </c>
      <c r="P2847" s="65" t="str">
        <f t="shared" si="3767"/>
        <v/>
      </c>
      <c r="Q2847" s="65" t="str">
        <f t="shared" si="3767"/>
        <v/>
      </c>
      <c r="R2847" s="65" t="str">
        <f t="shared" si="3767"/>
        <v/>
      </c>
      <c r="S2847" s="65" t="str">
        <f t="shared" si="3767"/>
        <v/>
      </c>
      <c r="T2847" s="65" t="str">
        <f t="shared" si="3767"/>
        <v/>
      </c>
      <c r="U2847" s="65" t="str">
        <f t="shared" si="3767"/>
        <v/>
      </c>
      <c r="V2847" s="65" t="str">
        <f t="shared" si="3767"/>
        <v/>
      </c>
      <c r="W2847" s="65" t="str">
        <f t="shared" si="3767"/>
        <v/>
      </c>
      <c r="X2847" s="65" t="str">
        <f t="shared" si="3767"/>
        <v/>
      </c>
      <c r="Y2847" s="65" t="str">
        <f t="shared" si="3767"/>
        <v/>
      </c>
      <c r="Z2847" s="65" t="str">
        <f t="shared" si="3767"/>
        <v/>
      </c>
    </row>
    <row r="2848">
      <c r="B2848" s="23"/>
      <c r="C2848" s="9"/>
      <c r="D2848" s="9"/>
      <c r="E2848" s="9"/>
      <c r="F2848" s="2"/>
      <c r="G2848" s="3"/>
      <c r="I2848" s="64" t="str">
        <f t="shared" si="4"/>
        <v/>
      </c>
      <c r="J2848" s="13" t="str">
        <f t="shared" si="1840"/>
        <v/>
      </c>
      <c r="K2848" s="13" t="str">
        <f t="shared" si="1879"/>
        <v/>
      </c>
      <c r="L2848" s="65" t="str">
        <f t="shared" ref="L2848:Z2848" si="3768">if($E2848="","",if($E2848="Injured",if(and(L$1=year(today()),L$1&lt;=$I2848,L$1&gt;=$H2848),0,if(and(L$1&lt;=$I2848,L$1&gt;=$H2848),$F2848,"")),if($E2848="Dropped",if(and(L$1&lt;=$I2848,L$1&gt;=$H2848),if(Year($D2848)=L$1,$F2848*0.8,if((year($D2848)+1)=L$1,$F2848*0.6,$F2848*0.4)) ,""),if($E2848="Minors",0,if($E2848="FA Contract",if(and(L$1&lt;=$I2848,L$1&gt;=$H2848),$F2848,""),if($E2848="YP Contract",if(L$1=$H2848,500000,if(L$1=($H2848+1),1000000,if(L$1=($H2848+2),1500000,"")))))))))</f>
        <v/>
      </c>
      <c r="M2848" s="65" t="str">
        <f t="shared" si="3768"/>
        <v/>
      </c>
      <c r="N2848" s="65" t="str">
        <f t="shared" si="3768"/>
        <v/>
      </c>
      <c r="O2848" s="65" t="str">
        <f t="shared" si="3768"/>
        <v/>
      </c>
      <c r="P2848" s="65" t="str">
        <f t="shared" si="3768"/>
        <v/>
      </c>
      <c r="Q2848" s="65" t="str">
        <f t="shared" si="3768"/>
        <v/>
      </c>
      <c r="R2848" s="65" t="str">
        <f t="shared" si="3768"/>
        <v/>
      </c>
      <c r="S2848" s="65" t="str">
        <f t="shared" si="3768"/>
        <v/>
      </c>
      <c r="T2848" s="65" t="str">
        <f t="shared" si="3768"/>
        <v/>
      </c>
      <c r="U2848" s="65" t="str">
        <f t="shared" si="3768"/>
        <v/>
      </c>
      <c r="V2848" s="65" t="str">
        <f t="shared" si="3768"/>
        <v/>
      </c>
      <c r="W2848" s="65" t="str">
        <f t="shared" si="3768"/>
        <v/>
      </c>
      <c r="X2848" s="65" t="str">
        <f t="shared" si="3768"/>
        <v/>
      </c>
      <c r="Y2848" s="65" t="str">
        <f t="shared" si="3768"/>
        <v/>
      </c>
      <c r="Z2848" s="65" t="str">
        <f t="shared" si="3768"/>
        <v/>
      </c>
    </row>
    <row r="2849">
      <c r="B2849" s="23"/>
      <c r="C2849" s="9"/>
      <c r="D2849" s="9"/>
      <c r="E2849" s="9"/>
      <c r="F2849" s="2"/>
      <c r="G2849" s="3"/>
      <c r="I2849" s="64" t="str">
        <f t="shared" si="4"/>
        <v/>
      </c>
      <c r="J2849" s="13" t="str">
        <f t="shared" si="1840"/>
        <v/>
      </c>
      <c r="K2849" s="13" t="str">
        <f t="shared" si="1879"/>
        <v/>
      </c>
      <c r="L2849" s="65" t="str">
        <f t="shared" ref="L2849:Z2849" si="3769">if($E2849="","",if($E2849="Injured",if(and(L$1=year(today()),L$1&lt;=$I2849,L$1&gt;=$H2849),0,if(and(L$1&lt;=$I2849,L$1&gt;=$H2849),$F2849,"")),if($E2849="Dropped",if(and(L$1&lt;=$I2849,L$1&gt;=$H2849),if(Year($D2849)=L$1,$F2849*0.8,if((year($D2849)+1)=L$1,$F2849*0.6,$F2849*0.4)) ,""),if($E2849="Minors",0,if($E2849="FA Contract",if(and(L$1&lt;=$I2849,L$1&gt;=$H2849),$F2849,""),if($E2849="YP Contract",if(L$1=$H2849,500000,if(L$1=($H2849+1),1000000,if(L$1=($H2849+2),1500000,"")))))))))</f>
        <v/>
      </c>
      <c r="M2849" s="65" t="str">
        <f t="shared" si="3769"/>
        <v/>
      </c>
      <c r="N2849" s="65" t="str">
        <f t="shared" si="3769"/>
        <v/>
      </c>
      <c r="O2849" s="65" t="str">
        <f t="shared" si="3769"/>
        <v/>
      </c>
      <c r="P2849" s="65" t="str">
        <f t="shared" si="3769"/>
        <v/>
      </c>
      <c r="Q2849" s="65" t="str">
        <f t="shared" si="3769"/>
        <v/>
      </c>
      <c r="R2849" s="65" t="str">
        <f t="shared" si="3769"/>
        <v/>
      </c>
      <c r="S2849" s="65" t="str">
        <f t="shared" si="3769"/>
        <v/>
      </c>
      <c r="T2849" s="65" t="str">
        <f t="shared" si="3769"/>
        <v/>
      </c>
      <c r="U2849" s="65" t="str">
        <f t="shared" si="3769"/>
        <v/>
      </c>
      <c r="V2849" s="65" t="str">
        <f t="shared" si="3769"/>
        <v/>
      </c>
      <c r="W2849" s="65" t="str">
        <f t="shared" si="3769"/>
        <v/>
      </c>
      <c r="X2849" s="65" t="str">
        <f t="shared" si="3769"/>
        <v/>
      </c>
      <c r="Y2849" s="65" t="str">
        <f t="shared" si="3769"/>
        <v/>
      </c>
      <c r="Z2849" s="65" t="str">
        <f t="shared" si="3769"/>
        <v/>
      </c>
    </row>
    <row r="2850">
      <c r="B2850" s="23"/>
      <c r="C2850" s="9"/>
      <c r="D2850" s="9"/>
      <c r="E2850" s="9"/>
      <c r="F2850" s="2"/>
      <c r="G2850" s="3"/>
      <c r="I2850" s="64" t="str">
        <f t="shared" si="4"/>
        <v/>
      </c>
      <c r="J2850" s="13" t="str">
        <f t="shared" si="1840"/>
        <v/>
      </c>
      <c r="K2850" s="13" t="str">
        <f t="shared" si="1879"/>
        <v/>
      </c>
      <c r="L2850" s="65" t="str">
        <f t="shared" ref="L2850:Z2850" si="3770">if($E2850="","",if($E2850="Injured",if(and(L$1=year(today()),L$1&lt;=$I2850,L$1&gt;=$H2850),0,if(and(L$1&lt;=$I2850,L$1&gt;=$H2850),$F2850,"")),if($E2850="Dropped",if(and(L$1&lt;=$I2850,L$1&gt;=$H2850),if(Year($D2850)=L$1,$F2850*0.8,if((year($D2850)+1)=L$1,$F2850*0.6,$F2850*0.4)) ,""),if($E2850="Minors",0,if($E2850="FA Contract",if(and(L$1&lt;=$I2850,L$1&gt;=$H2850),$F2850,""),if($E2850="YP Contract",if(L$1=$H2850,500000,if(L$1=($H2850+1),1000000,if(L$1=($H2850+2),1500000,"")))))))))</f>
        <v/>
      </c>
      <c r="M2850" s="65" t="str">
        <f t="shared" si="3770"/>
        <v/>
      </c>
      <c r="N2850" s="65" t="str">
        <f t="shared" si="3770"/>
        <v/>
      </c>
      <c r="O2850" s="65" t="str">
        <f t="shared" si="3770"/>
        <v/>
      </c>
      <c r="P2850" s="65" t="str">
        <f t="shared" si="3770"/>
        <v/>
      </c>
      <c r="Q2850" s="65" t="str">
        <f t="shared" si="3770"/>
        <v/>
      </c>
      <c r="R2850" s="65" t="str">
        <f t="shared" si="3770"/>
        <v/>
      </c>
      <c r="S2850" s="65" t="str">
        <f t="shared" si="3770"/>
        <v/>
      </c>
      <c r="T2850" s="65" t="str">
        <f t="shared" si="3770"/>
        <v/>
      </c>
      <c r="U2850" s="65" t="str">
        <f t="shared" si="3770"/>
        <v/>
      </c>
      <c r="V2850" s="65" t="str">
        <f t="shared" si="3770"/>
        <v/>
      </c>
      <c r="W2850" s="65" t="str">
        <f t="shared" si="3770"/>
        <v/>
      </c>
      <c r="X2850" s="65" t="str">
        <f t="shared" si="3770"/>
        <v/>
      </c>
      <c r="Y2850" s="65" t="str">
        <f t="shared" si="3770"/>
        <v/>
      </c>
      <c r="Z2850" s="65" t="str">
        <f t="shared" si="3770"/>
        <v/>
      </c>
    </row>
    <row r="2851">
      <c r="B2851" s="23"/>
      <c r="C2851" s="9"/>
      <c r="D2851" s="9"/>
      <c r="E2851" s="9"/>
      <c r="F2851" s="2"/>
      <c r="G2851" s="3"/>
      <c r="I2851" s="64" t="str">
        <f t="shared" si="4"/>
        <v/>
      </c>
      <c r="J2851" s="13" t="str">
        <f t="shared" si="1840"/>
        <v/>
      </c>
      <c r="K2851" s="13" t="str">
        <f t="shared" si="1879"/>
        <v/>
      </c>
      <c r="L2851" s="65" t="str">
        <f t="shared" ref="L2851:Z2851" si="3771">if($E2851="","",if($E2851="Injured",if(and(L$1=year(today()),L$1&lt;=$I2851,L$1&gt;=$H2851),0,if(and(L$1&lt;=$I2851,L$1&gt;=$H2851),$F2851,"")),if($E2851="Dropped",if(and(L$1&lt;=$I2851,L$1&gt;=$H2851),if(Year($D2851)=L$1,$F2851*0.8,if((year($D2851)+1)=L$1,$F2851*0.6,$F2851*0.4)) ,""),if($E2851="Minors",0,if($E2851="FA Contract",if(and(L$1&lt;=$I2851,L$1&gt;=$H2851),$F2851,""),if($E2851="YP Contract",if(L$1=$H2851,500000,if(L$1=($H2851+1),1000000,if(L$1=($H2851+2),1500000,"")))))))))</f>
        <v/>
      </c>
      <c r="M2851" s="65" t="str">
        <f t="shared" si="3771"/>
        <v/>
      </c>
      <c r="N2851" s="65" t="str">
        <f t="shared" si="3771"/>
        <v/>
      </c>
      <c r="O2851" s="65" t="str">
        <f t="shared" si="3771"/>
        <v/>
      </c>
      <c r="P2851" s="65" t="str">
        <f t="shared" si="3771"/>
        <v/>
      </c>
      <c r="Q2851" s="65" t="str">
        <f t="shared" si="3771"/>
        <v/>
      </c>
      <c r="R2851" s="65" t="str">
        <f t="shared" si="3771"/>
        <v/>
      </c>
      <c r="S2851" s="65" t="str">
        <f t="shared" si="3771"/>
        <v/>
      </c>
      <c r="T2851" s="65" t="str">
        <f t="shared" si="3771"/>
        <v/>
      </c>
      <c r="U2851" s="65" t="str">
        <f t="shared" si="3771"/>
        <v/>
      </c>
      <c r="V2851" s="65" t="str">
        <f t="shared" si="3771"/>
        <v/>
      </c>
      <c r="W2851" s="65" t="str">
        <f t="shared" si="3771"/>
        <v/>
      </c>
      <c r="X2851" s="65" t="str">
        <f t="shared" si="3771"/>
        <v/>
      </c>
      <c r="Y2851" s="65" t="str">
        <f t="shared" si="3771"/>
        <v/>
      </c>
      <c r="Z2851" s="65" t="str">
        <f t="shared" si="3771"/>
        <v/>
      </c>
    </row>
    <row r="2852">
      <c r="B2852" s="23"/>
      <c r="C2852" s="9"/>
      <c r="D2852" s="9"/>
      <c r="E2852" s="9"/>
      <c r="F2852" s="2"/>
      <c r="G2852" s="3"/>
      <c r="I2852" s="64" t="str">
        <f t="shared" si="4"/>
        <v/>
      </c>
      <c r="J2852" s="13" t="str">
        <f t="shared" si="1840"/>
        <v/>
      </c>
      <c r="K2852" s="13" t="str">
        <f t="shared" si="1879"/>
        <v/>
      </c>
      <c r="L2852" s="65" t="str">
        <f t="shared" ref="L2852:Z2852" si="3772">if($E2852="","",if($E2852="Injured",if(and(L$1=year(today()),L$1&lt;=$I2852,L$1&gt;=$H2852),0,if(and(L$1&lt;=$I2852,L$1&gt;=$H2852),$F2852,"")),if($E2852="Dropped",if(and(L$1&lt;=$I2852,L$1&gt;=$H2852),if(Year($D2852)=L$1,$F2852*0.8,if((year($D2852)+1)=L$1,$F2852*0.6,$F2852*0.4)) ,""),if($E2852="Minors",0,if($E2852="FA Contract",if(and(L$1&lt;=$I2852,L$1&gt;=$H2852),$F2852,""),if($E2852="YP Contract",if(L$1=$H2852,500000,if(L$1=($H2852+1),1000000,if(L$1=($H2852+2),1500000,"")))))))))</f>
        <v/>
      </c>
      <c r="M2852" s="65" t="str">
        <f t="shared" si="3772"/>
        <v/>
      </c>
      <c r="N2852" s="65" t="str">
        <f t="shared" si="3772"/>
        <v/>
      </c>
      <c r="O2852" s="65" t="str">
        <f t="shared" si="3772"/>
        <v/>
      </c>
      <c r="P2852" s="65" t="str">
        <f t="shared" si="3772"/>
        <v/>
      </c>
      <c r="Q2852" s="65" t="str">
        <f t="shared" si="3772"/>
        <v/>
      </c>
      <c r="R2852" s="65" t="str">
        <f t="shared" si="3772"/>
        <v/>
      </c>
      <c r="S2852" s="65" t="str">
        <f t="shared" si="3772"/>
        <v/>
      </c>
      <c r="T2852" s="65" t="str">
        <f t="shared" si="3772"/>
        <v/>
      </c>
      <c r="U2852" s="65" t="str">
        <f t="shared" si="3772"/>
        <v/>
      </c>
      <c r="V2852" s="65" t="str">
        <f t="shared" si="3772"/>
        <v/>
      </c>
      <c r="W2852" s="65" t="str">
        <f t="shared" si="3772"/>
        <v/>
      </c>
      <c r="X2852" s="65" t="str">
        <f t="shared" si="3772"/>
        <v/>
      </c>
      <c r="Y2852" s="65" t="str">
        <f t="shared" si="3772"/>
        <v/>
      </c>
      <c r="Z2852" s="65" t="str">
        <f t="shared" si="3772"/>
        <v/>
      </c>
    </row>
    <row r="2853">
      <c r="B2853" s="23"/>
      <c r="C2853" s="9"/>
      <c r="D2853" s="9"/>
      <c r="E2853" s="9"/>
      <c r="F2853" s="2"/>
      <c r="G2853" s="3"/>
      <c r="I2853" s="64" t="str">
        <f t="shared" si="4"/>
        <v/>
      </c>
      <c r="J2853" s="13" t="str">
        <f t="shared" si="1840"/>
        <v/>
      </c>
      <c r="K2853" s="13" t="str">
        <f t="shared" si="1879"/>
        <v/>
      </c>
      <c r="L2853" s="65" t="str">
        <f t="shared" ref="L2853:Z2853" si="3773">if($E2853="","",if($E2853="Injured",if(and(L$1=year(today()),L$1&lt;=$I2853,L$1&gt;=$H2853),0,if(and(L$1&lt;=$I2853,L$1&gt;=$H2853),$F2853,"")),if($E2853="Dropped",if(and(L$1&lt;=$I2853,L$1&gt;=$H2853),if(Year($D2853)=L$1,$F2853*0.8,if((year($D2853)+1)=L$1,$F2853*0.6,$F2853*0.4)) ,""),if($E2853="Minors",0,if($E2853="FA Contract",if(and(L$1&lt;=$I2853,L$1&gt;=$H2853),$F2853,""),if($E2853="YP Contract",if(L$1=$H2853,500000,if(L$1=($H2853+1),1000000,if(L$1=($H2853+2),1500000,"")))))))))</f>
        <v/>
      </c>
      <c r="M2853" s="65" t="str">
        <f t="shared" si="3773"/>
        <v/>
      </c>
      <c r="N2853" s="65" t="str">
        <f t="shared" si="3773"/>
        <v/>
      </c>
      <c r="O2853" s="65" t="str">
        <f t="shared" si="3773"/>
        <v/>
      </c>
      <c r="P2853" s="65" t="str">
        <f t="shared" si="3773"/>
        <v/>
      </c>
      <c r="Q2853" s="65" t="str">
        <f t="shared" si="3773"/>
        <v/>
      </c>
      <c r="R2853" s="65" t="str">
        <f t="shared" si="3773"/>
        <v/>
      </c>
      <c r="S2853" s="65" t="str">
        <f t="shared" si="3773"/>
        <v/>
      </c>
      <c r="T2853" s="65" t="str">
        <f t="shared" si="3773"/>
        <v/>
      </c>
      <c r="U2853" s="65" t="str">
        <f t="shared" si="3773"/>
        <v/>
      </c>
      <c r="V2853" s="65" t="str">
        <f t="shared" si="3773"/>
        <v/>
      </c>
      <c r="W2853" s="65" t="str">
        <f t="shared" si="3773"/>
        <v/>
      </c>
      <c r="X2853" s="65" t="str">
        <f t="shared" si="3773"/>
        <v/>
      </c>
      <c r="Y2853" s="65" t="str">
        <f t="shared" si="3773"/>
        <v/>
      </c>
      <c r="Z2853" s="65" t="str">
        <f t="shared" si="3773"/>
        <v/>
      </c>
    </row>
    <row r="2854">
      <c r="B2854" s="23"/>
      <c r="C2854" s="9"/>
      <c r="D2854" s="9"/>
      <c r="E2854" s="9"/>
      <c r="F2854" s="2"/>
      <c r="G2854" s="3"/>
      <c r="I2854" s="64" t="str">
        <f t="shared" si="4"/>
        <v/>
      </c>
      <c r="J2854" s="13" t="str">
        <f t="shared" si="1840"/>
        <v/>
      </c>
      <c r="K2854" s="13" t="str">
        <f t="shared" si="1879"/>
        <v/>
      </c>
      <c r="L2854" s="65" t="str">
        <f t="shared" ref="L2854:Z2854" si="3774">if($E2854="","",if($E2854="Injured",if(and(L$1=year(today()),L$1&lt;=$I2854,L$1&gt;=$H2854),0,if(and(L$1&lt;=$I2854,L$1&gt;=$H2854),$F2854,"")),if($E2854="Dropped",if(and(L$1&lt;=$I2854,L$1&gt;=$H2854),if(Year($D2854)=L$1,$F2854*0.8,if((year($D2854)+1)=L$1,$F2854*0.6,$F2854*0.4)) ,""),if($E2854="Minors",0,if($E2854="FA Contract",if(and(L$1&lt;=$I2854,L$1&gt;=$H2854),$F2854,""),if($E2854="YP Contract",if(L$1=$H2854,500000,if(L$1=($H2854+1),1000000,if(L$1=($H2854+2),1500000,"")))))))))</f>
        <v/>
      </c>
      <c r="M2854" s="65" t="str">
        <f t="shared" si="3774"/>
        <v/>
      </c>
      <c r="N2854" s="65" t="str">
        <f t="shared" si="3774"/>
        <v/>
      </c>
      <c r="O2854" s="65" t="str">
        <f t="shared" si="3774"/>
        <v/>
      </c>
      <c r="P2854" s="65" t="str">
        <f t="shared" si="3774"/>
        <v/>
      </c>
      <c r="Q2854" s="65" t="str">
        <f t="shared" si="3774"/>
        <v/>
      </c>
      <c r="R2854" s="65" t="str">
        <f t="shared" si="3774"/>
        <v/>
      </c>
      <c r="S2854" s="65" t="str">
        <f t="shared" si="3774"/>
        <v/>
      </c>
      <c r="T2854" s="65" t="str">
        <f t="shared" si="3774"/>
        <v/>
      </c>
      <c r="U2854" s="65" t="str">
        <f t="shared" si="3774"/>
        <v/>
      </c>
      <c r="V2854" s="65" t="str">
        <f t="shared" si="3774"/>
        <v/>
      </c>
      <c r="W2854" s="65" t="str">
        <f t="shared" si="3774"/>
        <v/>
      </c>
      <c r="X2854" s="65" t="str">
        <f t="shared" si="3774"/>
        <v/>
      </c>
      <c r="Y2854" s="65" t="str">
        <f t="shared" si="3774"/>
        <v/>
      </c>
      <c r="Z2854" s="65" t="str">
        <f t="shared" si="3774"/>
        <v/>
      </c>
    </row>
    <row r="2855">
      <c r="B2855" s="23"/>
      <c r="C2855" s="9"/>
      <c r="D2855" s="9"/>
      <c r="E2855" s="9"/>
      <c r="F2855" s="2"/>
      <c r="G2855" s="3"/>
      <c r="I2855" s="64" t="str">
        <f t="shared" si="4"/>
        <v/>
      </c>
      <c r="J2855" s="13" t="str">
        <f t="shared" si="1840"/>
        <v/>
      </c>
      <c r="K2855" s="13" t="str">
        <f t="shared" si="1879"/>
        <v/>
      </c>
      <c r="L2855" s="65" t="str">
        <f t="shared" ref="L2855:Z2855" si="3775">if($E2855="","",if($E2855="Injured",if(and(L$1=year(today()),L$1&lt;=$I2855,L$1&gt;=$H2855),0,if(and(L$1&lt;=$I2855,L$1&gt;=$H2855),$F2855,"")),if($E2855="Dropped",if(and(L$1&lt;=$I2855,L$1&gt;=$H2855),if(Year($D2855)=L$1,$F2855*0.8,if((year($D2855)+1)=L$1,$F2855*0.6,$F2855*0.4)) ,""),if($E2855="Minors",0,if($E2855="FA Contract",if(and(L$1&lt;=$I2855,L$1&gt;=$H2855),$F2855,""),if($E2855="YP Contract",if(L$1=$H2855,500000,if(L$1=($H2855+1),1000000,if(L$1=($H2855+2),1500000,"")))))))))</f>
        <v/>
      </c>
      <c r="M2855" s="65" t="str">
        <f t="shared" si="3775"/>
        <v/>
      </c>
      <c r="N2855" s="65" t="str">
        <f t="shared" si="3775"/>
        <v/>
      </c>
      <c r="O2855" s="65" t="str">
        <f t="shared" si="3775"/>
        <v/>
      </c>
      <c r="P2855" s="65" t="str">
        <f t="shared" si="3775"/>
        <v/>
      </c>
      <c r="Q2855" s="65" t="str">
        <f t="shared" si="3775"/>
        <v/>
      </c>
      <c r="R2855" s="65" t="str">
        <f t="shared" si="3775"/>
        <v/>
      </c>
      <c r="S2855" s="65" t="str">
        <f t="shared" si="3775"/>
        <v/>
      </c>
      <c r="T2855" s="65" t="str">
        <f t="shared" si="3775"/>
        <v/>
      </c>
      <c r="U2855" s="65" t="str">
        <f t="shared" si="3775"/>
        <v/>
      </c>
      <c r="V2855" s="65" t="str">
        <f t="shared" si="3775"/>
        <v/>
      </c>
      <c r="W2855" s="65" t="str">
        <f t="shared" si="3775"/>
        <v/>
      </c>
      <c r="X2855" s="65" t="str">
        <f t="shared" si="3775"/>
        <v/>
      </c>
      <c r="Y2855" s="65" t="str">
        <f t="shared" si="3775"/>
        <v/>
      </c>
      <c r="Z2855" s="65" t="str">
        <f t="shared" si="3775"/>
        <v/>
      </c>
    </row>
    <row r="2856">
      <c r="B2856" s="23"/>
      <c r="C2856" s="9"/>
      <c r="D2856" s="9"/>
      <c r="E2856" s="9"/>
      <c r="F2856" s="2"/>
      <c r="G2856" s="3"/>
      <c r="I2856" s="64" t="str">
        <f t="shared" si="4"/>
        <v/>
      </c>
      <c r="J2856" s="13" t="str">
        <f t="shared" si="1840"/>
        <v/>
      </c>
      <c r="K2856" s="13" t="str">
        <f t="shared" si="1879"/>
        <v/>
      </c>
      <c r="L2856" s="65" t="str">
        <f t="shared" ref="L2856:Z2856" si="3776">if($E2856="","",if($E2856="Injured",if(and(L$1=year(today()),L$1&lt;=$I2856,L$1&gt;=$H2856),0,if(and(L$1&lt;=$I2856,L$1&gt;=$H2856),$F2856,"")),if($E2856="Dropped",if(and(L$1&lt;=$I2856,L$1&gt;=$H2856),if(Year($D2856)=L$1,$F2856*0.8,if((year($D2856)+1)=L$1,$F2856*0.6,$F2856*0.4)) ,""),if($E2856="Minors",0,if($E2856="FA Contract",if(and(L$1&lt;=$I2856,L$1&gt;=$H2856),$F2856,""),if($E2856="YP Contract",if(L$1=$H2856,500000,if(L$1=($H2856+1),1000000,if(L$1=($H2856+2),1500000,"")))))))))</f>
        <v/>
      </c>
      <c r="M2856" s="65" t="str">
        <f t="shared" si="3776"/>
        <v/>
      </c>
      <c r="N2856" s="65" t="str">
        <f t="shared" si="3776"/>
        <v/>
      </c>
      <c r="O2856" s="65" t="str">
        <f t="shared" si="3776"/>
        <v/>
      </c>
      <c r="P2856" s="65" t="str">
        <f t="shared" si="3776"/>
        <v/>
      </c>
      <c r="Q2856" s="65" t="str">
        <f t="shared" si="3776"/>
        <v/>
      </c>
      <c r="R2856" s="65" t="str">
        <f t="shared" si="3776"/>
        <v/>
      </c>
      <c r="S2856" s="65" t="str">
        <f t="shared" si="3776"/>
        <v/>
      </c>
      <c r="T2856" s="65" t="str">
        <f t="shared" si="3776"/>
        <v/>
      </c>
      <c r="U2856" s="65" t="str">
        <f t="shared" si="3776"/>
        <v/>
      </c>
      <c r="V2856" s="65" t="str">
        <f t="shared" si="3776"/>
        <v/>
      </c>
      <c r="W2856" s="65" t="str">
        <f t="shared" si="3776"/>
        <v/>
      </c>
      <c r="X2856" s="65" t="str">
        <f t="shared" si="3776"/>
        <v/>
      </c>
      <c r="Y2856" s="65" t="str">
        <f t="shared" si="3776"/>
        <v/>
      </c>
      <c r="Z2856" s="65" t="str">
        <f t="shared" si="3776"/>
        <v/>
      </c>
    </row>
    <row r="2857">
      <c r="B2857" s="23"/>
      <c r="C2857" s="9"/>
      <c r="D2857" s="9"/>
      <c r="E2857" s="9"/>
      <c r="F2857" s="2"/>
      <c r="G2857" s="3"/>
      <c r="I2857" s="64" t="str">
        <f t="shared" si="4"/>
        <v/>
      </c>
      <c r="J2857" s="13" t="str">
        <f t="shared" si="1840"/>
        <v/>
      </c>
      <c r="K2857" s="13" t="str">
        <f t="shared" si="1879"/>
        <v/>
      </c>
      <c r="L2857" s="65" t="str">
        <f t="shared" ref="L2857:Z2857" si="3777">if($E2857="","",if($E2857="Injured",if(and(L$1=year(today()),L$1&lt;=$I2857,L$1&gt;=$H2857),0,if(and(L$1&lt;=$I2857,L$1&gt;=$H2857),$F2857,"")),if($E2857="Dropped",if(and(L$1&lt;=$I2857,L$1&gt;=$H2857),if(Year($D2857)=L$1,$F2857*0.8,if((year($D2857)+1)=L$1,$F2857*0.6,$F2857*0.4)) ,""),if($E2857="Minors",0,if($E2857="FA Contract",if(and(L$1&lt;=$I2857,L$1&gt;=$H2857),$F2857,""),if($E2857="YP Contract",if(L$1=$H2857,500000,if(L$1=($H2857+1),1000000,if(L$1=($H2857+2),1500000,"")))))))))</f>
        <v/>
      </c>
      <c r="M2857" s="65" t="str">
        <f t="shared" si="3777"/>
        <v/>
      </c>
      <c r="N2857" s="65" t="str">
        <f t="shared" si="3777"/>
        <v/>
      </c>
      <c r="O2857" s="65" t="str">
        <f t="shared" si="3777"/>
        <v/>
      </c>
      <c r="P2857" s="65" t="str">
        <f t="shared" si="3777"/>
        <v/>
      </c>
      <c r="Q2857" s="65" t="str">
        <f t="shared" si="3777"/>
        <v/>
      </c>
      <c r="R2857" s="65" t="str">
        <f t="shared" si="3777"/>
        <v/>
      </c>
      <c r="S2857" s="65" t="str">
        <f t="shared" si="3777"/>
        <v/>
      </c>
      <c r="T2857" s="65" t="str">
        <f t="shared" si="3777"/>
        <v/>
      </c>
      <c r="U2857" s="65" t="str">
        <f t="shared" si="3777"/>
        <v/>
      </c>
      <c r="V2857" s="65" t="str">
        <f t="shared" si="3777"/>
        <v/>
      </c>
      <c r="W2857" s="65" t="str">
        <f t="shared" si="3777"/>
        <v/>
      </c>
      <c r="X2857" s="65" t="str">
        <f t="shared" si="3777"/>
        <v/>
      </c>
      <c r="Y2857" s="65" t="str">
        <f t="shared" si="3777"/>
        <v/>
      </c>
      <c r="Z2857" s="65" t="str">
        <f t="shared" si="3777"/>
        <v/>
      </c>
    </row>
    <row r="2858">
      <c r="B2858" s="23"/>
      <c r="C2858" s="9"/>
      <c r="D2858" s="9"/>
      <c r="E2858" s="9"/>
      <c r="F2858" s="2"/>
      <c r="G2858" s="3"/>
      <c r="I2858" s="64" t="str">
        <f t="shared" si="4"/>
        <v/>
      </c>
      <c r="J2858" s="13" t="str">
        <f t="shared" si="1840"/>
        <v/>
      </c>
      <c r="K2858" s="13" t="str">
        <f t="shared" si="1879"/>
        <v/>
      </c>
      <c r="L2858" s="65" t="str">
        <f t="shared" ref="L2858:Z2858" si="3778">if($E2858="","",if($E2858="Injured",if(and(L$1=year(today()),L$1&lt;=$I2858,L$1&gt;=$H2858),0,if(and(L$1&lt;=$I2858,L$1&gt;=$H2858),$F2858,"")),if($E2858="Dropped",if(and(L$1&lt;=$I2858,L$1&gt;=$H2858),if(Year($D2858)=L$1,$F2858*0.8,if((year($D2858)+1)=L$1,$F2858*0.6,$F2858*0.4)) ,""),if($E2858="Minors",0,if($E2858="FA Contract",if(and(L$1&lt;=$I2858,L$1&gt;=$H2858),$F2858,""),if($E2858="YP Contract",if(L$1=$H2858,500000,if(L$1=($H2858+1),1000000,if(L$1=($H2858+2),1500000,"")))))))))</f>
        <v/>
      </c>
      <c r="M2858" s="65" t="str">
        <f t="shared" si="3778"/>
        <v/>
      </c>
      <c r="N2858" s="65" t="str">
        <f t="shared" si="3778"/>
        <v/>
      </c>
      <c r="O2858" s="65" t="str">
        <f t="shared" si="3778"/>
        <v/>
      </c>
      <c r="P2858" s="65" t="str">
        <f t="shared" si="3778"/>
        <v/>
      </c>
      <c r="Q2858" s="65" t="str">
        <f t="shared" si="3778"/>
        <v/>
      </c>
      <c r="R2858" s="65" t="str">
        <f t="shared" si="3778"/>
        <v/>
      </c>
      <c r="S2858" s="65" t="str">
        <f t="shared" si="3778"/>
        <v/>
      </c>
      <c r="T2858" s="65" t="str">
        <f t="shared" si="3778"/>
        <v/>
      </c>
      <c r="U2858" s="65" t="str">
        <f t="shared" si="3778"/>
        <v/>
      </c>
      <c r="V2858" s="65" t="str">
        <f t="shared" si="3778"/>
        <v/>
      </c>
      <c r="W2858" s="65" t="str">
        <f t="shared" si="3778"/>
        <v/>
      </c>
      <c r="X2858" s="65" t="str">
        <f t="shared" si="3778"/>
        <v/>
      </c>
      <c r="Y2858" s="65" t="str">
        <f t="shared" si="3778"/>
        <v/>
      </c>
      <c r="Z2858" s="65" t="str">
        <f t="shared" si="3778"/>
        <v/>
      </c>
    </row>
    <row r="2859">
      <c r="B2859" s="23"/>
      <c r="C2859" s="9"/>
      <c r="D2859" s="9"/>
      <c r="E2859" s="9"/>
      <c r="F2859" s="2"/>
      <c r="G2859" s="3"/>
      <c r="I2859" s="64" t="str">
        <f t="shared" si="4"/>
        <v/>
      </c>
      <c r="J2859" s="13" t="str">
        <f t="shared" si="1840"/>
        <v/>
      </c>
      <c r="K2859" s="13" t="str">
        <f t="shared" si="1879"/>
        <v/>
      </c>
      <c r="L2859" s="65" t="str">
        <f t="shared" ref="L2859:Z2859" si="3779">if($E2859="","",if($E2859="Injured",if(and(L$1=year(today()),L$1&lt;=$I2859,L$1&gt;=$H2859),0,if(and(L$1&lt;=$I2859,L$1&gt;=$H2859),$F2859,"")),if($E2859="Dropped",if(and(L$1&lt;=$I2859,L$1&gt;=$H2859),if(Year($D2859)=L$1,$F2859*0.8,if((year($D2859)+1)=L$1,$F2859*0.6,$F2859*0.4)) ,""),if($E2859="Minors",0,if($E2859="FA Contract",if(and(L$1&lt;=$I2859,L$1&gt;=$H2859),$F2859,""),if($E2859="YP Contract",if(L$1=$H2859,500000,if(L$1=($H2859+1),1000000,if(L$1=($H2859+2),1500000,"")))))))))</f>
        <v/>
      </c>
      <c r="M2859" s="65" t="str">
        <f t="shared" si="3779"/>
        <v/>
      </c>
      <c r="N2859" s="65" t="str">
        <f t="shared" si="3779"/>
        <v/>
      </c>
      <c r="O2859" s="65" t="str">
        <f t="shared" si="3779"/>
        <v/>
      </c>
      <c r="P2859" s="65" t="str">
        <f t="shared" si="3779"/>
        <v/>
      </c>
      <c r="Q2859" s="65" t="str">
        <f t="shared" si="3779"/>
        <v/>
      </c>
      <c r="R2859" s="65" t="str">
        <f t="shared" si="3779"/>
        <v/>
      </c>
      <c r="S2859" s="65" t="str">
        <f t="shared" si="3779"/>
        <v/>
      </c>
      <c r="T2859" s="65" t="str">
        <f t="shared" si="3779"/>
        <v/>
      </c>
      <c r="U2859" s="65" t="str">
        <f t="shared" si="3779"/>
        <v/>
      </c>
      <c r="V2859" s="65" t="str">
        <f t="shared" si="3779"/>
        <v/>
      </c>
      <c r="W2859" s="65" t="str">
        <f t="shared" si="3779"/>
        <v/>
      </c>
      <c r="X2859" s="65" t="str">
        <f t="shared" si="3779"/>
        <v/>
      </c>
      <c r="Y2859" s="65" t="str">
        <f t="shared" si="3779"/>
        <v/>
      </c>
      <c r="Z2859" s="65" t="str">
        <f t="shared" si="3779"/>
        <v/>
      </c>
    </row>
    <row r="2860">
      <c r="B2860" s="23"/>
      <c r="C2860" s="9"/>
      <c r="D2860" s="9"/>
      <c r="E2860" s="9"/>
      <c r="F2860" s="2"/>
      <c r="G2860" s="3"/>
      <c r="I2860" s="64" t="str">
        <f t="shared" si="4"/>
        <v/>
      </c>
      <c r="J2860" s="13" t="str">
        <f t="shared" si="1840"/>
        <v/>
      </c>
      <c r="K2860" s="13" t="str">
        <f t="shared" si="1879"/>
        <v/>
      </c>
      <c r="L2860" s="65" t="str">
        <f t="shared" ref="L2860:Z2860" si="3780">if($E2860="","",if($E2860="Injured",if(and(L$1=year(today()),L$1&lt;=$I2860,L$1&gt;=$H2860),0,if(and(L$1&lt;=$I2860,L$1&gt;=$H2860),$F2860,"")),if($E2860="Dropped",if(and(L$1&lt;=$I2860,L$1&gt;=$H2860),if(Year($D2860)=L$1,$F2860*0.8,if((year($D2860)+1)=L$1,$F2860*0.6,$F2860*0.4)) ,""),if($E2860="Minors",0,if($E2860="FA Contract",if(and(L$1&lt;=$I2860,L$1&gt;=$H2860),$F2860,""),if($E2860="YP Contract",if(L$1=$H2860,500000,if(L$1=($H2860+1),1000000,if(L$1=($H2860+2),1500000,"")))))))))</f>
        <v/>
      </c>
      <c r="M2860" s="65" t="str">
        <f t="shared" si="3780"/>
        <v/>
      </c>
      <c r="N2860" s="65" t="str">
        <f t="shared" si="3780"/>
        <v/>
      </c>
      <c r="O2860" s="65" t="str">
        <f t="shared" si="3780"/>
        <v/>
      </c>
      <c r="P2860" s="65" t="str">
        <f t="shared" si="3780"/>
        <v/>
      </c>
      <c r="Q2860" s="65" t="str">
        <f t="shared" si="3780"/>
        <v/>
      </c>
      <c r="R2860" s="65" t="str">
        <f t="shared" si="3780"/>
        <v/>
      </c>
      <c r="S2860" s="65" t="str">
        <f t="shared" si="3780"/>
        <v/>
      </c>
      <c r="T2860" s="65" t="str">
        <f t="shared" si="3780"/>
        <v/>
      </c>
      <c r="U2860" s="65" t="str">
        <f t="shared" si="3780"/>
        <v/>
      </c>
      <c r="V2860" s="65" t="str">
        <f t="shared" si="3780"/>
        <v/>
      </c>
      <c r="W2860" s="65" t="str">
        <f t="shared" si="3780"/>
        <v/>
      </c>
      <c r="X2860" s="65" t="str">
        <f t="shared" si="3780"/>
        <v/>
      </c>
      <c r="Y2860" s="65" t="str">
        <f t="shared" si="3780"/>
        <v/>
      </c>
      <c r="Z2860" s="65" t="str">
        <f t="shared" si="3780"/>
        <v/>
      </c>
    </row>
    <row r="2861">
      <c r="B2861" s="23"/>
      <c r="C2861" s="9"/>
      <c r="D2861" s="9"/>
      <c r="E2861" s="9"/>
      <c r="F2861" s="2"/>
      <c r="G2861" s="3"/>
      <c r="I2861" s="64" t="str">
        <f t="shared" si="4"/>
        <v/>
      </c>
      <c r="J2861" s="13" t="str">
        <f t="shared" si="1840"/>
        <v/>
      </c>
      <c r="K2861" s="13" t="str">
        <f t="shared" si="1879"/>
        <v/>
      </c>
      <c r="L2861" s="65" t="str">
        <f t="shared" ref="L2861:Z2861" si="3781">if($E2861="","",if($E2861="Injured",if(and(L$1=year(today()),L$1&lt;=$I2861,L$1&gt;=$H2861),0,if(and(L$1&lt;=$I2861,L$1&gt;=$H2861),$F2861,"")),if($E2861="Dropped",if(and(L$1&lt;=$I2861,L$1&gt;=$H2861),if(Year($D2861)=L$1,$F2861*0.8,if((year($D2861)+1)=L$1,$F2861*0.6,$F2861*0.4)) ,""),if($E2861="Minors",0,if($E2861="FA Contract",if(and(L$1&lt;=$I2861,L$1&gt;=$H2861),$F2861,""),if($E2861="YP Contract",if(L$1=$H2861,500000,if(L$1=($H2861+1),1000000,if(L$1=($H2861+2),1500000,"")))))))))</f>
        <v/>
      </c>
      <c r="M2861" s="65" t="str">
        <f t="shared" si="3781"/>
        <v/>
      </c>
      <c r="N2861" s="65" t="str">
        <f t="shared" si="3781"/>
        <v/>
      </c>
      <c r="O2861" s="65" t="str">
        <f t="shared" si="3781"/>
        <v/>
      </c>
      <c r="P2861" s="65" t="str">
        <f t="shared" si="3781"/>
        <v/>
      </c>
      <c r="Q2861" s="65" t="str">
        <f t="shared" si="3781"/>
        <v/>
      </c>
      <c r="R2861" s="65" t="str">
        <f t="shared" si="3781"/>
        <v/>
      </c>
      <c r="S2861" s="65" t="str">
        <f t="shared" si="3781"/>
        <v/>
      </c>
      <c r="T2861" s="65" t="str">
        <f t="shared" si="3781"/>
        <v/>
      </c>
      <c r="U2861" s="65" t="str">
        <f t="shared" si="3781"/>
        <v/>
      </c>
      <c r="V2861" s="65" t="str">
        <f t="shared" si="3781"/>
        <v/>
      </c>
      <c r="W2861" s="65" t="str">
        <f t="shared" si="3781"/>
        <v/>
      </c>
      <c r="X2861" s="65" t="str">
        <f t="shared" si="3781"/>
        <v/>
      </c>
      <c r="Y2861" s="65" t="str">
        <f t="shared" si="3781"/>
        <v/>
      </c>
      <c r="Z2861" s="65" t="str">
        <f t="shared" si="3781"/>
        <v/>
      </c>
    </row>
    <row r="2862">
      <c r="B2862" s="23"/>
      <c r="C2862" s="9"/>
      <c r="D2862" s="9"/>
      <c r="E2862" s="9"/>
      <c r="F2862" s="2"/>
      <c r="G2862" s="3"/>
      <c r="I2862" s="64" t="str">
        <f t="shared" si="4"/>
        <v/>
      </c>
      <c r="J2862" s="13" t="str">
        <f t="shared" si="1840"/>
        <v/>
      </c>
      <c r="K2862" s="13" t="str">
        <f t="shared" si="1879"/>
        <v/>
      </c>
      <c r="L2862" s="65" t="str">
        <f t="shared" ref="L2862:Z2862" si="3782">if($E2862="","",if($E2862="Injured",if(and(L$1=year(today()),L$1&lt;=$I2862,L$1&gt;=$H2862),0,if(and(L$1&lt;=$I2862,L$1&gt;=$H2862),$F2862,"")),if($E2862="Dropped",if(and(L$1&lt;=$I2862,L$1&gt;=$H2862),if(Year($D2862)=L$1,$F2862*0.8,if((year($D2862)+1)=L$1,$F2862*0.6,$F2862*0.4)) ,""),if($E2862="Minors",0,if($E2862="FA Contract",if(and(L$1&lt;=$I2862,L$1&gt;=$H2862),$F2862,""),if($E2862="YP Contract",if(L$1=$H2862,500000,if(L$1=($H2862+1),1000000,if(L$1=($H2862+2),1500000,"")))))))))</f>
        <v/>
      </c>
      <c r="M2862" s="65" t="str">
        <f t="shared" si="3782"/>
        <v/>
      </c>
      <c r="N2862" s="65" t="str">
        <f t="shared" si="3782"/>
        <v/>
      </c>
      <c r="O2862" s="65" t="str">
        <f t="shared" si="3782"/>
        <v/>
      </c>
      <c r="P2862" s="65" t="str">
        <f t="shared" si="3782"/>
        <v/>
      </c>
      <c r="Q2862" s="65" t="str">
        <f t="shared" si="3782"/>
        <v/>
      </c>
      <c r="R2862" s="65" t="str">
        <f t="shared" si="3782"/>
        <v/>
      </c>
      <c r="S2862" s="65" t="str">
        <f t="shared" si="3782"/>
        <v/>
      </c>
      <c r="T2862" s="65" t="str">
        <f t="shared" si="3782"/>
        <v/>
      </c>
      <c r="U2862" s="65" t="str">
        <f t="shared" si="3782"/>
        <v/>
      </c>
      <c r="V2862" s="65" t="str">
        <f t="shared" si="3782"/>
        <v/>
      </c>
      <c r="W2862" s="65" t="str">
        <f t="shared" si="3782"/>
        <v/>
      </c>
      <c r="X2862" s="65" t="str">
        <f t="shared" si="3782"/>
        <v/>
      </c>
      <c r="Y2862" s="65" t="str">
        <f t="shared" si="3782"/>
        <v/>
      </c>
      <c r="Z2862" s="65" t="str">
        <f t="shared" si="3782"/>
        <v/>
      </c>
    </row>
    <row r="2863">
      <c r="B2863" s="23"/>
      <c r="C2863" s="9"/>
      <c r="D2863" s="9"/>
      <c r="E2863" s="9"/>
      <c r="F2863" s="2"/>
      <c r="G2863" s="3"/>
      <c r="I2863" s="64" t="str">
        <f t="shared" si="4"/>
        <v/>
      </c>
      <c r="J2863" s="13" t="str">
        <f t="shared" si="1840"/>
        <v/>
      </c>
      <c r="K2863" s="13" t="str">
        <f t="shared" si="1879"/>
        <v/>
      </c>
      <c r="L2863" s="65" t="str">
        <f t="shared" ref="L2863:Z2863" si="3783">if($E2863="","",if($E2863="Injured",if(and(L$1=year(today()),L$1&lt;=$I2863,L$1&gt;=$H2863),0,if(and(L$1&lt;=$I2863,L$1&gt;=$H2863),$F2863,"")),if($E2863="Dropped",if(and(L$1&lt;=$I2863,L$1&gt;=$H2863),if(Year($D2863)=L$1,$F2863*0.8,if((year($D2863)+1)=L$1,$F2863*0.6,$F2863*0.4)) ,""),if($E2863="Minors",0,if($E2863="FA Contract",if(and(L$1&lt;=$I2863,L$1&gt;=$H2863),$F2863,""),if($E2863="YP Contract",if(L$1=$H2863,500000,if(L$1=($H2863+1),1000000,if(L$1=($H2863+2),1500000,"")))))))))</f>
        <v/>
      </c>
      <c r="M2863" s="65" t="str">
        <f t="shared" si="3783"/>
        <v/>
      </c>
      <c r="N2863" s="65" t="str">
        <f t="shared" si="3783"/>
        <v/>
      </c>
      <c r="O2863" s="65" t="str">
        <f t="shared" si="3783"/>
        <v/>
      </c>
      <c r="P2863" s="65" t="str">
        <f t="shared" si="3783"/>
        <v/>
      </c>
      <c r="Q2863" s="65" t="str">
        <f t="shared" si="3783"/>
        <v/>
      </c>
      <c r="R2863" s="65" t="str">
        <f t="shared" si="3783"/>
        <v/>
      </c>
      <c r="S2863" s="65" t="str">
        <f t="shared" si="3783"/>
        <v/>
      </c>
      <c r="T2863" s="65" t="str">
        <f t="shared" si="3783"/>
        <v/>
      </c>
      <c r="U2863" s="65" t="str">
        <f t="shared" si="3783"/>
        <v/>
      </c>
      <c r="V2863" s="65" t="str">
        <f t="shared" si="3783"/>
        <v/>
      </c>
      <c r="W2863" s="65" t="str">
        <f t="shared" si="3783"/>
        <v/>
      </c>
      <c r="X2863" s="65" t="str">
        <f t="shared" si="3783"/>
        <v/>
      </c>
      <c r="Y2863" s="65" t="str">
        <f t="shared" si="3783"/>
        <v/>
      </c>
      <c r="Z2863" s="65" t="str">
        <f t="shared" si="3783"/>
        <v/>
      </c>
    </row>
    <row r="2864">
      <c r="B2864" s="23"/>
      <c r="C2864" s="9"/>
      <c r="D2864" s="9"/>
      <c r="E2864" s="9"/>
      <c r="F2864" s="2"/>
      <c r="G2864" s="3"/>
      <c r="I2864" s="64" t="str">
        <f t="shared" si="4"/>
        <v/>
      </c>
      <c r="J2864" s="13" t="str">
        <f t="shared" si="1840"/>
        <v/>
      </c>
      <c r="K2864" s="13" t="str">
        <f t="shared" si="1879"/>
        <v/>
      </c>
      <c r="L2864" s="65" t="str">
        <f t="shared" ref="L2864:Z2864" si="3784">if($E2864="","",if($E2864="Injured",if(and(L$1=year(today()),L$1&lt;=$I2864,L$1&gt;=$H2864),0,if(and(L$1&lt;=$I2864,L$1&gt;=$H2864),$F2864,"")),if($E2864="Dropped",if(and(L$1&lt;=$I2864,L$1&gt;=$H2864),if(Year($D2864)=L$1,$F2864*0.8,if((year($D2864)+1)=L$1,$F2864*0.6,$F2864*0.4)) ,""),if($E2864="Minors",0,if($E2864="FA Contract",if(and(L$1&lt;=$I2864,L$1&gt;=$H2864),$F2864,""),if($E2864="YP Contract",if(L$1=$H2864,500000,if(L$1=($H2864+1),1000000,if(L$1=($H2864+2),1500000,"")))))))))</f>
        <v/>
      </c>
      <c r="M2864" s="65" t="str">
        <f t="shared" si="3784"/>
        <v/>
      </c>
      <c r="N2864" s="65" t="str">
        <f t="shared" si="3784"/>
        <v/>
      </c>
      <c r="O2864" s="65" t="str">
        <f t="shared" si="3784"/>
        <v/>
      </c>
      <c r="P2864" s="65" t="str">
        <f t="shared" si="3784"/>
        <v/>
      </c>
      <c r="Q2864" s="65" t="str">
        <f t="shared" si="3784"/>
        <v/>
      </c>
      <c r="R2864" s="65" t="str">
        <f t="shared" si="3784"/>
        <v/>
      </c>
      <c r="S2864" s="65" t="str">
        <f t="shared" si="3784"/>
        <v/>
      </c>
      <c r="T2864" s="65" t="str">
        <f t="shared" si="3784"/>
        <v/>
      </c>
      <c r="U2864" s="65" t="str">
        <f t="shared" si="3784"/>
        <v/>
      </c>
      <c r="V2864" s="65" t="str">
        <f t="shared" si="3784"/>
        <v/>
      </c>
      <c r="W2864" s="65" t="str">
        <f t="shared" si="3784"/>
        <v/>
      </c>
      <c r="X2864" s="65" t="str">
        <f t="shared" si="3784"/>
        <v/>
      </c>
      <c r="Y2864" s="65" t="str">
        <f t="shared" si="3784"/>
        <v/>
      </c>
      <c r="Z2864" s="65" t="str">
        <f t="shared" si="3784"/>
        <v/>
      </c>
    </row>
    <row r="2865">
      <c r="B2865" s="23"/>
      <c r="C2865" s="9"/>
      <c r="D2865" s="9"/>
      <c r="E2865" s="9"/>
      <c r="F2865" s="2"/>
      <c r="G2865" s="3"/>
      <c r="I2865" s="64" t="str">
        <f t="shared" si="4"/>
        <v/>
      </c>
      <c r="J2865" s="13" t="str">
        <f t="shared" si="1840"/>
        <v/>
      </c>
      <c r="K2865" s="13" t="str">
        <f t="shared" si="1879"/>
        <v/>
      </c>
      <c r="L2865" s="65" t="str">
        <f t="shared" ref="L2865:Z2865" si="3785">if($E2865="","",if($E2865="Injured",if(and(L$1=year(today()),L$1&lt;=$I2865,L$1&gt;=$H2865),0,if(and(L$1&lt;=$I2865,L$1&gt;=$H2865),$F2865,"")),if($E2865="Dropped",if(and(L$1&lt;=$I2865,L$1&gt;=$H2865),if(Year($D2865)=L$1,$F2865*0.8,if((year($D2865)+1)=L$1,$F2865*0.6,$F2865*0.4)) ,""),if($E2865="Minors",0,if($E2865="FA Contract",if(and(L$1&lt;=$I2865,L$1&gt;=$H2865),$F2865,""),if($E2865="YP Contract",if(L$1=$H2865,500000,if(L$1=($H2865+1),1000000,if(L$1=($H2865+2),1500000,"")))))))))</f>
        <v/>
      </c>
      <c r="M2865" s="65" t="str">
        <f t="shared" si="3785"/>
        <v/>
      </c>
      <c r="N2865" s="65" t="str">
        <f t="shared" si="3785"/>
        <v/>
      </c>
      <c r="O2865" s="65" t="str">
        <f t="shared" si="3785"/>
        <v/>
      </c>
      <c r="P2865" s="65" t="str">
        <f t="shared" si="3785"/>
        <v/>
      </c>
      <c r="Q2865" s="65" t="str">
        <f t="shared" si="3785"/>
        <v/>
      </c>
      <c r="R2865" s="65" t="str">
        <f t="shared" si="3785"/>
        <v/>
      </c>
      <c r="S2865" s="65" t="str">
        <f t="shared" si="3785"/>
        <v/>
      </c>
      <c r="T2865" s="65" t="str">
        <f t="shared" si="3785"/>
        <v/>
      </c>
      <c r="U2865" s="65" t="str">
        <f t="shared" si="3785"/>
        <v/>
      </c>
      <c r="V2865" s="65" t="str">
        <f t="shared" si="3785"/>
        <v/>
      </c>
      <c r="W2865" s="65" t="str">
        <f t="shared" si="3785"/>
        <v/>
      </c>
      <c r="X2865" s="65" t="str">
        <f t="shared" si="3785"/>
        <v/>
      </c>
      <c r="Y2865" s="65" t="str">
        <f t="shared" si="3785"/>
        <v/>
      </c>
      <c r="Z2865" s="65" t="str">
        <f t="shared" si="3785"/>
        <v/>
      </c>
    </row>
    <row r="2866">
      <c r="B2866" s="23"/>
      <c r="C2866" s="9"/>
      <c r="D2866" s="9"/>
      <c r="E2866" s="9"/>
      <c r="F2866" s="2"/>
      <c r="G2866" s="3"/>
      <c r="I2866" s="64" t="str">
        <f t="shared" si="4"/>
        <v/>
      </c>
      <c r="J2866" s="13" t="str">
        <f t="shared" si="1840"/>
        <v/>
      </c>
      <c r="K2866" s="13" t="str">
        <f t="shared" si="1879"/>
        <v/>
      </c>
      <c r="L2866" s="65" t="str">
        <f t="shared" ref="L2866:Z2866" si="3786">if($E2866="","",if($E2866="Injured",if(and(L$1=year(today()),L$1&lt;=$I2866,L$1&gt;=$H2866),0,if(and(L$1&lt;=$I2866,L$1&gt;=$H2866),$F2866,"")),if($E2866="Dropped",if(and(L$1&lt;=$I2866,L$1&gt;=$H2866),if(Year($D2866)=L$1,$F2866*0.8,if((year($D2866)+1)=L$1,$F2866*0.6,$F2866*0.4)) ,""),if($E2866="Minors",0,if($E2866="FA Contract",if(and(L$1&lt;=$I2866,L$1&gt;=$H2866),$F2866,""),if($E2866="YP Contract",if(L$1=$H2866,500000,if(L$1=($H2866+1),1000000,if(L$1=($H2866+2),1500000,"")))))))))</f>
        <v/>
      </c>
      <c r="M2866" s="65" t="str">
        <f t="shared" si="3786"/>
        <v/>
      </c>
      <c r="N2866" s="65" t="str">
        <f t="shared" si="3786"/>
        <v/>
      </c>
      <c r="O2866" s="65" t="str">
        <f t="shared" si="3786"/>
        <v/>
      </c>
      <c r="P2866" s="65" t="str">
        <f t="shared" si="3786"/>
        <v/>
      </c>
      <c r="Q2866" s="65" t="str">
        <f t="shared" si="3786"/>
        <v/>
      </c>
      <c r="R2866" s="65" t="str">
        <f t="shared" si="3786"/>
        <v/>
      </c>
      <c r="S2866" s="65" t="str">
        <f t="shared" si="3786"/>
        <v/>
      </c>
      <c r="T2866" s="65" t="str">
        <f t="shared" si="3786"/>
        <v/>
      </c>
      <c r="U2866" s="65" t="str">
        <f t="shared" si="3786"/>
        <v/>
      </c>
      <c r="V2866" s="65" t="str">
        <f t="shared" si="3786"/>
        <v/>
      </c>
      <c r="W2866" s="65" t="str">
        <f t="shared" si="3786"/>
        <v/>
      </c>
      <c r="X2866" s="65" t="str">
        <f t="shared" si="3786"/>
        <v/>
      </c>
      <c r="Y2866" s="65" t="str">
        <f t="shared" si="3786"/>
        <v/>
      </c>
      <c r="Z2866" s="65" t="str">
        <f t="shared" si="3786"/>
        <v/>
      </c>
    </row>
    <row r="2867">
      <c r="B2867" s="23"/>
      <c r="C2867" s="9"/>
      <c r="D2867" s="9"/>
      <c r="E2867" s="9"/>
      <c r="F2867" s="2"/>
      <c r="G2867" s="3"/>
      <c r="I2867" s="64" t="str">
        <f t="shared" si="4"/>
        <v/>
      </c>
      <c r="J2867" s="13" t="str">
        <f t="shared" si="1840"/>
        <v/>
      </c>
      <c r="K2867" s="13" t="str">
        <f t="shared" si="1879"/>
        <v/>
      </c>
      <c r="L2867" s="65" t="str">
        <f t="shared" ref="L2867:Z2867" si="3787">if($E2867="","",if($E2867="Injured",if(and(L$1=year(today()),L$1&lt;=$I2867,L$1&gt;=$H2867),0,if(and(L$1&lt;=$I2867,L$1&gt;=$H2867),$F2867,"")),if($E2867="Dropped",if(and(L$1&lt;=$I2867,L$1&gt;=$H2867),if(Year($D2867)=L$1,$F2867*0.8,if((year($D2867)+1)=L$1,$F2867*0.6,$F2867*0.4)) ,""),if($E2867="Minors",0,if($E2867="FA Contract",if(and(L$1&lt;=$I2867,L$1&gt;=$H2867),$F2867,""),if($E2867="YP Contract",if(L$1=$H2867,500000,if(L$1=($H2867+1),1000000,if(L$1=($H2867+2),1500000,"")))))))))</f>
        <v/>
      </c>
      <c r="M2867" s="65" t="str">
        <f t="shared" si="3787"/>
        <v/>
      </c>
      <c r="N2867" s="65" t="str">
        <f t="shared" si="3787"/>
        <v/>
      </c>
      <c r="O2867" s="65" t="str">
        <f t="shared" si="3787"/>
        <v/>
      </c>
      <c r="P2867" s="65" t="str">
        <f t="shared" si="3787"/>
        <v/>
      </c>
      <c r="Q2867" s="65" t="str">
        <f t="shared" si="3787"/>
        <v/>
      </c>
      <c r="R2867" s="65" t="str">
        <f t="shared" si="3787"/>
        <v/>
      </c>
      <c r="S2867" s="65" t="str">
        <f t="shared" si="3787"/>
        <v/>
      </c>
      <c r="T2867" s="65" t="str">
        <f t="shared" si="3787"/>
        <v/>
      </c>
      <c r="U2867" s="65" t="str">
        <f t="shared" si="3787"/>
        <v/>
      </c>
      <c r="V2867" s="65" t="str">
        <f t="shared" si="3787"/>
        <v/>
      </c>
      <c r="W2867" s="65" t="str">
        <f t="shared" si="3787"/>
        <v/>
      </c>
      <c r="X2867" s="65" t="str">
        <f t="shared" si="3787"/>
        <v/>
      </c>
      <c r="Y2867" s="65" t="str">
        <f t="shared" si="3787"/>
        <v/>
      </c>
      <c r="Z2867" s="65" t="str">
        <f t="shared" si="3787"/>
        <v/>
      </c>
    </row>
    <row r="2868">
      <c r="B2868" s="23"/>
      <c r="C2868" s="9"/>
      <c r="D2868" s="9"/>
      <c r="E2868" s="9"/>
      <c r="F2868" s="2"/>
      <c r="G2868" s="3"/>
      <c r="I2868" s="64" t="str">
        <f t="shared" si="4"/>
        <v/>
      </c>
      <c r="J2868" s="13" t="str">
        <f t="shared" si="1840"/>
        <v/>
      </c>
      <c r="K2868" s="13" t="str">
        <f t="shared" si="1879"/>
        <v/>
      </c>
      <c r="L2868" s="65" t="str">
        <f t="shared" ref="L2868:Z2868" si="3788">if($E2868="","",if($E2868="Injured",if(and(L$1=year(today()),L$1&lt;=$I2868,L$1&gt;=$H2868),0,if(and(L$1&lt;=$I2868,L$1&gt;=$H2868),$F2868,"")),if($E2868="Dropped",if(and(L$1&lt;=$I2868,L$1&gt;=$H2868),if(Year($D2868)=L$1,$F2868*0.8,if((year($D2868)+1)=L$1,$F2868*0.6,$F2868*0.4)) ,""),if($E2868="Minors",0,if($E2868="FA Contract",if(and(L$1&lt;=$I2868,L$1&gt;=$H2868),$F2868,""),if($E2868="YP Contract",if(L$1=$H2868,500000,if(L$1=($H2868+1),1000000,if(L$1=($H2868+2),1500000,"")))))))))</f>
        <v/>
      </c>
      <c r="M2868" s="65" t="str">
        <f t="shared" si="3788"/>
        <v/>
      </c>
      <c r="N2868" s="65" t="str">
        <f t="shared" si="3788"/>
        <v/>
      </c>
      <c r="O2868" s="65" t="str">
        <f t="shared" si="3788"/>
        <v/>
      </c>
      <c r="P2868" s="65" t="str">
        <f t="shared" si="3788"/>
        <v/>
      </c>
      <c r="Q2868" s="65" t="str">
        <f t="shared" si="3788"/>
        <v/>
      </c>
      <c r="R2868" s="65" t="str">
        <f t="shared" si="3788"/>
        <v/>
      </c>
      <c r="S2868" s="65" t="str">
        <f t="shared" si="3788"/>
        <v/>
      </c>
      <c r="T2868" s="65" t="str">
        <f t="shared" si="3788"/>
        <v/>
      </c>
      <c r="U2868" s="65" t="str">
        <f t="shared" si="3788"/>
        <v/>
      </c>
      <c r="V2868" s="65" t="str">
        <f t="shared" si="3788"/>
        <v/>
      </c>
      <c r="W2868" s="65" t="str">
        <f t="shared" si="3788"/>
        <v/>
      </c>
      <c r="X2868" s="65" t="str">
        <f t="shared" si="3788"/>
        <v/>
      </c>
      <c r="Y2868" s="65" t="str">
        <f t="shared" si="3788"/>
        <v/>
      </c>
      <c r="Z2868" s="65" t="str">
        <f t="shared" si="3788"/>
        <v/>
      </c>
    </row>
    <row r="2869">
      <c r="B2869" s="23"/>
      <c r="C2869" s="9"/>
      <c r="D2869" s="9"/>
      <c r="E2869" s="9"/>
      <c r="F2869" s="2"/>
      <c r="G2869" s="3"/>
      <c r="I2869" s="64" t="str">
        <f t="shared" si="4"/>
        <v/>
      </c>
      <c r="J2869" s="13" t="str">
        <f t="shared" si="1840"/>
        <v/>
      </c>
      <c r="K2869" s="13" t="str">
        <f t="shared" si="1879"/>
        <v/>
      </c>
      <c r="L2869" s="65" t="str">
        <f t="shared" ref="L2869:Z2869" si="3789">if($E2869="","",if($E2869="Injured",if(and(L$1=year(today()),L$1&lt;=$I2869,L$1&gt;=$H2869),0,if(and(L$1&lt;=$I2869,L$1&gt;=$H2869),$F2869,"")),if($E2869="Dropped",if(and(L$1&lt;=$I2869,L$1&gt;=$H2869),if(Year($D2869)=L$1,$F2869*0.8,if((year($D2869)+1)=L$1,$F2869*0.6,$F2869*0.4)) ,""),if($E2869="Minors",0,if($E2869="FA Contract",if(and(L$1&lt;=$I2869,L$1&gt;=$H2869),$F2869,""),if($E2869="YP Contract",if(L$1=$H2869,500000,if(L$1=($H2869+1),1000000,if(L$1=($H2869+2),1500000,"")))))))))</f>
        <v/>
      </c>
      <c r="M2869" s="65" t="str">
        <f t="shared" si="3789"/>
        <v/>
      </c>
      <c r="N2869" s="65" t="str">
        <f t="shared" si="3789"/>
        <v/>
      </c>
      <c r="O2869" s="65" t="str">
        <f t="shared" si="3789"/>
        <v/>
      </c>
      <c r="P2869" s="65" t="str">
        <f t="shared" si="3789"/>
        <v/>
      </c>
      <c r="Q2869" s="65" t="str">
        <f t="shared" si="3789"/>
        <v/>
      </c>
      <c r="R2869" s="65" t="str">
        <f t="shared" si="3789"/>
        <v/>
      </c>
      <c r="S2869" s="65" t="str">
        <f t="shared" si="3789"/>
        <v/>
      </c>
      <c r="T2869" s="65" t="str">
        <f t="shared" si="3789"/>
        <v/>
      </c>
      <c r="U2869" s="65" t="str">
        <f t="shared" si="3789"/>
        <v/>
      </c>
      <c r="V2869" s="65" t="str">
        <f t="shared" si="3789"/>
        <v/>
      </c>
      <c r="W2869" s="65" t="str">
        <f t="shared" si="3789"/>
        <v/>
      </c>
      <c r="X2869" s="65" t="str">
        <f t="shared" si="3789"/>
        <v/>
      </c>
      <c r="Y2869" s="65" t="str">
        <f t="shared" si="3789"/>
        <v/>
      </c>
      <c r="Z2869" s="65" t="str">
        <f t="shared" si="3789"/>
        <v/>
      </c>
    </row>
    <row r="2870">
      <c r="B2870" s="23"/>
      <c r="C2870" s="9"/>
      <c r="D2870" s="9"/>
      <c r="E2870" s="9"/>
      <c r="F2870" s="2"/>
      <c r="G2870" s="3"/>
      <c r="I2870" s="64" t="str">
        <f t="shared" si="4"/>
        <v/>
      </c>
      <c r="J2870" s="13" t="str">
        <f t="shared" si="1840"/>
        <v/>
      </c>
      <c r="K2870" s="13" t="str">
        <f t="shared" si="1879"/>
        <v/>
      </c>
      <c r="L2870" s="65" t="str">
        <f t="shared" ref="L2870:Z2870" si="3790">if($E2870="","",if($E2870="Injured",if(and(L$1=year(today()),L$1&lt;=$I2870,L$1&gt;=$H2870),0,if(and(L$1&lt;=$I2870,L$1&gt;=$H2870),$F2870,"")),if($E2870="Dropped",if(and(L$1&lt;=$I2870,L$1&gt;=$H2870),if(Year($D2870)=L$1,$F2870*0.8,if((year($D2870)+1)=L$1,$F2870*0.6,$F2870*0.4)) ,""),if($E2870="Minors",0,if($E2870="FA Contract",if(and(L$1&lt;=$I2870,L$1&gt;=$H2870),$F2870,""),if($E2870="YP Contract",if(L$1=$H2870,500000,if(L$1=($H2870+1),1000000,if(L$1=($H2870+2),1500000,"")))))))))</f>
        <v/>
      </c>
      <c r="M2870" s="65" t="str">
        <f t="shared" si="3790"/>
        <v/>
      </c>
      <c r="N2870" s="65" t="str">
        <f t="shared" si="3790"/>
        <v/>
      </c>
      <c r="O2870" s="65" t="str">
        <f t="shared" si="3790"/>
        <v/>
      </c>
      <c r="P2870" s="65" t="str">
        <f t="shared" si="3790"/>
        <v/>
      </c>
      <c r="Q2870" s="65" t="str">
        <f t="shared" si="3790"/>
        <v/>
      </c>
      <c r="R2870" s="65" t="str">
        <f t="shared" si="3790"/>
        <v/>
      </c>
      <c r="S2870" s="65" t="str">
        <f t="shared" si="3790"/>
        <v/>
      </c>
      <c r="T2870" s="65" t="str">
        <f t="shared" si="3790"/>
        <v/>
      </c>
      <c r="U2870" s="65" t="str">
        <f t="shared" si="3790"/>
        <v/>
      </c>
      <c r="V2870" s="65" t="str">
        <f t="shared" si="3790"/>
        <v/>
      </c>
      <c r="W2870" s="65" t="str">
        <f t="shared" si="3790"/>
        <v/>
      </c>
      <c r="X2870" s="65" t="str">
        <f t="shared" si="3790"/>
        <v/>
      </c>
      <c r="Y2870" s="65" t="str">
        <f t="shared" si="3790"/>
        <v/>
      </c>
      <c r="Z2870" s="65" t="str">
        <f t="shared" si="3790"/>
        <v/>
      </c>
    </row>
    <row r="2871">
      <c r="B2871" s="23"/>
      <c r="C2871" s="9"/>
      <c r="D2871" s="9"/>
      <c r="E2871" s="9"/>
      <c r="F2871" s="2"/>
      <c r="G2871" s="3"/>
      <c r="I2871" s="64" t="str">
        <f t="shared" si="4"/>
        <v/>
      </c>
      <c r="J2871" s="13" t="str">
        <f t="shared" si="1840"/>
        <v/>
      </c>
      <c r="K2871" s="13" t="str">
        <f t="shared" si="1879"/>
        <v/>
      </c>
      <c r="L2871" s="65" t="str">
        <f t="shared" ref="L2871:Z2871" si="3791">if($E2871="","",if($E2871="Injured",if(and(L$1=year(today()),L$1&lt;=$I2871,L$1&gt;=$H2871),0,if(and(L$1&lt;=$I2871,L$1&gt;=$H2871),$F2871,"")),if($E2871="Dropped",if(and(L$1&lt;=$I2871,L$1&gt;=$H2871),if(Year($D2871)=L$1,$F2871*0.8,if((year($D2871)+1)=L$1,$F2871*0.6,$F2871*0.4)) ,""),if($E2871="Minors",0,if($E2871="FA Contract",if(and(L$1&lt;=$I2871,L$1&gt;=$H2871),$F2871,""),if($E2871="YP Contract",if(L$1=$H2871,500000,if(L$1=($H2871+1),1000000,if(L$1=($H2871+2),1500000,"")))))))))</f>
        <v/>
      </c>
      <c r="M2871" s="65" t="str">
        <f t="shared" si="3791"/>
        <v/>
      </c>
      <c r="N2871" s="65" t="str">
        <f t="shared" si="3791"/>
        <v/>
      </c>
      <c r="O2871" s="65" t="str">
        <f t="shared" si="3791"/>
        <v/>
      </c>
      <c r="P2871" s="65" t="str">
        <f t="shared" si="3791"/>
        <v/>
      </c>
      <c r="Q2871" s="65" t="str">
        <f t="shared" si="3791"/>
        <v/>
      </c>
      <c r="R2871" s="65" t="str">
        <f t="shared" si="3791"/>
        <v/>
      </c>
      <c r="S2871" s="65" t="str">
        <f t="shared" si="3791"/>
        <v/>
      </c>
      <c r="T2871" s="65" t="str">
        <f t="shared" si="3791"/>
        <v/>
      </c>
      <c r="U2871" s="65" t="str">
        <f t="shared" si="3791"/>
        <v/>
      </c>
      <c r="V2871" s="65" t="str">
        <f t="shared" si="3791"/>
        <v/>
      </c>
      <c r="W2871" s="65" t="str">
        <f t="shared" si="3791"/>
        <v/>
      </c>
      <c r="X2871" s="65" t="str">
        <f t="shared" si="3791"/>
        <v/>
      </c>
      <c r="Y2871" s="65" t="str">
        <f t="shared" si="3791"/>
        <v/>
      </c>
      <c r="Z2871" s="65" t="str">
        <f t="shared" si="3791"/>
        <v/>
      </c>
    </row>
    <row r="2872">
      <c r="B2872" s="23"/>
      <c r="C2872" s="9"/>
      <c r="D2872" s="9"/>
      <c r="E2872" s="9"/>
      <c r="F2872" s="2"/>
      <c r="G2872" s="3"/>
      <c r="I2872" s="64" t="str">
        <f t="shared" si="4"/>
        <v/>
      </c>
      <c r="J2872" s="13" t="str">
        <f t="shared" si="1840"/>
        <v/>
      </c>
      <c r="K2872" s="13" t="str">
        <f t="shared" si="1879"/>
        <v/>
      </c>
      <c r="L2872" s="65" t="str">
        <f t="shared" ref="L2872:Z2872" si="3792">if($E2872="","",if($E2872="Injured",if(and(L$1=year(today()),L$1&lt;=$I2872,L$1&gt;=$H2872),0,if(and(L$1&lt;=$I2872,L$1&gt;=$H2872),$F2872,"")),if($E2872="Dropped",if(and(L$1&lt;=$I2872,L$1&gt;=$H2872),if(Year($D2872)=L$1,$F2872*0.8,if((year($D2872)+1)=L$1,$F2872*0.6,$F2872*0.4)) ,""),if($E2872="Minors",0,if($E2872="FA Contract",if(and(L$1&lt;=$I2872,L$1&gt;=$H2872),$F2872,""),if($E2872="YP Contract",if(L$1=$H2872,500000,if(L$1=($H2872+1),1000000,if(L$1=($H2872+2),1500000,"")))))))))</f>
        <v/>
      </c>
      <c r="M2872" s="65" t="str">
        <f t="shared" si="3792"/>
        <v/>
      </c>
      <c r="N2872" s="65" t="str">
        <f t="shared" si="3792"/>
        <v/>
      </c>
      <c r="O2872" s="65" t="str">
        <f t="shared" si="3792"/>
        <v/>
      </c>
      <c r="P2872" s="65" t="str">
        <f t="shared" si="3792"/>
        <v/>
      </c>
      <c r="Q2872" s="65" t="str">
        <f t="shared" si="3792"/>
        <v/>
      </c>
      <c r="R2872" s="65" t="str">
        <f t="shared" si="3792"/>
        <v/>
      </c>
      <c r="S2872" s="65" t="str">
        <f t="shared" si="3792"/>
        <v/>
      </c>
      <c r="T2872" s="65" t="str">
        <f t="shared" si="3792"/>
        <v/>
      </c>
      <c r="U2872" s="65" t="str">
        <f t="shared" si="3792"/>
        <v/>
      </c>
      <c r="V2872" s="65" t="str">
        <f t="shared" si="3792"/>
        <v/>
      </c>
      <c r="W2872" s="65" t="str">
        <f t="shared" si="3792"/>
        <v/>
      </c>
      <c r="X2872" s="65" t="str">
        <f t="shared" si="3792"/>
        <v/>
      </c>
      <c r="Y2872" s="65" t="str">
        <f t="shared" si="3792"/>
        <v/>
      </c>
      <c r="Z2872" s="65" t="str">
        <f t="shared" si="3792"/>
        <v/>
      </c>
    </row>
    <row r="2873">
      <c r="B2873" s="23"/>
      <c r="C2873" s="9"/>
      <c r="D2873" s="9"/>
      <c r="E2873" s="9"/>
      <c r="F2873" s="2"/>
      <c r="G2873" s="3"/>
      <c r="I2873" s="64" t="str">
        <f t="shared" si="4"/>
        <v/>
      </c>
      <c r="J2873" s="13" t="str">
        <f t="shared" si="1840"/>
        <v/>
      </c>
      <c r="K2873" s="13" t="str">
        <f t="shared" si="1879"/>
        <v/>
      </c>
      <c r="L2873" s="65" t="str">
        <f t="shared" ref="L2873:Z2873" si="3793">if($E2873="","",if($E2873="Injured",if(and(L$1=year(today()),L$1&lt;=$I2873,L$1&gt;=$H2873),0,if(and(L$1&lt;=$I2873,L$1&gt;=$H2873),$F2873,"")),if($E2873="Dropped",if(and(L$1&lt;=$I2873,L$1&gt;=$H2873),if(Year($D2873)=L$1,$F2873*0.8,if((year($D2873)+1)=L$1,$F2873*0.6,$F2873*0.4)) ,""),if($E2873="Minors",0,if($E2873="FA Contract",if(and(L$1&lt;=$I2873,L$1&gt;=$H2873),$F2873,""),if($E2873="YP Contract",if(L$1=$H2873,500000,if(L$1=($H2873+1),1000000,if(L$1=($H2873+2),1500000,"")))))))))</f>
        <v/>
      </c>
      <c r="M2873" s="65" t="str">
        <f t="shared" si="3793"/>
        <v/>
      </c>
      <c r="N2873" s="65" t="str">
        <f t="shared" si="3793"/>
        <v/>
      </c>
      <c r="O2873" s="65" t="str">
        <f t="shared" si="3793"/>
        <v/>
      </c>
      <c r="P2873" s="65" t="str">
        <f t="shared" si="3793"/>
        <v/>
      </c>
      <c r="Q2873" s="65" t="str">
        <f t="shared" si="3793"/>
        <v/>
      </c>
      <c r="R2873" s="65" t="str">
        <f t="shared" si="3793"/>
        <v/>
      </c>
      <c r="S2873" s="65" t="str">
        <f t="shared" si="3793"/>
        <v/>
      </c>
      <c r="T2873" s="65" t="str">
        <f t="shared" si="3793"/>
        <v/>
      </c>
      <c r="U2873" s="65" t="str">
        <f t="shared" si="3793"/>
        <v/>
      </c>
      <c r="V2873" s="65" t="str">
        <f t="shared" si="3793"/>
        <v/>
      </c>
      <c r="W2873" s="65" t="str">
        <f t="shared" si="3793"/>
        <v/>
      </c>
      <c r="X2873" s="65" t="str">
        <f t="shared" si="3793"/>
        <v/>
      </c>
      <c r="Y2873" s="65" t="str">
        <f t="shared" si="3793"/>
        <v/>
      </c>
      <c r="Z2873" s="65" t="str">
        <f t="shared" si="3793"/>
        <v/>
      </c>
    </row>
    <row r="2874">
      <c r="B2874" s="23"/>
      <c r="C2874" s="9"/>
      <c r="D2874" s="9"/>
      <c r="E2874" s="9"/>
      <c r="F2874" s="2"/>
      <c r="G2874" s="3"/>
      <c r="I2874" s="64" t="str">
        <f t="shared" si="4"/>
        <v/>
      </c>
      <c r="J2874" s="13" t="str">
        <f t="shared" si="1840"/>
        <v/>
      </c>
      <c r="K2874" s="13" t="str">
        <f t="shared" si="1879"/>
        <v/>
      </c>
      <c r="L2874" s="65" t="str">
        <f t="shared" ref="L2874:Z2874" si="3794">if($E2874="","",if($E2874="Injured",if(and(L$1=year(today()),L$1&lt;=$I2874,L$1&gt;=$H2874),0,if(and(L$1&lt;=$I2874,L$1&gt;=$H2874),$F2874,"")),if($E2874="Dropped",if(and(L$1&lt;=$I2874,L$1&gt;=$H2874),if(Year($D2874)=L$1,$F2874*0.8,if((year($D2874)+1)=L$1,$F2874*0.6,$F2874*0.4)) ,""),if($E2874="Minors",0,if($E2874="FA Contract",if(and(L$1&lt;=$I2874,L$1&gt;=$H2874),$F2874,""),if($E2874="YP Contract",if(L$1=$H2874,500000,if(L$1=($H2874+1),1000000,if(L$1=($H2874+2),1500000,"")))))))))</f>
        <v/>
      </c>
      <c r="M2874" s="65" t="str">
        <f t="shared" si="3794"/>
        <v/>
      </c>
      <c r="N2874" s="65" t="str">
        <f t="shared" si="3794"/>
        <v/>
      </c>
      <c r="O2874" s="65" t="str">
        <f t="shared" si="3794"/>
        <v/>
      </c>
      <c r="P2874" s="65" t="str">
        <f t="shared" si="3794"/>
        <v/>
      </c>
      <c r="Q2874" s="65" t="str">
        <f t="shared" si="3794"/>
        <v/>
      </c>
      <c r="R2874" s="65" t="str">
        <f t="shared" si="3794"/>
        <v/>
      </c>
      <c r="S2874" s="65" t="str">
        <f t="shared" si="3794"/>
        <v/>
      </c>
      <c r="T2874" s="65" t="str">
        <f t="shared" si="3794"/>
        <v/>
      </c>
      <c r="U2874" s="65" t="str">
        <f t="shared" si="3794"/>
        <v/>
      </c>
      <c r="V2874" s="65" t="str">
        <f t="shared" si="3794"/>
        <v/>
      </c>
      <c r="W2874" s="65" t="str">
        <f t="shared" si="3794"/>
        <v/>
      </c>
      <c r="X2874" s="65" t="str">
        <f t="shared" si="3794"/>
        <v/>
      </c>
      <c r="Y2874" s="65" t="str">
        <f t="shared" si="3794"/>
        <v/>
      </c>
      <c r="Z2874" s="65" t="str">
        <f t="shared" si="3794"/>
        <v/>
      </c>
    </row>
    <row r="2875">
      <c r="B2875" s="23"/>
      <c r="C2875" s="9"/>
      <c r="D2875" s="9"/>
      <c r="E2875" s="9"/>
      <c r="F2875" s="2"/>
      <c r="G2875" s="3"/>
      <c r="I2875" s="64" t="str">
        <f t="shared" si="4"/>
        <v/>
      </c>
      <c r="J2875" s="13" t="str">
        <f t="shared" si="1840"/>
        <v/>
      </c>
      <c r="K2875" s="13" t="str">
        <f t="shared" si="1879"/>
        <v/>
      </c>
      <c r="L2875" s="65" t="str">
        <f t="shared" ref="L2875:Z2875" si="3795">if($E2875="","",if($E2875="Injured",if(and(L$1=year(today()),L$1&lt;=$I2875,L$1&gt;=$H2875),0,if(and(L$1&lt;=$I2875,L$1&gt;=$H2875),$F2875,"")),if($E2875="Dropped",if(and(L$1&lt;=$I2875,L$1&gt;=$H2875),if(Year($D2875)=L$1,$F2875*0.8,if((year($D2875)+1)=L$1,$F2875*0.6,$F2875*0.4)) ,""),if($E2875="Minors",0,if($E2875="FA Contract",if(and(L$1&lt;=$I2875,L$1&gt;=$H2875),$F2875,""),if($E2875="YP Contract",if(L$1=$H2875,500000,if(L$1=($H2875+1),1000000,if(L$1=($H2875+2),1500000,"")))))))))</f>
        <v/>
      </c>
      <c r="M2875" s="65" t="str">
        <f t="shared" si="3795"/>
        <v/>
      </c>
      <c r="N2875" s="65" t="str">
        <f t="shared" si="3795"/>
        <v/>
      </c>
      <c r="O2875" s="65" t="str">
        <f t="shared" si="3795"/>
        <v/>
      </c>
      <c r="P2875" s="65" t="str">
        <f t="shared" si="3795"/>
        <v/>
      </c>
      <c r="Q2875" s="65" t="str">
        <f t="shared" si="3795"/>
        <v/>
      </c>
      <c r="R2875" s="65" t="str">
        <f t="shared" si="3795"/>
        <v/>
      </c>
      <c r="S2875" s="65" t="str">
        <f t="shared" si="3795"/>
        <v/>
      </c>
      <c r="T2875" s="65" t="str">
        <f t="shared" si="3795"/>
        <v/>
      </c>
      <c r="U2875" s="65" t="str">
        <f t="shared" si="3795"/>
        <v/>
      </c>
      <c r="V2875" s="65" t="str">
        <f t="shared" si="3795"/>
        <v/>
      </c>
      <c r="W2875" s="65" t="str">
        <f t="shared" si="3795"/>
        <v/>
      </c>
      <c r="X2875" s="65" t="str">
        <f t="shared" si="3795"/>
        <v/>
      </c>
      <c r="Y2875" s="65" t="str">
        <f t="shared" si="3795"/>
        <v/>
      </c>
      <c r="Z2875" s="65" t="str">
        <f t="shared" si="3795"/>
        <v/>
      </c>
    </row>
    <row r="2876">
      <c r="B2876" s="23"/>
      <c r="C2876" s="9"/>
      <c r="D2876" s="9"/>
      <c r="E2876" s="9"/>
      <c r="F2876" s="2"/>
      <c r="G2876" s="3"/>
      <c r="I2876" s="64" t="str">
        <f t="shared" si="4"/>
        <v/>
      </c>
      <c r="J2876" s="13" t="str">
        <f t="shared" si="1840"/>
        <v/>
      </c>
      <c r="K2876" s="13" t="str">
        <f t="shared" si="1879"/>
        <v/>
      </c>
      <c r="L2876" s="65" t="str">
        <f t="shared" ref="L2876:Z2876" si="3796">if($E2876="","",if($E2876="Injured",if(and(L$1=year(today()),L$1&lt;=$I2876,L$1&gt;=$H2876),0,if(and(L$1&lt;=$I2876,L$1&gt;=$H2876),$F2876,"")),if($E2876="Dropped",if(and(L$1&lt;=$I2876,L$1&gt;=$H2876),if(Year($D2876)=L$1,$F2876*0.8,if((year($D2876)+1)=L$1,$F2876*0.6,$F2876*0.4)) ,""),if($E2876="Minors",0,if($E2876="FA Contract",if(and(L$1&lt;=$I2876,L$1&gt;=$H2876),$F2876,""),if($E2876="YP Contract",if(L$1=$H2876,500000,if(L$1=($H2876+1),1000000,if(L$1=($H2876+2),1500000,"")))))))))</f>
        <v/>
      </c>
      <c r="M2876" s="65" t="str">
        <f t="shared" si="3796"/>
        <v/>
      </c>
      <c r="N2876" s="65" t="str">
        <f t="shared" si="3796"/>
        <v/>
      </c>
      <c r="O2876" s="65" t="str">
        <f t="shared" si="3796"/>
        <v/>
      </c>
      <c r="P2876" s="65" t="str">
        <f t="shared" si="3796"/>
        <v/>
      </c>
      <c r="Q2876" s="65" t="str">
        <f t="shared" si="3796"/>
        <v/>
      </c>
      <c r="R2876" s="65" t="str">
        <f t="shared" si="3796"/>
        <v/>
      </c>
      <c r="S2876" s="65" t="str">
        <f t="shared" si="3796"/>
        <v/>
      </c>
      <c r="T2876" s="65" t="str">
        <f t="shared" si="3796"/>
        <v/>
      </c>
      <c r="U2876" s="65" t="str">
        <f t="shared" si="3796"/>
        <v/>
      </c>
      <c r="V2876" s="65" t="str">
        <f t="shared" si="3796"/>
        <v/>
      </c>
      <c r="W2876" s="65" t="str">
        <f t="shared" si="3796"/>
        <v/>
      </c>
      <c r="X2876" s="65" t="str">
        <f t="shared" si="3796"/>
        <v/>
      </c>
      <c r="Y2876" s="65" t="str">
        <f t="shared" si="3796"/>
        <v/>
      </c>
      <c r="Z2876" s="65" t="str">
        <f t="shared" si="3796"/>
        <v/>
      </c>
    </row>
    <row r="2877">
      <c r="B2877" s="23"/>
      <c r="C2877" s="9"/>
      <c r="D2877" s="9"/>
      <c r="E2877" s="9"/>
      <c r="F2877" s="2"/>
      <c r="G2877" s="3"/>
      <c r="I2877" s="64" t="str">
        <f t="shared" si="4"/>
        <v/>
      </c>
      <c r="J2877" s="13" t="str">
        <f t="shared" si="1840"/>
        <v/>
      </c>
      <c r="K2877" s="13" t="str">
        <f t="shared" si="1879"/>
        <v/>
      </c>
      <c r="L2877" s="65" t="str">
        <f t="shared" ref="L2877:Z2877" si="3797">if($E2877="","",if($E2877="Injured",if(and(L$1=year(today()),L$1&lt;=$I2877,L$1&gt;=$H2877),0,if(and(L$1&lt;=$I2877,L$1&gt;=$H2877),$F2877,"")),if($E2877="Dropped",if(and(L$1&lt;=$I2877,L$1&gt;=$H2877),if(Year($D2877)=L$1,$F2877*0.8,if((year($D2877)+1)=L$1,$F2877*0.6,$F2877*0.4)) ,""),if($E2877="Minors",0,if($E2877="FA Contract",if(and(L$1&lt;=$I2877,L$1&gt;=$H2877),$F2877,""),if($E2877="YP Contract",if(L$1=$H2877,500000,if(L$1=($H2877+1),1000000,if(L$1=($H2877+2),1500000,"")))))))))</f>
        <v/>
      </c>
      <c r="M2877" s="65" t="str">
        <f t="shared" si="3797"/>
        <v/>
      </c>
      <c r="N2877" s="65" t="str">
        <f t="shared" si="3797"/>
        <v/>
      </c>
      <c r="O2877" s="65" t="str">
        <f t="shared" si="3797"/>
        <v/>
      </c>
      <c r="P2877" s="65" t="str">
        <f t="shared" si="3797"/>
        <v/>
      </c>
      <c r="Q2877" s="65" t="str">
        <f t="shared" si="3797"/>
        <v/>
      </c>
      <c r="R2877" s="65" t="str">
        <f t="shared" si="3797"/>
        <v/>
      </c>
      <c r="S2877" s="65" t="str">
        <f t="shared" si="3797"/>
        <v/>
      </c>
      <c r="T2877" s="65" t="str">
        <f t="shared" si="3797"/>
        <v/>
      </c>
      <c r="U2877" s="65" t="str">
        <f t="shared" si="3797"/>
        <v/>
      </c>
      <c r="V2877" s="65" t="str">
        <f t="shared" si="3797"/>
        <v/>
      </c>
      <c r="W2877" s="65" t="str">
        <f t="shared" si="3797"/>
        <v/>
      </c>
      <c r="X2877" s="65" t="str">
        <f t="shared" si="3797"/>
        <v/>
      </c>
      <c r="Y2877" s="65" t="str">
        <f t="shared" si="3797"/>
        <v/>
      </c>
      <c r="Z2877" s="65" t="str">
        <f t="shared" si="3797"/>
        <v/>
      </c>
    </row>
    <row r="2878">
      <c r="B2878" s="23"/>
      <c r="C2878" s="9"/>
      <c r="D2878" s="9"/>
      <c r="E2878" s="9"/>
      <c r="F2878" s="2"/>
      <c r="G2878" s="3"/>
      <c r="I2878" s="64" t="str">
        <f t="shared" si="4"/>
        <v/>
      </c>
      <c r="J2878" s="13" t="str">
        <f t="shared" si="1840"/>
        <v/>
      </c>
      <c r="K2878" s="13" t="str">
        <f t="shared" si="1879"/>
        <v/>
      </c>
      <c r="L2878" s="65" t="str">
        <f t="shared" ref="L2878:Z2878" si="3798">if($E2878="","",if($E2878="Injured",if(and(L$1=year(today()),L$1&lt;=$I2878,L$1&gt;=$H2878),0,if(and(L$1&lt;=$I2878,L$1&gt;=$H2878),$F2878,"")),if($E2878="Dropped",if(and(L$1&lt;=$I2878,L$1&gt;=$H2878),if(Year($D2878)=L$1,$F2878*0.8,if((year($D2878)+1)=L$1,$F2878*0.6,$F2878*0.4)) ,""),if($E2878="Minors",0,if($E2878="FA Contract",if(and(L$1&lt;=$I2878,L$1&gt;=$H2878),$F2878,""),if($E2878="YP Contract",if(L$1=$H2878,500000,if(L$1=($H2878+1),1000000,if(L$1=($H2878+2),1500000,"")))))))))</f>
        <v/>
      </c>
      <c r="M2878" s="65" t="str">
        <f t="shared" si="3798"/>
        <v/>
      </c>
      <c r="N2878" s="65" t="str">
        <f t="shared" si="3798"/>
        <v/>
      </c>
      <c r="O2878" s="65" t="str">
        <f t="shared" si="3798"/>
        <v/>
      </c>
      <c r="P2878" s="65" t="str">
        <f t="shared" si="3798"/>
        <v/>
      </c>
      <c r="Q2878" s="65" t="str">
        <f t="shared" si="3798"/>
        <v/>
      </c>
      <c r="R2878" s="65" t="str">
        <f t="shared" si="3798"/>
        <v/>
      </c>
      <c r="S2878" s="65" t="str">
        <f t="shared" si="3798"/>
        <v/>
      </c>
      <c r="T2878" s="65" t="str">
        <f t="shared" si="3798"/>
        <v/>
      </c>
      <c r="U2878" s="65" t="str">
        <f t="shared" si="3798"/>
        <v/>
      </c>
      <c r="V2878" s="65" t="str">
        <f t="shared" si="3798"/>
        <v/>
      </c>
      <c r="W2878" s="65" t="str">
        <f t="shared" si="3798"/>
        <v/>
      </c>
      <c r="X2878" s="65" t="str">
        <f t="shared" si="3798"/>
        <v/>
      </c>
      <c r="Y2878" s="65" t="str">
        <f t="shared" si="3798"/>
        <v/>
      </c>
      <c r="Z2878" s="65" t="str">
        <f t="shared" si="3798"/>
        <v/>
      </c>
    </row>
    <row r="2879">
      <c r="B2879" s="23"/>
      <c r="C2879" s="9"/>
      <c r="D2879" s="9"/>
      <c r="E2879" s="9"/>
      <c r="F2879" s="2"/>
      <c r="G2879" s="3"/>
      <c r="I2879" s="64" t="str">
        <f t="shared" si="4"/>
        <v/>
      </c>
      <c r="J2879" s="13" t="str">
        <f t="shared" si="1840"/>
        <v/>
      </c>
      <c r="K2879" s="13" t="str">
        <f t="shared" si="1879"/>
        <v/>
      </c>
      <c r="L2879" s="65" t="str">
        <f t="shared" ref="L2879:Z2879" si="3799">if($E2879="","",if($E2879="Injured",if(and(L$1=year(today()),L$1&lt;=$I2879,L$1&gt;=$H2879),0,if(and(L$1&lt;=$I2879,L$1&gt;=$H2879),$F2879,"")),if($E2879="Dropped",if(and(L$1&lt;=$I2879,L$1&gt;=$H2879),if(Year($D2879)=L$1,$F2879*0.8,if((year($D2879)+1)=L$1,$F2879*0.6,$F2879*0.4)) ,""),if($E2879="Minors",0,if($E2879="FA Contract",if(and(L$1&lt;=$I2879,L$1&gt;=$H2879),$F2879,""),if($E2879="YP Contract",if(L$1=$H2879,500000,if(L$1=($H2879+1),1000000,if(L$1=($H2879+2),1500000,"")))))))))</f>
        <v/>
      </c>
      <c r="M2879" s="65" t="str">
        <f t="shared" si="3799"/>
        <v/>
      </c>
      <c r="N2879" s="65" t="str">
        <f t="shared" si="3799"/>
        <v/>
      </c>
      <c r="O2879" s="65" t="str">
        <f t="shared" si="3799"/>
        <v/>
      </c>
      <c r="P2879" s="65" t="str">
        <f t="shared" si="3799"/>
        <v/>
      </c>
      <c r="Q2879" s="65" t="str">
        <f t="shared" si="3799"/>
        <v/>
      </c>
      <c r="R2879" s="65" t="str">
        <f t="shared" si="3799"/>
        <v/>
      </c>
      <c r="S2879" s="65" t="str">
        <f t="shared" si="3799"/>
        <v/>
      </c>
      <c r="T2879" s="65" t="str">
        <f t="shared" si="3799"/>
        <v/>
      </c>
      <c r="U2879" s="65" t="str">
        <f t="shared" si="3799"/>
        <v/>
      </c>
      <c r="V2879" s="65" t="str">
        <f t="shared" si="3799"/>
        <v/>
      </c>
      <c r="W2879" s="65" t="str">
        <f t="shared" si="3799"/>
        <v/>
      </c>
      <c r="X2879" s="65" t="str">
        <f t="shared" si="3799"/>
        <v/>
      </c>
      <c r="Y2879" s="65" t="str">
        <f t="shared" si="3799"/>
        <v/>
      </c>
      <c r="Z2879" s="65" t="str">
        <f t="shared" si="3799"/>
        <v/>
      </c>
    </row>
    <row r="2880">
      <c r="B2880" s="23"/>
      <c r="C2880" s="9"/>
      <c r="D2880" s="9"/>
      <c r="E2880" s="9"/>
      <c r="F2880" s="2"/>
      <c r="G2880" s="3"/>
      <c r="I2880" s="64" t="str">
        <f t="shared" si="4"/>
        <v/>
      </c>
      <c r="J2880" s="13" t="str">
        <f t="shared" si="1840"/>
        <v/>
      </c>
      <c r="K2880" s="13" t="str">
        <f t="shared" si="1879"/>
        <v/>
      </c>
      <c r="L2880" s="65" t="str">
        <f t="shared" ref="L2880:Z2880" si="3800">if($E2880="","",if($E2880="Injured",if(and(L$1=year(today()),L$1&lt;=$I2880,L$1&gt;=$H2880),0,if(and(L$1&lt;=$I2880,L$1&gt;=$H2880),$F2880,"")),if($E2880="Dropped",if(and(L$1&lt;=$I2880,L$1&gt;=$H2880),if(Year($D2880)=L$1,$F2880*0.8,if((year($D2880)+1)=L$1,$F2880*0.6,$F2880*0.4)) ,""),if($E2880="Minors",0,if($E2880="FA Contract",if(and(L$1&lt;=$I2880,L$1&gt;=$H2880),$F2880,""),if($E2880="YP Contract",if(L$1=$H2880,500000,if(L$1=($H2880+1),1000000,if(L$1=($H2880+2),1500000,"")))))))))</f>
        <v/>
      </c>
      <c r="M2880" s="65" t="str">
        <f t="shared" si="3800"/>
        <v/>
      </c>
      <c r="N2880" s="65" t="str">
        <f t="shared" si="3800"/>
        <v/>
      </c>
      <c r="O2880" s="65" t="str">
        <f t="shared" si="3800"/>
        <v/>
      </c>
      <c r="P2880" s="65" t="str">
        <f t="shared" si="3800"/>
        <v/>
      </c>
      <c r="Q2880" s="65" t="str">
        <f t="shared" si="3800"/>
        <v/>
      </c>
      <c r="R2880" s="65" t="str">
        <f t="shared" si="3800"/>
        <v/>
      </c>
      <c r="S2880" s="65" t="str">
        <f t="shared" si="3800"/>
        <v/>
      </c>
      <c r="T2880" s="65" t="str">
        <f t="shared" si="3800"/>
        <v/>
      </c>
      <c r="U2880" s="65" t="str">
        <f t="shared" si="3800"/>
        <v/>
      </c>
      <c r="V2880" s="65" t="str">
        <f t="shared" si="3800"/>
        <v/>
      </c>
      <c r="W2880" s="65" t="str">
        <f t="shared" si="3800"/>
        <v/>
      </c>
      <c r="X2880" s="65" t="str">
        <f t="shared" si="3800"/>
        <v/>
      </c>
      <c r="Y2880" s="65" t="str">
        <f t="shared" si="3800"/>
        <v/>
      </c>
      <c r="Z2880" s="65" t="str">
        <f t="shared" si="3800"/>
        <v/>
      </c>
    </row>
    <row r="2881">
      <c r="B2881" s="23"/>
      <c r="C2881" s="9"/>
      <c r="D2881" s="9"/>
      <c r="E2881" s="9"/>
      <c r="F2881" s="2"/>
      <c r="G2881" s="3"/>
      <c r="I2881" s="64" t="str">
        <f t="shared" si="4"/>
        <v/>
      </c>
      <c r="J2881" s="13" t="str">
        <f t="shared" si="1840"/>
        <v/>
      </c>
      <c r="K2881" s="13" t="str">
        <f t="shared" si="1879"/>
        <v/>
      </c>
      <c r="L2881" s="65" t="str">
        <f t="shared" ref="L2881:Z2881" si="3801">if($E2881="","",if($E2881="Injured",if(and(L$1=year(today()),L$1&lt;=$I2881,L$1&gt;=$H2881),0,if(and(L$1&lt;=$I2881,L$1&gt;=$H2881),$F2881,"")),if($E2881="Dropped",if(and(L$1&lt;=$I2881,L$1&gt;=$H2881),if(Year($D2881)=L$1,$F2881*0.8,if((year($D2881)+1)=L$1,$F2881*0.6,$F2881*0.4)) ,""),if($E2881="Minors",0,if($E2881="FA Contract",if(and(L$1&lt;=$I2881,L$1&gt;=$H2881),$F2881,""),if($E2881="YP Contract",if(L$1=$H2881,500000,if(L$1=($H2881+1),1000000,if(L$1=($H2881+2),1500000,"")))))))))</f>
        <v/>
      </c>
      <c r="M2881" s="65" t="str">
        <f t="shared" si="3801"/>
        <v/>
      </c>
      <c r="N2881" s="65" t="str">
        <f t="shared" si="3801"/>
        <v/>
      </c>
      <c r="O2881" s="65" t="str">
        <f t="shared" si="3801"/>
        <v/>
      </c>
      <c r="P2881" s="65" t="str">
        <f t="shared" si="3801"/>
        <v/>
      </c>
      <c r="Q2881" s="65" t="str">
        <f t="shared" si="3801"/>
        <v/>
      </c>
      <c r="R2881" s="65" t="str">
        <f t="shared" si="3801"/>
        <v/>
      </c>
      <c r="S2881" s="65" t="str">
        <f t="shared" si="3801"/>
        <v/>
      </c>
      <c r="T2881" s="65" t="str">
        <f t="shared" si="3801"/>
        <v/>
      </c>
      <c r="U2881" s="65" t="str">
        <f t="shared" si="3801"/>
        <v/>
      </c>
      <c r="V2881" s="65" t="str">
        <f t="shared" si="3801"/>
        <v/>
      </c>
      <c r="W2881" s="65" t="str">
        <f t="shared" si="3801"/>
        <v/>
      </c>
      <c r="X2881" s="65" t="str">
        <f t="shared" si="3801"/>
        <v/>
      </c>
      <c r="Y2881" s="65" t="str">
        <f t="shared" si="3801"/>
        <v/>
      </c>
      <c r="Z2881" s="65" t="str">
        <f t="shared" si="3801"/>
        <v/>
      </c>
    </row>
    <row r="2882">
      <c r="B2882" s="23"/>
      <c r="C2882" s="9"/>
      <c r="D2882" s="9"/>
      <c r="E2882" s="9"/>
      <c r="F2882" s="2"/>
      <c r="G2882" s="3"/>
      <c r="I2882" s="64" t="str">
        <f t="shared" si="4"/>
        <v/>
      </c>
      <c r="J2882" s="13" t="str">
        <f t="shared" si="1840"/>
        <v/>
      </c>
      <c r="K2882" s="13" t="str">
        <f t="shared" si="1879"/>
        <v/>
      </c>
      <c r="L2882" s="65" t="str">
        <f t="shared" ref="L2882:Z2882" si="3802">if($E2882="","",if($E2882="Injured",if(and(L$1=year(today()),L$1&lt;=$I2882,L$1&gt;=$H2882),0,if(and(L$1&lt;=$I2882,L$1&gt;=$H2882),$F2882,"")),if($E2882="Dropped",if(and(L$1&lt;=$I2882,L$1&gt;=$H2882),if(Year($D2882)=L$1,$F2882*0.8,if((year($D2882)+1)=L$1,$F2882*0.6,$F2882*0.4)) ,""),if($E2882="Minors",0,if($E2882="FA Contract",if(and(L$1&lt;=$I2882,L$1&gt;=$H2882),$F2882,""),if($E2882="YP Contract",if(L$1=$H2882,500000,if(L$1=($H2882+1),1000000,if(L$1=($H2882+2),1500000,"")))))))))</f>
        <v/>
      </c>
      <c r="M2882" s="65" t="str">
        <f t="shared" si="3802"/>
        <v/>
      </c>
      <c r="N2882" s="65" t="str">
        <f t="shared" si="3802"/>
        <v/>
      </c>
      <c r="O2882" s="65" t="str">
        <f t="shared" si="3802"/>
        <v/>
      </c>
      <c r="P2882" s="65" t="str">
        <f t="shared" si="3802"/>
        <v/>
      </c>
      <c r="Q2882" s="65" t="str">
        <f t="shared" si="3802"/>
        <v/>
      </c>
      <c r="R2882" s="65" t="str">
        <f t="shared" si="3802"/>
        <v/>
      </c>
      <c r="S2882" s="65" t="str">
        <f t="shared" si="3802"/>
        <v/>
      </c>
      <c r="T2882" s="65" t="str">
        <f t="shared" si="3802"/>
        <v/>
      </c>
      <c r="U2882" s="65" t="str">
        <f t="shared" si="3802"/>
        <v/>
      </c>
      <c r="V2882" s="65" t="str">
        <f t="shared" si="3802"/>
        <v/>
      </c>
      <c r="W2882" s="65" t="str">
        <f t="shared" si="3802"/>
        <v/>
      </c>
      <c r="X2882" s="65" t="str">
        <f t="shared" si="3802"/>
        <v/>
      </c>
      <c r="Y2882" s="65" t="str">
        <f t="shared" si="3802"/>
        <v/>
      </c>
      <c r="Z2882" s="65" t="str">
        <f t="shared" si="3802"/>
        <v/>
      </c>
    </row>
    <row r="2883">
      <c r="B2883" s="23"/>
      <c r="C2883" s="9"/>
      <c r="D2883" s="9"/>
      <c r="E2883" s="9"/>
      <c r="F2883" s="2"/>
      <c r="G2883" s="3"/>
      <c r="I2883" s="64" t="str">
        <f t="shared" si="4"/>
        <v/>
      </c>
      <c r="J2883" s="13" t="str">
        <f t="shared" si="1840"/>
        <v/>
      </c>
      <c r="K2883" s="13" t="str">
        <f t="shared" si="1879"/>
        <v/>
      </c>
      <c r="L2883" s="65" t="str">
        <f t="shared" ref="L2883:Z2883" si="3803">if($E2883="","",if($E2883="Injured",if(and(L$1=year(today()),L$1&lt;=$I2883,L$1&gt;=$H2883),0,if(and(L$1&lt;=$I2883,L$1&gt;=$H2883),$F2883,"")),if($E2883="Dropped",if(and(L$1&lt;=$I2883,L$1&gt;=$H2883),if(Year($D2883)=L$1,$F2883*0.8,if((year($D2883)+1)=L$1,$F2883*0.6,$F2883*0.4)) ,""),if($E2883="Minors",0,if($E2883="FA Contract",if(and(L$1&lt;=$I2883,L$1&gt;=$H2883),$F2883,""),if($E2883="YP Contract",if(L$1=$H2883,500000,if(L$1=($H2883+1),1000000,if(L$1=($H2883+2),1500000,"")))))))))</f>
        <v/>
      </c>
      <c r="M2883" s="65" t="str">
        <f t="shared" si="3803"/>
        <v/>
      </c>
      <c r="N2883" s="65" t="str">
        <f t="shared" si="3803"/>
        <v/>
      </c>
      <c r="O2883" s="65" t="str">
        <f t="shared" si="3803"/>
        <v/>
      </c>
      <c r="P2883" s="65" t="str">
        <f t="shared" si="3803"/>
        <v/>
      </c>
      <c r="Q2883" s="65" t="str">
        <f t="shared" si="3803"/>
        <v/>
      </c>
      <c r="R2883" s="65" t="str">
        <f t="shared" si="3803"/>
        <v/>
      </c>
      <c r="S2883" s="65" t="str">
        <f t="shared" si="3803"/>
        <v/>
      </c>
      <c r="T2883" s="65" t="str">
        <f t="shared" si="3803"/>
        <v/>
      </c>
      <c r="U2883" s="65" t="str">
        <f t="shared" si="3803"/>
        <v/>
      </c>
      <c r="V2883" s="65" t="str">
        <f t="shared" si="3803"/>
        <v/>
      </c>
      <c r="W2883" s="65" t="str">
        <f t="shared" si="3803"/>
        <v/>
      </c>
      <c r="X2883" s="65" t="str">
        <f t="shared" si="3803"/>
        <v/>
      </c>
      <c r="Y2883" s="65" t="str">
        <f t="shared" si="3803"/>
        <v/>
      </c>
      <c r="Z2883" s="65" t="str">
        <f t="shared" si="3803"/>
        <v/>
      </c>
    </row>
    <row r="2884">
      <c r="B2884" s="23"/>
      <c r="C2884" s="9"/>
      <c r="D2884" s="9"/>
      <c r="E2884" s="9"/>
      <c r="F2884" s="2"/>
      <c r="G2884" s="3"/>
      <c r="I2884" s="64" t="str">
        <f t="shared" si="4"/>
        <v/>
      </c>
      <c r="J2884" s="13" t="str">
        <f t="shared" si="1840"/>
        <v/>
      </c>
      <c r="K2884" s="13" t="str">
        <f t="shared" si="1879"/>
        <v/>
      </c>
      <c r="L2884" s="65" t="str">
        <f t="shared" ref="L2884:Z2884" si="3804">if($E2884="","",if($E2884="Injured",if(and(L$1=year(today()),L$1&lt;=$I2884,L$1&gt;=$H2884),0,if(and(L$1&lt;=$I2884,L$1&gt;=$H2884),$F2884,"")),if($E2884="Dropped",if(and(L$1&lt;=$I2884,L$1&gt;=$H2884),if(Year($D2884)=L$1,$F2884*0.8,if((year($D2884)+1)=L$1,$F2884*0.6,$F2884*0.4)) ,""),if($E2884="Minors",0,if($E2884="FA Contract",if(and(L$1&lt;=$I2884,L$1&gt;=$H2884),$F2884,""),if($E2884="YP Contract",if(L$1=$H2884,500000,if(L$1=($H2884+1),1000000,if(L$1=($H2884+2),1500000,"")))))))))</f>
        <v/>
      </c>
      <c r="M2884" s="65" t="str">
        <f t="shared" si="3804"/>
        <v/>
      </c>
      <c r="N2884" s="65" t="str">
        <f t="shared" si="3804"/>
        <v/>
      </c>
      <c r="O2884" s="65" t="str">
        <f t="shared" si="3804"/>
        <v/>
      </c>
      <c r="P2884" s="65" t="str">
        <f t="shared" si="3804"/>
        <v/>
      </c>
      <c r="Q2884" s="65" t="str">
        <f t="shared" si="3804"/>
        <v/>
      </c>
      <c r="R2884" s="65" t="str">
        <f t="shared" si="3804"/>
        <v/>
      </c>
      <c r="S2884" s="65" t="str">
        <f t="shared" si="3804"/>
        <v/>
      </c>
      <c r="T2884" s="65" t="str">
        <f t="shared" si="3804"/>
        <v/>
      </c>
      <c r="U2884" s="65" t="str">
        <f t="shared" si="3804"/>
        <v/>
      </c>
      <c r="V2884" s="65" t="str">
        <f t="shared" si="3804"/>
        <v/>
      </c>
      <c r="W2884" s="65" t="str">
        <f t="shared" si="3804"/>
        <v/>
      </c>
      <c r="X2884" s="65" t="str">
        <f t="shared" si="3804"/>
        <v/>
      </c>
      <c r="Y2884" s="65" t="str">
        <f t="shared" si="3804"/>
        <v/>
      </c>
      <c r="Z2884" s="65" t="str">
        <f t="shared" si="3804"/>
        <v/>
      </c>
    </row>
    <row r="2885">
      <c r="B2885" s="23"/>
      <c r="C2885" s="9"/>
      <c r="D2885" s="9"/>
      <c r="E2885" s="9"/>
      <c r="F2885" s="2"/>
      <c r="G2885" s="3"/>
      <c r="I2885" s="64" t="str">
        <f t="shared" si="4"/>
        <v/>
      </c>
      <c r="J2885" s="13" t="str">
        <f t="shared" si="1840"/>
        <v/>
      </c>
      <c r="K2885" s="13" t="str">
        <f t="shared" si="1879"/>
        <v/>
      </c>
      <c r="L2885" s="65" t="str">
        <f t="shared" ref="L2885:Z2885" si="3805">if($E2885="","",if($E2885="Injured",if(and(L$1=year(today()),L$1&lt;=$I2885,L$1&gt;=$H2885),0,if(and(L$1&lt;=$I2885,L$1&gt;=$H2885),$F2885,"")),if($E2885="Dropped",if(and(L$1&lt;=$I2885,L$1&gt;=$H2885),if(Year($D2885)=L$1,$F2885*0.8,if((year($D2885)+1)=L$1,$F2885*0.6,$F2885*0.4)) ,""),if($E2885="Minors",0,if($E2885="FA Contract",if(and(L$1&lt;=$I2885,L$1&gt;=$H2885),$F2885,""),if($E2885="YP Contract",if(L$1=$H2885,500000,if(L$1=($H2885+1),1000000,if(L$1=($H2885+2),1500000,"")))))))))</f>
        <v/>
      </c>
      <c r="M2885" s="65" t="str">
        <f t="shared" si="3805"/>
        <v/>
      </c>
      <c r="N2885" s="65" t="str">
        <f t="shared" si="3805"/>
        <v/>
      </c>
      <c r="O2885" s="65" t="str">
        <f t="shared" si="3805"/>
        <v/>
      </c>
      <c r="P2885" s="65" t="str">
        <f t="shared" si="3805"/>
        <v/>
      </c>
      <c r="Q2885" s="65" t="str">
        <f t="shared" si="3805"/>
        <v/>
      </c>
      <c r="R2885" s="65" t="str">
        <f t="shared" si="3805"/>
        <v/>
      </c>
      <c r="S2885" s="65" t="str">
        <f t="shared" si="3805"/>
        <v/>
      </c>
      <c r="T2885" s="65" t="str">
        <f t="shared" si="3805"/>
        <v/>
      </c>
      <c r="U2885" s="65" t="str">
        <f t="shared" si="3805"/>
        <v/>
      </c>
      <c r="V2885" s="65" t="str">
        <f t="shared" si="3805"/>
        <v/>
      </c>
      <c r="W2885" s="65" t="str">
        <f t="shared" si="3805"/>
        <v/>
      </c>
      <c r="X2885" s="65" t="str">
        <f t="shared" si="3805"/>
        <v/>
      </c>
      <c r="Y2885" s="65" t="str">
        <f t="shared" si="3805"/>
        <v/>
      </c>
      <c r="Z2885" s="65" t="str">
        <f t="shared" si="3805"/>
        <v/>
      </c>
    </row>
    <row r="2886">
      <c r="B2886" s="23"/>
      <c r="C2886" s="9"/>
      <c r="D2886" s="9"/>
      <c r="E2886" s="9"/>
      <c r="F2886" s="2"/>
      <c r="G2886" s="3"/>
      <c r="I2886" s="64" t="str">
        <f t="shared" si="4"/>
        <v/>
      </c>
      <c r="J2886" s="13" t="str">
        <f t="shared" si="1840"/>
        <v/>
      </c>
      <c r="K2886" s="13" t="str">
        <f t="shared" si="1879"/>
        <v/>
      </c>
      <c r="L2886" s="65" t="str">
        <f t="shared" ref="L2886:Z2886" si="3806">if($E2886="","",if($E2886="Injured",if(and(L$1=year(today()),L$1&lt;=$I2886,L$1&gt;=$H2886),0,if(and(L$1&lt;=$I2886,L$1&gt;=$H2886),$F2886,"")),if($E2886="Dropped",if(and(L$1&lt;=$I2886,L$1&gt;=$H2886),if(Year($D2886)=L$1,$F2886*0.8,if((year($D2886)+1)=L$1,$F2886*0.6,$F2886*0.4)) ,""),if($E2886="Minors",0,if($E2886="FA Contract",if(and(L$1&lt;=$I2886,L$1&gt;=$H2886),$F2886,""),if($E2886="YP Contract",if(L$1=$H2886,500000,if(L$1=($H2886+1),1000000,if(L$1=($H2886+2),1500000,"")))))))))</f>
        <v/>
      </c>
      <c r="M2886" s="65" t="str">
        <f t="shared" si="3806"/>
        <v/>
      </c>
      <c r="N2886" s="65" t="str">
        <f t="shared" si="3806"/>
        <v/>
      </c>
      <c r="O2886" s="65" t="str">
        <f t="shared" si="3806"/>
        <v/>
      </c>
      <c r="P2886" s="65" t="str">
        <f t="shared" si="3806"/>
        <v/>
      </c>
      <c r="Q2886" s="65" t="str">
        <f t="shared" si="3806"/>
        <v/>
      </c>
      <c r="R2886" s="65" t="str">
        <f t="shared" si="3806"/>
        <v/>
      </c>
      <c r="S2886" s="65" t="str">
        <f t="shared" si="3806"/>
        <v/>
      </c>
      <c r="T2886" s="65" t="str">
        <f t="shared" si="3806"/>
        <v/>
      </c>
      <c r="U2886" s="65" t="str">
        <f t="shared" si="3806"/>
        <v/>
      </c>
      <c r="V2886" s="65" t="str">
        <f t="shared" si="3806"/>
        <v/>
      </c>
      <c r="W2886" s="65" t="str">
        <f t="shared" si="3806"/>
        <v/>
      </c>
      <c r="X2886" s="65" t="str">
        <f t="shared" si="3806"/>
        <v/>
      </c>
      <c r="Y2886" s="65" t="str">
        <f t="shared" si="3806"/>
        <v/>
      </c>
      <c r="Z2886" s="65" t="str">
        <f t="shared" si="3806"/>
        <v/>
      </c>
    </row>
    <row r="2887">
      <c r="B2887" s="23"/>
      <c r="C2887" s="9"/>
      <c r="D2887" s="9"/>
      <c r="E2887" s="9"/>
      <c r="F2887" s="2"/>
      <c r="G2887" s="3"/>
      <c r="I2887" s="64" t="str">
        <f t="shared" si="4"/>
        <v/>
      </c>
      <c r="J2887" s="13" t="str">
        <f t="shared" si="1840"/>
        <v/>
      </c>
      <c r="K2887" s="13" t="str">
        <f t="shared" si="1879"/>
        <v/>
      </c>
      <c r="L2887" s="65" t="str">
        <f t="shared" ref="L2887:Z2887" si="3807">if($E2887="","",if($E2887="Injured",if(and(L$1=year(today()),L$1&lt;=$I2887,L$1&gt;=$H2887),0,if(and(L$1&lt;=$I2887,L$1&gt;=$H2887),$F2887,"")),if($E2887="Dropped",if(and(L$1&lt;=$I2887,L$1&gt;=$H2887),if(Year($D2887)=L$1,$F2887*0.8,if((year($D2887)+1)=L$1,$F2887*0.6,$F2887*0.4)) ,""),if($E2887="Minors",0,if($E2887="FA Contract",if(and(L$1&lt;=$I2887,L$1&gt;=$H2887),$F2887,""),if($E2887="YP Contract",if(L$1=$H2887,500000,if(L$1=($H2887+1),1000000,if(L$1=($H2887+2),1500000,"")))))))))</f>
        <v/>
      </c>
      <c r="M2887" s="65" t="str">
        <f t="shared" si="3807"/>
        <v/>
      </c>
      <c r="N2887" s="65" t="str">
        <f t="shared" si="3807"/>
        <v/>
      </c>
      <c r="O2887" s="65" t="str">
        <f t="shared" si="3807"/>
        <v/>
      </c>
      <c r="P2887" s="65" t="str">
        <f t="shared" si="3807"/>
        <v/>
      </c>
      <c r="Q2887" s="65" t="str">
        <f t="shared" si="3807"/>
        <v/>
      </c>
      <c r="R2887" s="65" t="str">
        <f t="shared" si="3807"/>
        <v/>
      </c>
      <c r="S2887" s="65" t="str">
        <f t="shared" si="3807"/>
        <v/>
      </c>
      <c r="T2887" s="65" t="str">
        <f t="shared" si="3807"/>
        <v/>
      </c>
      <c r="U2887" s="65" t="str">
        <f t="shared" si="3807"/>
        <v/>
      </c>
      <c r="V2887" s="65" t="str">
        <f t="shared" si="3807"/>
        <v/>
      </c>
      <c r="W2887" s="65" t="str">
        <f t="shared" si="3807"/>
        <v/>
      </c>
      <c r="X2887" s="65" t="str">
        <f t="shared" si="3807"/>
        <v/>
      </c>
      <c r="Y2887" s="65" t="str">
        <f t="shared" si="3807"/>
        <v/>
      </c>
      <c r="Z2887" s="65" t="str">
        <f t="shared" si="3807"/>
        <v/>
      </c>
    </row>
    <row r="2888">
      <c r="B2888" s="23"/>
      <c r="C2888" s="9"/>
      <c r="D2888" s="9"/>
      <c r="E2888" s="9"/>
      <c r="F2888" s="2"/>
      <c r="G2888" s="3"/>
      <c r="I2888" s="64" t="str">
        <f t="shared" si="4"/>
        <v/>
      </c>
      <c r="J2888" s="13" t="str">
        <f t="shared" si="1840"/>
        <v/>
      </c>
      <c r="K2888" s="13" t="str">
        <f t="shared" si="1879"/>
        <v/>
      </c>
      <c r="L2888" s="65" t="str">
        <f t="shared" ref="L2888:Z2888" si="3808">if($E2888="","",if($E2888="Injured",if(and(L$1=year(today()),L$1&lt;=$I2888,L$1&gt;=$H2888),0,if(and(L$1&lt;=$I2888,L$1&gt;=$H2888),$F2888,"")),if($E2888="Dropped",if(and(L$1&lt;=$I2888,L$1&gt;=$H2888),if(Year($D2888)=L$1,$F2888*0.8,if((year($D2888)+1)=L$1,$F2888*0.6,$F2888*0.4)) ,""),if($E2888="Minors",0,if($E2888="FA Contract",if(and(L$1&lt;=$I2888,L$1&gt;=$H2888),$F2888,""),if($E2888="YP Contract",if(L$1=$H2888,500000,if(L$1=($H2888+1),1000000,if(L$1=($H2888+2),1500000,"")))))))))</f>
        <v/>
      </c>
      <c r="M2888" s="65" t="str">
        <f t="shared" si="3808"/>
        <v/>
      </c>
      <c r="N2888" s="65" t="str">
        <f t="shared" si="3808"/>
        <v/>
      </c>
      <c r="O2888" s="65" t="str">
        <f t="shared" si="3808"/>
        <v/>
      </c>
      <c r="P2888" s="65" t="str">
        <f t="shared" si="3808"/>
        <v/>
      </c>
      <c r="Q2888" s="65" t="str">
        <f t="shared" si="3808"/>
        <v/>
      </c>
      <c r="R2888" s="65" t="str">
        <f t="shared" si="3808"/>
        <v/>
      </c>
      <c r="S2888" s="65" t="str">
        <f t="shared" si="3808"/>
        <v/>
      </c>
      <c r="T2888" s="65" t="str">
        <f t="shared" si="3808"/>
        <v/>
      </c>
      <c r="U2888" s="65" t="str">
        <f t="shared" si="3808"/>
        <v/>
      </c>
      <c r="V2888" s="65" t="str">
        <f t="shared" si="3808"/>
        <v/>
      </c>
      <c r="W2888" s="65" t="str">
        <f t="shared" si="3808"/>
        <v/>
      </c>
      <c r="X2888" s="65" t="str">
        <f t="shared" si="3808"/>
        <v/>
      </c>
      <c r="Y2888" s="65" t="str">
        <f t="shared" si="3808"/>
        <v/>
      </c>
      <c r="Z2888" s="65" t="str">
        <f t="shared" si="3808"/>
        <v/>
      </c>
    </row>
    <row r="2889">
      <c r="B2889" s="23"/>
      <c r="C2889" s="9"/>
      <c r="D2889" s="9"/>
      <c r="E2889" s="9"/>
      <c r="F2889" s="2"/>
      <c r="G2889" s="3"/>
      <c r="I2889" s="64" t="str">
        <f t="shared" si="4"/>
        <v/>
      </c>
      <c r="J2889" s="13" t="str">
        <f t="shared" si="1840"/>
        <v/>
      </c>
      <c r="K2889" s="13" t="str">
        <f t="shared" si="1879"/>
        <v/>
      </c>
      <c r="L2889" s="65" t="str">
        <f t="shared" ref="L2889:Z2889" si="3809">if($E2889="","",if($E2889="Injured",if(and(L$1=year(today()),L$1&lt;=$I2889,L$1&gt;=$H2889),0,if(and(L$1&lt;=$I2889,L$1&gt;=$H2889),$F2889,"")),if($E2889="Dropped",if(and(L$1&lt;=$I2889,L$1&gt;=$H2889),if(Year($D2889)=L$1,$F2889*0.8,if((year($D2889)+1)=L$1,$F2889*0.6,$F2889*0.4)) ,""),if($E2889="Minors",0,if($E2889="FA Contract",if(and(L$1&lt;=$I2889,L$1&gt;=$H2889),$F2889,""),if($E2889="YP Contract",if(L$1=$H2889,500000,if(L$1=($H2889+1),1000000,if(L$1=($H2889+2),1500000,"")))))))))</f>
        <v/>
      </c>
      <c r="M2889" s="65" t="str">
        <f t="shared" si="3809"/>
        <v/>
      </c>
      <c r="N2889" s="65" t="str">
        <f t="shared" si="3809"/>
        <v/>
      </c>
      <c r="O2889" s="65" t="str">
        <f t="shared" si="3809"/>
        <v/>
      </c>
      <c r="P2889" s="65" t="str">
        <f t="shared" si="3809"/>
        <v/>
      </c>
      <c r="Q2889" s="65" t="str">
        <f t="shared" si="3809"/>
        <v/>
      </c>
      <c r="R2889" s="65" t="str">
        <f t="shared" si="3809"/>
        <v/>
      </c>
      <c r="S2889" s="65" t="str">
        <f t="shared" si="3809"/>
        <v/>
      </c>
      <c r="T2889" s="65" t="str">
        <f t="shared" si="3809"/>
        <v/>
      </c>
      <c r="U2889" s="65" t="str">
        <f t="shared" si="3809"/>
        <v/>
      </c>
      <c r="V2889" s="65" t="str">
        <f t="shared" si="3809"/>
        <v/>
      </c>
      <c r="W2889" s="65" t="str">
        <f t="shared" si="3809"/>
        <v/>
      </c>
      <c r="X2889" s="65" t="str">
        <f t="shared" si="3809"/>
        <v/>
      </c>
      <c r="Y2889" s="65" t="str">
        <f t="shared" si="3809"/>
        <v/>
      </c>
      <c r="Z2889" s="65" t="str">
        <f t="shared" si="3809"/>
        <v/>
      </c>
    </row>
    <row r="2890">
      <c r="B2890" s="23"/>
      <c r="C2890" s="9"/>
      <c r="D2890" s="9"/>
      <c r="E2890" s="9"/>
      <c r="F2890" s="2"/>
      <c r="G2890" s="3"/>
      <c r="I2890" s="64" t="str">
        <f t="shared" si="4"/>
        <v/>
      </c>
      <c r="J2890" s="13" t="str">
        <f t="shared" si="1840"/>
        <v/>
      </c>
      <c r="K2890" s="13" t="str">
        <f t="shared" si="1879"/>
        <v/>
      </c>
      <c r="L2890" s="65" t="str">
        <f t="shared" ref="L2890:Z2890" si="3810">if($E2890="","",if($E2890="Injured",if(and(L$1=year(today()),L$1&lt;=$I2890,L$1&gt;=$H2890),0,if(and(L$1&lt;=$I2890,L$1&gt;=$H2890),$F2890,"")),if($E2890="Dropped",if(and(L$1&lt;=$I2890,L$1&gt;=$H2890),if(Year($D2890)=L$1,$F2890*0.8,if((year($D2890)+1)=L$1,$F2890*0.6,$F2890*0.4)) ,""),if($E2890="Minors",0,if($E2890="FA Contract",if(and(L$1&lt;=$I2890,L$1&gt;=$H2890),$F2890,""),if($E2890="YP Contract",if(L$1=$H2890,500000,if(L$1=($H2890+1),1000000,if(L$1=($H2890+2),1500000,"")))))))))</f>
        <v/>
      </c>
      <c r="M2890" s="65" t="str">
        <f t="shared" si="3810"/>
        <v/>
      </c>
      <c r="N2890" s="65" t="str">
        <f t="shared" si="3810"/>
        <v/>
      </c>
      <c r="O2890" s="65" t="str">
        <f t="shared" si="3810"/>
        <v/>
      </c>
      <c r="P2890" s="65" t="str">
        <f t="shared" si="3810"/>
        <v/>
      </c>
      <c r="Q2890" s="65" t="str">
        <f t="shared" si="3810"/>
        <v/>
      </c>
      <c r="R2890" s="65" t="str">
        <f t="shared" si="3810"/>
        <v/>
      </c>
      <c r="S2890" s="65" t="str">
        <f t="shared" si="3810"/>
        <v/>
      </c>
      <c r="T2890" s="65" t="str">
        <f t="shared" si="3810"/>
        <v/>
      </c>
      <c r="U2890" s="65" t="str">
        <f t="shared" si="3810"/>
        <v/>
      </c>
      <c r="V2890" s="65" t="str">
        <f t="shared" si="3810"/>
        <v/>
      </c>
      <c r="W2890" s="65" t="str">
        <f t="shared" si="3810"/>
        <v/>
      </c>
      <c r="X2890" s="65" t="str">
        <f t="shared" si="3810"/>
        <v/>
      </c>
      <c r="Y2890" s="65" t="str">
        <f t="shared" si="3810"/>
        <v/>
      </c>
      <c r="Z2890" s="65" t="str">
        <f t="shared" si="3810"/>
        <v/>
      </c>
    </row>
    <row r="2891">
      <c r="B2891" s="23"/>
      <c r="C2891" s="9"/>
      <c r="D2891" s="9"/>
      <c r="E2891" s="9"/>
      <c r="F2891" s="2"/>
      <c r="G2891" s="3"/>
      <c r="I2891" s="64" t="str">
        <f t="shared" si="4"/>
        <v/>
      </c>
      <c r="J2891" s="13" t="str">
        <f t="shared" si="1840"/>
        <v/>
      </c>
      <c r="K2891" s="13" t="str">
        <f t="shared" si="1879"/>
        <v/>
      </c>
      <c r="L2891" s="65" t="str">
        <f t="shared" ref="L2891:Z2891" si="3811">if($E2891="","",if($E2891="Injured",if(and(L$1=year(today()),L$1&lt;=$I2891,L$1&gt;=$H2891),0,if(and(L$1&lt;=$I2891,L$1&gt;=$H2891),$F2891,"")),if($E2891="Dropped",if(and(L$1&lt;=$I2891,L$1&gt;=$H2891),if(Year($D2891)=L$1,$F2891*0.8,if((year($D2891)+1)=L$1,$F2891*0.6,$F2891*0.4)) ,""),if($E2891="Minors",0,if($E2891="FA Contract",if(and(L$1&lt;=$I2891,L$1&gt;=$H2891),$F2891,""),if($E2891="YP Contract",if(L$1=$H2891,500000,if(L$1=($H2891+1),1000000,if(L$1=($H2891+2),1500000,"")))))))))</f>
        <v/>
      </c>
      <c r="M2891" s="65" t="str">
        <f t="shared" si="3811"/>
        <v/>
      </c>
      <c r="N2891" s="65" t="str">
        <f t="shared" si="3811"/>
        <v/>
      </c>
      <c r="O2891" s="65" t="str">
        <f t="shared" si="3811"/>
        <v/>
      </c>
      <c r="P2891" s="65" t="str">
        <f t="shared" si="3811"/>
        <v/>
      </c>
      <c r="Q2891" s="65" t="str">
        <f t="shared" si="3811"/>
        <v/>
      </c>
      <c r="R2891" s="65" t="str">
        <f t="shared" si="3811"/>
        <v/>
      </c>
      <c r="S2891" s="65" t="str">
        <f t="shared" si="3811"/>
        <v/>
      </c>
      <c r="T2891" s="65" t="str">
        <f t="shared" si="3811"/>
        <v/>
      </c>
      <c r="U2891" s="65" t="str">
        <f t="shared" si="3811"/>
        <v/>
      </c>
      <c r="V2891" s="65" t="str">
        <f t="shared" si="3811"/>
        <v/>
      </c>
      <c r="W2891" s="65" t="str">
        <f t="shared" si="3811"/>
        <v/>
      </c>
      <c r="X2891" s="65" t="str">
        <f t="shared" si="3811"/>
        <v/>
      </c>
      <c r="Y2891" s="65" t="str">
        <f t="shared" si="3811"/>
        <v/>
      </c>
      <c r="Z2891" s="65" t="str">
        <f t="shared" si="3811"/>
        <v/>
      </c>
    </row>
    <row r="2892">
      <c r="B2892" s="23"/>
      <c r="C2892" s="9"/>
      <c r="D2892" s="9"/>
      <c r="E2892" s="9"/>
      <c r="F2892" s="2"/>
      <c r="G2892" s="3"/>
      <c r="I2892" s="64" t="str">
        <f t="shared" si="4"/>
        <v/>
      </c>
      <c r="J2892" s="13" t="str">
        <f t="shared" si="1840"/>
        <v/>
      </c>
      <c r="K2892" s="13" t="str">
        <f t="shared" si="1879"/>
        <v/>
      </c>
      <c r="L2892" s="65" t="str">
        <f t="shared" ref="L2892:Z2892" si="3812">if($E2892="","",if($E2892="Injured",if(and(L$1=year(today()),L$1&lt;=$I2892,L$1&gt;=$H2892),0,if(and(L$1&lt;=$I2892,L$1&gt;=$H2892),$F2892,"")),if($E2892="Dropped",if(and(L$1&lt;=$I2892,L$1&gt;=$H2892),if(Year($D2892)=L$1,$F2892*0.8,if((year($D2892)+1)=L$1,$F2892*0.6,$F2892*0.4)) ,""),if($E2892="Minors",0,if($E2892="FA Contract",if(and(L$1&lt;=$I2892,L$1&gt;=$H2892),$F2892,""),if($E2892="YP Contract",if(L$1=$H2892,500000,if(L$1=($H2892+1),1000000,if(L$1=($H2892+2),1500000,"")))))))))</f>
        <v/>
      </c>
      <c r="M2892" s="65" t="str">
        <f t="shared" si="3812"/>
        <v/>
      </c>
      <c r="N2892" s="65" t="str">
        <f t="shared" si="3812"/>
        <v/>
      </c>
      <c r="O2892" s="65" t="str">
        <f t="shared" si="3812"/>
        <v/>
      </c>
      <c r="P2892" s="65" t="str">
        <f t="shared" si="3812"/>
        <v/>
      </c>
      <c r="Q2892" s="65" t="str">
        <f t="shared" si="3812"/>
        <v/>
      </c>
      <c r="R2892" s="65" t="str">
        <f t="shared" si="3812"/>
        <v/>
      </c>
      <c r="S2892" s="65" t="str">
        <f t="shared" si="3812"/>
        <v/>
      </c>
      <c r="T2892" s="65" t="str">
        <f t="shared" si="3812"/>
        <v/>
      </c>
      <c r="U2892" s="65" t="str">
        <f t="shared" si="3812"/>
        <v/>
      </c>
      <c r="V2892" s="65" t="str">
        <f t="shared" si="3812"/>
        <v/>
      </c>
      <c r="W2892" s="65" t="str">
        <f t="shared" si="3812"/>
        <v/>
      </c>
      <c r="X2892" s="65" t="str">
        <f t="shared" si="3812"/>
        <v/>
      </c>
      <c r="Y2892" s="65" t="str">
        <f t="shared" si="3812"/>
        <v/>
      </c>
      <c r="Z2892" s="65" t="str">
        <f t="shared" si="3812"/>
        <v/>
      </c>
    </row>
    <row r="2893">
      <c r="B2893" s="23"/>
      <c r="C2893" s="9"/>
      <c r="D2893" s="9"/>
      <c r="E2893" s="9"/>
      <c r="F2893" s="2"/>
      <c r="G2893" s="3"/>
      <c r="I2893" s="64" t="str">
        <f t="shared" si="4"/>
        <v/>
      </c>
      <c r="J2893" s="13" t="str">
        <f t="shared" si="1840"/>
        <v/>
      </c>
      <c r="K2893" s="13" t="str">
        <f t="shared" si="1879"/>
        <v/>
      </c>
      <c r="L2893" s="65" t="str">
        <f t="shared" ref="L2893:Z2893" si="3813">if($E2893="","",if($E2893="Injured",if(and(L$1=year(today()),L$1&lt;=$I2893,L$1&gt;=$H2893),0,if(and(L$1&lt;=$I2893,L$1&gt;=$H2893),$F2893,"")),if($E2893="Dropped",if(and(L$1&lt;=$I2893,L$1&gt;=$H2893),if(Year($D2893)=L$1,$F2893*0.8,if((year($D2893)+1)=L$1,$F2893*0.6,$F2893*0.4)) ,""),if($E2893="Minors",0,if($E2893="FA Contract",if(and(L$1&lt;=$I2893,L$1&gt;=$H2893),$F2893,""),if($E2893="YP Contract",if(L$1=$H2893,500000,if(L$1=($H2893+1),1000000,if(L$1=($H2893+2),1500000,"")))))))))</f>
        <v/>
      </c>
      <c r="M2893" s="65" t="str">
        <f t="shared" si="3813"/>
        <v/>
      </c>
      <c r="N2893" s="65" t="str">
        <f t="shared" si="3813"/>
        <v/>
      </c>
      <c r="O2893" s="65" t="str">
        <f t="shared" si="3813"/>
        <v/>
      </c>
      <c r="P2893" s="65" t="str">
        <f t="shared" si="3813"/>
        <v/>
      </c>
      <c r="Q2893" s="65" t="str">
        <f t="shared" si="3813"/>
        <v/>
      </c>
      <c r="R2893" s="65" t="str">
        <f t="shared" si="3813"/>
        <v/>
      </c>
      <c r="S2893" s="65" t="str">
        <f t="shared" si="3813"/>
        <v/>
      </c>
      <c r="T2893" s="65" t="str">
        <f t="shared" si="3813"/>
        <v/>
      </c>
      <c r="U2893" s="65" t="str">
        <f t="shared" si="3813"/>
        <v/>
      </c>
      <c r="V2893" s="65" t="str">
        <f t="shared" si="3813"/>
        <v/>
      </c>
      <c r="W2893" s="65" t="str">
        <f t="shared" si="3813"/>
        <v/>
      </c>
      <c r="X2893" s="65" t="str">
        <f t="shared" si="3813"/>
        <v/>
      </c>
      <c r="Y2893" s="65" t="str">
        <f t="shared" si="3813"/>
        <v/>
      </c>
      <c r="Z2893" s="65" t="str">
        <f t="shared" si="3813"/>
        <v/>
      </c>
    </row>
    <row r="2894">
      <c r="B2894" s="23"/>
      <c r="C2894" s="9"/>
      <c r="D2894" s="9"/>
      <c r="E2894" s="9"/>
      <c r="F2894" s="2"/>
      <c r="G2894" s="3"/>
      <c r="I2894" s="64" t="str">
        <f t="shared" si="4"/>
        <v/>
      </c>
      <c r="J2894" s="13" t="str">
        <f t="shared" si="1840"/>
        <v/>
      </c>
      <c r="K2894" s="13" t="str">
        <f t="shared" si="1879"/>
        <v/>
      </c>
      <c r="L2894" s="65" t="str">
        <f t="shared" ref="L2894:Z2894" si="3814">if($E2894="","",if($E2894="Injured",if(and(L$1=year(today()),L$1&lt;=$I2894,L$1&gt;=$H2894),0,if(and(L$1&lt;=$I2894,L$1&gt;=$H2894),$F2894,"")),if($E2894="Dropped",if(and(L$1&lt;=$I2894,L$1&gt;=$H2894),if(Year($D2894)=L$1,$F2894*0.8,if((year($D2894)+1)=L$1,$F2894*0.6,$F2894*0.4)) ,""),if($E2894="Minors",0,if($E2894="FA Contract",if(and(L$1&lt;=$I2894,L$1&gt;=$H2894),$F2894,""),if($E2894="YP Contract",if(L$1=$H2894,500000,if(L$1=($H2894+1),1000000,if(L$1=($H2894+2),1500000,"")))))))))</f>
        <v/>
      </c>
      <c r="M2894" s="65" t="str">
        <f t="shared" si="3814"/>
        <v/>
      </c>
      <c r="N2894" s="65" t="str">
        <f t="shared" si="3814"/>
        <v/>
      </c>
      <c r="O2894" s="65" t="str">
        <f t="shared" si="3814"/>
        <v/>
      </c>
      <c r="P2894" s="65" t="str">
        <f t="shared" si="3814"/>
        <v/>
      </c>
      <c r="Q2894" s="65" t="str">
        <f t="shared" si="3814"/>
        <v/>
      </c>
      <c r="R2894" s="65" t="str">
        <f t="shared" si="3814"/>
        <v/>
      </c>
      <c r="S2894" s="65" t="str">
        <f t="shared" si="3814"/>
        <v/>
      </c>
      <c r="T2894" s="65" t="str">
        <f t="shared" si="3814"/>
        <v/>
      </c>
      <c r="U2894" s="65" t="str">
        <f t="shared" si="3814"/>
        <v/>
      </c>
      <c r="V2894" s="65" t="str">
        <f t="shared" si="3814"/>
        <v/>
      </c>
      <c r="W2894" s="65" t="str">
        <f t="shared" si="3814"/>
        <v/>
      </c>
      <c r="X2894" s="65" t="str">
        <f t="shared" si="3814"/>
        <v/>
      </c>
      <c r="Y2894" s="65" t="str">
        <f t="shared" si="3814"/>
        <v/>
      </c>
      <c r="Z2894" s="65" t="str">
        <f t="shared" si="3814"/>
        <v/>
      </c>
    </row>
    <row r="2895">
      <c r="B2895" s="23"/>
      <c r="C2895" s="9"/>
      <c r="D2895" s="9"/>
      <c r="E2895" s="9"/>
      <c r="F2895" s="2"/>
      <c r="G2895" s="3"/>
      <c r="I2895" s="64" t="str">
        <f t="shared" si="4"/>
        <v/>
      </c>
      <c r="J2895" s="13" t="str">
        <f t="shared" si="1840"/>
        <v/>
      </c>
      <c r="K2895" s="13" t="str">
        <f t="shared" si="1879"/>
        <v/>
      </c>
      <c r="L2895" s="65" t="str">
        <f t="shared" ref="L2895:Z2895" si="3815">if($E2895="","",if($E2895="Injured",if(and(L$1=year(today()),L$1&lt;=$I2895,L$1&gt;=$H2895),0,if(and(L$1&lt;=$I2895,L$1&gt;=$H2895),$F2895,"")),if($E2895="Dropped",if(and(L$1&lt;=$I2895,L$1&gt;=$H2895),if(Year($D2895)=L$1,$F2895*0.8,if((year($D2895)+1)=L$1,$F2895*0.6,$F2895*0.4)) ,""),if($E2895="Minors",0,if($E2895="FA Contract",if(and(L$1&lt;=$I2895,L$1&gt;=$H2895),$F2895,""),if($E2895="YP Contract",if(L$1=$H2895,500000,if(L$1=($H2895+1),1000000,if(L$1=($H2895+2),1500000,"")))))))))</f>
        <v/>
      </c>
      <c r="M2895" s="65" t="str">
        <f t="shared" si="3815"/>
        <v/>
      </c>
      <c r="N2895" s="65" t="str">
        <f t="shared" si="3815"/>
        <v/>
      </c>
      <c r="O2895" s="65" t="str">
        <f t="shared" si="3815"/>
        <v/>
      </c>
      <c r="P2895" s="65" t="str">
        <f t="shared" si="3815"/>
        <v/>
      </c>
      <c r="Q2895" s="65" t="str">
        <f t="shared" si="3815"/>
        <v/>
      </c>
      <c r="R2895" s="65" t="str">
        <f t="shared" si="3815"/>
        <v/>
      </c>
      <c r="S2895" s="65" t="str">
        <f t="shared" si="3815"/>
        <v/>
      </c>
      <c r="T2895" s="65" t="str">
        <f t="shared" si="3815"/>
        <v/>
      </c>
      <c r="U2895" s="65" t="str">
        <f t="shared" si="3815"/>
        <v/>
      </c>
      <c r="V2895" s="65" t="str">
        <f t="shared" si="3815"/>
        <v/>
      </c>
      <c r="W2895" s="65" t="str">
        <f t="shared" si="3815"/>
        <v/>
      </c>
      <c r="X2895" s="65" t="str">
        <f t="shared" si="3815"/>
        <v/>
      </c>
      <c r="Y2895" s="65" t="str">
        <f t="shared" si="3815"/>
        <v/>
      </c>
      <c r="Z2895" s="65" t="str">
        <f t="shared" si="3815"/>
        <v/>
      </c>
    </row>
    <row r="2896">
      <c r="B2896" s="23"/>
      <c r="C2896" s="9"/>
      <c r="D2896" s="9"/>
      <c r="E2896" s="9"/>
      <c r="F2896" s="2"/>
      <c r="G2896" s="3"/>
      <c r="I2896" s="64" t="str">
        <f t="shared" si="4"/>
        <v/>
      </c>
      <c r="J2896" s="13" t="str">
        <f t="shared" si="1840"/>
        <v/>
      </c>
      <c r="K2896" s="13" t="str">
        <f t="shared" si="1879"/>
        <v/>
      </c>
      <c r="L2896" s="65" t="str">
        <f t="shared" ref="L2896:Z2896" si="3816">if($E2896="","",if($E2896="Injured",if(and(L$1=year(today()),L$1&lt;=$I2896,L$1&gt;=$H2896),0,if(and(L$1&lt;=$I2896,L$1&gt;=$H2896),$F2896,"")),if($E2896="Dropped",if(and(L$1&lt;=$I2896,L$1&gt;=$H2896),if(Year($D2896)=L$1,$F2896*0.8,if((year($D2896)+1)=L$1,$F2896*0.6,$F2896*0.4)) ,""),if($E2896="Minors",0,if($E2896="FA Contract",if(and(L$1&lt;=$I2896,L$1&gt;=$H2896),$F2896,""),if($E2896="YP Contract",if(L$1=$H2896,500000,if(L$1=($H2896+1),1000000,if(L$1=($H2896+2),1500000,"")))))))))</f>
        <v/>
      </c>
      <c r="M2896" s="65" t="str">
        <f t="shared" si="3816"/>
        <v/>
      </c>
      <c r="N2896" s="65" t="str">
        <f t="shared" si="3816"/>
        <v/>
      </c>
      <c r="O2896" s="65" t="str">
        <f t="shared" si="3816"/>
        <v/>
      </c>
      <c r="P2896" s="65" t="str">
        <f t="shared" si="3816"/>
        <v/>
      </c>
      <c r="Q2896" s="65" t="str">
        <f t="shared" si="3816"/>
        <v/>
      </c>
      <c r="R2896" s="65" t="str">
        <f t="shared" si="3816"/>
        <v/>
      </c>
      <c r="S2896" s="65" t="str">
        <f t="shared" si="3816"/>
        <v/>
      </c>
      <c r="T2896" s="65" t="str">
        <f t="shared" si="3816"/>
        <v/>
      </c>
      <c r="U2896" s="65" t="str">
        <f t="shared" si="3816"/>
        <v/>
      </c>
      <c r="V2896" s="65" t="str">
        <f t="shared" si="3816"/>
        <v/>
      </c>
      <c r="W2896" s="65" t="str">
        <f t="shared" si="3816"/>
        <v/>
      </c>
      <c r="X2896" s="65" t="str">
        <f t="shared" si="3816"/>
        <v/>
      </c>
      <c r="Y2896" s="65" t="str">
        <f t="shared" si="3816"/>
        <v/>
      </c>
      <c r="Z2896" s="65" t="str">
        <f t="shared" si="3816"/>
        <v/>
      </c>
    </row>
    <row r="2897">
      <c r="B2897" s="23"/>
      <c r="C2897" s="9"/>
      <c r="D2897" s="9"/>
      <c r="E2897" s="9"/>
      <c r="F2897" s="2"/>
      <c r="G2897" s="3"/>
      <c r="I2897" s="64" t="str">
        <f t="shared" si="4"/>
        <v/>
      </c>
      <c r="J2897" s="13" t="str">
        <f t="shared" si="1840"/>
        <v/>
      </c>
      <c r="K2897" s="13" t="str">
        <f t="shared" si="1879"/>
        <v/>
      </c>
      <c r="L2897" s="65" t="str">
        <f t="shared" ref="L2897:Z2897" si="3817">if($E2897="","",if($E2897="Injured",if(and(L$1=year(today()),L$1&lt;=$I2897,L$1&gt;=$H2897),0,if(and(L$1&lt;=$I2897,L$1&gt;=$H2897),$F2897,"")),if($E2897="Dropped",if(and(L$1&lt;=$I2897,L$1&gt;=$H2897),if(Year($D2897)=L$1,$F2897*0.8,if((year($D2897)+1)=L$1,$F2897*0.6,$F2897*0.4)) ,""),if($E2897="Minors",0,if($E2897="FA Contract",if(and(L$1&lt;=$I2897,L$1&gt;=$H2897),$F2897,""),if($E2897="YP Contract",if(L$1=$H2897,500000,if(L$1=($H2897+1),1000000,if(L$1=($H2897+2),1500000,"")))))))))</f>
        <v/>
      </c>
      <c r="M2897" s="65" t="str">
        <f t="shared" si="3817"/>
        <v/>
      </c>
      <c r="N2897" s="65" t="str">
        <f t="shared" si="3817"/>
        <v/>
      </c>
      <c r="O2897" s="65" t="str">
        <f t="shared" si="3817"/>
        <v/>
      </c>
      <c r="P2897" s="65" t="str">
        <f t="shared" si="3817"/>
        <v/>
      </c>
      <c r="Q2897" s="65" t="str">
        <f t="shared" si="3817"/>
        <v/>
      </c>
      <c r="R2897" s="65" t="str">
        <f t="shared" si="3817"/>
        <v/>
      </c>
      <c r="S2897" s="65" t="str">
        <f t="shared" si="3817"/>
        <v/>
      </c>
      <c r="T2897" s="65" t="str">
        <f t="shared" si="3817"/>
        <v/>
      </c>
      <c r="U2897" s="65" t="str">
        <f t="shared" si="3817"/>
        <v/>
      </c>
      <c r="V2897" s="65" t="str">
        <f t="shared" si="3817"/>
        <v/>
      </c>
      <c r="W2897" s="65" t="str">
        <f t="shared" si="3817"/>
        <v/>
      </c>
      <c r="X2897" s="65" t="str">
        <f t="shared" si="3817"/>
        <v/>
      </c>
      <c r="Y2897" s="65" t="str">
        <f t="shared" si="3817"/>
        <v/>
      </c>
      <c r="Z2897" s="65" t="str">
        <f t="shared" si="3817"/>
        <v/>
      </c>
    </row>
    <row r="2898">
      <c r="B2898" s="23"/>
      <c r="C2898" s="9"/>
      <c r="D2898" s="9"/>
      <c r="E2898" s="9"/>
      <c r="F2898" s="2"/>
      <c r="G2898" s="3"/>
      <c r="I2898" s="64" t="str">
        <f t="shared" si="4"/>
        <v/>
      </c>
      <c r="J2898" s="13" t="str">
        <f t="shared" si="1840"/>
        <v/>
      </c>
      <c r="K2898" s="13" t="str">
        <f t="shared" si="1879"/>
        <v/>
      </c>
      <c r="L2898" s="65" t="str">
        <f t="shared" ref="L2898:Z2898" si="3818">if($E2898="","",if($E2898="Injured",if(and(L$1=year(today()),L$1&lt;=$I2898,L$1&gt;=$H2898),0,if(and(L$1&lt;=$I2898,L$1&gt;=$H2898),$F2898,"")),if($E2898="Dropped",if(and(L$1&lt;=$I2898,L$1&gt;=$H2898),if(Year($D2898)=L$1,$F2898*0.8,if((year($D2898)+1)=L$1,$F2898*0.6,$F2898*0.4)) ,""),if($E2898="Minors",0,if($E2898="FA Contract",if(and(L$1&lt;=$I2898,L$1&gt;=$H2898),$F2898,""),if($E2898="YP Contract",if(L$1=$H2898,500000,if(L$1=($H2898+1),1000000,if(L$1=($H2898+2),1500000,"")))))))))</f>
        <v/>
      </c>
      <c r="M2898" s="65" t="str">
        <f t="shared" si="3818"/>
        <v/>
      </c>
      <c r="N2898" s="65" t="str">
        <f t="shared" si="3818"/>
        <v/>
      </c>
      <c r="O2898" s="65" t="str">
        <f t="shared" si="3818"/>
        <v/>
      </c>
      <c r="P2898" s="65" t="str">
        <f t="shared" si="3818"/>
        <v/>
      </c>
      <c r="Q2898" s="65" t="str">
        <f t="shared" si="3818"/>
        <v/>
      </c>
      <c r="R2898" s="65" t="str">
        <f t="shared" si="3818"/>
        <v/>
      </c>
      <c r="S2898" s="65" t="str">
        <f t="shared" si="3818"/>
        <v/>
      </c>
      <c r="T2898" s="65" t="str">
        <f t="shared" si="3818"/>
        <v/>
      </c>
      <c r="U2898" s="65" t="str">
        <f t="shared" si="3818"/>
        <v/>
      </c>
      <c r="V2898" s="65" t="str">
        <f t="shared" si="3818"/>
        <v/>
      </c>
      <c r="W2898" s="65" t="str">
        <f t="shared" si="3818"/>
        <v/>
      </c>
      <c r="X2898" s="65" t="str">
        <f t="shared" si="3818"/>
        <v/>
      </c>
      <c r="Y2898" s="65" t="str">
        <f t="shared" si="3818"/>
        <v/>
      </c>
      <c r="Z2898" s="65" t="str">
        <f t="shared" si="3818"/>
        <v/>
      </c>
    </row>
    <row r="2899">
      <c r="B2899" s="23"/>
      <c r="C2899" s="9"/>
      <c r="D2899" s="9"/>
      <c r="E2899" s="9"/>
      <c r="F2899" s="2"/>
      <c r="G2899" s="3"/>
      <c r="I2899" s="64" t="str">
        <f t="shared" si="4"/>
        <v/>
      </c>
      <c r="J2899" s="13" t="str">
        <f t="shared" si="1840"/>
        <v/>
      </c>
      <c r="K2899" s="13" t="str">
        <f t="shared" si="1879"/>
        <v/>
      </c>
      <c r="L2899" s="65" t="str">
        <f t="shared" ref="L2899:Z2899" si="3819">if($E2899="","",if($E2899="Injured",if(and(L$1=year(today()),L$1&lt;=$I2899,L$1&gt;=$H2899),0,if(and(L$1&lt;=$I2899,L$1&gt;=$H2899),$F2899,"")),if($E2899="Dropped",if(and(L$1&lt;=$I2899,L$1&gt;=$H2899),if(Year($D2899)=L$1,$F2899*0.8,if((year($D2899)+1)=L$1,$F2899*0.6,$F2899*0.4)) ,""),if($E2899="Minors",0,if($E2899="FA Contract",if(and(L$1&lt;=$I2899,L$1&gt;=$H2899),$F2899,""),if($E2899="YP Contract",if(L$1=$H2899,500000,if(L$1=($H2899+1),1000000,if(L$1=($H2899+2),1500000,"")))))))))</f>
        <v/>
      </c>
      <c r="M2899" s="65" t="str">
        <f t="shared" si="3819"/>
        <v/>
      </c>
      <c r="N2899" s="65" t="str">
        <f t="shared" si="3819"/>
        <v/>
      </c>
      <c r="O2899" s="65" t="str">
        <f t="shared" si="3819"/>
        <v/>
      </c>
      <c r="P2899" s="65" t="str">
        <f t="shared" si="3819"/>
        <v/>
      </c>
      <c r="Q2899" s="65" t="str">
        <f t="shared" si="3819"/>
        <v/>
      </c>
      <c r="R2899" s="65" t="str">
        <f t="shared" si="3819"/>
        <v/>
      </c>
      <c r="S2899" s="65" t="str">
        <f t="shared" si="3819"/>
        <v/>
      </c>
      <c r="T2899" s="65" t="str">
        <f t="shared" si="3819"/>
        <v/>
      </c>
      <c r="U2899" s="65" t="str">
        <f t="shared" si="3819"/>
        <v/>
      </c>
      <c r="V2899" s="65" t="str">
        <f t="shared" si="3819"/>
        <v/>
      </c>
      <c r="W2899" s="65" t="str">
        <f t="shared" si="3819"/>
        <v/>
      </c>
      <c r="X2899" s="65" t="str">
        <f t="shared" si="3819"/>
        <v/>
      </c>
      <c r="Y2899" s="65" t="str">
        <f t="shared" si="3819"/>
        <v/>
      </c>
      <c r="Z2899" s="65" t="str">
        <f t="shared" si="3819"/>
        <v/>
      </c>
    </row>
    <row r="2900">
      <c r="B2900" s="23"/>
      <c r="C2900" s="9"/>
      <c r="D2900" s="9"/>
      <c r="E2900" s="9"/>
      <c r="F2900" s="2"/>
      <c r="G2900" s="3"/>
      <c r="I2900" s="64" t="str">
        <f t="shared" si="4"/>
        <v/>
      </c>
      <c r="J2900" s="13" t="str">
        <f t="shared" si="1840"/>
        <v/>
      </c>
      <c r="K2900" s="13" t="str">
        <f t="shared" si="1879"/>
        <v/>
      </c>
      <c r="L2900" s="65" t="str">
        <f t="shared" ref="L2900:Z2900" si="3820">if($E2900="","",if($E2900="Injured",if(and(L$1=year(today()),L$1&lt;=$I2900,L$1&gt;=$H2900),0,if(and(L$1&lt;=$I2900,L$1&gt;=$H2900),$F2900,"")),if($E2900="Dropped",if(and(L$1&lt;=$I2900,L$1&gt;=$H2900),if(Year($D2900)=L$1,$F2900*0.8,if((year($D2900)+1)=L$1,$F2900*0.6,$F2900*0.4)) ,""),if($E2900="Minors",0,if($E2900="FA Contract",if(and(L$1&lt;=$I2900,L$1&gt;=$H2900),$F2900,""),if($E2900="YP Contract",if(L$1=$H2900,500000,if(L$1=($H2900+1),1000000,if(L$1=($H2900+2),1500000,"")))))))))</f>
        <v/>
      </c>
      <c r="M2900" s="65" t="str">
        <f t="shared" si="3820"/>
        <v/>
      </c>
      <c r="N2900" s="65" t="str">
        <f t="shared" si="3820"/>
        <v/>
      </c>
      <c r="O2900" s="65" t="str">
        <f t="shared" si="3820"/>
        <v/>
      </c>
      <c r="P2900" s="65" t="str">
        <f t="shared" si="3820"/>
        <v/>
      </c>
      <c r="Q2900" s="65" t="str">
        <f t="shared" si="3820"/>
        <v/>
      </c>
      <c r="R2900" s="65" t="str">
        <f t="shared" si="3820"/>
        <v/>
      </c>
      <c r="S2900" s="65" t="str">
        <f t="shared" si="3820"/>
        <v/>
      </c>
      <c r="T2900" s="65" t="str">
        <f t="shared" si="3820"/>
        <v/>
      </c>
      <c r="U2900" s="65" t="str">
        <f t="shared" si="3820"/>
        <v/>
      </c>
      <c r="V2900" s="65" t="str">
        <f t="shared" si="3820"/>
        <v/>
      </c>
      <c r="W2900" s="65" t="str">
        <f t="shared" si="3820"/>
        <v/>
      </c>
      <c r="X2900" s="65" t="str">
        <f t="shared" si="3820"/>
        <v/>
      </c>
      <c r="Y2900" s="65" t="str">
        <f t="shared" si="3820"/>
        <v/>
      </c>
      <c r="Z2900" s="65" t="str">
        <f t="shared" si="3820"/>
        <v/>
      </c>
    </row>
    <row r="2901">
      <c r="B2901" s="23"/>
      <c r="C2901" s="9"/>
      <c r="D2901" s="9"/>
      <c r="E2901" s="9"/>
      <c r="F2901" s="2"/>
      <c r="G2901" s="3"/>
      <c r="I2901" s="64" t="str">
        <f t="shared" si="4"/>
        <v/>
      </c>
      <c r="J2901" s="13" t="str">
        <f t="shared" si="1840"/>
        <v/>
      </c>
      <c r="K2901" s="13" t="str">
        <f t="shared" si="1879"/>
        <v/>
      </c>
      <c r="L2901" s="65" t="str">
        <f t="shared" ref="L2901:Z2901" si="3821">if($E2901="","",if($E2901="Injured",if(and(L$1=year(today()),L$1&lt;=$I2901,L$1&gt;=$H2901),0,if(and(L$1&lt;=$I2901,L$1&gt;=$H2901),$F2901,"")),if($E2901="Dropped",if(and(L$1&lt;=$I2901,L$1&gt;=$H2901),if(Year($D2901)=L$1,$F2901*0.8,if((year($D2901)+1)=L$1,$F2901*0.6,$F2901*0.4)) ,""),if($E2901="Minors",0,if($E2901="FA Contract",if(and(L$1&lt;=$I2901,L$1&gt;=$H2901),$F2901,""),if($E2901="YP Contract",if(L$1=$H2901,500000,if(L$1=($H2901+1),1000000,if(L$1=($H2901+2),1500000,"")))))))))</f>
        <v/>
      </c>
      <c r="M2901" s="65" t="str">
        <f t="shared" si="3821"/>
        <v/>
      </c>
      <c r="N2901" s="65" t="str">
        <f t="shared" si="3821"/>
        <v/>
      </c>
      <c r="O2901" s="65" t="str">
        <f t="shared" si="3821"/>
        <v/>
      </c>
      <c r="P2901" s="65" t="str">
        <f t="shared" si="3821"/>
        <v/>
      </c>
      <c r="Q2901" s="65" t="str">
        <f t="shared" si="3821"/>
        <v/>
      </c>
      <c r="R2901" s="65" t="str">
        <f t="shared" si="3821"/>
        <v/>
      </c>
      <c r="S2901" s="65" t="str">
        <f t="shared" si="3821"/>
        <v/>
      </c>
      <c r="T2901" s="65" t="str">
        <f t="shared" si="3821"/>
        <v/>
      </c>
      <c r="U2901" s="65" t="str">
        <f t="shared" si="3821"/>
        <v/>
      </c>
      <c r="V2901" s="65" t="str">
        <f t="shared" si="3821"/>
        <v/>
      </c>
      <c r="W2901" s="65" t="str">
        <f t="shared" si="3821"/>
        <v/>
      </c>
      <c r="X2901" s="65" t="str">
        <f t="shared" si="3821"/>
        <v/>
      </c>
      <c r="Y2901" s="65" t="str">
        <f t="shared" si="3821"/>
        <v/>
      </c>
      <c r="Z2901" s="65" t="str">
        <f t="shared" si="3821"/>
        <v/>
      </c>
    </row>
    <row r="2902">
      <c r="B2902" s="23"/>
      <c r="C2902" s="9"/>
      <c r="D2902" s="9"/>
      <c r="E2902" s="9"/>
      <c r="F2902" s="2"/>
      <c r="G2902" s="3"/>
      <c r="I2902" s="64" t="str">
        <f t="shared" si="4"/>
        <v/>
      </c>
      <c r="J2902" s="13" t="str">
        <f t="shared" si="1840"/>
        <v/>
      </c>
      <c r="K2902" s="13" t="str">
        <f t="shared" si="1879"/>
        <v/>
      </c>
      <c r="L2902" s="65" t="str">
        <f t="shared" ref="L2902:Z2902" si="3822">if($E2902="","",if($E2902="Injured",if(and(L$1=year(today()),L$1&lt;=$I2902,L$1&gt;=$H2902),0,if(and(L$1&lt;=$I2902,L$1&gt;=$H2902),$F2902,"")),if($E2902="Dropped",if(and(L$1&lt;=$I2902,L$1&gt;=$H2902),if(Year($D2902)=L$1,$F2902*0.8,if((year($D2902)+1)=L$1,$F2902*0.6,$F2902*0.4)) ,""),if($E2902="Minors",0,if($E2902="FA Contract",if(and(L$1&lt;=$I2902,L$1&gt;=$H2902),$F2902,""),if($E2902="YP Contract",if(L$1=$H2902,500000,if(L$1=($H2902+1),1000000,if(L$1=($H2902+2),1500000,"")))))))))</f>
        <v/>
      </c>
      <c r="M2902" s="65" t="str">
        <f t="shared" si="3822"/>
        <v/>
      </c>
      <c r="N2902" s="65" t="str">
        <f t="shared" si="3822"/>
        <v/>
      </c>
      <c r="O2902" s="65" t="str">
        <f t="shared" si="3822"/>
        <v/>
      </c>
      <c r="P2902" s="65" t="str">
        <f t="shared" si="3822"/>
        <v/>
      </c>
      <c r="Q2902" s="65" t="str">
        <f t="shared" si="3822"/>
        <v/>
      </c>
      <c r="R2902" s="65" t="str">
        <f t="shared" si="3822"/>
        <v/>
      </c>
      <c r="S2902" s="65" t="str">
        <f t="shared" si="3822"/>
        <v/>
      </c>
      <c r="T2902" s="65" t="str">
        <f t="shared" si="3822"/>
        <v/>
      </c>
      <c r="U2902" s="65" t="str">
        <f t="shared" si="3822"/>
        <v/>
      </c>
      <c r="V2902" s="65" t="str">
        <f t="shared" si="3822"/>
        <v/>
      </c>
      <c r="W2902" s="65" t="str">
        <f t="shared" si="3822"/>
        <v/>
      </c>
      <c r="X2902" s="65" t="str">
        <f t="shared" si="3822"/>
        <v/>
      </c>
      <c r="Y2902" s="65" t="str">
        <f t="shared" si="3822"/>
        <v/>
      </c>
      <c r="Z2902" s="65" t="str">
        <f t="shared" si="3822"/>
        <v/>
      </c>
    </row>
    <row r="2903">
      <c r="B2903" s="23"/>
      <c r="C2903" s="9"/>
      <c r="D2903" s="9"/>
      <c r="E2903" s="9"/>
      <c r="F2903" s="2"/>
      <c r="G2903" s="3"/>
      <c r="I2903" s="64" t="str">
        <f t="shared" si="4"/>
        <v/>
      </c>
      <c r="J2903" s="13" t="str">
        <f t="shared" si="1840"/>
        <v/>
      </c>
      <c r="K2903" s="13" t="str">
        <f t="shared" si="1879"/>
        <v/>
      </c>
      <c r="L2903" s="65" t="str">
        <f t="shared" ref="L2903:Z2903" si="3823">if($E2903="","",if($E2903="Injured",if(and(L$1=year(today()),L$1&lt;=$I2903,L$1&gt;=$H2903),0,if(and(L$1&lt;=$I2903,L$1&gt;=$H2903),$F2903,"")),if($E2903="Dropped",if(and(L$1&lt;=$I2903,L$1&gt;=$H2903),if(Year($D2903)=L$1,$F2903*0.8,if((year($D2903)+1)=L$1,$F2903*0.6,$F2903*0.4)) ,""),if($E2903="Minors",0,if($E2903="FA Contract",if(and(L$1&lt;=$I2903,L$1&gt;=$H2903),$F2903,""),if($E2903="YP Contract",if(L$1=$H2903,500000,if(L$1=($H2903+1),1000000,if(L$1=($H2903+2),1500000,"")))))))))</f>
        <v/>
      </c>
      <c r="M2903" s="65" t="str">
        <f t="shared" si="3823"/>
        <v/>
      </c>
      <c r="N2903" s="65" t="str">
        <f t="shared" si="3823"/>
        <v/>
      </c>
      <c r="O2903" s="65" t="str">
        <f t="shared" si="3823"/>
        <v/>
      </c>
      <c r="P2903" s="65" t="str">
        <f t="shared" si="3823"/>
        <v/>
      </c>
      <c r="Q2903" s="65" t="str">
        <f t="shared" si="3823"/>
        <v/>
      </c>
      <c r="R2903" s="65" t="str">
        <f t="shared" si="3823"/>
        <v/>
      </c>
      <c r="S2903" s="65" t="str">
        <f t="shared" si="3823"/>
        <v/>
      </c>
      <c r="T2903" s="65" t="str">
        <f t="shared" si="3823"/>
        <v/>
      </c>
      <c r="U2903" s="65" t="str">
        <f t="shared" si="3823"/>
        <v/>
      </c>
      <c r="V2903" s="65" t="str">
        <f t="shared" si="3823"/>
        <v/>
      </c>
      <c r="W2903" s="65" t="str">
        <f t="shared" si="3823"/>
        <v/>
      </c>
      <c r="X2903" s="65" t="str">
        <f t="shared" si="3823"/>
        <v/>
      </c>
      <c r="Y2903" s="65" t="str">
        <f t="shared" si="3823"/>
        <v/>
      </c>
      <c r="Z2903" s="65" t="str">
        <f t="shared" si="3823"/>
        <v/>
      </c>
    </row>
    <row r="2904">
      <c r="B2904" s="23"/>
      <c r="C2904" s="9"/>
      <c r="D2904" s="9"/>
      <c r="E2904" s="9"/>
      <c r="F2904" s="2"/>
      <c r="G2904" s="3"/>
      <c r="I2904" s="64" t="str">
        <f t="shared" si="4"/>
        <v/>
      </c>
      <c r="J2904" s="13" t="str">
        <f t="shared" si="1840"/>
        <v/>
      </c>
      <c r="K2904" s="13" t="str">
        <f t="shared" si="1879"/>
        <v/>
      </c>
      <c r="L2904" s="65" t="str">
        <f t="shared" ref="L2904:Z2904" si="3824">if($E2904="","",if($E2904="Injured",if(and(L$1=year(today()),L$1&lt;=$I2904,L$1&gt;=$H2904),0,if(and(L$1&lt;=$I2904,L$1&gt;=$H2904),$F2904,"")),if($E2904="Dropped",if(and(L$1&lt;=$I2904,L$1&gt;=$H2904),if(Year($D2904)=L$1,$F2904*0.8,if((year($D2904)+1)=L$1,$F2904*0.6,$F2904*0.4)) ,""),if($E2904="Minors",0,if($E2904="FA Contract",if(and(L$1&lt;=$I2904,L$1&gt;=$H2904),$F2904,""),if($E2904="YP Contract",if(L$1=$H2904,500000,if(L$1=($H2904+1),1000000,if(L$1=($H2904+2),1500000,"")))))))))</f>
        <v/>
      </c>
      <c r="M2904" s="65" t="str">
        <f t="shared" si="3824"/>
        <v/>
      </c>
      <c r="N2904" s="65" t="str">
        <f t="shared" si="3824"/>
        <v/>
      </c>
      <c r="O2904" s="65" t="str">
        <f t="shared" si="3824"/>
        <v/>
      </c>
      <c r="P2904" s="65" t="str">
        <f t="shared" si="3824"/>
        <v/>
      </c>
      <c r="Q2904" s="65" t="str">
        <f t="shared" si="3824"/>
        <v/>
      </c>
      <c r="R2904" s="65" t="str">
        <f t="shared" si="3824"/>
        <v/>
      </c>
      <c r="S2904" s="65" t="str">
        <f t="shared" si="3824"/>
        <v/>
      </c>
      <c r="T2904" s="65" t="str">
        <f t="shared" si="3824"/>
        <v/>
      </c>
      <c r="U2904" s="65" t="str">
        <f t="shared" si="3824"/>
        <v/>
      </c>
      <c r="V2904" s="65" t="str">
        <f t="shared" si="3824"/>
        <v/>
      </c>
      <c r="W2904" s="65" t="str">
        <f t="shared" si="3824"/>
        <v/>
      </c>
      <c r="X2904" s="65" t="str">
        <f t="shared" si="3824"/>
        <v/>
      </c>
      <c r="Y2904" s="65" t="str">
        <f t="shared" si="3824"/>
        <v/>
      </c>
      <c r="Z2904" s="65" t="str">
        <f t="shared" si="3824"/>
        <v/>
      </c>
    </row>
    <row r="2905">
      <c r="B2905" s="23"/>
      <c r="C2905" s="9"/>
      <c r="D2905" s="9"/>
      <c r="E2905" s="9"/>
      <c r="F2905" s="2"/>
      <c r="G2905" s="3"/>
      <c r="I2905" s="64" t="str">
        <f t="shared" si="4"/>
        <v/>
      </c>
      <c r="J2905" s="13" t="str">
        <f t="shared" si="1840"/>
        <v/>
      </c>
      <c r="K2905" s="13" t="str">
        <f t="shared" si="1879"/>
        <v/>
      </c>
      <c r="L2905" s="65" t="str">
        <f t="shared" ref="L2905:Z2905" si="3825">if($E2905="","",if($E2905="Injured",if(and(L$1=year(today()),L$1&lt;=$I2905,L$1&gt;=$H2905),0,if(and(L$1&lt;=$I2905,L$1&gt;=$H2905),$F2905,"")),if($E2905="Dropped",if(and(L$1&lt;=$I2905,L$1&gt;=$H2905),if(Year($D2905)=L$1,$F2905*0.8,if((year($D2905)+1)=L$1,$F2905*0.6,$F2905*0.4)) ,""),if($E2905="Minors",0,if($E2905="FA Contract",if(and(L$1&lt;=$I2905,L$1&gt;=$H2905),$F2905,""),if($E2905="YP Contract",if(L$1=$H2905,500000,if(L$1=($H2905+1),1000000,if(L$1=($H2905+2),1500000,"")))))))))</f>
        <v/>
      </c>
      <c r="M2905" s="65" t="str">
        <f t="shared" si="3825"/>
        <v/>
      </c>
      <c r="N2905" s="65" t="str">
        <f t="shared" si="3825"/>
        <v/>
      </c>
      <c r="O2905" s="65" t="str">
        <f t="shared" si="3825"/>
        <v/>
      </c>
      <c r="P2905" s="65" t="str">
        <f t="shared" si="3825"/>
        <v/>
      </c>
      <c r="Q2905" s="65" t="str">
        <f t="shared" si="3825"/>
        <v/>
      </c>
      <c r="R2905" s="65" t="str">
        <f t="shared" si="3825"/>
        <v/>
      </c>
      <c r="S2905" s="65" t="str">
        <f t="shared" si="3825"/>
        <v/>
      </c>
      <c r="T2905" s="65" t="str">
        <f t="shared" si="3825"/>
        <v/>
      </c>
      <c r="U2905" s="65" t="str">
        <f t="shared" si="3825"/>
        <v/>
      </c>
      <c r="V2905" s="65" t="str">
        <f t="shared" si="3825"/>
        <v/>
      </c>
      <c r="W2905" s="65" t="str">
        <f t="shared" si="3825"/>
        <v/>
      </c>
      <c r="X2905" s="65" t="str">
        <f t="shared" si="3825"/>
        <v/>
      </c>
      <c r="Y2905" s="65" t="str">
        <f t="shared" si="3825"/>
        <v/>
      </c>
      <c r="Z2905" s="65" t="str">
        <f t="shared" si="3825"/>
        <v/>
      </c>
    </row>
    <row r="2906">
      <c r="B2906" s="23"/>
      <c r="C2906" s="9"/>
      <c r="D2906" s="9"/>
      <c r="E2906" s="9"/>
      <c r="F2906" s="2"/>
      <c r="G2906" s="3"/>
      <c r="I2906" s="64" t="str">
        <f t="shared" si="4"/>
        <v/>
      </c>
      <c r="J2906" s="13" t="str">
        <f t="shared" si="1840"/>
        <v/>
      </c>
      <c r="K2906" s="13" t="str">
        <f t="shared" si="1879"/>
        <v/>
      </c>
      <c r="L2906" s="65" t="str">
        <f t="shared" ref="L2906:Z2906" si="3826">if($E2906="","",if($E2906="Injured",if(and(L$1=year(today()),L$1&lt;=$I2906,L$1&gt;=$H2906),0,if(and(L$1&lt;=$I2906,L$1&gt;=$H2906),$F2906,"")),if($E2906="Dropped",if(and(L$1&lt;=$I2906,L$1&gt;=$H2906),if(Year($D2906)=L$1,$F2906*0.8,if((year($D2906)+1)=L$1,$F2906*0.6,$F2906*0.4)) ,""),if($E2906="Minors",0,if($E2906="FA Contract",if(and(L$1&lt;=$I2906,L$1&gt;=$H2906),$F2906,""),if($E2906="YP Contract",if(L$1=$H2906,500000,if(L$1=($H2906+1),1000000,if(L$1=($H2906+2),1500000,"")))))))))</f>
        <v/>
      </c>
      <c r="M2906" s="65" t="str">
        <f t="shared" si="3826"/>
        <v/>
      </c>
      <c r="N2906" s="65" t="str">
        <f t="shared" si="3826"/>
        <v/>
      </c>
      <c r="O2906" s="65" t="str">
        <f t="shared" si="3826"/>
        <v/>
      </c>
      <c r="P2906" s="65" t="str">
        <f t="shared" si="3826"/>
        <v/>
      </c>
      <c r="Q2906" s="65" t="str">
        <f t="shared" si="3826"/>
        <v/>
      </c>
      <c r="R2906" s="65" t="str">
        <f t="shared" si="3826"/>
        <v/>
      </c>
      <c r="S2906" s="65" t="str">
        <f t="shared" si="3826"/>
        <v/>
      </c>
      <c r="T2906" s="65" t="str">
        <f t="shared" si="3826"/>
        <v/>
      </c>
      <c r="U2906" s="65" t="str">
        <f t="shared" si="3826"/>
        <v/>
      </c>
      <c r="V2906" s="65" t="str">
        <f t="shared" si="3826"/>
        <v/>
      </c>
      <c r="W2906" s="65" t="str">
        <f t="shared" si="3826"/>
        <v/>
      </c>
      <c r="X2906" s="65" t="str">
        <f t="shared" si="3826"/>
        <v/>
      </c>
      <c r="Y2906" s="65" t="str">
        <f t="shared" si="3826"/>
        <v/>
      </c>
      <c r="Z2906" s="65" t="str">
        <f t="shared" si="3826"/>
        <v/>
      </c>
    </row>
    <row r="2907">
      <c r="B2907" s="23"/>
      <c r="C2907" s="9"/>
      <c r="D2907" s="9"/>
      <c r="E2907" s="9"/>
      <c r="F2907" s="2"/>
      <c r="G2907" s="3"/>
      <c r="I2907" s="64" t="str">
        <f t="shared" si="4"/>
        <v/>
      </c>
      <c r="J2907" s="13" t="str">
        <f t="shared" si="1840"/>
        <v/>
      </c>
      <c r="K2907" s="13" t="str">
        <f t="shared" si="1879"/>
        <v/>
      </c>
      <c r="L2907" s="65" t="str">
        <f t="shared" ref="L2907:Z2907" si="3827">if($E2907="","",if($E2907="Injured",if(and(L$1=year(today()),L$1&lt;=$I2907,L$1&gt;=$H2907),0,if(and(L$1&lt;=$I2907,L$1&gt;=$H2907),$F2907,"")),if($E2907="Dropped",if(and(L$1&lt;=$I2907,L$1&gt;=$H2907),if(Year($D2907)=L$1,$F2907*0.8,if((year($D2907)+1)=L$1,$F2907*0.6,$F2907*0.4)) ,""),if($E2907="Minors",0,if($E2907="FA Contract",if(and(L$1&lt;=$I2907,L$1&gt;=$H2907),$F2907,""),if($E2907="YP Contract",if(L$1=$H2907,500000,if(L$1=($H2907+1),1000000,if(L$1=($H2907+2),1500000,"")))))))))</f>
        <v/>
      </c>
      <c r="M2907" s="65" t="str">
        <f t="shared" si="3827"/>
        <v/>
      </c>
      <c r="N2907" s="65" t="str">
        <f t="shared" si="3827"/>
        <v/>
      </c>
      <c r="O2907" s="65" t="str">
        <f t="shared" si="3827"/>
        <v/>
      </c>
      <c r="P2907" s="65" t="str">
        <f t="shared" si="3827"/>
        <v/>
      </c>
      <c r="Q2907" s="65" t="str">
        <f t="shared" si="3827"/>
        <v/>
      </c>
      <c r="R2907" s="65" t="str">
        <f t="shared" si="3827"/>
        <v/>
      </c>
      <c r="S2907" s="65" t="str">
        <f t="shared" si="3827"/>
        <v/>
      </c>
      <c r="T2907" s="65" t="str">
        <f t="shared" si="3827"/>
        <v/>
      </c>
      <c r="U2907" s="65" t="str">
        <f t="shared" si="3827"/>
        <v/>
      </c>
      <c r="V2907" s="65" t="str">
        <f t="shared" si="3827"/>
        <v/>
      </c>
      <c r="W2907" s="65" t="str">
        <f t="shared" si="3827"/>
        <v/>
      </c>
      <c r="X2907" s="65" t="str">
        <f t="shared" si="3827"/>
        <v/>
      </c>
      <c r="Y2907" s="65" t="str">
        <f t="shared" si="3827"/>
        <v/>
      </c>
      <c r="Z2907" s="65" t="str">
        <f t="shared" si="3827"/>
        <v/>
      </c>
    </row>
    <row r="2908">
      <c r="B2908" s="23"/>
      <c r="C2908" s="9"/>
      <c r="D2908" s="9"/>
      <c r="E2908" s="9"/>
      <c r="F2908" s="2"/>
      <c r="G2908" s="3"/>
      <c r="I2908" s="64" t="str">
        <f t="shared" si="4"/>
        <v/>
      </c>
      <c r="J2908" s="13" t="str">
        <f t="shared" si="1840"/>
        <v/>
      </c>
      <c r="K2908" s="13" t="str">
        <f t="shared" si="1879"/>
        <v/>
      </c>
      <c r="L2908" s="65" t="str">
        <f t="shared" ref="L2908:Z2908" si="3828">if($E2908="","",if($E2908="Injured",if(and(L$1=year(today()),L$1&lt;=$I2908,L$1&gt;=$H2908),0,if(and(L$1&lt;=$I2908,L$1&gt;=$H2908),$F2908,"")),if($E2908="Dropped",if(and(L$1&lt;=$I2908,L$1&gt;=$H2908),if(Year($D2908)=L$1,$F2908*0.8,if((year($D2908)+1)=L$1,$F2908*0.6,$F2908*0.4)) ,""),if($E2908="Minors",0,if($E2908="FA Contract",if(and(L$1&lt;=$I2908,L$1&gt;=$H2908),$F2908,""),if($E2908="YP Contract",if(L$1=$H2908,500000,if(L$1=($H2908+1),1000000,if(L$1=($H2908+2),1500000,"")))))))))</f>
        <v/>
      </c>
      <c r="M2908" s="65" t="str">
        <f t="shared" si="3828"/>
        <v/>
      </c>
      <c r="N2908" s="65" t="str">
        <f t="shared" si="3828"/>
        <v/>
      </c>
      <c r="O2908" s="65" t="str">
        <f t="shared" si="3828"/>
        <v/>
      </c>
      <c r="P2908" s="65" t="str">
        <f t="shared" si="3828"/>
        <v/>
      </c>
      <c r="Q2908" s="65" t="str">
        <f t="shared" si="3828"/>
        <v/>
      </c>
      <c r="R2908" s="65" t="str">
        <f t="shared" si="3828"/>
        <v/>
      </c>
      <c r="S2908" s="65" t="str">
        <f t="shared" si="3828"/>
        <v/>
      </c>
      <c r="T2908" s="65" t="str">
        <f t="shared" si="3828"/>
        <v/>
      </c>
      <c r="U2908" s="65" t="str">
        <f t="shared" si="3828"/>
        <v/>
      </c>
      <c r="V2908" s="65" t="str">
        <f t="shared" si="3828"/>
        <v/>
      </c>
      <c r="W2908" s="65" t="str">
        <f t="shared" si="3828"/>
        <v/>
      </c>
      <c r="X2908" s="65" t="str">
        <f t="shared" si="3828"/>
        <v/>
      </c>
      <c r="Y2908" s="65" t="str">
        <f t="shared" si="3828"/>
        <v/>
      </c>
      <c r="Z2908" s="65" t="str">
        <f t="shared" si="3828"/>
        <v/>
      </c>
    </row>
    <row r="2909">
      <c r="B2909" s="23"/>
      <c r="C2909" s="9"/>
      <c r="D2909" s="9"/>
      <c r="E2909" s="9"/>
      <c r="F2909" s="2"/>
      <c r="G2909" s="3"/>
      <c r="I2909" s="64" t="str">
        <f t="shared" si="4"/>
        <v/>
      </c>
      <c r="J2909" s="13" t="str">
        <f t="shared" si="1840"/>
        <v/>
      </c>
      <c r="K2909" s="13" t="str">
        <f t="shared" si="1879"/>
        <v/>
      </c>
      <c r="L2909" s="65" t="str">
        <f t="shared" ref="L2909:Z2909" si="3829">if($E2909="","",if($E2909="Injured",if(and(L$1=year(today()),L$1&lt;=$I2909,L$1&gt;=$H2909),0,if(and(L$1&lt;=$I2909,L$1&gt;=$H2909),$F2909,"")),if($E2909="Dropped",if(and(L$1&lt;=$I2909,L$1&gt;=$H2909),if(Year($D2909)=L$1,$F2909*0.8,if((year($D2909)+1)=L$1,$F2909*0.6,$F2909*0.4)) ,""),if($E2909="Minors",0,if($E2909="FA Contract",if(and(L$1&lt;=$I2909,L$1&gt;=$H2909),$F2909,""),if($E2909="YP Contract",if(L$1=$H2909,500000,if(L$1=($H2909+1),1000000,if(L$1=($H2909+2),1500000,"")))))))))</f>
        <v/>
      </c>
      <c r="M2909" s="65" t="str">
        <f t="shared" si="3829"/>
        <v/>
      </c>
      <c r="N2909" s="65" t="str">
        <f t="shared" si="3829"/>
        <v/>
      </c>
      <c r="O2909" s="65" t="str">
        <f t="shared" si="3829"/>
        <v/>
      </c>
      <c r="P2909" s="65" t="str">
        <f t="shared" si="3829"/>
        <v/>
      </c>
      <c r="Q2909" s="65" t="str">
        <f t="shared" si="3829"/>
        <v/>
      </c>
      <c r="R2909" s="65" t="str">
        <f t="shared" si="3829"/>
        <v/>
      </c>
      <c r="S2909" s="65" t="str">
        <f t="shared" si="3829"/>
        <v/>
      </c>
      <c r="T2909" s="65" t="str">
        <f t="shared" si="3829"/>
        <v/>
      </c>
      <c r="U2909" s="65" t="str">
        <f t="shared" si="3829"/>
        <v/>
      </c>
      <c r="V2909" s="65" t="str">
        <f t="shared" si="3829"/>
        <v/>
      </c>
      <c r="W2909" s="65" t="str">
        <f t="shared" si="3829"/>
        <v/>
      </c>
      <c r="X2909" s="65" t="str">
        <f t="shared" si="3829"/>
        <v/>
      </c>
      <c r="Y2909" s="65" t="str">
        <f t="shared" si="3829"/>
        <v/>
      </c>
      <c r="Z2909" s="65" t="str">
        <f t="shared" si="3829"/>
        <v/>
      </c>
    </row>
    <row r="2910">
      <c r="B2910" s="23"/>
      <c r="C2910" s="9"/>
      <c r="D2910" s="9"/>
      <c r="E2910" s="9"/>
      <c r="F2910" s="2"/>
      <c r="G2910" s="3"/>
      <c r="I2910" s="64" t="str">
        <f t="shared" si="4"/>
        <v/>
      </c>
      <c r="J2910" s="13" t="str">
        <f t="shared" si="1840"/>
        <v/>
      </c>
      <c r="K2910" s="13" t="str">
        <f t="shared" si="1879"/>
        <v/>
      </c>
      <c r="L2910" s="65" t="str">
        <f t="shared" ref="L2910:Z2910" si="3830">if($E2910="","",if($E2910="Injured",if(and(L$1=year(today()),L$1&lt;=$I2910,L$1&gt;=$H2910),0,if(and(L$1&lt;=$I2910,L$1&gt;=$H2910),$F2910,"")),if($E2910="Dropped",if(and(L$1&lt;=$I2910,L$1&gt;=$H2910),if(Year($D2910)=L$1,$F2910*0.8,if((year($D2910)+1)=L$1,$F2910*0.6,$F2910*0.4)) ,""),if($E2910="Minors",0,if($E2910="FA Contract",if(and(L$1&lt;=$I2910,L$1&gt;=$H2910),$F2910,""),if($E2910="YP Contract",if(L$1=$H2910,500000,if(L$1=($H2910+1),1000000,if(L$1=($H2910+2),1500000,"")))))))))</f>
        <v/>
      </c>
      <c r="M2910" s="65" t="str">
        <f t="shared" si="3830"/>
        <v/>
      </c>
      <c r="N2910" s="65" t="str">
        <f t="shared" si="3830"/>
        <v/>
      </c>
      <c r="O2910" s="65" t="str">
        <f t="shared" si="3830"/>
        <v/>
      </c>
      <c r="P2910" s="65" t="str">
        <f t="shared" si="3830"/>
        <v/>
      </c>
      <c r="Q2910" s="65" t="str">
        <f t="shared" si="3830"/>
        <v/>
      </c>
      <c r="R2910" s="65" t="str">
        <f t="shared" si="3830"/>
        <v/>
      </c>
      <c r="S2910" s="65" t="str">
        <f t="shared" si="3830"/>
        <v/>
      </c>
      <c r="T2910" s="65" t="str">
        <f t="shared" si="3830"/>
        <v/>
      </c>
      <c r="U2910" s="65" t="str">
        <f t="shared" si="3830"/>
        <v/>
      </c>
      <c r="V2910" s="65" t="str">
        <f t="shared" si="3830"/>
        <v/>
      </c>
      <c r="W2910" s="65" t="str">
        <f t="shared" si="3830"/>
        <v/>
      </c>
      <c r="X2910" s="65" t="str">
        <f t="shared" si="3830"/>
        <v/>
      </c>
      <c r="Y2910" s="65" t="str">
        <f t="shared" si="3830"/>
        <v/>
      </c>
      <c r="Z2910" s="65" t="str">
        <f t="shared" si="3830"/>
        <v/>
      </c>
    </row>
    <row r="2911">
      <c r="B2911" s="23"/>
      <c r="C2911" s="9"/>
      <c r="D2911" s="9"/>
      <c r="E2911" s="9"/>
      <c r="F2911" s="2"/>
      <c r="G2911" s="3"/>
      <c r="I2911" s="64" t="str">
        <f t="shared" si="4"/>
        <v/>
      </c>
      <c r="J2911" s="13" t="str">
        <f t="shared" si="1840"/>
        <v/>
      </c>
      <c r="K2911" s="13" t="str">
        <f t="shared" si="1879"/>
        <v/>
      </c>
      <c r="L2911" s="65" t="str">
        <f t="shared" ref="L2911:Z2911" si="3831">if($E2911="","",if($E2911="Injured",if(and(L$1=year(today()),L$1&lt;=$I2911,L$1&gt;=$H2911),0,if(and(L$1&lt;=$I2911,L$1&gt;=$H2911),$F2911,"")),if($E2911="Dropped",if(and(L$1&lt;=$I2911,L$1&gt;=$H2911),if(Year($D2911)=L$1,$F2911*0.8,if((year($D2911)+1)=L$1,$F2911*0.6,$F2911*0.4)) ,""),if($E2911="Minors",0,if($E2911="FA Contract",if(and(L$1&lt;=$I2911,L$1&gt;=$H2911),$F2911,""),if($E2911="YP Contract",if(L$1=$H2911,500000,if(L$1=($H2911+1),1000000,if(L$1=($H2911+2),1500000,"")))))))))</f>
        <v/>
      </c>
      <c r="M2911" s="65" t="str">
        <f t="shared" si="3831"/>
        <v/>
      </c>
      <c r="N2911" s="65" t="str">
        <f t="shared" si="3831"/>
        <v/>
      </c>
      <c r="O2911" s="65" t="str">
        <f t="shared" si="3831"/>
        <v/>
      </c>
      <c r="P2911" s="65" t="str">
        <f t="shared" si="3831"/>
        <v/>
      </c>
      <c r="Q2911" s="65" t="str">
        <f t="shared" si="3831"/>
        <v/>
      </c>
      <c r="R2911" s="65" t="str">
        <f t="shared" si="3831"/>
        <v/>
      </c>
      <c r="S2911" s="65" t="str">
        <f t="shared" si="3831"/>
        <v/>
      </c>
      <c r="T2911" s="65" t="str">
        <f t="shared" si="3831"/>
        <v/>
      </c>
      <c r="U2911" s="65" t="str">
        <f t="shared" si="3831"/>
        <v/>
      </c>
      <c r="V2911" s="65" t="str">
        <f t="shared" si="3831"/>
        <v/>
      </c>
      <c r="W2911" s="65" t="str">
        <f t="shared" si="3831"/>
        <v/>
      </c>
      <c r="X2911" s="65" t="str">
        <f t="shared" si="3831"/>
        <v/>
      </c>
      <c r="Y2911" s="65" t="str">
        <f t="shared" si="3831"/>
        <v/>
      </c>
      <c r="Z2911" s="65" t="str">
        <f t="shared" si="3831"/>
        <v/>
      </c>
    </row>
    <row r="2912">
      <c r="B2912" s="23"/>
      <c r="C2912" s="9"/>
      <c r="D2912" s="9"/>
      <c r="E2912" s="9"/>
      <c r="F2912" s="2"/>
      <c r="G2912" s="3"/>
      <c r="I2912" s="64" t="str">
        <f t="shared" si="4"/>
        <v/>
      </c>
      <c r="J2912" s="13" t="str">
        <f t="shared" si="1840"/>
        <v/>
      </c>
      <c r="K2912" s="13" t="str">
        <f t="shared" si="1879"/>
        <v/>
      </c>
      <c r="L2912" s="65" t="str">
        <f t="shared" ref="L2912:Z2912" si="3832">if($E2912="","",if($E2912="Injured",if(and(L$1=year(today()),L$1&lt;=$I2912,L$1&gt;=$H2912),0,if(and(L$1&lt;=$I2912,L$1&gt;=$H2912),$F2912,"")),if($E2912="Dropped",if(and(L$1&lt;=$I2912,L$1&gt;=$H2912),if(Year($D2912)=L$1,$F2912*0.8,if((year($D2912)+1)=L$1,$F2912*0.6,$F2912*0.4)) ,""),if($E2912="Minors",0,if($E2912="FA Contract",if(and(L$1&lt;=$I2912,L$1&gt;=$H2912),$F2912,""),if($E2912="YP Contract",if(L$1=$H2912,500000,if(L$1=($H2912+1),1000000,if(L$1=($H2912+2),1500000,"")))))))))</f>
        <v/>
      </c>
      <c r="M2912" s="65" t="str">
        <f t="shared" si="3832"/>
        <v/>
      </c>
      <c r="N2912" s="65" t="str">
        <f t="shared" si="3832"/>
        <v/>
      </c>
      <c r="O2912" s="65" t="str">
        <f t="shared" si="3832"/>
        <v/>
      </c>
      <c r="P2912" s="65" t="str">
        <f t="shared" si="3832"/>
        <v/>
      </c>
      <c r="Q2912" s="65" t="str">
        <f t="shared" si="3832"/>
        <v/>
      </c>
      <c r="R2912" s="65" t="str">
        <f t="shared" si="3832"/>
        <v/>
      </c>
      <c r="S2912" s="65" t="str">
        <f t="shared" si="3832"/>
        <v/>
      </c>
      <c r="T2912" s="65" t="str">
        <f t="shared" si="3832"/>
        <v/>
      </c>
      <c r="U2912" s="65" t="str">
        <f t="shared" si="3832"/>
        <v/>
      </c>
      <c r="V2912" s="65" t="str">
        <f t="shared" si="3832"/>
        <v/>
      </c>
      <c r="W2912" s="65" t="str">
        <f t="shared" si="3832"/>
        <v/>
      </c>
      <c r="X2912" s="65" t="str">
        <f t="shared" si="3832"/>
        <v/>
      </c>
      <c r="Y2912" s="65" t="str">
        <f t="shared" si="3832"/>
        <v/>
      </c>
      <c r="Z2912" s="65" t="str">
        <f t="shared" si="3832"/>
        <v/>
      </c>
    </row>
    <row r="2913">
      <c r="B2913" s="23"/>
      <c r="C2913" s="9"/>
      <c r="D2913" s="9"/>
      <c r="E2913" s="9"/>
      <c r="F2913" s="2"/>
      <c r="G2913" s="3"/>
      <c r="I2913" s="64" t="str">
        <f t="shared" si="4"/>
        <v/>
      </c>
      <c r="J2913" s="13" t="str">
        <f t="shared" si="1840"/>
        <v/>
      </c>
      <c r="K2913" s="13" t="str">
        <f t="shared" si="1879"/>
        <v/>
      </c>
      <c r="L2913" s="65" t="str">
        <f t="shared" ref="L2913:Z2913" si="3833">if($E2913="","",if($E2913="Injured",if(and(L$1=year(today()),L$1&lt;=$I2913,L$1&gt;=$H2913),0,if(and(L$1&lt;=$I2913,L$1&gt;=$H2913),$F2913,"")),if($E2913="Dropped",if(and(L$1&lt;=$I2913,L$1&gt;=$H2913),if(Year($D2913)=L$1,$F2913*0.8,if((year($D2913)+1)=L$1,$F2913*0.6,$F2913*0.4)) ,""),if($E2913="Minors",0,if($E2913="FA Contract",if(and(L$1&lt;=$I2913,L$1&gt;=$H2913),$F2913,""),if($E2913="YP Contract",if(L$1=$H2913,500000,if(L$1=($H2913+1),1000000,if(L$1=($H2913+2),1500000,"")))))))))</f>
        <v/>
      </c>
      <c r="M2913" s="65" t="str">
        <f t="shared" si="3833"/>
        <v/>
      </c>
      <c r="N2913" s="65" t="str">
        <f t="shared" si="3833"/>
        <v/>
      </c>
      <c r="O2913" s="65" t="str">
        <f t="shared" si="3833"/>
        <v/>
      </c>
      <c r="P2913" s="65" t="str">
        <f t="shared" si="3833"/>
        <v/>
      </c>
      <c r="Q2913" s="65" t="str">
        <f t="shared" si="3833"/>
        <v/>
      </c>
      <c r="R2913" s="65" t="str">
        <f t="shared" si="3833"/>
        <v/>
      </c>
      <c r="S2913" s="65" t="str">
        <f t="shared" si="3833"/>
        <v/>
      </c>
      <c r="T2913" s="65" t="str">
        <f t="shared" si="3833"/>
        <v/>
      </c>
      <c r="U2913" s="65" t="str">
        <f t="shared" si="3833"/>
        <v/>
      </c>
      <c r="V2913" s="65" t="str">
        <f t="shared" si="3833"/>
        <v/>
      </c>
      <c r="W2913" s="65" t="str">
        <f t="shared" si="3833"/>
        <v/>
      </c>
      <c r="X2913" s="65" t="str">
        <f t="shared" si="3833"/>
        <v/>
      </c>
      <c r="Y2913" s="65" t="str">
        <f t="shared" si="3833"/>
        <v/>
      </c>
      <c r="Z2913" s="65" t="str">
        <f t="shared" si="3833"/>
        <v/>
      </c>
    </row>
    <row r="2914">
      <c r="B2914" s="23"/>
      <c r="C2914" s="9"/>
      <c r="D2914" s="9"/>
      <c r="E2914" s="9"/>
      <c r="F2914" s="2"/>
      <c r="G2914" s="3"/>
      <c r="I2914" s="64" t="str">
        <f t="shared" si="4"/>
        <v/>
      </c>
      <c r="J2914" s="13" t="str">
        <f t="shared" si="1840"/>
        <v/>
      </c>
      <c r="K2914" s="13" t="str">
        <f t="shared" si="1879"/>
        <v/>
      </c>
      <c r="L2914" s="65" t="str">
        <f t="shared" ref="L2914:Z2914" si="3834">if($E2914="","",if($E2914="Injured",if(and(L$1=year(today()),L$1&lt;=$I2914,L$1&gt;=$H2914),0,if(and(L$1&lt;=$I2914,L$1&gt;=$H2914),$F2914,"")),if($E2914="Dropped",if(and(L$1&lt;=$I2914,L$1&gt;=$H2914),if(Year($D2914)=L$1,$F2914*0.8,if((year($D2914)+1)=L$1,$F2914*0.6,$F2914*0.4)) ,""),if($E2914="Minors",0,if($E2914="FA Contract",if(and(L$1&lt;=$I2914,L$1&gt;=$H2914),$F2914,""),if($E2914="YP Contract",if(L$1=$H2914,500000,if(L$1=($H2914+1),1000000,if(L$1=($H2914+2),1500000,"")))))))))</f>
        <v/>
      </c>
      <c r="M2914" s="65" t="str">
        <f t="shared" si="3834"/>
        <v/>
      </c>
      <c r="N2914" s="65" t="str">
        <f t="shared" si="3834"/>
        <v/>
      </c>
      <c r="O2914" s="65" t="str">
        <f t="shared" si="3834"/>
        <v/>
      </c>
      <c r="P2914" s="65" t="str">
        <f t="shared" si="3834"/>
        <v/>
      </c>
      <c r="Q2914" s="65" t="str">
        <f t="shared" si="3834"/>
        <v/>
      </c>
      <c r="R2914" s="65" t="str">
        <f t="shared" si="3834"/>
        <v/>
      </c>
      <c r="S2914" s="65" t="str">
        <f t="shared" si="3834"/>
        <v/>
      </c>
      <c r="T2914" s="65" t="str">
        <f t="shared" si="3834"/>
        <v/>
      </c>
      <c r="U2914" s="65" t="str">
        <f t="shared" si="3834"/>
        <v/>
      </c>
      <c r="V2914" s="65" t="str">
        <f t="shared" si="3834"/>
        <v/>
      </c>
      <c r="W2914" s="65" t="str">
        <f t="shared" si="3834"/>
        <v/>
      </c>
      <c r="X2914" s="65" t="str">
        <f t="shared" si="3834"/>
        <v/>
      </c>
      <c r="Y2914" s="65" t="str">
        <f t="shared" si="3834"/>
        <v/>
      </c>
      <c r="Z2914" s="65" t="str">
        <f t="shared" si="3834"/>
        <v/>
      </c>
    </row>
    <row r="2915">
      <c r="B2915" s="23"/>
      <c r="C2915" s="9"/>
      <c r="D2915" s="9"/>
      <c r="E2915" s="9"/>
      <c r="F2915" s="2"/>
      <c r="G2915" s="3"/>
      <c r="I2915" s="64" t="str">
        <f t="shared" si="4"/>
        <v/>
      </c>
      <c r="J2915" s="13" t="str">
        <f t="shared" si="1840"/>
        <v/>
      </c>
      <c r="K2915" s="13" t="str">
        <f t="shared" si="1879"/>
        <v/>
      </c>
      <c r="L2915" s="65" t="str">
        <f t="shared" ref="L2915:Z2915" si="3835">if($E2915="","",if($E2915="Injured",if(and(L$1=year(today()),L$1&lt;=$I2915,L$1&gt;=$H2915),0,if(and(L$1&lt;=$I2915,L$1&gt;=$H2915),$F2915,"")),if($E2915="Dropped",if(and(L$1&lt;=$I2915,L$1&gt;=$H2915),if(Year($D2915)=L$1,$F2915*0.8,if((year($D2915)+1)=L$1,$F2915*0.6,$F2915*0.4)) ,""),if($E2915="Minors",0,if($E2915="FA Contract",if(and(L$1&lt;=$I2915,L$1&gt;=$H2915),$F2915,""),if($E2915="YP Contract",if(L$1=$H2915,500000,if(L$1=($H2915+1),1000000,if(L$1=($H2915+2),1500000,"")))))))))</f>
        <v/>
      </c>
      <c r="M2915" s="65" t="str">
        <f t="shared" si="3835"/>
        <v/>
      </c>
      <c r="N2915" s="65" t="str">
        <f t="shared" si="3835"/>
        <v/>
      </c>
      <c r="O2915" s="65" t="str">
        <f t="shared" si="3835"/>
        <v/>
      </c>
      <c r="P2915" s="65" t="str">
        <f t="shared" si="3835"/>
        <v/>
      </c>
      <c r="Q2915" s="65" t="str">
        <f t="shared" si="3835"/>
        <v/>
      </c>
      <c r="R2915" s="65" t="str">
        <f t="shared" si="3835"/>
        <v/>
      </c>
      <c r="S2915" s="65" t="str">
        <f t="shared" si="3835"/>
        <v/>
      </c>
      <c r="T2915" s="65" t="str">
        <f t="shared" si="3835"/>
        <v/>
      </c>
      <c r="U2915" s="65" t="str">
        <f t="shared" si="3835"/>
        <v/>
      </c>
      <c r="V2915" s="65" t="str">
        <f t="shared" si="3835"/>
        <v/>
      </c>
      <c r="W2915" s="65" t="str">
        <f t="shared" si="3835"/>
        <v/>
      </c>
      <c r="X2915" s="65" t="str">
        <f t="shared" si="3835"/>
        <v/>
      </c>
      <c r="Y2915" s="65" t="str">
        <f t="shared" si="3835"/>
        <v/>
      </c>
      <c r="Z2915" s="65" t="str">
        <f t="shared" si="3835"/>
        <v/>
      </c>
    </row>
    <row r="2916">
      <c r="B2916" s="23"/>
      <c r="C2916" s="9"/>
      <c r="D2916" s="9"/>
      <c r="E2916" s="9"/>
      <c r="F2916" s="2"/>
      <c r="G2916" s="3"/>
      <c r="I2916" s="64" t="str">
        <f t="shared" si="4"/>
        <v/>
      </c>
      <c r="J2916" s="13" t="str">
        <f t="shared" si="1840"/>
        <v/>
      </c>
      <c r="K2916" s="13" t="str">
        <f t="shared" si="1879"/>
        <v/>
      </c>
      <c r="L2916" s="65" t="str">
        <f t="shared" ref="L2916:Z2916" si="3836">if($E2916="","",if($E2916="Injured",if(and(L$1=year(today()),L$1&lt;=$I2916,L$1&gt;=$H2916),0,if(and(L$1&lt;=$I2916,L$1&gt;=$H2916),$F2916,"")),if($E2916="Dropped",if(and(L$1&lt;=$I2916,L$1&gt;=$H2916),if(Year($D2916)=L$1,$F2916*0.8,if((year($D2916)+1)=L$1,$F2916*0.6,$F2916*0.4)) ,""),if($E2916="Minors",0,if($E2916="FA Contract",if(and(L$1&lt;=$I2916,L$1&gt;=$H2916),$F2916,""),if($E2916="YP Contract",if(L$1=$H2916,500000,if(L$1=($H2916+1),1000000,if(L$1=($H2916+2),1500000,"")))))))))</f>
        <v/>
      </c>
      <c r="M2916" s="65" t="str">
        <f t="shared" si="3836"/>
        <v/>
      </c>
      <c r="N2916" s="65" t="str">
        <f t="shared" si="3836"/>
        <v/>
      </c>
      <c r="O2916" s="65" t="str">
        <f t="shared" si="3836"/>
        <v/>
      </c>
      <c r="P2916" s="65" t="str">
        <f t="shared" si="3836"/>
        <v/>
      </c>
      <c r="Q2916" s="65" t="str">
        <f t="shared" si="3836"/>
        <v/>
      </c>
      <c r="R2916" s="65" t="str">
        <f t="shared" si="3836"/>
        <v/>
      </c>
      <c r="S2916" s="65" t="str">
        <f t="shared" si="3836"/>
        <v/>
      </c>
      <c r="T2916" s="65" t="str">
        <f t="shared" si="3836"/>
        <v/>
      </c>
      <c r="U2916" s="65" t="str">
        <f t="shared" si="3836"/>
        <v/>
      </c>
      <c r="V2916" s="65" t="str">
        <f t="shared" si="3836"/>
        <v/>
      </c>
      <c r="W2916" s="65" t="str">
        <f t="shared" si="3836"/>
        <v/>
      </c>
      <c r="X2916" s="65" t="str">
        <f t="shared" si="3836"/>
        <v/>
      </c>
      <c r="Y2916" s="65" t="str">
        <f t="shared" si="3836"/>
        <v/>
      </c>
      <c r="Z2916" s="65" t="str">
        <f t="shared" si="3836"/>
        <v/>
      </c>
    </row>
    <row r="2917">
      <c r="B2917" s="23"/>
      <c r="C2917" s="9"/>
      <c r="D2917" s="9"/>
      <c r="E2917" s="9"/>
      <c r="F2917" s="2"/>
      <c r="G2917" s="3"/>
      <c r="I2917" s="64" t="str">
        <f t="shared" si="4"/>
        <v/>
      </c>
      <c r="J2917" s="13" t="str">
        <f t="shared" si="1840"/>
        <v/>
      </c>
      <c r="K2917" s="13" t="str">
        <f t="shared" si="1879"/>
        <v/>
      </c>
      <c r="L2917" s="65" t="str">
        <f t="shared" ref="L2917:Z2917" si="3837">if($E2917="","",if($E2917="Injured",if(and(L$1=year(today()),L$1&lt;=$I2917,L$1&gt;=$H2917),0,if(and(L$1&lt;=$I2917,L$1&gt;=$H2917),$F2917,"")),if($E2917="Dropped",if(and(L$1&lt;=$I2917,L$1&gt;=$H2917),if(Year($D2917)=L$1,$F2917*0.8,if((year($D2917)+1)=L$1,$F2917*0.6,$F2917*0.4)) ,""),if($E2917="Minors",0,if($E2917="FA Contract",if(and(L$1&lt;=$I2917,L$1&gt;=$H2917),$F2917,""),if($E2917="YP Contract",if(L$1=$H2917,500000,if(L$1=($H2917+1),1000000,if(L$1=($H2917+2),1500000,"")))))))))</f>
        <v/>
      </c>
      <c r="M2917" s="65" t="str">
        <f t="shared" si="3837"/>
        <v/>
      </c>
      <c r="N2917" s="65" t="str">
        <f t="shared" si="3837"/>
        <v/>
      </c>
      <c r="O2917" s="65" t="str">
        <f t="shared" si="3837"/>
        <v/>
      </c>
      <c r="P2917" s="65" t="str">
        <f t="shared" si="3837"/>
        <v/>
      </c>
      <c r="Q2917" s="65" t="str">
        <f t="shared" si="3837"/>
        <v/>
      </c>
      <c r="R2917" s="65" t="str">
        <f t="shared" si="3837"/>
        <v/>
      </c>
      <c r="S2917" s="65" t="str">
        <f t="shared" si="3837"/>
        <v/>
      </c>
      <c r="T2917" s="65" t="str">
        <f t="shared" si="3837"/>
        <v/>
      </c>
      <c r="U2917" s="65" t="str">
        <f t="shared" si="3837"/>
        <v/>
      </c>
      <c r="V2917" s="65" t="str">
        <f t="shared" si="3837"/>
        <v/>
      </c>
      <c r="W2917" s="65" t="str">
        <f t="shared" si="3837"/>
        <v/>
      </c>
      <c r="X2917" s="65" t="str">
        <f t="shared" si="3837"/>
        <v/>
      </c>
      <c r="Y2917" s="65" t="str">
        <f t="shared" si="3837"/>
        <v/>
      </c>
      <c r="Z2917" s="65" t="str">
        <f t="shared" si="3837"/>
        <v/>
      </c>
    </row>
    <row r="2918">
      <c r="B2918" s="23"/>
      <c r="C2918" s="9"/>
      <c r="D2918" s="9"/>
      <c r="E2918" s="9"/>
      <c r="F2918" s="2"/>
      <c r="G2918" s="3"/>
      <c r="I2918" s="64" t="str">
        <f t="shared" si="4"/>
        <v/>
      </c>
      <c r="J2918" s="13" t="str">
        <f t="shared" si="1840"/>
        <v/>
      </c>
      <c r="K2918" s="13" t="str">
        <f t="shared" si="1879"/>
        <v/>
      </c>
      <c r="L2918" s="65" t="str">
        <f t="shared" ref="L2918:Z2918" si="3838">if($E2918="","",if($E2918="Injured",if(and(L$1=year(today()),L$1&lt;=$I2918,L$1&gt;=$H2918),0,if(and(L$1&lt;=$I2918,L$1&gt;=$H2918),$F2918,"")),if($E2918="Dropped",if(and(L$1&lt;=$I2918,L$1&gt;=$H2918),if(Year($D2918)=L$1,$F2918*0.8,if((year($D2918)+1)=L$1,$F2918*0.6,$F2918*0.4)) ,""),if($E2918="Minors",0,if($E2918="FA Contract",if(and(L$1&lt;=$I2918,L$1&gt;=$H2918),$F2918,""),if($E2918="YP Contract",if(L$1=$H2918,500000,if(L$1=($H2918+1),1000000,if(L$1=($H2918+2),1500000,"")))))))))</f>
        <v/>
      </c>
      <c r="M2918" s="65" t="str">
        <f t="shared" si="3838"/>
        <v/>
      </c>
      <c r="N2918" s="65" t="str">
        <f t="shared" si="3838"/>
        <v/>
      </c>
      <c r="O2918" s="65" t="str">
        <f t="shared" si="3838"/>
        <v/>
      </c>
      <c r="P2918" s="65" t="str">
        <f t="shared" si="3838"/>
        <v/>
      </c>
      <c r="Q2918" s="65" t="str">
        <f t="shared" si="3838"/>
        <v/>
      </c>
      <c r="R2918" s="65" t="str">
        <f t="shared" si="3838"/>
        <v/>
      </c>
      <c r="S2918" s="65" t="str">
        <f t="shared" si="3838"/>
        <v/>
      </c>
      <c r="T2918" s="65" t="str">
        <f t="shared" si="3838"/>
        <v/>
      </c>
      <c r="U2918" s="65" t="str">
        <f t="shared" si="3838"/>
        <v/>
      </c>
      <c r="V2918" s="65" t="str">
        <f t="shared" si="3838"/>
        <v/>
      </c>
      <c r="W2918" s="65" t="str">
        <f t="shared" si="3838"/>
        <v/>
      </c>
      <c r="X2918" s="65" t="str">
        <f t="shared" si="3838"/>
        <v/>
      </c>
      <c r="Y2918" s="65" t="str">
        <f t="shared" si="3838"/>
        <v/>
      </c>
      <c r="Z2918" s="65" t="str">
        <f t="shared" si="3838"/>
        <v/>
      </c>
    </row>
    <row r="2919">
      <c r="B2919" s="23"/>
      <c r="C2919" s="9"/>
      <c r="D2919" s="9"/>
      <c r="E2919" s="9"/>
      <c r="F2919" s="2"/>
      <c r="G2919" s="3"/>
      <c r="I2919" s="64" t="str">
        <f t="shared" si="4"/>
        <v/>
      </c>
      <c r="J2919" s="13" t="str">
        <f t="shared" si="1840"/>
        <v/>
      </c>
      <c r="K2919" s="13" t="str">
        <f t="shared" si="1879"/>
        <v/>
      </c>
      <c r="L2919" s="65" t="str">
        <f t="shared" ref="L2919:Z2919" si="3839">if($E2919="","",if($E2919="Injured",if(and(L$1=year(today()),L$1&lt;=$I2919,L$1&gt;=$H2919),0,if(and(L$1&lt;=$I2919,L$1&gt;=$H2919),$F2919,"")),if($E2919="Dropped",if(and(L$1&lt;=$I2919,L$1&gt;=$H2919),if(Year($D2919)=L$1,$F2919*0.8,if((year($D2919)+1)=L$1,$F2919*0.6,$F2919*0.4)) ,""),if($E2919="Minors",0,if($E2919="FA Contract",if(and(L$1&lt;=$I2919,L$1&gt;=$H2919),$F2919,""),if($E2919="YP Contract",if(L$1=$H2919,500000,if(L$1=($H2919+1),1000000,if(L$1=($H2919+2),1500000,"")))))))))</f>
        <v/>
      </c>
      <c r="M2919" s="65" t="str">
        <f t="shared" si="3839"/>
        <v/>
      </c>
      <c r="N2919" s="65" t="str">
        <f t="shared" si="3839"/>
        <v/>
      </c>
      <c r="O2919" s="65" t="str">
        <f t="shared" si="3839"/>
        <v/>
      </c>
      <c r="P2919" s="65" t="str">
        <f t="shared" si="3839"/>
        <v/>
      </c>
      <c r="Q2919" s="65" t="str">
        <f t="shared" si="3839"/>
        <v/>
      </c>
      <c r="R2919" s="65" t="str">
        <f t="shared" si="3839"/>
        <v/>
      </c>
      <c r="S2919" s="65" t="str">
        <f t="shared" si="3839"/>
        <v/>
      </c>
      <c r="T2919" s="65" t="str">
        <f t="shared" si="3839"/>
        <v/>
      </c>
      <c r="U2919" s="65" t="str">
        <f t="shared" si="3839"/>
        <v/>
      </c>
      <c r="V2919" s="65" t="str">
        <f t="shared" si="3839"/>
        <v/>
      </c>
      <c r="W2919" s="65" t="str">
        <f t="shared" si="3839"/>
        <v/>
      </c>
      <c r="X2919" s="65" t="str">
        <f t="shared" si="3839"/>
        <v/>
      </c>
      <c r="Y2919" s="65" t="str">
        <f t="shared" si="3839"/>
        <v/>
      </c>
      <c r="Z2919" s="65" t="str">
        <f t="shared" si="3839"/>
        <v/>
      </c>
    </row>
    <row r="2920">
      <c r="B2920" s="23"/>
      <c r="C2920" s="9"/>
      <c r="D2920" s="9"/>
      <c r="E2920" s="9"/>
      <c r="F2920" s="2"/>
      <c r="G2920" s="3"/>
      <c r="I2920" s="64" t="str">
        <f t="shared" si="4"/>
        <v/>
      </c>
      <c r="J2920" s="13" t="str">
        <f t="shared" si="1840"/>
        <v/>
      </c>
      <c r="K2920" s="13" t="str">
        <f t="shared" si="1879"/>
        <v/>
      </c>
      <c r="L2920" s="65" t="str">
        <f t="shared" ref="L2920:Z2920" si="3840">if($E2920="","",if($E2920="Injured",if(and(L$1=year(today()),L$1&lt;=$I2920,L$1&gt;=$H2920),0,if(and(L$1&lt;=$I2920,L$1&gt;=$H2920),$F2920,"")),if($E2920="Dropped",if(and(L$1&lt;=$I2920,L$1&gt;=$H2920),if(Year($D2920)=L$1,$F2920*0.8,if((year($D2920)+1)=L$1,$F2920*0.6,$F2920*0.4)) ,""),if($E2920="Minors",0,if($E2920="FA Contract",if(and(L$1&lt;=$I2920,L$1&gt;=$H2920),$F2920,""),if($E2920="YP Contract",if(L$1=$H2920,500000,if(L$1=($H2920+1),1000000,if(L$1=($H2920+2),1500000,"")))))))))</f>
        <v/>
      </c>
      <c r="M2920" s="65" t="str">
        <f t="shared" si="3840"/>
        <v/>
      </c>
      <c r="N2920" s="65" t="str">
        <f t="shared" si="3840"/>
        <v/>
      </c>
      <c r="O2920" s="65" t="str">
        <f t="shared" si="3840"/>
        <v/>
      </c>
      <c r="P2920" s="65" t="str">
        <f t="shared" si="3840"/>
        <v/>
      </c>
      <c r="Q2920" s="65" t="str">
        <f t="shared" si="3840"/>
        <v/>
      </c>
      <c r="R2920" s="65" t="str">
        <f t="shared" si="3840"/>
        <v/>
      </c>
      <c r="S2920" s="65" t="str">
        <f t="shared" si="3840"/>
        <v/>
      </c>
      <c r="T2920" s="65" t="str">
        <f t="shared" si="3840"/>
        <v/>
      </c>
      <c r="U2920" s="65" t="str">
        <f t="shared" si="3840"/>
        <v/>
      </c>
      <c r="V2920" s="65" t="str">
        <f t="shared" si="3840"/>
        <v/>
      </c>
      <c r="W2920" s="65" t="str">
        <f t="shared" si="3840"/>
        <v/>
      </c>
      <c r="X2920" s="65" t="str">
        <f t="shared" si="3840"/>
        <v/>
      </c>
      <c r="Y2920" s="65" t="str">
        <f t="shared" si="3840"/>
        <v/>
      </c>
      <c r="Z2920" s="65" t="str">
        <f t="shared" si="3840"/>
        <v/>
      </c>
    </row>
    <row r="2921">
      <c r="B2921" s="23"/>
      <c r="C2921" s="9"/>
      <c r="D2921" s="9"/>
      <c r="E2921" s="9"/>
      <c r="F2921" s="2"/>
      <c r="G2921" s="3"/>
      <c r="I2921" s="64" t="str">
        <f t="shared" si="4"/>
        <v/>
      </c>
      <c r="J2921" s="13" t="str">
        <f t="shared" si="1840"/>
        <v/>
      </c>
      <c r="K2921" s="13" t="str">
        <f t="shared" si="1879"/>
        <v/>
      </c>
      <c r="L2921" s="65" t="str">
        <f t="shared" ref="L2921:Z2921" si="3841">if($E2921="","",if($E2921="Injured",if(and(L$1=year(today()),L$1&lt;=$I2921,L$1&gt;=$H2921),0,if(and(L$1&lt;=$I2921,L$1&gt;=$H2921),$F2921,"")),if($E2921="Dropped",if(and(L$1&lt;=$I2921,L$1&gt;=$H2921),if(Year($D2921)=L$1,$F2921*0.8,if((year($D2921)+1)=L$1,$F2921*0.6,$F2921*0.4)) ,""),if($E2921="Minors",0,if($E2921="FA Contract",if(and(L$1&lt;=$I2921,L$1&gt;=$H2921),$F2921,""),if($E2921="YP Contract",if(L$1=$H2921,500000,if(L$1=($H2921+1),1000000,if(L$1=($H2921+2),1500000,"")))))))))</f>
        <v/>
      </c>
      <c r="M2921" s="65" t="str">
        <f t="shared" si="3841"/>
        <v/>
      </c>
      <c r="N2921" s="65" t="str">
        <f t="shared" si="3841"/>
        <v/>
      </c>
      <c r="O2921" s="65" t="str">
        <f t="shared" si="3841"/>
        <v/>
      </c>
      <c r="P2921" s="65" t="str">
        <f t="shared" si="3841"/>
        <v/>
      </c>
      <c r="Q2921" s="65" t="str">
        <f t="shared" si="3841"/>
        <v/>
      </c>
      <c r="R2921" s="65" t="str">
        <f t="shared" si="3841"/>
        <v/>
      </c>
      <c r="S2921" s="65" t="str">
        <f t="shared" si="3841"/>
        <v/>
      </c>
      <c r="T2921" s="65" t="str">
        <f t="shared" si="3841"/>
        <v/>
      </c>
      <c r="U2921" s="65" t="str">
        <f t="shared" si="3841"/>
        <v/>
      </c>
      <c r="V2921" s="65" t="str">
        <f t="shared" si="3841"/>
        <v/>
      </c>
      <c r="W2921" s="65" t="str">
        <f t="shared" si="3841"/>
        <v/>
      </c>
      <c r="X2921" s="65" t="str">
        <f t="shared" si="3841"/>
        <v/>
      </c>
      <c r="Y2921" s="65" t="str">
        <f t="shared" si="3841"/>
        <v/>
      </c>
      <c r="Z2921" s="65" t="str">
        <f t="shared" si="3841"/>
        <v/>
      </c>
    </row>
    <row r="2922">
      <c r="B2922" s="23"/>
      <c r="C2922" s="9"/>
      <c r="D2922" s="9"/>
      <c r="E2922" s="9"/>
      <c r="F2922" s="2"/>
      <c r="G2922" s="3"/>
      <c r="I2922" s="64" t="str">
        <f t="shared" si="4"/>
        <v/>
      </c>
      <c r="J2922" s="13" t="str">
        <f t="shared" si="1840"/>
        <v/>
      </c>
      <c r="K2922" s="13" t="str">
        <f t="shared" si="1879"/>
        <v/>
      </c>
      <c r="L2922" s="65" t="str">
        <f t="shared" ref="L2922:Z2922" si="3842">if($E2922="","",if($E2922="Injured",if(and(L$1=year(today()),L$1&lt;=$I2922,L$1&gt;=$H2922),0,if(and(L$1&lt;=$I2922,L$1&gt;=$H2922),$F2922,"")),if($E2922="Dropped",if(and(L$1&lt;=$I2922,L$1&gt;=$H2922),if(Year($D2922)=L$1,$F2922*0.8,if((year($D2922)+1)=L$1,$F2922*0.6,$F2922*0.4)) ,""),if($E2922="Minors",0,if($E2922="FA Contract",if(and(L$1&lt;=$I2922,L$1&gt;=$H2922),$F2922,""),if($E2922="YP Contract",if(L$1=$H2922,500000,if(L$1=($H2922+1),1000000,if(L$1=($H2922+2),1500000,"")))))))))</f>
        <v/>
      </c>
      <c r="M2922" s="65" t="str">
        <f t="shared" si="3842"/>
        <v/>
      </c>
      <c r="N2922" s="65" t="str">
        <f t="shared" si="3842"/>
        <v/>
      </c>
      <c r="O2922" s="65" t="str">
        <f t="shared" si="3842"/>
        <v/>
      </c>
      <c r="P2922" s="65" t="str">
        <f t="shared" si="3842"/>
        <v/>
      </c>
      <c r="Q2922" s="65" t="str">
        <f t="shared" si="3842"/>
        <v/>
      </c>
      <c r="R2922" s="65" t="str">
        <f t="shared" si="3842"/>
        <v/>
      </c>
      <c r="S2922" s="65" t="str">
        <f t="shared" si="3842"/>
        <v/>
      </c>
      <c r="T2922" s="65" t="str">
        <f t="shared" si="3842"/>
        <v/>
      </c>
      <c r="U2922" s="65" t="str">
        <f t="shared" si="3842"/>
        <v/>
      </c>
      <c r="V2922" s="65" t="str">
        <f t="shared" si="3842"/>
        <v/>
      </c>
      <c r="W2922" s="65" t="str">
        <f t="shared" si="3842"/>
        <v/>
      </c>
      <c r="X2922" s="65" t="str">
        <f t="shared" si="3842"/>
        <v/>
      </c>
      <c r="Y2922" s="65" t="str">
        <f t="shared" si="3842"/>
        <v/>
      </c>
      <c r="Z2922" s="65" t="str">
        <f t="shared" si="3842"/>
        <v/>
      </c>
    </row>
    <row r="2923">
      <c r="B2923" s="23"/>
      <c r="C2923" s="9"/>
      <c r="D2923" s="9"/>
      <c r="E2923" s="9"/>
      <c r="F2923" s="2"/>
      <c r="G2923" s="3"/>
      <c r="I2923" s="64" t="str">
        <f t="shared" si="4"/>
        <v/>
      </c>
      <c r="J2923" s="13" t="str">
        <f t="shared" si="1840"/>
        <v/>
      </c>
      <c r="K2923" s="13" t="str">
        <f t="shared" si="1879"/>
        <v/>
      </c>
      <c r="L2923" s="65" t="str">
        <f t="shared" ref="L2923:Z2923" si="3843">if($E2923="","",if($E2923="Injured",if(and(L$1=year(today()),L$1&lt;=$I2923,L$1&gt;=$H2923),0,if(and(L$1&lt;=$I2923,L$1&gt;=$H2923),$F2923,"")),if($E2923="Dropped",if(and(L$1&lt;=$I2923,L$1&gt;=$H2923),if(Year($D2923)=L$1,$F2923*0.8,if((year($D2923)+1)=L$1,$F2923*0.6,$F2923*0.4)) ,""),if($E2923="Minors",0,if($E2923="FA Contract",if(and(L$1&lt;=$I2923,L$1&gt;=$H2923),$F2923,""),if($E2923="YP Contract",if(L$1=$H2923,500000,if(L$1=($H2923+1),1000000,if(L$1=($H2923+2),1500000,"")))))))))</f>
        <v/>
      </c>
      <c r="M2923" s="65" t="str">
        <f t="shared" si="3843"/>
        <v/>
      </c>
      <c r="N2923" s="65" t="str">
        <f t="shared" si="3843"/>
        <v/>
      </c>
      <c r="O2923" s="65" t="str">
        <f t="shared" si="3843"/>
        <v/>
      </c>
      <c r="P2923" s="65" t="str">
        <f t="shared" si="3843"/>
        <v/>
      </c>
      <c r="Q2923" s="65" t="str">
        <f t="shared" si="3843"/>
        <v/>
      </c>
      <c r="R2923" s="65" t="str">
        <f t="shared" si="3843"/>
        <v/>
      </c>
      <c r="S2923" s="65" t="str">
        <f t="shared" si="3843"/>
        <v/>
      </c>
      <c r="T2923" s="65" t="str">
        <f t="shared" si="3843"/>
        <v/>
      </c>
      <c r="U2923" s="65" t="str">
        <f t="shared" si="3843"/>
        <v/>
      </c>
      <c r="V2923" s="65" t="str">
        <f t="shared" si="3843"/>
        <v/>
      </c>
      <c r="W2923" s="65" t="str">
        <f t="shared" si="3843"/>
        <v/>
      </c>
      <c r="X2923" s="65" t="str">
        <f t="shared" si="3843"/>
        <v/>
      </c>
      <c r="Y2923" s="65" t="str">
        <f t="shared" si="3843"/>
        <v/>
      </c>
      <c r="Z2923" s="65" t="str">
        <f t="shared" si="3843"/>
        <v/>
      </c>
    </row>
    <row r="2924">
      <c r="B2924" s="23"/>
      <c r="C2924" s="9"/>
      <c r="D2924" s="9"/>
      <c r="E2924" s="9"/>
      <c r="F2924" s="2"/>
      <c r="G2924" s="3"/>
      <c r="I2924" s="64" t="str">
        <f t="shared" si="4"/>
        <v/>
      </c>
      <c r="J2924" s="13" t="str">
        <f t="shared" si="1840"/>
        <v/>
      </c>
      <c r="K2924" s="13" t="str">
        <f t="shared" si="1879"/>
        <v/>
      </c>
      <c r="L2924" s="65" t="str">
        <f t="shared" ref="L2924:Z2924" si="3844">if($E2924="","",if($E2924="Injured",if(and(L$1=year(today()),L$1&lt;=$I2924,L$1&gt;=$H2924),0,if(and(L$1&lt;=$I2924,L$1&gt;=$H2924),$F2924,"")),if($E2924="Dropped",if(and(L$1&lt;=$I2924,L$1&gt;=$H2924),if(Year($D2924)=L$1,$F2924*0.8,if((year($D2924)+1)=L$1,$F2924*0.6,$F2924*0.4)) ,""),if($E2924="Minors",0,if($E2924="FA Contract",if(and(L$1&lt;=$I2924,L$1&gt;=$H2924),$F2924,""),if($E2924="YP Contract",if(L$1=$H2924,500000,if(L$1=($H2924+1),1000000,if(L$1=($H2924+2),1500000,"")))))))))</f>
        <v/>
      </c>
      <c r="M2924" s="65" t="str">
        <f t="shared" si="3844"/>
        <v/>
      </c>
      <c r="N2924" s="65" t="str">
        <f t="shared" si="3844"/>
        <v/>
      </c>
      <c r="O2924" s="65" t="str">
        <f t="shared" si="3844"/>
        <v/>
      </c>
      <c r="P2924" s="65" t="str">
        <f t="shared" si="3844"/>
        <v/>
      </c>
      <c r="Q2924" s="65" t="str">
        <f t="shared" si="3844"/>
        <v/>
      </c>
      <c r="R2924" s="65" t="str">
        <f t="shared" si="3844"/>
        <v/>
      </c>
      <c r="S2924" s="65" t="str">
        <f t="shared" si="3844"/>
        <v/>
      </c>
      <c r="T2924" s="65" t="str">
        <f t="shared" si="3844"/>
        <v/>
      </c>
      <c r="U2924" s="65" t="str">
        <f t="shared" si="3844"/>
        <v/>
      </c>
      <c r="V2924" s="65" t="str">
        <f t="shared" si="3844"/>
        <v/>
      </c>
      <c r="W2924" s="65" t="str">
        <f t="shared" si="3844"/>
        <v/>
      </c>
      <c r="X2924" s="65" t="str">
        <f t="shared" si="3844"/>
        <v/>
      </c>
      <c r="Y2924" s="65" t="str">
        <f t="shared" si="3844"/>
        <v/>
      </c>
      <c r="Z2924" s="65" t="str">
        <f t="shared" si="3844"/>
        <v/>
      </c>
    </row>
    <row r="2925">
      <c r="B2925" s="23"/>
      <c r="C2925" s="9"/>
      <c r="D2925" s="9"/>
      <c r="E2925" s="9"/>
      <c r="F2925" s="2"/>
      <c r="G2925" s="3"/>
      <c r="I2925" s="64" t="str">
        <f t="shared" si="4"/>
        <v/>
      </c>
      <c r="J2925" s="13" t="str">
        <f t="shared" si="1840"/>
        <v/>
      </c>
      <c r="K2925" s="13" t="str">
        <f t="shared" si="1879"/>
        <v/>
      </c>
      <c r="L2925" s="65" t="str">
        <f t="shared" ref="L2925:Z2925" si="3845">if($E2925="","",if($E2925="Injured",if(and(L$1=year(today()),L$1&lt;=$I2925,L$1&gt;=$H2925),0,if(and(L$1&lt;=$I2925,L$1&gt;=$H2925),$F2925,"")),if($E2925="Dropped",if(and(L$1&lt;=$I2925,L$1&gt;=$H2925),if(Year($D2925)=L$1,$F2925*0.8,if((year($D2925)+1)=L$1,$F2925*0.6,$F2925*0.4)) ,""),if($E2925="Minors",0,if($E2925="FA Contract",if(and(L$1&lt;=$I2925,L$1&gt;=$H2925),$F2925,""),if($E2925="YP Contract",if(L$1=$H2925,500000,if(L$1=($H2925+1),1000000,if(L$1=($H2925+2),1500000,"")))))))))</f>
        <v/>
      </c>
      <c r="M2925" s="65" t="str">
        <f t="shared" si="3845"/>
        <v/>
      </c>
      <c r="N2925" s="65" t="str">
        <f t="shared" si="3845"/>
        <v/>
      </c>
      <c r="O2925" s="65" t="str">
        <f t="shared" si="3845"/>
        <v/>
      </c>
      <c r="P2925" s="65" t="str">
        <f t="shared" si="3845"/>
        <v/>
      </c>
      <c r="Q2925" s="65" t="str">
        <f t="shared" si="3845"/>
        <v/>
      </c>
      <c r="R2925" s="65" t="str">
        <f t="shared" si="3845"/>
        <v/>
      </c>
      <c r="S2925" s="65" t="str">
        <f t="shared" si="3845"/>
        <v/>
      </c>
      <c r="T2925" s="65" t="str">
        <f t="shared" si="3845"/>
        <v/>
      </c>
      <c r="U2925" s="65" t="str">
        <f t="shared" si="3845"/>
        <v/>
      </c>
      <c r="V2925" s="65" t="str">
        <f t="shared" si="3845"/>
        <v/>
      </c>
      <c r="W2925" s="65" t="str">
        <f t="shared" si="3845"/>
        <v/>
      </c>
      <c r="X2925" s="65" t="str">
        <f t="shared" si="3845"/>
        <v/>
      </c>
      <c r="Y2925" s="65" t="str">
        <f t="shared" si="3845"/>
        <v/>
      </c>
      <c r="Z2925" s="65" t="str">
        <f t="shared" si="3845"/>
        <v/>
      </c>
    </row>
    <row r="2926">
      <c r="B2926" s="23"/>
      <c r="C2926" s="9"/>
      <c r="D2926" s="9"/>
      <c r="E2926" s="9"/>
      <c r="F2926" s="2"/>
      <c r="G2926" s="3"/>
      <c r="I2926" s="64" t="str">
        <f t="shared" si="4"/>
        <v/>
      </c>
      <c r="J2926" s="13" t="str">
        <f t="shared" si="1840"/>
        <v/>
      </c>
      <c r="K2926" s="13" t="str">
        <f t="shared" si="1879"/>
        <v/>
      </c>
      <c r="L2926" s="65" t="str">
        <f t="shared" ref="L2926:Z2926" si="3846">if($E2926="","",if($E2926="Injured",if(and(L$1=year(today()),L$1&lt;=$I2926,L$1&gt;=$H2926),0,if(and(L$1&lt;=$I2926,L$1&gt;=$H2926),$F2926,"")),if($E2926="Dropped",if(and(L$1&lt;=$I2926,L$1&gt;=$H2926),if(Year($D2926)=L$1,$F2926*0.8,if((year($D2926)+1)=L$1,$F2926*0.6,$F2926*0.4)) ,""),if($E2926="Minors",0,if($E2926="FA Contract",if(and(L$1&lt;=$I2926,L$1&gt;=$H2926),$F2926,""),if($E2926="YP Contract",if(L$1=$H2926,500000,if(L$1=($H2926+1),1000000,if(L$1=($H2926+2),1500000,"")))))))))</f>
        <v/>
      </c>
      <c r="M2926" s="65" t="str">
        <f t="shared" si="3846"/>
        <v/>
      </c>
      <c r="N2926" s="65" t="str">
        <f t="shared" si="3846"/>
        <v/>
      </c>
      <c r="O2926" s="65" t="str">
        <f t="shared" si="3846"/>
        <v/>
      </c>
      <c r="P2926" s="65" t="str">
        <f t="shared" si="3846"/>
        <v/>
      </c>
      <c r="Q2926" s="65" t="str">
        <f t="shared" si="3846"/>
        <v/>
      </c>
      <c r="R2926" s="65" t="str">
        <f t="shared" si="3846"/>
        <v/>
      </c>
      <c r="S2926" s="65" t="str">
        <f t="shared" si="3846"/>
        <v/>
      </c>
      <c r="T2926" s="65" t="str">
        <f t="shared" si="3846"/>
        <v/>
      </c>
      <c r="U2926" s="65" t="str">
        <f t="shared" si="3846"/>
        <v/>
      </c>
      <c r="V2926" s="65" t="str">
        <f t="shared" si="3846"/>
        <v/>
      </c>
      <c r="W2926" s="65" t="str">
        <f t="shared" si="3846"/>
        <v/>
      </c>
      <c r="X2926" s="65" t="str">
        <f t="shared" si="3846"/>
        <v/>
      </c>
      <c r="Y2926" s="65" t="str">
        <f t="shared" si="3846"/>
        <v/>
      </c>
      <c r="Z2926" s="65" t="str">
        <f t="shared" si="3846"/>
        <v/>
      </c>
    </row>
    <row r="2927">
      <c r="B2927" s="23"/>
      <c r="C2927" s="9"/>
      <c r="D2927" s="9"/>
      <c r="E2927" s="9"/>
      <c r="F2927" s="2"/>
      <c r="G2927" s="3"/>
      <c r="I2927" s="64" t="str">
        <f t="shared" si="4"/>
        <v/>
      </c>
      <c r="J2927" s="13" t="str">
        <f t="shared" si="1840"/>
        <v/>
      </c>
      <c r="K2927" s="13" t="str">
        <f t="shared" si="1879"/>
        <v/>
      </c>
      <c r="L2927" s="65" t="str">
        <f t="shared" ref="L2927:Z2927" si="3847">if($E2927="","",if($E2927="Injured",if(and(L$1=year(today()),L$1&lt;=$I2927,L$1&gt;=$H2927),0,if(and(L$1&lt;=$I2927,L$1&gt;=$H2927),$F2927,"")),if($E2927="Dropped",if(and(L$1&lt;=$I2927,L$1&gt;=$H2927),if(Year($D2927)=L$1,$F2927*0.8,if((year($D2927)+1)=L$1,$F2927*0.6,$F2927*0.4)) ,""),if($E2927="Minors",0,if($E2927="FA Contract",if(and(L$1&lt;=$I2927,L$1&gt;=$H2927),$F2927,""),if($E2927="YP Contract",if(L$1=$H2927,500000,if(L$1=($H2927+1),1000000,if(L$1=($H2927+2),1500000,"")))))))))</f>
        <v/>
      </c>
      <c r="M2927" s="65" t="str">
        <f t="shared" si="3847"/>
        <v/>
      </c>
      <c r="N2927" s="65" t="str">
        <f t="shared" si="3847"/>
        <v/>
      </c>
      <c r="O2927" s="65" t="str">
        <f t="shared" si="3847"/>
        <v/>
      </c>
      <c r="P2927" s="65" t="str">
        <f t="shared" si="3847"/>
        <v/>
      </c>
      <c r="Q2927" s="65" t="str">
        <f t="shared" si="3847"/>
        <v/>
      </c>
      <c r="R2927" s="65" t="str">
        <f t="shared" si="3847"/>
        <v/>
      </c>
      <c r="S2927" s="65" t="str">
        <f t="shared" si="3847"/>
        <v/>
      </c>
      <c r="T2927" s="65" t="str">
        <f t="shared" si="3847"/>
        <v/>
      </c>
      <c r="U2927" s="65" t="str">
        <f t="shared" si="3847"/>
        <v/>
      </c>
      <c r="V2927" s="65" t="str">
        <f t="shared" si="3847"/>
        <v/>
      </c>
      <c r="W2927" s="65" t="str">
        <f t="shared" si="3847"/>
        <v/>
      </c>
      <c r="X2927" s="65" t="str">
        <f t="shared" si="3847"/>
        <v/>
      </c>
      <c r="Y2927" s="65" t="str">
        <f t="shared" si="3847"/>
        <v/>
      </c>
      <c r="Z2927" s="65" t="str">
        <f t="shared" si="3847"/>
        <v/>
      </c>
    </row>
    <row r="2928">
      <c r="B2928" s="23"/>
      <c r="C2928" s="9"/>
      <c r="D2928" s="9"/>
      <c r="E2928" s="9"/>
      <c r="F2928" s="2"/>
      <c r="G2928" s="3"/>
      <c r="I2928" s="64" t="str">
        <f t="shared" si="4"/>
        <v/>
      </c>
      <c r="J2928" s="13" t="str">
        <f t="shared" si="1840"/>
        <v/>
      </c>
      <c r="K2928" s="13" t="str">
        <f t="shared" si="1879"/>
        <v/>
      </c>
      <c r="L2928" s="65" t="str">
        <f t="shared" ref="L2928:Z2928" si="3848">if($E2928="","",if($E2928="Injured",if(and(L$1=year(today()),L$1&lt;=$I2928,L$1&gt;=$H2928),0,if(and(L$1&lt;=$I2928,L$1&gt;=$H2928),$F2928,"")),if($E2928="Dropped",if(and(L$1&lt;=$I2928,L$1&gt;=$H2928),if(Year($D2928)=L$1,$F2928*0.8,if((year($D2928)+1)=L$1,$F2928*0.6,$F2928*0.4)) ,""),if($E2928="Minors",0,if($E2928="FA Contract",if(and(L$1&lt;=$I2928,L$1&gt;=$H2928),$F2928,""),if($E2928="YP Contract",if(L$1=$H2928,500000,if(L$1=($H2928+1),1000000,if(L$1=($H2928+2),1500000,"")))))))))</f>
        <v/>
      </c>
      <c r="M2928" s="65" t="str">
        <f t="shared" si="3848"/>
        <v/>
      </c>
      <c r="N2928" s="65" t="str">
        <f t="shared" si="3848"/>
        <v/>
      </c>
      <c r="O2928" s="65" t="str">
        <f t="shared" si="3848"/>
        <v/>
      </c>
      <c r="P2928" s="65" t="str">
        <f t="shared" si="3848"/>
        <v/>
      </c>
      <c r="Q2928" s="65" t="str">
        <f t="shared" si="3848"/>
        <v/>
      </c>
      <c r="R2928" s="65" t="str">
        <f t="shared" si="3848"/>
        <v/>
      </c>
      <c r="S2928" s="65" t="str">
        <f t="shared" si="3848"/>
        <v/>
      </c>
      <c r="T2928" s="65" t="str">
        <f t="shared" si="3848"/>
        <v/>
      </c>
      <c r="U2928" s="65" t="str">
        <f t="shared" si="3848"/>
        <v/>
      </c>
      <c r="V2928" s="65" t="str">
        <f t="shared" si="3848"/>
        <v/>
      </c>
      <c r="W2928" s="65" t="str">
        <f t="shared" si="3848"/>
        <v/>
      </c>
      <c r="X2928" s="65" t="str">
        <f t="shared" si="3848"/>
        <v/>
      </c>
      <c r="Y2928" s="65" t="str">
        <f t="shared" si="3848"/>
        <v/>
      </c>
      <c r="Z2928" s="65" t="str">
        <f t="shared" si="3848"/>
        <v/>
      </c>
    </row>
    <row r="2929">
      <c r="B2929" s="23"/>
      <c r="C2929" s="9"/>
      <c r="D2929" s="9"/>
      <c r="E2929" s="9"/>
      <c r="F2929" s="2"/>
      <c r="G2929" s="3"/>
      <c r="I2929" s="64" t="str">
        <f t="shared" si="4"/>
        <v/>
      </c>
      <c r="J2929" s="13" t="str">
        <f t="shared" si="1840"/>
        <v/>
      </c>
      <c r="K2929" s="13" t="str">
        <f t="shared" si="1879"/>
        <v/>
      </c>
      <c r="L2929" s="65" t="str">
        <f t="shared" ref="L2929:Z2929" si="3849">if($E2929="","",if($E2929="Injured",if(and(L$1=year(today()),L$1&lt;=$I2929,L$1&gt;=$H2929),0,if(and(L$1&lt;=$I2929,L$1&gt;=$H2929),$F2929,"")),if($E2929="Dropped",if(and(L$1&lt;=$I2929,L$1&gt;=$H2929),if(Year($D2929)=L$1,$F2929*0.8,if((year($D2929)+1)=L$1,$F2929*0.6,$F2929*0.4)) ,""),if($E2929="Minors",0,if($E2929="FA Contract",if(and(L$1&lt;=$I2929,L$1&gt;=$H2929),$F2929,""),if($E2929="YP Contract",if(L$1=$H2929,500000,if(L$1=($H2929+1),1000000,if(L$1=($H2929+2),1500000,"")))))))))</f>
        <v/>
      </c>
      <c r="M2929" s="65" t="str">
        <f t="shared" si="3849"/>
        <v/>
      </c>
      <c r="N2929" s="65" t="str">
        <f t="shared" si="3849"/>
        <v/>
      </c>
      <c r="O2929" s="65" t="str">
        <f t="shared" si="3849"/>
        <v/>
      </c>
      <c r="P2929" s="65" t="str">
        <f t="shared" si="3849"/>
        <v/>
      </c>
      <c r="Q2929" s="65" t="str">
        <f t="shared" si="3849"/>
        <v/>
      </c>
      <c r="R2929" s="65" t="str">
        <f t="shared" si="3849"/>
        <v/>
      </c>
      <c r="S2929" s="65" t="str">
        <f t="shared" si="3849"/>
        <v/>
      </c>
      <c r="T2929" s="65" t="str">
        <f t="shared" si="3849"/>
        <v/>
      </c>
      <c r="U2929" s="65" t="str">
        <f t="shared" si="3849"/>
        <v/>
      </c>
      <c r="V2929" s="65" t="str">
        <f t="shared" si="3849"/>
        <v/>
      </c>
      <c r="W2929" s="65" t="str">
        <f t="shared" si="3849"/>
        <v/>
      </c>
      <c r="X2929" s="65" t="str">
        <f t="shared" si="3849"/>
        <v/>
      </c>
      <c r="Y2929" s="65" t="str">
        <f t="shared" si="3849"/>
        <v/>
      </c>
      <c r="Z2929" s="65" t="str">
        <f t="shared" si="3849"/>
        <v/>
      </c>
    </row>
    <row r="2930">
      <c r="B2930" s="23"/>
      <c r="C2930" s="9"/>
      <c r="D2930" s="9"/>
      <c r="E2930" s="9"/>
      <c r="F2930" s="2"/>
      <c r="G2930" s="3"/>
      <c r="I2930" s="64" t="str">
        <f t="shared" si="4"/>
        <v/>
      </c>
      <c r="J2930" s="13" t="str">
        <f t="shared" si="1840"/>
        <v/>
      </c>
      <c r="K2930" s="13" t="str">
        <f t="shared" si="1879"/>
        <v/>
      </c>
      <c r="L2930" s="65" t="str">
        <f t="shared" ref="L2930:Z2930" si="3850">if($E2930="","",if($E2930="Injured",if(and(L$1=year(today()),L$1&lt;=$I2930,L$1&gt;=$H2930),0,if(and(L$1&lt;=$I2930,L$1&gt;=$H2930),$F2930,"")),if($E2930="Dropped",if(and(L$1&lt;=$I2930,L$1&gt;=$H2930),if(Year($D2930)=L$1,$F2930*0.8,if((year($D2930)+1)=L$1,$F2930*0.6,$F2930*0.4)) ,""),if($E2930="Minors",0,if($E2930="FA Contract",if(and(L$1&lt;=$I2930,L$1&gt;=$H2930),$F2930,""),if($E2930="YP Contract",if(L$1=$H2930,500000,if(L$1=($H2930+1),1000000,if(L$1=($H2930+2),1500000,"")))))))))</f>
        <v/>
      </c>
      <c r="M2930" s="65" t="str">
        <f t="shared" si="3850"/>
        <v/>
      </c>
      <c r="N2930" s="65" t="str">
        <f t="shared" si="3850"/>
        <v/>
      </c>
      <c r="O2930" s="65" t="str">
        <f t="shared" si="3850"/>
        <v/>
      </c>
      <c r="P2930" s="65" t="str">
        <f t="shared" si="3850"/>
        <v/>
      </c>
      <c r="Q2930" s="65" t="str">
        <f t="shared" si="3850"/>
        <v/>
      </c>
      <c r="R2930" s="65" t="str">
        <f t="shared" si="3850"/>
        <v/>
      </c>
      <c r="S2930" s="65" t="str">
        <f t="shared" si="3850"/>
        <v/>
      </c>
      <c r="T2930" s="65" t="str">
        <f t="shared" si="3850"/>
        <v/>
      </c>
      <c r="U2930" s="65" t="str">
        <f t="shared" si="3850"/>
        <v/>
      </c>
      <c r="V2930" s="65" t="str">
        <f t="shared" si="3850"/>
        <v/>
      </c>
      <c r="W2930" s="65" t="str">
        <f t="shared" si="3850"/>
        <v/>
      </c>
      <c r="X2930" s="65" t="str">
        <f t="shared" si="3850"/>
        <v/>
      </c>
      <c r="Y2930" s="65" t="str">
        <f t="shared" si="3850"/>
        <v/>
      </c>
      <c r="Z2930" s="65" t="str">
        <f t="shared" si="3850"/>
        <v/>
      </c>
    </row>
    <row r="2931">
      <c r="B2931" s="23"/>
      <c r="C2931" s="9"/>
      <c r="D2931" s="9"/>
      <c r="E2931" s="9"/>
      <c r="F2931" s="2"/>
      <c r="G2931" s="3"/>
      <c r="I2931" s="64" t="str">
        <f t="shared" si="4"/>
        <v/>
      </c>
      <c r="J2931" s="13" t="str">
        <f t="shared" si="1840"/>
        <v/>
      </c>
      <c r="K2931" s="13" t="str">
        <f t="shared" si="1879"/>
        <v/>
      </c>
      <c r="L2931" s="65" t="str">
        <f t="shared" ref="L2931:Z2931" si="3851">if($E2931="","",if($E2931="Injured",if(and(L$1=year(today()),L$1&lt;=$I2931,L$1&gt;=$H2931),0,if(and(L$1&lt;=$I2931,L$1&gt;=$H2931),$F2931,"")),if($E2931="Dropped",if(and(L$1&lt;=$I2931,L$1&gt;=$H2931),if(Year($D2931)=L$1,$F2931*0.8,if((year($D2931)+1)=L$1,$F2931*0.6,$F2931*0.4)) ,""),if($E2931="Minors",0,if($E2931="FA Contract",if(and(L$1&lt;=$I2931,L$1&gt;=$H2931),$F2931,""),if($E2931="YP Contract",if(L$1=$H2931,500000,if(L$1=($H2931+1),1000000,if(L$1=($H2931+2),1500000,"")))))))))</f>
        <v/>
      </c>
      <c r="M2931" s="65" t="str">
        <f t="shared" si="3851"/>
        <v/>
      </c>
      <c r="N2931" s="65" t="str">
        <f t="shared" si="3851"/>
        <v/>
      </c>
      <c r="O2931" s="65" t="str">
        <f t="shared" si="3851"/>
        <v/>
      </c>
      <c r="P2931" s="65" t="str">
        <f t="shared" si="3851"/>
        <v/>
      </c>
      <c r="Q2931" s="65" t="str">
        <f t="shared" si="3851"/>
        <v/>
      </c>
      <c r="R2931" s="65" t="str">
        <f t="shared" si="3851"/>
        <v/>
      </c>
      <c r="S2931" s="65" t="str">
        <f t="shared" si="3851"/>
        <v/>
      </c>
      <c r="T2931" s="65" t="str">
        <f t="shared" si="3851"/>
        <v/>
      </c>
      <c r="U2931" s="65" t="str">
        <f t="shared" si="3851"/>
        <v/>
      </c>
      <c r="V2931" s="65" t="str">
        <f t="shared" si="3851"/>
        <v/>
      </c>
      <c r="W2931" s="65" t="str">
        <f t="shared" si="3851"/>
        <v/>
      </c>
      <c r="X2931" s="65" t="str">
        <f t="shared" si="3851"/>
        <v/>
      </c>
      <c r="Y2931" s="65" t="str">
        <f t="shared" si="3851"/>
        <v/>
      </c>
      <c r="Z2931" s="65" t="str">
        <f t="shared" si="3851"/>
        <v/>
      </c>
    </row>
    <row r="2932">
      <c r="B2932" s="23"/>
      <c r="C2932" s="9"/>
      <c r="D2932" s="9"/>
      <c r="E2932" s="9"/>
      <c r="F2932" s="2"/>
      <c r="G2932" s="3"/>
      <c r="I2932" s="64" t="str">
        <f t="shared" si="4"/>
        <v/>
      </c>
      <c r="J2932" s="13" t="str">
        <f t="shared" si="1840"/>
        <v/>
      </c>
      <c r="K2932" s="13" t="str">
        <f t="shared" si="1879"/>
        <v/>
      </c>
      <c r="L2932" s="65" t="str">
        <f t="shared" ref="L2932:Z2932" si="3852">if($E2932="","",if($E2932="Injured",if(and(L$1=year(today()),L$1&lt;=$I2932,L$1&gt;=$H2932),0,if(and(L$1&lt;=$I2932,L$1&gt;=$H2932),$F2932,"")),if($E2932="Dropped",if(and(L$1&lt;=$I2932,L$1&gt;=$H2932),if(Year($D2932)=L$1,$F2932*0.8,if((year($D2932)+1)=L$1,$F2932*0.6,$F2932*0.4)) ,""),if($E2932="Minors",0,if($E2932="FA Contract",if(and(L$1&lt;=$I2932,L$1&gt;=$H2932),$F2932,""),if($E2932="YP Contract",if(L$1=$H2932,500000,if(L$1=($H2932+1),1000000,if(L$1=($H2932+2),1500000,"")))))))))</f>
        <v/>
      </c>
      <c r="M2932" s="65" t="str">
        <f t="shared" si="3852"/>
        <v/>
      </c>
      <c r="N2932" s="65" t="str">
        <f t="shared" si="3852"/>
        <v/>
      </c>
      <c r="O2932" s="65" t="str">
        <f t="shared" si="3852"/>
        <v/>
      </c>
      <c r="P2932" s="65" t="str">
        <f t="shared" si="3852"/>
        <v/>
      </c>
      <c r="Q2932" s="65" t="str">
        <f t="shared" si="3852"/>
        <v/>
      </c>
      <c r="R2932" s="65" t="str">
        <f t="shared" si="3852"/>
        <v/>
      </c>
      <c r="S2932" s="65" t="str">
        <f t="shared" si="3852"/>
        <v/>
      </c>
      <c r="T2932" s="65" t="str">
        <f t="shared" si="3852"/>
        <v/>
      </c>
      <c r="U2932" s="65" t="str">
        <f t="shared" si="3852"/>
        <v/>
      </c>
      <c r="V2932" s="65" t="str">
        <f t="shared" si="3852"/>
        <v/>
      </c>
      <c r="W2932" s="65" t="str">
        <f t="shared" si="3852"/>
        <v/>
      </c>
      <c r="X2932" s="65" t="str">
        <f t="shared" si="3852"/>
        <v/>
      </c>
      <c r="Y2932" s="65" t="str">
        <f t="shared" si="3852"/>
        <v/>
      </c>
      <c r="Z2932" s="65" t="str">
        <f t="shared" si="3852"/>
        <v/>
      </c>
    </row>
    <row r="2933">
      <c r="B2933" s="23"/>
      <c r="C2933" s="9"/>
      <c r="D2933" s="9"/>
      <c r="E2933" s="9"/>
      <c r="F2933" s="2"/>
      <c r="G2933" s="3"/>
      <c r="I2933" s="64" t="str">
        <f t="shared" si="4"/>
        <v/>
      </c>
      <c r="J2933" s="13" t="str">
        <f t="shared" si="1840"/>
        <v/>
      </c>
      <c r="K2933" s="13" t="str">
        <f t="shared" si="1879"/>
        <v/>
      </c>
      <c r="L2933" s="65" t="str">
        <f t="shared" ref="L2933:Z2933" si="3853">if($E2933="","",if($E2933="Injured",if(and(L$1=year(today()),L$1&lt;=$I2933,L$1&gt;=$H2933),0,if(and(L$1&lt;=$I2933,L$1&gt;=$H2933),$F2933,"")),if($E2933="Dropped",if(and(L$1&lt;=$I2933,L$1&gt;=$H2933),if(Year($D2933)=L$1,$F2933*0.8,if((year($D2933)+1)=L$1,$F2933*0.6,$F2933*0.4)) ,""),if($E2933="Minors",0,if($E2933="FA Contract",if(and(L$1&lt;=$I2933,L$1&gt;=$H2933),$F2933,""),if($E2933="YP Contract",if(L$1=$H2933,500000,if(L$1=($H2933+1),1000000,if(L$1=($H2933+2),1500000,"")))))))))</f>
        <v/>
      </c>
      <c r="M2933" s="65" t="str">
        <f t="shared" si="3853"/>
        <v/>
      </c>
      <c r="N2933" s="65" t="str">
        <f t="shared" si="3853"/>
        <v/>
      </c>
      <c r="O2933" s="65" t="str">
        <f t="shared" si="3853"/>
        <v/>
      </c>
      <c r="P2933" s="65" t="str">
        <f t="shared" si="3853"/>
        <v/>
      </c>
      <c r="Q2933" s="65" t="str">
        <f t="shared" si="3853"/>
        <v/>
      </c>
      <c r="R2933" s="65" t="str">
        <f t="shared" si="3853"/>
        <v/>
      </c>
      <c r="S2933" s="65" t="str">
        <f t="shared" si="3853"/>
        <v/>
      </c>
      <c r="T2933" s="65" t="str">
        <f t="shared" si="3853"/>
        <v/>
      </c>
      <c r="U2933" s="65" t="str">
        <f t="shared" si="3853"/>
        <v/>
      </c>
      <c r="V2933" s="65" t="str">
        <f t="shared" si="3853"/>
        <v/>
      </c>
      <c r="W2933" s="65" t="str">
        <f t="shared" si="3853"/>
        <v/>
      </c>
      <c r="X2933" s="65" t="str">
        <f t="shared" si="3853"/>
        <v/>
      </c>
      <c r="Y2933" s="65" t="str">
        <f t="shared" si="3853"/>
        <v/>
      </c>
      <c r="Z2933" s="65" t="str">
        <f t="shared" si="3853"/>
        <v/>
      </c>
    </row>
    <row r="2934">
      <c r="B2934" s="23"/>
      <c r="C2934" s="9"/>
      <c r="D2934" s="9"/>
      <c r="E2934" s="9"/>
      <c r="F2934" s="2"/>
      <c r="G2934" s="3"/>
      <c r="I2934" s="64" t="str">
        <f t="shared" si="4"/>
        <v/>
      </c>
      <c r="J2934" s="13" t="str">
        <f t="shared" si="1840"/>
        <v/>
      </c>
      <c r="K2934" s="13" t="str">
        <f t="shared" si="1879"/>
        <v/>
      </c>
      <c r="L2934" s="65" t="str">
        <f t="shared" ref="L2934:Z2934" si="3854">if($E2934="","",if($E2934="Injured",if(and(L$1=year(today()),L$1&lt;=$I2934,L$1&gt;=$H2934),0,if(and(L$1&lt;=$I2934,L$1&gt;=$H2934),$F2934,"")),if($E2934="Dropped",if(and(L$1&lt;=$I2934,L$1&gt;=$H2934),if(Year($D2934)=L$1,$F2934*0.8,if((year($D2934)+1)=L$1,$F2934*0.6,$F2934*0.4)) ,""),if($E2934="Minors",0,if($E2934="FA Contract",if(and(L$1&lt;=$I2934,L$1&gt;=$H2934),$F2934,""),if($E2934="YP Contract",if(L$1=$H2934,500000,if(L$1=($H2934+1),1000000,if(L$1=($H2934+2),1500000,"")))))))))</f>
        <v/>
      </c>
      <c r="M2934" s="65" t="str">
        <f t="shared" si="3854"/>
        <v/>
      </c>
      <c r="N2934" s="65" t="str">
        <f t="shared" si="3854"/>
        <v/>
      </c>
      <c r="O2934" s="65" t="str">
        <f t="shared" si="3854"/>
        <v/>
      </c>
      <c r="P2934" s="65" t="str">
        <f t="shared" si="3854"/>
        <v/>
      </c>
      <c r="Q2934" s="65" t="str">
        <f t="shared" si="3854"/>
        <v/>
      </c>
      <c r="R2934" s="65" t="str">
        <f t="shared" si="3854"/>
        <v/>
      </c>
      <c r="S2934" s="65" t="str">
        <f t="shared" si="3854"/>
        <v/>
      </c>
      <c r="T2934" s="65" t="str">
        <f t="shared" si="3854"/>
        <v/>
      </c>
      <c r="U2934" s="65" t="str">
        <f t="shared" si="3854"/>
        <v/>
      </c>
      <c r="V2934" s="65" t="str">
        <f t="shared" si="3854"/>
        <v/>
      </c>
      <c r="W2934" s="65" t="str">
        <f t="shared" si="3854"/>
        <v/>
      </c>
      <c r="X2934" s="65" t="str">
        <f t="shared" si="3854"/>
        <v/>
      </c>
      <c r="Y2934" s="65" t="str">
        <f t="shared" si="3854"/>
        <v/>
      </c>
      <c r="Z2934" s="65" t="str">
        <f t="shared" si="3854"/>
        <v/>
      </c>
    </row>
    <row r="2935">
      <c r="B2935" s="23"/>
      <c r="C2935" s="9"/>
      <c r="D2935" s="9"/>
      <c r="E2935" s="9"/>
      <c r="F2935" s="2"/>
      <c r="G2935" s="3"/>
      <c r="I2935" s="64" t="str">
        <f t="shared" si="4"/>
        <v/>
      </c>
      <c r="J2935" s="13" t="str">
        <f t="shared" si="1840"/>
        <v/>
      </c>
      <c r="K2935" s="13" t="str">
        <f t="shared" si="1879"/>
        <v/>
      </c>
      <c r="L2935" s="65" t="str">
        <f t="shared" ref="L2935:Z2935" si="3855">if($E2935="","",if($E2935="Injured",if(and(L$1=year(today()),L$1&lt;=$I2935,L$1&gt;=$H2935),0,if(and(L$1&lt;=$I2935,L$1&gt;=$H2935),$F2935,"")),if($E2935="Dropped",if(and(L$1&lt;=$I2935,L$1&gt;=$H2935),if(Year($D2935)=L$1,$F2935*0.8,if((year($D2935)+1)=L$1,$F2935*0.6,$F2935*0.4)) ,""),if($E2935="Minors",0,if($E2935="FA Contract",if(and(L$1&lt;=$I2935,L$1&gt;=$H2935),$F2935,""),if($E2935="YP Contract",if(L$1=$H2935,500000,if(L$1=($H2935+1),1000000,if(L$1=($H2935+2),1500000,"")))))))))</f>
        <v/>
      </c>
      <c r="M2935" s="65" t="str">
        <f t="shared" si="3855"/>
        <v/>
      </c>
      <c r="N2935" s="65" t="str">
        <f t="shared" si="3855"/>
        <v/>
      </c>
      <c r="O2935" s="65" t="str">
        <f t="shared" si="3855"/>
        <v/>
      </c>
      <c r="P2935" s="65" t="str">
        <f t="shared" si="3855"/>
        <v/>
      </c>
      <c r="Q2935" s="65" t="str">
        <f t="shared" si="3855"/>
        <v/>
      </c>
      <c r="R2935" s="65" t="str">
        <f t="shared" si="3855"/>
        <v/>
      </c>
      <c r="S2935" s="65" t="str">
        <f t="shared" si="3855"/>
        <v/>
      </c>
      <c r="T2935" s="65" t="str">
        <f t="shared" si="3855"/>
        <v/>
      </c>
      <c r="U2935" s="65" t="str">
        <f t="shared" si="3855"/>
        <v/>
      </c>
      <c r="V2935" s="65" t="str">
        <f t="shared" si="3855"/>
        <v/>
      </c>
      <c r="W2935" s="65" t="str">
        <f t="shared" si="3855"/>
        <v/>
      </c>
      <c r="X2935" s="65" t="str">
        <f t="shared" si="3855"/>
        <v/>
      </c>
      <c r="Y2935" s="65" t="str">
        <f t="shared" si="3855"/>
        <v/>
      </c>
      <c r="Z2935" s="65" t="str">
        <f t="shared" si="3855"/>
        <v/>
      </c>
    </row>
    <row r="2936">
      <c r="B2936" s="23"/>
      <c r="C2936" s="9"/>
      <c r="D2936" s="9"/>
      <c r="E2936" s="9"/>
      <c r="F2936" s="2"/>
      <c r="G2936" s="3"/>
      <c r="I2936" s="64" t="str">
        <f t="shared" si="4"/>
        <v/>
      </c>
      <c r="J2936" s="13" t="str">
        <f t="shared" si="1840"/>
        <v/>
      </c>
      <c r="K2936" s="13" t="str">
        <f t="shared" si="1879"/>
        <v/>
      </c>
      <c r="L2936" s="65" t="str">
        <f t="shared" ref="L2936:Z2936" si="3856">if($E2936="","",if($E2936="Injured",if(and(L$1=year(today()),L$1&lt;=$I2936,L$1&gt;=$H2936),0,if(and(L$1&lt;=$I2936,L$1&gt;=$H2936),$F2936,"")),if($E2936="Dropped",if(and(L$1&lt;=$I2936,L$1&gt;=$H2936),if(Year($D2936)=L$1,$F2936*0.8,if((year($D2936)+1)=L$1,$F2936*0.6,$F2936*0.4)) ,""),if($E2936="Minors",0,if($E2936="FA Contract",if(and(L$1&lt;=$I2936,L$1&gt;=$H2936),$F2936,""),if($E2936="YP Contract",if(L$1=$H2936,500000,if(L$1=($H2936+1),1000000,if(L$1=($H2936+2),1500000,"")))))))))</f>
        <v/>
      </c>
      <c r="M2936" s="65" t="str">
        <f t="shared" si="3856"/>
        <v/>
      </c>
      <c r="N2936" s="65" t="str">
        <f t="shared" si="3856"/>
        <v/>
      </c>
      <c r="O2936" s="65" t="str">
        <f t="shared" si="3856"/>
        <v/>
      </c>
      <c r="P2936" s="65" t="str">
        <f t="shared" si="3856"/>
        <v/>
      </c>
      <c r="Q2936" s="65" t="str">
        <f t="shared" si="3856"/>
        <v/>
      </c>
      <c r="R2936" s="65" t="str">
        <f t="shared" si="3856"/>
        <v/>
      </c>
      <c r="S2936" s="65" t="str">
        <f t="shared" si="3856"/>
        <v/>
      </c>
      <c r="T2936" s="65" t="str">
        <f t="shared" si="3856"/>
        <v/>
      </c>
      <c r="U2936" s="65" t="str">
        <f t="shared" si="3856"/>
        <v/>
      </c>
      <c r="V2936" s="65" t="str">
        <f t="shared" si="3856"/>
        <v/>
      </c>
      <c r="W2936" s="65" t="str">
        <f t="shared" si="3856"/>
        <v/>
      </c>
      <c r="X2936" s="65" t="str">
        <f t="shared" si="3856"/>
        <v/>
      </c>
      <c r="Y2936" s="65" t="str">
        <f t="shared" si="3856"/>
        <v/>
      </c>
      <c r="Z2936" s="65" t="str">
        <f t="shared" si="3856"/>
        <v/>
      </c>
    </row>
    <row r="2937">
      <c r="B2937" s="23"/>
      <c r="C2937" s="9"/>
      <c r="D2937" s="9"/>
      <c r="E2937" s="9"/>
      <c r="F2937" s="2"/>
      <c r="G2937" s="3"/>
      <c r="I2937" s="64" t="str">
        <f t="shared" si="4"/>
        <v/>
      </c>
      <c r="J2937" s="13" t="str">
        <f t="shared" si="1840"/>
        <v/>
      </c>
      <c r="K2937" s="13" t="str">
        <f t="shared" si="1879"/>
        <v/>
      </c>
      <c r="L2937" s="65" t="str">
        <f t="shared" ref="L2937:Z2937" si="3857">if($E2937="","",if($E2937="Injured",if(and(L$1=year(today()),L$1&lt;=$I2937,L$1&gt;=$H2937),0,if(and(L$1&lt;=$I2937,L$1&gt;=$H2937),$F2937,"")),if($E2937="Dropped",if(and(L$1&lt;=$I2937,L$1&gt;=$H2937),if(Year($D2937)=L$1,$F2937*0.8,if((year($D2937)+1)=L$1,$F2937*0.6,$F2937*0.4)) ,""),if($E2937="Minors",0,if($E2937="FA Contract",if(and(L$1&lt;=$I2937,L$1&gt;=$H2937),$F2937,""),if($E2937="YP Contract",if(L$1=$H2937,500000,if(L$1=($H2937+1),1000000,if(L$1=($H2937+2),1500000,"")))))))))</f>
        <v/>
      </c>
      <c r="M2937" s="65" t="str">
        <f t="shared" si="3857"/>
        <v/>
      </c>
      <c r="N2937" s="65" t="str">
        <f t="shared" si="3857"/>
        <v/>
      </c>
      <c r="O2937" s="65" t="str">
        <f t="shared" si="3857"/>
        <v/>
      </c>
      <c r="P2937" s="65" t="str">
        <f t="shared" si="3857"/>
        <v/>
      </c>
      <c r="Q2937" s="65" t="str">
        <f t="shared" si="3857"/>
        <v/>
      </c>
      <c r="R2937" s="65" t="str">
        <f t="shared" si="3857"/>
        <v/>
      </c>
      <c r="S2937" s="65" t="str">
        <f t="shared" si="3857"/>
        <v/>
      </c>
      <c r="T2937" s="65" t="str">
        <f t="shared" si="3857"/>
        <v/>
      </c>
      <c r="U2937" s="65" t="str">
        <f t="shared" si="3857"/>
        <v/>
      </c>
      <c r="V2937" s="65" t="str">
        <f t="shared" si="3857"/>
        <v/>
      </c>
      <c r="W2937" s="65" t="str">
        <f t="shared" si="3857"/>
        <v/>
      </c>
      <c r="X2937" s="65" t="str">
        <f t="shared" si="3857"/>
        <v/>
      </c>
      <c r="Y2937" s="65" t="str">
        <f t="shared" si="3857"/>
        <v/>
      </c>
      <c r="Z2937" s="65" t="str">
        <f t="shared" si="3857"/>
        <v/>
      </c>
    </row>
    <row r="2938">
      <c r="B2938" s="23"/>
      <c r="C2938" s="9"/>
      <c r="D2938" s="9"/>
      <c r="E2938" s="9"/>
      <c r="F2938" s="2"/>
      <c r="G2938" s="3"/>
      <c r="I2938" s="64" t="str">
        <f t="shared" si="4"/>
        <v/>
      </c>
      <c r="J2938" s="13" t="str">
        <f t="shared" si="1840"/>
        <v/>
      </c>
      <c r="K2938" s="13" t="str">
        <f t="shared" si="1879"/>
        <v/>
      </c>
      <c r="L2938" s="65" t="str">
        <f t="shared" ref="L2938:Z2938" si="3858">if($E2938="","",if($E2938="Injured",if(and(L$1=year(today()),L$1&lt;=$I2938,L$1&gt;=$H2938),0,if(and(L$1&lt;=$I2938,L$1&gt;=$H2938),$F2938,"")),if($E2938="Dropped",if(and(L$1&lt;=$I2938,L$1&gt;=$H2938),if(Year($D2938)=L$1,$F2938*0.8,if((year($D2938)+1)=L$1,$F2938*0.6,$F2938*0.4)) ,""),if($E2938="Minors",0,if($E2938="FA Contract",if(and(L$1&lt;=$I2938,L$1&gt;=$H2938),$F2938,""),if($E2938="YP Contract",if(L$1=$H2938,500000,if(L$1=($H2938+1),1000000,if(L$1=($H2938+2),1500000,"")))))))))</f>
        <v/>
      </c>
      <c r="M2938" s="65" t="str">
        <f t="shared" si="3858"/>
        <v/>
      </c>
      <c r="N2938" s="65" t="str">
        <f t="shared" si="3858"/>
        <v/>
      </c>
      <c r="O2938" s="65" t="str">
        <f t="shared" si="3858"/>
        <v/>
      </c>
      <c r="P2938" s="65" t="str">
        <f t="shared" si="3858"/>
        <v/>
      </c>
      <c r="Q2938" s="65" t="str">
        <f t="shared" si="3858"/>
        <v/>
      </c>
      <c r="R2938" s="65" t="str">
        <f t="shared" si="3858"/>
        <v/>
      </c>
      <c r="S2938" s="65" t="str">
        <f t="shared" si="3858"/>
        <v/>
      </c>
      <c r="T2938" s="65" t="str">
        <f t="shared" si="3858"/>
        <v/>
      </c>
      <c r="U2938" s="65" t="str">
        <f t="shared" si="3858"/>
        <v/>
      </c>
      <c r="V2938" s="65" t="str">
        <f t="shared" si="3858"/>
        <v/>
      </c>
      <c r="W2938" s="65" t="str">
        <f t="shared" si="3858"/>
        <v/>
      </c>
      <c r="X2938" s="65" t="str">
        <f t="shared" si="3858"/>
        <v/>
      </c>
      <c r="Y2938" s="65" t="str">
        <f t="shared" si="3858"/>
        <v/>
      </c>
      <c r="Z2938" s="65" t="str">
        <f t="shared" si="3858"/>
        <v/>
      </c>
    </row>
    <row r="2939">
      <c r="B2939" s="23"/>
      <c r="C2939" s="9"/>
      <c r="D2939" s="9"/>
      <c r="E2939" s="9"/>
      <c r="F2939" s="2"/>
      <c r="G2939" s="3"/>
      <c r="I2939" s="64" t="str">
        <f t="shared" si="4"/>
        <v/>
      </c>
      <c r="J2939" s="13" t="str">
        <f t="shared" si="1840"/>
        <v/>
      </c>
      <c r="K2939" s="13" t="str">
        <f t="shared" si="1879"/>
        <v/>
      </c>
      <c r="L2939" s="65" t="str">
        <f t="shared" ref="L2939:Z2939" si="3859">if($E2939="","",if($E2939="Injured",if(and(L$1=year(today()),L$1&lt;=$I2939,L$1&gt;=$H2939),0,if(and(L$1&lt;=$I2939,L$1&gt;=$H2939),$F2939,"")),if($E2939="Dropped",if(and(L$1&lt;=$I2939,L$1&gt;=$H2939),if(Year($D2939)=L$1,$F2939*0.8,if((year($D2939)+1)=L$1,$F2939*0.6,$F2939*0.4)) ,""),if($E2939="Minors",0,if($E2939="FA Contract",if(and(L$1&lt;=$I2939,L$1&gt;=$H2939),$F2939,""),if($E2939="YP Contract",if(L$1=$H2939,500000,if(L$1=($H2939+1),1000000,if(L$1=($H2939+2),1500000,"")))))))))</f>
        <v/>
      </c>
      <c r="M2939" s="65" t="str">
        <f t="shared" si="3859"/>
        <v/>
      </c>
      <c r="N2939" s="65" t="str">
        <f t="shared" si="3859"/>
        <v/>
      </c>
      <c r="O2939" s="65" t="str">
        <f t="shared" si="3859"/>
        <v/>
      </c>
      <c r="P2939" s="65" t="str">
        <f t="shared" si="3859"/>
        <v/>
      </c>
      <c r="Q2939" s="65" t="str">
        <f t="shared" si="3859"/>
        <v/>
      </c>
      <c r="R2939" s="65" t="str">
        <f t="shared" si="3859"/>
        <v/>
      </c>
      <c r="S2939" s="65" t="str">
        <f t="shared" si="3859"/>
        <v/>
      </c>
      <c r="T2939" s="65" t="str">
        <f t="shared" si="3859"/>
        <v/>
      </c>
      <c r="U2939" s="65" t="str">
        <f t="shared" si="3859"/>
        <v/>
      </c>
      <c r="V2939" s="65" t="str">
        <f t="shared" si="3859"/>
        <v/>
      </c>
      <c r="W2939" s="65" t="str">
        <f t="shared" si="3859"/>
        <v/>
      </c>
      <c r="X2939" s="65" t="str">
        <f t="shared" si="3859"/>
        <v/>
      </c>
      <c r="Y2939" s="65" t="str">
        <f t="shared" si="3859"/>
        <v/>
      </c>
      <c r="Z2939" s="65" t="str">
        <f t="shared" si="3859"/>
        <v/>
      </c>
    </row>
    <row r="2940">
      <c r="B2940" s="23"/>
      <c r="C2940" s="9"/>
      <c r="D2940" s="9"/>
      <c r="E2940" s="9"/>
      <c r="F2940" s="2"/>
      <c r="G2940" s="3"/>
      <c r="I2940" s="64" t="str">
        <f t="shared" si="4"/>
        <v/>
      </c>
      <c r="J2940" s="13" t="str">
        <f t="shared" si="1840"/>
        <v/>
      </c>
      <c r="K2940" s="13" t="str">
        <f t="shared" si="1879"/>
        <v/>
      </c>
      <c r="L2940" s="65" t="str">
        <f t="shared" ref="L2940:Z2940" si="3860">if($E2940="","",if($E2940="Injured",if(and(L$1=year(today()),L$1&lt;=$I2940,L$1&gt;=$H2940),0,if(and(L$1&lt;=$I2940,L$1&gt;=$H2940),$F2940,"")),if($E2940="Dropped",if(and(L$1&lt;=$I2940,L$1&gt;=$H2940),if(Year($D2940)=L$1,$F2940*0.8,if((year($D2940)+1)=L$1,$F2940*0.6,$F2940*0.4)) ,""),if($E2940="Minors",0,if($E2940="FA Contract",if(and(L$1&lt;=$I2940,L$1&gt;=$H2940),$F2940,""),if($E2940="YP Contract",if(L$1=$H2940,500000,if(L$1=($H2940+1),1000000,if(L$1=($H2940+2),1500000,"")))))))))</f>
        <v/>
      </c>
      <c r="M2940" s="65" t="str">
        <f t="shared" si="3860"/>
        <v/>
      </c>
      <c r="N2940" s="65" t="str">
        <f t="shared" si="3860"/>
        <v/>
      </c>
      <c r="O2940" s="65" t="str">
        <f t="shared" si="3860"/>
        <v/>
      </c>
      <c r="P2940" s="65" t="str">
        <f t="shared" si="3860"/>
        <v/>
      </c>
      <c r="Q2940" s="65" t="str">
        <f t="shared" si="3860"/>
        <v/>
      </c>
      <c r="R2940" s="65" t="str">
        <f t="shared" si="3860"/>
        <v/>
      </c>
      <c r="S2940" s="65" t="str">
        <f t="shared" si="3860"/>
        <v/>
      </c>
      <c r="T2940" s="65" t="str">
        <f t="shared" si="3860"/>
        <v/>
      </c>
      <c r="U2940" s="65" t="str">
        <f t="shared" si="3860"/>
        <v/>
      </c>
      <c r="V2940" s="65" t="str">
        <f t="shared" si="3860"/>
        <v/>
      </c>
      <c r="W2940" s="65" t="str">
        <f t="shared" si="3860"/>
        <v/>
      </c>
      <c r="X2940" s="65" t="str">
        <f t="shared" si="3860"/>
        <v/>
      </c>
      <c r="Y2940" s="65" t="str">
        <f t="shared" si="3860"/>
        <v/>
      </c>
      <c r="Z2940" s="65" t="str">
        <f t="shared" si="3860"/>
        <v/>
      </c>
    </row>
    <row r="2941">
      <c r="B2941" s="23"/>
      <c r="C2941" s="9"/>
      <c r="D2941" s="9"/>
      <c r="E2941" s="9"/>
      <c r="F2941" s="2"/>
      <c r="G2941" s="3"/>
      <c r="I2941" s="64" t="str">
        <f t="shared" si="4"/>
        <v/>
      </c>
      <c r="J2941" s="13" t="str">
        <f t="shared" si="1840"/>
        <v/>
      </c>
      <c r="K2941" s="13" t="str">
        <f t="shared" si="1879"/>
        <v/>
      </c>
      <c r="L2941" s="65" t="str">
        <f t="shared" ref="L2941:Z2941" si="3861">if($E2941="","",if($E2941="Injured",if(and(L$1=year(today()),L$1&lt;=$I2941,L$1&gt;=$H2941),0,if(and(L$1&lt;=$I2941,L$1&gt;=$H2941),$F2941,"")),if($E2941="Dropped",if(and(L$1&lt;=$I2941,L$1&gt;=$H2941),if(Year($D2941)=L$1,$F2941*0.8,if((year($D2941)+1)=L$1,$F2941*0.6,$F2941*0.4)) ,""),if($E2941="Minors",0,if($E2941="FA Contract",if(and(L$1&lt;=$I2941,L$1&gt;=$H2941),$F2941,""),if($E2941="YP Contract",if(L$1=$H2941,500000,if(L$1=($H2941+1),1000000,if(L$1=($H2941+2),1500000,"")))))))))</f>
        <v/>
      </c>
      <c r="M2941" s="65" t="str">
        <f t="shared" si="3861"/>
        <v/>
      </c>
      <c r="N2941" s="65" t="str">
        <f t="shared" si="3861"/>
        <v/>
      </c>
      <c r="O2941" s="65" t="str">
        <f t="shared" si="3861"/>
        <v/>
      </c>
      <c r="P2941" s="65" t="str">
        <f t="shared" si="3861"/>
        <v/>
      </c>
      <c r="Q2941" s="65" t="str">
        <f t="shared" si="3861"/>
        <v/>
      </c>
      <c r="R2941" s="65" t="str">
        <f t="shared" si="3861"/>
        <v/>
      </c>
      <c r="S2941" s="65" t="str">
        <f t="shared" si="3861"/>
        <v/>
      </c>
      <c r="T2941" s="65" t="str">
        <f t="shared" si="3861"/>
        <v/>
      </c>
      <c r="U2941" s="65" t="str">
        <f t="shared" si="3861"/>
        <v/>
      </c>
      <c r="V2941" s="65" t="str">
        <f t="shared" si="3861"/>
        <v/>
      </c>
      <c r="W2941" s="65" t="str">
        <f t="shared" si="3861"/>
        <v/>
      </c>
      <c r="X2941" s="65" t="str">
        <f t="shared" si="3861"/>
        <v/>
      </c>
      <c r="Y2941" s="65" t="str">
        <f t="shared" si="3861"/>
        <v/>
      </c>
      <c r="Z2941" s="65" t="str">
        <f t="shared" si="3861"/>
        <v/>
      </c>
    </row>
    <row r="2942">
      <c r="B2942" s="23"/>
      <c r="C2942" s="9"/>
      <c r="D2942" s="9"/>
      <c r="E2942" s="9"/>
      <c r="F2942" s="2"/>
      <c r="G2942" s="3"/>
      <c r="I2942" s="64" t="str">
        <f t="shared" si="4"/>
        <v/>
      </c>
      <c r="J2942" s="13" t="str">
        <f t="shared" si="1840"/>
        <v/>
      </c>
      <c r="K2942" s="13" t="str">
        <f t="shared" si="1879"/>
        <v/>
      </c>
      <c r="L2942" s="65" t="str">
        <f t="shared" ref="L2942:Z2942" si="3862">if($E2942="","",if($E2942="Injured",if(and(L$1=year(today()),L$1&lt;=$I2942,L$1&gt;=$H2942),0,if(and(L$1&lt;=$I2942,L$1&gt;=$H2942),$F2942,"")),if($E2942="Dropped",if(and(L$1&lt;=$I2942,L$1&gt;=$H2942),if(Year($D2942)=L$1,$F2942*0.8,if((year($D2942)+1)=L$1,$F2942*0.6,$F2942*0.4)) ,""),if($E2942="Minors",0,if($E2942="FA Contract",if(and(L$1&lt;=$I2942,L$1&gt;=$H2942),$F2942,""),if($E2942="YP Contract",if(L$1=$H2942,500000,if(L$1=($H2942+1),1000000,if(L$1=($H2942+2),1500000,"")))))))))</f>
        <v/>
      </c>
      <c r="M2942" s="65" t="str">
        <f t="shared" si="3862"/>
        <v/>
      </c>
      <c r="N2942" s="65" t="str">
        <f t="shared" si="3862"/>
        <v/>
      </c>
      <c r="O2942" s="65" t="str">
        <f t="shared" si="3862"/>
        <v/>
      </c>
      <c r="P2942" s="65" t="str">
        <f t="shared" si="3862"/>
        <v/>
      </c>
      <c r="Q2942" s="65" t="str">
        <f t="shared" si="3862"/>
        <v/>
      </c>
      <c r="R2942" s="65" t="str">
        <f t="shared" si="3862"/>
        <v/>
      </c>
      <c r="S2942" s="65" t="str">
        <f t="shared" si="3862"/>
        <v/>
      </c>
      <c r="T2942" s="65" t="str">
        <f t="shared" si="3862"/>
        <v/>
      </c>
      <c r="U2942" s="65" t="str">
        <f t="shared" si="3862"/>
        <v/>
      </c>
      <c r="V2942" s="65" t="str">
        <f t="shared" si="3862"/>
        <v/>
      </c>
      <c r="W2942" s="65" t="str">
        <f t="shared" si="3862"/>
        <v/>
      </c>
      <c r="X2942" s="65" t="str">
        <f t="shared" si="3862"/>
        <v/>
      </c>
      <c r="Y2942" s="65" t="str">
        <f t="shared" si="3862"/>
        <v/>
      </c>
      <c r="Z2942" s="65" t="str">
        <f t="shared" si="3862"/>
        <v/>
      </c>
    </row>
    <row r="2943">
      <c r="B2943" s="23"/>
      <c r="C2943" s="9"/>
      <c r="D2943" s="9"/>
      <c r="E2943" s="9"/>
      <c r="F2943" s="2"/>
      <c r="G2943" s="3"/>
      <c r="I2943" s="64" t="str">
        <f t="shared" si="4"/>
        <v/>
      </c>
      <c r="J2943" s="13" t="str">
        <f t="shared" si="1840"/>
        <v/>
      </c>
      <c r="K2943" s="13" t="str">
        <f t="shared" si="1879"/>
        <v/>
      </c>
      <c r="L2943" s="65" t="str">
        <f t="shared" ref="L2943:Z2943" si="3863">if($E2943="","",if($E2943="Injured",if(and(L$1=year(today()),L$1&lt;=$I2943,L$1&gt;=$H2943),0,if(and(L$1&lt;=$I2943,L$1&gt;=$H2943),$F2943,"")),if($E2943="Dropped",if(and(L$1&lt;=$I2943,L$1&gt;=$H2943),if(Year($D2943)=L$1,$F2943*0.8,if((year($D2943)+1)=L$1,$F2943*0.6,$F2943*0.4)) ,""),if($E2943="Minors",0,if($E2943="FA Contract",if(and(L$1&lt;=$I2943,L$1&gt;=$H2943),$F2943,""),if($E2943="YP Contract",if(L$1=$H2943,500000,if(L$1=($H2943+1),1000000,if(L$1=($H2943+2),1500000,"")))))))))</f>
        <v/>
      </c>
      <c r="M2943" s="65" t="str">
        <f t="shared" si="3863"/>
        <v/>
      </c>
      <c r="N2943" s="65" t="str">
        <f t="shared" si="3863"/>
        <v/>
      </c>
      <c r="O2943" s="65" t="str">
        <f t="shared" si="3863"/>
        <v/>
      </c>
      <c r="P2943" s="65" t="str">
        <f t="shared" si="3863"/>
        <v/>
      </c>
      <c r="Q2943" s="65" t="str">
        <f t="shared" si="3863"/>
        <v/>
      </c>
      <c r="R2943" s="65" t="str">
        <f t="shared" si="3863"/>
        <v/>
      </c>
      <c r="S2943" s="65" t="str">
        <f t="shared" si="3863"/>
        <v/>
      </c>
      <c r="T2943" s="65" t="str">
        <f t="shared" si="3863"/>
        <v/>
      </c>
      <c r="U2943" s="65" t="str">
        <f t="shared" si="3863"/>
        <v/>
      </c>
      <c r="V2943" s="65" t="str">
        <f t="shared" si="3863"/>
        <v/>
      </c>
      <c r="W2943" s="65" t="str">
        <f t="shared" si="3863"/>
        <v/>
      </c>
      <c r="X2943" s="65" t="str">
        <f t="shared" si="3863"/>
        <v/>
      </c>
      <c r="Y2943" s="65" t="str">
        <f t="shared" si="3863"/>
        <v/>
      </c>
      <c r="Z2943" s="65" t="str">
        <f t="shared" si="3863"/>
        <v/>
      </c>
    </row>
    <row r="2944">
      <c r="B2944" s="23"/>
      <c r="C2944" s="9"/>
      <c r="D2944" s="9"/>
      <c r="E2944" s="9"/>
      <c r="F2944" s="2"/>
      <c r="G2944" s="3"/>
      <c r="I2944" s="64" t="str">
        <f t="shared" si="4"/>
        <v/>
      </c>
      <c r="J2944" s="13" t="str">
        <f t="shared" si="1840"/>
        <v/>
      </c>
      <c r="K2944" s="13" t="str">
        <f t="shared" si="1879"/>
        <v/>
      </c>
      <c r="L2944" s="65" t="str">
        <f t="shared" ref="L2944:Z2944" si="3864">if($E2944="","",if($E2944="Injured",if(and(L$1=year(today()),L$1&lt;=$I2944,L$1&gt;=$H2944),0,if(and(L$1&lt;=$I2944,L$1&gt;=$H2944),$F2944,"")),if($E2944="Dropped",if(and(L$1&lt;=$I2944,L$1&gt;=$H2944),if(Year($D2944)=L$1,$F2944*0.8,if((year($D2944)+1)=L$1,$F2944*0.6,$F2944*0.4)) ,""),if($E2944="Minors",0,if($E2944="FA Contract",if(and(L$1&lt;=$I2944,L$1&gt;=$H2944),$F2944,""),if($E2944="YP Contract",if(L$1=$H2944,500000,if(L$1=($H2944+1),1000000,if(L$1=($H2944+2),1500000,"")))))))))</f>
        <v/>
      </c>
      <c r="M2944" s="65" t="str">
        <f t="shared" si="3864"/>
        <v/>
      </c>
      <c r="N2944" s="65" t="str">
        <f t="shared" si="3864"/>
        <v/>
      </c>
      <c r="O2944" s="65" t="str">
        <f t="shared" si="3864"/>
        <v/>
      </c>
      <c r="P2944" s="65" t="str">
        <f t="shared" si="3864"/>
        <v/>
      </c>
      <c r="Q2944" s="65" t="str">
        <f t="shared" si="3864"/>
        <v/>
      </c>
      <c r="R2944" s="65" t="str">
        <f t="shared" si="3864"/>
        <v/>
      </c>
      <c r="S2944" s="65" t="str">
        <f t="shared" si="3864"/>
        <v/>
      </c>
      <c r="T2944" s="65" t="str">
        <f t="shared" si="3864"/>
        <v/>
      </c>
      <c r="U2944" s="65" t="str">
        <f t="shared" si="3864"/>
        <v/>
      </c>
      <c r="V2944" s="65" t="str">
        <f t="shared" si="3864"/>
        <v/>
      </c>
      <c r="W2944" s="65" t="str">
        <f t="shared" si="3864"/>
        <v/>
      </c>
      <c r="X2944" s="65" t="str">
        <f t="shared" si="3864"/>
        <v/>
      </c>
      <c r="Y2944" s="65" t="str">
        <f t="shared" si="3864"/>
        <v/>
      </c>
      <c r="Z2944" s="65" t="str">
        <f t="shared" si="3864"/>
        <v/>
      </c>
    </row>
    <row r="2945">
      <c r="B2945" s="23"/>
      <c r="C2945" s="9"/>
      <c r="D2945" s="9"/>
      <c r="E2945" s="9"/>
      <c r="F2945" s="2"/>
      <c r="G2945" s="3"/>
      <c r="I2945" s="64" t="str">
        <f t="shared" si="4"/>
        <v/>
      </c>
      <c r="J2945" s="13" t="str">
        <f t="shared" si="1840"/>
        <v/>
      </c>
      <c r="K2945" s="13" t="str">
        <f t="shared" si="1879"/>
        <v/>
      </c>
      <c r="L2945" s="65" t="str">
        <f t="shared" ref="L2945:Z2945" si="3865">if($E2945="","",if($E2945="Injured",if(and(L$1=year(today()),L$1&lt;=$I2945,L$1&gt;=$H2945),0,if(and(L$1&lt;=$I2945,L$1&gt;=$H2945),$F2945,"")),if($E2945="Dropped",if(and(L$1&lt;=$I2945,L$1&gt;=$H2945),if(Year($D2945)=L$1,$F2945*0.8,if((year($D2945)+1)=L$1,$F2945*0.6,$F2945*0.4)) ,""),if($E2945="Minors",0,if($E2945="FA Contract",if(and(L$1&lt;=$I2945,L$1&gt;=$H2945),$F2945,""),if($E2945="YP Contract",if(L$1=$H2945,500000,if(L$1=($H2945+1),1000000,if(L$1=($H2945+2),1500000,"")))))))))</f>
        <v/>
      </c>
      <c r="M2945" s="65" t="str">
        <f t="shared" si="3865"/>
        <v/>
      </c>
      <c r="N2945" s="65" t="str">
        <f t="shared" si="3865"/>
        <v/>
      </c>
      <c r="O2945" s="65" t="str">
        <f t="shared" si="3865"/>
        <v/>
      </c>
      <c r="P2945" s="65" t="str">
        <f t="shared" si="3865"/>
        <v/>
      </c>
      <c r="Q2945" s="65" t="str">
        <f t="shared" si="3865"/>
        <v/>
      </c>
      <c r="R2945" s="65" t="str">
        <f t="shared" si="3865"/>
        <v/>
      </c>
      <c r="S2945" s="65" t="str">
        <f t="shared" si="3865"/>
        <v/>
      </c>
      <c r="T2945" s="65" t="str">
        <f t="shared" si="3865"/>
        <v/>
      </c>
      <c r="U2945" s="65" t="str">
        <f t="shared" si="3865"/>
        <v/>
      </c>
      <c r="V2945" s="65" t="str">
        <f t="shared" si="3865"/>
        <v/>
      </c>
      <c r="W2945" s="65" t="str">
        <f t="shared" si="3865"/>
        <v/>
      </c>
      <c r="X2945" s="65" t="str">
        <f t="shared" si="3865"/>
        <v/>
      </c>
      <c r="Y2945" s="65" t="str">
        <f t="shared" si="3865"/>
        <v/>
      </c>
      <c r="Z2945" s="65" t="str">
        <f t="shared" si="3865"/>
        <v/>
      </c>
    </row>
    <row r="2946">
      <c r="B2946" s="23"/>
      <c r="C2946" s="9"/>
      <c r="D2946" s="9"/>
      <c r="E2946" s="9"/>
      <c r="F2946" s="2"/>
      <c r="G2946" s="3"/>
      <c r="I2946" s="64" t="str">
        <f t="shared" si="4"/>
        <v/>
      </c>
      <c r="J2946" s="13" t="str">
        <f t="shared" si="1840"/>
        <v/>
      </c>
      <c r="K2946" s="13" t="str">
        <f t="shared" si="1879"/>
        <v/>
      </c>
      <c r="L2946" s="65" t="str">
        <f t="shared" ref="L2946:Z2946" si="3866">if($E2946="","",if($E2946="Injured",if(and(L$1=year(today()),L$1&lt;=$I2946,L$1&gt;=$H2946),0,if(and(L$1&lt;=$I2946,L$1&gt;=$H2946),$F2946,"")),if($E2946="Dropped",if(and(L$1&lt;=$I2946,L$1&gt;=$H2946),if(Year($D2946)=L$1,$F2946*0.8,if((year($D2946)+1)=L$1,$F2946*0.6,$F2946*0.4)) ,""),if($E2946="Minors",0,if($E2946="FA Contract",if(and(L$1&lt;=$I2946,L$1&gt;=$H2946),$F2946,""),if($E2946="YP Contract",if(L$1=$H2946,500000,if(L$1=($H2946+1),1000000,if(L$1=($H2946+2),1500000,"")))))))))</f>
        <v/>
      </c>
      <c r="M2946" s="65" t="str">
        <f t="shared" si="3866"/>
        <v/>
      </c>
      <c r="N2946" s="65" t="str">
        <f t="shared" si="3866"/>
        <v/>
      </c>
      <c r="O2946" s="65" t="str">
        <f t="shared" si="3866"/>
        <v/>
      </c>
      <c r="P2946" s="65" t="str">
        <f t="shared" si="3866"/>
        <v/>
      </c>
      <c r="Q2946" s="65" t="str">
        <f t="shared" si="3866"/>
        <v/>
      </c>
      <c r="R2946" s="65" t="str">
        <f t="shared" si="3866"/>
        <v/>
      </c>
      <c r="S2946" s="65" t="str">
        <f t="shared" si="3866"/>
        <v/>
      </c>
      <c r="T2946" s="65" t="str">
        <f t="shared" si="3866"/>
        <v/>
      </c>
      <c r="U2946" s="65" t="str">
        <f t="shared" si="3866"/>
        <v/>
      </c>
      <c r="V2946" s="65" t="str">
        <f t="shared" si="3866"/>
        <v/>
      </c>
      <c r="W2946" s="65" t="str">
        <f t="shared" si="3866"/>
        <v/>
      </c>
      <c r="X2946" s="65" t="str">
        <f t="shared" si="3866"/>
        <v/>
      </c>
      <c r="Y2946" s="65" t="str">
        <f t="shared" si="3866"/>
        <v/>
      </c>
      <c r="Z2946" s="65" t="str">
        <f t="shared" si="3866"/>
        <v/>
      </c>
    </row>
    <row r="2947">
      <c r="B2947" s="23"/>
      <c r="C2947" s="9"/>
      <c r="D2947" s="9"/>
      <c r="E2947" s="9"/>
      <c r="F2947" s="2"/>
      <c r="G2947" s="3"/>
      <c r="I2947" s="64" t="str">
        <f t="shared" si="4"/>
        <v/>
      </c>
      <c r="J2947" s="13" t="str">
        <f t="shared" si="1840"/>
        <v/>
      </c>
      <c r="K2947" s="13" t="str">
        <f t="shared" si="1879"/>
        <v/>
      </c>
      <c r="L2947" s="65" t="str">
        <f t="shared" ref="L2947:Z2947" si="3867">if($E2947="","",if($E2947="Injured",if(and(L$1=year(today()),L$1&lt;=$I2947,L$1&gt;=$H2947),0,if(and(L$1&lt;=$I2947,L$1&gt;=$H2947),$F2947,"")),if($E2947="Dropped",if(and(L$1&lt;=$I2947,L$1&gt;=$H2947),if(Year($D2947)=L$1,$F2947*0.8,if((year($D2947)+1)=L$1,$F2947*0.6,$F2947*0.4)) ,""),if($E2947="Minors",0,if($E2947="FA Contract",if(and(L$1&lt;=$I2947,L$1&gt;=$H2947),$F2947,""),if($E2947="YP Contract",if(L$1=$H2947,500000,if(L$1=($H2947+1),1000000,if(L$1=($H2947+2),1500000,"")))))))))</f>
        <v/>
      </c>
      <c r="M2947" s="65" t="str">
        <f t="shared" si="3867"/>
        <v/>
      </c>
      <c r="N2947" s="65" t="str">
        <f t="shared" si="3867"/>
        <v/>
      </c>
      <c r="O2947" s="65" t="str">
        <f t="shared" si="3867"/>
        <v/>
      </c>
      <c r="P2947" s="65" t="str">
        <f t="shared" si="3867"/>
        <v/>
      </c>
      <c r="Q2947" s="65" t="str">
        <f t="shared" si="3867"/>
        <v/>
      </c>
      <c r="R2947" s="65" t="str">
        <f t="shared" si="3867"/>
        <v/>
      </c>
      <c r="S2947" s="65" t="str">
        <f t="shared" si="3867"/>
        <v/>
      </c>
      <c r="T2947" s="65" t="str">
        <f t="shared" si="3867"/>
        <v/>
      </c>
      <c r="U2947" s="65" t="str">
        <f t="shared" si="3867"/>
        <v/>
      </c>
      <c r="V2947" s="65" t="str">
        <f t="shared" si="3867"/>
        <v/>
      </c>
      <c r="W2947" s="65" t="str">
        <f t="shared" si="3867"/>
        <v/>
      </c>
      <c r="X2947" s="65" t="str">
        <f t="shared" si="3867"/>
        <v/>
      </c>
      <c r="Y2947" s="65" t="str">
        <f t="shared" si="3867"/>
        <v/>
      </c>
      <c r="Z2947" s="65" t="str">
        <f t="shared" si="3867"/>
        <v/>
      </c>
    </row>
    <row r="2948">
      <c r="B2948" s="23"/>
      <c r="C2948" s="9"/>
      <c r="D2948" s="9"/>
      <c r="E2948" s="9"/>
      <c r="F2948" s="2"/>
      <c r="G2948" s="3"/>
      <c r="I2948" s="64" t="str">
        <f t="shared" si="4"/>
        <v/>
      </c>
      <c r="J2948" s="13" t="str">
        <f t="shared" si="1840"/>
        <v/>
      </c>
      <c r="K2948" s="13" t="str">
        <f t="shared" si="1879"/>
        <v/>
      </c>
      <c r="L2948" s="65" t="str">
        <f t="shared" ref="L2948:Z2948" si="3868">if($E2948="","",if($E2948="Injured",if(and(L$1=year(today()),L$1&lt;=$I2948,L$1&gt;=$H2948),0,if(and(L$1&lt;=$I2948,L$1&gt;=$H2948),$F2948,"")),if($E2948="Dropped",if(and(L$1&lt;=$I2948,L$1&gt;=$H2948),if(Year($D2948)=L$1,$F2948*0.8,if((year($D2948)+1)=L$1,$F2948*0.6,$F2948*0.4)) ,""),if($E2948="Minors",0,if($E2948="FA Contract",if(and(L$1&lt;=$I2948,L$1&gt;=$H2948),$F2948,""),if($E2948="YP Contract",if(L$1=$H2948,500000,if(L$1=($H2948+1),1000000,if(L$1=($H2948+2),1500000,"")))))))))</f>
        <v/>
      </c>
      <c r="M2948" s="65" t="str">
        <f t="shared" si="3868"/>
        <v/>
      </c>
      <c r="N2948" s="65" t="str">
        <f t="shared" si="3868"/>
        <v/>
      </c>
      <c r="O2948" s="65" t="str">
        <f t="shared" si="3868"/>
        <v/>
      </c>
      <c r="P2948" s="65" t="str">
        <f t="shared" si="3868"/>
        <v/>
      </c>
      <c r="Q2948" s="65" t="str">
        <f t="shared" si="3868"/>
        <v/>
      </c>
      <c r="R2948" s="65" t="str">
        <f t="shared" si="3868"/>
        <v/>
      </c>
      <c r="S2948" s="65" t="str">
        <f t="shared" si="3868"/>
        <v/>
      </c>
      <c r="T2948" s="65" t="str">
        <f t="shared" si="3868"/>
        <v/>
      </c>
      <c r="U2948" s="65" t="str">
        <f t="shared" si="3868"/>
        <v/>
      </c>
      <c r="V2948" s="65" t="str">
        <f t="shared" si="3868"/>
        <v/>
      </c>
      <c r="W2948" s="65" t="str">
        <f t="shared" si="3868"/>
        <v/>
      </c>
      <c r="X2948" s="65" t="str">
        <f t="shared" si="3868"/>
        <v/>
      </c>
      <c r="Y2948" s="65" t="str">
        <f t="shared" si="3868"/>
        <v/>
      </c>
      <c r="Z2948" s="65" t="str">
        <f t="shared" si="3868"/>
        <v/>
      </c>
    </row>
    <row r="2949">
      <c r="B2949" s="23"/>
      <c r="C2949" s="9"/>
      <c r="D2949" s="9"/>
      <c r="E2949" s="9"/>
      <c r="F2949" s="2"/>
      <c r="G2949" s="3"/>
      <c r="I2949" s="64" t="str">
        <f t="shared" si="4"/>
        <v/>
      </c>
      <c r="J2949" s="13" t="str">
        <f t="shared" si="1840"/>
        <v/>
      </c>
      <c r="K2949" s="13" t="str">
        <f t="shared" si="1879"/>
        <v/>
      </c>
      <c r="L2949" s="65" t="str">
        <f t="shared" ref="L2949:Z2949" si="3869">if($E2949="","",if($E2949="Injured",if(and(L$1=year(today()),L$1&lt;=$I2949,L$1&gt;=$H2949),0,if(and(L$1&lt;=$I2949,L$1&gt;=$H2949),$F2949,"")),if($E2949="Dropped",if(and(L$1&lt;=$I2949,L$1&gt;=$H2949),if(Year($D2949)=L$1,$F2949*0.8,if((year($D2949)+1)=L$1,$F2949*0.6,$F2949*0.4)) ,""),if($E2949="Minors",0,if($E2949="FA Contract",if(and(L$1&lt;=$I2949,L$1&gt;=$H2949),$F2949,""),if($E2949="YP Contract",if(L$1=$H2949,500000,if(L$1=($H2949+1),1000000,if(L$1=($H2949+2),1500000,"")))))))))</f>
        <v/>
      </c>
      <c r="M2949" s="65" t="str">
        <f t="shared" si="3869"/>
        <v/>
      </c>
      <c r="N2949" s="65" t="str">
        <f t="shared" si="3869"/>
        <v/>
      </c>
      <c r="O2949" s="65" t="str">
        <f t="shared" si="3869"/>
        <v/>
      </c>
      <c r="P2949" s="65" t="str">
        <f t="shared" si="3869"/>
        <v/>
      </c>
      <c r="Q2949" s="65" t="str">
        <f t="shared" si="3869"/>
        <v/>
      </c>
      <c r="R2949" s="65" t="str">
        <f t="shared" si="3869"/>
        <v/>
      </c>
      <c r="S2949" s="65" t="str">
        <f t="shared" si="3869"/>
        <v/>
      </c>
      <c r="T2949" s="65" t="str">
        <f t="shared" si="3869"/>
        <v/>
      </c>
      <c r="U2949" s="65" t="str">
        <f t="shared" si="3869"/>
        <v/>
      </c>
      <c r="V2949" s="65" t="str">
        <f t="shared" si="3869"/>
        <v/>
      </c>
      <c r="W2949" s="65" t="str">
        <f t="shared" si="3869"/>
        <v/>
      </c>
      <c r="X2949" s="65" t="str">
        <f t="shared" si="3869"/>
        <v/>
      </c>
      <c r="Y2949" s="65" t="str">
        <f t="shared" si="3869"/>
        <v/>
      </c>
      <c r="Z2949" s="65" t="str">
        <f t="shared" si="3869"/>
        <v/>
      </c>
    </row>
    <row r="2950">
      <c r="B2950" s="23"/>
      <c r="C2950" s="9"/>
      <c r="D2950" s="9"/>
      <c r="E2950" s="9"/>
      <c r="F2950" s="2"/>
      <c r="G2950" s="3"/>
      <c r="I2950" s="64" t="str">
        <f t="shared" si="4"/>
        <v/>
      </c>
      <c r="J2950" s="13" t="str">
        <f t="shared" si="1840"/>
        <v/>
      </c>
      <c r="K2950" s="13" t="str">
        <f t="shared" si="1879"/>
        <v/>
      </c>
      <c r="L2950" s="65" t="str">
        <f t="shared" ref="L2950:Z2950" si="3870">if($E2950="","",if($E2950="Injured",if(and(L$1=year(today()),L$1&lt;=$I2950,L$1&gt;=$H2950),0,if(and(L$1&lt;=$I2950,L$1&gt;=$H2950),$F2950,"")),if($E2950="Dropped",if(and(L$1&lt;=$I2950,L$1&gt;=$H2950),if(Year($D2950)=L$1,$F2950*0.8,if((year($D2950)+1)=L$1,$F2950*0.6,$F2950*0.4)) ,""),if($E2950="Minors",0,if($E2950="FA Contract",if(and(L$1&lt;=$I2950,L$1&gt;=$H2950),$F2950,""),if($E2950="YP Contract",if(L$1=$H2950,500000,if(L$1=($H2950+1),1000000,if(L$1=($H2950+2),1500000,"")))))))))</f>
        <v/>
      </c>
      <c r="M2950" s="65" t="str">
        <f t="shared" si="3870"/>
        <v/>
      </c>
      <c r="N2950" s="65" t="str">
        <f t="shared" si="3870"/>
        <v/>
      </c>
      <c r="O2950" s="65" t="str">
        <f t="shared" si="3870"/>
        <v/>
      </c>
      <c r="P2950" s="65" t="str">
        <f t="shared" si="3870"/>
        <v/>
      </c>
      <c r="Q2950" s="65" t="str">
        <f t="shared" si="3870"/>
        <v/>
      </c>
      <c r="R2950" s="65" t="str">
        <f t="shared" si="3870"/>
        <v/>
      </c>
      <c r="S2950" s="65" t="str">
        <f t="shared" si="3870"/>
        <v/>
      </c>
      <c r="T2950" s="65" t="str">
        <f t="shared" si="3870"/>
        <v/>
      </c>
      <c r="U2950" s="65" t="str">
        <f t="shared" si="3870"/>
        <v/>
      </c>
      <c r="V2950" s="65" t="str">
        <f t="shared" si="3870"/>
        <v/>
      </c>
      <c r="W2950" s="65" t="str">
        <f t="shared" si="3870"/>
        <v/>
      </c>
      <c r="X2950" s="65" t="str">
        <f t="shared" si="3870"/>
        <v/>
      </c>
      <c r="Y2950" s="65" t="str">
        <f t="shared" si="3870"/>
        <v/>
      </c>
      <c r="Z2950" s="65" t="str">
        <f t="shared" si="3870"/>
        <v/>
      </c>
    </row>
    <row r="2951">
      <c r="B2951" s="23"/>
      <c r="C2951" s="9"/>
      <c r="D2951" s="9"/>
      <c r="E2951" s="9"/>
      <c r="F2951" s="2"/>
      <c r="G2951" s="3"/>
      <c r="I2951" s="64" t="str">
        <f t="shared" si="4"/>
        <v/>
      </c>
      <c r="J2951" s="13" t="str">
        <f t="shared" si="1840"/>
        <v/>
      </c>
      <c r="K2951" s="13" t="str">
        <f t="shared" si="1879"/>
        <v/>
      </c>
      <c r="L2951" s="65" t="str">
        <f t="shared" ref="L2951:Z2951" si="3871">if($E2951="","",if($E2951="Injured",if(and(L$1=year(today()),L$1&lt;=$I2951,L$1&gt;=$H2951),0,if(and(L$1&lt;=$I2951,L$1&gt;=$H2951),$F2951,"")),if($E2951="Dropped",if(and(L$1&lt;=$I2951,L$1&gt;=$H2951),if(Year($D2951)=L$1,$F2951*0.8,if((year($D2951)+1)=L$1,$F2951*0.6,$F2951*0.4)) ,""),if($E2951="Minors",0,if($E2951="FA Contract",if(and(L$1&lt;=$I2951,L$1&gt;=$H2951),$F2951,""),if($E2951="YP Contract",if(L$1=$H2951,500000,if(L$1=($H2951+1),1000000,if(L$1=($H2951+2),1500000,"")))))))))</f>
        <v/>
      </c>
      <c r="M2951" s="65" t="str">
        <f t="shared" si="3871"/>
        <v/>
      </c>
      <c r="N2951" s="65" t="str">
        <f t="shared" si="3871"/>
        <v/>
      </c>
      <c r="O2951" s="65" t="str">
        <f t="shared" si="3871"/>
        <v/>
      </c>
      <c r="P2951" s="65" t="str">
        <f t="shared" si="3871"/>
        <v/>
      </c>
      <c r="Q2951" s="65" t="str">
        <f t="shared" si="3871"/>
        <v/>
      </c>
      <c r="R2951" s="65" t="str">
        <f t="shared" si="3871"/>
        <v/>
      </c>
      <c r="S2951" s="65" t="str">
        <f t="shared" si="3871"/>
        <v/>
      </c>
      <c r="T2951" s="65" t="str">
        <f t="shared" si="3871"/>
        <v/>
      </c>
      <c r="U2951" s="65" t="str">
        <f t="shared" si="3871"/>
        <v/>
      </c>
      <c r="V2951" s="65" t="str">
        <f t="shared" si="3871"/>
        <v/>
      </c>
      <c r="W2951" s="65" t="str">
        <f t="shared" si="3871"/>
        <v/>
      </c>
      <c r="X2951" s="65" t="str">
        <f t="shared" si="3871"/>
        <v/>
      </c>
      <c r="Y2951" s="65" t="str">
        <f t="shared" si="3871"/>
        <v/>
      </c>
      <c r="Z2951" s="65" t="str">
        <f t="shared" si="3871"/>
        <v/>
      </c>
    </row>
    <row r="2952">
      <c r="B2952" s="23"/>
      <c r="C2952" s="9"/>
      <c r="D2952" s="9"/>
      <c r="E2952" s="9"/>
      <c r="F2952" s="2"/>
      <c r="G2952" s="3"/>
      <c r="I2952" s="64" t="str">
        <f t="shared" si="4"/>
        <v/>
      </c>
      <c r="J2952" s="13" t="str">
        <f t="shared" si="1840"/>
        <v/>
      </c>
      <c r="K2952" s="13" t="str">
        <f t="shared" si="1879"/>
        <v/>
      </c>
      <c r="L2952" s="65" t="str">
        <f t="shared" ref="L2952:Z2952" si="3872">if($E2952="","",if($E2952="Injured",if(and(L$1=year(today()),L$1&lt;=$I2952,L$1&gt;=$H2952),0,if(and(L$1&lt;=$I2952,L$1&gt;=$H2952),$F2952,"")),if($E2952="Dropped",if(and(L$1&lt;=$I2952,L$1&gt;=$H2952),if(Year($D2952)=L$1,$F2952*0.8,if((year($D2952)+1)=L$1,$F2952*0.6,$F2952*0.4)) ,""),if($E2952="Minors",0,if($E2952="FA Contract",if(and(L$1&lt;=$I2952,L$1&gt;=$H2952),$F2952,""),if($E2952="YP Contract",if(L$1=$H2952,500000,if(L$1=($H2952+1),1000000,if(L$1=($H2952+2),1500000,"")))))))))</f>
        <v/>
      </c>
      <c r="M2952" s="65" t="str">
        <f t="shared" si="3872"/>
        <v/>
      </c>
      <c r="N2952" s="65" t="str">
        <f t="shared" si="3872"/>
        <v/>
      </c>
      <c r="O2952" s="65" t="str">
        <f t="shared" si="3872"/>
        <v/>
      </c>
      <c r="P2952" s="65" t="str">
        <f t="shared" si="3872"/>
        <v/>
      </c>
      <c r="Q2952" s="65" t="str">
        <f t="shared" si="3872"/>
        <v/>
      </c>
      <c r="R2952" s="65" t="str">
        <f t="shared" si="3872"/>
        <v/>
      </c>
      <c r="S2952" s="65" t="str">
        <f t="shared" si="3872"/>
        <v/>
      </c>
      <c r="T2952" s="65" t="str">
        <f t="shared" si="3872"/>
        <v/>
      </c>
      <c r="U2952" s="65" t="str">
        <f t="shared" si="3872"/>
        <v/>
      </c>
      <c r="V2952" s="65" t="str">
        <f t="shared" si="3872"/>
        <v/>
      </c>
      <c r="W2952" s="65" t="str">
        <f t="shared" si="3872"/>
        <v/>
      </c>
      <c r="X2952" s="65" t="str">
        <f t="shared" si="3872"/>
        <v/>
      </c>
      <c r="Y2952" s="65" t="str">
        <f t="shared" si="3872"/>
        <v/>
      </c>
      <c r="Z2952" s="65" t="str">
        <f t="shared" si="3872"/>
        <v/>
      </c>
    </row>
    <row r="2953">
      <c r="B2953" s="23"/>
      <c r="C2953" s="9"/>
      <c r="D2953" s="9"/>
      <c r="E2953" s="9"/>
      <c r="F2953" s="2"/>
      <c r="G2953" s="3"/>
      <c r="I2953" s="64" t="str">
        <f t="shared" si="4"/>
        <v/>
      </c>
      <c r="J2953" s="13" t="str">
        <f t="shared" si="1840"/>
        <v/>
      </c>
      <c r="K2953" s="13" t="str">
        <f t="shared" si="1879"/>
        <v/>
      </c>
      <c r="L2953" s="65" t="str">
        <f t="shared" ref="L2953:Z2953" si="3873">if($E2953="","",if($E2953="Injured",if(and(L$1=year(today()),L$1&lt;=$I2953,L$1&gt;=$H2953),0,if(and(L$1&lt;=$I2953,L$1&gt;=$H2953),$F2953,"")),if($E2953="Dropped",if(and(L$1&lt;=$I2953,L$1&gt;=$H2953),if(Year($D2953)=L$1,$F2953*0.8,if((year($D2953)+1)=L$1,$F2953*0.6,$F2953*0.4)) ,""),if($E2953="Minors",0,if($E2953="FA Contract",if(and(L$1&lt;=$I2953,L$1&gt;=$H2953),$F2953,""),if($E2953="YP Contract",if(L$1=$H2953,500000,if(L$1=($H2953+1),1000000,if(L$1=($H2953+2),1500000,"")))))))))</f>
        <v/>
      </c>
      <c r="M2953" s="65" t="str">
        <f t="shared" si="3873"/>
        <v/>
      </c>
      <c r="N2953" s="65" t="str">
        <f t="shared" si="3873"/>
        <v/>
      </c>
      <c r="O2953" s="65" t="str">
        <f t="shared" si="3873"/>
        <v/>
      </c>
      <c r="P2953" s="65" t="str">
        <f t="shared" si="3873"/>
        <v/>
      </c>
      <c r="Q2953" s="65" t="str">
        <f t="shared" si="3873"/>
        <v/>
      </c>
      <c r="R2953" s="65" t="str">
        <f t="shared" si="3873"/>
        <v/>
      </c>
      <c r="S2953" s="65" t="str">
        <f t="shared" si="3873"/>
        <v/>
      </c>
      <c r="T2953" s="65" t="str">
        <f t="shared" si="3873"/>
        <v/>
      </c>
      <c r="U2953" s="65" t="str">
        <f t="shared" si="3873"/>
        <v/>
      </c>
      <c r="V2953" s="65" t="str">
        <f t="shared" si="3873"/>
        <v/>
      </c>
      <c r="W2953" s="65" t="str">
        <f t="shared" si="3873"/>
        <v/>
      </c>
      <c r="X2953" s="65" t="str">
        <f t="shared" si="3873"/>
        <v/>
      </c>
      <c r="Y2953" s="65" t="str">
        <f t="shared" si="3873"/>
        <v/>
      </c>
      <c r="Z2953" s="65" t="str">
        <f t="shared" si="3873"/>
        <v/>
      </c>
    </row>
    <row r="2954">
      <c r="B2954" s="23"/>
      <c r="C2954" s="9"/>
      <c r="D2954" s="9"/>
      <c r="E2954" s="9"/>
      <c r="F2954" s="2"/>
      <c r="G2954" s="3"/>
      <c r="I2954" s="64" t="str">
        <f t="shared" si="4"/>
        <v/>
      </c>
      <c r="J2954" s="13" t="str">
        <f t="shared" si="1840"/>
        <v/>
      </c>
      <c r="K2954" s="13" t="str">
        <f t="shared" si="1879"/>
        <v/>
      </c>
      <c r="L2954" s="65" t="str">
        <f t="shared" ref="L2954:Z2954" si="3874">if($E2954="","",if($E2954="Injured",if(and(L$1=year(today()),L$1&lt;=$I2954,L$1&gt;=$H2954),0,if(and(L$1&lt;=$I2954,L$1&gt;=$H2954),$F2954,"")),if($E2954="Dropped",if(and(L$1&lt;=$I2954,L$1&gt;=$H2954),if(Year($D2954)=L$1,$F2954*0.8,if((year($D2954)+1)=L$1,$F2954*0.6,$F2954*0.4)) ,""),if($E2954="Minors",0,if($E2954="FA Contract",if(and(L$1&lt;=$I2954,L$1&gt;=$H2954),$F2954,""),if($E2954="YP Contract",if(L$1=$H2954,500000,if(L$1=($H2954+1),1000000,if(L$1=($H2954+2),1500000,"")))))))))</f>
        <v/>
      </c>
      <c r="M2954" s="65" t="str">
        <f t="shared" si="3874"/>
        <v/>
      </c>
      <c r="N2954" s="65" t="str">
        <f t="shared" si="3874"/>
        <v/>
      </c>
      <c r="O2954" s="65" t="str">
        <f t="shared" si="3874"/>
        <v/>
      </c>
      <c r="P2954" s="65" t="str">
        <f t="shared" si="3874"/>
        <v/>
      </c>
      <c r="Q2954" s="65" t="str">
        <f t="shared" si="3874"/>
        <v/>
      </c>
      <c r="R2954" s="65" t="str">
        <f t="shared" si="3874"/>
        <v/>
      </c>
      <c r="S2954" s="65" t="str">
        <f t="shared" si="3874"/>
        <v/>
      </c>
      <c r="T2954" s="65" t="str">
        <f t="shared" si="3874"/>
        <v/>
      </c>
      <c r="U2954" s="65" t="str">
        <f t="shared" si="3874"/>
        <v/>
      </c>
      <c r="V2954" s="65" t="str">
        <f t="shared" si="3874"/>
        <v/>
      </c>
      <c r="W2954" s="65" t="str">
        <f t="shared" si="3874"/>
        <v/>
      </c>
      <c r="X2954" s="65" t="str">
        <f t="shared" si="3874"/>
        <v/>
      </c>
      <c r="Y2954" s="65" t="str">
        <f t="shared" si="3874"/>
        <v/>
      </c>
      <c r="Z2954" s="65" t="str">
        <f t="shared" si="3874"/>
        <v/>
      </c>
    </row>
    <row r="2955">
      <c r="B2955" s="23"/>
      <c r="C2955" s="9"/>
      <c r="D2955" s="9"/>
      <c r="E2955" s="9"/>
      <c r="F2955" s="2"/>
      <c r="G2955" s="3"/>
      <c r="I2955" s="64" t="str">
        <f t="shared" si="4"/>
        <v/>
      </c>
      <c r="J2955" s="13" t="str">
        <f t="shared" si="1840"/>
        <v/>
      </c>
      <c r="K2955" s="13" t="str">
        <f t="shared" si="1879"/>
        <v/>
      </c>
      <c r="L2955" s="65" t="str">
        <f t="shared" ref="L2955:Z2955" si="3875">if($E2955="","",if($E2955="Injured",if(and(L$1=year(today()),L$1&lt;=$I2955,L$1&gt;=$H2955),0,if(and(L$1&lt;=$I2955,L$1&gt;=$H2955),$F2955,"")),if($E2955="Dropped",if(and(L$1&lt;=$I2955,L$1&gt;=$H2955),if(Year($D2955)=L$1,$F2955*0.8,if((year($D2955)+1)=L$1,$F2955*0.6,$F2955*0.4)) ,""),if($E2955="Minors",0,if($E2955="FA Contract",if(and(L$1&lt;=$I2955,L$1&gt;=$H2955),$F2955,""),if($E2955="YP Contract",if(L$1=$H2955,500000,if(L$1=($H2955+1),1000000,if(L$1=($H2955+2),1500000,"")))))))))</f>
        <v/>
      </c>
      <c r="M2955" s="65" t="str">
        <f t="shared" si="3875"/>
        <v/>
      </c>
      <c r="N2955" s="65" t="str">
        <f t="shared" si="3875"/>
        <v/>
      </c>
      <c r="O2955" s="65" t="str">
        <f t="shared" si="3875"/>
        <v/>
      </c>
      <c r="P2955" s="65" t="str">
        <f t="shared" si="3875"/>
        <v/>
      </c>
      <c r="Q2955" s="65" t="str">
        <f t="shared" si="3875"/>
        <v/>
      </c>
      <c r="R2955" s="65" t="str">
        <f t="shared" si="3875"/>
        <v/>
      </c>
      <c r="S2955" s="65" t="str">
        <f t="shared" si="3875"/>
        <v/>
      </c>
      <c r="T2955" s="65" t="str">
        <f t="shared" si="3875"/>
        <v/>
      </c>
      <c r="U2955" s="65" t="str">
        <f t="shared" si="3875"/>
        <v/>
      </c>
      <c r="V2955" s="65" t="str">
        <f t="shared" si="3875"/>
        <v/>
      </c>
      <c r="W2955" s="65" t="str">
        <f t="shared" si="3875"/>
        <v/>
      </c>
      <c r="X2955" s="65" t="str">
        <f t="shared" si="3875"/>
        <v/>
      </c>
      <c r="Y2955" s="65" t="str">
        <f t="shared" si="3875"/>
        <v/>
      </c>
      <c r="Z2955" s="65" t="str">
        <f t="shared" si="3875"/>
        <v/>
      </c>
    </row>
    <row r="2956">
      <c r="B2956" s="23"/>
      <c r="C2956" s="9"/>
      <c r="D2956" s="9"/>
      <c r="E2956" s="9"/>
      <c r="F2956" s="2"/>
      <c r="G2956" s="3"/>
      <c r="I2956" s="64" t="str">
        <f t="shared" si="4"/>
        <v/>
      </c>
      <c r="J2956" s="13" t="str">
        <f t="shared" si="1840"/>
        <v/>
      </c>
      <c r="K2956" s="13" t="str">
        <f t="shared" si="1879"/>
        <v/>
      </c>
      <c r="L2956" s="65" t="str">
        <f t="shared" ref="L2956:Z2956" si="3876">if($E2956="","",if($E2956="Injured",if(and(L$1=year(today()),L$1&lt;=$I2956,L$1&gt;=$H2956),0,if(and(L$1&lt;=$I2956,L$1&gt;=$H2956),$F2956,"")),if($E2956="Dropped",if(and(L$1&lt;=$I2956,L$1&gt;=$H2956),if(Year($D2956)=L$1,$F2956*0.8,if((year($D2956)+1)=L$1,$F2956*0.6,$F2956*0.4)) ,""),if($E2956="Minors",0,if($E2956="FA Contract",if(and(L$1&lt;=$I2956,L$1&gt;=$H2956),$F2956,""),if($E2956="YP Contract",if(L$1=$H2956,500000,if(L$1=($H2956+1),1000000,if(L$1=($H2956+2),1500000,"")))))))))</f>
        <v/>
      </c>
      <c r="M2956" s="65" t="str">
        <f t="shared" si="3876"/>
        <v/>
      </c>
      <c r="N2956" s="65" t="str">
        <f t="shared" si="3876"/>
        <v/>
      </c>
      <c r="O2956" s="65" t="str">
        <f t="shared" si="3876"/>
        <v/>
      </c>
      <c r="P2956" s="65" t="str">
        <f t="shared" si="3876"/>
        <v/>
      </c>
      <c r="Q2956" s="65" t="str">
        <f t="shared" si="3876"/>
        <v/>
      </c>
      <c r="R2956" s="65" t="str">
        <f t="shared" si="3876"/>
        <v/>
      </c>
      <c r="S2956" s="65" t="str">
        <f t="shared" si="3876"/>
        <v/>
      </c>
      <c r="T2956" s="65" t="str">
        <f t="shared" si="3876"/>
        <v/>
      </c>
      <c r="U2956" s="65" t="str">
        <f t="shared" si="3876"/>
        <v/>
      </c>
      <c r="V2956" s="65" t="str">
        <f t="shared" si="3876"/>
        <v/>
      </c>
      <c r="W2956" s="65" t="str">
        <f t="shared" si="3876"/>
        <v/>
      </c>
      <c r="X2956" s="65" t="str">
        <f t="shared" si="3876"/>
        <v/>
      </c>
      <c r="Y2956" s="65" t="str">
        <f t="shared" si="3876"/>
        <v/>
      </c>
      <c r="Z2956" s="65" t="str">
        <f t="shared" si="3876"/>
        <v/>
      </c>
    </row>
    <row r="2957">
      <c r="B2957" s="23"/>
      <c r="C2957" s="9"/>
      <c r="D2957" s="9"/>
      <c r="E2957" s="9"/>
      <c r="F2957" s="2"/>
      <c r="G2957" s="3"/>
      <c r="I2957" s="64" t="str">
        <f t="shared" si="4"/>
        <v/>
      </c>
      <c r="J2957" s="13" t="str">
        <f t="shared" si="1840"/>
        <v/>
      </c>
      <c r="K2957" s="13" t="str">
        <f t="shared" si="1879"/>
        <v/>
      </c>
      <c r="L2957" s="65" t="str">
        <f t="shared" ref="L2957:Z2957" si="3877">if($E2957="","",if($E2957="Injured",if(and(L$1=year(today()),L$1&lt;=$I2957,L$1&gt;=$H2957),0,if(and(L$1&lt;=$I2957,L$1&gt;=$H2957),$F2957,"")),if($E2957="Dropped",if(and(L$1&lt;=$I2957,L$1&gt;=$H2957),if(Year($D2957)=L$1,$F2957*0.8,if((year($D2957)+1)=L$1,$F2957*0.6,$F2957*0.4)) ,""),if($E2957="Minors",0,if($E2957="FA Contract",if(and(L$1&lt;=$I2957,L$1&gt;=$H2957),$F2957,""),if($E2957="YP Contract",if(L$1=$H2957,500000,if(L$1=($H2957+1),1000000,if(L$1=($H2957+2),1500000,"")))))))))</f>
        <v/>
      </c>
      <c r="M2957" s="65" t="str">
        <f t="shared" si="3877"/>
        <v/>
      </c>
      <c r="N2957" s="65" t="str">
        <f t="shared" si="3877"/>
        <v/>
      </c>
      <c r="O2957" s="65" t="str">
        <f t="shared" si="3877"/>
        <v/>
      </c>
      <c r="P2957" s="65" t="str">
        <f t="shared" si="3877"/>
        <v/>
      </c>
      <c r="Q2957" s="65" t="str">
        <f t="shared" si="3877"/>
        <v/>
      </c>
      <c r="R2957" s="65" t="str">
        <f t="shared" si="3877"/>
        <v/>
      </c>
      <c r="S2957" s="65" t="str">
        <f t="shared" si="3877"/>
        <v/>
      </c>
      <c r="T2957" s="65" t="str">
        <f t="shared" si="3877"/>
        <v/>
      </c>
      <c r="U2957" s="65" t="str">
        <f t="shared" si="3877"/>
        <v/>
      </c>
      <c r="V2957" s="65" t="str">
        <f t="shared" si="3877"/>
        <v/>
      </c>
      <c r="W2957" s="65" t="str">
        <f t="shared" si="3877"/>
        <v/>
      </c>
      <c r="X2957" s="65" t="str">
        <f t="shared" si="3877"/>
        <v/>
      </c>
      <c r="Y2957" s="65" t="str">
        <f t="shared" si="3877"/>
        <v/>
      </c>
      <c r="Z2957" s="65" t="str">
        <f t="shared" si="3877"/>
        <v/>
      </c>
    </row>
    <row r="2958">
      <c r="B2958" s="23"/>
      <c r="C2958" s="9"/>
      <c r="D2958" s="9"/>
      <c r="E2958" s="9"/>
      <c r="F2958" s="2"/>
      <c r="G2958" s="3"/>
      <c r="I2958" s="64" t="str">
        <f t="shared" si="4"/>
        <v/>
      </c>
      <c r="J2958" s="13" t="str">
        <f t="shared" si="1840"/>
        <v/>
      </c>
      <c r="K2958" s="13" t="str">
        <f t="shared" si="1879"/>
        <v/>
      </c>
      <c r="L2958" s="65" t="str">
        <f t="shared" ref="L2958:Z2958" si="3878">if($E2958="","",if($E2958="Injured",if(and(L$1=year(today()),L$1&lt;=$I2958,L$1&gt;=$H2958),0,if(and(L$1&lt;=$I2958,L$1&gt;=$H2958),$F2958,"")),if($E2958="Dropped",if(and(L$1&lt;=$I2958,L$1&gt;=$H2958),if(Year($D2958)=L$1,$F2958*0.8,if((year($D2958)+1)=L$1,$F2958*0.6,$F2958*0.4)) ,""),if($E2958="Minors",0,if($E2958="FA Contract",if(and(L$1&lt;=$I2958,L$1&gt;=$H2958),$F2958,""),if($E2958="YP Contract",if(L$1=$H2958,500000,if(L$1=($H2958+1),1000000,if(L$1=($H2958+2),1500000,"")))))))))</f>
        <v/>
      </c>
      <c r="M2958" s="65" t="str">
        <f t="shared" si="3878"/>
        <v/>
      </c>
      <c r="N2958" s="65" t="str">
        <f t="shared" si="3878"/>
        <v/>
      </c>
      <c r="O2958" s="65" t="str">
        <f t="shared" si="3878"/>
        <v/>
      </c>
      <c r="P2958" s="65" t="str">
        <f t="shared" si="3878"/>
        <v/>
      </c>
      <c r="Q2958" s="65" t="str">
        <f t="shared" si="3878"/>
        <v/>
      </c>
      <c r="R2958" s="65" t="str">
        <f t="shared" si="3878"/>
        <v/>
      </c>
      <c r="S2958" s="65" t="str">
        <f t="shared" si="3878"/>
        <v/>
      </c>
      <c r="T2958" s="65" t="str">
        <f t="shared" si="3878"/>
        <v/>
      </c>
      <c r="U2958" s="65" t="str">
        <f t="shared" si="3878"/>
        <v/>
      </c>
      <c r="V2958" s="65" t="str">
        <f t="shared" si="3878"/>
        <v/>
      </c>
      <c r="W2958" s="65" t="str">
        <f t="shared" si="3878"/>
        <v/>
      </c>
      <c r="X2958" s="65" t="str">
        <f t="shared" si="3878"/>
        <v/>
      </c>
      <c r="Y2958" s="65" t="str">
        <f t="shared" si="3878"/>
        <v/>
      </c>
      <c r="Z2958" s="65" t="str">
        <f t="shared" si="3878"/>
        <v/>
      </c>
    </row>
    <row r="2959">
      <c r="B2959" s="23"/>
      <c r="C2959" s="9"/>
      <c r="D2959" s="9"/>
      <c r="E2959" s="9"/>
      <c r="F2959" s="2"/>
      <c r="G2959" s="3"/>
      <c r="I2959" s="64" t="str">
        <f t="shared" si="4"/>
        <v/>
      </c>
      <c r="J2959" s="13" t="str">
        <f t="shared" si="1840"/>
        <v/>
      </c>
      <c r="K2959" s="13" t="str">
        <f t="shared" si="1879"/>
        <v/>
      </c>
      <c r="L2959" s="65" t="str">
        <f t="shared" ref="L2959:Z2959" si="3879">if($E2959="","",if($E2959="Injured",if(and(L$1=year(today()),L$1&lt;=$I2959,L$1&gt;=$H2959),0,if(and(L$1&lt;=$I2959,L$1&gt;=$H2959),$F2959,"")),if($E2959="Dropped",if(and(L$1&lt;=$I2959,L$1&gt;=$H2959),if(Year($D2959)=L$1,$F2959*0.8,if((year($D2959)+1)=L$1,$F2959*0.6,$F2959*0.4)) ,""),if($E2959="Minors",0,if($E2959="FA Contract",if(and(L$1&lt;=$I2959,L$1&gt;=$H2959),$F2959,""),if($E2959="YP Contract",if(L$1=$H2959,500000,if(L$1=($H2959+1),1000000,if(L$1=($H2959+2),1500000,"")))))))))</f>
        <v/>
      </c>
      <c r="M2959" s="65" t="str">
        <f t="shared" si="3879"/>
        <v/>
      </c>
      <c r="N2959" s="65" t="str">
        <f t="shared" si="3879"/>
        <v/>
      </c>
      <c r="O2959" s="65" t="str">
        <f t="shared" si="3879"/>
        <v/>
      </c>
      <c r="P2959" s="65" t="str">
        <f t="shared" si="3879"/>
        <v/>
      </c>
      <c r="Q2959" s="65" t="str">
        <f t="shared" si="3879"/>
        <v/>
      </c>
      <c r="R2959" s="65" t="str">
        <f t="shared" si="3879"/>
        <v/>
      </c>
      <c r="S2959" s="65" t="str">
        <f t="shared" si="3879"/>
        <v/>
      </c>
      <c r="T2959" s="65" t="str">
        <f t="shared" si="3879"/>
        <v/>
      </c>
      <c r="U2959" s="65" t="str">
        <f t="shared" si="3879"/>
        <v/>
      </c>
      <c r="V2959" s="65" t="str">
        <f t="shared" si="3879"/>
        <v/>
      </c>
      <c r="W2959" s="65" t="str">
        <f t="shared" si="3879"/>
        <v/>
      </c>
      <c r="X2959" s="65" t="str">
        <f t="shared" si="3879"/>
        <v/>
      </c>
      <c r="Y2959" s="65" t="str">
        <f t="shared" si="3879"/>
        <v/>
      </c>
      <c r="Z2959" s="65" t="str">
        <f t="shared" si="3879"/>
        <v/>
      </c>
    </row>
    <row r="2960">
      <c r="B2960" s="23"/>
      <c r="C2960" s="9"/>
      <c r="D2960" s="9"/>
      <c r="E2960" s="9"/>
      <c r="F2960" s="2"/>
      <c r="G2960" s="3"/>
      <c r="I2960" s="64" t="str">
        <f t="shared" si="4"/>
        <v/>
      </c>
      <c r="J2960" s="13" t="str">
        <f t="shared" si="1840"/>
        <v/>
      </c>
      <c r="K2960" s="13" t="str">
        <f t="shared" si="1879"/>
        <v/>
      </c>
      <c r="L2960" s="65" t="str">
        <f t="shared" ref="L2960:Z2960" si="3880">if($E2960="","",if($E2960="Injured",if(and(L$1=year(today()),L$1&lt;=$I2960,L$1&gt;=$H2960),0,if(and(L$1&lt;=$I2960,L$1&gt;=$H2960),$F2960,"")),if($E2960="Dropped",if(and(L$1&lt;=$I2960,L$1&gt;=$H2960),if(Year($D2960)=L$1,$F2960*0.8,if((year($D2960)+1)=L$1,$F2960*0.6,$F2960*0.4)) ,""),if($E2960="Minors",0,if($E2960="FA Contract",if(and(L$1&lt;=$I2960,L$1&gt;=$H2960),$F2960,""),if($E2960="YP Contract",if(L$1=$H2960,500000,if(L$1=($H2960+1),1000000,if(L$1=($H2960+2),1500000,"")))))))))</f>
        <v/>
      </c>
      <c r="M2960" s="65" t="str">
        <f t="shared" si="3880"/>
        <v/>
      </c>
      <c r="N2960" s="65" t="str">
        <f t="shared" si="3880"/>
        <v/>
      </c>
      <c r="O2960" s="65" t="str">
        <f t="shared" si="3880"/>
        <v/>
      </c>
      <c r="P2960" s="65" t="str">
        <f t="shared" si="3880"/>
        <v/>
      </c>
      <c r="Q2960" s="65" t="str">
        <f t="shared" si="3880"/>
        <v/>
      </c>
      <c r="R2960" s="65" t="str">
        <f t="shared" si="3880"/>
        <v/>
      </c>
      <c r="S2960" s="65" t="str">
        <f t="shared" si="3880"/>
        <v/>
      </c>
      <c r="T2960" s="65" t="str">
        <f t="shared" si="3880"/>
        <v/>
      </c>
      <c r="U2960" s="65" t="str">
        <f t="shared" si="3880"/>
        <v/>
      </c>
      <c r="V2960" s="65" t="str">
        <f t="shared" si="3880"/>
        <v/>
      </c>
      <c r="W2960" s="65" t="str">
        <f t="shared" si="3880"/>
        <v/>
      </c>
      <c r="X2960" s="65" t="str">
        <f t="shared" si="3880"/>
        <v/>
      </c>
      <c r="Y2960" s="65" t="str">
        <f t="shared" si="3880"/>
        <v/>
      </c>
      <c r="Z2960" s="65" t="str">
        <f t="shared" si="3880"/>
        <v/>
      </c>
    </row>
    <row r="2961">
      <c r="B2961" s="23"/>
      <c r="C2961" s="9"/>
      <c r="D2961" s="9"/>
      <c r="E2961" s="9"/>
      <c r="F2961" s="2"/>
      <c r="G2961" s="3"/>
      <c r="I2961" s="64" t="str">
        <f t="shared" si="4"/>
        <v/>
      </c>
      <c r="J2961" s="13" t="str">
        <f t="shared" si="1840"/>
        <v/>
      </c>
      <c r="K2961" s="13" t="str">
        <f t="shared" si="1879"/>
        <v/>
      </c>
      <c r="L2961" s="65" t="str">
        <f t="shared" ref="L2961:Z2961" si="3881">if($E2961="","",if($E2961="Injured",if(and(L$1=year(today()),L$1&lt;=$I2961,L$1&gt;=$H2961),0,if(and(L$1&lt;=$I2961,L$1&gt;=$H2961),$F2961,"")),if($E2961="Dropped",if(and(L$1&lt;=$I2961,L$1&gt;=$H2961),if(Year($D2961)=L$1,$F2961*0.8,if((year($D2961)+1)=L$1,$F2961*0.6,$F2961*0.4)) ,""),if($E2961="Minors",0,if($E2961="FA Contract",if(and(L$1&lt;=$I2961,L$1&gt;=$H2961),$F2961,""),if($E2961="YP Contract",if(L$1=$H2961,500000,if(L$1=($H2961+1),1000000,if(L$1=($H2961+2),1500000,"")))))))))</f>
        <v/>
      </c>
      <c r="M2961" s="65" t="str">
        <f t="shared" si="3881"/>
        <v/>
      </c>
      <c r="N2961" s="65" t="str">
        <f t="shared" si="3881"/>
        <v/>
      </c>
      <c r="O2961" s="65" t="str">
        <f t="shared" si="3881"/>
        <v/>
      </c>
      <c r="P2961" s="65" t="str">
        <f t="shared" si="3881"/>
        <v/>
      </c>
      <c r="Q2961" s="65" t="str">
        <f t="shared" si="3881"/>
        <v/>
      </c>
      <c r="R2961" s="65" t="str">
        <f t="shared" si="3881"/>
        <v/>
      </c>
      <c r="S2961" s="65" t="str">
        <f t="shared" si="3881"/>
        <v/>
      </c>
      <c r="T2961" s="65" t="str">
        <f t="shared" si="3881"/>
        <v/>
      </c>
      <c r="U2961" s="65" t="str">
        <f t="shared" si="3881"/>
        <v/>
      </c>
      <c r="V2961" s="65" t="str">
        <f t="shared" si="3881"/>
        <v/>
      </c>
      <c r="W2961" s="65" t="str">
        <f t="shared" si="3881"/>
        <v/>
      </c>
      <c r="X2961" s="65" t="str">
        <f t="shared" si="3881"/>
        <v/>
      </c>
      <c r="Y2961" s="65" t="str">
        <f t="shared" si="3881"/>
        <v/>
      </c>
      <c r="Z2961" s="65" t="str">
        <f t="shared" si="3881"/>
        <v/>
      </c>
    </row>
    <row r="2962">
      <c r="B2962" s="23"/>
      <c r="C2962" s="9"/>
      <c r="D2962" s="9"/>
      <c r="E2962" s="9"/>
      <c r="F2962" s="2"/>
      <c r="G2962" s="3"/>
      <c r="I2962" s="64" t="str">
        <f t="shared" si="4"/>
        <v/>
      </c>
      <c r="J2962" s="13" t="str">
        <f t="shared" si="1840"/>
        <v/>
      </c>
      <c r="K2962" s="13" t="str">
        <f t="shared" si="1879"/>
        <v/>
      </c>
      <c r="L2962" s="65" t="str">
        <f t="shared" ref="L2962:Z2962" si="3882">if($E2962="","",if($E2962="Injured",if(and(L$1=year(today()),L$1&lt;=$I2962,L$1&gt;=$H2962),0,if(and(L$1&lt;=$I2962,L$1&gt;=$H2962),$F2962,"")),if($E2962="Dropped",if(and(L$1&lt;=$I2962,L$1&gt;=$H2962),if(Year($D2962)=L$1,$F2962*0.8,if((year($D2962)+1)=L$1,$F2962*0.6,$F2962*0.4)) ,""),if($E2962="Minors",0,if($E2962="FA Contract",if(and(L$1&lt;=$I2962,L$1&gt;=$H2962),$F2962,""),if($E2962="YP Contract",if(L$1=$H2962,500000,if(L$1=($H2962+1),1000000,if(L$1=($H2962+2),1500000,"")))))))))</f>
        <v/>
      </c>
      <c r="M2962" s="65" t="str">
        <f t="shared" si="3882"/>
        <v/>
      </c>
      <c r="N2962" s="65" t="str">
        <f t="shared" si="3882"/>
        <v/>
      </c>
      <c r="O2962" s="65" t="str">
        <f t="shared" si="3882"/>
        <v/>
      </c>
      <c r="P2962" s="65" t="str">
        <f t="shared" si="3882"/>
        <v/>
      </c>
      <c r="Q2962" s="65" t="str">
        <f t="shared" si="3882"/>
        <v/>
      </c>
      <c r="R2962" s="65" t="str">
        <f t="shared" si="3882"/>
        <v/>
      </c>
      <c r="S2962" s="65" t="str">
        <f t="shared" si="3882"/>
        <v/>
      </c>
      <c r="T2962" s="65" t="str">
        <f t="shared" si="3882"/>
        <v/>
      </c>
      <c r="U2962" s="65" t="str">
        <f t="shared" si="3882"/>
        <v/>
      </c>
      <c r="V2962" s="65" t="str">
        <f t="shared" si="3882"/>
        <v/>
      </c>
      <c r="W2962" s="65" t="str">
        <f t="shared" si="3882"/>
        <v/>
      </c>
      <c r="X2962" s="65" t="str">
        <f t="shared" si="3882"/>
        <v/>
      </c>
      <c r="Y2962" s="65" t="str">
        <f t="shared" si="3882"/>
        <v/>
      </c>
      <c r="Z2962" s="65" t="str">
        <f t="shared" si="3882"/>
        <v/>
      </c>
    </row>
    <row r="2963">
      <c r="B2963" s="23"/>
      <c r="C2963" s="9"/>
      <c r="D2963" s="9"/>
      <c r="E2963" s="9"/>
      <c r="F2963" s="2"/>
      <c r="G2963" s="3"/>
      <c r="I2963" s="64" t="str">
        <f t="shared" si="4"/>
        <v/>
      </c>
      <c r="J2963" s="13" t="str">
        <f t="shared" si="1840"/>
        <v/>
      </c>
      <c r="K2963" s="13" t="str">
        <f t="shared" si="1879"/>
        <v/>
      </c>
      <c r="L2963" s="65" t="str">
        <f t="shared" ref="L2963:Z2963" si="3883">if($E2963="","",if($E2963="Injured",if(and(L$1=year(today()),L$1&lt;=$I2963,L$1&gt;=$H2963),0,if(and(L$1&lt;=$I2963,L$1&gt;=$H2963),$F2963,"")),if($E2963="Dropped",if(and(L$1&lt;=$I2963,L$1&gt;=$H2963),if(Year($D2963)=L$1,$F2963*0.8,if((year($D2963)+1)=L$1,$F2963*0.6,$F2963*0.4)) ,""),if($E2963="Minors",0,if($E2963="FA Contract",if(and(L$1&lt;=$I2963,L$1&gt;=$H2963),$F2963,""),if($E2963="YP Contract",if(L$1=$H2963,500000,if(L$1=($H2963+1),1000000,if(L$1=($H2963+2),1500000,"")))))))))</f>
        <v/>
      </c>
      <c r="M2963" s="65" t="str">
        <f t="shared" si="3883"/>
        <v/>
      </c>
      <c r="N2963" s="65" t="str">
        <f t="shared" si="3883"/>
        <v/>
      </c>
      <c r="O2963" s="65" t="str">
        <f t="shared" si="3883"/>
        <v/>
      </c>
      <c r="P2963" s="65" t="str">
        <f t="shared" si="3883"/>
        <v/>
      </c>
      <c r="Q2963" s="65" t="str">
        <f t="shared" si="3883"/>
        <v/>
      </c>
      <c r="R2963" s="65" t="str">
        <f t="shared" si="3883"/>
        <v/>
      </c>
      <c r="S2963" s="65" t="str">
        <f t="shared" si="3883"/>
        <v/>
      </c>
      <c r="T2963" s="65" t="str">
        <f t="shared" si="3883"/>
        <v/>
      </c>
      <c r="U2963" s="65" t="str">
        <f t="shared" si="3883"/>
        <v/>
      </c>
      <c r="V2963" s="65" t="str">
        <f t="shared" si="3883"/>
        <v/>
      </c>
      <c r="W2963" s="65" t="str">
        <f t="shared" si="3883"/>
        <v/>
      </c>
      <c r="X2963" s="65" t="str">
        <f t="shared" si="3883"/>
        <v/>
      </c>
      <c r="Y2963" s="65" t="str">
        <f t="shared" si="3883"/>
        <v/>
      </c>
      <c r="Z2963" s="65" t="str">
        <f t="shared" si="3883"/>
        <v/>
      </c>
    </row>
    <row r="2964">
      <c r="B2964" s="23"/>
      <c r="C2964" s="9"/>
      <c r="D2964" s="9"/>
      <c r="E2964" s="9"/>
      <c r="F2964" s="2"/>
      <c r="G2964" s="3"/>
      <c r="I2964" s="64" t="str">
        <f t="shared" si="4"/>
        <v/>
      </c>
      <c r="J2964" s="13" t="str">
        <f t="shared" si="1840"/>
        <v/>
      </c>
      <c r="K2964" s="13" t="str">
        <f t="shared" si="1879"/>
        <v/>
      </c>
      <c r="L2964" s="65" t="str">
        <f t="shared" ref="L2964:Z2964" si="3884">if($E2964="","",if($E2964="Injured",if(and(L$1=year(today()),L$1&lt;=$I2964,L$1&gt;=$H2964),0,if(and(L$1&lt;=$I2964,L$1&gt;=$H2964),$F2964,"")),if($E2964="Dropped",if(and(L$1&lt;=$I2964,L$1&gt;=$H2964),if(Year($D2964)=L$1,$F2964*0.8,if((year($D2964)+1)=L$1,$F2964*0.6,$F2964*0.4)) ,""),if($E2964="Minors",0,if($E2964="FA Contract",if(and(L$1&lt;=$I2964,L$1&gt;=$H2964),$F2964,""),if($E2964="YP Contract",if(L$1=$H2964,500000,if(L$1=($H2964+1),1000000,if(L$1=($H2964+2),1500000,"")))))))))</f>
        <v/>
      </c>
      <c r="M2964" s="65" t="str">
        <f t="shared" si="3884"/>
        <v/>
      </c>
      <c r="N2964" s="65" t="str">
        <f t="shared" si="3884"/>
        <v/>
      </c>
      <c r="O2964" s="65" t="str">
        <f t="shared" si="3884"/>
        <v/>
      </c>
      <c r="P2964" s="65" t="str">
        <f t="shared" si="3884"/>
        <v/>
      </c>
      <c r="Q2964" s="65" t="str">
        <f t="shared" si="3884"/>
        <v/>
      </c>
      <c r="R2964" s="65" t="str">
        <f t="shared" si="3884"/>
        <v/>
      </c>
      <c r="S2964" s="65" t="str">
        <f t="shared" si="3884"/>
        <v/>
      </c>
      <c r="T2964" s="65" t="str">
        <f t="shared" si="3884"/>
        <v/>
      </c>
      <c r="U2964" s="65" t="str">
        <f t="shared" si="3884"/>
        <v/>
      </c>
      <c r="V2964" s="65" t="str">
        <f t="shared" si="3884"/>
        <v/>
      </c>
      <c r="W2964" s="65" t="str">
        <f t="shared" si="3884"/>
        <v/>
      </c>
      <c r="X2964" s="65" t="str">
        <f t="shared" si="3884"/>
        <v/>
      </c>
      <c r="Y2964" s="65" t="str">
        <f t="shared" si="3884"/>
        <v/>
      </c>
      <c r="Z2964" s="65" t="str">
        <f t="shared" si="3884"/>
        <v/>
      </c>
    </row>
    <row r="2965">
      <c r="B2965" s="23"/>
      <c r="C2965" s="9"/>
      <c r="D2965" s="9"/>
      <c r="E2965" s="9"/>
      <c r="F2965" s="2"/>
      <c r="G2965" s="3"/>
      <c r="I2965" s="64" t="str">
        <f t="shared" si="4"/>
        <v/>
      </c>
      <c r="J2965" s="13" t="str">
        <f t="shared" si="1840"/>
        <v/>
      </c>
      <c r="K2965" s="13" t="str">
        <f t="shared" si="1879"/>
        <v/>
      </c>
      <c r="L2965" s="65" t="str">
        <f t="shared" ref="L2965:Z2965" si="3885">if($E2965="","",if($E2965="Injured",if(and(L$1=year(today()),L$1&lt;=$I2965,L$1&gt;=$H2965),0,if(and(L$1&lt;=$I2965,L$1&gt;=$H2965),$F2965,"")),if($E2965="Dropped",if(and(L$1&lt;=$I2965,L$1&gt;=$H2965),if(Year($D2965)=L$1,$F2965*0.8,if((year($D2965)+1)=L$1,$F2965*0.6,$F2965*0.4)) ,""),if($E2965="Minors",0,if($E2965="FA Contract",if(and(L$1&lt;=$I2965,L$1&gt;=$H2965),$F2965,""),if($E2965="YP Contract",if(L$1=$H2965,500000,if(L$1=($H2965+1),1000000,if(L$1=($H2965+2),1500000,"")))))))))</f>
        <v/>
      </c>
      <c r="M2965" s="65" t="str">
        <f t="shared" si="3885"/>
        <v/>
      </c>
      <c r="N2965" s="65" t="str">
        <f t="shared" si="3885"/>
        <v/>
      </c>
      <c r="O2965" s="65" t="str">
        <f t="shared" si="3885"/>
        <v/>
      </c>
      <c r="P2965" s="65" t="str">
        <f t="shared" si="3885"/>
        <v/>
      </c>
      <c r="Q2965" s="65" t="str">
        <f t="shared" si="3885"/>
        <v/>
      </c>
      <c r="R2965" s="65" t="str">
        <f t="shared" si="3885"/>
        <v/>
      </c>
      <c r="S2965" s="65" t="str">
        <f t="shared" si="3885"/>
        <v/>
      </c>
      <c r="T2965" s="65" t="str">
        <f t="shared" si="3885"/>
        <v/>
      </c>
      <c r="U2965" s="65" t="str">
        <f t="shared" si="3885"/>
        <v/>
      </c>
      <c r="V2965" s="65" t="str">
        <f t="shared" si="3885"/>
        <v/>
      </c>
      <c r="W2965" s="65" t="str">
        <f t="shared" si="3885"/>
        <v/>
      </c>
      <c r="X2965" s="65" t="str">
        <f t="shared" si="3885"/>
        <v/>
      </c>
      <c r="Y2965" s="65" t="str">
        <f t="shared" si="3885"/>
        <v/>
      </c>
      <c r="Z2965" s="65" t="str">
        <f t="shared" si="3885"/>
        <v/>
      </c>
    </row>
    <row r="2966">
      <c r="B2966" s="23"/>
      <c r="C2966" s="9"/>
      <c r="D2966" s="9"/>
      <c r="E2966" s="9"/>
      <c r="F2966" s="2"/>
      <c r="G2966" s="3"/>
      <c r="I2966" s="64" t="str">
        <f t="shared" si="4"/>
        <v/>
      </c>
      <c r="J2966" s="13" t="str">
        <f t="shared" si="1840"/>
        <v/>
      </c>
      <c r="K2966" s="13" t="str">
        <f t="shared" si="1879"/>
        <v/>
      </c>
      <c r="L2966" s="65" t="str">
        <f t="shared" ref="L2966:Z2966" si="3886">if($E2966="","",if($E2966="Injured",if(and(L$1=year(today()),L$1&lt;=$I2966,L$1&gt;=$H2966),0,if(and(L$1&lt;=$I2966,L$1&gt;=$H2966),$F2966,"")),if($E2966="Dropped",if(and(L$1&lt;=$I2966,L$1&gt;=$H2966),if(Year($D2966)=L$1,$F2966*0.8,if((year($D2966)+1)=L$1,$F2966*0.6,$F2966*0.4)) ,""),if($E2966="Minors",0,if($E2966="FA Contract",if(and(L$1&lt;=$I2966,L$1&gt;=$H2966),$F2966,""),if($E2966="YP Contract",if(L$1=$H2966,500000,if(L$1=($H2966+1),1000000,if(L$1=($H2966+2),1500000,"")))))))))</f>
        <v/>
      </c>
      <c r="M2966" s="65" t="str">
        <f t="shared" si="3886"/>
        <v/>
      </c>
      <c r="N2966" s="65" t="str">
        <f t="shared" si="3886"/>
        <v/>
      </c>
      <c r="O2966" s="65" t="str">
        <f t="shared" si="3886"/>
        <v/>
      </c>
      <c r="P2966" s="65" t="str">
        <f t="shared" si="3886"/>
        <v/>
      </c>
      <c r="Q2966" s="65" t="str">
        <f t="shared" si="3886"/>
        <v/>
      </c>
      <c r="R2966" s="65" t="str">
        <f t="shared" si="3886"/>
        <v/>
      </c>
      <c r="S2966" s="65" t="str">
        <f t="shared" si="3886"/>
        <v/>
      </c>
      <c r="T2966" s="65" t="str">
        <f t="shared" si="3886"/>
        <v/>
      </c>
      <c r="U2966" s="65" t="str">
        <f t="shared" si="3886"/>
        <v/>
      </c>
      <c r="V2966" s="65" t="str">
        <f t="shared" si="3886"/>
        <v/>
      </c>
      <c r="W2966" s="65" t="str">
        <f t="shared" si="3886"/>
        <v/>
      </c>
      <c r="X2966" s="65" t="str">
        <f t="shared" si="3886"/>
        <v/>
      </c>
      <c r="Y2966" s="65" t="str">
        <f t="shared" si="3886"/>
        <v/>
      </c>
      <c r="Z2966" s="65" t="str">
        <f t="shared" si="3886"/>
        <v/>
      </c>
    </row>
    <row r="2967">
      <c r="B2967" s="23"/>
      <c r="C2967" s="9"/>
      <c r="D2967" s="9"/>
      <c r="E2967" s="9"/>
      <c r="F2967" s="2"/>
      <c r="G2967" s="3"/>
      <c r="I2967" s="64" t="str">
        <f t="shared" si="4"/>
        <v/>
      </c>
      <c r="J2967" s="13" t="str">
        <f t="shared" si="1840"/>
        <v/>
      </c>
      <c r="K2967" s="13" t="str">
        <f t="shared" si="1879"/>
        <v/>
      </c>
      <c r="L2967" s="65" t="str">
        <f t="shared" ref="L2967:Z2967" si="3887">if($E2967="","",if($E2967="Injured",if(and(L$1=year(today()),L$1&lt;=$I2967,L$1&gt;=$H2967),0,if(and(L$1&lt;=$I2967,L$1&gt;=$H2967),$F2967,"")),if($E2967="Dropped",if(and(L$1&lt;=$I2967,L$1&gt;=$H2967),if(Year($D2967)=L$1,$F2967*0.8,if((year($D2967)+1)=L$1,$F2967*0.6,$F2967*0.4)) ,""),if($E2967="Minors",0,if($E2967="FA Contract",if(and(L$1&lt;=$I2967,L$1&gt;=$H2967),$F2967,""),if($E2967="YP Contract",if(L$1=$H2967,500000,if(L$1=($H2967+1),1000000,if(L$1=($H2967+2),1500000,"")))))))))</f>
        <v/>
      </c>
      <c r="M2967" s="65" t="str">
        <f t="shared" si="3887"/>
        <v/>
      </c>
      <c r="N2967" s="65" t="str">
        <f t="shared" si="3887"/>
        <v/>
      </c>
      <c r="O2967" s="65" t="str">
        <f t="shared" si="3887"/>
        <v/>
      </c>
      <c r="P2967" s="65" t="str">
        <f t="shared" si="3887"/>
        <v/>
      </c>
      <c r="Q2967" s="65" t="str">
        <f t="shared" si="3887"/>
        <v/>
      </c>
      <c r="R2967" s="65" t="str">
        <f t="shared" si="3887"/>
        <v/>
      </c>
      <c r="S2967" s="65" t="str">
        <f t="shared" si="3887"/>
        <v/>
      </c>
      <c r="T2967" s="65" t="str">
        <f t="shared" si="3887"/>
        <v/>
      </c>
      <c r="U2967" s="65" t="str">
        <f t="shared" si="3887"/>
        <v/>
      </c>
      <c r="V2967" s="65" t="str">
        <f t="shared" si="3887"/>
        <v/>
      </c>
      <c r="W2967" s="65" t="str">
        <f t="shared" si="3887"/>
        <v/>
      </c>
      <c r="X2967" s="65" t="str">
        <f t="shared" si="3887"/>
        <v/>
      </c>
      <c r="Y2967" s="65" t="str">
        <f t="shared" si="3887"/>
        <v/>
      </c>
      <c r="Z2967" s="65" t="str">
        <f t="shared" si="3887"/>
        <v/>
      </c>
    </row>
    <row r="2968">
      <c r="B2968" s="23"/>
      <c r="C2968" s="9"/>
      <c r="D2968" s="9"/>
      <c r="E2968" s="9"/>
      <c r="F2968" s="2"/>
      <c r="G2968" s="3"/>
      <c r="I2968" s="64" t="str">
        <f t="shared" si="4"/>
        <v/>
      </c>
      <c r="J2968" s="13" t="str">
        <f t="shared" si="1840"/>
        <v/>
      </c>
      <c r="K2968" s="13" t="str">
        <f t="shared" si="1879"/>
        <v/>
      </c>
      <c r="L2968" s="65" t="str">
        <f t="shared" ref="L2968:Z2968" si="3888">if($E2968="","",if($E2968="Injured",if(and(L$1=year(today()),L$1&lt;=$I2968,L$1&gt;=$H2968),0,if(and(L$1&lt;=$I2968,L$1&gt;=$H2968),$F2968,"")),if($E2968="Dropped",if(and(L$1&lt;=$I2968,L$1&gt;=$H2968),if(Year($D2968)=L$1,$F2968*0.8,if((year($D2968)+1)=L$1,$F2968*0.6,$F2968*0.4)) ,""),if($E2968="Minors",0,if($E2968="FA Contract",if(and(L$1&lt;=$I2968,L$1&gt;=$H2968),$F2968,""),if($E2968="YP Contract",if(L$1=$H2968,500000,if(L$1=($H2968+1),1000000,if(L$1=($H2968+2),1500000,"")))))))))</f>
        <v/>
      </c>
      <c r="M2968" s="65" t="str">
        <f t="shared" si="3888"/>
        <v/>
      </c>
      <c r="N2968" s="65" t="str">
        <f t="shared" si="3888"/>
        <v/>
      </c>
      <c r="O2968" s="65" t="str">
        <f t="shared" si="3888"/>
        <v/>
      </c>
      <c r="P2968" s="65" t="str">
        <f t="shared" si="3888"/>
        <v/>
      </c>
      <c r="Q2968" s="65" t="str">
        <f t="shared" si="3888"/>
        <v/>
      </c>
      <c r="R2968" s="65" t="str">
        <f t="shared" si="3888"/>
        <v/>
      </c>
      <c r="S2968" s="65" t="str">
        <f t="shared" si="3888"/>
        <v/>
      </c>
      <c r="T2968" s="65" t="str">
        <f t="shared" si="3888"/>
        <v/>
      </c>
      <c r="U2968" s="65" t="str">
        <f t="shared" si="3888"/>
        <v/>
      </c>
      <c r="V2968" s="65" t="str">
        <f t="shared" si="3888"/>
        <v/>
      </c>
      <c r="W2968" s="65" t="str">
        <f t="shared" si="3888"/>
        <v/>
      </c>
      <c r="X2968" s="65" t="str">
        <f t="shared" si="3888"/>
        <v/>
      </c>
      <c r="Y2968" s="65" t="str">
        <f t="shared" si="3888"/>
        <v/>
      </c>
      <c r="Z2968" s="65" t="str">
        <f t="shared" si="3888"/>
        <v/>
      </c>
    </row>
    <row r="2969">
      <c r="B2969" s="23"/>
      <c r="C2969" s="9"/>
      <c r="D2969" s="9"/>
      <c r="E2969" s="9"/>
      <c r="F2969" s="2"/>
      <c r="G2969" s="3"/>
      <c r="I2969" s="64" t="str">
        <f t="shared" si="4"/>
        <v/>
      </c>
      <c r="J2969" s="13" t="str">
        <f t="shared" si="1840"/>
        <v/>
      </c>
      <c r="K2969" s="13" t="str">
        <f t="shared" si="1879"/>
        <v/>
      </c>
      <c r="L2969" s="65" t="str">
        <f t="shared" ref="L2969:Z2969" si="3889">if($E2969="","",if($E2969="Injured",if(and(L$1=year(today()),L$1&lt;=$I2969,L$1&gt;=$H2969),0,if(and(L$1&lt;=$I2969,L$1&gt;=$H2969),$F2969,"")),if($E2969="Dropped",if(and(L$1&lt;=$I2969,L$1&gt;=$H2969),if(Year($D2969)=L$1,$F2969*0.8,if((year($D2969)+1)=L$1,$F2969*0.6,$F2969*0.4)) ,""),if($E2969="Minors",0,if($E2969="FA Contract",if(and(L$1&lt;=$I2969,L$1&gt;=$H2969),$F2969,""),if($E2969="YP Contract",if(L$1=$H2969,500000,if(L$1=($H2969+1),1000000,if(L$1=($H2969+2),1500000,"")))))))))</f>
        <v/>
      </c>
      <c r="M2969" s="65" t="str">
        <f t="shared" si="3889"/>
        <v/>
      </c>
      <c r="N2969" s="65" t="str">
        <f t="shared" si="3889"/>
        <v/>
      </c>
      <c r="O2969" s="65" t="str">
        <f t="shared" si="3889"/>
        <v/>
      </c>
      <c r="P2969" s="65" t="str">
        <f t="shared" si="3889"/>
        <v/>
      </c>
      <c r="Q2969" s="65" t="str">
        <f t="shared" si="3889"/>
        <v/>
      </c>
      <c r="R2969" s="65" t="str">
        <f t="shared" si="3889"/>
        <v/>
      </c>
      <c r="S2969" s="65" t="str">
        <f t="shared" si="3889"/>
        <v/>
      </c>
      <c r="T2969" s="65" t="str">
        <f t="shared" si="3889"/>
        <v/>
      </c>
      <c r="U2969" s="65" t="str">
        <f t="shared" si="3889"/>
        <v/>
      </c>
      <c r="V2969" s="65" t="str">
        <f t="shared" si="3889"/>
        <v/>
      </c>
      <c r="W2969" s="65" t="str">
        <f t="shared" si="3889"/>
        <v/>
      </c>
      <c r="X2969" s="65" t="str">
        <f t="shared" si="3889"/>
        <v/>
      </c>
      <c r="Y2969" s="65" t="str">
        <f t="shared" si="3889"/>
        <v/>
      </c>
      <c r="Z2969" s="65" t="str">
        <f t="shared" si="3889"/>
        <v/>
      </c>
    </row>
    <row r="2970">
      <c r="B2970" s="23"/>
      <c r="C2970" s="9"/>
      <c r="D2970" s="9"/>
      <c r="E2970" s="9"/>
      <c r="F2970" s="2"/>
      <c r="G2970" s="3"/>
      <c r="I2970" s="64" t="str">
        <f t="shared" si="4"/>
        <v/>
      </c>
      <c r="J2970" s="13" t="str">
        <f t="shared" si="1840"/>
        <v/>
      </c>
      <c r="K2970" s="13" t="str">
        <f t="shared" si="1879"/>
        <v/>
      </c>
      <c r="L2970" s="65" t="str">
        <f t="shared" ref="L2970:Z2970" si="3890">if($E2970="","",if($E2970="Injured",if(and(L$1=year(today()),L$1&lt;=$I2970,L$1&gt;=$H2970),0,if(and(L$1&lt;=$I2970,L$1&gt;=$H2970),$F2970,"")),if($E2970="Dropped",if(and(L$1&lt;=$I2970,L$1&gt;=$H2970),if(Year($D2970)=L$1,$F2970*0.8,if((year($D2970)+1)=L$1,$F2970*0.6,$F2970*0.4)) ,""),if($E2970="Minors",0,if($E2970="FA Contract",if(and(L$1&lt;=$I2970,L$1&gt;=$H2970),$F2970,""),if($E2970="YP Contract",if(L$1=$H2970,500000,if(L$1=($H2970+1),1000000,if(L$1=($H2970+2),1500000,"")))))))))</f>
        <v/>
      </c>
      <c r="M2970" s="65" t="str">
        <f t="shared" si="3890"/>
        <v/>
      </c>
      <c r="N2970" s="65" t="str">
        <f t="shared" si="3890"/>
        <v/>
      </c>
      <c r="O2970" s="65" t="str">
        <f t="shared" si="3890"/>
        <v/>
      </c>
      <c r="P2970" s="65" t="str">
        <f t="shared" si="3890"/>
        <v/>
      </c>
      <c r="Q2970" s="65" t="str">
        <f t="shared" si="3890"/>
        <v/>
      </c>
      <c r="R2970" s="65" t="str">
        <f t="shared" si="3890"/>
        <v/>
      </c>
      <c r="S2970" s="65" t="str">
        <f t="shared" si="3890"/>
        <v/>
      </c>
      <c r="T2970" s="65" t="str">
        <f t="shared" si="3890"/>
        <v/>
      </c>
      <c r="U2970" s="65" t="str">
        <f t="shared" si="3890"/>
        <v/>
      </c>
      <c r="V2970" s="65" t="str">
        <f t="shared" si="3890"/>
        <v/>
      </c>
      <c r="W2970" s="65" t="str">
        <f t="shared" si="3890"/>
        <v/>
      </c>
      <c r="X2970" s="65" t="str">
        <f t="shared" si="3890"/>
        <v/>
      </c>
      <c r="Y2970" s="65" t="str">
        <f t="shared" si="3890"/>
        <v/>
      </c>
      <c r="Z2970" s="65" t="str">
        <f t="shared" si="3890"/>
        <v/>
      </c>
    </row>
    <row r="2971">
      <c r="B2971" s="23"/>
      <c r="C2971" s="9"/>
      <c r="D2971" s="9"/>
      <c r="E2971" s="9"/>
      <c r="F2971" s="2"/>
      <c r="G2971" s="3"/>
      <c r="I2971" s="64" t="str">
        <f t="shared" si="4"/>
        <v/>
      </c>
      <c r="J2971" s="13" t="str">
        <f t="shared" si="1840"/>
        <v/>
      </c>
      <c r="K2971" s="13" t="str">
        <f t="shared" si="1879"/>
        <v/>
      </c>
      <c r="L2971" s="65" t="str">
        <f t="shared" ref="L2971:Z2971" si="3891">if($E2971="","",if($E2971="Injured",if(and(L$1=year(today()),L$1&lt;=$I2971,L$1&gt;=$H2971),0,if(and(L$1&lt;=$I2971,L$1&gt;=$H2971),$F2971,"")),if($E2971="Dropped",if(and(L$1&lt;=$I2971,L$1&gt;=$H2971),if(Year($D2971)=L$1,$F2971*0.8,if((year($D2971)+1)=L$1,$F2971*0.6,$F2971*0.4)) ,""),if($E2971="Minors",0,if($E2971="FA Contract",if(and(L$1&lt;=$I2971,L$1&gt;=$H2971),$F2971,""),if($E2971="YP Contract",if(L$1=$H2971,500000,if(L$1=($H2971+1),1000000,if(L$1=($H2971+2),1500000,"")))))))))</f>
        <v/>
      </c>
      <c r="M2971" s="65" t="str">
        <f t="shared" si="3891"/>
        <v/>
      </c>
      <c r="N2971" s="65" t="str">
        <f t="shared" si="3891"/>
        <v/>
      </c>
      <c r="O2971" s="65" t="str">
        <f t="shared" si="3891"/>
        <v/>
      </c>
      <c r="P2971" s="65" t="str">
        <f t="shared" si="3891"/>
        <v/>
      </c>
      <c r="Q2971" s="65" t="str">
        <f t="shared" si="3891"/>
        <v/>
      </c>
      <c r="R2971" s="65" t="str">
        <f t="shared" si="3891"/>
        <v/>
      </c>
      <c r="S2971" s="65" t="str">
        <f t="shared" si="3891"/>
        <v/>
      </c>
      <c r="T2971" s="65" t="str">
        <f t="shared" si="3891"/>
        <v/>
      </c>
      <c r="U2971" s="65" t="str">
        <f t="shared" si="3891"/>
        <v/>
      </c>
      <c r="V2971" s="65" t="str">
        <f t="shared" si="3891"/>
        <v/>
      </c>
      <c r="W2971" s="65" t="str">
        <f t="shared" si="3891"/>
        <v/>
      </c>
      <c r="X2971" s="65" t="str">
        <f t="shared" si="3891"/>
        <v/>
      </c>
      <c r="Y2971" s="65" t="str">
        <f t="shared" si="3891"/>
        <v/>
      </c>
      <c r="Z2971" s="65" t="str">
        <f t="shared" si="3891"/>
        <v/>
      </c>
    </row>
    <row r="2972">
      <c r="B2972" s="23"/>
      <c r="C2972" s="9"/>
      <c r="D2972" s="9"/>
      <c r="E2972" s="9"/>
      <c r="F2972" s="2"/>
      <c r="G2972" s="3"/>
      <c r="I2972" s="64" t="str">
        <f t="shared" si="4"/>
        <v/>
      </c>
      <c r="J2972" s="13" t="str">
        <f t="shared" si="1840"/>
        <v/>
      </c>
      <c r="K2972" s="13" t="str">
        <f t="shared" si="1879"/>
        <v/>
      </c>
      <c r="L2972" s="65" t="str">
        <f t="shared" ref="L2972:Z2972" si="3892">if($E2972="","",if($E2972="Injured",if(and(L$1=year(today()),L$1&lt;=$I2972,L$1&gt;=$H2972),0,if(and(L$1&lt;=$I2972,L$1&gt;=$H2972),$F2972,"")),if($E2972="Dropped",if(and(L$1&lt;=$I2972,L$1&gt;=$H2972),if(Year($D2972)=L$1,$F2972*0.8,if((year($D2972)+1)=L$1,$F2972*0.6,$F2972*0.4)) ,""),if($E2972="Minors",0,if($E2972="FA Contract",if(and(L$1&lt;=$I2972,L$1&gt;=$H2972),$F2972,""),if($E2972="YP Contract",if(L$1=$H2972,500000,if(L$1=($H2972+1),1000000,if(L$1=($H2972+2),1500000,"")))))))))</f>
        <v/>
      </c>
      <c r="M2972" s="65" t="str">
        <f t="shared" si="3892"/>
        <v/>
      </c>
      <c r="N2972" s="65" t="str">
        <f t="shared" si="3892"/>
        <v/>
      </c>
      <c r="O2972" s="65" t="str">
        <f t="shared" si="3892"/>
        <v/>
      </c>
      <c r="P2972" s="65" t="str">
        <f t="shared" si="3892"/>
        <v/>
      </c>
      <c r="Q2972" s="65" t="str">
        <f t="shared" si="3892"/>
        <v/>
      </c>
      <c r="R2972" s="65" t="str">
        <f t="shared" si="3892"/>
        <v/>
      </c>
      <c r="S2972" s="65" t="str">
        <f t="shared" si="3892"/>
        <v/>
      </c>
      <c r="T2972" s="65" t="str">
        <f t="shared" si="3892"/>
        <v/>
      </c>
      <c r="U2972" s="65" t="str">
        <f t="shared" si="3892"/>
        <v/>
      </c>
      <c r="V2972" s="65" t="str">
        <f t="shared" si="3892"/>
        <v/>
      </c>
      <c r="W2972" s="65" t="str">
        <f t="shared" si="3892"/>
        <v/>
      </c>
      <c r="X2972" s="65" t="str">
        <f t="shared" si="3892"/>
        <v/>
      </c>
      <c r="Y2972" s="65" t="str">
        <f t="shared" si="3892"/>
        <v/>
      </c>
      <c r="Z2972" s="65" t="str">
        <f t="shared" si="3892"/>
        <v/>
      </c>
    </row>
    <row r="2973">
      <c r="B2973" s="23"/>
      <c r="C2973" s="9"/>
      <c r="D2973" s="9"/>
      <c r="E2973" s="9"/>
      <c r="F2973" s="2"/>
      <c r="G2973" s="3"/>
      <c r="I2973" s="64" t="str">
        <f t="shared" si="4"/>
        <v/>
      </c>
      <c r="J2973" s="13" t="str">
        <f t="shared" si="1840"/>
        <v/>
      </c>
      <c r="K2973" s="13" t="str">
        <f t="shared" si="1879"/>
        <v/>
      </c>
      <c r="L2973" s="65" t="str">
        <f t="shared" ref="L2973:Z2973" si="3893">if($E2973="","",if($E2973="Injured",if(and(L$1=year(today()),L$1&lt;=$I2973,L$1&gt;=$H2973),0,if(and(L$1&lt;=$I2973,L$1&gt;=$H2973),$F2973,"")),if($E2973="Dropped",if(and(L$1&lt;=$I2973,L$1&gt;=$H2973),if(Year($D2973)=L$1,$F2973*0.8,if((year($D2973)+1)=L$1,$F2973*0.6,$F2973*0.4)) ,""),if($E2973="Minors",0,if($E2973="FA Contract",if(and(L$1&lt;=$I2973,L$1&gt;=$H2973),$F2973,""),if($E2973="YP Contract",if(L$1=$H2973,500000,if(L$1=($H2973+1),1000000,if(L$1=($H2973+2),1500000,"")))))))))</f>
        <v/>
      </c>
      <c r="M2973" s="65" t="str">
        <f t="shared" si="3893"/>
        <v/>
      </c>
      <c r="N2973" s="65" t="str">
        <f t="shared" si="3893"/>
        <v/>
      </c>
      <c r="O2973" s="65" t="str">
        <f t="shared" si="3893"/>
        <v/>
      </c>
      <c r="P2973" s="65" t="str">
        <f t="shared" si="3893"/>
        <v/>
      </c>
      <c r="Q2973" s="65" t="str">
        <f t="shared" si="3893"/>
        <v/>
      </c>
      <c r="R2973" s="65" t="str">
        <f t="shared" si="3893"/>
        <v/>
      </c>
      <c r="S2973" s="65" t="str">
        <f t="shared" si="3893"/>
        <v/>
      </c>
      <c r="T2973" s="65" t="str">
        <f t="shared" si="3893"/>
        <v/>
      </c>
      <c r="U2973" s="65" t="str">
        <f t="shared" si="3893"/>
        <v/>
      </c>
      <c r="V2973" s="65" t="str">
        <f t="shared" si="3893"/>
        <v/>
      </c>
      <c r="W2973" s="65" t="str">
        <f t="shared" si="3893"/>
        <v/>
      </c>
      <c r="X2973" s="65" t="str">
        <f t="shared" si="3893"/>
        <v/>
      </c>
      <c r="Y2973" s="65" t="str">
        <f t="shared" si="3893"/>
        <v/>
      </c>
      <c r="Z2973" s="65" t="str">
        <f t="shared" si="3893"/>
        <v/>
      </c>
    </row>
    <row r="2974">
      <c r="B2974" s="23"/>
      <c r="C2974" s="9"/>
      <c r="D2974" s="9"/>
      <c r="E2974" s="9"/>
      <c r="F2974" s="2"/>
      <c r="G2974" s="3"/>
      <c r="I2974" s="64" t="str">
        <f t="shared" si="4"/>
        <v/>
      </c>
      <c r="J2974" s="13" t="str">
        <f t="shared" si="1840"/>
        <v/>
      </c>
      <c r="K2974" s="13" t="str">
        <f t="shared" si="1879"/>
        <v/>
      </c>
      <c r="L2974" s="65" t="str">
        <f t="shared" ref="L2974:Z2974" si="3894">if($E2974="","",if($E2974="Injured",if(and(L$1=year(today()),L$1&lt;=$I2974,L$1&gt;=$H2974),0,if(and(L$1&lt;=$I2974,L$1&gt;=$H2974),$F2974,"")),if($E2974="Dropped",if(and(L$1&lt;=$I2974,L$1&gt;=$H2974),if(Year($D2974)=L$1,$F2974*0.8,if((year($D2974)+1)=L$1,$F2974*0.6,$F2974*0.4)) ,""),if($E2974="Minors",0,if($E2974="FA Contract",if(and(L$1&lt;=$I2974,L$1&gt;=$H2974),$F2974,""),if($E2974="YP Contract",if(L$1=$H2974,500000,if(L$1=($H2974+1),1000000,if(L$1=($H2974+2),1500000,"")))))))))</f>
        <v/>
      </c>
      <c r="M2974" s="65" t="str">
        <f t="shared" si="3894"/>
        <v/>
      </c>
      <c r="N2974" s="65" t="str">
        <f t="shared" si="3894"/>
        <v/>
      </c>
      <c r="O2974" s="65" t="str">
        <f t="shared" si="3894"/>
        <v/>
      </c>
      <c r="P2974" s="65" t="str">
        <f t="shared" si="3894"/>
        <v/>
      </c>
      <c r="Q2974" s="65" t="str">
        <f t="shared" si="3894"/>
        <v/>
      </c>
      <c r="R2974" s="65" t="str">
        <f t="shared" si="3894"/>
        <v/>
      </c>
      <c r="S2974" s="65" t="str">
        <f t="shared" si="3894"/>
        <v/>
      </c>
      <c r="T2974" s="65" t="str">
        <f t="shared" si="3894"/>
        <v/>
      </c>
      <c r="U2974" s="65" t="str">
        <f t="shared" si="3894"/>
        <v/>
      </c>
      <c r="V2974" s="65" t="str">
        <f t="shared" si="3894"/>
        <v/>
      </c>
      <c r="W2974" s="65" t="str">
        <f t="shared" si="3894"/>
        <v/>
      </c>
      <c r="X2974" s="65" t="str">
        <f t="shared" si="3894"/>
        <v/>
      </c>
      <c r="Y2974" s="65" t="str">
        <f t="shared" si="3894"/>
        <v/>
      </c>
      <c r="Z2974" s="65" t="str">
        <f t="shared" si="3894"/>
        <v/>
      </c>
    </row>
    <row r="2975">
      <c r="B2975" s="23"/>
      <c r="C2975" s="9"/>
      <c r="D2975" s="9"/>
      <c r="E2975" s="9"/>
      <c r="F2975" s="2"/>
      <c r="G2975" s="3"/>
      <c r="I2975" s="64" t="str">
        <f t="shared" si="4"/>
        <v/>
      </c>
      <c r="J2975" s="13" t="str">
        <f t="shared" si="1840"/>
        <v/>
      </c>
      <c r="K2975" s="13" t="str">
        <f t="shared" si="1879"/>
        <v/>
      </c>
      <c r="L2975" s="65" t="str">
        <f t="shared" ref="L2975:Z2975" si="3895">if($E2975="","",if($E2975="Injured",if(and(L$1=year(today()),L$1&lt;=$I2975,L$1&gt;=$H2975),0,if(and(L$1&lt;=$I2975,L$1&gt;=$H2975),$F2975,"")),if($E2975="Dropped",if(and(L$1&lt;=$I2975,L$1&gt;=$H2975),if(Year($D2975)=L$1,$F2975*0.8,if((year($D2975)+1)=L$1,$F2975*0.6,$F2975*0.4)) ,""),if($E2975="Minors",0,if($E2975="FA Contract",if(and(L$1&lt;=$I2975,L$1&gt;=$H2975),$F2975,""),if($E2975="YP Contract",if(L$1=$H2975,500000,if(L$1=($H2975+1),1000000,if(L$1=($H2975+2),1500000,"")))))))))</f>
        <v/>
      </c>
      <c r="M2975" s="65" t="str">
        <f t="shared" si="3895"/>
        <v/>
      </c>
      <c r="N2975" s="65" t="str">
        <f t="shared" si="3895"/>
        <v/>
      </c>
      <c r="O2975" s="65" t="str">
        <f t="shared" si="3895"/>
        <v/>
      </c>
      <c r="P2975" s="65" t="str">
        <f t="shared" si="3895"/>
        <v/>
      </c>
      <c r="Q2975" s="65" t="str">
        <f t="shared" si="3895"/>
        <v/>
      </c>
      <c r="R2975" s="65" t="str">
        <f t="shared" si="3895"/>
        <v/>
      </c>
      <c r="S2975" s="65" t="str">
        <f t="shared" si="3895"/>
        <v/>
      </c>
      <c r="T2975" s="65" t="str">
        <f t="shared" si="3895"/>
        <v/>
      </c>
      <c r="U2975" s="65" t="str">
        <f t="shared" si="3895"/>
        <v/>
      </c>
      <c r="V2975" s="65" t="str">
        <f t="shared" si="3895"/>
        <v/>
      </c>
      <c r="W2975" s="65" t="str">
        <f t="shared" si="3895"/>
        <v/>
      </c>
      <c r="X2975" s="65" t="str">
        <f t="shared" si="3895"/>
        <v/>
      </c>
      <c r="Y2975" s="65" t="str">
        <f t="shared" si="3895"/>
        <v/>
      </c>
      <c r="Z2975" s="65" t="str">
        <f t="shared" si="3895"/>
        <v/>
      </c>
    </row>
    <row r="2976">
      <c r="B2976" s="23"/>
      <c r="C2976" s="9"/>
      <c r="D2976" s="9"/>
      <c r="E2976" s="9"/>
      <c r="F2976" s="2"/>
      <c r="G2976" s="3"/>
      <c r="I2976" s="64" t="str">
        <f t="shared" si="4"/>
        <v/>
      </c>
      <c r="J2976" s="13" t="str">
        <f t="shared" si="1840"/>
        <v/>
      </c>
      <c r="K2976" s="13" t="str">
        <f t="shared" si="1879"/>
        <v/>
      </c>
      <c r="L2976" s="65" t="str">
        <f t="shared" ref="L2976:Z2976" si="3896">if($E2976="","",if($E2976="Injured",if(and(L$1=year(today()),L$1&lt;=$I2976,L$1&gt;=$H2976),0,if(and(L$1&lt;=$I2976,L$1&gt;=$H2976),$F2976,"")),if($E2976="Dropped",if(and(L$1&lt;=$I2976,L$1&gt;=$H2976),if(Year($D2976)=L$1,$F2976*0.8,if((year($D2976)+1)=L$1,$F2976*0.6,$F2976*0.4)) ,""),if($E2976="Minors",0,if($E2976="FA Contract",if(and(L$1&lt;=$I2976,L$1&gt;=$H2976),$F2976,""),if($E2976="YP Contract",if(L$1=$H2976,500000,if(L$1=($H2976+1),1000000,if(L$1=($H2976+2),1500000,"")))))))))</f>
        <v/>
      </c>
      <c r="M2976" s="65" t="str">
        <f t="shared" si="3896"/>
        <v/>
      </c>
      <c r="N2976" s="65" t="str">
        <f t="shared" si="3896"/>
        <v/>
      </c>
      <c r="O2976" s="65" t="str">
        <f t="shared" si="3896"/>
        <v/>
      </c>
      <c r="P2976" s="65" t="str">
        <f t="shared" si="3896"/>
        <v/>
      </c>
      <c r="Q2976" s="65" t="str">
        <f t="shared" si="3896"/>
        <v/>
      </c>
      <c r="R2976" s="65" t="str">
        <f t="shared" si="3896"/>
        <v/>
      </c>
      <c r="S2976" s="65" t="str">
        <f t="shared" si="3896"/>
        <v/>
      </c>
      <c r="T2976" s="65" t="str">
        <f t="shared" si="3896"/>
        <v/>
      </c>
      <c r="U2976" s="65" t="str">
        <f t="shared" si="3896"/>
        <v/>
      </c>
      <c r="V2976" s="65" t="str">
        <f t="shared" si="3896"/>
        <v/>
      </c>
      <c r="W2976" s="65" t="str">
        <f t="shared" si="3896"/>
        <v/>
      </c>
      <c r="X2976" s="65" t="str">
        <f t="shared" si="3896"/>
        <v/>
      </c>
      <c r="Y2976" s="65" t="str">
        <f t="shared" si="3896"/>
        <v/>
      </c>
      <c r="Z2976" s="65" t="str">
        <f t="shared" si="3896"/>
        <v/>
      </c>
    </row>
    <row r="2977">
      <c r="B2977" s="23"/>
      <c r="C2977" s="9"/>
      <c r="D2977" s="9"/>
      <c r="E2977" s="9"/>
      <c r="F2977" s="2"/>
      <c r="G2977" s="3"/>
      <c r="I2977" s="64" t="str">
        <f t="shared" si="4"/>
        <v/>
      </c>
      <c r="J2977" s="13" t="str">
        <f t="shared" si="1840"/>
        <v/>
      </c>
      <c r="K2977" s="13" t="str">
        <f t="shared" si="1879"/>
        <v/>
      </c>
      <c r="L2977" s="65" t="str">
        <f t="shared" ref="L2977:Z2977" si="3897">if($E2977="","",if($E2977="Injured",if(and(L$1=year(today()),L$1&lt;=$I2977,L$1&gt;=$H2977),0,if(and(L$1&lt;=$I2977,L$1&gt;=$H2977),$F2977,"")),if($E2977="Dropped",if(and(L$1&lt;=$I2977,L$1&gt;=$H2977),if(Year($D2977)=L$1,$F2977*0.8,if((year($D2977)+1)=L$1,$F2977*0.6,$F2977*0.4)) ,""),if($E2977="Minors",0,if($E2977="FA Contract",if(and(L$1&lt;=$I2977,L$1&gt;=$H2977),$F2977,""),if($E2977="YP Contract",if(L$1=$H2977,500000,if(L$1=($H2977+1),1000000,if(L$1=($H2977+2),1500000,"")))))))))</f>
        <v/>
      </c>
      <c r="M2977" s="65" t="str">
        <f t="shared" si="3897"/>
        <v/>
      </c>
      <c r="N2977" s="65" t="str">
        <f t="shared" si="3897"/>
        <v/>
      </c>
      <c r="O2977" s="65" t="str">
        <f t="shared" si="3897"/>
        <v/>
      </c>
      <c r="P2977" s="65" t="str">
        <f t="shared" si="3897"/>
        <v/>
      </c>
      <c r="Q2977" s="65" t="str">
        <f t="shared" si="3897"/>
        <v/>
      </c>
      <c r="R2977" s="65" t="str">
        <f t="shared" si="3897"/>
        <v/>
      </c>
      <c r="S2977" s="65" t="str">
        <f t="shared" si="3897"/>
        <v/>
      </c>
      <c r="T2977" s="65" t="str">
        <f t="shared" si="3897"/>
        <v/>
      </c>
      <c r="U2977" s="65" t="str">
        <f t="shared" si="3897"/>
        <v/>
      </c>
      <c r="V2977" s="65" t="str">
        <f t="shared" si="3897"/>
        <v/>
      </c>
      <c r="W2977" s="65" t="str">
        <f t="shared" si="3897"/>
        <v/>
      </c>
      <c r="X2977" s="65" t="str">
        <f t="shared" si="3897"/>
        <v/>
      </c>
      <c r="Y2977" s="65" t="str">
        <f t="shared" si="3897"/>
        <v/>
      </c>
      <c r="Z2977" s="65" t="str">
        <f t="shared" si="3897"/>
        <v/>
      </c>
    </row>
    <row r="2978">
      <c r="B2978" s="23"/>
      <c r="C2978" s="9"/>
      <c r="D2978" s="9"/>
      <c r="E2978" s="9"/>
      <c r="F2978" s="2"/>
      <c r="G2978" s="3"/>
      <c r="I2978" s="64" t="str">
        <f t="shared" si="4"/>
        <v/>
      </c>
      <c r="J2978" s="13" t="str">
        <f t="shared" si="1840"/>
        <v/>
      </c>
      <c r="K2978" s="13" t="str">
        <f t="shared" si="1879"/>
        <v/>
      </c>
      <c r="L2978" s="65" t="str">
        <f t="shared" ref="L2978:Z2978" si="3898">if($E2978="","",if($E2978="Injured",if(and(L$1=year(today()),L$1&lt;=$I2978,L$1&gt;=$H2978),0,if(and(L$1&lt;=$I2978,L$1&gt;=$H2978),$F2978,"")),if($E2978="Dropped",if(and(L$1&lt;=$I2978,L$1&gt;=$H2978),if(Year($D2978)=L$1,$F2978*0.8,if((year($D2978)+1)=L$1,$F2978*0.6,$F2978*0.4)) ,""),if($E2978="Minors",0,if($E2978="FA Contract",if(and(L$1&lt;=$I2978,L$1&gt;=$H2978),$F2978,""),if($E2978="YP Contract",if(L$1=$H2978,500000,if(L$1=($H2978+1),1000000,if(L$1=($H2978+2),1500000,"")))))))))</f>
        <v/>
      </c>
      <c r="M2978" s="65" t="str">
        <f t="shared" si="3898"/>
        <v/>
      </c>
      <c r="N2978" s="65" t="str">
        <f t="shared" si="3898"/>
        <v/>
      </c>
      <c r="O2978" s="65" t="str">
        <f t="shared" si="3898"/>
        <v/>
      </c>
      <c r="P2978" s="65" t="str">
        <f t="shared" si="3898"/>
        <v/>
      </c>
      <c r="Q2978" s="65" t="str">
        <f t="shared" si="3898"/>
        <v/>
      </c>
      <c r="R2978" s="65" t="str">
        <f t="shared" si="3898"/>
        <v/>
      </c>
      <c r="S2978" s="65" t="str">
        <f t="shared" si="3898"/>
        <v/>
      </c>
      <c r="T2978" s="65" t="str">
        <f t="shared" si="3898"/>
        <v/>
      </c>
      <c r="U2978" s="65" t="str">
        <f t="shared" si="3898"/>
        <v/>
      </c>
      <c r="V2978" s="65" t="str">
        <f t="shared" si="3898"/>
        <v/>
      </c>
      <c r="W2978" s="65" t="str">
        <f t="shared" si="3898"/>
        <v/>
      </c>
      <c r="X2978" s="65" t="str">
        <f t="shared" si="3898"/>
        <v/>
      </c>
      <c r="Y2978" s="65" t="str">
        <f t="shared" si="3898"/>
        <v/>
      </c>
      <c r="Z2978" s="65" t="str">
        <f t="shared" si="3898"/>
        <v/>
      </c>
    </row>
    <row r="2979">
      <c r="B2979" s="23"/>
      <c r="C2979" s="9"/>
      <c r="D2979" s="9"/>
      <c r="E2979" s="9"/>
      <c r="F2979" s="2"/>
      <c r="G2979" s="3"/>
      <c r="I2979" s="64" t="str">
        <f t="shared" si="4"/>
        <v/>
      </c>
      <c r="J2979" s="13" t="str">
        <f t="shared" si="1840"/>
        <v/>
      </c>
      <c r="K2979" s="13" t="str">
        <f t="shared" si="1879"/>
        <v/>
      </c>
      <c r="L2979" s="65" t="str">
        <f t="shared" ref="L2979:Z2979" si="3899">if($E2979="","",if($E2979="Injured",if(and(L$1=year(today()),L$1&lt;=$I2979,L$1&gt;=$H2979),0,if(and(L$1&lt;=$I2979,L$1&gt;=$H2979),$F2979,"")),if($E2979="Dropped",if(and(L$1&lt;=$I2979,L$1&gt;=$H2979),if(Year($D2979)=L$1,$F2979*0.8,if((year($D2979)+1)=L$1,$F2979*0.6,$F2979*0.4)) ,""),if($E2979="Minors",0,if($E2979="FA Contract",if(and(L$1&lt;=$I2979,L$1&gt;=$H2979),$F2979,""),if($E2979="YP Contract",if(L$1=$H2979,500000,if(L$1=($H2979+1),1000000,if(L$1=($H2979+2),1500000,"")))))))))</f>
        <v/>
      </c>
      <c r="M2979" s="65" t="str">
        <f t="shared" si="3899"/>
        <v/>
      </c>
      <c r="N2979" s="65" t="str">
        <f t="shared" si="3899"/>
        <v/>
      </c>
      <c r="O2979" s="65" t="str">
        <f t="shared" si="3899"/>
        <v/>
      </c>
      <c r="P2979" s="65" t="str">
        <f t="shared" si="3899"/>
        <v/>
      </c>
      <c r="Q2979" s="65" t="str">
        <f t="shared" si="3899"/>
        <v/>
      </c>
      <c r="R2979" s="65" t="str">
        <f t="shared" si="3899"/>
        <v/>
      </c>
      <c r="S2979" s="65" t="str">
        <f t="shared" si="3899"/>
        <v/>
      </c>
      <c r="T2979" s="65" t="str">
        <f t="shared" si="3899"/>
        <v/>
      </c>
      <c r="U2979" s="65" t="str">
        <f t="shared" si="3899"/>
        <v/>
      </c>
      <c r="V2979" s="65" t="str">
        <f t="shared" si="3899"/>
        <v/>
      </c>
      <c r="W2979" s="65" t="str">
        <f t="shared" si="3899"/>
        <v/>
      </c>
      <c r="X2979" s="65" t="str">
        <f t="shared" si="3899"/>
        <v/>
      </c>
      <c r="Y2979" s="65" t="str">
        <f t="shared" si="3899"/>
        <v/>
      </c>
      <c r="Z2979" s="65" t="str">
        <f t="shared" si="3899"/>
        <v/>
      </c>
    </row>
    <row r="2980">
      <c r="B2980" s="23"/>
      <c r="C2980" s="9"/>
      <c r="D2980" s="9"/>
      <c r="E2980" s="9"/>
      <c r="F2980" s="2"/>
      <c r="G2980" s="3"/>
      <c r="I2980" s="64" t="str">
        <f t="shared" si="4"/>
        <v/>
      </c>
      <c r="J2980" s="13" t="str">
        <f t="shared" si="1840"/>
        <v/>
      </c>
      <c r="K2980" s="13" t="str">
        <f t="shared" si="1879"/>
        <v/>
      </c>
      <c r="L2980" s="65" t="str">
        <f t="shared" ref="L2980:Z2980" si="3900">if($E2980="","",if($E2980="Injured",if(and(L$1=year(today()),L$1&lt;=$I2980,L$1&gt;=$H2980),0,if(and(L$1&lt;=$I2980,L$1&gt;=$H2980),$F2980,"")),if($E2980="Dropped",if(and(L$1&lt;=$I2980,L$1&gt;=$H2980),if(Year($D2980)=L$1,$F2980*0.8,if((year($D2980)+1)=L$1,$F2980*0.6,$F2980*0.4)) ,""),if($E2980="Minors",0,if($E2980="FA Contract",if(and(L$1&lt;=$I2980,L$1&gt;=$H2980),$F2980,""),if($E2980="YP Contract",if(L$1=$H2980,500000,if(L$1=($H2980+1),1000000,if(L$1=($H2980+2),1500000,"")))))))))</f>
        <v/>
      </c>
      <c r="M2980" s="65" t="str">
        <f t="shared" si="3900"/>
        <v/>
      </c>
      <c r="N2980" s="65" t="str">
        <f t="shared" si="3900"/>
        <v/>
      </c>
      <c r="O2980" s="65" t="str">
        <f t="shared" si="3900"/>
        <v/>
      </c>
      <c r="P2980" s="65" t="str">
        <f t="shared" si="3900"/>
        <v/>
      </c>
      <c r="Q2980" s="65" t="str">
        <f t="shared" si="3900"/>
        <v/>
      </c>
      <c r="R2980" s="65" t="str">
        <f t="shared" si="3900"/>
        <v/>
      </c>
      <c r="S2980" s="65" t="str">
        <f t="shared" si="3900"/>
        <v/>
      </c>
      <c r="T2980" s="65" t="str">
        <f t="shared" si="3900"/>
        <v/>
      </c>
      <c r="U2980" s="65" t="str">
        <f t="shared" si="3900"/>
        <v/>
      </c>
      <c r="V2980" s="65" t="str">
        <f t="shared" si="3900"/>
        <v/>
      </c>
      <c r="W2980" s="65" t="str">
        <f t="shared" si="3900"/>
        <v/>
      </c>
      <c r="X2980" s="65" t="str">
        <f t="shared" si="3900"/>
        <v/>
      </c>
      <c r="Y2980" s="65" t="str">
        <f t="shared" si="3900"/>
        <v/>
      </c>
      <c r="Z2980" s="65" t="str">
        <f t="shared" si="3900"/>
        <v/>
      </c>
    </row>
    <row r="2981">
      <c r="B2981" s="23"/>
      <c r="C2981" s="9"/>
      <c r="D2981" s="9"/>
      <c r="E2981" s="9"/>
      <c r="F2981" s="2"/>
      <c r="G2981" s="3"/>
      <c r="I2981" s="64" t="str">
        <f t="shared" si="4"/>
        <v/>
      </c>
      <c r="J2981" s="13" t="str">
        <f t="shared" si="1840"/>
        <v/>
      </c>
      <c r="K2981" s="13" t="str">
        <f t="shared" si="1879"/>
        <v/>
      </c>
      <c r="L2981" s="65" t="str">
        <f t="shared" ref="L2981:Z2981" si="3901">if($E2981="","",if($E2981="Injured",if(and(L$1=year(today()),L$1&lt;=$I2981,L$1&gt;=$H2981),0,if(and(L$1&lt;=$I2981,L$1&gt;=$H2981),$F2981,"")),if($E2981="Dropped",if(and(L$1&lt;=$I2981,L$1&gt;=$H2981),if(Year($D2981)=L$1,$F2981*0.8,if((year($D2981)+1)=L$1,$F2981*0.6,$F2981*0.4)) ,""),if($E2981="Minors",0,if($E2981="FA Contract",if(and(L$1&lt;=$I2981,L$1&gt;=$H2981),$F2981,""),if($E2981="YP Contract",if(L$1=$H2981,500000,if(L$1=($H2981+1),1000000,if(L$1=($H2981+2),1500000,"")))))))))</f>
        <v/>
      </c>
      <c r="M2981" s="65" t="str">
        <f t="shared" si="3901"/>
        <v/>
      </c>
      <c r="N2981" s="65" t="str">
        <f t="shared" si="3901"/>
        <v/>
      </c>
      <c r="O2981" s="65" t="str">
        <f t="shared" si="3901"/>
        <v/>
      </c>
      <c r="P2981" s="65" t="str">
        <f t="shared" si="3901"/>
        <v/>
      </c>
      <c r="Q2981" s="65" t="str">
        <f t="shared" si="3901"/>
        <v/>
      </c>
      <c r="R2981" s="65" t="str">
        <f t="shared" si="3901"/>
        <v/>
      </c>
      <c r="S2981" s="65" t="str">
        <f t="shared" si="3901"/>
        <v/>
      </c>
      <c r="T2981" s="65" t="str">
        <f t="shared" si="3901"/>
        <v/>
      </c>
      <c r="U2981" s="65" t="str">
        <f t="shared" si="3901"/>
        <v/>
      </c>
      <c r="V2981" s="65" t="str">
        <f t="shared" si="3901"/>
        <v/>
      </c>
      <c r="W2981" s="65" t="str">
        <f t="shared" si="3901"/>
        <v/>
      </c>
      <c r="X2981" s="65" t="str">
        <f t="shared" si="3901"/>
        <v/>
      </c>
      <c r="Y2981" s="65" t="str">
        <f t="shared" si="3901"/>
        <v/>
      </c>
      <c r="Z2981" s="65" t="str">
        <f t="shared" si="3901"/>
        <v/>
      </c>
    </row>
    <row r="2982">
      <c r="B2982" s="23"/>
      <c r="C2982" s="9"/>
      <c r="D2982" s="9"/>
      <c r="E2982" s="9"/>
      <c r="F2982" s="2"/>
      <c r="G2982" s="3"/>
      <c r="I2982" s="64" t="str">
        <f t="shared" si="4"/>
        <v/>
      </c>
      <c r="J2982" s="13" t="str">
        <f t="shared" si="1840"/>
        <v/>
      </c>
      <c r="K2982" s="13" t="str">
        <f t="shared" si="1879"/>
        <v/>
      </c>
      <c r="L2982" s="65" t="str">
        <f t="shared" ref="L2982:Z2982" si="3902">if($E2982="","",if($E2982="Injured",if(and(L$1=year(today()),L$1&lt;=$I2982,L$1&gt;=$H2982),0,if(and(L$1&lt;=$I2982,L$1&gt;=$H2982),$F2982,"")),if($E2982="Dropped",if(and(L$1&lt;=$I2982,L$1&gt;=$H2982),if(Year($D2982)=L$1,$F2982*0.8,if((year($D2982)+1)=L$1,$F2982*0.6,$F2982*0.4)) ,""),if($E2982="Minors",0,if($E2982="FA Contract",if(and(L$1&lt;=$I2982,L$1&gt;=$H2982),$F2982,""),if($E2982="YP Contract",if(L$1=$H2982,500000,if(L$1=($H2982+1),1000000,if(L$1=($H2982+2),1500000,"")))))))))</f>
        <v/>
      </c>
      <c r="M2982" s="65" t="str">
        <f t="shared" si="3902"/>
        <v/>
      </c>
      <c r="N2982" s="65" t="str">
        <f t="shared" si="3902"/>
        <v/>
      </c>
      <c r="O2982" s="65" t="str">
        <f t="shared" si="3902"/>
        <v/>
      </c>
      <c r="P2982" s="65" t="str">
        <f t="shared" si="3902"/>
        <v/>
      </c>
      <c r="Q2982" s="65" t="str">
        <f t="shared" si="3902"/>
        <v/>
      </c>
      <c r="R2982" s="65" t="str">
        <f t="shared" si="3902"/>
        <v/>
      </c>
      <c r="S2982" s="65" t="str">
        <f t="shared" si="3902"/>
        <v/>
      </c>
      <c r="T2982" s="65" t="str">
        <f t="shared" si="3902"/>
        <v/>
      </c>
      <c r="U2982" s="65" t="str">
        <f t="shared" si="3902"/>
        <v/>
      </c>
      <c r="V2982" s="65" t="str">
        <f t="shared" si="3902"/>
        <v/>
      </c>
      <c r="W2982" s="65" t="str">
        <f t="shared" si="3902"/>
        <v/>
      </c>
      <c r="X2982" s="65" t="str">
        <f t="shared" si="3902"/>
        <v/>
      </c>
      <c r="Y2982" s="65" t="str">
        <f t="shared" si="3902"/>
        <v/>
      </c>
      <c r="Z2982" s="65" t="str">
        <f t="shared" si="3902"/>
        <v/>
      </c>
    </row>
    <row r="2983">
      <c r="B2983" s="23"/>
      <c r="C2983" s="9"/>
      <c r="D2983" s="9"/>
      <c r="E2983" s="9"/>
      <c r="F2983" s="2"/>
      <c r="G2983" s="3"/>
      <c r="I2983" s="64" t="str">
        <f t="shared" si="4"/>
        <v/>
      </c>
      <c r="J2983" s="13" t="str">
        <f t="shared" si="1840"/>
        <v/>
      </c>
      <c r="K2983" s="13" t="str">
        <f t="shared" si="1879"/>
        <v/>
      </c>
      <c r="L2983" s="65" t="str">
        <f t="shared" ref="L2983:Z2983" si="3903">if($E2983="","",if($E2983="Injured",if(and(L$1=year(today()),L$1&lt;=$I2983,L$1&gt;=$H2983),0,if(and(L$1&lt;=$I2983,L$1&gt;=$H2983),$F2983,"")),if($E2983="Dropped",if(and(L$1&lt;=$I2983,L$1&gt;=$H2983),if(Year($D2983)=L$1,$F2983*0.8,if((year($D2983)+1)=L$1,$F2983*0.6,$F2983*0.4)) ,""),if($E2983="Minors",0,if($E2983="FA Contract",if(and(L$1&lt;=$I2983,L$1&gt;=$H2983),$F2983,""),if($E2983="YP Contract",if(L$1=$H2983,500000,if(L$1=($H2983+1),1000000,if(L$1=($H2983+2),1500000,"")))))))))</f>
        <v/>
      </c>
      <c r="M2983" s="65" t="str">
        <f t="shared" si="3903"/>
        <v/>
      </c>
      <c r="N2983" s="65" t="str">
        <f t="shared" si="3903"/>
        <v/>
      </c>
      <c r="O2983" s="65" t="str">
        <f t="shared" si="3903"/>
        <v/>
      </c>
      <c r="P2983" s="65" t="str">
        <f t="shared" si="3903"/>
        <v/>
      </c>
      <c r="Q2983" s="65" t="str">
        <f t="shared" si="3903"/>
        <v/>
      </c>
      <c r="R2983" s="65" t="str">
        <f t="shared" si="3903"/>
        <v/>
      </c>
      <c r="S2983" s="65" t="str">
        <f t="shared" si="3903"/>
        <v/>
      </c>
      <c r="T2983" s="65" t="str">
        <f t="shared" si="3903"/>
        <v/>
      </c>
      <c r="U2983" s="65" t="str">
        <f t="shared" si="3903"/>
        <v/>
      </c>
      <c r="V2983" s="65" t="str">
        <f t="shared" si="3903"/>
        <v/>
      </c>
      <c r="W2983" s="65" t="str">
        <f t="shared" si="3903"/>
        <v/>
      </c>
      <c r="X2983" s="65" t="str">
        <f t="shared" si="3903"/>
        <v/>
      </c>
      <c r="Y2983" s="65" t="str">
        <f t="shared" si="3903"/>
        <v/>
      </c>
      <c r="Z2983" s="65" t="str">
        <f t="shared" si="3903"/>
        <v/>
      </c>
    </row>
    <row r="2984">
      <c r="B2984" s="23"/>
      <c r="C2984" s="9"/>
      <c r="D2984" s="9"/>
      <c r="E2984" s="9"/>
      <c r="F2984" s="2"/>
      <c r="G2984" s="3"/>
      <c r="I2984" s="64" t="str">
        <f t="shared" si="4"/>
        <v/>
      </c>
      <c r="J2984" s="13" t="str">
        <f t="shared" si="1840"/>
        <v/>
      </c>
      <c r="K2984" s="13" t="str">
        <f t="shared" si="1879"/>
        <v/>
      </c>
      <c r="L2984" s="65" t="str">
        <f t="shared" ref="L2984:Z2984" si="3904">if($E2984="","",if($E2984="Injured",if(and(L$1=year(today()),L$1&lt;=$I2984,L$1&gt;=$H2984),0,if(and(L$1&lt;=$I2984,L$1&gt;=$H2984),$F2984,"")),if($E2984="Dropped",if(and(L$1&lt;=$I2984,L$1&gt;=$H2984),if(Year($D2984)=L$1,$F2984*0.8,if((year($D2984)+1)=L$1,$F2984*0.6,$F2984*0.4)) ,""),if($E2984="Minors",0,if($E2984="FA Contract",if(and(L$1&lt;=$I2984,L$1&gt;=$H2984),$F2984,""),if($E2984="YP Contract",if(L$1=$H2984,500000,if(L$1=($H2984+1),1000000,if(L$1=($H2984+2),1500000,"")))))))))</f>
        <v/>
      </c>
      <c r="M2984" s="65" t="str">
        <f t="shared" si="3904"/>
        <v/>
      </c>
      <c r="N2984" s="65" t="str">
        <f t="shared" si="3904"/>
        <v/>
      </c>
      <c r="O2984" s="65" t="str">
        <f t="shared" si="3904"/>
        <v/>
      </c>
      <c r="P2984" s="65" t="str">
        <f t="shared" si="3904"/>
        <v/>
      </c>
      <c r="Q2984" s="65" t="str">
        <f t="shared" si="3904"/>
        <v/>
      </c>
      <c r="R2984" s="65" t="str">
        <f t="shared" si="3904"/>
        <v/>
      </c>
      <c r="S2984" s="65" t="str">
        <f t="shared" si="3904"/>
        <v/>
      </c>
      <c r="T2984" s="65" t="str">
        <f t="shared" si="3904"/>
        <v/>
      </c>
      <c r="U2984" s="65" t="str">
        <f t="shared" si="3904"/>
        <v/>
      </c>
      <c r="V2984" s="65" t="str">
        <f t="shared" si="3904"/>
        <v/>
      </c>
      <c r="W2984" s="65" t="str">
        <f t="shared" si="3904"/>
        <v/>
      </c>
      <c r="X2984" s="65" t="str">
        <f t="shared" si="3904"/>
        <v/>
      </c>
      <c r="Y2984" s="65" t="str">
        <f t="shared" si="3904"/>
        <v/>
      </c>
      <c r="Z2984" s="65" t="str">
        <f t="shared" si="3904"/>
        <v/>
      </c>
    </row>
    <row r="2985">
      <c r="B2985" s="23"/>
      <c r="C2985" s="9"/>
      <c r="D2985" s="9"/>
      <c r="E2985" s="9"/>
      <c r="F2985" s="2"/>
      <c r="G2985" s="3"/>
      <c r="I2985" s="64" t="str">
        <f t="shared" si="4"/>
        <v/>
      </c>
      <c r="J2985" s="13" t="str">
        <f t="shared" si="1840"/>
        <v/>
      </c>
      <c r="K2985" s="13" t="str">
        <f t="shared" si="1879"/>
        <v/>
      </c>
      <c r="L2985" s="65" t="str">
        <f t="shared" ref="L2985:Z2985" si="3905">if($E2985="","",if($E2985="Injured",if(and(L$1=year(today()),L$1&lt;=$I2985,L$1&gt;=$H2985),0,if(and(L$1&lt;=$I2985,L$1&gt;=$H2985),$F2985,"")),if($E2985="Dropped",if(and(L$1&lt;=$I2985,L$1&gt;=$H2985),if(Year($D2985)=L$1,$F2985*0.8,if((year($D2985)+1)=L$1,$F2985*0.6,$F2985*0.4)) ,""),if($E2985="Minors",0,if($E2985="FA Contract",if(and(L$1&lt;=$I2985,L$1&gt;=$H2985),$F2985,""),if($E2985="YP Contract",if(L$1=$H2985,500000,if(L$1=($H2985+1),1000000,if(L$1=($H2985+2),1500000,"")))))))))</f>
        <v/>
      </c>
      <c r="M2985" s="65" t="str">
        <f t="shared" si="3905"/>
        <v/>
      </c>
      <c r="N2985" s="65" t="str">
        <f t="shared" si="3905"/>
        <v/>
      </c>
      <c r="O2985" s="65" t="str">
        <f t="shared" si="3905"/>
        <v/>
      </c>
      <c r="P2985" s="65" t="str">
        <f t="shared" si="3905"/>
        <v/>
      </c>
      <c r="Q2985" s="65" t="str">
        <f t="shared" si="3905"/>
        <v/>
      </c>
      <c r="R2985" s="65" t="str">
        <f t="shared" si="3905"/>
        <v/>
      </c>
      <c r="S2985" s="65" t="str">
        <f t="shared" si="3905"/>
        <v/>
      </c>
      <c r="T2985" s="65" t="str">
        <f t="shared" si="3905"/>
        <v/>
      </c>
      <c r="U2985" s="65" t="str">
        <f t="shared" si="3905"/>
        <v/>
      </c>
      <c r="V2985" s="65" t="str">
        <f t="shared" si="3905"/>
        <v/>
      </c>
      <c r="W2985" s="65" t="str">
        <f t="shared" si="3905"/>
        <v/>
      </c>
      <c r="X2985" s="65" t="str">
        <f t="shared" si="3905"/>
        <v/>
      </c>
      <c r="Y2985" s="65" t="str">
        <f t="shared" si="3905"/>
        <v/>
      </c>
      <c r="Z2985" s="65" t="str">
        <f t="shared" si="3905"/>
        <v/>
      </c>
    </row>
    <row r="2986">
      <c r="B2986" s="23"/>
      <c r="C2986" s="9"/>
      <c r="D2986" s="9"/>
      <c r="E2986" s="9"/>
      <c r="F2986" s="2"/>
      <c r="G2986" s="3"/>
      <c r="I2986" s="64" t="str">
        <f t="shared" si="4"/>
        <v/>
      </c>
      <c r="J2986" s="13" t="str">
        <f t="shared" si="1840"/>
        <v/>
      </c>
      <c r="K2986" s="13" t="str">
        <f t="shared" si="1879"/>
        <v/>
      </c>
      <c r="L2986" s="65" t="str">
        <f t="shared" ref="L2986:Z2986" si="3906">if($E2986="","",if($E2986="Injured",if(and(L$1=year(today()),L$1&lt;=$I2986,L$1&gt;=$H2986),0,if(and(L$1&lt;=$I2986,L$1&gt;=$H2986),$F2986,"")),if($E2986="Dropped",if(and(L$1&lt;=$I2986,L$1&gt;=$H2986),if(Year($D2986)=L$1,$F2986*0.8,if((year($D2986)+1)=L$1,$F2986*0.6,$F2986*0.4)) ,""),if($E2986="Minors",0,if($E2986="FA Contract",if(and(L$1&lt;=$I2986,L$1&gt;=$H2986),$F2986,""),if($E2986="YP Contract",if(L$1=$H2986,500000,if(L$1=($H2986+1),1000000,if(L$1=($H2986+2),1500000,"")))))))))</f>
        <v/>
      </c>
      <c r="M2986" s="65" t="str">
        <f t="shared" si="3906"/>
        <v/>
      </c>
      <c r="N2986" s="65" t="str">
        <f t="shared" si="3906"/>
        <v/>
      </c>
      <c r="O2986" s="65" t="str">
        <f t="shared" si="3906"/>
        <v/>
      </c>
      <c r="P2986" s="65" t="str">
        <f t="shared" si="3906"/>
        <v/>
      </c>
      <c r="Q2986" s="65" t="str">
        <f t="shared" si="3906"/>
        <v/>
      </c>
      <c r="R2986" s="65" t="str">
        <f t="shared" si="3906"/>
        <v/>
      </c>
      <c r="S2986" s="65" t="str">
        <f t="shared" si="3906"/>
        <v/>
      </c>
      <c r="T2986" s="65" t="str">
        <f t="shared" si="3906"/>
        <v/>
      </c>
      <c r="U2986" s="65" t="str">
        <f t="shared" si="3906"/>
        <v/>
      </c>
      <c r="V2986" s="65" t="str">
        <f t="shared" si="3906"/>
        <v/>
      </c>
      <c r="W2986" s="65" t="str">
        <f t="shared" si="3906"/>
        <v/>
      </c>
      <c r="X2986" s="65" t="str">
        <f t="shared" si="3906"/>
        <v/>
      </c>
      <c r="Y2986" s="65" t="str">
        <f t="shared" si="3906"/>
        <v/>
      </c>
      <c r="Z2986" s="65" t="str">
        <f t="shared" si="3906"/>
        <v/>
      </c>
    </row>
    <row r="2987">
      <c r="B2987" s="23"/>
      <c r="C2987" s="9"/>
      <c r="D2987" s="9"/>
      <c r="E2987" s="9"/>
      <c r="F2987" s="2"/>
      <c r="G2987" s="3"/>
      <c r="I2987" s="64" t="str">
        <f t="shared" si="4"/>
        <v/>
      </c>
      <c r="J2987" s="13" t="str">
        <f t="shared" si="1840"/>
        <v/>
      </c>
      <c r="K2987" s="13" t="str">
        <f t="shared" si="1879"/>
        <v/>
      </c>
      <c r="L2987" s="65" t="str">
        <f t="shared" ref="L2987:Z2987" si="3907">if($E2987="","",if($E2987="Injured",if(and(L$1=year(today()),L$1&lt;=$I2987,L$1&gt;=$H2987),0,if(and(L$1&lt;=$I2987,L$1&gt;=$H2987),$F2987,"")),if($E2987="Dropped",if(and(L$1&lt;=$I2987,L$1&gt;=$H2987),if(Year($D2987)=L$1,$F2987*0.8,if((year($D2987)+1)=L$1,$F2987*0.6,$F2987*0.4)) ,""),if($E2987="Minors",0,if($E2987="FA Contract",if(and(L$1&lt;=$I2987,L$1&gt;=$H2987),$F2987,""),if($E2987="YP Contract",if(L$1=$H2987,500000,if(L$1=($H2987+1),1000000,if(L$1=($H2987+2),1500000,"")))))))))</f>
        <v/>
      </c>
      <c r="M2987" s="65" t="str">
        <f t="shared" si="3907"/>
        <v/>
      </c>
      <c r="N2987" s="65" t="str">
        <f t="shared" si="3907"/>
        <v/>
      </c>
      <c r="O2987" s="65" t="str">
        <f t="shared" si="3907"/>
        <v/>
      </c>
      <c r="P2987" s="65" t="str">
        <f t="shared" si="3907"/>
        <v/>
      </c>
      <c r="Q2987" s="65" t="str">
        <f t="shared" si="3907"/>
        <v/>
      </c>
      <c r="R2987" s="65" t="str">
        <f t="shared" si="3907"/>
        <v/>
      </c>
      <c r="S2987" s="65" t="str">
        <f t="shared" si="3907"/>
        <v/>
      </c>
      <c r="T2987" s="65" t="str">
        <f t="shared" si="3907"/>
        <v/>
      </c>
      <c r="U2987" s="65" t="str">
        <f t="shared" si="3907"/>
        <v/>
      </c>
      <c r="V2987" s="65" t="str">
        <f t="shared" si="3907"/>
        <v/>
      </c>
      <c r="W2987" s="65" t="str">
        <f t="shared" si="3907"/>
        <v/>
      </c>
      <c r="X2987" s="65" t="str">
        <f t="shared" si="3907"/>
        <v/>
      </c>
      <c r="Y2987" s="65" t="str">
        <f t="shared" si="3907"/>
        <v/>
      </c>
      <c r="Z2987" s="65" t="str">
        <f t="shared" si="3907"/>
        <v/>
      </c>
    </row>
    <row r="2988">
      <c r="B2988" s="23"/>
      <c r="C2988" s="9"/>
      <c r="D2988" s="9"/>
      <c r="E2988" s="9"/>
      <c r="F2988" s="2"/>
      <c r="G2988" s="3"/>
      <c r="I2988" s="64" t="str">
        <f t="shared" si="4"/>
        <v/>
      </c>
      <c r="J2988" s="13" t="str">
        <f t="shared" si="1840"/>
        <v/>
      </c>
      <c r="K2988" s="13" t="str">
        <f t="shared" si="1879"/>
        <v/>
      </c>
      <c r="L2988" s="65" t="str">
        <f t="shared" ref="L2988:Z2988" si="3908">if($E2988="","",if($E2988="Injured",if(and(L$1=year(today()),L$1&lt;=$I2988,L$1&gt;=$H2988),0,if(and(L$1&lt;=$I2988,L$1&gt;=$H2988),$F2988,"")),if($E2988="Dropped",if(and(L$1&lt;=$I2988,L$1&gt;=$H2988),if(Year($D2988)=L$1,$F2988*0.8,if((year($D2988)+1)=L$1,$F2988*0.6,$F2988*0.4)) ,""),if($E2988="Minors",0,if($E2988="FA Contract",if(and(L$1&lt;=$I2988,L$1&gt;=$H2988),$F2988,""),if($E2988="YP Contract",if(L$1=$H2988,500000,if(L$1=($H2988+1),1000000,if(L$1=($H2988+2),1500000,"")))))))))</f>
        <v/>
      </c>
      <c r="M2988" s="65" t="str">
        <f t="shared" si="3908"/>
        <v/>
      </c>
      <c r="N2988" s="65" t="str">
        <f t="shared" si="3908"/>
        <v/>
      </c>
      <c r="O2988" s="65" t="str">
        <f t="shared" si="3908"/>
        <v/>
      </c>
      <c r="P2988" s="65" t="str">
        <f t="shared" si="3908"/>
        <v/>
      </c>
      <c r="Q2988" s="65" t="str">
        <f t="shared" si="3908"/>
        <v/>
      </c>
      <c r="R2988" s="65" t="str">
        <f t="shared" si="3908"/>
        <v/>
      </c>
      <c r="S2988" s="65" t="str">
        <f t="shared" si="3908"/>
        <v/>
      </c>
      <c r="T2988" s="65" t="str">
        <f t="shared" si="3908"/>
        <v/>
      </c>
      <c r="U2988" s="65" t="str">
        <f t="shared" si="3908"/>
        <v/>
      </c>
      <c r="V2988" s="65" t="str">
        <f t="shared" si="3908"/>
        <v/>
      </c>
      <c r="W2988" s="65" t="str">
        <f t="shared" si="3908"/>
        <v/>
      </c>
      <c r="X2988" s="65" t="str">
        <f t="shared" si="3908"/>
        <v/>
      </c>
      <c r="Y2988" s="65" t="str">
        <f t="shared" si="3908"/>
        <v/>
      </c>
      <c r="Z2988" s="65" t="str">
        <f t="shared" si="3908"/>
        <v/>
      </c>
    </row>
    <row r="2989">
      <c r="B2989" s="23"/>
      <c r="C2989" s="9"/>
      <c r="D2989" s="9"/>
      <c r="E2989" s="9"/>
      <c r="F2989" s="2"/>
      <c r="G2989" s="3"/>
      <c r="I2989" s="64" t="str">
        <f t="shared" si="4"/>
        <v/>
      </c>
      <c r="J2989" s="13" t="str">
        <f t="shared" si="1840"/>
        <v/>
      </c>
      <c r="K2989" s="13" t="str">
        <f t="shared" si="1879"/>
        <v/>
      </c>
      <c r="L2989" s="65" t="str">
        <f t="shared" ref="L2989:Z2989" si="3909">if($E2989="","",if($E2989="Injured",if(and(L$1=year(today()),L$1&lt;=$I2989,L$1&gt;=$H2989),0,if(and(L$1&lt;=$I2989,L$1&gt;=$H2989),$F2989,"")),if($E2989="Dropped",if(and(L$1&lt;=$I2989,L$1&gt;=$H2989),if(Year($D2989)=L$1,$F2989*0.8,if((year($D2989)+1)=L$1,$F2989*0.6,$F2989*0.4)) ,""),if($E2989="Minors",0,if($E2989="FA Contract",if(and(L$1&lt;=$I2989,L$1&gt;=$H2989),$F2989,""),if($E2989="YP Contract",if(L$1=$H2989,500000,if(L$1=($H2989+1),1000000,if(L$1=($H2989+2),1500000,"")))))))))</f>
        <v/>
      </c>
      <c r="M2989" s="65" t="str">
        <f t="shared" si="3909"/>
        <v/>
      </c>
      <c r="N2989" s="65" t="str">
        <f t="shared" si="3909"/>
        <v/>
      </c>
      <c r="O2989" s="65" t="str">
        <f t="shared" si="3909"/>
        <v/>
      </c>
      <c r="P2989" s="65" t="str">
        <f t="shared" si="3909"/>
        <v/>
      </c>
      <c r="Q2989" s="65" t="str">
        <f t="shared" si="3909"/>
        <v/>
      </c>
      <c r="R2989" s="65" t="str">
        <f t="shared" si="3909"/>
        <v/>
      </c>
      <c r="S2989" s="65" t="str">
        <f t="shared" si="3909"/>
        <v/>
      </c>
      <c r="T2989" s="65" t="str">
        <f t="shared" si="3909"/>
        <v/>
      </c>
      <c r="U2989" s="65" t="str">
        <f t="shared" si="3909"/>
        <v/>
      </c>
      <c r="V2989" s="65" t="str">
        <f t="shared" si="3909"/>
        <v/>
      </c>
      <c r="W2989" s="65" t="str">
        <f t="shared" si="3909"/>
        <v/>
      </c>
      <c r="X2989" s="65" t="str">
        <f t="shared" si="3909"/>
        <v/>
      </c>
      <c r="Y2989" s="65" t="str">
        <f t="shared" si="3909"/>
        <v/>
      </c>
      <c r="Z2989" s="65" t="str">
        <f t="shared" si="3909"/>
        <v/>
      </c>
    </row>
    <row r="2990">
      <c r="B2990" s="23"/>
      <c r="C2990" s="9"/>
      <c r="D2990" s="9"/>
      <c r="E2990" s="9"/>
      <c r="F2990" s="2"/>
      <c r="G2990" s="3"/>
      <c r="I2990" s="64" t="str">
        <f t="shared" si="4"/>
        <v/>
      </c>
      <c r="J2990" s="13" t="str">
        <f t="shared" si="1840"/>
        <v/>
      </c>
      <c r="K2990" s="13" t="str">
        <f t="shared" si="1879"/>
        <v/>
      </c>
      <c r="L2990" s="65" t="str">
        <f t="shared" ref="L2990:Z2990" si="3910">if($E2990="","",if($E2990="Injured",if(and(L$1=year(today()),L$1&lt;=$I2990,L$1&gt;=$H2990),0,if(and(L$1&lt;=$I2990,L$1&gt;=$H2990),$F2990,"")),if($E2990="Dropped",if(and(L$1&lt;=$I2990,L$1&gt;=$H2990),if(Year($D2990)=L$1,$F2990*0.8,if((year($D2990)+1)=L$1,$F2990*0.6,$F2990*0.4)) ,""),if($E2990="Minors",0,if($E2990="FA Contract",if(and(L$1&lt;=$I2990,L$1&gt;=$H2990),$F2990,""),if($E2990="YP Contract",if(L$1=$H2990,500000,if(L$1=($H2990+1),1000000,if(L$1=($H2990+2),1500000,"")))))))))</f>
        <v/>
      </c>
      <c r="M2990" s="65" t="str">
        <f t="shared" si="3910"/>
        <v/>
      </c>
      <c r="N2990" s="65" t="str">
        <f t="shared" si="3910"/>
        <v/>
      </c>
      <c r="O2990" s="65" t="str">
        <f t="shared" si="3910"/>
        <v/>
      </c>
      <c r="P2990" s="65" t="str">
        <f t="shared" si="3910"/>
        <v/>
      </c>
      <c r="Q2990" s="65" t="str">
        <f t="shared" si="3910"/>
        <v/>
      </c>
      <c r="R2990" s="65" t="str">
        <f t="shared" si="3910"/>
        <v/>
      </c>
      <c r="S2990" s="65" t="str">
        <f t="shared" si="3910"/>
        <v/>
      </c>
      <c r="T2990" s="65" t="str">
        <f t="shared" si="3910"/>
        <v/>
      </c>
      <c r="U2990" s="65" t="str">
        <f t="shared" si="3910"/>
        <v/>
      </c>
      <c r="V2990" s="65" t="str">
        <f t="shared" si="3910"/>
        <v/>
      </c>
      <c r="W2990" s="65" t="str">
        <f t="shared" si="3910"/>
        <v/>
      </c>
      <c r="X2990" s="65" t="str">
        <f t="shared" si="3910"/>
        <v/>
      </c>
      <c r="Y2990" s="65" t="str">
        <f t="shared" si="3910"/>
        <v/>
      </c>
      <c r="Z2990" s="65" t="str">
        <f t="shared" si="3910"/>
        <v/>
      </c>
    </row>
    <row r="2991">
      <c r="B2991" s="23"/>
      <c r="C2991" s="9"/>
      <c r="D2991" s="9"/>
      <c r="E2991" s="9"/>
      <c r="F2991" s="2"/>
      <c r="G2991" s="3"/>
      <c r="I2991" s="64" t="str">
        <f t="shared" si="4"/>
        <v/>
      </c>
      <c r="J2991" s="13" t="str">
        <f t="shared" si="1840"/>
        <v/>
      </c>
      <c r="K2991" s="13" t="str">
        <f t="shared" si="1879"/>
        <v/>
      </c>
      <c r="L2991" s="65" t="str">
        <f t="shared" ref="L2991:Z2991" si="3911">if($E2991="","",if($E2991="Injured",if(and(L$1=year(today()),L$1&lt;=$I2991,L$1&gt;=$H2991),0,if(and(L$1&lt;=$I2991,L$1&gt;=$H2991),$F2991,"")),if($E2991="Dropped",if(and(L$1&lt;=$I2991,L$1&gt;=$H2991),if(Year($D2991)=L$1,$F2991*0.8,if((year($D2991)+1)=L$1,$F2991*0.6,$F2991*0.4)) ,""),if($E2991="Minors",0,if($E2991="FA Contract",if(and(L$1&lt;=$I2991,L$1&gt;=$H2991),$F2991,""),if($E2991="YP Contract",if(L$1=$H2991,500000,if(L$1=($H2991+1),1000000,if(L$1=($H2991+2),1500000,"")))))))))</f>
        <v/>
      </c>
      <c r="M2991" s="65" t="str">
        <f t="shared" si="3911"/>
        <v/>
      </c>
      <c r="N2991" s="65" t="str">
        <f t="shared" si="3911"/>
        <v/>
      </c>
      <c r="O2991" s="65" t="str">
        <f t="shared" si="3911"/>
        <v/>
      </c>
      <c r="P2991" s="65" t="str">
        <f t="shared" si="3911"/>
        <v/>
      </c>
      <c r="Q2991" s="65" t="str">
        <f t="shared" si="3911"/>
        <v/>
      </c>
      <c r="R2991" s="65" t="str">
        <f t="shared" si="3911"/>
        <v/>
      </c>
      <c r="S2991" s="65" t="str">
        <f t="shared" si="3911"/>
        <v/>
      </c>
      <c r="T2991" s="65" t="str">
        <f t="shared" si="3911"/>
        <v/>
      </c>
      <c r="U2991" s="65" t="str">
        <f t="shared" si="3911"/>
        <v/>
      </c>
      <c r="V2991" s="65" t="str">
        <f t="shared" si="3911"/>
        <v/>
      </c>
      <c r="W2991" s="65" t="str">
        <f t="shared" si="3911"/>
        <v/>
      </c>
      <c r="X2991" s="65" t="str">
        <f t="shared" si="3911"/>
        <v/>
      </c>
      <c r="Y2991" s="65" t="str">
        <f t="shared" si="3911"/>
        <v/>
      </c>
      <c r="Z2991" s="65" t="str">
        <f t="shared" si="3911"/>
        <v/>
      </c>
    </row>
    <row r="2992">
      <c r="B2992" s="23"/>
      <c r="C2992" s="9"/>
      <c r="D2992" s="9"/>
      <c r="E2992" s="9"/>
      <c r="F2992" s="2"/>
      <c r="G2992" s="3"/>
      <c r="I2992" s="64" t="str">
        <f t="shared" si="4"/>
        <v/>
      </c>
      <c r="J2992" s="13" t="str">
        <f t="shared" si="1840"/>
        <v/>
      </c>
      <c r="K2992" s="13" t="str">
        <f t="shared" si="1879"/>
        <v/>
      </c>
      <c r="L2992" s="65" t="str">
        <f t="shared" ref="L2992:Z2992" si="3912">if($E2992="","",if($E2992="Injured",if(and(L$1=year(today()),L$1&lt;=$I2992,L$1&gt;=$H2992),0,if(and(L$1&lt;=$I2992,L$1&gt;=$H2992),$F2992,"")),if($E2992="Dropped",if(and(L$1&lt;=$I2992,L$1&gt;=$H2992),if(Year($D2992)=L$1,$F2992*0.8,if((year($D2992)+1)=L$1,$F2992*0.6,$F2992*0.4)) ,""),if($E2992="Minors",0,if($E2992="FA Contract",if(and(L$1&lt;=$I2992,L$1&gt;=$H2992),$F2992,""),if($E2992="YP Contract",if(L$1=$H2992,500000,if(L$1=($H2992+1),1000000,if(L$1=($H2992+2),1500000,"")))))))))</f>
        <v/>
      </c>
      <c r="M2992" s="65" t="str">
        <f t="shared" si="3912"/>
        <v/>
      </c>
      <c r="N2992" s="65" t="str">
        <f t="shared" si="3912"/>
        <v/>
      </c>
      <c r="O2992" s="65" t="str">
        <f t="shared" si="3912"/>
        <v/>
      </c>
      <c r="P2992" s="65" t="str">
        <f t="shared" si="3912"/>
        <v/>
      </c>
      <c r="Q2992" s="65" t="str">
        <f t="shared" si="3912"/>
        <v/>
      </c>
      <c r="R2992" s="65" t="str">
        <f t="shared" si="3912"/>
        <v/>
      </c>
      <c r="S2992" s="65" t="str">
        <f t="shared" si="3912"/>
        <v/>
      </c>
      <c r="T2992" s="65" t="str">
        <f t="shared" si="3912"/>
        <v/>
      </c>
      <c r="U2992" s="65" t="str">
        <f t="shared" si="3912"/>
        <v/>
      </c>
      <c r="V2992" s="65" t="str">
        <f t="shared" si="3912"/>
        <v/>
      </c>
      <c r="W2992" s="65" t="str">
        <f t="shared" si="3912"/>
        <v/>
      </c>
      <c r="X2992" s="65" t="str">
        <f t="shared" si="3912"/>
        <v/>
      </c>
      <c r="Y2992" s="65" t="str">
        <f t="shared" si="3912"/>
        <v/>
      </c>
      <c r="Z2992" s="65" t="str">
        <f t="shared" si="3912"/>
        <v/>
      </c>
    </row>
    <row r="2993">
      <c r="B2993" s="23"/>
      <c r="C2993" s="9"/>
      <c r="D2993" s="9"/>
      <c r="E2993" s="9"/>
      <c r="F2993" s="2"/>
      <c r="G2993" s="3"/>
      <c r="I2993" s="64" t="str">
        <f t="shared" si="4"/>
        <v/>
      </c>
      <c r="J2993" s="13" t="str">
        <f t="shared" si="1840"/>
        <v/>
      </c>
      <c r="K2993" s="13" t="str">
        <f t="shared" si="1879"/>
        <v/>
      </c>
      <c r="L2993" s="65" t="str">
        <f t="shared" ref="L2993:Z2993" si="3913">if($E2993="","",if($E2993="Injured",if(and(L$1=year(today()),L$1&lt;=$I2993,L$1&gt;=$H2993),0,if(and(L$1&lt;=$I2993,L$1&gt;=$H2993),$F2993,"")),if($E2993="Dropped",if(and(L$1&lt;=$I2993,L$1&gt;=$H2993),if(Year($D2993)=L$1,$F2993*0.8,if((year($D2993)+1)=L$1,$F2993*0.6,$F2993*0.4)) ,""),if($E2993="Minors",0,if($E2993="FA Contract",if(and(L$1&lt;=$I2993,L$1&gt;=$H2993),$F2993,""),if($E2993="YP Contract",if(L$1=$H2993,500000,if(L$1=($H2993+1),1000000,if(L$1=($H2993+2),1500000,"")))))))))</f>
        <v/>
      </c>
      <c r="M2993" s="65" t="str">
        <f t="shared" si="3913"/>
        <v/>
      </c>
      <c r="N2993" s="65" t="str">
        <f t="shared" si="3913"/>
        <v/>
      </c>
      <c r="O2993" s="65" t="str">
        <f t="shared" si="3913"/>
        <v/>
      </c>
      <c r="P2993" s="65" t="str">
        <f t="shared" si="3913"/>
        <v/>
      </c>
      <c r="Q2993" s="65" t="str">
        <f t="shared" si="3913"/>
        <v/>
      </c>
      <c r="R2993" s="65" t="str">
        <f t="shared" si="3913"/>
        <v/>
      </c>
      <c r="S2993" s="65" t="str">
        <f t="shared" si="3913"/>
        <v/>
      </c>
      <c r="T2993" s="65" t="str">
        <f t="shared" si="3913"/>
        <v/>
      </c>
      <c r="U2993" s="65" t="str">
        <f t="shared" si="3913"/>
        <v/>
      </c>
      <c r="V2993" s="65" t="str">
        <f t="shared" si="3913"/>
        <v/>
      </c>
      <c r="W2993" s="65" t="str">
        <f t="shared" si="3913"/>
        <v/>
      </c>
      <c r="X2993" s="65" t="str">
        <f t="shared" si="3913"/>
        <v/>
      </c>
      <c r="Y2993" s="65" t="str">
        <f t="shared" si="3913"/>
        <v/>
      </c>
      <c r="Z2993" s="65" t="str">
        <f t="shared" si="3913"/>
        <v/>
      </c>
    </row>
    <row r="2994">
      <c r="B2994" s="23"/>
      <c r="C2994" s="9"/>
      <c r="D2994" s="9"/>
      <c r="E2994" s="9"/>
      <c r="F2994" s="2"/>
      <c r="G2994" s="3"/>
      <c r="I2994" s="64" t="str">
        <f t="shared" si="4"/>
        <v/>
      </c>
      <c r="J2994" s="13" t="str">
        <f t="shared" si="1840"/>
        <v/>
      </c>
      <c r="K2994" s="13" t="str">
        <f t="shared" si="1879"/>
        <v/>
      </c>
      <c r="L2994" s="65" t="str">
        <f t="shared" ref="L2994:Z2994" si="3914">if($E2994="","",if($E2994="Injured",if(and(L$1=year(today()),L$1&lt;=$I2994,L$1&gt;=$H2994),0,if(and(L$1&lt;=$I2994,L$1&gt;=$H2994),$F2994,"")),if($E2994="Dropped",if(and(L$1&lt;=$I2994,L$1&gt;=$H2994),if(Year($D2994)=L$1,$F2994*0.8,if((year($D2994)+1)=L$1,$F2994*0.6,$F2994*0.4)) ,""),if($E2994="Minors",0,if($E2994="FA Contract",if(and(L$1&lt;=$I2994,L$1&gt;=$H2994),$F2994,""),if($E2994="YP Contract",if(L$1=$H2994,500000,if(L$1=($H2994+1),1000000,if(L$1=($H2994+2),1500000,"")))))))))</f>
        <v/>
      </c>
      <c r="M2994" s="65" t="str">
        <f t="shared" si="3914"/>
        <v/>
      </c>
      <c r="N2994" s="65" t="str">
        <f t="shared" si="3914"/>
        <v/>
      </c>
      <c r="O2994" s="65" t="str">
        <f t="shared" si="3914"/>
        <v/>
      </c>
      <c r="P2994" s="65" t="str">
        <f t="shared" si="3914"/>
        <v/>
      </c>
      <c r="Q2994" s="65" t="str">
        <f t="shared" si="3914"/>
        <v/>
      </c>
      <c r="R2994" s="65" t="str">
        <f t="shared" si="3914"/>
        <v/>
      </c>
      <c r="S2994" s="65" t="str">
        <f t="shared" si="3914"/>
        <v/>
      </c>
      <c r="T2994" s="65" t="str">
        <f t="shared" si="3914"/>
        <v/>
      </c>
      <c r="U2994" s="65" t="str">
        <f t="shared" si="3914"/>
        <v/>
      </c>
      <c r="V2994" s="65" t="str">
        <f t="shared" si="3914"/>
        <v/>
      </c>
      <c r="W2994" s="65" t="str">
        <f t="shared" si="3914"/>
        <v/>
      </c>
      <c r="X2994" s="65" t="str">
        <f t="shared" si="3914"/>
        <v/>
      </c>
      <c r="Y2994" s="65" t="str">
        <f t="shared" si="3914"/>
        <v/>
      </c>
      <c r="Z2994" s="65" t="str">
        <f t="shared" si="3914"/>
        <v/>
      </c>
    </row>
    <row r="2995">
      <c r="B2995" s="23"/>
      <c r="C2995" s="9"/>
      <c r="D2995" s="9"/>
      <c r="E2995" s="9"/>
      <c r="F2995" s="2"/>
      <c r="G2995" s="3"/>
      <c r="I2995" s="64" t="str">
        <f t="shared" si="4"/>
        <v/>
      </c>
      <c r="J2995" s="13" t="str">
        <f t="shared" si="1840"/>
        <v/>
      </c>
      <c r="K2995" s="13" t="str">
        <f t="shared" si="1879"/>
        <v/>
      </c>
      <c r="L2995" s="65" t="str">
        <f t="shared" ref="L2995:Z2995" si="3915">if($E2995="","",if($E2995="Injured",if(and(L$1=year(today()),L$1&lt;=$I2995,L$1&gt;=$H2995),0,if(and(L$1&lt;=$I2995,L$1&gt;=$H2995),$F2995,"")),if($E2995="Dropped",if(and(L$1&lt;=$I2995,L$1&gt;=$H2995),if(Year($D2995)=L$1,$F2995*0.8,if((year($D2995)+1)=L$1,$F2995*0.6,$F2995*0.4)) ,""),if($E2995="Minors",0,if($E2995="FA Contract",if(and(L$1&lt;=$I2995,L$1&gt;=$H2995),$F2995,""),if($E2995="YP Contract",if(L$1=$H2995,500000,if(L$1=($H2995+1),1000000,if(L$1=($H2995+2),1500000,"")))))))))</f>
        <v/>
      </c>
      <c r="M2995" s="65" t="str">
        <f t="shared" si="3915"/>
        <v/>
      </c>
      <c r="N2995" s="65" t="str">
        <f t="shared" si="3915"/>
        <v/>
      </c>
      <c r="O2995" s="65" t="str">
        <f t="shared" si="3915"/>
        <v/>
      </c>
      <c r="P2995" s="65" t="str">
        <f t="shared" si="3915"/>
        <v/>
      </c>
      <c r="Q2995" s="65" t="str">
        <f t="shared" si="3915"/>
        <v/>
      </c>
      <c r="R2995" s="65" t="str">
        <f t="shared" si="3915"/>
        <v/>
      </c>
      <c r="S2995" s="65" t="str">
        <f t="shared" si="3915"/>
        <v/>
      </c>
      <c r="T2995" s="65" t="str">
        <f t="shared" si="3915"/>
        <v/>
      </c>
      <c r="U2995" s="65" t="str">
        <f t="shared" si="3915"/>
        <v/>
      </c>
      <c r="V2995" s="65" t="str">
        <f t="shared" si="3915"/>
        <v/>
      </c>
      <c r="W2995" s="65" t="str">
        <f t="shared" si="3915"/>
        <v/>
      </c>
      <c r="X2995" s="65" t="str">
        <f t="shared" si="3915"/>
        <v/>
      </c>
      <c r="Y2995" s="65" t="str">
        <f t="shared" si="3915"/>
        <v/>
      </c>
      <c r="Z2995" s="65" t="str">
        <f t="shared" si="3915"/>
        <v/>
      </c>
    </row>
    <row r="2996">
      <c r="B2996" s="23"/>
      <c r="C2996" s="9"/>
      <c r="D2996" s="9"/>
      <c r="E2996" s="9"/>
      <c r="F2996" s="2"/>
      <c r="G2996" s="3"/>
      <c r="I2996" s="64" t="str">
        <f t="shared" si="4"/>
        <v/>
      </c>
      <c r="J2996" s="13" t="str">
        <f t="shared" si="1840"/>
        <v/>
      </c>
      <c r="K2996" s="13" t="str">
        <f t="shared" si="1879"/>
        <v/>
      </c>
      <c r="L2996" s="65" t="str">
        <f t="shared" ref="L2996:Z2996" si="3916">if($E2996="","",if($E2996="Injured",if(and(L$1=year(today()),L$1&lt;=$I2996,L$1&gt;=$H2996),0,if(and(L$1&lt;=$I2996,L$1&gt;=$H2996),$F2996,"")),if($E2996="Dropped",if(and(L$1&lt;=$I2996,L$1&gt;=$H2996),if(Year($D2996)=L$1,$F2996*0.8,if((year($D2996)+1)=L$1,$F2996*0.6,$F2996*0.4)) ,""),if($E2996="Minors",0,if($E2996="FA Contract",if(and(L$1&lt;=$I2996,L$1&gt;=$H2996),$F2996,""),if($E2996="YP Contract",if(L$1=$H2996,500000,if(L$1=($H2996+1),1000000,if(L$1=($H2996+2),1500000,"")))))))))</f>
        <v/>
      </c>
      <c r="M2996" s="65" t="str">
        <f t="shared" si="3916"/>
        <v/>
      </c>
      <c r="N2996" s="65" t="str">
        <f t="shared" si="3916"/>
        <v/>
      </c>
      <c r="O2996" s="65" t="str">
        <f t="shared" si="3916"/>
        <v/>
      </c>
      <c r="P2996" s="65" t="str">
        <f t="shared" si="3916"/>
        <v/>
      </c>
      <c r="Q2996" s="65" t="str">
        <f t="shared" si="3916"/>
        <v/>
      </c>
      <c r="R2996" s="65" t="str">
        <f t="shared" si="3916"/>
        <v/>
      </c>
      <c r="S2996" s="65" t="str">
        <f t="shared" si="3916"/>
        <v/>
      </c>
      <c r="T2996" s="65" t="str">
        <f t="shared" si="3916"/>
        <v/>
      </c>
      <c r="U2996" s="65" t="str">
        <f t="shared" si="3916"/>
        <v/>
      </c>
      <c r="V2996" s="65" t="str">
        <f t="shared" si="3916"/>
        <v/>
      </c>
      <c r="W2996" s="65" t="str">
        <f t="shared" si="3916"/>
        <v/>
      </c>
      <c r="X2996" s="65" t="str">
        <f t="shared" si="3916"/>
        <v/>
      </c>
      <c r="Y2996" s="65" t="str">
        <f t="shared" si="3916"/>
        <v/>
      </c>
      <c r="Z2996" s="65" t="str">
        <f t="shared" si="3916"/>
        <v/>
      </c>
    </row>
    <row r="2997">
      <c r="B2997" s="23"/>
      <c r="C2997" s="9"/>
      <c r="D2997" s="9"/>
      <c r="E2997" s="9"/>
      <c r="F2997" s="2"/>
      <c r="G2997" s="3"/>
      <c r="I2997" s="64" t="str">
        <f t="shared" si="4"/>
        <v/>
      </c>
      <c r="J2997" s="13" t="str">
        <f t="shared" si="1840"/>
        <v/>
      </c>
      <c r="K2997" s="13" t="str">
        <f t="shared" si="1879"/>
        <v/>
      </c>
      <c r="L2997" s="65" t="str">
        <f t="shared" ref="L2997:Z2997" si="3917">if($E2997="","",if($E2997="Injured",if(and(L$1=year(today()),L$1&lt;=$I2997,L$1&gt;=$H2997),0,if(and(L$1&lt;=$I2997,L$1&gt;=$H2997),$F2997,"")),if($E2997="Dropped",if(and(L$1&lt;=$I2997,L$1&gt;=$H2997),if(Year($D2997)=L$1,$F2997*0.8,if((year($D2997)+1)=L$1,$F2997*0.6,$F2997*0.4)) ,""),if($E2997="Minors",0,if($E2997="FA Contract",if(and(L$1&lt;=$I2997,L$1&gt;=$H2997),$F2997,""),if($E2997="YP Contract",if(L$1=$H2997,500000,if(L$1=($H2997+1),1000000,if(L$1=($H2997+2),1500000,"")))))))))</f>
        <v/>
      </c>
      <c r="M2997" s="65" t="str">
        <f t="shared" si="3917"/>
        <v/>
      </c>
      <c r="N2997" s="65" t="str">
        <f t="shared" si="3917"/>
        <v/>
      </c>
      <c r="O2997" s="65" t="str">
        <f t="shared" si="3917"/>
        <v/>
      </c>
      <c r="P2997" s="65" t="str">
        <f t="shared" si="3917"/>
        <v/>
      </c>
      <c r="Q2997" s="65" t="str">
        <f t="shared" si="3917"/>
        <v/>
      </c>
      <c r="R2997" s="65" t="str">
        <f t="shared" si="3917"/>
        <v/>
      </c>
      <c r="S2997" s="65" t="str">
        <f t="shared" si="3917"/>
        <v/>
      </c>
      <c r="T2997" s="65" t="str">
        <f t="shared" si="3917"/>
        <v/>
      </c>
      <c r="U2997" s="65" t="str">
        <f t="shared" si="3917"/>
        <v/>
      </c>
      <c r="V2997" s="65" t="str">
        <f t="shared" si="3917"/>
        <v/>
      </c>
      <c r="W2997" s="65" t="str">
        <f t="shared" si="3917"/>
        <v/>
      </c>
      <c r="X2997" s="65" t="str">
        <f t="shared" si="3917"/>
        <v/>
      </c>
      <c r="Y2997" s="65" t="str">
        <f t="shared" si="3917"/>
        <v/>
      </c>
      <c r="Z2997" s="65" t="str">
        <f t="shared" si="3917"/>
        <v/>
      </c>
    </row>
    <row r="2998">
      <c r="B2998" s="23"/>
      <c r="C2998" s="9"/>
      <c r="D2998" s="9"/>
      <c r="E2998" s="9"/>
      <c r="F2998" s="2"/>
      <c r="G2998" s="3"/>
      <c r="I2998" s="64" t="str">
        <f t="shared" si="4"/>
        <v/>
      </c>
      <c r="J2998" s="13" t="str">
        <f t="shared" si="1840"/>
        <v/>
      </c>
      <c r="K2998" s="13" t="str">
        <f t="shared" si="1879"/>
        <v/>
      </c>
      <c r="L2998" s="65" t="str">
        <f t="shared" ref="L2998:Z2998" si="3918">if($E2998="","",if($E2998="Injured",if(and(L$1=year(today()),L$1&lt;=$I2998,L$1&gt;=$H2998),0,if(and(L$1&lt;=$I2998,L$1&gt;=$H2998),$F2998,"")),if($E2998="Dropped",if(and(L$1&lt;=$I2998,L$1&gt;=$H2998),if(Year($D2998)=L$1,$F2998*0.8,if((year($D2998)+1)=L$1,$F2998*0.6,$F2998*0.4)) ,""),if($E2998="Minors",0,if($E2998="FA Contract",if(and(L$1&lt;=$I2998,L$1&gt;=$H2998),$F2998,""),if($E2998="YP Contract",if(L$1=$H2998,500000,if(L$1=($H2998+1),1000000,if(L$1=($H2998+2),1500000,"")))))))))</f>
        <v/>
      </c>
      <c r="M2998" s="65" t="str">
        <f t="shared" si="3918"/>
        <v/>
      </c>
      <c r="N2998" s="65" t="str">
        <f t="shared" si="3918"/>
        <v/>
      </c>
      <c r="O2998" s="65" t="str">
        <f t="shared" si="3918"/>
        <v/>
      </c>
      <c r="P2998" s="65" t="str">
        <f t="shared" si="3918"/>
        <v/>
      </c>
      <c r="Q2998" s="65" t="str">
        <f t="shared" si="3918"/>
        <v/>
      </c>
      <c r="R2998" s="65" t="str">
        <f t="shared" si="3918"/>
        <v/>
      </c>
      <c r="S2998" s="65" t="str">
        <f t="shared" si="3918"/>
        <v/>
      </c>
      <c r="T2998" s="65" t="str">
        <f t="shared" si="3918"/>
        <v/>
      </c>
      <c r="U2998" s="65" t="str">
        <f t="shared" si="3918"/>
        <v/>
      </c>
      <c r="V2998" s="65" t="str">
        <f t="shared" si="3918"/>
        <v/>
      </c>
      <c r="W2998" s="65" t="str">
        <f t="shared" si="3918"/>
        <v/>
      </c>
      <c r="X2998" s="65" t="str">
        <f t="shared" si="3918"/>
        <v/>
      </c>
      <c r="Y2998" s="65" t="str">
        <f t="shared" si="3918"/>
        <v/>
      </c>
      <c r="Z2998" s="65" t="str">
        <f t="shared" si="3918"/>
        <v/>
      </c>
    </row>
    <row r="2999">
      <c r="B2999" s="23"/>
      <c r="C2999" s="9"/>
      <c r="D2999" s="9"/>
      <c r="E2999" s="9"/>
      <c r="F2999" s="2"/>
      <c r="G2999" s="3"/>
      <c r="I2999" s="64" t="str">
        <f t="shared" si="4"/>
        <v/>
      </c>
      <c r="J2999" s="13" t="str">
        <f t="shared" si="1840"/>
        <v/>
      </c>
      <c r="K2999" s="13" t="str">
        <f t="shared" si="1879"/>
        <v/>
      </c>
      <c r="L2999" s="65" t="str">
        <f t="shared" ref="L2999:Z2999" si="3919">if($E2999="","",if($E2999="Injured",if(and(L$1=year(today()),L$1&lt;=$I2999,L$1&gt;=$H2999),0,if(and(L$1&lt;=$I2999,L$1&gt;=$H2999),$F2999,"")),if($E2999="Dropped",if(and(L$1&lt;=$I2999,L$1&gt;=$H2999),if(Year($D2999)=L$1,$F2999*0.8,if((year($D2999)+1)=L$1,$F2999*0.6,$F2999*0.4)) ,""),if($E2999="Minors",0,if($E2999="FA Contract",if(and(L$1&lt;=$I2999,L$1&gt;=$H2999),$F2999,""),if($E2999="YP Contract",if(L$1=$H2999,500000,if(L$1=($H2999+1),1000000,if(L$1=($H2999+2),1500000,"")))))))))</f>
        <v/>
      </c>
      <c r="M2999" s="65" t="str">
        <f t="shared" si="3919"/>
        <v/>
      </c>
      <c r="N2999" s="65" t="str">
        <f t="shared" si="3919"/>
        <v/>
      </c>
      <c r="O2999" s="65" t="str">
        <f t="shared" si="3919"/>
        <v/>
      </c>
      <c r="P2999" s="65" t="str">
        <f t="shared" si="3919"/>
        <v/>
      </c>
      <c r="Q2999" s="65" t="str">
        <f t="shared" si="3919"/>
        <v/>
      </c>
      <c r="R2999" s="65" t="str">
        <f t="shared" si="3919"/>
        <v/>
      </c>
      <c r="S2999" s="65" t="str">
        <f t="shared" si="3919"/>
        <v/>
      </c>
      <c r="T2999" s="65" t="str">
        <f t="shared" si="3919"/>
        <v/>
      </c>
      <c r="U2999" s="65" t="str">
        <f t="shared" si="3919"/>
        <v/>
      </c>
      <c r="V2999" s="65" t="str">
        <f t="shared" si="3919"/>
        <v/>
      </c>
      <c r="W2999" s="65" t="str">
        <f t="shared" si="3919"/>
        <v/>
      </c>
      <c r="X2999" s="65" t="str">
        <f t="shared" si="3919"/>
        <v/>
      </c>
      <c r="Y2999" s="65" t="str">
        <f t="shared" si="3919"/>
        <v/>
      </c>
      <c r="Z2999" s="65" t="str">
        <f t="shared" si="3919"/>
        <v/>
      </c>
    </row>
    <row r="3000">
      <c r="B3000" s="23"/>
      <c r="C3000" s="9"/>
      <c r="D3000" s="9"/>
      <c r="E3000" s="9"/>
      <c r="F3000" s="2"/>
      <c r="G3000" s="3"/>
      <c r="I3000" s="64" t="str">
        <f t="shared" si="4"/>
        <v/>
      </c>
      <c r="J3000" s="13" t="str">
        <f t="shared" si="1840"/>
        <v/>
      </c>
      <c r="K3000" s="13" t="str">
        <f t="shared" si="1879"/>
        <v/>
      </c>
      <c r="L3000" s="65" t="str">
        <f t="shared" ref="L3000:Z3000" si="3920">if($E3000="","",if($E3000="Injured",if(and(L$1=year(today()),L$1&lt;=$I3000,L$1&gt;=$H3000),0,if(and(L$1&lt;=$I3000,L$1&gt;=$H3000),$F3000,"")),if($E3000="Dropped",if(and(L$1&lt;=$I3000,L$1&gt;=$H3000),if(Year($D3000)=L$1,$F3000*0.8,if((year($D3000)+1)=L$1,$F3000*0.6,$F3000*0.4)) ,""),if($E3000="Minors",0,if($E3000="FA Contract",if(and(L$1&lt;=$I3000,L$1&gt;=$H3000),$F3000,""),if($E3000="YP Contract",if(L$1=$H3000,500000,if(L$1=($H3000+1),1000000,if(L$1=($H3000+2),1500000,"")))))))))</f>
        <v/>
      </c>
      <c r="M3000" s="65" t="str">
        <f t="shared" si="3920"/>
        <v/>
      </c>
      <c r="N3000" s="65" t="str">
        <f t="shared" si="3920"/>
        <v/>
      </c>
      <c r="O3000" s="65" t="str">
        <f t="shared" si="3920"/>
        <v/>
      </c>
      <c r="P3000" s="65" t="str">
        <f t="shared" si="3920"/>
        <v/>
      </c>
      <c r="Q3000" s="65" t="str">
        <f t="shared" si="3920"/>
        <v/>
      </c>
      <c r="R3000" s="65" t="str">
        <f t="shared" si="3920"/>
        <v/>
      </c>
      <c r="S3000" s="65" t="str">
        <f t="shared" si="3920"/>
        <v/>
      </c>
      <c r="T3000" s="65" t="str">
        <f t="shared" si="3920"/>
        <v/>
      </c>
      <c r="U3000" s="65" t="str">
        <f t="shared" si="3920"/>
        <v/>
      </c>
      <c r="V3000" s="65" t="str">
        <f t="shared" si="3920"/>
        <v/>
      </c>
      <c r="W3000" s="65" t="str">
        <f t="shared" si="3920"/>
        <v/>
      </c>
      <c r="X3000" s="65" t="str">
        <f t="shared" si="3920"/>
        <v/>
      </c>
      <c r="Y3000" s="65" t="str">
        <f t="shared" si="3920"/>
        <v/>
      </c>
      <c r="Z3000" s="65" t="str">
        <f t="shared" si="3920"/>
        <v/>
      </c>
    </row>
    <row r="3001">
      <c r="B3001" s="23"/>
      <c r="C3001" s="9"/>
      <c r="D3001" s="9"/>
      <c r="E3001" s="9"/>
      <c r="F3001" s="2"/>
      <c r="G3001" s="3"/>
      <c r="I3001" s="64" t="str">
        <f t="shared" si="4"/>
        <v/>
      </c>
      <c r="J3001" s="13" t="str">
        <f t="shared" si="1840"/>
        <v/>
      </c>
      <c r="K3001" s="13" t="str">
        <f t="shared" si="1879"/>
        <v/>
      </c>
      <c r="L3001" s="65" t="str">
        <f t="shared" ref="L3001:Z3001" si="3921">if($E3001="","",if($E3001="Injured",if(and(L$1=year(today()),L$1&lt;=$I3001,L$1&gt;=$H3001),0,if(and(L$1&lt;=$I3001,L$1&gt;=$H3001),$F3001,"")),if($E3001="Dropped",if(and(L$1&lt;=$I3001,L$1&gt;=$H3001),if(Year($D3001)=L$1,$F3001*0.8,if((year($D3001)+1)=L$1,$F3001*0.6,$F3001*0.4)) ,""),if($E3001="Minors",0,if($E3001="FA Contract",if(and(L$1&lt;=$I3001,L$1&gt;=$H3001),$F3001,""),if($E3001="YP Contract",if(L$1=$H3001,500000,if(L$1=($H3001+1),1000000,if(L$1=($H3001+2),1500000,"")))))))))</f>
        <v/>
      </c>
      <c r="M3001" s="65" t="str">
        <f t="shared" si="3921"/>
        <v/>
      </c>
      <c r="N3001" s="65" t="str">
        <f t="shared" si="3921"/>
        <v/>
      </c>
      <c r="O3001" s="65" t="str">
        <f t="shared" si="3921"/>
        <v/>
      </c>
      <c r="P3001" s="65" t="str">
        <f t="shared" si="3921"/>
        <v/>
      </c>
      <c r="Q3001" s="65" t="str">
        <f t="shared" si="3921"/>
        <v/>
      </c>
      <c r="R3001" s="65" t="str">
        <f t="shared" si="3921"/>
        <v/>
      </c>
      <c r="S3001" s="65" t="str">
        <f t="shared" si="3921"/>
        <v/>
      </c>
      <c r="T3001" s="65" t="str">
        <f t="shared" si="3921"/>
        <v/>
      </c>
      <c r="U3001" s="65" t="str">
        <f t="shared" si="3921"/>
        <v/>
      </c>
      <c r="V3001" s="65" t="str">
        <f t="shared" si="3921"/>
        <v/>
      </c>
      <c r="W3001" s="65" t="str">
        <f t="shared" si="3921"/>
        <v/>
      </c>
      <c r="X3001" s="65" t="str">
        <f t="shared" si="3921"/>
        <v/>
      </c>
      <c r="Y3001" s="65" t="str">
        <f t="shared" si="3921"/>
        <v/>
      </c>
      <c r="Z3001" s="65" t="str">
        <f t="shared" si="3921"/>
        <v/>
      </c>
    </row>
    <row r="3002">
      <c r="B3002" s="23"/>
      <c r="C3002" s="9"/>
      <c r="D3002" s="9"/>
      <c r="E3002" s="9"/>
      <c r="F3002" s="2"/>
      <c r="G3002" s="3"/>
      <c r="I3002" s="64" t="str">
        <f t="shared" si="4"/>
        <v/>
      </c>
      <c r="J3002" s="13" t="str">
        <f t="shared" si="1840"/>
        <v/>
      </c>
      <c r="K3002" s="13" t="str">
        <f t="shared" si="1879"/>
        <v/>
      </c>
      <c r="L3002" s="65" t="str">
        <f t="shared" ref="L3002:Z3002" si="3922">if($E3002="","",if($E3002="Injured",if(and(L$1=year(today()),L$1&lt;=$I3002,L$1&gt;=$H3002),0,if(and(L$1&lt;=$I3002,L$1&gt;=$H3002),$F3002,"")),if($E3002="Dropped",if(and(L$1&lt;=$I3002,L$1&gt;=$H3002),if(Year($D3002)=L$1,$F3002*0.8,if((year($D3002)+1)=L$1,$F3002*0.6,$F3002*0.4)) ,""),if($E3002="Minors",0,if($E3002="FA Contract",if(and(L$1&lt;=$I3002,L$1&gt;=$H3002),$F3002,""),if($E3002="YP Contract",if(L$1=$H3002,500000,if(L$1=($H3002+1),1000000,if(L$1=($H3002+2),1500000,"")))))))))</f>
        <v/>
      </c>
      <c r="M3002" s="65" t="str">
        <f t="shared" si="3922"/>
        <v/>
      </c>
      <c r="N3002" s="65" t="str">
        <f t="shared" si="3922"/>
        <v/>
      </c>
      <c r="O3002" s="65" t="str">
        <f t="shared" si="3922"/>
        <v/>
      </c>
      <c r="P3002" s="65" t="str">
        <f t="shared" si="3922"/>
        <v/>
      </c>
      <c r="Q3002" s="65" t="str">
        <f t="shared" si="3922"/>
        <v/>
      </c>
      <c r="R3002" s="65" t="str">
        <f t="shared" si="3922"/>
        <v/>
      </c>
      <c r="S3002" s="65" t="str">
        <f t="shared" si="3922"/>
        <v/>
      </c>
      <c r="T3002" s="65" t="str">
        <f t="shared" si="3922"/>
        <v/>
      </c>
      <c r="U3002" s="65" t="str">
        <f t="shared" si="3922"/>
        <v/>
      </c>
      <c r="V3002" s="65" t="str">
        <f t="shared" si="3922"/>
        <v/>
      </c>
      <c r="W3002" s="65" t="str">
        <f t="shared" si="3922"/>
        <v/>
      </c>
      <c r="X3002" s="65" t="str">
        <f t="shared" si="3922"/>
        <v/>
      </c>
      <c r="Y3002" s="65" t="str">
        <f t="shared" si="3922"/>
        <v/>
      </c>
      <c r="Z3002" s="65" t="str">
        <f t="shared" si="3922"/>
        <v/>
      </c>
    </row>
    <row r="3003">
      <c r="B3003" s="23"/>
      <c r="C3003" s="9"/>
      <c r="D3003" s="9"/>
      <c r="E3003" s="9"/>
      <c r="F3003" s="2"/>
      <c r="G3003" s="3"/>
      <c r="I3003" s="64" t="str">
        <f t="shared" si="4"/>
        <v/>
      </c>
      <c r="J3003" s="13" t="str">
        <f t="shared" si="1840"/>
        <v/>
      </c>
      <c r="K3003" s="13" t="str">
        <f t="shared" si="1879"/>
        <v/>
      </c>
      <c r="L3003" s="65" t="str">
        <f t="shared" ref="L3003:Z3003" si="3923">if($E3003="","",if($E3003="Injured",if(and(L$1=year(today()),L$1&lt;=$I3003,L$1&gt;=$H3003),0,if(and(L$1&lt;=$I3003,L$1&gt;=$H3003),$F3003,"")),if($E3003="Dropped",if(and(L$1&lt;=$I3003,L$1&gt;=$H3003),if(Year($D3003)=L$1,$F3003*0.8,if((year($D3003)+1)=L$1,$F3003*0.6,$F3003*0.4)) ,""),if($E3003="Minors",0,if($E3003="FA Contract",if(and(L$1&lt;=$I3003,L$1&gt;=$H3003),$F3003,""),if($E3003="YP Contract",if(L$1=$H3003,500000,if(L$1=($H3003+1),1000000,if(L$1=($H3003+2),1500000,"")))))))))</f>
        <v/>
      </c>
      <c r="M3003" s="65" t="str">
        <f t="shared" si="3923"/>
        <v/>
      </c>
      <c r="N3003" s="65" t="str">
        <f t="shared" si="3923"/>
        <v/>
      </c>
      <c r="O3003" s="65" t="str">
        <f t="shared" si="3923"/>
        <v/>
      </c>
      <c r="P3003" s="65" t="str">
        <f t="shared" si="3923"/>
        <v/>
      </c>
      <c r="Q3003" s="65" t="str">
        <f t="shared" si="3923"/>
        <v/>
      </c>
      <c r="R3003" s="65" t="str">
        <f t="shared" si="3923"/>
        <v/>
      </c>
      <c r="S3003" s="65" t="str">
        <f t="shared" si="3923"/>
        <v/>
      </c>
      <c r="T3003" s="65" t="str">
        <f t="shared" si="3923"/>
        <v/>
      </c>
      <c r="U3003" s="65" t="str">
        <f t="shared" si="3923"/>
        <v/>
      </c>
      <c r="V3003" s="65" t="str">
        <f t="shared" si="3923"/>
        <v/>
      </c>
      <c r="W3003" s="65" t="str">
        <f t="shared" si="3923"/>
        <v/>
      </c>
      <c r="X3003" s="65" t="str">
        <f t="shared" si="3923"/>
        <v/>
      </c>
      <c r="Y3003" s="65" t="str">
        <f t="shared" si="3923"/>
        <v/>
      </c>
      <c r="Z3003" s="65" t="str">
        <f t="shared" si="3923"/>
        <v/>
      </c>
    </row>
    <row r="3004">
      <c r="C3004" s="8"/>
      <c r="D3004" s="8"/>
      <c r="E3004" s="9"/>
      <c r="F3004" s="14"/>
      <c r="G3004" s="11"/>
      <c r="I3004" s="12"/>
      <c r="J3004" s="13" t="str">
        <f t="shared" si="1840"/>
        <v/>
      </c>
      <c r="K3004" s="13" t="str">
        <f t="shared" si="1879"/>
        <v/>
      </c>
      <c r="L3004" s="65" t="str">
        <f t="shared" ref="L3004:Z3004" si="3924">if($E3004="","",if($E3004="Injured",if(and(L$1=year(today()),L$1&lt;=$I3004,L$1&gt;=$H3004),0,if(and(L$1&lt;=$I3004,L$1&gt;=$H3004),$F3004,"")),if($E3004="Dropped",if(and(L$1&lt;=$I3004,L$1&gt;=$H3004),if(Year($D3004)=L$1,$F3004*0.8,if((year($D3004)+1)=L$1,$F3004*0.6,$F3004*0.4)) ,""),if($E3004="Minors",0,if($E3004="FA Contract",if(and(L$1&lt;=$I3004,L$1&gt;=$H3004),$F3004,""),if($E3004="YP Contract",if(L$1=$H3004,500000,if(L$1=($H3004+1),1000000,if(L$1=($H3004+2),1500000,"")))))))))</f>
        <v/>
      </c>
      <c r="M3004" s="65" t="str">
        <f t="shared" si="3924"/>
        <v/>
      </c>
      <c r="N3004" s="65" t="str">
        <f t="shared" si="3924"/>
        <v/>
      </c>
      <c r="O3004" s="65" t="str">
        <f t="shared" si="3924"/>
        <v/>
      </c>
      <c r="P3004" s="65" t="str">
        <f t="shared" si="3924"/>
        <v/>
      </c>
      <c r="Q3004" s="65" t="str">
        <f t="shared" si="3924"/>
        <v/>
      </c>
      <c r="R3004" s="65" t="str">
        <f t="shared" si="3924"/>
        <v/>
      </c>
      <c r="S3004" s="65" t="str">
        <f t="shared" si="3924"/>
        <v/>
      </c>
      <c r="T3004" s="65" t="str">
        <f t="shared" si="3924"/>
        <v/>
      </c>
      <c r="U3004" s="65" t="str">
        <f t="shared" si="3924"/>
        <v/>
      </c>
      <c r="V3004" s="65" t="str">
        <f t="shared" si="3924"/>
        <v/>
      </c>
      <c r="W3004" s="65" t="str">
        <f t="shared" si="3924"/>
        <v/>
      </c>
      <c r="X3004" s="65" t="str">
        <f t="shared" si="3924"/>
        <v/>
      </c>
      <c r="Y3004" s="65" t="str">
        <f t="shared" si="3924"/>
        <v/>
      </c>
      <c r="Z3004" s="65" t="str">
        <f t="shared" si="3924"/>
        <v/>
      </c>
    </row>
  </sheetData>
  <autoFilter ref="$A$3:$Z$982"/>
  <dataValidations>
    <dataValidation type="list" allowBlank="1" showErrorMessage="1" sqref="E4:E3003">
      <formula1>"FA Contract,YP Contract,Minors,Dropped,Injured"</formula1>
    </dataValidation>
    <dataValidation type="list" allowBlank="1" showErrorMessage="1" sqref="B4:B3003">
      <formula1>Summary!$A$3:$A$20</formula1>
    </dataValidation>
  </dataValidations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25"/>
    <col hidden="1" min="3" max="3" width="12.63"/>
  </cols>
  <sheetData>
    <row r="1">
      <c r="B1" s="26"/>
      <c r="C1" s="26" t="s">
        <v>1109</v>
      </c>
    </row>
    <row r="2">
      <c r="B2" s="27" t="s">
        <v>955</v>
      </c>
      <c r="C2" s="27">
        <v>2024.0</v>
      </c>
      <c r="D2" s="27">
        <v>2025.0</v>
      </c>
      <c r="E2" s="27">
        <v>2026.0</v>
      </c>
      <c r="F2" s="27">
        <v>2027.0</v>
      </c>
      <c r="G2" s="27">
        <v>2028.0</v>
      </c>
      <c r="H2" s="27">
        <v>2029.0</v>
      </c>
      <c r="I2" s="27">
        <v>2030.0</v>
      </c>
    </row>
    <row r="3">
      <c r="A3" s="77" t="s">
        <v>957</v>
      </c>
      <c r="B3" s="63">
        <f t="shared" ref="B3:B20" si="1">sum(C3:H3)</f>
        <v>520</v>
      </c>
      <c r="C3" s="49">
        <v>100.0</v>
      </c>
      <c r="D3" s="49">
        <v>120.0</v>
      </c>
      <c r="E3" s="49">
        <v>150.0</v>
      </c>
      <c r="F3" s="78">
        <v>150.0</v>
      </c>
      <c r="G3" s="49" t="s">
        <v>1110</v>
      </c>
      <c r="H3" s="49" t="s">
        <v>1110</v>
      </c>
      <c r="I3" s="49" t="s">
        <v>1110</v>
      </c>
    </row>
    <row r="4">
      <c r="A4" s="77" t="s">
        <v>417</v>
      </c>
      <c r="B4" s="63">
        <f t="shared" si="1"/>
        <v>450</v>
      </c>
      <c r="C4" s="49">
        <v>100.0</v>
      </c>
      <c r="D4" s="49">
        <v>100.0</v>
      </c>
      <c r="E4" s="49">
        <v>100.0</v>
      </c>
      <c r="F4" s="78">
        <v>150.0</v>
      </c>
      <c r="G4" s="49" t="s">
        <v>1110</v>
      </c>
      <c r="H4" s="49" t="s">
        <v>1110</v>
      </c>
      <c r="I4" s="49" t="s">
        <v>1110</v>
      </c>
    </row>
    <row r="5">
      <c r="A5" s="77" t="s">
        <v>11</v>
      </c>
      <c r="B5" s="63">
        <f t="shared" si="1"/>
        <v>450</v>
      </c>
      <c r="C5" s="49">
        <v>100.0</v>
      </c>
      <c r="D5" s="49">
        <v>100.0</v>
      </c>
      <c r="E5" s="49">
        <v>100.0</v>
      </c>
      <c r="F5" s="78">
        <v>150.0</v>
      </c>
      <c r="G5" s="49" t="s">
        <v>1110</v>
      </c>
      <c r="H5" s="49" t="s">
        <v>1110</v>
      </c>
      <c r="I5" s="49" t="s">
        <v>1110</v>
      </c>
    </row>
    <row r="6">
      <c r="A6" s="77" t="s">
        <v>264</v>
      </c>
      <c r="B6" s="63">
        <f t="shared" si="1"/>
        <v>470</v>
      </c>
      <c r="C6" s="49">
        <v>100.0</v>
      </c>
      <c r="D6" s="49">
        <v>100.0</v>
      </c>
      <c r="E6" s="49">
        <v>120.0</v>
      </c>
      <c r="F6" s="78">
        <v>150.0</v>
      </c>
      <c r="G6" s="49" t="s">
        <v>1110</v>
      </c>
      <c r="H6" s="49" t="s">
        <v>1110</v>
      </c>
      <c r="I6" s="49" t="s">
        <v>1110</v>
      </c>
    </row>
    <row r="7">
      <c r="A7" s="77" t="s">
        <v>204</v>
      </c>
      <c r="B7" s="63">
        <f t="shared" si="1"/>
        <v>470</v>
      </c>
      <c r="C7" s="49">
        <v>100.0</v>
      </c>
      <c r="D7" s="49">
        <v>100.0</v>
      </c>
      <c r="E7" s="49">
        <v>120.0</v>
      </c>
      <c r="F7" s="78">
        <v>150.0</v>
      </c>
      <c r="G7" s="49" t="s">
        <v>1110</v>
      </c>
      <c r="H7" s="49" t="s">
        <v>1110</v>
      </c>
      <c r="I7" s="49" t="s">
        <v>1110</v>
      </c>
    </row>
    <row r="8" hidden="1">
      <c r="A8" s="77" t="s">
        <v>320</v>
      </c>
      <c r="B8" s="63">
        <f t="shared" si="1"/>
        <v>200</v>
      </c>
      <c r="C8" s="49">
        <v>100.0</v>
      </c>
      <c r="D8" s="49">
        <v>100.0</v>
      </c>
      <c r="E8" s="49" t="s">
        <v>1111</v>
      </c>
      <c r="F8" s="49" t="s">
        <v>1111</v>
      </c>
      <c r="G8" s="49" t="s">
        <v>1111</v>
      </c>
      <c r="H8" s="49" t="s">
        <v>1111</v>
      </c>
      <c r="I8" s="49" t="s">
        <v>1111</v>
      </c>
    </row>
    <row r="9">
      <c r="A9" s="77" t="s">
        <v>114</v>
      </c>
      <c r="B9" s="63">
        <f t="shared" si="1"/>
        <v>450</v>
      </c>
      <c r="C9" s="49">
        <v>100.0</v>
      </c>
      <c r="D9" s="49">
        <v>100.0</v>
      </c>
      <c r="E9" s="49">
        <v>100.0</v>
      </c>
      <c r="F9" s="78">
        <v>150.0</v>
      </c>
      <c r="G9" s="49" t="s">
        <v>1110</v>
      </c>
      <c r="H9" s="49" t="s">
        <v>1110</v>
      </c>
      <c r="I9" s="49" t="s">
        <v>1110</v>
      </c>
    </row>
    <row r="10">
      <c r="A10" s="77" t="s">
        <v>68</v>
      </c>
      <c r="B10" s="63">
        <f t="shared" si="1"/>
        <v>450</v>
      </c>
      <c r="C10" s="49">
        <v>100.0</v>
      </c>
      <c r="D10" s="49">
        <v>100.0</v>
      </c>
      <c r="E10" s="49">
        <v>100.0</v>
      </c>
      <c r="F10" s="78">
        <v>150.0</v>
      </c>
      <c r="G10" s="49" t="s">
        <v>1110</v>
      </c>
      <c r="H10" s="49" t="s">
        <v>1110</v>
      </c>
      <c r="I10" s="49" t="s">
        <v>1110</v>
      </c>
    </row>
    <row r="11" hidden="1">
      <c r="A11" s="77" t="s">
        <v>1112</v>
      </c>
      <c r="B11" s="63">
        <f t="shared" si="1"/>
        <v>200</v>
      </c>
      <c r="C11" s="49">
        <v>100.0</v>
      </c>
      <c r="D11" s="49">
        <v>100.0</v>
      </c>
      <c r="E11" s="49" t="s">
        <v>1111</v>
      </c>
      <c r="F11" s="49" t="s">
        <v>1111</v>
      </c>
      <c r="G11" s="49" t="s">
        <v>1111</v>
      </c>
      <c r="H11" s="49" t="s">
        <v>1111</v>
      </c>
      <c r="I11" s="49" t="s">
        <v>1111</v>
      </c>
    </row>
    <row r="12">
      <c r="A12" s="77" t="s">
        <v>481</v>
      </c>
      <c r="B12" s="63">
        <f t="shared" si="1"/>
        <v>490</v>
      </c>
      <c r="C12" s="49">
        <v>100.0</v>
      </c>
      <c r="D12" s="49">
        <v>120.0</v>
      </c>
      <c r="E12" s="49">
        <v>120.0</v>
      </c>
      <c r="F12" s="78">
        <v>150.0</v>
      </c>
      <c r="G12" s="49" t="s">
        <v>1110</v>
      </c>
      <c r="H12" s="49" t="s">
        <v>1110</v>
      </c>
      <c r="I12" s="49" t="s">
        <v>1110</v>
      </c>
    </row>
    <row r="13" hidden="1">
      <c r="A13" s="77" t="s">
        <v>163</v>
      </c>
      <c r="B13" s="63">
        <f t="shared" si="1"/>
        <v>200</v>
      </c>
      <c r="C13" s="49">
        <v>100.0</v>
      </c>
      <c r="D13" s="49">
        <v>100.0</v>
      </c>
      <c r="E13" s="49" t="s">
        <v>1111</v>
      </c>
      <c r="F13" s="49" t="s">
        <v>1111</v>
      </c>
      <c r="G13" s="49" t="s">
        <v>1111</v>
      </c>
      <c r="H13" s="49" t="s">
        <v>1111</v>
      </c>
      <c r="I13" s="49" t="s">
        <v>1111</v>
      </c>
    </row>
    <row r="14" hidden="1">
      <c r="A14" s="77" t="s">
        <v>372</v>
      </c>
      <c r="B14" s="63">
        <f t="shared" si="1"/>
        <v>220</v>
      </c>
      <c r="C14" s="49">
        <v>100.0</v>
      </c>
      <c r="D14" s="49">
        <v>120.0</v>
      </c>
      <c r="E14" s="49" t="s">
        <v>1111</v>
      </c>
      <c r="F14" s="49" t="s">
        <v>1111</v>
      </c>
      <c r="G14" s="49" t="s">
        <v>1111</v>
      </c>
      <c r="H14" s="49" t="s">
        <v>1111</v>
      </c>
      <c r="I14" s="49" t="s">
        <v>1111</v>
      </c>
    </row>
    <row r="15">
      <c r="A15" s="77" t="s">
        <v>1113</v>
      </c>
      <c r="B15" s="63">
        <f t="shared" si="1"/>
        <v>250</v>
      </c>
      <c r="D15" s="49" t="s">
        <v>1111</v>
      </c>
      <c r="E15" s="49">
        <v>100.0</v>
      </c>
      <c r="F15" s="78">
        <v>150.0</v>
      </c>
      <c r="G15" s="49" t="s">
        <v>1110</v>
      </c>
      <c r="H15" s="49" t="s">
        <v>1110</v>
      </c>
      <c r="I15" s="49" t="s">
        <v>1110</v>
      </c>
    </row>
    <row r="16">
      <c r="A16" s="77" t="s">
        <v>981</v>
      </c>
      <c r="B16" s="63">
        <f t="shared" si="1"/>
        <v>250</v>
      </c>
      <c r="D16" s="49" t="s">
        <v>1111</v>
      </c>
      <c r="E16" s="49">
        <v>100.0</v>
      </c>
      <c r="F16" s="78">
        <v>150.0</v>
      </c>
      <c r="G16" s="49" t="s">
        <v>1110</v>
      </c>
      <c r="H16" s="49" t="s">
        <v>1110</v>
      </c>
      <c r="I16" s="49" t="s">
        <v>1110</v>
      </c>
    </row>
    <row r="17">
      <c r="A17" s="77" t="s">
        <v>979</v>
      </c>
      <c r="B17" s="63">
        <f t="shared" si="1"/>
        <v>250</v>
      </c>
      <c r="D17" s="49" t="s">
        <v>1111</v>
      </c>
      <c r="E17" s="49">
        <v>100.0</v>
      </c>
      <c r="F17" s="78">
        <v>150.0</v>
      </c>
      <c r="G17" s="49" t="s">
        <v>1110</v>
      </c>
      <c r="H17" s="49" t="s">
        <v>1110</v>
      </c>
      <c r="I17" s="49" t="s">
        <v>1110</v>
      </c>
    </row>
    <row r="18">
      <c r="A18" s="77" t="s">
        <v>966</v>
      </c>
      <c r="B18" s="63">
        <f t="shared" si="1"/>
        <v>250</v>
      </c>
      <c r="D18" s="49" t="s">
        <v>1111</v>
      </c>
      <c r="E18" s="49">
        <v>100.0</v>
      </c>
      <c r="F18" s="78">
        <v>150.0</v>
      </c>
      <c r="G18" s="49" t="s">
        <v>1110</v>
      </c>
      <c r="H18" s="49" t="s">
        <v>1110</v>
      </c>
      <c r="I18" s="49" t="s">
        <v>1110</v>
      </c>
    </row>
    <row r="19">
      <c r="A19" s="77" t="s">
        <v>974</v>
      </c>
      <c r="B19" s="63">
        <f t="shared" si="1"/>
        <v>250</v>
      </c>
      <c r="D19" s="49" t="s">
        <v>1111</v>
      </c>
      <c r="E19" s="49">
        <v>100.0</v>
      </c>
      <c r="F19" s="78">
        <v>150.0</v>
      </c>
      <c r="G19" s="49" t="s">
        <v>1110</v>
      </c>
      <c r="H19" s="49" t="s">
        <v>1110</v>
      </c>
      <c r="I19" s="49" t="s">
        <v>1110</v>
      </c>
    </row>
    <row r="20">
      <c r="A20" s="77" t="s">
        <v>977</v>
      </c>
      <c r="B20" s="63">
        <f t="shared" si="1"/>
        <v>250</v>
      </c>
      <c r="D20" s="49" t="s">
        <v>1111</v>
      </c>
      <c r="E20" s="49">
        <v>100.0</v>
      </c>
      <c r="F20" s="78">
        <v>150.0</v>
      </c>
      <c r="G20" s="49" t="s">
        <v>1110</v>
      </c>
      <c r="H20" s="49" t="s">
        <v>1110</v>
      </c>
      <c r="I20" s="49" t="s">
        <v>1110</v>
      </c>
    </row>
    <row r="21">
      <c r="D21" s="79">
        <f t="shared" ref="D21:I21" si="2">sum(D3:D20)</f>
        <v>1260</v>
      </c>
      <c r="E21" s="79">
        <f t="shared" si="2"/>
        <v>1510</v>
      </c>
      <c r="F21" s="79">
        <f t="shared" si="2"/>
        <v>2100</v>
      </c>
      <c r="G21" s="79">
        <f t="shared" si="2"/>
        <v>0</v>
      </c>
      <c r="H21" s="79">
        <f t="shared" si="2"/>
        <v>0</v>
      </c>
      <c r="I21" s="79">
        <f t="shared" si="2"/>
        <v>0</v>
      </c>
    </row>
    <row r="22">
      <c r="B22" s="26"/>
      <c r="C22" s="26" t="s">
        <v>1114</v>
      </c>
    </row>
    <row r="23">
      <c r="B23" s="27" t="s">
        <v>955</v>
      </c>
      <c r="C23" s="27">
        <v>2024.0</v>
      </c>
      <c r="D23" s="27">
        <v>2025.0</v>
      </c>
      <c r="E23" s="27">
        <v>2026.0</v>
      </c>
      <c r="F23" s="27">
        <v>2027.0</v>
      </c>
      <c r="G23" s="27">
        <v>2028.0</v>
      </c>
      <c r="H23" s="27">
        <v>2029.0</v>
      </c>
      <c r="I23" s="27">
        <v>2030.0</v>
      </c>
    </row>
    <row r="24">
      <c r="A24" s="77" t="s">
        <v>957</v>
      </c>
      <c r="B24" s="63">
        <f t="shared" ref="B24:B40" si="3">sum(C24:H24)</f>
        <v>470</v>
      </c>
      <c r="C24" s="49">
        <v>100.0</v>
      </c>
      <c r="D24" s="49">
        <v>120.0</v>
      </c>
      <c r="E24" s="80">
        <v>100.0</v>
      </c>
      <c r="F24" s="49">
        <v>150.0</v>
      </c>
      <c r="G24" s="49"/>
      <c r="H24" s="49"/>
      <c r="I24" s="49"/>
    </row>
    <row r="25">
      <c r="A25" s="77" t="s">
        <v>417</v>
      </c>
      <c r="B25" s="63">
        <f t="shared" si="3"/>
        <v>450</v>
      </c>
      <c r="C25" s="49">
        <v>100.0</v>
      </c>
      <c r="D25" s="49">
        <v>100.0</v>
      </c>
      <c r="E25" s="80">
        <v>100.0</v>
      </c>
      <c r="F25" s="49">
        <v>150.0</v>
      </c>
      <c r="G25" s="49"/>
      <c r="H25" s="49"/>
      <c r="I25" s="49"/>
    </row>
    <row r="26">
      <c r="A26" s="77" t="s">
        <v>11</v>
      </c>
      <c r="B26" s="63">
        <f t="shared" si="3"/>
        <v>450</v>
      </c>
      <c r="C26" s="49">
        <v>100.0</v>
      </c>
      <c r="D26" s="49">
        <v>100.0</v>
      </c>
      <c r="E26" s="80">
        <v>100.0</v>
      </c>
      <c r="F26" s="49">
        <v>150.0</v>
      </c>
      <c r="G26" s="49"/>
      <c r="H26" s="49"/>
      <c r="I26" s="49"/>
    </row>
    <row r="27">
      <c r="A27" s="77" t="s">
        <v>264</v>
      </c>
      <c r="B27" s="63">
        <f t="shared" si="3"/>
        <v>450</v>
      </c>
      <c r="C27" s="49">
        <v>100.0</v>
      </c>
      <c r="D27" s="49">
        <v>100.0</v>
      </c>
      <c r="E27" s="80">
        <v>100.0</v>
      </c>
      <c r="F27" s="49">
        <v>150.0</v>
      </c>
      <c r="G27" s="49"/>
      <c r="H27" s="49"/>
      <c r="I27" s="49"/>
    </row>
    <row r="28">
      <c r="A28" s="77" t="s">
        <v>204</v>
      </c>
      <c r="B28" s="63">
        <f t="shared" si="3"/>
        <v>450</v>
      </c>
      <c r="C28" s="49">
        <v>100.0</v>
      </c>
      <c r="D28" s="49">
        <v>100.0</v>
      </c>
      <c r="E28" s="80">
        <v>100.0</v>
      </c>
      <c r="F28" s="49">
        <v>150.0</v>
      </c>
      <c r="G28" s="49"/>
      <c r="H28" s="49"/>
      <c r="I28" s="49"/>
    </row>
    <row r="29" hidden="1">
      <c r="A29" s="77" t="s">
        <v>320</v>
      </c>
      <c r="B29" s="63">
        <f t="shared" si="3"/>
        <v>300</v>
      </c>
      <c r="C29" s="49">
        <v>100.0</v>
      </c>
      <c r="D29" s="49">
        <v>100.0</v>
      </c>
      <c r="E29" s="80">
        <v>100.0</v>
      </c>
      <c r="F29" s="49" t="s">
        <v>1111</v>
      </c>
      <c r="G29" s="49" t="s">
        <v>1111</v>
      </c>
      <c r="H29" s="49" t="s">
        <v>1111</v>
      </c>
      <c r="I29" s="49"/>
    </row>
    <row r="30">
      <c r="A30" s="77" t="s">
        <v>114</v>
      </c>
      <c r="B30" s="63">
        <f t="shared" si="3"/>
        <v>450</v>
      </c>
      <c r="C30" s="49">
        <v>100.0</v>
      </c>
      <c r="D30" s="49">
        <v>100.0</v>
      </c>
      <c r="E30" s="80">
        <v>100.0</v>
      </c>
      <c r="F30" s="49">
        <v>150.0</v>
      </c>
      <c r="G30" s="49"/>
      <c r="H30" s="49"/>
      <c r="I30" s="49"/>
    </row>
    <row r="31">
      <c r="A31" s="77" t="s">
        <v>68</v>
      </c>
      <c r="B31" s="63">
        <f t="shared" si="3"/>
        <v>300</v>
      </c>
      <c r="C31" s="49">
        <v>100.0</v>
      </c>
      <c r="D31" s="49">
        <v>100.0</v>
      </c>
      <c r="E31" s="80">
        <v>100.0</v>
      </c>
      <c r="F31" s="49"/>
      <c r="G31" s="49"/>
      <c r="H31" s="49"/>
      <c r="I31" s="49"/>
    </row>
    <row r="32">
      <c r="A32" s="81" t="s">
        <v>590</v>
      </c>
      <c r="B32" s="63">
        <f t="shared" si="3"/>
        <v>350</v>
      </c>
      <c r="C32" s="49">
        <v>100.0</v>
      </c>
      <c r="D32" s="80" t="s">
        <v>1111</v>
      </c>
      <c r="E32" s="80">
        <v>100.0</v>
      </c>
      <c r="F32" s="49">
        <v>150.0</v>
      </c>
      <c r="G32" s="49"/>
      <c r="H32" s="49"/>
      <c r="I32" s="49"/>
    </row>
    <row r="33">
      <c r="A33" s="77" t="s">
        <v>481</v>
      </c>
      <c r="B33" s="63">
        <f t="shared" si="3"/>
        <v>470</v>
      </c>
      <c r="C33" s="49">
        <v>100.0</v>
      </c>
      <c r="D33" s="49">
        <v>120.0</v>
      </c>
      <c r="E33" s="80">
        <v>100.0</v>
      </c>
      <c r="F33" s="49">
        <v>150.0</v>
      </c>
      <c r="G33" s="49"/>
      <c r="H33" s="49"/>
      <c r="I33" s="49"/>
    </row>
    <row r="34" hidden="1">
      <c r="A34" s="77" t="s">
        <v>163</v>
      </c>
      <c r="B34" s="63">
        <f t="shared" si="3"/>
        <v>300</v>
      </c>
      <c r="C34" s="49">
        <v>100.0</v>
      </c>
      <c r="D34" s="49">
        <v>100.0</v>
      </c>
      <c r="E34" s="80">
        <v>100.0</v>
      </c>
      <c r="F34" s="49" t="s">
        <v>1111</v>
      </c>
      <c r="G34" s="49" t="s">
        <v>1111</v>
      </c>
      <c r="H34" s="49" t="s">
        <v>1111</v>
      </c>
      <c r="I34" s="49"/>
    </row>
    <row r="35" hidden="1">
      <c r="A35" s="77" t="s">
        <v>372</v>
      </c>
      <c r="B35" s="63">
        <f t="shared" si="3"/>
        <v>320</v>
      </c>
      <c r="C35" s="49">
        <v>100.0</v>
      </c>
      <c r="D35" s="49">
        <v>120.0</v>
      </c>
      <c r="E35" s="80">
        <v>100.0</v>
      </c>
      <c r="F35" s="49" t="s">
        <v>1111</v>
      </c>
      <c r="G35" s="49" t="s">
        <v>1111</v>
      </c>
      <c r="H35" s="49" t="s">
        <v>1111</v>
      </c>
      <c r="I35" s="49"/>
    </row>
    <row r="36">
      <c r="A36" s="77" t="s">
        <v>981</v>
      </c>
      <c r="B36" s="63">
        <f t="shared" si="3"/>
        <v>250</v>
      </c>
      <c r="D36" s="49" t="s">
        <v>1111</v>
      </c>
      <c r="E36" s="80">
        <v>100.0</v>
      </c>
      <c r="F36" s="49">
        <v>150.0</v>
      </c>
      <c r="G36" s="49"/>
      <c r="H36" s="49"/>
      <c r="I36" s="49"/>
    </row>
    <row r="37">
      <c r="A37" s="77" t="s">
        <v>979</v>
      </c>
      <c r="B37" s="63">
        <f t="shared" si="3"/>
        <v>0</v>
      </c>
      <c r="D37" s="49" t="s">
        <v>1111</v>
      </c>
      <c r="E37" s="49"/>
      <c r="F37" s="49"/>
      <c r="G37" s="49"/>
      <c r="H37" s="49"/>
      <c r="I37" s="49"/>
    </row>
    <row r="38">
      <c r="A38" s="77" t="s">
        <v>966</v>
      </c>
      <c r="B38" s="63">
        <f t="shared" si="3"/>
        <v>250</v>
      </c>
      <c r="D38" s="49" t="s">
        <v>1111</v>
      </c>
      <c r="E38" s="49">
        <v>100.0</v>
      </c>
      <c r="F38" s="49">
        <v>150.0</v>
      </c>
      <c r="G38" s="49"/>
      <c r="H38" s="49"/>
      <c r="I38" s="49"/>
    </row>
    <row r="39">
      <c r="A39" s="77" t="s">
        <v>974</v>
      </c>
      <c r="B39" s="63">
        <f t="shared" si="3"/>
        <v>250</v>
      </c>
      <c r="D39" s="49" t="s">
        <v>1111</v>
      </c>
      <c r="E39" s="49">
        <v>100.0</v>
      </c>
      <c r="F39" s="49">
        <v>150.0</v>
      </c>
      <c r="G39" s="49"/>
      <c r="H39" s="49"/>
      <c r="I39" s="49"/>
    </row>
    <row r="40">
      <c r="A40" s="77" t="s">
        <v>977</v>
      </c>
      <c r="B40" s="63">
        <f t="shared" si="3"/>
        <v>250</v>
      </c>
      <c r="D40" s="49" t="s">
        <v>1111</v>
      </c>
      <c r="E40" s="49">
        <v>100.0</v>
      </c>
      <c r="F40" s="49">
        <v>150.0</v>
      </c>
      <c r="G40" s="49"/>
      <c r="H40" s="49"/>
      <c r="I40" s="49"/>
    </row>
    <row r="42">
      <c r="B42" s="26"/>
      <c r="C42" s="26" t="s">
        <v>1115</v>
      </c>
    </row>
    <row r="43">
      <c r="B43" s="27" t="s">
        <v>955</v>
      </c>
      <c r="C43" s="27">
        <v>2024.0</v>
      </c>
      <c r="D43" s="27">
        <v>2025.0</v>
      </c>
      <c r="E43" s="27">
        <v>2026.0</v>
      </c>
      <c r="F43" s="27">
        <v>2027.0</v>
      </c>
      <c r="G43" s="27">
        <v>2028.0</v>
      </c>
      <c r="H43" s="27">
        <v>2029.0</v>
      </c>
      <c r="I43" s="27">
        <v>2030.0</v>
      </c>
    </row>
    <row r="44">
      <c r="A44" s="77" t="s">
        <v>957</v>
      </c>
      <c r="B44" s="63">
        <f t="shared" ref="B44:B60" si="4">sum(C44:H44)</f>
        <v>754</v>
      </c>
      <c r="C44" s="49">
        <v>0.0</v>
      </c>
      <c r="D44" s="49">
        <f>sum(D24:D35)*0.65</f>
        <v>754</v>
      </c>
      <c r="E44" s="49"/>
      <c r="F44" s="49"/>
      <c r="G44" s="49"/>
      <c r="H44" s="49"/>
      <c r="I44" s="49"/>
    </row>
    <row r="45">
      <c r="A45" s="77" t="s">
        <v>417</v>
      </c>
      <c r="B45" s="63">
        <f t="shared" si="4"/>
        <v>1070</v>
      </c>
      <c r="C45" s="49">
        <v>780.0</v>
      </c>
      <c r="D45" s="49">
        <f>sum(D24:D35)*0.25</f>
        <v>290</v>
      </c>
      <c r="E45" s="49"/>
      <c r="F45" s="49"/>
      <c r="G45" s="49"/>
      <c r="H45" s="49"/>
      <c r="I45" s="49"/>
    </row>
    <row r="46">
      <c r="A46" s="77" t="s">
        <v>11</v>
      </c>
      <c r="B46" s="63">
        <f t="shared" si="4"/>
        <v>0</v>
      </c>
      <c r="C46" s="49">
        <v>0.0</v>
      </c>
      <c r="D46" s="49">
        <v>0.0</v>
      </c>
      <c r="E46" s="49"/>
      <c r="F46" s="49"/>
      <c r="G46" s="49"/>
      <c r="H46" s="49"/>
      <c r="I46" s="49"/>
    </row>
    <row r="47">
      <c r="A47" s="77" t="s">
        <v>264</v>
      </c>
      <c r="B47" s="63">
        <f t="shared" si="4"/>
        <v>0</v>
      </c>
      <c r="C47" s="49">
        <v>0.0</v>
      </c>
      <c r="D47" s="49">
        <v>0.0</v>
      </c>
      <c r="E47" s="49"/>
      <c r="F47" s="49"/>
      <c r="G47" s="49"/>
      <c r="H47" s="49"/>
      <c r="I47" s="49"/>
    </row>
    <row r="48">
      <c r="A48" s="77" t="s">
        <v>204</v>
      </c>
      <c r="B48" s="63">
        <f t="shared" si="4"/>
        <v>300</v>
      </c>
      <c r="C48" s="49">
        <v>300.0</v>
      </c>
      <c r="D48" s="49">
        <v>0.0</v>
      </c>
      <c r="E48" s="49"/>
      <c r="F48" s="49"/>
      <c r="G48" s="49"/>
      <c r="H48" s="49"/>
      <c r="I48" s="49"/>
    </row>
    <row r="49" hidden="1">
      <c r="A49" s="77" t="s">
        <v>320</v>
      </c>
      <c r="B49" s="63">
        <f t="shared" si="4"/>
        <v>120</v>
      </c>
      <c r="C49" s="49">
        <v>120.0</v>
      </c>
      <c r="D49" s="49">
        <v>0.0</v>
      </c>
      <c r="E49" s="49" t="s">
        <v>1111</v>
      </c>
      <c r="F49" s="49" t="s">
        <v>1111</v>
      </c>
      <c r="G49" s="49" t="s">
        <v>1111</v>
      </c>
      <c r="H49" s="49" t="s">
        <v>1111</v>
      </c>
      <c r="I49" s="49" t="s">
        <v>1111</v>
      </c>
    </row>
    <row r="50">
      <c r="A50" s="77" t="s">
        <v>114</v>
      </c>
      <c r="B50" s="63">
        <f t="shared" si="4"/>
        <v>0</v>
      </c>
      <c r="C50" s="49">
        <v>0.0</v>
      </c>
      <c r="D50" s="49">
        <v>0.0</v>
      </c>
      <c r="E50" s="49"/>
      <c r="F50" s="49"/>
      <c r="G50" s="49"/>
      <c r="H50" s="49"/>
      <c r="I50" s="49"/>
    </row>
    <row r="51">
      <c r="A51" s="77" t="s">
        <v>68</v>
      </c>
      <c r="B51" s="63">
        <f t="shared" si="4"/>
        <v>0</v>
      </c>
      <c r="C51" s="49">
        <v>0.0</v>
      </c>
      <c r="D51" s="49">
        <v>0.0</v>
      </c>
      <c r="E51" s="49"/>
      <c r="F51" s="49"/>
      <c r="G51" s="49"/>
      <c r="H51" s="49"/>
      <c r="I51" s="49"/>
    </row>
    <row r="52">
      <c r="A52" s="77" t="s">
        <v>1112</v>
      </c>
      <c r="B52" s="63">
        <f t="shared" si="4"/>
        <v>116</v>
      </c>
      <c r="C52" s="49">
        <v>0.0</v>
      </c>
      <c r="D52" s="49">
        <f>sum(D24:D35)*0.1</f>
        <v>116</v>
      </c>
      <c r="E52" s="49"/>
      <c r="F52" s="49"/>
      <c r="G52" s="49"/>
      <c r="H52" s="49"/>
      <c r="I52" s="49"/>
    </row>
    <row r="53">
      <c r="A53" s="77" t="s">
        <v>481</v>
      </c>
      <c r="B53" s="63">
        <f t="shared" si="4"/>
        <v>0</v>
      </c>
      <c r="C53" s="49">
        <v>0.0</v>
      </c>
      <c r="D53" s="49">
        <v>0.0</v>
      </c>
      <c r="E53" s="49"/>
      <c r="F53" s="49"/>
      <c r="G53" s="49"/>
      <c r="H53" s="49"/>
      <c r="I53" s="49"/>
    </row>
    <row r="54" hidden="1">
      <c r="A54" s="77" t="s">
        <v>163</v>
      </c>
      <c r="B54" s="63">
        <f t="shared" si="4"/>
        <v>0</v>
      </c>
      <c r="C54" s="49">
        <v>0.0</v>
      </c>
      <c r="D54" s="49">
        <v>0.0</v>
      </c>
      <c r="E54" s="49" t="s">
        <v>1111</v>
      </c>
      <c r="F54" s="49" t="s">
        <v>1111</v>
      </c>
      <c r="G54" s="49" t="s">
        <v>1111</v>
      </c>
      <c r="H54" s="49" t="s">
        <v>1111</v>
      </c>
      <c r="I54" s="49" t="s">
        <v>1111</v>
      </c>
    </row>
    <row r="55" hidden="1">
      <c r="A55" s="77" t="s">
        <v>372</v>
      </c>
      <c r="B55" s="63">
        <f t="shared" si="4"/>
        <v>0</v>
      </c>
      <c r="C55" s="49">
        <v>0.0</v>
      </c>
      <c r="D55" s="49">
        <v>0.0</v>
      </c>
      <c r="E55" s="49" t="s">
        <v>1111</v>
      </c>
      <c r="F55" s="49" t="s">
        <v>1111</v>
      </c>
      <c r="G55" s="49" t="s">
        <v>1111</v>
      </c>
      <c r="H55" s="49" t="s">
        <v>1111</v>
      </c>
      <c r="I55" s="49" t="s">
        <v>1111</v>
      </c>
    </row>
    <row r="56">
      <c r="A56" s="77" t="s">
        <v>981</v>
      </c>
      <c r="B56" s="63">
        <f t="shared" si="4"/>
        <v>0</v>
      </c>
      <c r="D56" s="49" t="s">
        <v>1111</v>
      </c>
      <c r="E56" s="49"/>
      <c r="F56" s="49"/>
      <c r="G56" s="49"/>
      <c r="H56" s="49"/>
      <c r="I56" s="49"/>
    </row>
    <row r="57">
      <c r="A57" s="77" t="s">
        <v>979</v>
      </c>
      <c r="B57" s="63">
        <f t="shared" si="4"/>
        <v>0</v>
      </c>
      <c r="D57" s="49" t="s">
        <v>1111</v>
      </c>
      <c r="E57" s="49"/>
      <c r="F57" s="49"/>
      <c r="G57" s="49"/>
      <c r="H57" s="49"/>
      <c r="I57" s="49"/>
    </row>
    <row r="58">
      <c r="A58" s="77" t="s">
        <v>966</v>
      </c>
      <c r="B58" s="63">
        <f t="shared" si="4"/>
        <v>0</v>
      </c>
      <c r="D58" s="49" t="s">
        <v>1111</v>
      </c>
      <c r="E58" s="49"/>
      <c r="F58" s="49"/>
      <c r="G58" s="49"/>
      <c r="H58" s="49"/>
      <c r="I58" s="49"/>
    </row>
    <row r="59">
      <c r="A59" s="77" t="s">
        <v>974</v>
      </c>
      <c r="B59" s="63">
        <f t="shared" si="4"/>
        <v>0</v>
      </c>
      <c r="D59" s="49" t="s">
        <v>1111</v>
      </c>
      <c r="E59" s="49"/>
      <c r="F59" s="49"/>
      <c r="G59" s="49"/>
      <c r="H59" s="49"/>
      <c r="I59" s="49"/>
    </row>
    <row r="60">
      <c r="A60" s="77" t="s">
        <v>977</v>
      </c>
      <c r="B60" s="63">
        <f t="shared" si="4"/>
        <v>0</v>
      </c>
      <c r="D60" s="49" t="s">
        <v>1111</v>
      </c>
      <c r="E60" s="49"/>
      <c r="F60" s="49"/>
      <c r="G60" s="49"/>
      <c r="H60" s="49"/>
      <c r="I60" s="49"/>
    </row>
  </sheetData>
  <mergeCells count="3">
    <mergeCell ref="C1:H1"/>
    <mergeCell ref="C22:H22"/>
    <mergeCell ref="C42:H42"/>
  </mergeCells>
  <conditionalFormatting sqref="C24:C35 D24:I40">
    <cfRule type="cellIs" dxfId="1" priority="1" operator="equal">
      <formula>C3</formula>
    </cfRule>
  </conditionalFormatting>
  <conditionalFormatting sqref="D3:I20">
    <cfRule type="cellIs" dxfId="2" priority="2" operator="equal">
      <formula>"N/A"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3" width="25.5"/>
    <col customWidth="1" min="9" max="13" width="24.25"/>
    <col customWidth="1" min="14" max="14" width="28.5"/>
    <col customWidth="1" min="15" max="22" width="24.25"/>
  </cols>
  <sheetData>
    <row r="1">
      <c r="A1" s="7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82"/>
      <c r="X1" s="82"/>
      <c r="Y1" s="82"/>
      <c r="Z1" s="82"/>
    </row>
    <row r="2">
      <c r="A2" s="11" t="s">
        <v>1116</v>
      </c>
      <c r="B2" s="11" t="s">
        <v>1117</v>
      </c>
      <c r="C2" s="11" t="s">
        <v>6</v>
      </c>
      <c r="D2" s="7" t="s">
        <v>1118</v>
      </c>
      <c r="E2" s="7" t="s">
        <v>1119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82"/>
      <c r="X2" s="82"/>
      <c r="Y2" s="82"/>
      <c r="Z2" s="82"/>
    </row>
    <row r="3">
      <c r="A3" s="83">
        <v>1.0</v>
      </c>
      <c r="B3" s="84">
        <v>5000000.0</v>
      </c>
      <c r="C3" s="83">
        <v>2.0</v>
      </c>
      <c r="D3" s="83" t="s">
        <v>1120</v>
      </c>
      <c r="E3" s="83">
        <v>3.0</v>
      </c>
      <c r="H3" s="85" t="s">
        <v>1121</v>
      </c>
      <c r="I3" s="86"/>
      <c r="J3" s="86"/>
      <c r="K3" s="86"/>
      <c r="L3" s="86"/>
      <c r="M3" s="87">
        <v>1.0</v>
      </c>
      <c r="N3" s="87">
        <v>2.0</v>
      </c>
      <c r="O3" s="86"/>
      <c r="P3" s="87">
        <v>3.0</v>
      </c>
      <c r="Q3" s="87">
        <v>4.0</v>
      </c>
      <c r="R3" s="87">
        <v>3.0</v>
      </c>
      <c r="S3" s="87">
        <v>3.0</v>
      </c>
      <c r="T3" s="86"/>
      <c r="U3" s="87">
        <v>3.0</v>
      </c>
      <c r="V3" s="87">
        <v>3.0</v>
      </c>
      <c r="W3" s="82"/>
      <c r="X3" s="82"/>
      <c r="Y3" s="82"/>
      <c r="Z3" s="82"/>
    </row>
    <row r="4">
      <c r="A4" s="88">
        <f t="shared" ref="A4:A13" si="1">A3+1</f>
        <v>2</v>
      </c>
      <c r="B4" s="84">
        <v>5000000.0</v>
      </c>
      <c r="C4" s="83">
        <v>1.0</v>
      </c>
      <c r="D4" s="83" t="s">
        <v>1122</v>
      </c>
      <c r="E4" s="83">
        <v>3.0</v>
      </c>
      <c r="G4" s="11" t="s">
        <v>1123</v>
      </c>
      <c r="H4" s="11" t="s">
        <v>1124</v>
      </c>
      <c r="I4" s="89" t="s">
        <v>1125</v>
      </c>
      <c r="J4" s="89" t="s">
        <v>974</v>
      </c>
      <c r="K4" s="89" t="s">
        <v>966</v>
      </c>
      <c r="L4" s="89" t="s">
        <v>977</v>
      </c>
      <c r="M4" s="89" t="s">
        <v>11</v>
      </c>
      <c r="N4" s="89" t="s">
        <v>68</v>
      </c>
      <c r="O4" s="89" t="s">
        <v>590</v>
      </c>
      <c r="P4" s="89" t="s">
        <v>481</v>
      </c>
      <c r="Q4" s="89" t="s">
        <v>114</v>
      </c>
      <c r="R4" s="89" t="s">
        <v>981</v>
      </c>
      <c r="S4" s="89" t="s">
        <v>264</v>
      </c>
      <c r="T4" s="89" t="s">
        <v>204</v>
      </c>
      <c r="U4" s="89" t="s">
        <v>417</v>
      </c>
      <c r="V4" s="89" t="s">
        <v>957</v>
      </c>
      <c r="W4" s="82"/>
      <c r="X4" s="82"/>
      <c r="Y4" s="82"/>
      <c r="Z4" s="82"/>
    </row>
    <row r="5">
      <c r="A5" s="88">
        <f t="shared" si="1"/>
        <v>3</v>
      </c>
      <c r="B5" s="84">
        <v>4000000.0</v>
      </c>
      <c r="C5" s="83">
        <v>2.0</v>
      </c>
      <c r="D5" s="83" t="s">
        <v>1120</v>
      </c>
      <c r="E5" s="83">
        <v>3.0</v>
      </c>
      <c r="G5" s="90">
        <v>1.0</v>
      </c>
      <c r="H5" s="90" t="s">
        <v>1120</v>
      </c>
      <c r="I5" s="91"/>
      <c r="J5" s="91"/>
      <c r="K5" s="91"/>
      <c r="L5" s="91"/>
      <c r="M5" s="91"/>
      <c r="N5" s="92" t="s">
        <v>1126</v>
      </c>
      <c r="O5" s="92" t="s">
        <v>1127</v>
      </c>
      <c r="P5" s="91"/>
      <c r="Q5" s="91"/>
      <c r="R5" s="92" t="s">
        <v>1128</v>
      </c>
      <c r="S5" s="91"/>
      <c r="T5" s="91"/>
      <c r="U5" s="91"/>
      <c r="V5" s="91"/>
      <c r="W5" s="82"/>
      <c r="X5" s="82"/>
      <c r="Y5" s="82"/>
      <c r="Z5" s="82"/>
    </row>
    <row r="6">
      <c r="A6" s="88">
        <f t="shared" si="1"/>
        <v>4</v>
      </c>
      <c r="B6" s="84">
        <v>4000000.0</v>
      </c>
      <c r="C6" s="83">
        <v>1.0</v>
      </c>
      <c r="D6" s="83" t="s">
        <v>1122</v>
      </c>
      <c r="E6" s="83">
        <v>3.0</v>
      </c>
      <c r="G6" s="90">
        <v>1.0</v>
      </c>
      <c r="H6" s="90" t="s">
        <v>1120</v>
      </c>
      <c r="I6" s="91"/>
      <c r="J6" s="91"/>
      <c r="K6" s="91"/>
      <c r="L6" s="91"/>
      <c r="M6" s="91"/>
      <c r="N6" s="92" t="s">
        <v>1126</v>
      </c>
      <c r="O6" s="92" t="s">
        <v>1127</v>
      </c>
      <c r="P6" s="91" t="s">
        <v>1129</v>
      </c>
      <c r="Q6" s="91"/>
      <c r="R6" s="92" t="s">
        <v>1128</v>
      </c>
      <c r="S6" s="92" t="s">
        <v>1130</v>
      </c>
      <c r="T6" s="91"/>
      <c r="U6" s="91" t="s">
        <v>1131</v>
      </c>
      <c r="V6" s="91"/>
      <c r="W6" s="82"/>
      <c r="X6" s="82"/>
      <c r="Y6" s="82"/>
      <c r="Z6" s="82"/>
    </row>
    <row r="7">
      <c r="A7" s="88">
        <f t="shared" si="1"/>
        <v>5</v>
      </c>
      <c r="B7" s="84">
        <v>3000000.0</v>
      </c>
      <c r="C7" s="83">
        <v>2.0</v>
      </c>
      <c r="D7" s="83" t="s">
        <v>1120</v>
      </c>
      <c r="E7" s="83">
        <v>3.0</v>
      </c>
      <c r="G7" s="90">
        <v>1.0</v>
      </c>
      <c r="H7" s="90" t="s">
        <v>1120</v>
      </c>
      <c r="I7" s="91"/>
      <c r="J7" s="91"/>
      <c r="K7" s="91"/>
      <c r="L7" s="91"/>
      <c r="M7" s="91" t="s">
        <v>1132</v>
      </c>
      <c r="N7" s="92" t="s">
        <v>1133</v>
      </c>
      <c r="O7" s="91" t="s">
        <v>1134</v>
      </c>
      <c r="P7" s="91" t="s">
        <v>1135</v>
      </c>
      <c r="Q7" s="91"/>
      <c r="R7" s="92" t="s">
        <v>1128</v>
      </c>
      <c r="S7" s="91"/>
      <c r="T7" s="91" t="s">
        <v>1136</v>
      </c>
      <c r="U7" s="91" t="s">
        <v>1137</v>
      </c>
      <c r="V7" s="91"/>
      <c r="W7" s="82"/>
      <c r="X7" s="82"/>
      <c r="Y7" s="82"/>
      <c r="Z7" s="82"/>
    </row>
    <row r="8">
      <c r="A8" s="88">
        <f t="shared" si="1"/>
        <v>6</v>
      </c>
      <c r="B8" s="84">
        <v>3000000.0</v>
      </c>
      <c r="C8" s="83">
        <v>1.0</v>
      </c>
      <c r="D8" s="83" t="s">
        <v>1122</v>
      </c>
      <c r="E8" s="83">
        <v>3.0</v>
      </c>
      <c r="G8" s="93">
        <v>3.0</v>
      </c>
      <c r="H8" s="90" t="s">
        <v>1120</v>
      </c>
      <c r="I8" s="91"/>
      <c r="J8" s="91"/>
      <c r="K8" s="92" t="s">
        <v>1138</v>
      </c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82"/>
      <c r="X8" s="82"/>
      <c r="Y8" s="82"/>
      <c r="Z8" s="82"/>
    </row>
    <row r="9">
      <c r="A9" s="88">
        <f t="shared" si="1"/>
        <v>7</v>
      </c>
      <c r="B9" s="84">
        <v>2500000.0</v>
      </c>
      <c r="C9" s="83">
        <v>1.0</v>
      </c>
      <c r="D9" s="83" t="s">
        <v>1120</v>
      </c>
      <c r="E9" s="83">
        <v>3.0</v>
      </c>
      <c r="G9" s="93">
        <v>3.0</v>
      </c>
      <c r="H9" s="90" t="s">
        <v>1120</v>
      </c>
      <c r="I9" s="91"/>
      <c r="J9" s="91"/>
      <c r="K9" s="92" t="s">
        <v>1138</v>
      </c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82"/>
      <c r="X9" s="82"/>
      <c r="Y9" s="82"/>
      <c r="Z9" s="82"/>
    </row>
    <row r="10">
      <c r="A10" s="88">
        <f t="shared" si="1"/>
        <v>8</v>
      </c>
      <c r="B10" s="84">
        <v>2000000.0</v>
      </c>
      <c r="C10" s="83">
        <v>1.0</v>
      </c>
      <c r="D10" s="83" t="s">
        <v>1122</v>
      </c>
      <c r="E10" s="83">
        <v>3.0</v>
      </c>
      <c r="G10" s="93">
        <v>3.0</v>
      </c>
      <c r="H10" s="90" t="s">
        <v>1120</v>
      </c>
      <c r="I10" s="91"/>
      <c r="J10" s="91"/>
      <c r="K10" s="92" t="s">
        <v>1138</v>
      </c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82"/>
      <c r="X10" s="82"/>
      <c r="Y10" s="82"/>
      <c r="Z10" s="82"/>
    </row>
    <row r="11">
      <c r="A11" s="88">
        <f t="shared" si="1"/>
        <v>9</v>
      </c>
      <c r="B11" s="84">
        <v>1500000.0</v>
      </c>
      <c r="C11" s="83">
        <v>1.0</v>
      </c>
      <c r="D11" s="83" t="s">
        <v>1120</v>
      </c>
      <c r="E11" s="83">
        <v>3.0</v>
      </c>
      <c r="G11" s="93">
        <v>5.0</v>
      </c>
      <c r="H11" s="90" t="s">
        <v>1120</v>
      </c>
      <c r="I11" s="91"/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82"/>
      <c r="X11" s="82"/>
      <c r="Y11" s="82"/>
      <c r="Z11" s="82"/>
    </row>
    <row r="12">
      <c r="A12" s="88">
        <f t="shared" si="1"/>
        <v>10</v>
      </c>
      <c r="B12" s="84">
        <v>1000000.0</v>
      </c>
      <c r="C12" s="83">
        <v>1.0</v>
      </c>
      <c r="D12" s="83" t="s">
        <v>1122</v>
      </c>
      <c r="E12" s="83">
        <v>3.0</v>
      </c>
      <c r="G12" s="93">
        <v>5.0</v>
      </c>
      <c r="H12" s="90" t="s">
        <v>1120</v>
      </c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82"/>
      <c r="X12" s="82"/>
      <c r="Y12" s="82"/>
      <c r="Z12" s="82"/>
    </row>
    <row r="13">
      <c r="A13" s="88">
        <f t="shared" si="1"/>
        <v>11</v>
      </c>
      <c r="B13" s="84">
        <v>500000.0</v>
      </c>
      <c r="C13" s="83">
        <v>1.0</v>
      </c>
      <c r="D13" s="83" t="s">
        <v>1120</v>
      </c>
      <c r="E13" s="83">
        <v>5.0</v>
      </c>
      <c r="G13" s="93">
        <v>5.0</v>
      </c>
      <c r="H13" s="90" t="s">
        <v>1120</v>
      </c>
      <c r="I13" s="91"/>
      <c r="J13" s="91"/>
      <c r="K13" s="91"/>
      <c r="L13" s="91"/>
      <c r="M13" s="91"/>
      <c r="N13" s="91"/>
      <c r="O13" s="91"/>
      <c r="P13" s="91"/>
      <c r="Q13" s="91"/>
      <c r="R13" s="91"/>
      <c r="S13" s="91"/>
      <c r="T13" s="91"/>
      <c r="U13" s="91"/>
      <c r="V13" s="91"/>
      <c r="W13" s="82"/>
      <c r="X13" s="82"/>
      <c r="Y13" s="82"/>
      <c r="Z13" s="82"/>
    </row>
    <row r="14">
      <c r="G14" s="93">
        <v>7.0</v>
      </c>
      <c r="H14" s="90" t="s">
        <v>1120</v>
      </c>
      <c r="I14" s="91"/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82"/>
      <c r="X14" s="82"/>
      <c r="Y14" s="82"/>
      <c r="Z14" s="82"/>
    </row>
    <row r="15">
      <c r="A15" s="11" t="s">
        <v>1139</v>
      </c>
      <c r="G15" s="93">
        <v>7.0</v>
      </c>
      <c r="H15" s="90" t="s">
        <v>1120</v>
      </c>
      <c r="I15" s="91"/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82"/>
      <c r="X15" s="82"/>
      <c r="Y15" s="82"/>
      <c r="Z15" s="82"/>
    </row>
    <row r="16">
      <c r="A16" s="11" t="s">
        <v>1140</v>
      </c>
      <c r="B16" s="11" t="s">
        <v>1120</v>
      </c>
      <c r="C16" s="11" t="s">
        <v>1122</v>
      </c>
      <c r="G16" s="93">
        <v>7.0</v>
      </c>
      <c r="H16" s="90" t="s">
        <v>1120</v>
      </c>
      <c r="I16" s="91"/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82"/>
      <c r="X16" s="82"/>
      <c r="Y16" s="82"/>
      <c r="Z16" s="82"/>
    </row>
    <row r="17">
      <c r="A17" s="94">
        <v>1.0</v>
      </c>
      <c r="B17" s="83" t="s">
        <v>1125</v>
      </c>
      <c r="C17" s="95" t="s">
        <v>977</v>
      </c>
      <c r="G17" s="93">
        <v>9.0</v>
      </c>
      <c r="H17" s="90" t="s">
        <v>1120</v>
      </c>
      <c r="I17" s="91"/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82"/>
      <c r="X17" s="82"/>
      <c r="Y17" s="82"/>
      <c r="Z17" s="82"/>
    </row>
    <row r="18">
      <c r="A18" s="94">
        <v>2.0</v>
      </c>
      <c r="B18" s="83" t="s">
        <v>974</v>
      </c>
      <c r="C18" s="95" t="s">
        <v>966</v>
      </c>
      <c r="G18" s="93">
        <v>9.0</v>
      </c>
      <c r="H18" s="90" t="s">
        <v>1120</v>
      </c>
      <c r="I18" s="91"/>
      <c r="J18" s="91"/>
      <c r="K18" s="91"/>
      <c r="L18" s="91"/>
      <c r="M18" s="91"/>
      <c r="N18" s="91"/>
      <c r="O18" s="91"/>
      <c r="P18" s="91"/>
      <c r="Q18" s="91"/>
      <c r="R18" s="91"/>
      <c r="S18" s="91"/>
      <c r="T18" s="91"/>
      <c r="U18" s="91"/>
      <c r="V18" s="91"/>
      <c r="W18" s="82"/>
      <c r="X18" s="82"/>
      <c r="Y18" s="82"/>
      <c r="Z18" s="82"/>
    </row>
    <row r="19">
      <c r="A19" s="94">
        <v>3.0</v>
      </c>
      <c r="B19" s="83" t="s">
        <v>966</v>
      </c>
      <c r="C19" s="95" t="s">
        <v>974</v>
      </c>
      <c r="G19" s="93">
        <v>9.0</v>
      </c>
      <c r="H19" s="90" t="s">
        <v>1120</v>
      </c>
      <c r="I19" s="91"/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82"/>
      <c r="X19" s="82"/>
      <c r="Y19" s="82"/>
      <c r="Z19" s="82"/>
    </row>
    <row r="20">
      <c r="A20" s="94">
        <v>4.0</v>
      </c>
      <c r="B20" s="83" t="s">
        <v>977</v>
      </c>
      <c r="C20" s="95" t="s">
        <v>1125</v>
      </c>
      <c r="G20" s="93">
        <v>11.0</v>
      </c>
      <c r="H20" s="90" t="s">
        <v>1120</v>
      </c>
      <c r="I20" s="91"/>
      <c r="J20" s="91"/>
      <c r="K20" s="91"/>
      <c r="L20" s="91"/>
      <c r="M20" s="91"/>
      <c r="N20" s="91"/>
      <c r="O20" s="91"/>
      <c r="P20" s="91"/>
      <c r="Q20" s="91"/>
      <c r="R20" s="91"/>
      <c r="S20" s="91"/>
      <c r="T20" s="91"/>
      <c r="U20" s="91"/>
      <c r="V20" s="91"/>
      <c r="W20" s="82"/>
      <c r="X20" s="82"/>
      <c r="Y20" s="82"/>
      <c r="Z20" s="82"/>
    </row>
    <row r="21">
      <c r="A21" s="94">
        <v>5.0</v>
      </c>
      <c r="B21" s="83" t="s">
        <v>11</v>
      </c>
      <c r="C21" s="94" t="s">
        <v>957</v>
      </c>
      <c r="G21" s="93">
        <v>11.0</v>
      </c>
      <c r="H21" s="90" t="s">
        <v>1120</v>
      </c>
      <c r="I21" s="91"/>
      <c r="J21" s="91"/>
      <c r="K21" s="91"/>
      <c r="L21" s="91"/>
      <c r="M21" s="91"/>
      <c r="N21" s="91"/>
      <c r="O21" s="91"/>
      <c r="P21" s="91"/>
      <c r="Q21" s="91"/>
      <c r="R21" s="91"/>
      <c r="S21" s="91"/>
      <c r="T21" s="91"/>
      <c r="U21" s="91"/>
      <c r="V21" s="91"/>
      <c r="W21" s="82"/>
      <c r="X21" s="82"/>
      <c r="Y21" s="82"/>
      <c r="Z21" s="82"/>
    </row>
    <row r="22">
      <c r="A22" s="94">
        <v>6.0</v>
      </c>
      <c r="B22" s="83" t="s">
        <v>68</v>
      </c>
      <c r="C22" s="94" t="s">
        <v>417</v>
      </c>
      <c r="G22" s="93">
        <v>11.0</v>
      </c>
      <c r="H22" s="90" t="s">
        <v>1120</v>
      </c>
      <c r="I22" s="91"/>
      <c r="J22" s="91"/>
      <c r="K22" s="91"/>
      <c r="L22" s="91"/>
      <c r="M22" s="91"/>
      <c r="N22" s="91"/>
      <c r="O22" s="91"/>
      <c r="P22" s="91"/>
      <c r="Q22" s="91"/>
      <c r="R22" s="91"/>
      <c r="S22" s="91"/>
      <c r="T22" s="91"/>
      <c r="U22" s="91"/>
      <c r="V22" s="91"/>
      <c r="W22" s="82"/>
      <c r="X22" s="82"/>
      <c r="Y22" s="82"/>
      <c r="Z22" s="82"/>
    </row>
    <row r="23">
      <c r="A23" s="94">
        <v>7.0</v>
      </c>
      <c r="B23" s="83" t="s">
        <v>590</v>
      </c>
      <c r="C23" s="94" t="s">
        <v>204</v>
      </c>
      <c r="G23" s="93">
        <v>11.0</v>
      </c>
      <c r="H23" s="90" t="s">
        <v>1120</v>
      </c>
      <c r="I23" s="91"/>
      <c r="J23" s="91"/>
      <c r="K23" s="91"/>
      <c r="L23" s="91"/>
      <c r="M23" s="91"/>
      <c r="N23" s="91"/>
      <c r="O23" s="91"/>
      <c r="P23" s="91"/>
      <c r="Q23" s="91"/>
      <c r="R23" s="91"/>
      <c r="S23" s="91"/>
      <c r="T23" s="91"/>
      <c r="U23" s="91"/>
      <c r="V23" s="91"/>
      <c r="W23" s="82"/>
      <c r="X23" s="82"/>
      <c r="Y23" s="82"/>
      <c r="Z23" s="82"/>
    </row>
    <row r="24">
      <c r="A24" s="94">
        <v>8.0</v>
      </c>
      <c r="B24" s="83" t="s">
        <v>481</v>
      </c>
      <c r="C24" s="94" t="s">
        <v>264</v>
      </c>
      <c r="G24" s="93">
        <v>11.0</v>
      </c>
      <c r="H24" s="90" t="s">
        <v>1120</v>
      </c>
      <c r="I24" s="91"/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1"/>
      <c r="U24" s="91"/>
      <c r="V24" s="91"/>
      <c r="W24" s="82"/>
      <c r="X24" s="82"/>
      <c r="Y24" s="82"/>
      <c r="Z24" s="82"/>
    </row>
    <row r="25">
      <c r="A25" s="94">
        <v>9.0</v>
      </c>
      <c r="B25" s="83" t="s">
        <v>114</v>
      </c>
      <c r="C25" s="94" t="s">
        <v>981</v>
      </c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82"/>
      <c r="X25" s="82"/>
      <c r="Y25" s="82"/>
      <c r="Z25" s="82"/>
    </row>
    <row r="26">
      <c r="A26" s="94">
        <v>10.0</v>
      </c>
      <c r="B26" s="83" t="s">
        <v>981</v>
      </c>
      <c r="C26" s="94" t="s">
        <v>114</v>
      </c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82"/>
      <c r="X26" s="82"/>
      <c r="Y26" s="82"/>
      <c r="Z26" s="82"/>
    </row>
    <row r="27">
      <c r="A27" s="94">
        <v>11.0</v>
      </c>
      <c r="B27" s="83" t="s">
        <v>264</v>
      </c>
      <c r="C27" s="94" t="s">
        <v>481</v>
      </c>
      <c r="I27" s="87"/>
      <c r="J27" s="87"/>
      <c r="K27" s="87"/>
      <c r="L27" s="87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2"/>
      <c r="X27" s="82"/>
      <c r="Y27" s="82"/>
      <c r="Z27" s="82"/>
    </row>
    <row r="28">
      <c r="A28" s="94">
        <v>12.0</v>
      </c>
      <c r="B28" s="83" t="s">
        <v>204</v>
      </c>
      <c r="C28" s="94" t="s">
        <v>590</v>
      </c>
      <c r="G28" s="11" t="s">
        <v>1123</v>
      </c>
      <c r="H28" s="11" t="s">
        <v>1124</v>
      </c>
      <c r="I28" s="97" t="s">
        <v>977</v>
      </c>
      <c r="J28" s="97" t="s">
        <v>966</v>
      </c>
      <c r="K28" s="97" t="s">
        <v>974</v>
      </c>
      <c r="L28" s="97" t="s">
        <v>1125</v>
      </c>
      <c r="M28" s="89" t="s">
        <v>957</v>
      </c>
      <c r="N28" s="89" t="s">
        <v>417</v>
      </c>
      <c r="O28" s="89" t="s">
        <v>204</v>
      </c>
      <c r="P28" s="89" t="s">
        <v>264</v>
      </c>
      <c r="Q28" s="89" t="s">
        <v>981</v>
      </c>
      <c r="R28" s="89" t="s">
        <v>114</v>
      </c>
      <c r="S28" s="89" t="s">
        <v>481</v>
      </c>
      <c r="T28" s="89" t="s">
        <v>590</v>
      </c>
      <c r="U28" s="89" t="s">
        <v>68</v>
      </c>
      <c r="V28" s="89" t="s">
        <v>11</v>
      </c>
      <c r="W28" s="82"/>
      <c r="X28" s="82"/>
      <c r="Y28" s="82"/>
      <c r="Z28" s="82"/>
    </row>
    <row r="29">
      <c r="A29" s="94">
        <v>13.0</v>
      </c>
      <c r="B29" s="83" t="s">
        <v>417</v>
      </c>
      <c r="C29" s="94" t="s">
        <v>68</v>
      </c>
      <c r="G29" s="93">
        <v>2.0</v>
      </c>
      <c r="H29" s="93" t="s">
        <v>1122</v>
      </c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2" t="s">
        <v>1126</v>
      </c>
      <c r="T29" s="91"/>
      <c r="U29" s="91"/>
      <c r="V29" s="91"/>
      <c r="W29" s="82"/>
      <c r="X29" s="82"/>
      <c r="Y29" s="82"/>
      <c r="Z29" s="82"/>
    </row>
    <row r="30">
      <c r="A30" s="94">
        <v>14.0</v>
      </c>
      <c r="B30" s="83" t="s">
        <v>957</v>
      </c>
      <c r="C30" s="94" t="s">
        <v>11</v>
      </c>
      <c r="G30" s="93">
        <v>2.0</v>
      </c>
      <c r="H30" s="93" t="s">
        <v>1122</v>
      </c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2" t="s">
        <v>1126</v>
      </c>
      <c r="T30" s="91"/>
      <c r="U30" s="91"/>
      <c r="V30" s="91"/>
      <c r="W30" s="82"/>
      <c r="X30" s="82"/>
      <c r="Y30" s="82"/>
      <c r="Z30" s="82"/>
    </row>
    <row r="31">
      <c r="G31" s="93">
        <v>2.0</v>
      </c>
      <c r="H31" s="93" t="s">
        <v>1122</v>
      </c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2" t="s">
        <v>1126</v>
      </c>
      <c r="T31" s="91"/>
      <c r="U31" s="91"/>
      <c r="V31" s="91"/>
      <c r="W31" s="82"/>
      <c r="X31" s="82"/>
      <c r="Y31" s="82"/>
      <c r="Z31" s="82"/>
    </row>
    <row r="32">
      <c r="A32" s="7" t="s">
        <v>1141</v>
      </c>
      <c r="G32" s="93">
        <v>4.0</v>
      </c>
      <c r="H32" s="93" t="s">
        <v>1122</v>
      </c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82"/>
      <c r="X32" s="82"/>
      <c r="Y32" s="82"/>
      <c r="Z32" s="82"/>
    </row>
    <row r="33">
      <c r="A33" s="7" t="s">
        <v>1142</v>
      </c>
      <c r="G33" s="93">
        <v>4.0</v>
      </c>
      <c r="H33" s="93" t="s">
        <v>1122</v>
      </c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82"/>
      <c r="X33" s="82"/>
      <c r="Y33" s="82"/>
      <c r="Z33" s="82"/>
    </row>
    <row r="34">
      <c r="A34" s="7" t="s">
        <v>1143</v>
      </c>
      <c r="G34" s="93">
        <v>4.0</v>
      </c>
      <c r="H34" s="93" t="s">
        <v>1122</v>
      </c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82"/>
      <c r="X34" s="82"/>
      <c r="Y34" s="82"/>
      <c r="Z34" s="82"/>
    </row>
    <row r="35">
      <c r="A35" s="7" t="s">
        <v>1144</v>
      </c>
      <c r="G35" s="93">
        <v>6.0</v>
      </c>
      <c r="H35" s="93" t="s">
        <v>1122</v>
      </c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82"/>
      <c r="X35" s="82"/>
      <c r="Y35" s="82"/>
      <c r="Z35" s="82"/>
    </row>
    <row r="36">
      <c r="G36" s="93">
        <v>6.0</v>
      </c>
      <c r="H36" s="93" t="s">
        <v>1122</v>
      </c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82"/>
      <c r="X36" s="82"/>
      <c r="Y36" s="82"/>
      <c r="Z36" s="82"/>
    </row>
    <row r="37">
      <c r="G37" s="93">
        <v>6.0</v>
      </c>
      <c r="H37" s="93" t="s">
        <v>1122</v>
      </c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82"/>
      <c r="X37" s="82"/>
      <c r="Y37" s="82"/>
      <c r="Z37" s="82"/>
    </row>
    <row r="38">
      <c r="A38" s="7" t="s">
        <v>1145</v>
      </c>
      <c r="G38" s="93">
        <v>8.0</v>
      </c>
      <c r="H38" s="93" t="s">
        <v>1122</v>
      </c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82"/>
      <c r="X38" s="82"/>
      <c r="Y38" s="82"/>
      <c r="Z38" s="82"/>
    </row>
    <row r="39">
      <c r="A39" s="7" t="s">
        <v>1146</v>
      </c>
      <c r="G39" s="93">
        <v>8.0</v>
      </c>
      <c r="H39" s="93" t="s">
        <v>1122</v>
      </c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82"/>
      <c r="X39" s="82"/>
      <c r="Y39" s="82"/>
      <c r="Z39" s="82"/>
    </row>
    <row r="40">
      <c r="A40" s="16" t="s">
        <v>1147</v>
      </c>
      <c r="G40" s="93">
        <v>8.0</v>
      </c>
      <c r="H40" s="93" t="s">
        <v>1122</v>
      </c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82"/>
      <c r="X40" s="82"/>
      <c r="Y40" s="82"/>
      <c r="Z40" s="82"/>
    </row>
    <row r="41">
      <c r="G41" s="93">
        <v>10.0</v>
      </c>
      <c r="H41" s="93" t="s">
        <v>1122</v>
      </c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82"/>
      <c r="X41" s="82"/>
      <c r="Y41" s="82"/>
      <c r="Z41" s="82"/>
    </row>
    <row r="42">
      <c r="G42" s="93">
        <v>10.0</v>
      </c>
      <c r="H42" s="93" t="s">
        <v>1122</v>
      </c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82"/>
      <c r="X42" s="82"/>
      <c r="Y42" s="82"/>
      <c r="Z42" s="82"/>
    </row>
    <row r="43">
      <c r="G43" s="93">
        <v>10.0</v>
      </c>
      <c r="H43" s="93" t="s">
        <v>1122</v>
      </c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82"/>
      <c r="X43" s="82"/>
      <c r="Y43" s="82"/>
      <c r="Z43" s="82"/>
    </row>
    <row r="44"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82"/>
      <c r="X44" s="82"/>
      <c r="Y44" s="82"/>
      <c r="Z44" s="82"/>
    </row>
    <row r="45"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82"/>
      <c r="X45" s="82"/>
      <c r="Y45" s="82"/>
      <c r="Z45" s="82"/>
    </row>
    <row r="46"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82"/>
      <c r="X46" s="82"/>
      <c r="Y46" s="82"/>
      <c r="Z46" s="82"/>
    </row>
    <row r="47"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82"/>
      <c r="X47" s="82"/>
      <c r="Y47" s="82"/>
      <c r="Z47" s="82"/>
    </row>
    <row r="48"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82"/>
      <c r="X48" s="82"/>
      <c r="Y48" s="82"/>
      <c r="Z48" s="82"/>
    </row>
    <row r="49"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82"/>
      <c r="X49" s="82"/>
      <c r="Y49" s="82"/>
      <c r="Z49" s="82"/>
    </row>
    <row r="50"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82"/>
      <c r="X50" s="82"/>
      <c r="Y50" s="82"/>
      <c r="Z50" s="82"/>
    </row>
    <row r="51"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82"/>
      <c r="X51" s="82"/>
      <c r="Y51" s="82"/>
      <c r="Z51" s="82"/>
    </row>
    <row r="52"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82"/>
      <c r="X52" s="82"/>
      <c r="Y52" s="82"/>
      <c r="Z52" s="82"/>
    </row>
    <row r="53"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82"/>
      <c r="X53" s="82"/>
      <c r="Y53" s="82"/>
      <c r="Z53" s="82"/>
    </row>
    <row r="54"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82"/>
      <c r="X54" s="82"/>
      <c r="Y54" s="82"/>
      <c r="Z54" s="82"/>
    </row>
    <row r="55"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82"/>
      <c r="X55" s="82"/>
      <c r="Y55" s="82"/>
      <c r="Z55" s="82"/>
    </row>
    <row r="56"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82"/>
      <c r="X56" s="82"/>
      <c r="Y56" s="82"/>
      <c r="Z56" s="82"/>
    </row>
    <row r="57"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82"/>
      <c r="X57" s="82"/>
      <c r="Y57" s="82"/>
      <c r="Z57" s="82"/>
    </row>
    <row r="58"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82"/>
      <c r="X58" s="82"/>
      <c r="Y58" s="82"/>
      <c r="Z58" s="82"/>
    </row>
    <row r="59"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82"/>
      <c r="X59" s="82"/>
      <c r="Y59" s="82"/>
      <c r="Z59" s="82"/>
    </row>
    <row r="60"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82"/>
      <c r="X60" s="82"/>
      <c r="Y60" s="82"/>
      <c r="Z60" s="82"/>
    </row>
    <row r="61"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82"/>
      <c r="X61" s="82"/>
      <c r="Y61" s="82"/>
      <c r="Z61" s="82"/>
    </row>
    <row r="62"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82"/>
      <c r="X62" s="82"/>
      <c r="Y62" s="82"/>
      <c r="Z62" s="82"/>
    </row>
    <row r="63"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82"/>
      <c r="X63" s="82"/>
      <c r="Y63" s="82"/>
      <c r="Z63" s="82"/>
    </row>
    <row r="64"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82"/>
      <c r="X64" s="82"/>
      <c r="Y64" s="82"/>
      <c r="Z64" s="82"/>
    </row>
    <row r="65"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82"/>
      <c r="X65" s="82"/>
      <c r="Y65" s="82"/>
      <c r="Z65" s="82"/>
    </row>
    <row r="66"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82"/>
      <c r="X66" s="82"/>
      <c r="Y66" s="82"/>
      <c r="Z66" s="82"/>
    </row>
    <row r="67"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82"/>
      <c r="X67" s="82"/>
      <c r="Y67" s="82"/>
      <c r="Z67" s="82"/>
    </row>
    <row r="68"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82"/>
      <c r="X68" s="82"/>
      <c r="Y68" s="82"/>
      <c r="Z68" s="82"/>
    </row>
    <row r="69"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82"/>
      <c r="X69" s="82"/>
      <c r="Y69" s="82"/>
      <c r="Z69" s="82"/>
    </row>
    <row r="70"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82"/>
      <c r="X70" s="82"/>
      <c r="Y70" s="82"/>
      <c r="Z70" s="82"/>
    </row>
    <row r="71"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82"/>
      <c r="X71" s="82"/>
      <c r="Y71" s="82"/>
      <c r="Z71" s="82"/>
    </row>
    <row r="72"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82"/>
      <c r="X72" s="82"/>
      <c r="Y72" s="82"/>
      <c r="Z72" s="82"/>
    </row>
    <row r="73"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82"/>
      <c r="X73" s="82"/>
      <c r="Y73" s="82"/>
      <c r="Z73" s="82"/>
    </row>
    <row r="74"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82"/>
      <c r="X74" s="82"/>
      <c r="Y74" s="82"/>
      <c r="Z74" s="82"/>
    </row>
    <row r="75"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82"/>
      <c r="X75" s="82"/>
      <c r="Y75" s="82"/>
      <c r="Z75" s="82"/>
    </row>
    <row r="76"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82"/>
      <c r="X76" s="82"/>
      <c r="Y76" s="82"/>
      <c r="Z76" s="82"/>
    </row>
    <row r="77"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82"/>
      <c r="X77" s="82"/>
      <c r="Y77" s="82"/>
      <c r="Z77" s="82"/>
    </row>
    <row r="78"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82"/>
      <c r="X78" s="82"/>
      <c r="Y78" s="82"/>
      <c r="Z78" s="82"/>
    </row>
    <row r="79"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82"/>
      <c r="X79" s="82"/>
      <c r="Y79" s="82"/>
      <c r="Z79" s="82"/>
    </row>
    <row r="80"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82"/>
      <c r="X80" s="82"/>
      <c r="Y80" s="82"/>
      <c r="Z80" s="82"/>
    </row>
    <row r="81"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82"/>
      <c r="X81" s="82"/>
      <c r="Y81" s="82"/>
      <c r="Z81" s="82"/>
    </row>
    <row r="82"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82"/>
      <c r="X82" s="82"/>
      <c r="Y82" s="82"/>
      <c r="Z82" s="82"/>
    </row>
    <row r="83"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82"/>
      <c r="X83" s="82"/>
      <c r="Y83" s="82"/>
      <c r="Z83" s="82"/>
    </row>
    <row r="84"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82"/>
      <c r="X84" s="82"/>
      <c r="Y84" s="82"/>
      <c r="Z84" s="82"/>
    </row>
    <row r="85"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82"/>
      <c r="X85" s="82"/>
      <c r="Y85" s="82"/>
      <c r="Z85" s="82"/>
    </row>
    <row r="86"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82"/>
      <c r="X86" s="82"/>
      <c r="Y86" s="82"/>
      <c r="Z86" s="82"/>
    </row>
    <row r="87"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82"/>
      <c r="X87" s="82"/>
      <c r="Y87" s="82"/>
      <c r="Z87" s="82"/>
    </row>
    <row r="88"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82"/>
      <c r="X88" s="82"/>
      <c r="Y88" s="82"/>
      <c r="Z88" s="82"/>
    </row>
    <row r="89"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82"/>
      <c r="X89" s="82"/>
      <c r="Y89" s="82"/>
      <c r="Z89" s="82"/>
    </row>
    <row r="90"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82"/>
      <c r="X90" s="82"/>
      <c r="Y90" s="82"/>
      <c r="Z90" s="82"/>
    </row>
    <row r="91"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82"/>
      <c r="X91" s="82"/>
      <c r="Y91" s="82"/>
      <c r="Z91" s="82"/>
    </row>
    <row r="92"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82"/>
      <c r="X92" s="82"/>
      <c r="Y92" s="82"/>
      <c r="Z92" s="82"/>
    </row>
    <row r="93"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82"/>
      <c r="X93" s="82"/>
      <c r="Y93" s="82"/>
      <c r="Z93" s="82"/>
    </row>
    <row r="94"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82"/>
      <c r="X94" s="82"/>
      <c r="Y94" s="82"/>
      <c r="Z94" s="82"/>
    </row>
    <row r="95"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82"/>
      <c r="X95" s="82"/>
      <c r="Y95" s="82"/>
      <c r="Z95" s="82"/>
    </row>
    <row r="96"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82"/>
      <c r="X96" s="82"/>
      <c r="Y96" s="82"/>
      <c r="Z96" s="82"/>
    </row>
    <row r="97"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82"/>
      <c r="X97" s="82"/>
      <c r="Y97" s="82"/>
      <c r="Z97" s="82"/>
    </row>
    <row r="98"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82"/>
      <c r="X98" s="82"/>
      <c r="Y98" s="82"/>
      <c r="Z98" s="82"/>
    </row>
    <row r="99"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82"/>
      <c r="X99" s="82"/>
      <c r="Y99" s="82"/>
      <c r="Z99" s="82"/>
    </row>
    <row r="100"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82"/>
      <c r="X100" s="82"/>
      <c r="Y100" s="82"/>
      <c r="Z100" s="82"/>
    </row>
    <row r="101"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82"/>
      <c r="X101" s="82"/>
      <c r="Y101" s="82"/>
      <c r="Z101" s="82"/>
    </row>
    <row r="102"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82"/>
      <c r="X102" s="82"/>
      <c r="Y102" s="82"/>
      <c r="Z102" s="82"/>
    </row>
    <row r="103"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82"/>
      <c r="X103" s="82"/>
      <c r="Y103" s="82"/>
      <c r="Z103" s="82"/>
    </row>
    <row r="104"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82"/>
      <c r="X104" s="82"/>
      <c r="Y104" s="82"/>
      <c r="Z104" s="82"/>
    </row>
    <row r="105"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82"/>
      <c r="X105" s="82"/>
      <c r="Y105" s="82"/>
      <c r="Z105" s="82"/>
    </row>
    <row r="106"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82"/>
      <c r="X106" s="82"/>
      <c r="Y106" s="82"/>
      <c r="Z106" s="82"/>
    </row>
    <row r="107"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82"/>
      <c r="X107" s="82"/>
      <c r="Y107" s="82"/>
      <c r="Z107" s="82"/>
    </row>
    <row r="108"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82"/>
      <c r="X108" s="82"/>
      <c r="Y108" s="82"/>
      <c r="Z108" s="82"/>
    </row>
    <row r="109"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82"/>
      <c r="X109" s="82"/>
      <c r="Y109" s="82"/>
      <c r="Z109" s="82"/>
    </row>
    <row r="110"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82"/>
      <c r="X110" s="82"/>
      <c r="Y110" s="82"/>
      <c r="Z110" s="82"/>
    </row>
    <row r="111"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82"/>
      <c r="X111" s="82"/>
      <c r="Y111" s="82"/>
      <c r="Z111" s="82"/>
    </row>
    <row r="112"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82"/>
      <c r="X112" s="82"/>
      <c r="Y112" s="82"/>
      <c r="Z112" s="82"/>
    </row>
    <row r="113"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82"/>
      <c r="X113" s="82"/>
      <c r="Y113" s="82"/>
      <c r="Z113" s="82"/>
    </row>
    <row r="114"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82"/>
      <c r="X114" s="82"/>
      <c r="Y114" s="82"/>
      <c r="Z114" s="82"/>
    </row>
    <row r="115"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82"/>
      <c r="X115" s="82"/>
      <c r="Y115" s="82"/>
      <c r="Z115" s="82"/>
    </row>
    <row r="116"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82"/>
      <c r="X116" s="82"/>
      <c r="Y116" s="82"/>
      <c r="Z116" s="82"/>
    </row>
    <row r="117"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82"/>
      <c r="X117" s="82"/>
      <c r="Y117" s="82"/>
      <c r="Z117" s="82"/>
    </row>
    <row r="118"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82"/>
      <c r="X118" s="82"/>
      <c r="Y118" s="82"/>
      <c r="Z118" s="82"/>
    </row>
    <row r="119"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82"/>
      <c r="X119" s="82"/>
      <c r="Y119" s="82"/>
      <c r="Z119" s="82"/>
    </row>
    <row r="120"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82"/>
      <c r="X120" s="82"/>
      <c r="Y120" s="82"/>
      <c r="Z120" s="82"/>
    </row>
    <row r="121"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82"/>
      <c r="X121" s="82"/>
      <c r="Y121" s="82"/>
      <c r="Z121" s="82"/>
    </row>
    <row r="122"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82"/>
      <c r="X122" s="82"/>
      <c r="Y122" s="82"/>
      <c r="Z122" s="82"/>
    </row>
    <row r="123"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82"/>
      <c r="X123" s="82"/>
      <c r="Y123" s="82"/>
      <c r="Z123" s="82"/>
    </row>
    <row r="124"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82"/>
      <c r="X124" s="82"/>
      <c r="Y124" s="82"/>
      <c r="Z124" s="82"/>
    </row>
    <row r="125"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82"/>
      <c r="X125" s="82"/>
      <c r="Y125" s="82"/>
      <c r="Z125" s="82"/>
    </row>
    <row r="126"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82"/>
      <c r="X126" s="82"/>
      <c r="Y126" s="82"/>
      <c r="Z126" s="82"/>
    </row>
    <row r="127"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82"/>
      <c r="X127" s="82"/>
      <c r="Y127" s="82"/>
      <c r="Z127" s="82"/>
    </row>
    <row r="128"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82"/>
      <c r="X128" s="82"/>
      <c r="Y128" s="82"/>
      <c r="Z128" s="82"/>
    </row>
    <row r="129"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82"/>
      <c r="X129" s="82"/>
      <c r="Y129" s="82"/>
      <c r="Z129" s="82"/>
    </row>
    <row r="130"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82"/>
      <c r="X130" s="82"/>
      <c r="Y130" s="82"/>
      <c r="Z130" s="82"/>
    </row>
    <row r="131"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82"/>
      <c r="X131" s="82"/>
      <c r="Y131" s="82"/>
      <c r="Z131" s="82"/>
    </row>
    <row r="132"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82"/>
      <c r="X132" s="82"/>
      <c r="Y132" s="82"/>
      <c r="Z132" s="82"/>
    </row>
    <row r="133"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82"/>
      <c r="X133" s="82"/>
      <c r="Y133" s="82"/>
      <c r="Z133" s="82"/>
    </row>
    <row r="134"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82"/>
      <c r="X134" s="82"/>
      <c r="Y134" s="82"/>
      <c r="Z134" s="82"/>
    </row>
    <row r="135"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82"/>
      <c r="X135" s="82"/>
      <c r="Y135" s="82"/>
      <c r="Z135" s="82"/>
    </row>
    <row r="136"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82"/>
      <c r="X136" s="82"/>
      <c r="Y136" s="82"/>
      <c r="Z136" s="82"/>
    </row>
    <row r="137"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82"/>
      <c r="X137" s="82"/>
      <c r="Y137" s="82"/>
      <c r="Z137" s="82"/>
    </row>
    <row r="138"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82"/>
      <c r="X138" s="82"/>
      <c r="Y138" s="82"/>
      <c r="Z138" s="82"/>
    </row>
    <row r="139"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82"/>
      <c r="X139" s="82"/>
      <c r="Y139" s="82"/>
      <c r="Z139" s="82"/>
    </row>
    <row r="140"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82"/>
      <c r="X140" s="82"/>
      <c r="Y140" s="82"/>
      <c r="Z140" s="82"/>
    </row>
    <row r="141"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82"/>
      <c r="X141" s="82"/>
      <c r="Y141" s="82"/>
      <c r="Z141" s="82"/>
    </row>
    <row r="142"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82"/>
      <c r="X142" s="82"/>
      <c r="Y142" s="82"/>
      <c r="Z142" s="82"/>
    </row>
    <row r="143"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82"/>
      <c r="X143" s="82"/>
      <c r="Y143" s="82"/>
      <c r="Z143" s="82"/>
    </row>
    <row r="144"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82"/>
      <c r="X144" s="82"/>
      <c r="Y144" s="82"/>
      <c r="Z144" s="82"/>
    </row>
    <row r="145"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82"/>
      <c r="X145" s="82"/>
      <c r="Y145" s="82"/>
      <c r="Z145" s="82"/>
    </row>
    <row r="146"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82"/>
      <c r="X146" s="82"/>
      <c r="Y146" s="82"/>
      <c r="Z146" s="82"/>
    </row>
    <row r="147"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82"/>
      <c r="X147" s="82"/>
      <c r="Y147" s="82"/>
      <c r="Z147" s="82"/>
    </row>
    <row r="148"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82"/>
      <c r="X148" s="82"/>
      <c r="Y148" s="82"/>
      <c r="Z148" s="82"/>
    </row>
    <row r="149"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82"/>
      <c r="X149" s="82"/>
      <c r="Y149" s="82"/>
      <c r="Z149" s="82"/>
    </row>
    <row r="150"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82"/>
      <c r="X150" s="82"/>
      <c r="Y150" s="82"/>
      <c r="Z150" s="82"/>
    </row>
    <row r="151"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82"/>
      <c r="X151" s="82"/>
      <c r="Y151" s="82"/>
      <c r="Z151" s="82"/>
    </row>
    <row r="152"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82"/>
      <c r="X152" s="82"/>
      <c r="Y152" s="82"/>
      <c r="Z152" s="82"/>
    </row>
    <row r="153"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82"/>
      <c r="X153" s="82"/>
      <c r="Y153" s="82"/>
      <c r="Z153" s="82"/>
    </row>
    <row r="154"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82"/>
      <c r="X154" s="82"/>
      <c r="Y154" s="82"/>
      <c r="Z154" s="82"/>
    </row>
    <row r="155"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82"/>
      <c r="X155" s="82"/>
      <c r="Y155" s="82"/>
      <c r="Z155" s="82"/>
    </row>
    <row r="156"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82"/>
      <c r="X156" s="82"/>
      <c r="Y156" s="82"/>
      <c r="Z156" s="82"/>
    </row>
    <row r="157"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82"/>
      <c r="X157" s="82"/>
      <c r="Y157" s="82"/>
      <c r="Z157" s="82"/>
    </row>
    <row r="158"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82"/>
      <c r="X158" s="82"/>
      <c r="Y158" s="82"/>
      <c r="Z158" s="82"/>
    </row>
    <row r="159"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82"/>
      <c r="X159" s="82"/>
      <c r="Y159" s="82"/>
      <c r="Z159" s="82"/>
    </row>
    <row r="160"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82"/>
      <c r="X160" s="82"/>
      <c r="Y160" s="82"/>
      <c r="Z160" s="82"/>
    </row>
    <row r="161"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82"/>
      <c r="X161" s="82"/>
      <c r="Y161" s="82"/>
      <c r="Z161" s="82"/>
    </row>
    <row r="162"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82"/>
      <c r="X162" s="82"/>
      <c r="Y162" s="82"/>
      <c r="Z162" s="82"/>
    </row>
    <row r="163"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82"/>
      <c r="X163" s="82"/>
      <c r="Y163" s="82"/>
      <c r="Z163" s="82"/>
    </row>
    <row r="164"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82"/>
      <c r="X164" s="82"/>
      <c r="Y164" s="82"/>
      <c r="Z164" s="82"/>
    </row>
    <row r="165"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82"/>
      <c r="X165" s="82"/>
      <c r="Y165" s="82"/>
      <c r="Z165" s="82"/>
    </row>
    <row r="166"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82"/>
      <c r="X166" s="82"/>
      <c r="Y166" s="82"/>
      <c r="Z166" s="82"/>
    </row>
    <row r="167"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82"/>
      <c r="X167" s="82"/>
      <c r="Y167" s="82"/>
      <c r="Z167" s="82"/>
    </row>
    <row r="168"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82"/>
      <c r="X168" s="82"/>
      <c r="Y168" s="82"/>
      <c r="Z168" s="82"/>
    </row>
    <row r="169"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82"/>
      <c r="X169" s="82"/>
      <c r="Y169" s="82"/>
      <c r="Z169" s="82"/>
    </row>
    <row r="170"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82"/>
      <c r="X170" s="82"/>
      <c r="Y170" s="82"/>
      <c r="Z170" s="82"/>
    </row>
    <row r="171"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82"/>
      <c r="X171" s="82"/>
      <c r="Y171" s="82"/>
      <c r="Z171" s="82"/>
    </row>
    <row r="172"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82"/>
      <c r="X172" s="82"/>
      <c r="Y172" s="82"/>
      <c r="Z172" s="82"/>
    </row>
    <row r="173"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82"/>
      <c r="X173" s="82"/>
      <c r="Y173" s="82"/>
      <c r="Z173" s="82"/>
    </row>
    <row r="174"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82"/>
      <c r="X174" s="82"/>
      <c r="Y174" s="82"/>
      <c r="Z174" s="82"/>
    </row>
    <row r="175"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82"/>
      <c r="X175" s="82"/>
      <c r="Y175" s="82"/>
      <c r="Z175" s="82"/>
    </row>
    <row r="176"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82"/>
      <c r="X176" s="82"/>
      <c r="Y176" s="82"/>
      <c r="Z176" s="82"/>
    </row>
    <row r="177"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82"/>
      <c r="X177" s="82"/>
      <c r="Y177" s="82"/>
      <c r="Z177" s="82"/>
    </row>
    <row r="178"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82"/>
      <c r="X178" s="82"/>
      <c r="Y178" s="82"/>
      <c r="Z178" s="82"/>
    </row>
    <row r="179"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82"/>
      <c r="X179" s="82"/>
      <c r="Y179" s="82"/>
      <c r="Z179" s="82"/>
    </row>
    <row r="180"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82"/>
      <c r="X180" s="82"/>
      <c r="Y180" s="82"/>
      <c r="Z180" s="82"/>
    </row>
    <row r="181"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82"/>
      <c r="X181" s="82"/>
      <c r="Y181" s="82"/>
      <c r="Z181" s="82"/>
    </row>
    <row r="182"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82"/>
      <c r="X182" s="82"/>
      <c r="Y182" s="82"/>
      <c r="Z182" s="82"/>
    </row>
    <row r="183"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82"/>
      <c r="X183" s="82"/>
      <c r="Y183" s="82"/>
      <c r="Z183" s="82"/>
    </row>
    <row r="184"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82"/>
      <c r="X184" s="82"/>
      <c r="Y184" s="82"/>
      <c r="Z184" s="82"/>
    </row>
    <row r="185"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82"/>
      <c r="X185" s="82"/>
      <c r="Y185" s="82"/>
      <c r="Z185" s="82"/>
    </row>
    <row r="186"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82"/>
      <c r="X186" s="82"/>
      <c r="Y186" s="82"/>
      <c r="Z186" s="82"/>
    </row>
    <row r="187"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82"/>
      <c r="X187" s="82"/>
      <c r="Y187" s="82"/>
      <c r="Z187" s="82"/>
    </row>
    <row r="188"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82"/>
      <c r="X188" s="82"/>
      <c r="Y188" s="82"/>
      <c r="Z188" s="82"/>
    </row>
    <row r="189"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82"/>
      <c r="X189" s="82"/>
      <c r="Y189" s="82"/>
      <c r="Z189" s="82"/>
    </row>
    <row r="190"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82"/>
      <c r="X190" s="82"/>
      <c r="Y190" s="82"/>
      <c r="Z190" s="82"/>
    </row>
    <row r="191"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82"/>
      <c r="X191" s="82"/>
      <c r="Y191" s="82"/>
      <c r="Z191" s="82"/>
    </row>
    <row r="192"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82"/>
      <c r="X192" s="82"/>
      <c r="Y192" s="82"/>
      <c r="Z192" s="82"/>
    </row>
    <row r="193"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82"/>
      <c r="X193" s="82"/>
      <c r="Y193" s="82"/>
      <c r="Z193" s="82"/>
    </row>
    <row r="194"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82"/>
      <c r="X194" s="82"/>
      <c r="Y194" s="82"/>
      <c r="Z194" s="82"/>
    </row>
    <row r="195"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82"/>
      <c r="X195" s="82"/>
      <c r="Y195" s="82"/>
      <c r="Z195" s="82"/>
    </row>
    <row r="196"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82"/>
      <c r="X196" s="82"/>
      <c r="Y196" s="82"/>
      <c r="Z196" s="82"/>
    </row>
    <row r="197"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82"/>
      <c r="X197" s="82"/>
      <c r="Y197" s="82"/>
      <c r="Z197" s="82"/>
    </row>
    <row r="198"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82"/>
      <c r="X198" s="82"/>
      <c r="Y198" s="82"/>
      <c r="Z198" s="82"/>
    </row>
    <row r="199"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82"/>
      <c r="X199" s="82"/>
      <c r="Y199" s="82"/>
      <c r="Z199" s="82"/>
    </row>
    <row r="200"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82"/>
      <c r="X200" s="82"/>
      <c r="Y200" s="82"/>
      <c r="Z200" s="82"/>
    </row>
    <row r="201"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82"/>
      <c r="X201" s="82"/>
      <c r="Y201" s="82"/>
      <c r="Z201" s="82"/>
    </row>
    <row r="202"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82"/>
      <c r="X202" s="82"/>
      <c r="Y202" s="82"/>
      <c r="Z202" s="82"/>
    </row>
    <row r="203"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82"/>
      <c r="X203" s="82"/>
      <c r="Y203" s="82"/>
      <c r="Z203" s="82"/>
    </row>
    <row r="204"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82"/>
      <c r="X204" s="82"/>
      <c r="Y204" s="82"/>
      <c r="Z204" s="82"/>
    </row>
    <row r="205"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82"/>
      <c r="X205" s="82"/>
      <c r="Y205" s="82"/>
      <c r="Z205" s="82"/>
    </row>
    <row r="206"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82"/>
      <c r="X206" s="82"/>
      <c r="Y206" s="82"/>
      <c r="Z206" s="82"/>
    </row>
    <row r="207"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82"/>
      <c r="X207" s="82"/>
      <c r="Y207" s="82"/>
      <c r="Z207" s="82"/>
    </row>
    <row r="208"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82"/>
      <c r="X208" s="82"/>
      <c r="Y208" s="82"/>
      <c r="Z208" s="82"/>
    </row>
    <row r="209"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82"/>
      <c r="X209" s="82"/>
      <c r="Y209" s="82"/>
      <c r="Z209" s="82"/>
    </row>
    <row r="210"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82"/>
      <c r="X210" s="82"/>
      <c r="Y210" s="82"/>
      <c r="Z210" s="82"/>
    </row>
    <row r="211"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82"/>
      <c r="X211" s="82"/>
      <c r="Y211" s="82"/>
      <c r="Z211" s="82"/>
    </row>
    <row r="212"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82"/>
      <c r="X212" s="82"/>
      <c r="Y212" s="82"/>
      <c r="Z212" s="82"/>
    </row>
    <row r="213"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82"/>
      <c r="X213" s="82"/>
      <c r="Y213" s="82"/>
      <c r="Z213" s="82"/>
    </row>
    <row r="214"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96"/>
      <c r="W214" s="82"/>
      <c r="X214" s="82"/>
      <c r="Y214" s="82"/>
      <c r="Z214" s="82"/>
    </row>
    <row r="215"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82"/>
      <c r="X215" s="82"/>
      <c r="Y215" s="82"/>
      <c r="Z215" s="82"/>
    </row>
    <row r="216"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82"/>
      <c r="X216" s="82"/>
      <c r="Y216" s="82"/>
      <c r="Z216" s="82"/>
    </row>
    <row r="217"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6"/>
      <c r="W217" s="82"/>
      <c r="X217" s="82"/>
      <c r="Y217" s="82"/>
      <c r="Z217" s="82"/>
    </row>
    <row r="218"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6"/>
      <c r="W218" s="82"/>
      <c r="X218" s="82"/>
      <c r="Y218" s="82"/>
      <c r="Z218" s="82"/>
    </row>
    <row r="219"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82"/>
      <c r="X219" s="82"/>
      <c r="Y219" s="82"/>
      <c r="Z219" s="82"/>
    </row>
    <row r="220"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82"/>
      <c r="X220" s="82"/>
      <c r="Y220" s="82"/>
      <c r="Z220" s="82"/>
    </row>
    <row r="221">
      <c r="I221" s="96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96"/>
      <c r="W221" s="82"/>
      <c r="X221" s="82"/>
      <c r="Y221" s="82"/>
      <c r="Z221" s="82"/>
    </row>
    <row r="222">
      <c r="I222" s="96"/>
      <c r="J222" s="96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96"/>
      <c r="V222" s="96"/>
      <c r="W222" s="82"/>
      <c r="X222" s="82"/>
      <c r="Y222" s="82"/>
      <c r="Z222" s="82"/>
    </row>
    <row r="223">
      <c r="I223" s="96"/>
      <c r="J223" s="96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96"/>
      <c r="V223" s="96"/>
      <c r="W223" s="82"/>
      <c r="X223" s="82"/>
      <c r="Y223" s="82"/>
      <c r="Z223" s="82"/>
    </row>
    <row r="224">
      <c r="I224" s="96"/>
      <c r="J224" s="96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96"/>
      <c r="V224" s="96"/>
      <c r="W224" s="82"/>
      <c r="X224" s="82"/>
      <c r="Y224" s="82"/>
      <c r="Z224" s="82"/>
    </row>
    <row r="225">
      <c r="I225" s="96"/>
      <c r="J225" s="96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96"/>
      <c r="V225" s="96"/>
      <c r="W225" s="82"/>
      <c r="X225" s="82"/>
      <c r="Y225" s="82"/>
      <c r="Z225" s="82"/>
    </row>
    <row r="226">
      <c r="I226" s="96"/>
      <c r="J226" s="96"/>
      <c r="K226" s="96"/>
      <c r="L226" s="96"/>
      <c r="M226" s="96"/>
      <c r="N226" s="96"/>
      <c r="O226" s="96"/>
      <c r="P226" s="96"/>
      <c r="Q226" s="96"/>
      <c r="R226" s="96"/>
      <c r="S226" s="96"/>
      <c r="T226" s="96"/>
      <c r="U226" s="96"/>
      <c r="V226" s="96"/>
      <c r="W226" s="82"/>
      <c r="X226" s="82"/>
      <c r="Y226" s="82"/>
      <c r="Z226" s="82"/>
    </row>
    <row r="227">
      <c r="I227" s="96"/>
      <c r="J227" s="96"/>
      <c r="K227" s="96"/>
      <c r="L227" s="96"/>
      <c r="M227" s="96"/>
      <c r="N227" s="96"/>
      <c r="O227" s="96"/>
      <c r="P227" s="96"/>
      <c r="Q227" s="96"/>
      <c r="R227" s="96"/>
      <c r="S227" s="96"/>
      <c r="T227" s="96"/>
      <c r="U227" s="96"/>
      <c r="V227" s="96"/>
      <c r="W227" s="82"/>
      <c r="X227" s="82"/>
      <c r="Y227" s="82"/>
      <c r="Z227" s="82"/>
    </row>
    <row r="228">
      <c r="I228" s="96"/>
      <c r="J228" s="96"/>
      <c r="K228" s="96"/>
      <c r="L228" s="96"/>
      <c r="M228" s="96"/>
      <c r="N228" s="96"/>
      <c r="O228" s="96"/>
      <c r="P228" s="96"/>
      <c r="Q228" s="96"/>
      <c r="R228" s="96"/>
      <c r="S228" s="96"/>
      <c r="T228" s="96"/>
      <c r="U228" s="96"/>
      <c r="V228" s="96"/>
      <c r="W228" s="82"/>
      <c r="X228" s="82"/>
      <c r="Y228" s="82"/>
      <c r="Z228" s="82"/>
    </row>
    <row r="229">
      <c r="I229" s="96"/>
      <c r="J229" s="96"/>
      <c r="K229" s="96"/>
      <c r="L229" s="96"/>
      <c r="M229" s="96"/>
      <c r="N229" s="96"/>
      <c r="O229" s="96"/>
      <c r="P229" s="96"/>
      <c r="Q229" s="96"/>
      <c r="R229" s="96"/>
      <c r="S229" s="96"/>
      <c r="T229" s="96"/>
      <c r="U229" s="96"/>
      <c r="V229" s="96"/>
      <c r="W229" s="82"/>
      <c r="X229" s="82"/>
      <c r="Y229" s="82"/>
      <c r="Z229" s="82"/>
    </row>
    <row r="230">
      <c r="I230" s="96"/>
      <c r="J230" s="96"/>
      <c r="K230" s="96"/>
      <c r="L230" s="96"/>
      <c r="M230" s="96"/>
      <c r="N230" s="96"/>
      <c r="O230" s="96"/>
      <c r="P230" s="96"/>
      <c r="Q230" s="96"/>
      <c r="R230" s="96"/>
      <c r="S230" s="96"/>
      <c r="T230" s="96"/>
      <c r="U230" s="96"/>
      <c r="V230" s="96"/>
      <c r="W230" s="82"/>
      <c r="X230" s="82"/>
      <c r="Y230" s="82"/>
      <c r="Z230" s="82"/>
    </row>
    <row r="231">
      <c r="I231" s="96"/>
      <c r="J231" s="96"/>
      <c r="K231" s="96"/>
      <c r="L231" s="96"/>
      <c r="M231" s="96"/>
      <c r="N231" s="96"/>
      <c r="O231" s="96"/>
      <c r="P231" s="96"/>
      <c r="Q231" s="96"/>
      <c r="R231" s="96"/>
      <c r="S231" s="96"/>
      <c r="T231" s="96"/>
      <c r="U231" s="96"/>
      <c r="V231" s="96"/>
      <c r="W231" s="82"/>
      <c r="X231" s="82"/>
      <c r="Y231" s="82"/>
      <c r="Z231" s="82"/>
    </row>
    <row r="232">
      <c r="I232" s="96"/>
      <c r="J232" s="96"/>
      <c r="K232" s="96"/>
      <c r="L232" s="96"/>
      <c r="M232" s="96"/>
      <c r="N232" s="96"/>
      <c r="O232" s="96"/>
      <c r="P232" s="96"/>
      <c r="Q232" s="96"/>
      <c r="R232" s="96"/>
      <c r="S232" s="96"/>
      <c r="T232" s="96"/>
      <c r="U232" s="96"/>
      <c r="V232" s="96"/>
      <c r="W232" s="82"/>
      <c r="X232" s="82"/>
      <c r="Y232" s="82"/>
      <c r="Z232" s="82"/>
    </row>
    <row r="233">
      <c r="I233" s="96"/>
      <c r="J233" s="96"/>
      <c r="K233" s="96"/>
      <c r="L233" s="96"/>
      <c r="M233" s="96"/>
      <c r="N233" s="96"/>
      <c r="O233" s="96"/>
      <c r="P233" s="96"/>
      <c r="Q233" s="96"/>
      <c r="R233" s="96"/>
      <c r="S233" s="96"/>
      <c r="T233" s="96"/>
      <c r="U233" s="96"/>
      <c r="V233" s="96"/>
      <c r="W233" s="82"/>
      <c r="X233" s="82"/>
      <c r="Y233" s="82"/>
      <c r="Z233" s="82"/>
    </row>
    <row r="234">
      <c r="I234" s="96"/>
      <c r="J234" s="96"/>
      <c r="K234" s="96"/>
      <c r="L234" s="96"/>
      <c r="M234" s="96"/>
      <c r="N234" s="96"/>
      <c r="O234" s="96"/>
      <c r="P234" s="96"/>
      <c r="Q234" s="96"/>
      <c r="R234" s="96"/>
      <c r="S234" s="96"/>
      <c r="T234" s="96"/>
      <c r="U234" s="96"/>
      <c r="V234" s="96"/>
      <c r="W234" s="82"/>
      <c r="X234" s="82"/>
      <c r="Y234" s="82"/>
      <c r="Z234" s="82"/>
    </row>
    <row r="235">
      <c r="I235" s="96"/>
      <c r="J235" s="96"/>
      <c r="K235" s="96"/>
      <c r="L235" s="96"/>
      <c r="M235" s="96"/>
      <c r="N235" s="96"/>
      <c r="O235" s="96"/>
      <c r="P235" s="96"/>
      <c r="Q235" s="96"/>
      <c r="R235" s="96"/>
      <c r="S235" s="96"/>
      <c r="T235" s="96"/>
      <c r="U235" s="96"/>
      <c r="V235" s="96"/>
      <c r="W235" s="82"/>
      <c r="X235" s="82"/>
      <c r="Y235" s="82"/>
      <c r="Z235" s="82"/>
    </row>
    <row r="236">
      <c r="I236" s="96"/>
      <c r="J236" s="96"/>
      <c r="K236" s="96"/>
      <c r="L236" s="96"/>
      <c r="M236" s="96"/>
      <c r="N236" s="96"/>
      <c r="O236" s="96"/>
      <c r="P236" s="96"/>
      <c r="Q236" s="96"/>
      <c r="R236" s="96"/>
      <c r="S236" s="96"/>
      <c r="T236" s="96"/>
      <c r="U236" s="96"/>
      <c r="V236" s="96"/>
      <c r="W236" s="82"/>
      <c r="X236" s="82"/>
      <c r="Y236" s="82"/>
      <c r="Z236" s="82"/>
    </row>
    <row r="237">
      <c r="I237" s="96"/>
      <c r="J237" s="96"/>
      <c r="K237" s="96"/>
      <c r="L237" s="96"/>
      <c r="M237" s="96"/>
      <c r="N237" s="96"/>
      <c r="O237" s="96"/>
      <c r="P237" s="96"/>
      <c r="Q237" s="96"/>
      <c r="R237" s="96"/>
      <c r="S237" s="96"/>
      <c r="T237" s="96"/>
      <c r="U237" s="96"/>
      <c r="V237" s="96"/>
      <c r="W237" s="82"/>
      <c r="X237" s="82"/>
      <c r="Y237" s="82"/>
      <c r="Z237" s="82"/>
    </row>
    <row r="238">
      <c r="I238" s="96"/>
      <c r="J238" s="96"/>
      <c r="K238" s="96"/>
      <c r="L238" s="96"/>
      <c r="M238" s="96"/>
      <c r="N238" s="96"/>
      <c r="O238" s="96"/>
      <c r="P238" s="96"/>
      <c r="Q238" s="96"/>
      <c r="R238" s="96"/>
      <c r="S238" s="96"/>
      <c r="T238" s="96"/>
      <c r="U238" s="96"/>
      <c r="V238" s="96"/>
      <c r="W238" s="82"/>
      <c r="X238" s="82"/>
      <c r="Y238" s="82"/>
      <c r="Z238" s="82"/>
    </row>
    <row r="239">
      <c r="I239" s="96"/>
      <c r="J239" s="96"/>
      <c r="K239" s="96"/>
      <c r="L239" s="96"/>
      <c r="M239" s="96"/>
      <c r="N239" s="96"/>
      <c r="O239" s="96"/>
      <c r="P239" s="96"/>
      <c r="Q239" s="96"/>
      <c r="R239" s="96"/>
      <c r="S239" s="96"/>
      <c r="T239" s="96"/>
      <c r="U239" s="96"/>
      <c r="V239" s="96"/>
      <c r="W239" s="82"/>
      <c r="X239" s="82"/>
      <c r="Y239" s="82"/>
      <c r="Z239" s="82"/>
    </row>
    <row r="240">
      <c r="I240" s="96"/>
      <c r="J240" s="96"/>
      <c r="K240" s="96"/>
      <c r="L240" s="96"/>
      <c r="M240" s="96"/>
      <c r="N240" s="96"/>
      <c r="O240" s="96"/>
      <c r="P240" s="96"/>
      <c r="Q240" s="96"/>
      <c r="R240" s="96"/>
      <c r="S240" s="96"/>
      <c r="T240" s="96"/>
      <c r="U240" s="96"/>
      <c r="V240" s="96"/>
      <c r="W240" s="82"/>
      <c r="X240" s="82"/>
      <c r="Y240" s="82"/>
      <c r="Z240" s="82"/>
    </row>
    <row r="241">
      <c r="I241" s="96"/>
      <c r="J241" s="96"/>
      <c r="K241" s="96"/>
      <c r="L241" s="96"/>
      <c r="M241" s="96"/>
      <c r="N241" s="96"/>
      <c r="O241" s="96"/>
      <c r="P241" s="96"/>
      <c r="Q241" s="96"/>
      <c r="R241" s="96"/>
      <c r="S241" s="96"/>
      <c r="T241" s="96"/>
      <c r="U241" s="96"/>
      <c r="V241" s="96"/>
      <c r="W241" s="82"/>
      <c r="X241" s="82"/>
      <c r="Y241" s="82"/>
      <c r="Z241" s="82"/>
    </row>
    <row r="242">
      <c r="I242" s="96"/>
      <c r="J242" s="96"/>
      <c r="K242" s="96"/>
      <c r="L242" s="96"/>
      <c r="M242" s="96"/>
      <c r="N242" s="96"/>
      <c r="O242" s="96"/>
      <c r="P242" s="96"/>
      <c r="Q242" s="96"/>
      <c r="R242" s="96"/>
      <c r="S242" s="96"/>
      <c r="T242" s="96"/>
      <c r="U242" s="96"/>
      <c r="V242" s="96"/>
      <c r="W242" s="82"/>
      <c r="X242" s="82"/>
      <c r="Y242" s="82"/>
      <c r="Z242" s="82"/>
    </row>
    <row r="243">
      <c r="I243" s="96"/>
      <c r="J243" s="96"/>
      <c r="K243" s="96"/>
      <c r="L243" s="96"/>
      <c r="M243" s="96"/>
      <c r="N243" s="96"/>
      <c r="O243" s="96"/>
      <c r="P243" s="96"/>
      <c r="Q243" s="96"/>
      <c r="R243" s="96"/>
      <c r="S243" s="96"/>
      <c r="T243" s="96"/>
      <c r="U243" s="96"/>
      <c r="V243" s="96"/>
      <c r="W243" s="82"/>
      <c r="X243" s="82"/>
      <c r="Y243" s="82"/>
      <c r="Z243" s="82"/>
    </row>
    <row r="244">
      <c r="I244" s="96"/>
      <c r="J244" s="96"/>
      <c r="K244" s="96"/>
      <c r="L244" s="96"/>
      <c r="M244" s="96"/>
      <c r="N244" s="96"/>
      <c r="O244" s="96"/>
      <c r="P244" s="96"/>
      <c r="Q244" s="96"/>
      <c r="R244" s="96"/>
      <c r="S244" s="96"/>
      <c r="T244" s="96"/>
      <c r="U244" s="96"/>
      <c r="V244" s="96"/>
      <c r="W244" s="82"/>
      <c r="X244" s="82"/>
      <c r="Y244" s="82"/>
      <c r="Z244" s="82"/>
    </row>
    <row r="245">
      <c r="I245" s="96"/>
      <c r="J245" s="96"/>
      <c r="K245" s="96"/>
      <c r="L245" s="96"/>
      <c r="M245" s="96"/>
      <c r="N245" s="96"/>
      <c r="O245" s="96"/>
      <c r="P245" s="96"/>
      <c r="Q245" s="96"/>
      <c r="R245" s="96"/>
      <c r="S245" s="96"/>
      <c r="T245" s="96"/>
      <c r="U245" s="96"/>
      <c r="V245" s="96"/>
      <c r="W245" s="82"/>
      <c r="X245" s="82"/>
      <c r="Y245" s="82"/>
      <c r="Z245" s="82"/>
    </row>
    <row r="246">
      <c r="I246" s="96"/>
      <c r="J246" s="96"/>
      <c r="K246" s="96"/>
      <c r="L246" s="96"/>
      <c r="M246" s="96"/>
      <c r="N246" s="96"/>
      <c r="O246" s="96"/>
      <c r="P246" s="96"/>
      <c r="Q246" s="96"/>
      <c r="R246" s="96"/>
      <c r="S246" s="96"/>
      <c r="T246" s="96"/>
      <c r="U246" s="96"/>
      <c r="V246" s="96"/>
      <c r="W246" s="82"/>
      <c r="X246" s="82"/>
      <c r="Y246" s="82"/>
      <c r="Z246" s="82"/>
    </row>
    <row r="247">
      <c r="I247" s="96"/>
      <c r="J247" s="96"/>
      <c r="K247" s="96"/>
      <c r="L247" s="96"/>
      <c r="M247" s="96"/>
      <c r="N247" s="96"/>
      <c r="O247" s="96"/>
      <c r="P247" s="96"/>
      <c r="Q247" s="96"/>
      <c r="R247" s="96"/>
      <c r="S247" s="96"/>
      <c r="T247" s="96"/>
      <c r="U247" s="96"/>
      <c r="V247" s="96"/>
      <c r="W247" s="82"/>
      <c r="X247" s="82"/>
      <c r="Y247" s="82"/>
      <c r="Z247" s="82"/>
    </row>
    <row r="248">
      <c r="I248" s="96"/>
      <c r="J248" s="96"/>
      <c r="K248" s="96"/>
      <c r="L248" s="96"/>
      <c r="M248" s="96"/>
      <c r="N248" s="96"/>
      <c r="O248" s="96"/>
      <c r="P248" s="96"/>
      <c r="Q248" s="96"/>
      <c r="R248" s="96"/>
      <c r="S248" s="96"/>
      <c r="T248" s="96"/>
      <c r="U248" s="96"/>
      <c r="V248" s="96"/>
      <c r="W248" s="82"/>
      <c r="X248" s="82"/>
      <c r="Y248" s="82"/>
      <c r="Z248" s="82"/>
    </row>
    <row r="249">
      <c r="I249" s="96"/>
      <c r="J249" s="96"/>
      <c r="K249" s="96"/>
      <c r="L249" s="96"/>
      <c r="M249" s="96"/>
      <c r="N249" s="96"/>
      <c r="O249" s="96"/>
      <c r="P249" s="96"/>
      <c r="Q249" s="96"/>
      <c r="R249" s="96"/>
      <c r="S249" s="96"/>
      <c r="T249" s="96"/>
      <c r="U249" s="96"/>
      <c r="V249" s="96"/>
      <c r="W249" s="82"/>
      <c r="X249" s="82"/>
      <c r="Y249" s="82"/>
      <c r="Z249" s="82"/>
    </row>
    <row r="250">
      <c r="I250" s="96"/>
      <c r="J250" s="96"/>
      <c r="K250" s="96"/>
      <c r="L250" s="96"/>
      <c r="M250" s="96"/>
      <c r="N250" s="96"/>
      <c r="O250" s="96"/>
      <c r="P250" s="96"/>
      <c r="Q250" s="96"/>
      <c r="R250" s="96"/>
      <c r="S250" s="96"/>
      <c r="T250" s="96"/>
      <c r="U250" s="96"/>
      <c r="V250" s="96"/>
      <c r="W250" s="82"/>
      <c r="X250" s="82"/>
      <c r="Y250" s="82"/>
      <c r="Z250" s="82"/>
    </row>
    <row r="251">
      <c r="I251" s="96"/>
      <c r="J251" s="96"/>
      <c r="K251" s="96"/>
      <c r="L251" s="96"/>
      <c r="M251" s="96"/>
      <c r="N251" s="96"/>
      <c r="O251" s="96"/>
      <c r="P251" s="96"/>
      <c r="Q251" s="96"/>
      <c r="R251" s="96"/>
      <c r="S251" s="96"/>
      <c r="T251" s="96"/>
      <c r="U251" s="96"/>
      <c r="V251" s="96"/>
      <c r="W251" s="82"/>
      <c r="X251" s="82"/>
      <c r="Y251" s="82"/>
      <c r="Z251" s="82"/>
    </row>
    <row r="252">
      <c r="I252" s="96"/>
      <c r="J252" s="96"/>
      <c r="K252" s="96"/>
      <c r="L252" s="96"/>
      <c r="M252" s="96"/>
      <c r="N252" s="96"/>
      <c r="O252" s="96"/>
      <c r="P252" s="96"/>
      <c r="Q252" s="96"/>
      <c r="R252" s="96"/>
      <c r="S252" s="96"/>
      <c r="T252" s="96"/>
      <c r="U252" s="96"/>
      <c r="V252" s="96"/>
      <c r="W252" s="82"/>
      <c r="X252" s="82"/>
      <c r="Y252" s="82"/>
      <c r="Z252" s="82"/>
    </row>
    <row r="253">
      <c r="I253" s="96"/>
      <c r="J253" s="96"/>
      <c r="K253" s="96"/>
      <c r="L253" s="96"/>
      <c r="M253" s="96"/>
      <c r="N253" s="96"/>
      <c r="O253" s="96"/>
      <c r="P253" s="96"/>
      <c r="Q253" s="96"/>
      <c r="R253" s="96"/>
      <c r="S253" s="96"/>
      <c r="T253" s="96"/>
      <c r="U253" s="96"/>
      <c r="V253" s="96"/>
      <c r="W253" s="82"/>
      <c r="X253" s="82"/>
      <c r="Y253" s="82"/>
      <c r="Z253" s="82"/>
    </row>
    <row r="254">
      <c r="I254" s="96"/>
      <c r="J254" s="96"/>
      <c r="K254" s="96"/>
      <c r="L254" s="96"/>
      <c r="M254" s="96"/>
      <c r="N254" s="96"/>
      <c r="O254" s="96"/>
      <c r="P254" s="96"/>
      <c r="Q254" s="96"/>
      <c r="R254" s="96"/>
      <c r="S254" s="96"/>
      <c r="T254" s="96"/>
      <c r="U254" s="96"/>
      <c r="V254" s="96"/>
      <c r="W254" s="82"/>
      <c r="X254" s="82"/>
      <c r="Y254" s="82"/>
      <c r="Z254" s="82"/>
    </row>
    <row r="255">
      <c r="I255" s="96"/>
      <c r="J255" s="96"/>
      <c r="K255" s="96"/>
      <c r="L255" s="96"/>
      <c r="M255" s="96"/>
      <c r="N255" s="96"/>
      <c r="O255" s="96"/>
      <c r="P255" s="96"/>
      <c r="Q255" s="96"/>
      <c r="R255" s="96"/>
      <c r="S255" s="96"/>
      <c r="T255" s="96"/>
      <c r="U255" s="96"/>
      <c r="V255" s="96"/>
      <c r="W255" s="82"/>
      <c r="X255" s="82"/>
      <c r="Y255" s="82"/>
      <c r="Z255" s="82"/>
    </row>
    <row r="256">
      <c r="I256" s="96"/>
      <c r="J256" s="96"/>
      <c r="K256" s="96"/>
      <c r="L256" s="96"/>
      <c r="M256" s="96"/>
      <c r="N256" s="96"/>
      <c r="O256" s="96"/>
      <c r="P256" s="96"/>
      <c r="Q256" s="96"/>
      <c r="R256" s="96"/>
      <c r="S256" s="96"/>
      <c r="T256" s="96"/>
      <c r="U256" s="96"/>
      <c r="V256" s="96"/>
      <c r="W256" s="82"/>
      <c r="X256" s="82"/>
      <c r="Y256" s="82"/>
      <c r="Z256" s="82"/>
    </row>
    <row r="257">
      <c r="I257" s="96"/>
      <c r="J257" s="96"/>
      <c r="K257" s="96"/>
      <c r="L257" s="96"/>
      <c r="M257" s="96"/>
      <c r="N257" s="96"/>
      <c r="O257" s="96"/>
      <c r="P257" s="96"/>
      <c r="Q257" s="96"/>
      <c r="R257" s="96"/>
      <c r="S257" s="96"/>
      <c r="T257" s="96"/>
      <c r="U257" s="96"/>
      <c r="V257" s="96"/>
      <c r="W257" s="82"/>
      <c r="X257" s="82"/>
      <c r="Y257" s="82"/>
      <c r="Z257" s="82"/>
    </row>
    <row r="258">
      <c r="I258" s="96"/>
      <c r="J258" s="96"/>
      <c r="K258" s="96"/>
      <c r="L258" s="96"/>
      <c r="M258" s="96"/>
      <c r="N258" s="96"/>
      <c r="O258" s="96"/>
      <c r="P258" s="96"/>
      <c r="Q258" s="96"/>
      <c r="R258" s="96"/>
      <c r="S258" s="96"/>
      <c r="T258" s="96"/>
      <c r="U258" s="96"/>
      <c r="V258" s="96"/>
      <c r="W258" s="82"/>
      <c r="X258" s="82"/>
      <c r="Y258" s="82"/>
      <c r="Z258" s="82"/>
    </row>
    <row r="259">
      <c r="I259" s="96"/>
      <c r="J259" s="96"/>
      <c r="K259" s="96"/>
      <c r="L259" s="96"/>
      <c r="M259" s="96"/>
      <c r="N259" s="96"/>
      <c r="O259" s="96"/>
      <c r="P259" s="96"/>
      <c r="Q259" s="96"/>
      <c r="R259" s="96"/>
      <c r="S259" s="96"/>
      <c r="T259" s="96"/>
      <c r="U259" s="96"/>
      <c r="V259" s="96"/>
      <c r="W259" s="82"/>
      <c r="X259" s="82"/>
      <c r="Y259" s="82"/>
      <c r="Z259" s="82"/>
    </row>
    <row r="260">
      <c r="I260" s="96"/>
      <c r="J260" s="96"/>
      <c r="K260" s="96"/>
      <c r="L260" s="96"/>
      <c r="M260" s="96"/>
      <c r="N260" s="96"/>
      <c r="O260" s="96"/>
      <c r="P260" s="96"/>
      <c r="Q260" s="96"/>
      <c r="R260" s="96"/>
      <c r="S260" s="96"/>
      <c r="T260" s="96"/>
      <c r="U260" s="96"/>
      <c r="V260" s="96"/>
      <c r="W260" s="82"/>
      <c r="X260" s="82"/>
      <c r="Y260" s="82"/>
      <c r="Z260" s="82"/>
    </row>
    <row r="261">
      <c r="I261" s="96"/>
      <c r="J261" s="96"/>
      <c r="K261" s="96"/>
      <c r="L261" s="96"/>
      <c r="M261" s="96"/>
      <c r="N261" s="96"/>
      <c r="O261" s="96"/>
      <c r="P261" s="96"/>
      <c r="Q261" s="96"/>
      <c r="R261" s="96"/>
      <c r="S261" s="96"/>
      <c r="T261" s="96"/>
      <c r="U261" s="96"/>
      <c r="V261" s="96"/>
      <c r="W261" s="82"/>
      <c r="X261" s="82"/>
      <c r="Y261" s="82"/>
      <c r="Z261" s="82"/>
    </row>
    <row r="262">
      <c r="I262" s="96"/>
      <c r="J262" s="96"/>
      <c r="K262" s="96"/>
      <c r="L262" s="96"/>
      <c r="M262" s="96"/>
      <c r="N262" s="96"/>
      <c r="O262" s="96"/>
      <c r="P262" s="96"/>
      <c r="Q262" s="96"/>
      <c r="R262" s="96"/>
      <c r="S262" s="96"/>
      <c r="T262" s="96"/>
      <c r="U262" s="96"/>
      <c r="V262" s="96"/>
      <c r="W262" s="82"/>
      <c r="X262" s="82"/>
      <c r="Y262" s="82"/>
      <c r="Z262" s="82"/>
    </row>
    <row r="263">
      <c r="I263" s="96"/>
      <c r="J263" s="96"/>
      <c r="K263" s="96"/>
      <c r="L263" s="96"/>
      <c r="M263" s="96"/>
      <c r="N263" s="96"/>
      <c r="O263" s="96"/>
      <c r="P263" s="96"/>
      <c r="Q263" s="96"/>
      <c r="R263" s="96"/>
      <c r="S263" s="96"/>
      <c r="T263" s="96"/>
      <c r="U263" s="96"/>
      <c r="V263" s="96"/>
      <c r="W263" s="82"/>
      <c r="X263" s="82"/>
      <c r="Y263" s="82"/>
      <c r="Z263" s="82"/>
    </row>
    <row r="264">
      <c r="I264" s="96"/>
      <c r="J264" s="96"/>
      <c r="K264" s="96"/>
      <c r="L264" s="96"/>
      <c r="M264" s="96"/>
      <c r="N264" s="96"/>
      <c r="O264" s="96"/>
      <c r="P264" s="96"/>
      <c r="Q264" s="96"/>
      <c r="R264" s="96"/>
      <c r="S264" s="96"/>
      <c r="T264" s="96"/>
      <c r="U264" s="96"/>
      <c r="V264" s="96"/>
      <c r="W264" s="82"/>
      <c r="X264" s="82"/>
      <c r="Y264" s="82"/>
      <c r="Z264" s="82"/>
    </row>
    <row r="265">
      <c r="I265" s="96"/>
      <c r="J265" s="96"/>
      <c r="K265" s="96"/>
      <c r="L265" s="96"/>
      <c r="M265" s="96"/>
      <c r="N265" s="96"/>
      <c r="O265" s="96"/>
      <c r="P265" s="96"/>
      <c r="Q265" s="96"/>
      <c r="R265" s="96"/>
      <c r="S265" s="96"/>
      <c r="T265" s="96"/>
      <c r="U265" s="96"/>
      <c r="V265" s="96"/>
      <c r="W265" s="82"/>
      <c r="X265" s="82"/>
      <c r="Y265" s="82"/>
      <c r="Z265" s="82"/>
    </row>
    <row r="266">
      <c r="I266" s="96"/>
      <c r="J266" s="96"/>
      <c r="K266" s="96"/>
      <c r="L266" s="96"/>
      <c r="M266" s="96"/>
      <c r="N266" s="96"/>
      <c r="O266" s="96"/>
      <c r="P266" s="96"/>
      <c r="Q266" s="96"/>
      <c r="R266" s="96"/>
      <c r="S266" s="96"/>
      <c r="T266" s="96"/>
      <c r="U266" s="96"/>
      <c r="V266" s="96"/>
      <c r="W266" s="82"/>
      <c r="X266" s="82"/>
      <c r="Y266" s="82"/>
      <c r="Z266" s="82"/>
    </row>
    <row r="267">
      <c r="I267" s="96"/>
      <c r="J267" s="96"/>
      <c r="K267" s="96"/>
      <c r="L267" s="96"/>
      <c r="M267" s="96"/>
      <c r="N267" s="96"/>
      <c r="O267" s="96"/>
      <c r="P267" s="96"/>
      <c r="Q267" s="96"/>
      <c r="R267" s="96"/>
      <c r="S267" s="96"/>
      <c r="T267" s="96"/>
      <c r="U267" s="96"/>
      <c r="V267" s="96"/>
      <c r="W267" s="82"/>
      <c r="X267" s="82"/>
      <c r="Y267" s="82"/>
      <c r="Z267" s="82"/>
    </row>
    <row r="268">
      <c r="I268" s="96"/>
      <c r="J268" s="96"/>
      <c r="K268" s="96"/>
      <c r="L268" s="96"/>
      <c r="M268" s="96"/>
      <c r="N268" s="96"/>
      <c r="O268" s="96"/>
      <c r="P268" s="96"/>
      <c r="Q268" s="96"/>
      <c r="R268" s="96"/>
      <c r="S268" s="96"/>
      <c r="T268" s="96"/>
      <c r="U268" s="96"/>
      <c r="V268" s="96"/>
      <c r="W268" s="82"/>
      <c r="X268" s="82"/>
      <c r="Y268" s="82"/>
      <c r="Z268" s="82"/>
    </row>
    <row r="269">
      <c r="I269" s="96"/>
      <c r="J269" s="96"/>
      <c r="K269" s="96"/>
      <c r="L269" s="96"/>
      <c r="M269" s="96"/>
      <c r="N269" s="96"/>
      <c r="O269" s="96"/>
      <c r="P269" s="96"/>
      <c r="Q269" s="96"/>
      <c r="R269" s="96"/>
      <c r="S269" s="96"/>
      <c r="T269" s="96"/>
      <c r="U269" s="96"/>
      <c r="V269" s="96"/>
      <c r="W269" s="82"/>
      <c r="X269" s="82"/>
      <c r="Y269" s="82"/>
      <c r="Z269" s="82"/>
    </row>
    <row r="270">
      <c r="I270" s="96"/>
      <c r="J270" s="96"/>
      <c r="K270" s="96"/>
      <c r="L270" s="96"/>
      <c r="M270" s="96"/>
      <c r="N270" s="96"/>
      <c r="O270" s="96"/>
      <c r="P270" s="96"/>
      <c r="Q270" s="96"/>
      <c r="R270" s="96"/>
      <c r="S270" s="96"/>
      <c r="T270" s="96"/>
      <c r="U270" s="96"/>
      <c r="V270" s="96"/>
      <c r="W270" s="82"/>
      <c r="X270" s="82"/>
      <c r="Y270" s="82"/>
      <c r="Z270" s="82"/>
    </row>
    <row r="271">
      <c r="I271" s="96"/>
      <c r="J271" s="96"/>
      <c r="K271" s="96"/>
      <c r="L271" s="96"/>
      <c r="M271" s="96"/>
      <c r="N271" s="96"/>
      <c r="O271" s="96"/>
      <c r="P271" s="96"/>
      <c r="Q271" s="96"/>
      <c r="R271" s="96"/>
      <c r="S271" s="96"/>
      <c r="T271" s="96"/>
      <c r="U271" s="96"/>
      <c r="V271" s="96"/>
      <c r="W271" s="82"/>
      <c r="X271" s="82"/>
      <c r="Y271" s="82"/>
      <c r="Z271" s="82"/>
    </row>
    <row r="272">
      <c r="I272" s="96"/>
      <c r="J272" s="96"/>
      <c r="K272" s="96"/>
      <c r="L272" s="96"/>
      <c r="M272" s="96"/>
      <c r="N272" s="96"/>
      <c r="O272" s="96"/>
      <c r="P272" s="96"/>
      <c r="Q272" s="96"/>
      <c r="R272" s="96"/>
      <c r="S272" s="96"/>
      <c r="T272" s="96"/>
      <c r="U272" s="96"/>
      <c r="V272" s="96"/>
      <c r="W272" s="82"/>
      <c r="X272" s="82"/>
      <c r="Y272" s="82"/>
      <c r="Z272" s="82"/>
    </row>
    <row r="273">
      <c r="I273" s="96"/>
      <c r="J273" s="96"/>
      <c r="K273" s="96"/>
      <c r="L273" s="96"/>
      <c r="M273" s="96"/>
      <c r="N273" s="96"/>
      <c r="O273" s="96"/>
      <c r="P273" s="96"/>
      <c r="Q273" s="96"/>
      <c r="R273" s="96"/>
      <c r="S273" s="96"/>
      <c r="T273" s="96"/>
      <c r="U273" s="96"/>
      <c r="V273" s="96"/>
      <c r="W273" s="82"/>
      <c r="X273" s="82"/>
      <c r="Y273" s="82"/>
      <c r="Z273" s="82"/>
    </row>
    <row r="274">
      <c r="I274" s="96"/>
      <c r="J274" s="96"/>
      <c r="K274" s="96"/>
      <c r="L274" s="96"/>
      <c r="M274" s="96"/>
      <c r="N274" s="96"/>
      <c r="O274" s="96"/>
      <c r="P274" s="96"/>
      <c r="Q274" s="96"/>
      <c r="R274" s="96"/>
      <c r="S274" s="96"/>
      <c r="T274" s="96"/>
      <c r="U274" s="96"/>
      <c r="V274" s="96"/>
      <c r="W274" s="82"/>
      <c r="X274" s="82"/>
      <c r="Y274" s="82"/>
      <c r="Z274" s="82"/>
    </row>
    <row r="275">
      <c r="I275" s="96"/>
      <c r="J275" s="96"/>
      <c r="K275" s="96"/>
      <c r="L275" s="96"/>
      <c r="M275" s="96"/>
      <c r="N275" s="96"/>
      <c r="O275" s="96"/>
      <c r="P275" s="96"/>
      <c r="Q275" s="96"/>
      <c r="R275" s="96"/>
      <c r="S275" s="96"/>
      <c r="T275" s="96"/>
      <c r="U275" s="96"/>
      <c r="V275" s="96"/>
      <c r="W275" s="82"/>
      <c r="X275" s="82"/>
      <c r="Y275" s="82"/>
      <c r="Z275" s="82"/>
    </row>
    <row r="276">
      <c r="I276" s="96"/>
      <c r="J276" s="96"/>
      <c r="K276" s="96"/>
      <c r="L276" s="96"/>
      <c r="M276" s="96"/>
      <c r="N276" s="96"/>
      <c r="O276" s="96"/>
      <c r="P276" s="96"/>
      <c r="Q276" s="96"/>
      <c r="R276" s="96"/>
      <c r="S276" s="96"/>
      <c r="T276" s="96"/>
      <c r="U276" s="96"/>
      <c r="V276" s="96"/>
      <c r="W276" s="82"/>
      <c r="X276" s="82"/>
      <c r="Y276" s="82"/>
      <c r="Z276" s="82"/>
    </row>
    <row r="277">
      <c r="I277" s="96"/>
      <c r="J277" s="96"/>
      <c r="K277" s="96"/>
      <c r="L277" s="96"/>
      <c r="M277" s="96"/>
      <c r="N277" s="96"/>
      <c r="O277" s="96"/>
      <c r="P277" s="96"/>
      <c r="Q277" s="96"/>
      <c r="R277" s="96"/>
      <c r="S277" s="96"/>
      <c r="T277" s="96"/>
      <c r="U277" s="96"/>
      <c r="V277" s="96"/>
      <c r="W277" s="82"/>
      <c r="X277" s="82"/>
      <c r="Y277" s="82"/>
      <c r="Z277" s="82"/>
    </row>
    <row r="278">
      <c r="I278" s="96"/>
      <c r="J278" s="96"/>
      <c r="K278" s="96"/>
      <c r="L278" s="96"/>
      <c r="M278" s="96"/>
      <c r="N278" s="96"/>
      <c r="O278" s="96"/>
      <c r="P278" s="96"/>
      <c r="Q278" s="96"/>
      <c r="R278" s="96"/>
      <c r="S278" s="96"/>
      <c r="T278" s="96"/>
      <c r="U278" s="96"/>
      <c r="V278" s="96"/>
      <c r="W278" s="82"/>
      <c r="X278" s="82"/>
      <c r="Y278" s="82"/>
      <c r="Z278" s="82"/>
    </row>
    <row r="279">
      <c r="I279" s="96"/>
      <c r="J279" s="96"/>
      <c r="K279" s="96"/>
      <c r="L279" s="96"/>
      <c r="M279" s="96"/>
      <c r="N279" s="96"/>
      <c r="O279" s="96"/>
      <c r="P279" s="96"/>
      <c r="Q279" s="96"/>
      <c r="R279" s="96"/>
      <c r="S279" s="96"/>
      <c r="T279" s="96"/>
      <c r="U279" s="96"/>
      <c r="V279" s="96"/>
      <c r="W279" s="82"/>
      <c r="X279" s="82"/>
      <c r="Y279" s="82"/>
      <c r="Z279" s="82"/>
    </row>
    <row r="280">
      <c r="I280" s="96"/>
      <c r="J280" s="96"/>
      <c r="K280" s="96"/>
      <c r="L280" s="96"/>
      <c r="M280" s="96"/>
      <c r="N280" s="96"/>
      <c r="O280" s="96"/>
      <c r="P280" s="96"/>
      <c r="Q280" s="96"/>
      <c r="R280" s="96"/>
      <c r="S280" s="96"/>
      <c r="T280" s="96"/>
      <c r="U280" s="96"/>
      <c r="V280" s="96"/>
      <c r="W280" s="82"/>
      <c r="X280" s="82"/>
      <c r="Y280" s="82"/>
      <c r="Z280" s="82"/>
    </row>
    <row r="281">
      <c r="I281" s="96"/>
      <c r="J281" s="96"/>
      <c r="K281" s="96"/>
      <c r="L281" s="96"/>
      <c r="M281" s="96"/>
      <c r="N281" s="96"/>
      <c r="O281" s="96"/>
      <c r="P281" s="96"/>
      <c r="Q281" s="96"/>
      <c r="R281" s="96"/>
      <c r="S281" s="96"/>
      <c r="T281" s="96"/>
      <c r="U281" s="96"/>
      <c r="V281" s="96"/>
      <c r="W281" s="82"/>
      <c r="X281" s="82"/>
      <c r="Y281" s="82"/>
      <c r="Z281" s="82"/>
    </row>
    <row r="282">
      <c r="I282" s="96"/>
      <c r="J282" s="96"/>
      <c r="K282" s="96"/>
      <c r="L282" s="96"/>
      <c r="M282" s="96"/>
      <c r="N282" s="96"/>
      <c r="O282" s="96"/>
      <c r="P282" s="96"/>
      <c r="Q282" s="96"/>
      <c r="R282" s="96"/>
      <c r="S282" s="96"/>
      <c r="T282" s="96"/>
      <c r="U282" s="96"/>
      <c r="V282" s="96"/>
      <c r="W282" s="82"/>
      <c r="X282" s="82"/>
      <c r="Y282" s="82"/>
      <c r="Z282" s="82"/>
    </row>
    <row r="283">
      <c r="I283" s="96"/>
      <c r="J283" s="96"/>
      <c r="K283" s="96"/>
      <c r="L283" s="96"/>
      <c r="M283" s="96"/>
      <c r="N283" s="96"/>
      <c r="O283" s="96"/>
      <c r="P283" s="96"/>
      <c r="Q283" s="96"/>
      <c r="R283" s="96"/>
      <c r="S283" s="96"/>
      <c r="T283" s="96"/>
      <c r="U283" s="96"/>
      <c r="V283" s="96"/>
      <c r="W283" s="82"/>
      <c r="X283" s="82"/>
      <c r="Y283" s="82"/>
      <c r="Z283" s="82"/>
    </row>
    <row r="284">
      <c r="I284" s="96"/>
      <c r="J284" s="96"/>
      <c r="K284" s="96"/>
      <c r="L284" s="96"/>
      <c r="M284" s="96"/>
      <c r="N284" s="96"/>
      <c r="O284" s="96"/>
      <c r="P284" s="96"/>
      <c r="Q284" s="96"/>
      <c r="R284" s="96"/>
      <c r="S284" s="96"/>
      <c r="T284" s="96"/>
      <c r="U284" s="96"/>
      <c r="V284" s="96"/>
      <c r="W284" s="82"/>
      <c r="X284" s="82"/>
      <c r="Y284" s="82"/>
      <c r="Z284" s="82"/>
    </row>
    <row r="285">
      <c r="I285" s="96"/>
      <c r="J285" s="96"/>
      <c r="K285" s="96"/>
      <c r="L285" s="96"/>
      <c r="M285" s="96"/>
      <c r="N285" s="96"/>
      <c r="O285" s="96"/>
      <c r="P285" s="96"/>
      <c r="Q285" s="96"/>
      <c r="R285" s="96"/>
      <c r="S285" s="96"/>
      <c r="T285" s="96"/>
      <c r="U285" s="96"/>
      <c r="V285" s="96"/>
      <c r="W285" s="82"/>
      <c r="X285" s="82"/>
      <c r="Y285" s="82"/>
      <c r="Z285" s="82"/>
    </row>
    <row r="286">
      <c r="I286" s="96"/>
      <c r="J286" s="96"/>
      <c r="K286" s="96"/>
      <c r="L286" s="96"/>
      <c r="M286" s="96"/>
      <c r="N286" s="96"/>
      <c r="O286" s="96"/>
      <c r="P286" s="96"/>
      <c r="Q286" s="96"/>
      <c r="R286" s="96"/>
      <c r="S286" s="96"/>
      <c r="T286" s="96"/>
      <c r="U286" s="96"/>
      <c r="V286" s="96"/>
      <c r="W286" s="82"/>
      <c r="X286" s="82"/>
      <c r="Y286" s="82"/>
      <c r="Z286" s="82"/>
    </row>
    <row r="287">
      <c r="I287" s="96"/>
      <c r="J287" s="96"/>
      <c r="K287" s="96"/>
      <c r="L287" s="96"/>
      <c r="M287" s="96"/>
      <c r="N287" s="96"/>
      <c r="O287" s="96"/>
      <c r="P287" s="96"/>
      <c r="Q287" s="96"/>
      <c r="R287" s="96"/>
      <c r="S287" s="96"/>
      <c r="T287" s="96"/>
      <c r="U287" s="96"/>
      <c r="V287" s="96"/>
      <c r="W287" s="82"/>
      <c r="X287" s="82"/>
      <c r="Y287" s="82"/>
      <c r="Z287" s="82"/>
    </row>
    <row r="288">
      <c r="I288" s="96"/>
      <c r="J288" s="96"/>
      <c r="K288" s="96"/>
      <c r="L288" s="96"/>
      <c r="M288" s="96"/>
      <c r="N288" s="96"/>
      <c r="O288" s="96"/>
      <c r="P288" s="96"/>
      <c r="Q288" s="96"/>
      <c r="R288" s="96"/>
      <c r="S288" s="96"/>
      <c r="T288" s="96"/>
      <c r="U288" s="96"/>
      <c r="V288" s="96"/>
      <c r="W288" s="82"/>
      <c r="X288" s="82"/>
      <c r="Y288" s="82"/>
      <c r="Z288" s="82"/>
    </row>
    <row r="289">
      <c r="I289" s="96"/>
      <c r="J289" s="96"/>
      <c r="K289" s="96"/>
      <c r="L289" s="96"/>
      <c r="M289" s="96"/>
      <c r="N289" s="96"/>
      <c r="O289" s="96"/>
      <c r="P289" s="96"/>
      <c r="Q289" s="96"/>
      <c r="R289" s="96"/>
      <c r="S289" s="96"/>
      <c r="T289" s="96"/>
      <c r="U289" s="96"/>
      <c r="V289" s="96"/>
      <c r="W289" s="82"/>
      <c r="X289" s="82"/>
      <c r="Y289" s="82"/>
      <c r="Z289" s="82"/>
    </row>
    <row r="290">
      <c r="I290" s="96"/>
      <c r="J290" s="96"/>
      <c r="K290" s="96"/>
      <c r="L290" s="96"/>
      <c r="M290" s="96"/>
      <c r="N290" s="96"/>
      <c r="O290" s="96"/>
      <c r="P290" s="96"/>
      <c r="Q290" s="96"/>
      <c r="R290" s="96"/>
      <c r="S290" s="96"/>
      <c r="T290" s="96"/>
      <c r="U290" s="96"/>
      <c r="V290" s="96"/>
      <c r="W290" s="82"/>
      <c r="X290" s="82"/>
      <c r="Y290" s="82"/>
      <c r="Z290" s="82"/>
    </row>
    <row r="291">
      <c r="I291" s="96"/>
      <c r="J291" s="96"/>
      <c r="K291" s="96"/>
      <c r="L291" s="96"/>
      <c r="M291" s="96"/>
      <c r="N291" s="96"/>
      <c r="O291" s="96"/>
      <c r="P291" s="96"/>
      <c r="Q291" s="96"/>
      <c r="R291" s="96"/>
      <c r="S291" s="96"/>
      <c r="T291" s="96"/>
      <c r="U291" s="96"/>
      <c r="V291" s="96"/>
      <c r="W291" s="82"/>
      <c r="X291" s="82"/>
      <c r="Y291" s="82"/>
      <c r="Z291" s="82"/>
    </row>
    <row r="292">
      <c r="I292" s="96"/>
      <c r="J292" s="96"/>
      <c r="K292" s="96"/>
      <c r="L292" s="96"/>
      <c r="M292" s="96"/>
      <c r="N292" s="96"/>
      <c r="O292" s="96"/>
      <c r="P292" s="96"/>
      <c r="Q292" s="96"/>
      <c r="R292" s="96"/>
      <c r="S292" s="96"/>
      <c r="T292" s="96"/>
      <c r="U292" s="96"/>
      <c r="V292" s="96"/>
      <c r="W292" s="82"/>
      <c r="X292" s="82"/>
      <c r="Y292" s="82"/>
      <c r="Z292" s="82"/>
    </row>
    <row r="293">
      <c r="I293" s="96"/>
      <c r="J293" s="96"/>
      <c r="K293" s="96"/>
      <c r="L293" s="96"/>
      <c r="M293" s="96"/>
      <c r="N293" s="96"/>
      <c r="O293" s="96"/>
      <c r="P293" s="96"/>
      <c r="Q293" s="96"/>
      <c r="R293" s="96"/>
      <c r="S293" s="96"/>
      <c r="T293" s="96"/>
      <c r="U293" s="96"/>
      <c r="V293" s="96"/>
      <c r="W293" s="82"/>
      <c r="X293" s="82"/>
      <c r="Y293" s="82"/>
      <c r="Z293" s="82"/>
    </row>
    <row r="294">
      <c r="I294" s="96"/>
      <c r="J294" s="96"/>
      <c r="K294" s="96"/>
      <c r="L294" s="96"/>
      <c r="M294" s="96"/>
      <c r="N294" s="96"/>
      <c r="O294" s="96"/>
      <c r="P294" s="96"/>
      <c r="Q294" s="96"/>
      <c r="R294" s="96"/>
      <c r="S294" s="96"/>
      <c r="T294" s="96"/>
      <c r="U294" s="96"/>
      <c r="V294" s="96"/>
      <c r="W294" s="82"/>
      <c r="X294" s="82"/>
      <c r="Y294" s="82"/>
      <c r="Z294" s="82"/>
    </row>
    <row r="295">
      <c r="I295" s="96"/>
      <c r="J295" s="96"/>
      <c r="K295" s="96"/>
      <c r="L295" s="96"/>
      <c r="M295" s="96"/>
      <c r="N295" s="96"/>
      <c r="O295" s="96"/>
      <c r="P295" s="96"/>
      <c r="Q295" s="96"/>
      <c r="R295" s="96"/>
      <c r="S295" s="96"/>
      <c r="T295" s="96"/>
      <c r="U295" s="96"/>
      <c r="V295" s="96"/>
      <c r="W295" s="82"/>
      <c r="X295" s="82"/>
      <c r="Y295" s="82"/>
      <c r="Z295" s="82"/>
    </row>
    <row r="296">
      <c r="I296" s="96"/>
      <c r="J296" s="96"/>
      <c r="K296" s="96"/>
      <c r="L296" s="96"/>
      <c r="M296" s="96"/>
      <c r="N296" s="96"/>
      <c r="O296" s="96"/>
      <c r="P296" s="96"/>
      <c r="Q296" s="96"/>
      <c r="R296" s="96"/>
      <c r="S296" s="96"/>
      <c r="T296" s="96"/>
      <c r="U296" s="96"/>
      <c r="V296" s="96"/>
      <c r="W296" s="82"/>
      <c r="X296" s="82"/>
      <c r="Y296" s="82"/>
      <c r="Z296" s="82"/>
    </row>
    <row r="297">
      <c r="I297" s="96"/>
      <c r="J297" s="96"/>
      <c r="K297" s="96"/>
      <c r="L297" s="96"/>
      <c r="M297" s="96"/>
      <c r="N297" s="96"/>
      <c r="O297" s="96"/>
      <c r="P297" s="96"/>
      <c r="Q297" s="96"/>
      <c r="R297" s="96"/>
      <c r="S297" s="96"/>
      <c r="T297" s="96"/>
      <c r="U297" s="96"/>
      <c r="V297" s="96"/>
      <c r="W297" s="82"/>
      <c r="X297" s="82"/>
      <c r="Y297" s="82"/>
      <c r="Z297" s="82"/>
    </row>
    <row r="298">
      <c r="I298" s="96"/>
      <c r="J298" s="96"/>
      <c r="K298" s="96"/>
      <c r="L298" s="96"/>
      <c r="M298" s="96"/>
      <c r="N298" s="96"/>
      <c r="O298" s="96"/>
      <c r="P298" s="96"/>
      <c r="Q298" s="96"/>
      <c r="R298" s="96"/>
      <c r="S298" s="96"/>
      <c r="T298" s="96"/>
      <c r="U298" s="96"/>
      <c r="V298" s="96"/>
      <c r="W298" s="82"/>
      <c r="X298" s="82"/>
      <c r="Y298" s="82"/>
      <c r="Z298" s="82"/>
    </row>
    <row r="299">
      <c r="I299" s="96"/>
      <c r="J299" s="96"/>
      <c r="K299" s="96"/>
      <c r="L299" s="96"/>
      <c r="M299" s="96"/>
      <c r="N299" s="96"/>
      <c r="O299" s="96"/>
      <c r="P299" s="96"/>
      <c r="Q299" s="96"/>
      <c r="R299" s="96"/>
      <c r="S299" s="96"/>
      <c r="T299" s="96"/>
      <c r="U299" s="96"/>
      <c r="V299" s="96"/>
      <c r="W299" s="82"/>
      <c r="X299" s="82"/>
      <c r="Y299" s="82"/>
      <c r="Z299" s="82"/>
    </row>
    <row r="300">
      <c r="I300" s="96"/>
      <c r="J300" s="96"/>
      <c r="K300" s="96"/>
      <c r="L300" s="96"/>
      <c r="M300" s="96"/>
      <c r="N300" s="96"/>
      <c r="O300" s="96"/>
      <c r="P300" s="96"/>
      <c r="Q300" s="96"/>
      <c r="R300" s="96"/>
      <c r="S300" s="96"/>
      <c r="T300" s="96"/>
      <c r="U300" s="96"/>
      <c r="V300" s="96"/>
      <c r="W300" s="82"/>
      <c r="X300" s="82"/>
      <c r="Y300" s="82"/>
      <c r="Z300" s="82"/>
    </row>
    <row r="301">
      <c r="I301" s="96"/>
      <c r="J301" s="96"/>
      <c r="K301" s="96"/>
      <c r="L301" s="96"/>
      <c r="M301" s="96"/>
      <c r="N301" s="96"/>
      <c r="O301" s="96"/>
      <c r="P301" s="96"/>
      <c r="Q301" s="96"/>
      <c r="R301" s="96"/>
      <c r="S301" s="96"/>
      <c r="T301" s="96"/>
      <c r="U301" s="96"/>
      <c r="V301" s="96"/>
      <c r="W301" s="82"/>
      <c r="X301" s="82"/>
      <c r="Y301" s="82"/>
      <c r="Z301" s="82"/>
    </row>
    <row r="302">
      <c r="I302" s="96"/>
      <c r="J302" s="96"/>
      <c r="K302" s="96"/>
      <c r="L302" s="96"/>
      <c r="M302" s="96"/>
      <c r="N302" s="96"/>
      <c r="O302" s="96"/>
      <c r="P302" s="96"/>
      <c r="Q302" s="96"/>
      <c r="R302" s="96"/>
      <c r="S302" s="96"/>
      <c r="T302" s="96"/>
      <c r="U302" s="96"/>
      <c r="V302" s="96"/>
      <c r="W302" s="82"/>
      <c r="X302" s="82"/>
      <c r="Y302" s="82"/>
      <c r="Z302" s="82"/>
    </row>
    <row r="303">
      <c r="I303" s="96"/>
      <c r="J303" s="96"/>
      <c r="K303" s="96"/>
      <c r="L303" s="96"/>
      <c r="M303" s="96"/>
      <c r="N303" s="96"/>
      <c r="O303" s="96"/>
      <c r="P303" s="96"/>
      <c r="Q303" s="96"/>
      <c r="R303" s="96"/>
      <c r="S303" s="96"/>
      <c r="T303" s="96"/>
      <c r="U303" s="96"/>
      <c r="V303" s="96"/>
      <c r="W303" s="82"/>
      <c r="X303" s="82"/>
      <c r="Y303" s="82"/>
      <c r="Z303" s="82"/>
    </row>
    <row r="304">
      <c r="I304" s="96"/>
      <c r="J304" s="96"/>
      <c r="K304" s="96"/>
      <c r="L304" s="96"/>
      <c r="M304" s="96"/>
      <c r="N304" s="96"/>
      <c r="O304" s="96"/>
      <c r="P304" s="96"/>
      <c r="Q304" s="96"/>
      <c r="R304" s="96"/>
      <c r="S304" s="96"/>
      <c r="T304" s="96"/>
      <c r="U304" s="96"/>
      <c r="V304" s="96"/>
      <c r="W304" s="82"/>
      <c r="X304" s="82"/>
      <c r="Y304" s="82"/>
      <c r="Z304" s="82"/>
    </row>
    <row r="305">
      <c r="I305" s="96"/>
      <c r="J305" s="96"/>
      <c r="K305" s="96"/>
      <c r="L305" s="96"/>
      <c r="M305" s="96"/>
      <c r="N305" s="96"/>
      <c r="O305" s="96"/>
      <c r="P305" s="96"/>
      <c r="Q305" s="96"/>
      <c r="R305" s="96"/>
      <c r="S305" s="96"/>
      <c r="T305" s="96"/>
      <c r="U305" s="96"/>
      <c r="V305" s="96"/>
      <c r="W305" s="82"/>
      <c r="X305" s="82"/>
      <c r="Y305" s="82"/>
      <c r="Z305" s="82"/>
    </row>
    <row r="306">
      <c r="I306" s="96"/>
      <c r="J306" s="96"/>
      <c r="K306" s="96"/>
      <c r="L306" s="96"/>
      <c r="M306" s="96"/>
      <c r="N306" s="96"/>
      <c r="O306" s="96"/>
      <c r="P306" s="96"/>
      <c r="Q306" s="96"/>
      <c r="R306" s="96"/>
      <c r="S306" s="96"/>
      <c r="T306" s="96"/>
      <c r="U306" s="96"/>
      <c r="V306" s="96"/>
      <c r="W306" s="82"/>
      <c r="X306" s="82"/>
      <c r="Y306" s="82"/>
      <c r="Z306" s="82"/>
    </row>
    <row r="307">
      <c r="I307" s="96"/>
      <c r="J307" s="96"/>
      <c r="K307" s="96"/>
      <c r="L307" s="96"/>
      <c r="M307" s="96"/>
      <c r="N307" s="96"/>
      <c r="O307" s="96"/>
      <c r="P307" s="96"/>
      <c r="Q307" s="96"/>
      <c r="R307" s="96"/>
      <c r="S307" s="96"/>
      <c r="T307" s="96"/>
      <c r="U307" s="96"/>
      <c r="V307" s="96"/>
      <c r="W307" s="82"/>
      <c r="X307" s="82"/>
      <c r="Y307" s="82"/>
      <c r="Z307" s="82"/>
    </row>
    <row r="308">
      <c r="I308" s="96"/>
      <c r="J308" s="96"/>
      <c r="K308" s="96"/>
      <c r="L308" s="96"/>
      <c r="M308" s="96"/>
      <c r="N308" s="96"/>
      <c r="O308" s="96"/>
      <c r="P308" s="96"/>
      <c r="Q308" s="96"/>
      <c r="R308" s="96"/>
      <c r="S308" s="96"/>
      <c r="T308" s="96"/>
      <c r="U308" s="96"/>
      <c r="V308" s="96"/>
      <c r="W308" s="82"/>
      <c r="X308" s="82"/>
      <c r="Y308" s="82"/>
      <c r="Z308" s="82"/>
    </row>
    <row r="309">
      <c r="I309" s="96"/>
      <c r="J309" s="96"/>
      <c r="K309" s="96"/>
      <c r="L309" s="96"/>
      <c r="M309" s="96"/>
      <c r="N309" s="96"/>
      <c r="O309" s="96"/>
      <c r="P309" s="96"/>
      <c r="Q309" s="96"/>
      <c r="R309" s="96"/>
      <c r="S309" s="96"/>
      <c r="T309" s="96"/>
      <c r="U309" s="96"/>
      <c r="V309" s="96"/>
      <c r="W309" s="82"/>
      <c r="X309" s="82"/>
      <c r="Y309" s="82"/>
      <c r="Z309" s="82"/>
    </row>
    <row r="310">
      <c r="I310" s="96"/>
      <c r="J310" s="96"/>
      <c r="K310" s="96"/>
      <c r="L310" s="96"/>
      <c r="M310" s="96"/>
      <c r="N310" s="96"/>
      <c r="O310" s="96"/>
      <c r="P310" s="96"/>
      <c r="Q310" s="96"/>
      <c r="R310" s="96"/>
      <c r="S310" s="96"/>
      <c r="T310" s="96"/>
      <c r="U310" s="96"/>
      <c r="V310" s="96"/>
      <c r="W310" s="82"/>
      <c r="X310" s="82"/>
      <c r="Y310" s="82"/>
      <c r="Z310" s="82"/>
    </row>
    <row r="311">
      <c r="I311" s="96"/>
      <c r="J311" s="96"/>
      <c r="K311" s="96"/>
      <c r="L311" s="96"/>
      <c r="M311" s="96"/>
      <c r="N311" s="96"/>
      <c r="O311" s="96"/>
      <c r="P311" s="96"/>
      <c r="Q311" s="96"/>
      <c r="R311" s="96"/>
      <c r="S311" s="96"/>
      <c r="T311" s="96"/>
      <c r="U311" s="96"/>
      <c r="V311" s="96"/>
      <c r="W311" s="82"/>
      <c r="X311" s="82"/>
      <c r="Y311" s="82"/>
      <c r="Z311" s="82"/>
    </row>
    <row r="312">
      <c r="I312" s="96"/>
      <c r="J312" s="96"/>
      <c r="K312" s="96"/>
      <c r="L312" s="96"/>
      <c r="M312" s="96"/>
      <c r="N312" s="96"/>
      <c r="O312" s="96"/>
      <c r="P312" s="96"/>
      <c r="Q312" s="96"/>
      <c r="R312" s="96"/>
      <c r="S312" s="96"/>
      <c r="T312" s="96"/>
      <c r="U312" s="96"/>
      <c r="V312" s="96"/>
      <c r="W312" s="82"/>
      <c r="X312" s="82"/>
      <c r="Y312" s="82"/>
      <c r="Z312" s="82"/>
    </row>
    <row r="313">
      <c r="I313" s="96"/>
      <c r="J313" s="96"/>
      <c r="K313" s="96"/>
      <c r="L313" s="96"/>
      <c r="M313" s="96"/>
      <c r="N313" s="96"/>
      <c r="O313" s="96"/>
      <c r="P313" s="96"/>
      <c r="Q313" s="96"/>
      <c r="R313" s="96"/>
      <c r="S313" s="96"/>
      <c r="T313" s="96"/>
      <c r="U313" s="96"/>
      <c r="V313" s="96"/>
      <c r="W313" s="82"/>
      <c r="X313" s="82"/>
      <c r="Y313" s="82"/>
      <c r="Z313" s="82"/>
    </row>
    <row r="314">
      <c r="I314" s="96"/>
      <c r="J314" s="96"/>
      <c r="K314" s="96"/>
      <c r="L314" s="96"/>
      <c r="M314" s="96"/>
      <c r="N314" s="96"/>
      <c r="O314" s="96"/>
      <c r="P314" s="96"/>
      <c r="Q314" s="96"/>
      <c r="R314" s="96"/>
      <c r="S314" s="96"/>
      <c r="T314" s="96"/>
      <c r="U314" s="96"/>
      <c r="V314" s="96"/>
      <c r="W314" s="82"/>
      <c r="X314" s="82"/>
      <c r="Y314" s="82"/>
      <c r="Z314" s="82"/>
    </row>
    <row r="315">
      <c r="I315" s="96"/>
      <c r="J315" s="96"/>
      <c r="K315" s="96"/>
      <c r="L315" s="96"/>
      <c r="M315" s="96"/>
      <c r="N315" s="96"/>
      <c r="O315" s="96"/>
      <c r="P315" s="96"/>
      <c r="Q315" s="96"/>
      <c r="R315" s="96"/>
      <c r="S315" s="96"/>
      <c r="T315" s="96"/>
      <c r="U315" s="96"/>
      <c r="V315" s="96"/>
      <c r="W315" s="82"/>
      <c r="X315" s="82"/>
      <c r="Y315" s="82"/>
      <c r="Z315" s="82"/>
    </row>
    <row r="316">
      <c r="I316" s="96"/>
      <c r="J316" s="96"/>
      <c r="K316" s="96"/>
      <c r="L316" s="96"/>
      <c r="M316" s="96"/>
      <c r="N316" s="96"/>
      <c r="O316" s="96"/>
      <c r="P316" s="96"/>
      <c r="Q316" s="96"/>
      <c r="R316" s="96"/>
      <c r="S316" s="96"/>
      <c r="T316" s="96"/>
      <c r="U316" s="96"/>
      <c r="V316" s="96"/>
      <c r="W316" s="82"/>
      <c r="X316" s="82"/>
      <c r="Y316" s="82"/>
      <c r="Z316" s="82"/>
    </row>
    <row r="317">
      <c r="I317" s="96"/>
      <c r="J317" s="96"/>
      <c r="K317" s="96"/>
      <c r="L317" s="96"/>
      <c r="M317" s="96"/>
      <c r="N317" s="96"/>
      <c r="O317" s="96"/>
      <c r="P317" s="96"/>
      <c r="Q317" s="96"/>
      <c r="R317" s="96"/>
      <c r="S317" s="96"/>
      <c r="T317" s="96"/>
      <c r="U317" s="96"/>
      <c r="V317" s="96"/>
      <c r="W317" s="82"/>
      <c r="X317" s="82"/>
      <c r="Y317" s="82"/>
      <c r="Z317" s="82"/>
    </row>
    <row r="318">
      <c r="I318" s="96"/>
      <c r="J318" s="96"/>
      <c r="K318" s="96"/>
      <c r="L318" s="96"/>
      <c r="M318" s="96"/>
      <c r="N318" s="96"/>
      <c r="O318" s="96"/>
      <c r="P318" s="96"/>
      <c r="Q318" s="96"/>
      <c r="R318" s="96"/>
      <c r="S318" s="96"/>
      <c r="T318" s="96"/>
      <c r="U318" s="96"/>
      <c r="V318" s="96"/>
      <c r="W318" s="82"/>
      <c r="X318" s="82"/>
      <c r="Y318" s="82"/>
      <c r="Z318" s="82"/>
    </row>
    <row r="319">
      <c r="I319" s="96"/>
      <c r="J319" s="96"/>
      <c r="K319" s="96"/>
      <c r="L319" s="96"/>
      <c r="M319" s="96"/>
      <c r="N319" s="96"/>
      <c r="O319" s="96"/>
      <c r="P319" s="96"/>
      <c r="Q319" s="96"/>
      <c r="R319" s="96"/>
      <c r="S319" s="96"/>
      <c r="T319" s="96"/>
      <c r="U319" s="96"/>
      <c r="V319" s="96"/>
      <c r="W319" s="82"/>
      <c r="X319" s="82"/>
      <c r="Y319" s="82"/>
      <c r="Z319" s="82"/>
    </row>
    <row r="320">
      <c r="I320" s="96"/>
      <c r="J320" s="96"/>
      <c r="K320" s="96"/>
      <c r="L320" s="96"/>
      <c r="M320" s="96"/>
      <c r="N320" s="96"/>
      <c r="O320" s="96"/>
      <c r="P320" s="96"/>
      <c r="Q320" s="96"/>
      <c r="R320" s="96"/>
      <c r="S320" s="96"/>
      <c r="T320" s="96"/>
      <c r="U320" s="96"/>
      <c r="V320" s="96"/>
      <c r="W320" s="82"/>
      <c r="X320" s="82"/>
      <c r="Y320" s="82"/>
      <c r="Z320" s="82"/>
    </row>
    <row r="321">
      <c r="I321" s="96"/>
      <c r="J321" s="96"/>
      <c r="K321" s="96"/>
      <c r="L321" s="96"/>
      <c r="M321" s="96"/>
      <c r="N321" s="96"/>
      <c r="O321" s="96"/>
      <c r="P321" s="96"/>
      <c r="Q321" s="96"/>
      <c r="R321" s="96"/>
      <c r="S321" s="96"/>
      <c r="T321" s="96"/>
      <c r="U321" s="96"/>
      <c r="V321" s="96"/>
      <c r="W321" s="82"/>
      <c r="X321" s="82"/>
      <c r="Y321" s="82"/>
      <c r="Z321" s="82"/>
    </row>
    <row r="322">
      <c r="I322" s="96"/>
      <c r="J322" s="96"/>
      <c r="K322" s="96"/>
      <c r="L322" s="96"/>
      <c r="M322" s="96"/>
      <c r="N322" s="96"/>
      <c r="O322" s="96"/>
      <c r="P322" s="96"/>
      <c r="Q322" s="96"/>
      <c r="R322" s="96"/>
      <c r="S322" s="96"/>
      <c r="T322" s="96"/>
      <c r="U322" s="96"/>
      <c r="V322" s="96"/>
      <c r="W322" s="82"/>
      <c r="X322" s="82"/>
      <c r="Y322" s="82"/>
      <c r="Z322" s="82"/>
    </row>
    <row r="323">
      <c r="I323" s="96"/>
      <c r="J323" s="96"/>
      <c r="K323" s="96"/>
      <c r="L323" s="96"/>
      <c r="M323" s="96"/>
      <c r="N323" s="96"/>
      <c r="O323" s="96"/>
      <c r="P323" s="96"/>
      <c r="Q323" s="96"/>
      <c r="R323" s="96"/>
      <c r="S323" s="96"/>
      <c r="T323" s="96"/>
      <c r="U323" s="96"/>
      <c r="V323" s="96"/>
      <c r="W323" s="82"/>
      <c r="X323" s="82"/>
      <c r="Y323" s="82"/>
      <c r="Z323" s="82"/>
    </row>
    <row r="324">
      <c r="I324" s="96"/>
      <c r="J324" s="96"/>
      <c r="K324" s="96"/>
      <c r="L324" s="96"/>
      <c r="M324" s="96"/>
      <c r="N324" s="96"/>
      <c r="O324" s="96"/>
      <c r="P324" s="96"/>
      <c r="Q324" s="96"/>
      <c r="R324" s="96"/>
      <c r="S324" s="96"/>
      <c r="T324" s="96"/>
      <c r="U324" s="96"/>
      <c r="V324" s="96"/>
      <c r="W324" s="82"/>
      <c r="X324" s="82"/>
      <c r="Y324" s="82"/>
      <c r="Z324" s="82"/>
    </row>
    <row r="325">
      <c r="I325" s="96"/>
      <c r="J325" s="96"/>
      <c r="K325" s="96"/>
      <c r="L325" s="96"/>
      <c r="M325" s="96"/>
      <c r="N325" s="96"/>
      <c r="O325" s="96"/>
      <c r="P325" s="96"/>
      <c r="Q325" s="96"/>
      <c r="R325" s="96"/>
      <c r="S325" s="96"/>
      <c r="T325" s="96"/>
      <c r="U325" s="96"/>
      <c r="V325" s="96"/>
      <c r="W325" s="82"/>
      <c r="X325" s="82"/>
      <c r="Y325" s="82"/>
      <c r="Z325" s="82"/>
    </row>
    <row r="326">
      <c r="I326" s="96"/>
      <c r="J326" s="96"/>
      <c r="K326" s="96"/>
      <c r="L326" s="96"/>
      <c r="M326" s="96"/>
      <c r="N326" s="96"/>
      <c r="O326" s="96"/>
      <c r="P326" s="96"/>
      <c r="Q326" s="96"/>
      <c r="R326" s="96"/>
      <c r="S326" s="96"/>
      <c r="T326" s="96"/>
      <c r="U326" s="96"/>
      <c r="V326" s="96"/>
      <c r="W326" s="82"/>
      <c r="X326" s="82"/>
      <c r="Y326" s="82"/>
      <c r="Z326" s="82"/>
    </row>
    <row r="327">
      <c r="I327" s="96"/>
      <c r="J327" s="96"/>
      <c r="K327" s="96"/>
      <c r="L327" s="96"/>
      <c r="M327" s="96"/>
      <c r="N327" s="96"/>
      <c r="O327" s="96"/>
      <c r="P327" s="96"/>
      <c r="Q327" s="96"/>
      <c r="R327" s="96"/>
      <c r="S327" s="96"/>
      <c r="T327" s="96"/>
      <c r="U327" s="96"/>
      <c r="V327" s="96"/>
      <c r="W327" s="82"/>
      <c r="X327" s="82"/>
      <c r="Y327" s="82"/>
      <c r="Z327" s="82"/>
    </row>
    <row r="328">
      <c r="I328" s="96"/>
      <c r="J328" s="96"/>
      <c r="K328" s="96"/>
      <c r="L328" s="96"/>
      <c r="M328" s="96"/>
      <c r="N328" s="96"/>
      <c r="O328" s="96"/>
      <c r="P328" s="96"/>
      <c r="Q328" s="96"/>
      <c r="R328" s="96"/>
      <c r="S328" s="96"/>
      <c r="T328" s="96"/>
      <c r="U328" s="96"/>
      <c r="V328" s="96"/>
      <c r="W328" s="82"/>
      <c r="X328" s="82"/>
      <c r="Y328" s="82"/>
      <c r="Z328" s="82"/>
    </row>
    <row r="329">
      <c r="I329" s="96"/>
      <c r="J329" s="96"/>
      <c r="K329" s="96"/>
      <c r="L329" s="96"/>
      <c r="M329" s="96"/>
      <c r="N329" s="96"/>
      <c r="O329" s="96"/>
      <c r="P329" s="96"/>
      <c r="Q329" s="96"/>
      <c r="R329" s="96"/>
      <c r="S329" s="96"/>
      <c r="T329" s="96"/>
      <c r="U329" s="96"/>
      <c r="V329" s="96"/>
      <c r="W329" s="82"/>
      <c r="X329" s="82"/>
      <c r="Y329" s="82"/>
      <c r="Z329" s="82"/>
    </row>
    <row r="330">
      <c r="I330" s="96"/>
      <c r="J330" s="96"/>
      <c r="K330" s="96"/>
      <c r="L330" s="96"/>
      <c r="M330" s="96"/>
      <c r="N330" s="96"/>
      <c r="O330" s="96"/>
      <c r="P330" s="96"/>
      <c r="Q330" s="96"/>
      <c r="R330" s="96"/>
      <c r="S330" s="96"/>
      <c r="T330" s="96"/>
      <c r="U330" s="96"/>
      <c r="V330" s="96"/>
      <c r="W330" s="82"/>
      <c r="X330" s="82"/>
      <c r="Y330" s="82"/>
      <c r="Z330" s="82"/>
    </row>
    <row r="331">
      <c r="I331" s="96"/>
      <c r="J331" s="96"/>
      <c r="K331" s="96"/>
      <c r="L331" s="96"/>
      <c r="M331" s="96"/>
      <c r="N331" s="96"/>
      <c r="O331" s="96"/>
      <c r="P331" s="96"/>
      <c r="Q331" s="96"/>
      <c r="R331" s="96"/>
      <c r="S331" s="96"/>
      <c r="T331" s="96"/>
      <c r="U331" s="96"/>
      <c r="V331" s="96"/>
      <c r="W331" s="82"/>
      <c r="X331" s="82"/>
      <c r="Y331" s="82"/>
      <c r="Z331" s="82"/>
    </row>
    <row r="332">
      <c r="I332" s="96"/>
      <c r="J332" s="96"/>
      <c r="K332" s="96"/>
      <c r="L332" s="96"/>
      <c r="M332" s="96"/>
      <c r="N332" s="96"/>
      <c r="O332" s="96"/>
      <c r="P332" s="96"/>
      <c r="Q332" s="96"/>
      <c r="R332" s="96"/>
      <c r="S332" s="96"/>
      <c r="T332" s="96"/>
      <c r="U332" s="96"/>
      <c r="V332" s="96"/>
      <c r="W332" s="82"/>
      <c r="X332" s="82"/>
      <c r="Y332" s="82"/>
      <c r="Z332" s="82"/>
    </row>
    <row r="333">
      <c r="I333" s="96"/>
      <c r="J333" s="96"/>
      <c r="K333" s="96"/>
      <c r="L333" s="96"/>
      <c r="M333" s="96"/>
      <c r="N333" s="96"/>
      <c r="O333" s="96"/>
      <c r="P333" s="96"/>
      <c r="Q333" s="96"/>
      <c r="R333" s="96"/>
      <c r="S333" s="96"/>
      <c r="T333" s="96"/>
      <c r="U333" s="96"/>
      <c r="V333" s="96"/>
      <c r="W333" s="82"/>
      <c r="X333" s="82"/>
      <c r="Y333" s="82"/>
      <c r="Z333" s="82"/>
    </row>
    <row r="334">
      <c r="I334" s="96"/>
      <c r="J334" s="96"/>
      <c r="K334" s="96"/>
      <c r="L334" s="96"/>
      <c r="M334" s="96"/>
      <c r="N334" s="96"/>
      <c r="O334" s="96"/>
      <c r="P334" s="96"/>
      <c r="Q334" s="96"/>
      <c r="R334" s="96"/>
      <c r="S334" s="96"/>
      <c r="T334" s="96"/>
      <c r="U334" s="96"/>
      <c r="V334" s="96"/>
      <c r="W334" s="82"/>
      <c r="X334" s="82"/>
      <c r="Y334" s="82"/>
      <c r="Z334" s="82"/>
    </row>
    <row r="335">
      <c r="I335" s="96"/>
      <c r="J335" s="96"/>
      <c r="K335" s="96"/>
      <c r="L335" s="96"/>
      <c r="M335" s="96"/>
      <c r="N335" s="96"/>
      <c r="O335" s="96"/>
      <c r="P335" s="96"/>
      <c r="Q335" s="96"/>
      <c r="R335" s="96"/>
      <c r="S335" s="96"/>
      <c r="T335" s="96"/>
      <c r="U335" s="96"/>
      <c r="V335" s="96"/>
      <c r="W335" s="82"/>
      <c r="X335" s="82"/>
      <c r="Y335" s="82"/>
      <c r="Z335" s="82"/>
    </row>
    <row r="336">
      <c r="I336" s="96"/>
      <c r="J336" s="96"/>
      <c r="K336" s="96"/>
      <c r="L336" s="96"/>
      <c r="M336" s="96"/>
      <c r="N336" s="96"/>
      <c r="O336" s="96"/>
      <c r="P336" s="96"/>
      <c r="Q336" s="96"/>
      <c r="R336" s="96"/>
      <c r="S336" s="96"/>
      <c r="T336" s="96"/>
      <c r="U336" s="96"/>
      <c r="V336" s="96"/>
      <c r="W336" s="82"/>
      <c r="X336" s="82"/>
      <c r="Y336" s="82"/>
      <c r="Z336" s="82"/>
    </row>
    <row r="337">
      <c r="I337" s="96"/>
      <c r="J337" s="96"/>
      <c r="K337" s="96"/>
      <c r="L337" s="96"/>
      <c r="M337" s="96"/>
      <c r="N337" s="96"/>
      <c r="O337" s="96"/>
      <c r="P337" s="96"/>
      <c r="Q337" s="96"/>
      <c r="R337" s="96"/>
      <c r="S337" s="96"/>
      <c r="T337" s="96"/>
      <c r="U337" s="96"/>
      <c r="V337" s="96"/>
      <c r="W337" s="82"/>
      <c r="X337" s="82"/>
      <c r="Y337" s="82"/>
      <c r="Z337" s="82"/>
    </row>
    <row r="338">
      <c r="I338" s="96"/>
      <c r="J338" s="96"/>
      <c r="K338" s="96"/>
      <c r="L338" s="96"/>
      <c r="M338" s="96"/>
      <c r="N338" s="96"/>
      <c r="O338" s="96"/>
      <c r="P338" s="96"/>
      <c r="Q338" s="96"/>
      <c r="R338" s="96"/>
      <c r="S338" s="96"/>
      <c r="T338" s="96"/>
      <c r="U338" s="96"/>
      <c r="V338" s="96"/>
      <c r="W338" s="82"/>
      <c r="X338" s="82"/>
      <c r="Y338" s="82"/>
      <c r="Z338" s="82"/>
    </row>
    <row r="339">
      <c r="I339" s="96"/>
      <c r="J339" s="96"/>
      <c r="K339" s="96"/>
      <c r="L339" s="96"/>
      <c r="M339" s="96"/>
      <c r="N339" s="96"/>
      <c r="O339" s="96"/>
      <c r="P339" s="96"/>
      <c r="Q339" s="96"/>
      <c r="R339" s="96"/>
      <c r="S339" s="96"/>
      <c r="T339" s="96"/>
      <c r="U339" s="96"/>
      <c r="V339" s="96"/>
      <c r="W339" s="82"/>
      <c r="X339" s="82"/>
      <c r="Y339" s="82"/>
      <c r="Z339" s="82"/>
    </row>
    <row r="340">
      <c r="I340" s="96"/>
      <c r="J340" s="96"/>
      <c r="K340" s="96"/>
      <c r="L340" s="96"/>
      <c r="M340" s="96"/>
      <c r="N340" s="96"/>
      <c r="O340" s="96"/>
      <c r="P340" s="96"/>
      <c r="Q340" s="96"/>
      <c r="R340" s="96"/>
      <c r="S340" s="96"/>
      <c r="T340" s="96"/>
      <c r="U340" s="96"/>
      <c r="V340" s="96"/>
      <c r="W340" s="82"/>
      <c r="X340" s="82"/>
      <c r="Y340" s="82"/>
      <c r="Z340" s="82"/>
    </row>
    <row r="341">
      <c r="I341" s="96"/>
      <c r="J341" s="96"/>
      <c r="K341" s="96"/>
      <c r="L341" s="96"/>
      <c r="M341" s="96"/>
      <c r="N341" s="96"/>
      <c r="O341" s="96"/>
      <c r="P341" s="96"/>
      <c r="Q341" s="96"/>
      <c r="R341" s="96"/>
      <c r="S341" s="96"/>
      <c r="T341" s="96"/>
      <c r="U341" s="96"/>
      <c r="V341" s="96"/>
      <c r="W341" s="82"/>
      <c r="X341" s="82"/>
      <c r="Y341" s="82"/>
      <c r="Z341" s="82"/>
    </row>
    <row r="342">
      <c r="I342" s="96"/>
      <c r="J342" s="96"/>
      <c r="K342" s="96"/>
      <c r="L342" s="96"/>
      <c r="M342" s="96"/>
      <c r="N342" s="96"/>
      <c r="O342" s="96"/>
      <c r="P342" s="96"/>
      <c r="Q342" s="96"/>
      <c r="R342" s="96"/>
      <c r="S342" s="96"/>
      <c r="T342" s="96"/>
      <c r="U342" s="96"/>
      <c r="V342" s="96"/>
      <c r="W342" s="82"/>
      <c r="X342" s="82"/>
      <c r="Y342" s="82"/>
      <c r="Z342" s="82"/>
    </row>
    <row r="343">
      <c r="I343" s="96"/>
      <c r="J343" s="96"/>
      <c r="K343" s="96"/>
      <c r="L343" s="96"/>
      <c r="M343" s="96"/>
      <c r="N343" s="96"/>
      <c r="O343" s="96"/>
      <c r="P343" s="96"/>
      <c r="Q343" s="96"/>
      <c r="R343" s="96"/>
      <c r="S343" s="96"/>
      <c r="T343" s="96"/>
      <c r="U343" s="96"/>
      <c r="V343" s="96"/>
      <c r="W343" s="82"/>
      <c r="X343" s="82"/>
      <c r="Y343" s="82"/>
      <c r="Z343" s="82"/>
    </row>
    <row r="344">
      <c r="I344" s="96"/>
      <c r="J344" s="96"/>
      <c r="K344" s="96"/>
      <c r="L344" s="96"/>
      <c r="M344" s="96"/>
      <c r="N344" s="96"/>
      <c r="O344" s="96"/>
      <c r="P344" s="96"/>
      <c r="Q344" s="96"/>
      <c r="R344" s="96"/>
      <c r="S344" s="96"/>
      <c r="T344" s="96"/>
      <c r="U344" s="96"/>
      <c r="V344" s="96"/>
      <c r="W344" s="82"/>
      <c r="X344" s="82"/>
      <c r="Y344" s="82"/>
      <c r="Z344" s="82"/>
    </row>
    <row r="345">
      <c r="I345" s="96"/>
      <c r="J345" s="96"/>
      <c r="K345" s="96"/>
      <c r="L345" s="96"/>
      <c r="M345" s="96"/>
      <c r="N345" s="96"/>
      <c r="O345" s="96"/>
      <c r="P345" s="96"/>
      <c r="Q345" s="96"/>
      <c r="R345" s="96"/>
      <c r="S345" s="96"/>
      <c r="T345" s="96"/>
      <c r="U345" s="96"/>
      <c r="V345" s="96"/>
      <c r="W345" s="82"/>
      <c r="X345" s="82"/>
      <c r="Y345" s="82"/>
      <c r="Z345" s="82"/>
    </row>
    <row r="346">
      <c r="I346" s="96"/>
      <c r="J346" s="96"/>
      <c r="K346" s="96"/>
      <c r="L346" s="96"/>
      <c r="M346" s="96"/>
      <c r="N346" s="96"/>
      <c r="O346" s="96"/>
      <c r="P346" s="96"/>
      <c r="Q346" s="96"/>
      <c r="R346" s="96"/>
      <c r="S346" s="96"/>
      <c r="T346" s="96"/>
      <c r="U346" s="96"/>
      <c r="V346" s="96"/>
      <c r="W346" s="82"/>
      <c r="X346" s="82"/>
      <c r="Y346" s="82"/>
      <c r="Z346" s="82"/>
    </row>
    <row r="347">
      <c r="I347" s="96"/>
      <c r="J347" s="96"/>
      <c r="K347" s="96"/>
      <c r="L347" s="96"/>
      <c r="M347" s="96"/>
      <c r="N347" s="96"/>
      <c r="O347" s="96"/>
      <c r="P347" s="96"/>
      <c r="Q347" s="96"/>
      <c r="R347" s="96"/>
      <c r="S347" s="96"/>
      <c r="T347" s="96"/>
      <c r="U347" s="96"/>
      <c r="V347" s="96"/>
      <c r="W347" s="82"/>
      <c r="X347" s="82"/>
      <c r="Y347" s="82"/>
      <c r="Z347" s="82"/>
    </row>
    <row r="348">
      <c r="I348" s="96"/>
      <c r="J348" s="96"/>
      <c r="K348" s="96"/>
      <c r="L348" s="96"/>
      <c r="M348" s="96"/>
      <c r="N348" s="96"/>
      <c r="O348" s="96"/>
      <c r="P348" s="96"/>
      <c r="Q348" s="96"/>
      <c r="R348" s="96"/>
      <c r="S348" s="96"/>
      <c r="T348" s="96"/>
      <c r="U348" s="96"/>
      <c r="V348" s="96"/>
      <c r="W348" s="82"/>
      <c r="X348" s="82"/>
      <c r="Y348" s="82"/>
      <c r="Z348" s="82"/>
    </row>
    <row r="349">
      <c r="I349" s="96"/>
      <c r="J349" s="96"/>
      <c r="K349" s="96"/>
      <c r="L349" s="96"/>
      <c r="M349" s="96"/>
      <c r="N349" s="96"/>
      <c r="O349" s="96"/>
      <c r="P349" s="96"/>
      <c r="Q349" s="96"/>
      <c r="R349" s="96"/>
      <c r="S349" s="96"/>
      <c r="T349" s="96"/>
      <c r="U349" s="96"/>
      <c r="V349" s="96"/>
      <c r="W349" s="82"/>
      <c r="X349" s="82"/>
      <c r="Y349" s="82"/>
      <c r="Z349" s="82"/>
    </row>
    <row r="350">
      <c r="I350" s="96"/>
      <c r="J350" s="96"/>
      <c r="K350" s="96"/>
      <c r="L350" s="96"/>
      <c r="M350" s="96"/>
      <c r="N350" s="96"/>
      <c r="O350" s="96"/>
      <c r="P350" s="96"/>
      <c r="Q350" s="96"/>
      <c r="R350" s="96"/>
      <c r="S350" s="96"/>
      <c r="T350" s="96"/>
      <c r="U350" s="96"/>
      <c r="V350" s="96"/>
      <c r="W350" s="82"/>
      <c r="X350" s="82"/>
      <c r="Y350" s="82"/>
      <c r="Z350" s="82"/>
    </row>
    <row r="351">
      <c r="I351" s="96"/>
      <c r="J351" s="96"/>
      <c r="K351" s="96"/>
      <c r="L351" s="96"/>
      <c r="M351" s="96"/>
      <c r="N351" s="96"/>
      <c r="O351" s="96"/>
      <c r="P351" s="96"/>
      <c r="Q351" s="96"/>
      <c r="R351" s="96"/>
      <c r="S351" s="96"/>
      <c r="T351" s="96"/>
      <c r="U351" s="96"/>
      <c r="V351" s="96"/>
      <c r="W351" s="82"/>
      <c r="X351" s="82"/>
      <c r="Y351" s="82"/>
      <c r="Z351" s="82"/>
    </row>
    <row r="352">
      <c r="I352" s="96"/>
      <c r="J352" s="96"/>
      <c r="K352" s="96"/>
      <c r="L352" s="96"/>
      <c r="M352" s="96"/>
      <c r="N352" s="96"/>
      <c r="O352" s="96"/>
      <c r="P352" s="96"/>
      <c r="Q352" s="96"/>
      <c r="R352" s="96"/>
      <c r="S352" s="96"/>
      <c r="T352" s="96"/>
      <c r="U352" s="96"/>
      <c r="V352" s="96"/>
      <c r="W352" s="82"/>
      <c r="X352" s="82"/>
      <c r="Y352" s="82"/>
      <c r="Z352" s="82"/>
    </row>
    <row r="353">
      <c r="I353" s="96"/>
      <c r="J353" s="96"/>
      <c r="K353" s="96"/>
      <c r="L353" s="96"/>
      <c r="M353" s="96"/>
      <c r="N353" s="96"/>
      <c r="O353" s="96"/>
      <c r="P353" s="96"/>
      <c r="Q353" s="96"/>
      <c r="R353" s="96"/>
      <c r="S353" s="96"/>
      <c r="T353" s="96"/>
      <c r="U353" s="96"/>
      <c r="V353" s="96"/>
      <c r="W353" s="82"/>
      <c r="X353" s="82"/>
      <c r="Y353" s="82"/>
      <c r="Z353" s="82"/>
    </row>
    <row r="354">
      <c r="I354" s="96"/>
      <c r="J354" s="96"/>
      <c r="K354" s="96"/>
      <c r="L354" s="96"/>
      <c r="M354" s="96"/>
      <c r="N354" s="96"/>
      <c r="O354" s="96"/>
      <c r="P354" s="96"/>
      <c r="Q354" s="96"/>
      <c r="R354" s="96"/>
      <c r="S354" s="96"/>
      <c r="T354" s="96"/>
      <c r="U354" s="96"/>
      <c r="V354" s="96"/>
      <c r="W354" s="82"/>
      <c r="X354" s="82"/>
      <c r="Y354" s="82"/>
      <c r="Z354" s="82"/>
    </row>
    <row r="355">
      <c r="I355" s="96"/>
      <c r="J355" s="96"/>
      <c r="K355" s="96"/>
      <c r="L355" s="96"/>
      <c r="M355" s="96"/>
      <c r="N355" s="96"/>
      <c r="O355" s="96"/>
      <c r="P355" s="96"/>
      <c r="Q355" s="96"/>
      <c r="R355" s="96"/>
      <c r="S355" s="96"/>
      <c r="T355" s="96"/>
      <c r="U355" s="96"/>
      <c r="V355" s="96"/>
      <c r="W355" s="82"/>
      <c r="X355" s="82"/>
      <c r="Y355" s="82"/>
      <c r="Z355" s="82"/>
    </row>
    <row r="356">
      <c r="I356" s="96"/>
      <c r="J356" s="96"/>
      <c r="K356" s="96"/>
      <c r="L356" s="96"/>
      <c r="M356" s="96"/>
      <c r="N356" s="96"/>
      <c r="O356" s="96"/>
      <c r="P356" s="96"/>
      <c r="Q356" s="96"/>
      <c r="R356" s="96"/>
      <c r="S356" s="96"/>
      <c r="T356" s="96"/>
      <c r="U356" s="96"/>
      <c r="V356" s="96"/>
      <c r="W356" s="82"/>
      <c r="X356" s="82"/>
      <c r="Y356" s="82"/>
      <c r="Z356" s="82"/>
    </row>
    <row r="357">
      <c r="I357" s="96"/>
      <c r="J357" s="96"/>
      <c r="K357" s="96"/>
      <c r="L357" s="96"/>
      <c r="M357" s="96"/>
      <c r="N357" s="96"/>
      <c r="O357" s="96"/>
      <c r="P357" s="96"/>
      <c r="Q357" s="96"/>
      <c r="R357" s="96"/>
      <c r="S357" s="96"/>
      <c r="T357" s="96"/>
      <c r="U357" s="96"/>
      <c r="V357" s="96"/>
      <c r="W357" s="82"/>
      <c r="X357" s="82"/>
      <c r="Y357" s="82"/>
      <c r="Z357" s="82"/>
    </row>
    <row r="358">
      <c r="I358" s="96"/>
      <c r="J358" s="96"/>
      <c r="K358" s="96"/>
      <c r="L358" s="96"/>
      <c r="M358" s="96"/>
      <c r="N358" s="96"/>
      <c r="O358" s="96"/>
      <c r="P358" s="96"/>
      <c r="Q358" s="96"/>
      <c r="R358" s="96"/>
      <c r="S358" s="96"/>
      <c r="T358" s="96"/>
      <c r="U358" s="96"/>
      <c r="V358" s="96"/>
      <c r="W358" s="82"/>
      <c r="X358" s="82"/>
      <c r="Y358" s="82"/>
      <c r="Z358" s="82"/>
    </row>
    <row r="359">
      <c r="I359" s="96"/>
      <c r="J359" s="96"/>
      <c r="K359" s="96"/>
      <c r="L359" s="96"/>
      <c r="M359" s="96"/>
      <c r="N359" s="96"/>
      <c r="O359" s="96"/>
      <c r="P359" s="96"/>
      <c r="Q359" s="96"/>
      <c r="R359" s="96"/>
      <c r="S359" s="96"/>
      <c r="T359" s="96"/>
      <c r="U359" s="96"/>
      <c r="V359" s="96"/>
      <c r="W359" s="82"/>
      <c r="X359" s="82"/>
      <c r="Y359" s="82"/>
      <c r="Z359" s="82"/>
    </row>
    <row r="360">
      <c r="I360" s="96"/>
      <c r="J360" s="96"/>
      <c r="K360" s="96"/>
      <c r="L360" s="96"/>
      <c r="M360" s="96"/>
      <c r="N360" s="96"/>
      <c r="O360" s="96"/>
      <c r="P360" s="96"/>
      <c r="Q360" s="96"/>
      <c r="R360" s="96"/>
      <c r="S360" s="96"/>
      <c r="T360" s="96"/>
      <c r="U360" s="96"/>
      <c r="V360" s="96"/>
      <c r="W360" s="82"/>
      <c r="X360" s="82"/>
      <c r="Y360" s="82"/>
      <c r="Z360" s="82"/>
    </row>
    <row r="361">
      <c r="I361" s="96"/>
      <c r="J361" s="96"/>
      <c r="K361" s="96"/>
      <c r="L361" s="96"/>
      <c r="M361" s="96"/>
      <c r="N361" s="96"/>
      <c r="O361" s="96"/>
      <c r="P361" s="96"/>
      <c r="Q361" s="96"/>
      <c r="R361" s="96"/>
      <c r="S361" s="96"/>
      <c r="T361" s="96"/>
      <c r="U361" s="96"/>
      <c r="V361" s="96"/>
      <c r="W361" s="82"/>
      <c r="X361" s="82"/>
      <c r="Y361" s="82"/>
      <c r="Z361" s="82"/>
    </row>
    <row r="362">
      <c r="I362" s="96"/>
      <c r="J362" s="96"/>
      <c r="K362" s="96"/>
      <c r="L362" s="96"/>
      <c r="M362" s="96"/>
      <c r="N362" s="96"/>
      <c r="O362" s="96"/>
      <c r="P362" s="96"/>
      <c r="Q362" s="96"/>
      <c r="R362" s="96"/>
      <c r="S362" s="96"/>
      <c r="T362" s="96"/>
      <c r="U362" s="96"/>
      <c r="V362" s="96"/>
      <c r="W362" s="82"/>
      <c r="X362" s="82"/>
      <c r="Y362" s="82"/>
      <c r="Z362" s="82"/>
    </row>
    <row r="363">
      <c r="I363" s="96"/>
      <c r="J363" s="96"/>
      <c r="K363" s="96"/>
      <c r="L363" s="96"/>
      <c r="M363" s="96"/>
      <c r="N363" s="96"/>
      <c r="O363" s="96"/>
      <c r="P363" s="96"/>
      <c r="Q363" s="96"/>
      <c r="R363" s="96"/>
      <c r="S363" s="96"/>
      <c r="T363" s="96"/>
      <c r="U363" s="96"/>
      <c r="V363" s="96"/>
      <c r="W363" s="82"/>
      <c r="X363" s="82"/>
      <c r="Y363" s="82"/>
      <c r="Z363" s="82"/>
    </row>
    <row r="364">
      <c r="I364" s="96"/>
      <c r="J364" s="96"/>
      <c r="K364" s="96"/>
      <c r="L364" s="96"/>
      <c r="M364" s="96"/>
      <c r="N364" s="96"/>
      <c r="O364" s="96"/>
      <c r="P364" s="96"/>
      <c r="Q364" s="96"/>
      <c r="R364" s="96"/>
      <c r="S364" s="96"/>
      <c r="T364" s="96"/>
      <c r="U364" s="96"/>
      <c r="V364" s="96"/>
      <c r="W364" s="82"/>
      <c r="X364" s="82"/>
      <c r="Y364" s="82"/>
      <c r="Z364" s="82"/>
    </row>
    <row r="365">
      <c r="I365" s="96"/>
      <c r="J365" s="96"/>
      <c r="K365" s="96"/>
      <c r="L365" s="96"/>
      <c r="M365" s="96"/>
      <c r="N365" s="96"/>
      <c r="O365" s="96"/>
      <c r="P365" s="96"/>
      <c r="Q365" s="96"/>
      <c r="R365" s="96"/>
      <c r="S365" s="96"/>
      <c r="T365" s="96"/>
      <c r="U365" s="96"/>
      <c r="V365" s="96"/>
      <c r="W365" s="82"/>
      <c r="X365" s="82"/>
      <c r="Y365" s="82"/>
      <c r="Z365" s="82"/>
    </row>
    <row r="366">
      <c r="I366" s="96"/>
      <c r="J366" s="96"/>
      <c r="K366" s="96"/>
      <c r="L366" s="96"/>
      <c r="M366" s="96"/>
      <c r="N366" s="96"/>
      <c r="O366" s="96"/>
      <c r="P366" s="96"/>
      <c r="Q366" s="96"/>
      <c r="R366" s="96"/>
      <c r="S366" s="96"/>
      <c r="T366" s="96"/>
      <c r="U366" s="96"/>
      <c r="V366" s="96"/>
      <c r="W366" s="82"/>
      <c r="X366" s="82"/>
      <c r="Y366" s="82"/>
      <c r="Z366" s="82"/>
    </row>
    <row r="367">
      <c r="I367" s="96"/>
      <c r="J367" s="96"/>
      <c r="K367" s="96"/>
      <c r="L367" s="96"/>
      <c r="M367" s="96"/>
      <c r="N367" s="96"/>
      <c r="O367" s="96"/>
      <c r="P367" s="96"/>
      <c r="Q367" s="96"/>
      <c r="R367" s="96"/>
      <c r="S367" s="96"/>
      <c r="T367" s="96"/>
      <c r="U367" s="96"/>
      <c r="V367" s="96"/>
      <c r="W367" s="82"/>
      <c r="X367" s="82"/>
      <c r="Y367" s="82"/>
      <c r="Z367" s="82"/>
    </row>
    <row r="368">
      <c r="I368" s="96"/>
      <c r="J368" s="96"/>
      <c r="K368" s="96"/>
      <c r="L368" s="96"/>
      <c r="M368" s="96"/>
      <c r="N368" s="96"/>
      <c r="O368" s="96"/>
      <c r="P368" s="96"/>
      <c r="Q368" s="96"/>
      <c r="R368" s="96"/>
      <c r="S368" s="96"/>
      <c r="T368" s="96"/>
      <c r="U368" s="96"/>
      <c r="V368" s="96"/>
      <c r="W368" s="82"/>
      <c r="X368" s="82"/>
      <c r="Y368" s="82"/>
      <c r="Z368" s="82"/>
    </row>
    <row r="369">
      <c r="I369" s="96"/>
      <c r="J369" s="96"/>
      <c r="K369" s="96"/>
      <c r="L369" s="96"/>
      <c r="M369" s="96"/>
      <c r="N369" s="96"/>
      <c r="O369" s="96"/>
      <c r="P369" s="96"/>
      <c r="Q369" s="96"/>
      <c r="R369" s="96"/>
      <c r="S369" s="96"/>
      <c r="T369" s="96"/>
      <c r="U369" s="96"/>
      <c r="V369" s="96"/>
      <c r="W369" s="82"/>
      <c r="X369" s="82"/>
      <c r="Y369" s="82"/>
      <c r="Z369" s="82"/>
    </row>
    <row r="370">
      <c r="I370" s="96"/>
      <c r="J370" s="96"/>
      <c r="K370" s="96"/>
      <c r="L370" s="96"/>
      <c r="M370" s="96"/>
      <c r="N370" s="96"/>
      <c r="O370" s="96"/>
      <c r="P370" s="96"/>
      <c r="Q370" s="96"/>
      <c r="R370" s="96"/>
      <c r="S370" s="96"/>
      <c r="T370" s="96"/>
      <c r="U370" s="96"/>
      <c r="V370" s="96"/>
      <c r="W370" s="82"/>
      <c r="X370" s="82"/>
      <c r="Y370" s="82"/>
      <c r="Z370" s="82"/>
    </row>
    <row r="371">
      <c r="I371" s="96"/>
      <c r="J371" s="96"/>
      <c r="K371" s="96"/>
      <c r="L371" s="96"/>
      <c r="M371" s="96"/>
      <c r="N371" s="96"/>
      <c r="O371" s="96"/>
      <c r="P371" s="96"/>
      <c r="Q371" s="96"/>
      <c r="R371" s="96"/>
      <c r="S371" s="96"/>
      <c r="T371" s="96"/>
      <c r="U371" s="96"/>
      <c r="V371" s="96"/>
      <c r="W371" s="82"/>
      <c r="X371" s="82"/>
      <c r="Y371" s="82"/>
      <c r="Z371" s="82"/>
    </row>
    <row r="372">
      <c r="I372" s="96"/>
      <c r="J372" s="96"/>
      <c r="K372" s="96"/>
      <c r="L372" s="96"/>
      <c r="M372" s="96"/>
      <c r="N372" s="96"/>
      <c r="O372" s="96"/>
      <c r="P372" s="96"/>
      <c r="Q372" s="96"/>
      <c r="R372" s="96"/>
      <c r="S372" s="96"/>
      <c r="T372" s="96"/>
      <c r="U372" s="96"/>
      <c r="V372" s="96"/>
      <c r="W372" s="82"/>
      <c r="X372" s="82"/>
      <c r="Y372" s="82"/>
      <c r="Z372" s="82"/>
    </row>
    <row r="373">
      <c r="I373" s="96"/>
      <c r="J373" s="96"/>
      <c r="K373" s="96"/>
      <c r="L373" s="96"/>
      <c r="M373" s="96"/>
      <c r="N373" s="96"/>
      <c r="O373" s="96"/>
      <c r="P373" s="96"/>
      <c r="Q373" s="96"/>
      <c r="R373" s="96"/>
      <c r="S373" s="96"/>
      <c r="T373" s="96"/>
      <c r="U373" s="96"/>
      <c r="V373" s="96"/>
      <c r="W373" s="82"/>
      <c r="X373" s="82"/>
      <c r="Y373" s="82"/>
      <c r="Z373" s="82"/>
    </row>
    <row r="374">
      <c r="I374" s="96"/>
      <c r="J374" s="96"/>
      <c r="K374" s="96"/>
      <c r="L374" s="96"/>
      <c r="M374" s="96"/>
      <c r="N374" s="96"/>
      <c r="O374" s="96"/>
      <c r="P374" s="96"/>
      <c r="Q374" s="96"/>
      <c r="R374" s="96"/>
      <c r="S374" s="96"/>
      <c r="T374" s="96"/>
      <c r="U374" s="96"/>
      <c r="V374" s="96"/>
      <c r="W374" s="82"/>
      <c r="X374" s="82"/>
      <c r="Y374" s="82"/>
      <c r="Z374" s="82"/>
    </row>
    <row r="375">
      <c r="I375" s="96"/>
      <c r="J375" s="96"/>
      <c r="K375" s="96"/>
      <c r="L375" s="96"/>
      <c r="M375" s="96"/>
      <c r="N375" s="96"/>
      <c r="O375" s="96"/>
      <c r="P375" s="96"/>
      <c r="Q375" s="96"/>
      <c r="R375" s="96"/>
      <c r="S375" s="96"/>
      <c r="T375" s="96"/>
      <c r="U375" s="96"/>
      <c r="V375" s="96"/>
      <c r="W375" s="82"/>
      <c r="X375" s="82"/>
      <c r="Y375" s="82"/>
      <c r="Z375" s="82"/>
    </row>
    <row r="376">
      <c r="I376" s="96"/>
      <c r="J376" s="96"/>
      <c r="K376" s="96"/>
      <c r="L376" s="96"/>
      <c r="M376" s="96"/>
      <c r="N376" s="96"/>
      <c r="O376" s="96"/>
      <c r="P376" s="96"/>
      <c r="Q376" s="96"/>
      <c r="R376" s="96"/>
      <c r="S376" s="96"/>
      <c r="T376" s="96"/>
      <c r="U376" s="96"/>
      <c r="V376" s="96"/>
      <c r="W376" s="82"/>
      <c r="X376" s="82"/>
      <c r="Y376" s="82"/>
      <c r="Z376" s="82"/>
    </row>
    <row r="377">
      <c r="I377" s="96"/>
      <c r="J377" s="96"/>
      <c r="K377" s="96"/>
      <c r="L377" s="96"/>
      <c r="M377" s="96"/>
      <c r="N377" s="96"/>
      <c r="O377" s="96"/>
      <c r="P377" s="96"/>
      <c r="Q377" s="96"/>
      <c r="R377" s="96"/>
      <c r="S377" s="96"/>
      <c r="T377" s="96"/>
      <c r="U377" s="96"/>
      <c r="V377" s="96"/>
      <c r="W377" s="82"/>
      <c r="X377" s="82"/>
      <c r="Y377" s="82"/>
      <c r="Z377" s="82"/>
    </row>
    <row r="378">
      <c r="I378" s="96"/>
      <c r="J378" s="96"/>
      <c r="K378" s="96"/>
      <c r="L378" s="96"/>
      <c r="M378" s="96"/>
      <c r="N378" s="96"/>
      <c r="O378" s="96"/>
      <c r="P378" s="96"/>
      <c r="Q378" s="96"/>
      <c r="R378" s="96"/>
      <c r="S378" s="96"/>
      <c r="T378" s="96"/>
      <c r="U378" s="96"/>
      <c r="V378" s="96"/>
      <c r="W378" s="82"/>
      <c r="X378" s="82"/>
      <c r="Y378" s="82"/>
      <c r="Z378" s="82"/>
    </row>
    <row r="379">
      <c r="I379" s="96"/>
      <c r="J379" s="96"/>
      <c r="K379" s="96"/>
      <c r="L379" s="96"/>
      <c r="M379" s="96"/>
      <c r="N379" s="96"/>
      <c r="O379" s="96"/>
      <c r="P379" s="96"/>
      <c r="Q379" s="96"/>
      <c r="R379" s="96"/>
      <c r="S379" s="96"/>
      <c r="T379" s="96"/>
      <c r="U379" s="96"/>
      <c r="V379" s="96"/>
      <c r="W379" s="82"/>
      <c r="X379" s="82"/>
      <c r="Y379" s="82"/>
      <c r="Z379" s="82"/>
    </row>
    <row r="380">
      <c r="I380" s="96"/>
      <c r="J380" s="96"/>
      <c r="K380" s="96"/>
      <c r="L380" s="96"/>
      <c r="M380" s="96"/>
      <c r="N380" s="96"/>
      <c r="O380" s="96"/>
      <c r="P380" s="96"/>
      <c r="Q380" s="96"/>
      <c r="R380" s="96"/>
      <c r="S380" s="96"/>
      <c r="T380" s="96"/>
      <c r="U380" s="96"/>
      <c r="V380" s="96"/>
      <c r="W380" s="82"/>
      <c r="X380" s="82"/>
      <c r="Y380" s="82"/>
      <c r="Z380" s="82"/>
    </row>
    <row r="381">
      <c r="I381" s="96"/>
      <c r="J381" s="96"/>
      <c r="K381" s="96"/>
      <c r="L381" s="96"/>
      <c r="M381" s="96"/>
      <c r="N381" s="96"/>
      <c r="O381" s="96"/>
      <c r="P381" s="96"/>
      <c r="Q381" s="96"/>
      <c r="R381" s="96"/>
      <c r="S381" s="96"/>
      <c r="T381" s="96"/>
      <c r="U381" s="96"/>
      <c r="V381" s="96"/>
      <c r="W381" s="82"/>
      <c r="X381" s="82"/>
      <c r="Y381" s="82"/>
      <c r="Z381" s="82"/>
    </row>
    <row r="382">
      <c r="I382" s="96"/>
      <c r="J382" s="96"/>
      <c r="K382" s="96"/>
      <c r="L382" s="96"/>
      <c r="M382" s="96"/>
      <c r="N382" s="96"/>
      <c r="O382" s="96"/>
      <c r="P382" s="96"/>
      <c r="Q382" s="96"/>
      <c r="R382" s="96"/>
      <c r="S382" s="96"/>
      <c r="T382" s="96"/>
      <c r="U382" s="96"/>
      <c r="V382" s="96"/>
      <c r="W382" s="82"/>
      <c r="X382" s="82"/>
      <c r="Y382" s="82"/>
      <c r="Z382" s="82"/>
    </row>
    <row r="383">
      <c r="I383" s="96"/>
      <c r="J383" s="96"/>
      <c r="K383" s="96"/>
      <c r="L383" s="96"/>
      <c r="M383" s="96"/>
      <c r="N383" s="96"/>
      <c r="O383" s="96"/>
      <c r="P383" s="96"/>
      <c r="Q383" s="96"/>
      <c r="R383" s="96"/>
      <c r="S383" s="96"/>
      <c r="T383" s="96"/>
      <c r="U383" s="96"/>
      <c r="V383" s="96"/>
      <c r="W383" s="82"/>
      <c r="X383" s="82"/>
      <c r="Y383" s="82"/>
      <c r="Z383" s="82"/>
    </row>
    <row r="384">
      <c r="I384" s="96"/>
      <c r="J384" s="96"/>
      <c r="K384" s="96"/>
      <c r="L384" s="96"/>
      <c r="M384" s="96"/>
      <c r="N384" s="96"/>
      <c r="O384" s="96"/>
      <c r="P384" s="96"/>
      <c r="Q384" s="96"/>
      <c r="R384" s="96"/>
      <c r="S384" s="96"/>
      <c r="T384" s="96"/>
      <c r="U384" s="96"/>
      <c r="V384" s="96"/>
      <c r="W384" s="82"/>
      <c r="X384" s="82"/>
      <c r="Y384" s="82"/>
      <c r="Z384" s="82"/>
    </row>
    <row r="385">
      <c r="I385" s="96"/>
      <c r="J385" s="96"/>
      <c r="K385" s="96"/>
      <c r="L385" s="96"/>
      <c r="M385" s="96"/>
      <c r="N385" s="96"/>
      <c r="O385" s="96"/>
      <c r="P385" s="96"/>
      <c r="Q385" s="96"/>
      <c r="R385" s="96"/>
      <c r="S385" s="96"/>
      <c r="T385" s="96"/>
      <c r="U385" s="96"/>
      <c r="V385" s="96"/>
      <c r="W385" s="82"/>
      <c r="X385" s="82"/>
      <c r="Y385" s="82"/>
      <c r="Z385" s="82"/>
    </row>
    <row r="386">
      <c r="I386" s="96"/>
      <c r="J386" s="96"/>
      <c r="K386" s="96"/>
      <c r="L386" s="96"/>
      <c r="M386" s="96"/>
      <c r="N386" s="96"/>
      <c r="O386" s="96"/>
      <c r="P386" s="96"/>
      <c r="Q386" s="96"/>
      <c r="R386" s="96"/>
      <c r="S386" s="96"/>
      <c r="T386" s="96"/>
      <c r="U386" s="96"/>
      <c r="V386" s="96"/>
      <c r="W386" s="82"/>
      <c r="X386" s="82"/>
      <c r="Y386" s="82"/>
      <c r="Z386" s="82"/>
    </row>
    <row r="387">
      <c r="I387" s="96"/>
      <c r="J387" s="96"/>
      <c r="K387" s="96"/>
      <c r="L387" s="96"/>
      <c r="M387" s="96"/>
      <c r="N387" s="96"/>
      <c r="O387" s="96"/>
      <c r="P387" s="96"/>
      <c r="Q387" s="96"/>
      <c r="R387" s="96"/>
      <c r="S387" s="96"/>
      <c r="T387" s="96"/>
      <c r="U387" s="96"/>
      <c r="V387" s="96"/>
      <c r="W387" s="82"/>
      <c r="X387" s="82"/>
      <c r="Y387" s="82"/>
      <c r="Z387" s="82"/>
    </row>
    <row r="388">
      <c r="I388" s="96"/>
      <c r="J388" s="96"/>
      <c r="K388" s="96"/>
      <c r="L388" s="96"/>
      <c r="M388" s="96"/>
      <c r="N388" s="96"/>
      <c r="O388" s="96"/>
      <c r="P388" s="96"/>
      <c r="Q388" s="96"/>
      <c r="R388" s="96"/>
      <c r="S388" s="96"/>
      <c r="T388" s="96"/>
      <c r="U388" s="96"/>
      <c r="V388" s="96"/>
      <c r="W388" s="82"/>
      <c r="X388" s="82"/>
      <c r="Y388" s="82"/>
      <c r="Z388" s="82"/>
    </row>
    <row r="389">
      <c r="I389" s="96"/>
      <c r="J389" s="96"/>
      <c r="K389" s="96"/>
      <c r="L389" s="96"/>
      <c r="M389" s="96"/>
      <c r="N389" s="96"/>
      <c r="O389" s="96"/>
      <c r="P389" s="96"/>
      <c r="Q389" s="96"/>
      <c r="R389" s="96"/>
      <c r="S389" s="96"/>
      <c r="T389" s="96"/>
      <c r="U389" s="96"/>
      <c r="V389" s="96"/>
      <c r="W389" s="82"/>
      <c r="X389" s="82"/>
      <c r="Y389" s="82"/>
      <c r="Z389" s="82"/>
    </row>
    <row r="390">
      <c r="I390" s="96"/>
      <c r="J390" s="96"/>
      <c r="K390" s="96"/>
      <c r="L390" s="96"/>
      <c r="M390" s="96"/>
      <c r="N390" s="96"/>
      <c r="O390" s="96"/>
      <c r="P390" s="96"/>
      <c r="Q390" s="96"/>
      <c r="R390" s="96"/>
      <c r="S390" s="96"/>
      <c r="T390" s="96"/>
      <c r="U390" s="96"/>
      <c r="V390" s="96"/>
      <c r="W390" s="82"/>
      <c r="X390" s="82"/>
      <c r="Y390" s="82"/>
      <c r="Z390" s="82"/>
    </row>
    <row r="391">
      <c r="I391" s="96"/>
      <c r="J391" s="96"/>
      <c r="K391" s="96"/>
      <c r="L391" s="96"/>
      <c r="M391" s="96"/>
      <c r="N391" s="96"/>
      <c r="O391" s="96"/>
      <c r="P391" s="96"/>
      <c r="Q391" s="96"/>
      <c r="R391" s="96"/>
      <c r="S391" s="96"/>
      <c r="T391" s="96"/>
      <c r="U391" s="96"/>
      <c r="V391" s="96"/>
      <c r="W391" s="82"/>
      <c r="X391" s="82"/>
      <c r="Y391" s="82"/>
      <c r="Z391" s="82"/>
    </row>
    <row r="392">
      <c r="I392" s="96"/>
      <c r="J392" s="96"/>
      <c r="K392" s="96"/>
      <c r="L392" s="96"/>
      <c r="M392" s="96"/>
      <c r="N392" s="96"/>
      <c r="O392" s="96"/>
      <c r="P392" s="96"/>
      <c r="Q392" s="96"/>
      <c r="R392" s="96"/>
      <c r="S392" s="96"/>
      <c r="T392" s="96"/>
      <c r="U392" s="96"/>
      <c r="V392" s="96"/>
      <c r="W392" s="82"/>
      <c r="X392" s="82"/>
      <c r="Y392" s="82"/>
      <c r="Z392" s="82"/>
    </row>
    <row r="393">
      <c r="I393" s="96"/>
      <c r="J393" s="96"/>
      <c r="K393" s="96"/>
      <c r="L393" s="96"/>
      <c r="M393" s="96"/>
      <c r="N393" s="96"/>
      <c r="O393" s="96"/>
      <c r="P393" s="96"/>
      <c r="Q393" s="96"/>
      <c r="R393" s="96"/>
      <c r="S393" s="96"/>
      <c r="T393" s="96"/>
      <c r="U393" s="96"/>
      <c r="V393" s="96"/>
      <c r="W393" s="82"/>
      <c r="X393" s="82"/>
      <c r="Y393" s="82"/>
      <c r="Z393" s="82"/>
    </row>
    <row r="394">
      <c r="I394" s="96"/>
      <c r="J394" s="96"/>
      <c r="K394" s="96"/>
      <c r="L394" s="96"/>
      <c r="M394" s="96"/>
      <c r="N394" s="96"/>
      <c r="O394" s="96"/>
      <c r="P394" s="96"/>
      <c r="Q394" s="96"/>
      <c r="R394" s="96"/>
      <c r="S394" s="96"/>
      <c r="T394" s="96"/>
      <c r="U394" s="96"/>
      <c r="V394" s="96"/>
      <c r="W394" s="82"/>
      <c r="X394" s="82"/>
      <c r="Y394" s="82"/>
      <c r="Z394" s="82"/>
    </row>
    <row r="395">
      <c r="I395" s="96"/>
      <c r="J395" s="96"/>
      <c r="K395" s="96"/>
      <c r="L395" s="96"/>
      <c r="M395" s="96"/>
      <c r="N395" s="96"/>
      <c r="O395" s="96"/>
      <c r="P395" s="96"/>
      <c r="Q395" s="96"/>
      <c r="R395" s="96"/>
      <c r="S395" s="96"/>
      <c r="T395" s="96"/>
      <c r="U395" s="96"/>
      <c r="V395" s="96"/>
      <c r="W395" s="82"/>
      <c r="X395" s="82"/>
      <c r="Y395" s="82"/>
      <c r="Z395" s="82"/>
    </row>
    <row r="396">
      <c r="I396" s="96"/>
      <c r="J396" s="96"/>
      <c r="K396" s="96"/>
      <c r="L396" s="96"/>
      <c r="M396" s="96"/>
      <c r="N396" s="96"/>
      <c r="O396" s="96"/>
      <c r="P396" s="96"/>
      <c r="Q396" s="96"/>
      <c r="R396" s="96"/>
      <c r="S396" s="96"/>
      <c r="T396" s="96"/>
      <c r="U396" s="96"/>
      <c r="V396" s="96"/>
      <c r="W396" s="82"/>
      <c r="X396" s="82"/>
      <c r="Y396" s="82"/>
      <c r="Z396" s="82"/>
    </row>
    <row r="397">
      <c r="I397" s="96"/>
      <c r="J397" s="96"/>
      <c r="K397" s="96"/>
      <c r="L397" s="96"/>
      <c r="M397" s="96"/>
      <c r="N397" s="96"/>
      <c r="O397" s="96"/>
      <c r="P397" s="96"/>
      <c r="Q397" s="96"/>
      <c r="R397" s="96"/>
      <c r="S397" s="96"/>
      <c r="T397" s="96"/>
      <c r="U397" s="96"/>
      <c r="V397" s="96"/>
      <c r="W397" s="82"/>
      <c r="X397" s="82"/>
      <c r="Y397" s="82"/>
      <c r="Z397" s="82"/>
    </row>
    <row r="398">
      <c r="I398" s="96"/>
      <c r="J398" s="96"/>
      <c r="K398" s="96"/>
      <c r="L398" s="96"/>
      <c r="M398" s="96"/>
      <c r="N398" s="96"/>
      <c r="O398" s="96"/>
      <c r="P398" s="96"/>
      <c r="Q398" s="96"/>
      <c r="R398" s="96"/>
      <c r="S398" s="96"/>
      <c r="T398" s="96"/>
      <c r="U398" s="96"/>
      <c r="V398" s="96"/>
      <c r="W398" s="82"/>
      <c r="X398" s="82"/>
      <c r="Y398" s="82"/>
      <c r="Z398" s="82"/>
    </row>
    <row r="399">
      <c r="I399" s="96"/>
      <c r="J399" s="96"/>
      <c r="K399" s="96"/>
      <c r="L399" s="96"/>
      <c r="M399" s="96"/>
      <c r="N399" s="96"/>
      <c r="O399" s="96"/>
      <c r="P399" s="96"/>
      <c r="Q399" s="96"/>
      <c r="R399" s="96"/>
      <c r="S399" s="96"/>
      <c r="T399" s="96"/>
      <c r="U399" s="96"/>
      <c r="V399" s="96"/>
      <c r="W399" s="82"/>
      <c r="X399" s="82"/>
      <c r="Y399" s="82"/>
      <c r="Z399" s="82"/>
    </row>
    <row r="400">
      <c r="I400" s="96"/>
      <c r="J400" s="96"/>
      <c r="K400" s="96"/>
      <c r="L400" s="96"/>
      <c r="M400" s="96"/>
      <c r="N400" s="96"/>
      <c r="O400" s="96"/>
      <c r="P400" s="96"/>
      <c r="Q400" s="96"/>
      <c r="R400" s="96"/>
      <c r="S400" s="96"/>
      <c r="T400" s="96"/>
      <c r="U400" s="96"/>
      <c r="V400" s="96"/>
      <c r="W400" s="82"/>
      <c r="X400" s="82"/>
      <c r="Y400" s="82"/>
      <c r="Z400" s="82"/>
    </row>
    <row r="401">
      <c r="I401" s="96"/>
      <c r="J401" s="96"/>
      <c r="K401" s="96"/>
      <c r="L401" s="96"/>
      <c r="M401" s="96"/>
      <c r="N401" s="96"/>
      <c r="O401" s="96"/>
      <c r="P401" s="96"/>
      <c r="Q401" s="96"/>
      <c r="R401" s="96"/>
      <c r="S401" s="96"/>
      <c r="T401" s="96"/>
      <c r="U401" s="96"/>
      <c r="V401" s="96"/>
      <c r="W401" s="82"/>
      <c r="X401" s="82"/>
      <c r="Y401" s="82"/>
      <c r="Z401" s="82"/>
    </row>
    <row r="402">
      <c r="I402" s="96"/>
      <c r="J402" s="96"/>
      <c r="K402" s="96"/>
      <c r="L402" s="96"/>
      <c r="M402" s="96"/>
      <c r="N402" s="96"/>
      <c r="O402" s="96"/>
      <c r="P402" s="96"/>
      <c r="Q402" s="96"/>
      <c r="R402" s="96"/>
      <c r="S402" s="96"/>
      <c r="T402" s="96"/>
      <c r="U402" s="96"/>
      <c r="V402" s="96"/>
      <c r="W402" s="82"/>
      <c r="X402" s="82"/>
      <c r="Y402" s="82"/>
      <c r="Z402" s="82"/>
    </row>
    <row r="403">
      <c r="I403" s="96"/>
      <c r="J403" s="96"/>
      <c r="K403" s="96"/>
      <c r="L403" s="96"/>
      <c r="M403" s="96"/>
      <c r="N403" s="96"/>
      <c r="O403" s="96"/>
      <c r="P403" s="96"/>
      <c r="Q403" s="96"/>
      <c r="R403" s="96"/>
      <c r="S403" s="96"/>
      <c r="T403" s="96"/>
      <c r="U403" s="96"/>
      <c r="V403" s="96"/>
      <c r="W403" s="82"/>
      <c r="X403" s="82"/>
      <c r="Y403" s="82"/>
      <c r="Z403" s="82"/>
    </row>
    <row r="404">
      <c r="I404" s="96"/>
      <c r="J404" s="96"/>
      <c r="K404" s="96"/>
      <c r="L404" s="96"/>
      <c r="M404" s="96"/>
      <c r="N404" s="96"/>
      <c r="O404" s="96"/>
      <c r="P404" s="96"/>
      <c r="Q404" s="96"/>
      <c r="R404" s="96"/>
      <c r="S404" s="96"/>
      <c r="T404" s="96"/>
      <c r="U404" s="96"/>
      <c r="V404" s="96"/>
      <c r="W404" s="82"/>
      <c r="X404" s="82"/>
      <c r="Y404" s="82"/>
      <c r="Z404" s="82"/>
    </row>
    <row r="405">
      <c r="I405" s="96"/>
      <c r="J405" s="96"/>
      <c r="K405" s="96"/>
      <c r="L405" s="96"/>
      <c r="M405" s="96"/>
      <c r="N405" s="96"/>
      <c r="O405" s="96"/>
      <c r="P405" s="96"/>
      <c r="Q405" s="96"/>
      <c r="R405" s="96"/>
      <c r="S405" s="96"/>
      <c r="T405" s="96"/>
      <c r="U405" s="96"/>
      <c r="V405" s="96"/>
      <c r="W405" s="82"/>
      <c r="X405" s="82"/>
      <c r="Y405" s="82"/>
      <c r="Z405" s="82"/>
    </row>
    <row r="406">
      <c r="I406" s="96"/>
      <c r="J406" s="96"/>
      <c r="K406" s="96"/>
      <c r="L406" s="96"/>
      <c r="M406" s="96"/>
      <c r="N406" s="96"/>
      <c r="O406" s="96"/>
      <c r="P406" s="96"/>
      <c r="Q406" s="96"/>
      <c r="R406" s="96"/>
      <c r="S406" s="96"/>
      <c r="T406" s="96"/>
      <c r="U406" s="96"/>
      <c r="V406" s="96"/>
      <c r="W406" s="82"/>
      <c r="X406" s="82"/>
      <c r="Y406" s="82"/>
      <c r="Z406" s="82"/>
    </row>
    <row r="407">
      <c r="I407" s="96"/>
      <c r="J407" s="96"/>
      <c r="K407" s="96"/>
      <c r="L407" s="96"/>
      <c r="M407" s="96"/>
      <c r="N407" s="96"/>
      <c r="O407" s="96"/>
      <c r="P407" s="96"/>
      <c r="Q407" s="96"/>
      <c r="R407" s="96"/>
      <c r="S407" s="96"/>
      <c r="T407" s="96"/>
      <c r="U407" s="96"/>
      <c r="V407" s="96"/>
      <c r="W407" s="82"/>
      <c r="X407" s="82"/>
      <c r="Y407" s="82"/>
      <c r="Z407" s="82"/>
    </row>
    <row r="408">
      <c r="I408" s="96"/>
      <c r="J408" s="96"/>
      <c r="K408" s="96"/>
      <c r="L408" s="96"/>
      <c r="M408" s="96"/>
      <c r="N408" s="96"/>
      <c r="O408" s="96"/>
      <c r="P408" s="96"/>
      <c r="Q408" s="96"/>
      <c r="R408" s="96"/>
      <c r="S408" s="96"/>
      <c r="T408" s="96"/>
      <c r="U408" s="96"/>
      <c r="V408" s="96"/>
      <c r="W408" s="82"/>
      <c r="X408" s="82"/>
      <c r="Y408" s="82"/>
      <c r="Z408" s="82"/>
    </row>
    <row r="409">
      <c r="I409" s="96"/>
      <c r="J409" s="96"/>
      <c r="K409" s="96"/>
      <c r="L409" s="96"/>
      <c r="M409" s="96"/>
      <c r="N409" s="96"/>
      <c r="O409" s="96"/>
      <c r="P409" s="96"/>
      <c r="Q409" s="96"/>
      <c r="R409" s="96"/>
      <c r="S409" s="96"/>
      <c r="T409" s="96"/>
      <c r="U409" s="96"/>
      <c r="V409" s="96"/>
      <c r="W409" s="82"/>
      <c r="X409" s="82"/>
      <c r="Y409" s="82"/>
      <c r="Z409" s="82"/>
    </row>
    <row r="410">
      <c r="I410" s="96"/>
      <c r="J410" s="96"/>
      <c r="K410" s="96"/>
      <c r="L410" s="96"/>
      <c r="M410" s="96"/>
      <c r="N410" s="96"/>
      <c r="O410" s="96"/>
      <c r="P410" s="96"/>
      <c r="Q410" s="96"/>
      <c r="R410" s="96"/>
      <c r="S410" s="96"/>
      <c r="T410" s="96"/>
      <c r="U410" s="96"/>
      <c r="V410" s="96"/>
      <c r="W410" s="82"/>
      <c r="X410" s="82"/>
      <c r="Y410" s="82"/>
      <c r="Z410" s="82"/>
    </row>
    <row r="411">
      <c r="I411" s="96"/>
      <c r="J411" s="96"/>
      <c r="K411" s="96"/>
      <c r="L411" s="96"/>
      <c r="M411" s="96"/>
      <c r="N411" s="96"/>
      <c r="O411" s="96"/>
      <c r="P411" s="96"/>
      <c r="Q411" s="96"/>
      <c r="R411" s="96"/>
      <c r="S411" s="96"/>
      <c r="T411" s="96"/>
      <c r="U411" s="96"/>
      <c r="V411" s="96"/>
      <c r="W411" s="82"/>
      <c r="X411" s="82"/>
      <c r="Y411" s="82"/>
      <c r="Z411" s="82"/>
    </row>
    <row r="412">
      <c r="I412" s="96"/>
      <c r="J412" s="96"/>
      <c r="K412" s="96"/>
      <c r="L412" s="96"/>
      <c r="M412" s="96"/>
      <c r="N412" s="96"/>
      <c r="O412" s="96"/>
      <c r="P412" s="96"/>
      <c r="Q412" s="96"/>
      <c r="R412" s="96"/>
      <c r="S412" s="96"/>
      <c r="T412" s="96"/>
      <c r="U412" s="96"/>
      <c r="V412" s="96"/>
      <c r="W412" s="82"/>
      <c r="X412" s="82"/>
      <c r="Y412" s="82"/>
      <c r="Z412" s="82"/>
    </row>
    <row r="413">
      <c r="I413" s="96"/>
      <c r="J413" s="96"/>
      <c r="K413" s="96"/>
      <c r="L413" s="96"/>
      <c r="M413" s="96"/>
      <c r="N413" s="96"/>
      <c r="O413" s="96"/>
      <c r="P413" s="96"/>
      <c r="Q413" s="96"/>
      <c r="R413" s="96"/>
      <c r="S413" s="96"/>
      <c r="T413" s="96"/>
      <c r="U413" s="96"/>
      <c r="V413" s="96"/>
      <c r="W413" s="82"/>
      <c r="X413" s="82"/>
      <c r="Y413" s="82"/>
      <c r="Z413" s="82"/>
    </row>
    <row r="414">
      <c r="I414" s="96"/>
      <c r="J414" s="96"/>
      <c r="K414" s="96"/>
      <c r="L414" s="96"/>
      <c r="M414" s="96"/>
      <c r="N414" s="96"/>
      <c r="O414" s="96"/>
      <c r="P414" s="96"/>
      <c r="Q414" s="96"/>
      <c r="R414" s="96"/>
      <c r="S414" s="96"/>
      <c r="T414" s="96"/>
      <c r="U414" s="96"/>
      <c r="V414" s="96"/>
      <c r="W414" s="82"/>
      <c r="X414" s="82"/>
      <c r="Y414" s="82"/>
      <c r="Z414" s="82"/>
    </row>
    <row r="415">
      <c r="I415" s="96"/>
      <c r="J415" s="96"/>
      <c r="K415" s="96"/>
      <c r="L415" s="96"/>
      <c r="M415" s="96"/>
      <c r="N415" s="96"/>
      <c r="O415" s="96"/>
      <c r="P415" s="96"/>
      <c r="Q415" s="96"/>
      <c r="R415" s="96"/>
      <c r="S415" s="96"/>
      <c r="T415" s="96"/>
      <c r="U415" s="96"/>
      <c r="V415" s="96"/>
      <c r="W415" s="82"/>
      <c r="X415" s="82"/>
      <c r="Y415" s="82"/>
      <c r="Z415" s="82"/>
    </row>
    <row r="416">
      <c r="I416" s="96"/>
      <c r="J416" s="96"/>
      <c r="K416" s="96"/>
      <c r="L416" s="96"/>
      <c r="M416" s="96"/>
      <c r="N416" s="96"/>
      <c r="O416" s="96"/>
      <c r="P416" s="96"/>
      <c r="Q416" s="96"/>
      <c r="R416" s="96"/>
      <c r="S416" s="96"/>
      <c r="T416" s="96"/>
      <c r="U416" s="96"/>
      <c r="V416" s="96"/>
      <c r="W416" s="82"/>
      <c r="X416" s="82"/>
      <c r="Y416" s="82"/>
      <c r="Z416" s="82"/>
    </row>
    <row r="417">
      <c r="I417" s="96"/>
      <c r="J417" s="96"/>
      <c r="K417" s="96"/>
      <c r="L417" s="96"/>
      <c r="M417" s="96"/>
      <c r="N417" s="96"/>
      <c r="O417" s="96"/>
      <c r="P417" s="96"/>
      <c r="Q417" s="96"/>
      <c r="R417" s="96"/>
      <c r="S417" s="96"/>
      <c r="T417" s="96"/>
      <c r="U417" s="96"/>
      <c r="V417" s="96"/>
      <c r="W417" s="82"/>
      <c r="X417" s="82"/>
      <c r="Y417" s="82"/>
      <c r="Z417" s="82"/>
    </row>
    <row r="418">
      <c r="I418" s="96"/>
      <c r="J418" s="96"/>
      <c r="K418" s="96"/>
      <c r="L418" s="96"/>
      <c r="M418" s="96"/>
      <c r="N418" s="96"/>
      <c r="O418" s="96"/>
      <c r="P418" s="96"/>
      <c r="Q418" s="96"/>
      <c r="R418" s="96"/>
      <c r="S418" s="96"/>
      <c r="T418" s="96"/>
      <c r="U418" s="96"/>
      <c r="V418" s="96"/>
      <c r="W418" s="82"/>
      <c r="X418" s="82"/>
      <c r="Y418" s="82"/>
      <c r="Z418" s="82"/>
    </row>
    <row r="419">
      <c r="I419" s="96"/>
      <c r="J419" s="96"/>
      <c r="K419" s="96"/>
      <c r="L419" s="96"/>
      <c r="M419" s="96"/>
      <c r="N419" s="96"/>
      <c r="O419" s="96"/>
      <c r="P419" s="96"/>
      <c r="Q419" s="96"/>
      <c r="R419" s="96"/>
      <c r="S419" s="96"/>
      <c r="T419" s="96"/>
      <c r="U419" s="96"/>
      <c r="V419" s="96"/>
      <c r="W419" s="82"/>
      <c r="X419" s="82"/>
      <c r="Y419" s="82"/>
      <c r="Z419" s="82"/>
    </row>
    <row r="420">
      <c r="I420" s="96"/>
      <c r="J420" s="96"/>
      <c r="K420" s="96"/>
      <c r="L420" s="96"/>
      <c r="M420" s="96"/>
      <c r="N420" s="96"/>
      <c r="O420" s="96"/>
      <c r="P420" s="96"/>
      <c r="Q420" s="96"/>
      <c r="R420" s="96"/>
      <c r="S420" s="96"/>
      <c r="T420" s="96"/>
      <c r="U420" s="96"/>
      <c r="V420" s="96"/>
      <c r="W420" s="82"/>
      <c r="X420" s="82"/>
      <c r="Y420" s="82"/>
      <c r="Z420" s="82"/>
    </row>
    <row r="421">
      <c r="I421" s="96"/>
      <c r="J421" s="96"/>
      <c r="K421" s="96"/>
      <c r="L421" s="96"/>
      <c r="M421" s="96"/>
      <c r="N421" s="96"/>
      <c r="O421" s="96"/>
      <c r="P421" s="96"/>
      <c r="Q421" s="96"/>
      <c r="R421" s="96"/>
      <c r="S421" s="96"/>
      <c r="T421" s="96"/>
      <c r="U421" s="96"/>
      <c r="V421" s="96"/>
      <c r="W421" s="82"/>
      <c r="X421" s="82"/>
      <c r="Y421" s="82"/>
      <c r="Z421" s="82"/>
    </row>
    <row r="422">
      <c r="I422" s="96"/>
      <c r="J422" s="96"/>
      <c r="K422" s="96"/>
      <c r="L422" s="96"/>
      <c r="M422" s="96"/>
      <c r="N422" s="96"/>
      <c r="O422" s="96"/>
      <c r="P422" s="96"/>
      <c r="Q422" s="96"/>
      <c r="R422" s="96"/>
      <c r="S422" s="96"/>
      <c r="T422" s="96"/>
      <c r="U422" s="96"/>
      <c r="V422" s="96"/>
      <c r="W422" s="82"/>
      <c r="X422" s="82"/>
      <c r="Y422" s="82"/>
      <c r="Z422" s="82"/>
    </row>
    <row r="423">
      <c r="I423" s="96"/>
      <c r="J423" s="96"/>
      <c r="K423" s="96"/>
      <c r="L423" s="96"/>
      <c r="M423" s="96"/>
      <c r="N423" s="96"/>
      <c r="O423" s="96"/>
      <c r="P423" s="96"/>
      <c r="Q423" s="96"/>
      <c r="R423" s="96"/>
      <c r="S423" s="96"/>
      <c r="T423" s="96"/>
      <c r="U423" s="96"/>
      <c r="V423" s="96"/>
      <c r="W423" s="82"/>
      <c r="X423" s="82"/>
      <c r="Y423" s="82"/>
      <c r="Z423" s="82"/>
    </row>
    <row r="424">
      <c r="I424" s="96"/>
      <c r="J424" s="96"/>
      <c r="K424" s="96"/>
      <c r="L424" s="96"/>
      <c r="M424" s="96"/>
      <c r="N424" s="96"/>
      <c r="O424" s="96"/>
      <c r="P424" s="96"/>
      <c r="Q424" s="96"/>
      <c r="R424" s="96"/>
      <c r="S424" s="96"/>
      <c r="T424" s="96"/>
      <c r="U424" s="96"/>
      <c r="V424" s="96"/>
      <c r="W424" s="82"/>
      <c r="X424" s="82"/>
      <c r="Y424" s="82"/>
      <c r="Z424" s="82"/>
    </row>
    <row r="425">
      <c r="I425" s="96"/>
      <c r="J425" s="96"/>
      <c r="K425" s="96"/>
      <c r="L425" s="96"/>
      <c r="M425" s="96"/>
      <c r="N425" s="96"/>
      <c r="O425" s="96"/>
      <c r="P425" s="96"/>
      <c r="Q425" s="96"/>
      <c r="R425" s="96"/>
      <c r="S425" s="96"/>
      <c r="T425" s="96"/>
      <c r="U425" s="96"/>
      <c r="V425" s="96"/>
      <c r="W425" s="82"/>
      <c r="X425" s="82"/>
      <c r="Y425" s="82"/>
      <c r="Z425" s="82"/>
    </row>
    <row r="426">
      <c r="I426" s="96"/>
      <c r="J426" s="96"/>
      <c r="K426" s="96"/>
      <c r="L426" s="96"/>
      <c r="M426" s="96"/>
      <c r="N426" s="96"/>
      <c r="O426" s="96"/>
      <c r="P426" s="96"/>
      <c r="Q426" s="96"/>
      <c r="R426" s="96"/>
      <c r="S426" s="96"/>
      <c r="T426" s="96"/>
      <c r="U426" s="96"/>
      <c r="V426" s="96"/>
      <c r="W426" s="82"/>
      <c r="X426" s="82"/>
      <c r="Y426" s="82"/>
      <c r="Z426" s="82"/>
    </row>
    <row r="427">
      <c r="I427" s="96"/>
      <c r="J427" s="96"/>
      <c r="K427" s="96"/>
      <c r="L427" s="96"/>
      <c r="M427" s="96"/>
      <c r="N427" s="96"/>
      <c r="O427" s="96"/>
      <c r="P427" s="96"/>
      <c r="Q427" s="96"/>
      <c r="R427" s="96"/>
      <c r="S427" s="96"/>
      <c r="T427" s="96"/>
      <c r="U427" s="96"/>
      <c r="V427" s="96"/>
      <c r="W427" s="82"/>
      <c r="X427" s="82"/>
      <c r="Y427" s="82"/>
      <c r="Z427" s="82"/>
    </row>
    <row r="428">
      <c r="I428" s="96"/>
      <c r="J428" s="96"/>
      <c r="K428" s="96"/>
      <c r="L428" s="96"/>
      <c r="M428" s="96"/>
      <c r="N428" s="96"/>
      <c r="O428" s="96"/>
      <c r="P428" s="96"/>
      <c r="Q428" s="96"/>
      <c r="R428" s="96"/>
      <c r="S428" s="96"/>
      <c r="T428" s="96"/>
      <c r="U428" s="96"/>
      <c r="V428" s="96"/>
      <c r="W428" s="82"/>
      <c r="X428" s="82"/>
      <c r="Y428" s="82"/>
      <c r="Z428" s="82"/>
    </row>
    <row r="429">
      <c r="I429" s="96"/>
      <c r="J429" s="96"/>
      <c r="K429" s="96"/>
      <c r="L429" s="96"/>
      <c r="M429" s="96"/>
      <c r="N429" s="96"/>
      <c r="O429" s="96"/>
      <c r="P429" s="96"/>
      <c r="Q429" s="96"/>
      <c r="R429" s="96"/>
      <c r="S429" s="96"/>
      <c r="T429" s="96"/>
      <c r="U429" s="96"/>
      <c r="V429" s="96"/>
      <c r="W429" s="82"/>
      <c r="X429" s="82"/>
      <c r="Y429" s="82"/>
      <c r="Z429" s="82"/>
    </row>
    <row r="430">
      <c r="I430" s="96"/>
      <c r="J430" s="96"/>
      <c r="K430" s="96"/>
      <c r="L430" s="96"/>
      <c r="M430" s="96"/>
      <c r="N430" s="96"/>
      <c r="O430" s="96"/>
      <c r="P430" s="96"/>
      <c r="Q430" s="96"/>
      <c r="R430" s="96"/>
      <c r="S430" s="96"/>
      <c r="T430" s="96"/>
      <c r="U430" s="96"/>
      <c r="V430" s="96"/>
      <c r="W430" s="82"/>
      <c r="X430" s="82"/>
      <c r="Y430" s="82"/>
      <c r="Z430" s="82"/>
    </row>
    <row r="431">
      <c r="I431" s="96"/>
      <c r="J431" s="96"/>
      <c r="K431" s="96"/>
      <c r="L431" s="96"/>
      <c r="M431" s="96"/>
      <c r="N431" s="96"/>
      <c r="O431" s="96"/>
      <c r="P431" s="96"/>
      <c r="Q431" s="96"/>
      <c r="R431" s="96"/>
      <c r="S431" s="96"/>
      <c r="T431" s="96"/>
      <c r="U431" s="96"/>
      <c r="V431" s="96"/>
      <c r="W431" s="82"/>
      <c r="X431" s="82"/>
      <c r="Y431" s="82"/>
      <c r="Z431" s="82"/>
    </row>
    <row r="432">
      <c r="I432" s="96"/>
      <c r="J432" s="96"/>
      <c r="K432" s="96"/>
      <c r="L432" s="96"/>
      <c r="M432" s="96"/>
      <c r="N432" s="96"/>
      <c r="O432" s="96"/>
      <c r="P432" s="96"/>
      <c r="Q432" s="96"/>
      <c r="R432" s="96"/>
      <c r="S432" s="96"/>
      <c r="T432" s="96"/>
      <c r="U432" s="96"/>
      <c r="V432" s="96"/>
      <c r="W432" s="82"/>
      <c r="X432" s="82"/>
      <c r="Y432" s="82"/>
      <c r="Z432" s="82"/>
    </row>
    <row r="433">
      <c r="I433" s="96"/>
      <c r="J433" s="96"/>
      <c r="K433" s="96"/>
      <c r="L433" s="96"/>
      <c r="M433" s="96"/>
      <c r="N433" s="96"/>
      <c r="O433" s="96"/>
      <c r="P433" s="96"/>
      <c r="Q433" s="96"/>
      <c r="R433" s="96"/>
      <c r="S433" s="96"/>
      <c r="T433" s="96"/>
      <c r="U433" s="96"/>
      <c r="V433" s="96"/>
      <c r="W433" s="82"/>
      <c r="X433" s="82"/>
      <c r="Y433" s="82"/>
      <c r="Z433" s="82"/>
    </row>
    <row r="434">
      <c r="I434" s="96"/>
      <c r="J434" s="96"/>
      <c r="K434" s="96"/>
      <c r="L434" s="96"/>
      <c r="M434" s="96"/>
      <c r="N434" s="96"/>
      <c r="O434" s="96"/>
      <c r="P434" s="96"/>
      <c r="Q434" s="96"/>
      <c r="R434" s="96"/>
      <c r="S434" s="96"/>
      <c r="T434" s="96"/>
      <c r="U434" s="96"/>
      <c r="V434" s="96"/>
      <c r="W434" s="82"/>
      <c r="X434" s="82"/>
      <c r="Y434" s="82"/>
      <c r="Z434" s="82"/>
    </row>
    <row r="435">
      <c r="I435" s="96"/>
      <c r="J435" s="96"/>
      <c r="K435" s="96"/>
      <c r="L435" s="96"/>
      <c r="M435" s="96"/>
      <c r="N435" s="96"/>
      <c r="O435" s="96"/>
      <c r="P435" s="96"/>
      <c r="Q435" s="96"/>
      <c r="R435" s="96"/>
      <c r="S435" s="96"/>
      <c r="T435" s="96"/>
      <c r="U435" s="96"/>
      <c r="V435" s="96"/>
      <c r="W435" s="82"/>
      <c r="X435" s="82"/>
      <c r="Y435" s="82"/>
      <c r="Z435" s="82"/>
    </row>
    <row r="436">
      <c r="I436" s="96"/>
      <c r="J436" s="96"/>
      <c r="K436" s="96"/>
      <c r="L436" s="96"/>
      <c r="M436" s="96"/>
      <c r="N436" s="96"/>
      <c r="O436" s="96"/>
      <c r="P436" s="96"/>
      <c r="Q436" s="96"/>
      <c r="R436" s="96"/>
      <c r="S436" s="96"/>
      <c r="T436" s="96"/>
      <c r="U436" s="96"/>
      <c r="V436" s="96"/>
      <c r="W436" s="82"/>
      <c r="X436" s="82"/>
      <c r="Y436" s="82"/>
      <c r="Z436" s="82"/>
    </row>
    <row r="437">
      <c r="I437" s="96"/>
      <c r="J437" s="96"/>
      <c r="K437" s="96"/>
      <c r="L437" s="96"/>
      <c r="M437" s="96"/>
      <c r="N437" s="96"/>
      <c r="O437" s="96"/>
      <c r="P437" s="96"/>
      <c r="Q437" s="96"/>
      <c r="R437" s="96"/>
      <c r="S437" s="96"/>
      <c r="T437" s="96"/>
      <c r="U437" s="96"/>
      <c r="V437" s="96"/>
      <c r="W437" s="82"/>
      <c r="X437" s="82"/>
      <c r="Y437" s="82"/>
      <c r="Z437" s="82"/>
    </row>
    <row r="438">
      <c r="I438" s="96"/>
      <c r="J438" s="96"/>
      <c r="K438" s="96"/>
      <c r="L438" s="96"/>
      <c r="M438" s="96"/>
      <c r="N438" s="96"/>
      <c r="O438" s="96"/>
      <c r="P438" s="96"/>
      <c r="Q438" s="96"/>
      <c r="R438" s="96"/>
      <c r="S438" s="96"/>
      <c r="T438" s="96"/>
      <c r="U438" s="96"/>
      <c r="V438" s="96"/>
      <c r="W438" s="82"/>
      <c r="X438" s="82"/>
      <c r="Y438" s="82"/>
      <c r="Z438" s="82"/>
    </row>
    <row r="439">
      <c r="I439" s="96"/>
      <c r="J439" s="96"/>
      <c r="K439" s="96"/>
      <c r="L439" s="96"/>
      <c r="M439" s="96"/>
      <c r="N439" s="96"/>
      <c r="O439" s="96"/>
      <c r="P439" s="96"/>
      <c r="Q439" s="96"/>
      <c r="R439" s="96"/>
      <c r="S439" s="96"/>
      <c r="T439" s="96"/>
      <c r="U439" s="96"/>
      <c r="V439" s="96"/>
      <c r="W439" s="82"/>
      <c r="X439" s="82"/>
      <c r="Y439" s="82"/>
      <c r="Z439" s="82"/>
    </row>
    <row r="440">
      <c r="I440" s="96"/>
      <c r="J440" s="96"/>
      <c r="K440" s="96"/>
      <c r="L440" s="96"/>
      <c r="M440" s="96"/>
      <c r="N440" s="96"/>
      <c r="O440" s="96"/>
      <c r="P440" s="96"/>
      <c r="Q440" s="96"/>
      <c r="R440" s="96"/>
      <c r="S440" s="96"/>
      <c r="T440" s="96"/>
      <c r="U440" s="96"/>
      <c r="V440" s="96"/>
      <c r="W440" s="82"/>
      <c r="X440" s="82"/>
      <c r="Y440" s="82"/>
      <c r="Z440" s="82"/>
    </row>
    <row r="441">
      <c r="I441" s="96"/>
      <c r="J441" s="96"/>
      <c r="K441" s="96"/>
      <c r="L441" s="96"/>
      <c r="M441" s="96"/>
      <c r="N441" s="96"/>
      <c r="O441" s="96"/>
      <c r="P441" s="96"/>
      <c r="Q441" s="96"/>
      <c r="R441" s="96"/>
      <c r="S441" s="96"/>
      <c r="T441" s="96"/>
      <c r="U441" s="96"/>
      <c r="V441" s="96"/>
      <c r="W441" s="82"/>
      <c r="X441" s="82"/>
      <c r="Y441" s="82"/>
      <c r="Z441" s="82"/>
    </row>
    <row r="442">
      <c r="I442" s="96"/>
      <c r="J442" s="96"/>
      <c r="K442" s="96"/>
      <c r="L442" s="96"/>
      <c r="M442" s="96"/>
      <c r="N442" s="96"/>
      <c r="O442" s="96"/>
      <c r="P442" s="96"/>
      <c r="Q442" s="96"/>
      <c r="R442" s="96"/>
      <c r="S442" s="96"/>
      <c r="T442" s="96"/>
      <c r="U442" s="96"/>
      <c r="V442" s="96"/>
      <c r="W442" s="82"/>
      <c r="X442" s="82"/>
      <c r="Y442" s="82"/>
      <c r="Z442" s="82"/>
    </row>
    <row r="443">
      <c r="I443" s="96"/>
      <c r="J443" s="96"/>
      <c r="K443" s="96"/>
      <c r="L443" s="96"/>
      <c r="M443" s="96"/>
      <c r="N443" s="96"/>
      <c r="O443" s="96"/>
      <c r="P443" s="96"/>
      <c r="Q443" s="96"/>
      <c r="R443" s="96"/>
      <c r="S443" s="96"/>
      <c r="T443" s="96"/>
      <c r="U443" s="96"/>
      <c r="V443" s="96"/>
      <c r="W443" s="82"/>
      <c r="X443" s="82"/>
      <c r="Y443" s="82"/>
      <c r="Z443" s="82"/>
    </row>
    <row r="444">
      <c r="I444" s="96"/>
      <c r="J444" s="96"/>
      <c r="K444" s="96"/>
      <c r="L444" s="96"/>
      <c r="M444" s="96"/>
      <c r="N444" s="96"/>
      <c r="O444" s="96"/>
      <c r="P444" s="96"/>
      <c r="Q444" s="96"/>
      <c r="R444" s="96"/>
      <c r="S444" s="96"/>
      <c r="T444" s="96"/>
      <c r="U444" s="96"/>
      <c r="V444" s="96"/>
      <c r="W444" s="82"/>
      <c r="X444" s="82"/>
      <c r="Y444" s="82"/>
      <c r="Z444" s="82"/>
    </row>
    <row r="445">
      <c r="I445" s="96"/>
      <c r="J445" s="96"/>
      <c r="K445" s="96"/>
      <c r="L445" s="96"/>
      <c r="M445" s="96"/>
      <c r="N445" s="96"/>
      <c r="O445" s="96"/>
      <c r="P445" s="96"/>
      <c r="Q445" s="96"/>
      <c r="R445" s="96"/>
      <c r="S445" s="96"/>
      <c r="T445" s="96"/>
      <c r="U445" s="96"/>
      <c r="V445" s="96"/>
      <c r="W445" s="82"/>
      <c r="X445" s="82"/>
      <c r="Y445" s="82"/>
      <c r="Z445" s="82"/>
    </row>
    <row r="446">
      <c r="I446" s="96"/>
      <c r="J446" s="96"/>
      <c r="K446" s="96"/>
      <c r="L446" s="96"/>
      <c r="M446" s="96"/>
      <c r="N446" s="96"/>
      <c r="O446" s="96"/>
      <c r="P446" s="96"/>
      <c r="Q446" s="96"/>
      <c r="R446" s="96"/>
      <c r="S446" s="96"/>
      <c r="T446" s="96"/>
      <c r="U446" s="96"/>
      <c r="V446" s="96"/>
      <c r="W446" s="82"/>
      <c r="X446" s="82"/>
      <c r="Y446" s="82"/>
      <c r="Z446" s="82"/>
    </row>
    <row r="447">
      <c r="I447" s="96"/>
      <c r="J447" s="96"/>
      <c r="K447" s="96"/>
      <c r="L447" s="96"/>
      <c r="M447" s="96"/>
      <c r="N447" s="96"/>
      <c r="O447" s="96"/>
      <c r="P447" s="96"/>
      <c r="Q447" s="96"/>
      <c r="R447" s="96"/>
      <c r="S447" s="96"/>
      <c r="T447" s="96"/>
      <c r="U447" s="96"/>
      <c r="V447" s="96"/>
      <c r="W447" s="82"/>
      <c r="X447" s="82"/>
      <c r="Y447" s="82"/>
      <c r="Z447" s="82"/>
    </row>
    <row r="448">
      <c r="I448" s="96"/>
      <c r="J448" s="96"/>
      <c r="K448" s="96"/>
      <c r="L448" s="96"/>
      <c r="M448" s="96"/>
      <c r="N448" s="96"/>
      <c r="O448" s="96"/>
      <c r="P448" s="96"/>
      <c r="Q448" s="96"/>
      <c r="R448" s="96"/>
      <c r="S448" s="96"/>
      <c r="T448" s="96"/>
      <c r="U448" s="96"/>
      <c r="V448" s="96"/>
      <c r="W448" s="82"/>
      <c r="X448" s="82"/>
      <c r="Y448" s="82"/>
      <c r="Z448" s="82"/>
    </row>
    <row r="449">
      <c r="I449" s="96"/>
      <c r="J449" s="96"/>
      <c r="K449" s="96"/>
      <c r="L449" s="96"/>
      <c r="M449" s="96"/>
      <c r="N449" s="96"/>
      <c r="O449" s="96"/>
      <c r="P449" s="96"/>
      <c r="Q449" s="96"/>
      <c r="R449" s="96"/>
      <c r="S449" s="96"/>
      <c r="T449" s="96"/>
      <c r="U449" s="96"/>
      <c r="V449" s="96"/>
      <c r="W449" s="82"/>
      <c r="X449" s="82"/>
      <c r="Y449" s="82"/>
      <c r="Z449" s="82"/>
    </row>
    <row r="450">
      <c r="I450" s="96"/>
      <c r="J450" s="96"/>
      <c r="K450" s="96"/>
      <c r="L450" s="96"/>
      <c r="M450" s="96"/>
      <c r="N450" s="96"/>
      <c r="O450" s="96"/>
      <c r="P450" s="96"/>
      <c r="Q450" s="96"/>
      <c r="R450" s="96"/>
      <c r="S450" s="96"/>
      <c r="T450" s="96"/>
      <c r="U450" s="96"/>
      <c r="V450" s="96"/>
      <c r="W450" s="82"/>
      <c r="X450" s="82"/>
      <c r="Y450" s="82"/>
      <c r="Z450" s="82"/>
    </row>
    <row r="451">
      <c r="I451" s="96"/>
      <c r="J451" s="96"/>
      <c r="K451" s="96"/>
      <c r="L451" s="96"/>
      <c r="M451" s="96"/>
      <c r="N451" s="96"/>
      <c r="O451" s="96"/>
      <c r="P451" s="96"/>
      <c r="Q451" s="96"/>
      <c r="R451" s="96"/>
      <c r="S451" s="96"/>
      <c r="T451" s="96"/>
      <c r="U451" s="96"/>
      <c r="V451" s="96"/>
      <c r="W451" s="82"/>
      <c r="X451" s="82"/>
      <c r="Y451" s="82"/>
      <c r="Z451" s="82"/>
    </row>
    <row r="452">
      <c r="I452" s="96"/>
      <c r="J452" s="96"/>
      <c r="K452" s="96"/>
      <c r="L452" s="96"/>
      <c r="M452" s="96"/>
      <c r="N452" s="96"/>
      <c r="O452" s="96"/>
      <c r="P452" s="96"/>
      <c r="Q452" s="96"/>
      <c r="R452" s="96"/>
      <c r="S452" s="96"/>
      <c r="T452" s="96"/>
      <c r="U452" s="96"/>
      <c r="V452" s="96"/>
      <c r="W452" s="82"/>
      <c r="X452" s="82"/>
      <c r="Y452" s="82"/>
      <c r="Z452" s="82"/>
    </row>
    <row r="453">
      <c r="I453" s="96"/>
      <c r="J453" s="96"/>
      <c r="K453" s="96"/>
      <c r="L453" s="96"/>
      <c r="M453" s="96"/>
      <c r="N453" s="96"/>
      <c r="O453" s="96"/>
      <c r="P453" s="96"/>
      <c r="Q453" s="96"/>
      <c r="R453" s="96"/>
      <c r="S453" s="96"/>
      <c r="T453" s="96"/>
      <c r="U453" s="96"/>
      <c r="V453" s="96"/>
      <c r="W453" s="82"/>
      <c r="X453" s="82"/>
      <c r="Y453" s="82"/>
      <c r="Z453" s="82"/>
    </row>
    <row r="454">
      <c r="I454" s="96"/>
      <c r="J454" s="96"/>
      <c r="K454" s="96"/>
      <c r="L454" s="96"/>
      <c r="M454" s="96"/>
      <c r="N454" s="96"/>
      <c r="O454" s="96"/>
      <c r="P454" s="96"/>
      <c r="Q454" s="96"/>
      <c r="R454" s="96"/>
      <c r="S454" s="96"/>
      <c r="T454" s="96"/>
      <c r="U454" s="96"/>
      <c r="V454" s="96"/>
      <c r="W454" s="82"/>
      <c r="X454" s="82"/>
      <c r="Y454" s="82"/>
      <c r="Z454" s="82"/>
    </row>
    <row r="455">
      <c r="I455" s="96"/>
      <c r="J455" s="96"/>
      <c r="K455" s="96"/>
      <c r="L455" s="96"/>
      <c r="M455" s="96"/>
      <c r="N455" s="96"/>
      <c r="O455" s="96"/>
      <c r="P455" s="96"/>
      <c r="Q455" s="96"/>
      <c r="R455" s="96"/>
      <c r="S455" s="96"/>
      <c r="T455" s="96"/>
      <c r="U455" s="96"/>
      <c r="V455" s="96"/>
      <c r="W455" s="82"/>
      <c r="X455" s="82"/>
      <c r="Y455" s="82"/>
      <c r="Z455" s="82"/>
    </row>
    <row r="456">
      <c r="I456" s="96"/>
      <c r="J456" s="96"/>
      <c r="K456" s="96"/>
      <c r="L456" s="96"/>
      <c r="M456" s="96"/>
      <c r="N456" s="96"/>
      <c r="O456" s="96"/>
      <c r="P456" s="96"/>
      <c r="Q456" s="96"/>
      <c r="R456" s="96"/>
      <c r="S456" s="96"/>
      <c r="T456" s="96"/>
      <c r="U456" s="96"/>
      <c r="V456" s="96"/>
      <c r="W456" s="82"/>
      <c r="X456" s="82"/>
      <c r="Y456" s="82"/>
      <c r="Z456" s="82"/>
    </row>
    <row r="457">
      <c r="I457" s="96"/>
      <c r="J457" s="96"/>
      <c r="K457" s="96"/>
      <c r="L457" s="96"/>
      <c r="M457" s="96"/>
      <c r="N457" s="96"/>
      <c r="O457" s="96"/>
      <c r="P457" s="96"/>
      <c r="Q457" s="96"/>
      <c r="R457" s="96"/>
      <c r="S457" s="96"/>
      <c r="T457" s="96"/>
      <c r="U457" s="96"/>
      <c r="V457" s="96"/>
      <c r="W457" s="82"/>
      <c r="X457" s="82"/>
      <c r="Y457" s="82"/>
      <c r="Z457" s="82"/>
    </row>
    <row r="458">
      <c r="I458" s="96"/>
      <c r="J458" s="96"/>
      <c r="K458" s="96"/>
      <c r="L458" s="96"/>
      <c r="M458" s="96"/>
      <c r="N458" s="96"/>
      <c r="O458" s="96"/>
      <c r="P458" s="96"/>
      <c r="Q458" s="96"/>
      <c r="R458" s="96"/>
      <c r="S458" s="96"/>
      <c r="T458" s="96"/>
      <c r="U458" s="96"/>
      <c r="V458" s="96"/>
      <c r="W458" s="82"/>
      <c r="X458" s="82"/>
      <c r="Y458" s="82"/>
      <c r="Z458" s="82"/>
    </row>
    <row r="459">
      <c r="I459" s="96"/>
      <c r="J459" s="96"/>
      <c r="K459" s="96"/>
      <c r="L459" s="96"/>
      <c r="M459" s="96"/>
      <c r="N459" s="96"/>
      <c r="O459" s="96"/>
      <c r="P459" s="96"/>
      <c r="Q459" s="96"/>
      <c r="R459" s="96"/>
      <c r="S459" s="96"/>
      <c r="T459" s="96"/>
      <c r="U459" s="96"/>
      <c r="V459" s="96"/>
      <c r="W459" s="82"/>
      <c r="X459" s="82"/>
      <c r="Y459" s="82"/>
      <c r="Z459" s="82"/>
    </row>
    <row r="460">
      <c r="I460" s="96"/>
      <c r="J460" s="96"/>
      <c r="K460" s="96"/>
      <c r="L460" s="96"/>
      <c r="M460" s="96"/>
      <c r="N460" s="96"/>
      <c r="O460" s="96"/>
      <c r="P460" s="96"/>
      <c r="Q460" s="96"/>
      <c r="R460" s="96"/>
      <c r="S460" s="96"/>
      <c r="T460" s="96"/>
      <c r="U460" s="96"/>
      <c r="V460" s="96"/>
      <c r="W460" s="82"/>
      <c r="X460" s="82"/>
      <c r="Y460" s="82"/>
      <c r="Z460" s="82"/>
    </row>
    <row r="461">
      <c r="I461" s="96"/>
      <c r="J461" s="96"/>
      <c r="K461" s="96"/>
      <c r="L461" s="96"/>
      <c r="M461" s="96"/>
      <c r="N461" s="96"/>
      <c r="O461" s="96"/>
      <c r="P461" s="96"/>
      <c r="Q461" s="96"/>
      <c r="R461" s="96"/>
      <c r="S461" s="96"/>
      <c r="T461" s="96"/>
      <c r="U461" s="96"/>
      <c r="V461" s="96"/>
      <c r="W461" s="82"/>
      <c r="X461" s="82"/>
      <c r="Y461" s="82"/>
      <c r="Z461" s="82"/>
    </row>
    <row r="462">
      <c r="I462" s="96"/>
      <c r="J462" s="96"/>
      <c r="K462" s="96"/>
      <c r="L462" s="96"/>
      <c r="M462" s="96"/>
      <c r="N462" s="96"/>
      <c r="O462" s="96"/>
      <c r="P462" s="96"/>
      <c r="Q462" s="96"/>
      <c r="R462" s="96"/>
      <c r="S462" s="96"/>
      <c r="T462" s="96"/>
      <c r="U462" s="96"/>
      <c r="V462" s="96"/>
      <c r="W462" s="82"/>
      <c r="X462" s="82"/>
      <c r="Y462" s="82"/>
      <c r="Z462" s="82"/>
    </row>
    <row r="463">
      <c r="I463" s="96"/>
      <c r="J463" s="96"/>
      <c r="K463" s="96"/>
      <c r="L463" s="96"/>
      <c r="M463" s="96"/>
      <c r="N463" s="96"/>
      <c r="O463" s="96"/>
      <c r="P463" s="96"/>
      <c r="Q463" s="96"/>
      <c r="R463" s="96"/>
      <c r="S463" s="96"/>
      <c r="T463" s="96"/>
      <c r="U463" s="96"/>
      <c r="V463" s="96"/>
      <c r="W463" s="82"/>
      <c r="X463" s="82"/>
      <c r="Y463" s="82"/>
      <c r="Z463" s="82"/>
    </row>
    <row r="464">
      <c r="I464" s="96"/>
      <c r="J464" s="96"/>
      <c r="K464" s="96"/>
      <c r="L464" s="96"/>
      <c r="M464" s="96"/>
      <c r="N464" s="96"/>
      <c r="O464" s="96"/>
      <c r="P464" s="96"/>
      <c r="Q464" s="96"/>
      <c r="R464" s="96"/>
      <c r="S464" s="96"/>
      <c r="T464" s="96"/>
      <c r="U464" s="96"/>
      <c r="V464" s="96"/>
      <c r="W464" s="82"/>
      <c r="X464" s="82"/>
      <c r="Y464" s="82"/>
      <c r="Z464" s="82"/>
    </row>
    <row r="465">
      <c r="I465" s="96"/>
      <c r="J465" s="96"/>
      <c r="K465" s="96"/>
      <c r="L465" s="96"/>
      <c r="M465" s="96"/>
      <c r="N465" s="96"/>
      <c r="O465" s="96"/>
      <c r="P465" s="96"/>
      <c r="Q465" s="96"/>
      <c r="R465" s="96"/>
      <c r="S465" s="96"/>
      <c r="T465" s="96"/>
      <c r="U465" s="96"/>
      <c r="V465" s="96"/>
      <c r="W465" s="82"/>
      <c r="X465" s="82"/>
      <c r="Y465" s="82"/>
      <c r="Z465" s="82"/>
    </row>
    <row r="466">
      <c r="I466" s="96"/>
      <c r="J466" s="96"/>
      <c r="K466" s="96"/>
      <c r="L466" s="96"/>
      <c r="M466" s="96"/>
      <c r="N466" s="96"/>
      <c r="O466" s="96"/>
      <c r="P466" s="96"/>
      <c r="Q466" s="96"/>
      <c r="R466" s="96"/>
      <c r="S466" s="96"/>
      <c r="T466" s="96"/>
      <c r="U466" s="96"/>
      <c r="V466" s="96"/>
      <c r="W466" s="82"/>
      <c r="X466" s="82"/>
      <c r="Y466" s="82"/>
      <c r="Z466" s="82"/>
    </row>
    <row r="467">
      <c r="I467" s="96"/>
      <c r="J467" s="96"/>
      <c r="K467" s="96"/>
      <c r="L467" s="96"/>
      <c r="M467" s="96"/>
      <c r="N467" s="96"/>
      <c r="O467" s="96"/>
      <c r="P467" s="96"/>
      <c r="Q467" s="96"/>
      <c r="R467" s="96"/>
      <c r="S467" s="96"/>
      <c r="T467" s="96"/>
      <c r="U467" s="96"/>
      <c r="V467" s="96"/>
      <c r="W467" s="82"/>
      <c r="X467" s="82"/>
      <c r="Y467" s="82"/>
      <c r="Z467" s="82"/>
    </row>
    <row r="468">
      <c r="I468" s="96"/>
      <c r="J468" s="96"/>
      <c r="K468" s="96"/>
      <c r="L468" s="96"/>
      <c r="M468" s="96"/>
      <c r="N468" s="96"/>
      <c r="O468" s="96"/>
      <c r="P468" s="96"/>
      <c r="Q468" s="96"/>
      <c r="R468" s="96"/>
      <c r="S468" s="96"/>
      <c r="T468" s="96"/>
      <c r="U468" s="96"/>
      <c r="V468" s="96"/>
      <c r="W468" s="82"/>
      <c r="X468" s="82"/>
      <c r="Y468" s="82"/>
      <c r="Z468" s="82"/>
    </row>
    <row r="469">
      <c r="I469" s="96"/>
      <c r="J469" s="96"/>
      <c r="K469" s="96"/>
      <c r="L469" s="96"/>
      <c r="M469" s="96"/>
      <c r="N469" s="96"/>
      <c r="O469" s="96"/>
      <c r="P469" s="96"/>
      <c r="Q469" s="96"/>
      <c r="R469" s="96"/>
      <c r="S469" s="96"/>
      <c r="T469" s="96"/>
      <c r="U469" s="96"/>
      <c r="V469" s="96"/>
      <c r="W469" s="82"/>
      <c r="X469" s="82"/>
      <c r="Y469" s="82"/>
      <c r="Z469" s="82"/>
    </row>
    <row r="470">
      <c r="I470" s="96"/>
      <c r="J470" s="96"/>
      <c r="K470" s="96"/>
      <c r="L470" s="96"/>
      <c r="M470" s="96"/>
      <c r="N470" s="96"/>
      <c r="O470" s="96"/>
      <c r="P470" s="96"/>
      <c r="Q470" s="96"/>
      <c r="R470" s="96"/>
      <c r="S470" s="96"/>
      <c r="T470" s="96"/>
      <c r="U470" s="96"/>
      <c r="V470" s="96"/>
      <c r="W470" s="82"/>
      <c r="X470" s="82"/>
      <c r="Y470" s="82"/>
      <c r="Z470" s="82"/>
    </row>
    <row r="471">
      <c r="I471" s="96"/>
      <c r="J471" s="96"/>
      <c r="K471" s="96"/>
      <c r="L471" s="96"/>
      <c r="M471" s="96"/>
      <c r="N471" s="96"/>
      <c r="O471" s="96"/>
      <c r="P471" s="96"/>
      <c r="Q471" s="96"/>
      <c r="R471" s="96"/>
      <c r="S471" s="96"/>
      <c r="T471" s="96"/>
      <c r="U471" s="96"/>
      <c r="V471" s="96"/>
      <c r="W471" s="82"/>
      <c r="X471" s="82"/>
      <c r="Y471" s="82"/>
      <c r="Z471" s="82"/>
    </row>
    <row r="472">
      <c r="I472" s="96"/>
      <c r="J472" s="96"/>
      <c r="K472" s="96"/>
      <c r="L472" s="96"/>
      <c r="M472" s="96"/>
      <c r="N472" s="96"/>
      <c r="O472" s="96"/>
      <c r="P472" s="96"/>
      <c r="Q472" s="96"/>
      <c r="R472" s="96"/>
      <c r="S472" s="96"/>
      <c r="T472" s="96"/>
      <c r="U472" s="96"/>
      <c r="V472" s="96"/>
      <c r="W472" s="82"/>
      <c r="X472" s="82"/>
      <c r="Y472" s="82"/>
      <c r="Z472" s="82"/>
    </row>
    <row r="473">
      <c r="I473" s="96"/>
      <c r="J473" s="96"/>
      <c r="K473" s="96"/>
      <c r="L473" s="96"/>
      <c r="M473" s="96"/>
      <c r="N473" s="96"/>
      <c r="O473" s="96"/>
      <c r="P473" s="96"/>
      <c r="Q473" s="96"/>
      <c r="R473" s="96"/>
      <c r="S473" s="96"/>
      <c r="T473" s="96"/>
      <c r="U473" s="96"/>
      <c r="V473" s="96"/>
      <c r="W473" s="82"/>
      <c r="X473" s="82"/>
      <c r="Y473" s="82"/>
      <c r="Z473" s="82"/>
    </row>
    <row r="474">
      <c r="I474" s="96"/>
      <c r="J474" s="96"/>
      <c r="K474" s="96"/>
      <c r="L474" s="96"/>
      <c r="M474" s="96"/>
      <c r="N474" s="96"/>
      <c r="O474" s="96"/>
      <c r="P474" s="96"/>
      <c r="Q474" s="96"/>
      <c r="R474" s="96"/>
      <c r="S474" s="96"/>
      <c r="T474" s="96"/>
      <c r="U474" s="96"/>
      <c r="V474" s="96"/>
      <c r="W474" s="82"/>
      <c r="X474" s="82"/>
      <c r="Y474" s="82"/>
      <c r="Z474" s="82"/>
    </row>
    <row r="475">
      <c r="I475" s="96"/>
      <c r="J475" s="96"/>
      <c r="K475" s="96"/>
      <c r="L475" s="96"/>
      <c r="M475" s="96"/>
      <c r="N475" s="96"/>
      <c r="O475" s="96"/>
      <c r="P475" s="96"/>
      <c r="Q475" s="96"/>
      <c r="R475" s="96"/>
      <c r="S475" s="96"/>
      <c r="T475" s="96"/>
      <c r="U475" s="96"/>
      <c r="V475" s="96"/>
      <c r="W475" s="82"/>
      <c r="X475" s="82"/>
      <c r="Y475" s="82"/>
      <c r="Z475" s="82"/>
    </row>
    <row r="476">
      <c r="I476" s="96"/>
      <c r="J476" s="96"/>
      <c r="K476" s="96"/>
      <c r="L476" s="96"/>
      <c r="M476" s="96"/>
      <c r="N476" s="96"/>
      <c r="O476" s="96"/>
      <c r="P476" s="96"/>
      <c r="Q476" s="96"/>
      <c r="R476" s="96"/>
      <c r="S476" s="96"/>
      <c r="T476" s="96"/>
      <c r="U476" s="96"/>
      <c r="V476" s="96"/>
      <c r="W476" s="82"/>
      <c r="X476" s="82"/>
      <c r="Y476" s="82"/>
      <c r="Z476" s="82"/>
    </row>
    <row r="477">
      <c r="I477" s="96"/>
      <c r="J477" s="96"/>
      <c r="K477" s="96"/>
      <c r="L477" s="96"/>
      <c r="M477" s="96"/>
      <c r="N477" s="96"/>
      <c r="O477" s="96"/>
      <c r="P477" s="96"/>
      <c r="Q477" s="96"/>
      <c r="R477" s="96"/>
      <c r="S477" s="96"/>
      <c r="T477" s="96"/>
      <c r="U477" s="96"/>
      <c r="V477" s="96"/>
      <c r="W477" s="82"/>
      <c r="X477" s="82"/>
      <c r="Y477" s="82"/>
      <c r="Z477" s="82"/>
    </row>
    <row r="478">
      <c r="I478" s="96"/>
      <c r="J478" s="96"/>
      <c r="K478" s="96"/>
      <c r="L478" s="96"/>
      <c r="M478" s="96"/>
      <c r="N478" s="96"/>
      <c r="O478" s="96"/>
      <c r="P478" s="96"/>
      <c r="Q478" s="96"/>
      <c r="R478" s="96"/>
      <c r="S478" s="96"/>
      <c r="T478" s="96"/>
      <c r="U478" s="96"/>
      <c r="V478" s="96"/>
      <c r="W478" s="82"/>
      <c r="X478" s="82"/>
      <c r="Y478" s="82"/>
      <c r="Z478" s="82"/>
    </row>
    <row r="479">
      <c r="I479" s="96"/>
      <c r="J479" s="96"/>
      <c r="K479" s="96"/>
      <c r="L479" s="96"/>
      <c r="M479" s="96"/>
      <c r="N479" s="96"/>
      <c r="O479" s="96"/>
      <c r="P479" s="96"/>
      <c r="Q479" s="96"/>
      <c r="R479" s="96"/>
      <c r="S479" s="96"/>
      <c r="T479" s="96"/>
      <c r="U479" s="96"/>
      <c r="V479" s="96"/>
      <c r="W479" s="82"/>
      <c r="X479" s="82"/>
      <c r="Y479" s="82"/>
      <c r="Z479" s="82"/>
    </row>
    <row r="480">
      <c r="I480" s="96"/>
      <c r="J480" s="96"/>
      <c r="K480" s="96"/>
      <c r="L480" s="96"/>
      <c r="M480" s="96"/>
      <c r="N480" s="96"/>
      <c r="O480" s="96"/>
      <c r="P480" s="96"/>
      <c r="Q480" s="96"/>
      <c r="R480" s="96"/>
      <c r="S480" s="96"/>
      <c r="T480" s="96"/>
      <c r="U480" s="96"/>
      <c r="V480" s="96"/>
      <c r="W480" s="82"/>
      <c r="X480" s="82"/>
      <c r="Y480" s="82"/>
      <c r="Z480" s="82"/>
    </row>
    <row r="481">
      <c r="I481" s="96"/>
      <c r="J481" s="96"/>
      <c r="K481" s="96"/>
      <c r="L481" s="96"/>
      <c r="M481" s="96"/>
      <c r="N481" s="96"/>
      <c r="O481" s="96"/>
      <c r="P481" s="96"/>
      <c r="Q481" s="96"/>
      <c r="R481" s="96"/>
      <c r="S481" s="96"/>
      <c r="T481" s="96"/>
      <c r="U481" s="96"/>
      <c r="V481" s="96"/>
      <c r="W481" s="82"/>
      <c r="X481" s="82"/>
      <c r="Y481" s="82"/>
      <c r="Z481" s="82"/>
    </row>
    <row r="482">
      <c r="I482" s="96"/>
      <c r="J482" s="96"/>
      <c r="K482" s="96"/>
      <c r="L482" s="96"/>
      <c r="M482" s="96"/>
      <c r="N482" s="96"/>
      <c r="O482" s="96"/>
      <c r="P482" s="96"/>
      <c r="Q482" s="96"/>
      <c r="R482" s="96"/>
      <c r="S482" s="96"/>
      <c r="T482" s="96"/>
      <c r="U482" s="96"/>
      <c r="V482" s="96"/>
      <c r="W482" s="82"/>
      <c r="X482" s="82"/>
      <c r="Y482" s="82"/>
      <c r="Z482" s="82"/>
    </row>
    <row r="483">
      <c r="I483" s="96"/>
      <c r="J483" s="96"/>
      <c r="K483" s="96"/>
      <c r="L483" s="96"/>
      <c r="M483" s="96"/>
      <c r="N483" s="96"/>
      <c r="O483" s="96"/>
      <c r="P483" s="96"/>
      <c r="Q483" s="96"/>
      <c r="R483" s="96"/>
      <c r="S483" s="96"/>
      <c r="T483" s="96"/>
      <c r="U483" s="96"/>
      <c r="V483" s="96"/>
      <c r="W483" s="82"/>
      <c r="X483" s="82"/>
      <c r="Y483" s="82"/>
      <c r="Z483" s="82"/>
    </row>
    <row r="484">
      <c r="I484" s="96"/>
      <c r="J484" s="96"/>
      <c r="K484" s="96"/>
      <c r="L484" s="96"/>
      <c r="M484" s="96"/>
      <c r="N484" s="96"/>
      <c r="O484" s="96"/>
      <c r="P484" s="96"/>
      <c r="Q484" s="96"/>
      <c r="R484" s="96"/>
      <c r="S484" s="96"/>
      <c r="T484" s="96"/>
      <c r="U484" s="96"/>
      <c r="V484" s="96"/>
      <c r="W484" s="82"/>
      <c r="X484" s="82"/>
      <c r="Y484" s="82"/>
      <c r="Z484" s="82"/>
    </row>
    <row r="485">
      <c r="I485" s="96"/>
      <c r="J485" s="96"/>
      <c r="K485" s="96"/>
      <c r="L485" s="96"/>
      <c r="M485" s="96"/>
      <c r="N485" s="96"/>
      <c r="O485" s="96"/>
      <c r="P485" s="96"/>
      <c r="Q485" s="96"/>
      <c r="R485" s="96"/>
      <c r="S485" s="96"/>
      <c r="T485" s="96"/>
      <c r="U485" s="96"/>
      <c r="V485" s="96"/>
      <c r="W485" s="82"/>
      <c r="X485" s="82"/>
      <c r="Y485" s="82"/>
      <c r="Z485" s="82"/>
    </row>
    <row r="486">
      <c r="I486" s="96"/>
      <c r="J486" s="96"/>
      <c r="K486" s="96"/>
      <c r="L486" s="96"/>
      <c r="M486" s="96"/>
      <c r="N486" s="96"/>
      <c r="O486" s="96"/>
      <c r="P486" s="96"/>
      <c r="Q486" s="96"/>
      <c r="R486" s="96"/>
      <c r="S486" s="96"/>
      <c r="T486" s="96"/>
      <c r="U486" s="96"/>
      <c r="V486" s="96"/>
      <c r="W486" s="82"/>
      <c r="X486" s="82"/>
      <c r="Y486" s="82"/>
      <c r="Z486" s="82"/>
    </row>
    <row r="487">
      <c r="I487" s="96"/>
      <c r="J487" s="96"/>
      <c r="K487" s="96"/>
      <c r="L487" s="96"/>
      <c r="M487" s="96"/>
      <c r="N487" s="96"/>
      <c r="O487" s="96"/>
      <c r="P487" s="96"/>
      <c r="Q487" s="96"/>
      <c r="R487" s="96"/>
      <c r="S487" s="96"/>
      <c r="T487" s="96"/>
      <c r="U487" s="96"/>
      <c r="V487" s="96"/>
      <c r="W487" s="82"/>
      <c r="X487" s="82"/>
      <c r="Y487" s="82"/>
      <c r="Z487" s="82"/>
    </row>
    <row r="488">
      <c r="I488" s="96"/>
      <c r="J488" s="96"/>
      <c r="K488" s="96"/>
      <c r="L488" s="96"/>
      <c r="M488" s="96"/>
      <c r="N488" s="96"/>
      <c r="O488" s="96"/>
      <c r="P488" s="96"/>
      <c r="Q488" s="96"/>
      <c r="R488" s="96"/>
      <c r="S488" s="96"/>
      <c r="T488" s="96"/>
      <c r="U488" s="96"/>
      <c r="V488" s="96"/>
      <c r="W488" s="82"/>
      <c r="X488" s="82"/>
      <c r="Y488" s="82"/>
      <c r="Z488" s="82"/>
    </row>
    <row r="489">
      <c r="I489" s="96"/>
      <c r="J489" s="96"/>
      <c r="K489" s="96"/>
      <c r="L489" s="96"/>
      <c r="M489" s="96"/>
      <c r="N489" s="96"/>
      <c r="O489" s="96"/>
      <c r="P489" s="96"/>
      <c r="Q489" s="96"/>
      <c r="R489" s="96"/>
      <c r="S489" s="96"/>
      <c r="T489" s="96"/>
      <c r="U489" s="96"/>
      <c r="V489" s="96"/>
      <c r="W489" s="82"/>
      <c r="X489" s="82"/>
      <c r="Y489" s="82"/>
      <c r="Z489" s="82"/>
    </row>
    <row r="490">
      <c r="I490" s="96"/>
      <c r="J490" s="96"/>
      <c r="K490" s="96"/>
      <c r="L490" s="96"/>
      <c r="M490" s="96"/>
      <c r="N490" s="96"/>
      <c r="O490" s="96"/>
      <c r="P490" s="96"/>
      <c r="Q490" s="96"/>
      <c r="R490" s="96"/>
      <c r="S490" s="96"/>
      <c r="T490" s="96"/>
      <c r="U490" s="96"/>
      <c r="V490" s="96"/>
      <c r="W490" s="82"/>
      <c r="X490" s="82"/>
      <c r="Y490" s="82"/>
      <c r="Z490" s="82"/>
    </row>
    <row r="491">
      <c r="I491" s="96"/>
      <c r="J491" s="96"/>
      <c r="K491" s="96"/>
      <c r="L491" s="96"/>
      <c r="M491" s="96"/>
      <c r="N491" s="96"/>
      <c r="O491" s="96"/>
      <c r="P491" s="96"/>
      <c r="Q491" s="96"/>
      <c r="R491" s="96"/>
      <c r="S491" s="96"/>
      <c r="T491" s="96"/>
      <c r="U491" s="96"/>
      <c r="V491" s="96"/>
      <c r="W491" s="82"/>
      <c r="X491" s="82"/>
      <c r="Y491" s="82"/>
      <c r="Z491" s="82"/>
    </row>
    <row r="492">
      <c r="I492" s="96"/>
      <c r="J492" s="96"/>
      <c r="K492" s="96"/>
      <c r="L492" s="96"/>
      <c r="M492" s="96"/>
      <c r="N492" s="96"/>
      <c r="O492" s="96"/>
      <c r="P492" s="96"/>
      <c r="Q492" s="96"/>
      <c r="R492" s="96"/>
      <c r="S492" s="96"/>
      <c r="T492" s="96"/>
      <c r="U492" s="96"/>
      <c r="V492" s="96"/>
      <c r="W492" s="82"/>
      <c r="X492" s="82"/>
      <c r="Y492" s="82"/>
      <c r="Z492" s="82"/>
    </row>
    <row r="493">
      <c r="I493" s="96"/>
      <c r="J493" s="96"/>
      <c r="K493" s="96"/>
      <c r="L493" s="96"/>
      <c r="M493" s="96"/>
      <c r="N493" s="96"/>
      <c r="O493" s="96"/>
      <c r="P493" s="96"/>
      <c r="Q493" s="96"/>
      <c r="R493" s="96"/>
      <c r="S493" s="96"/>
      <c r="T493" s="96"/>
      <c r="U493" s="96"/>
      <c r="V493" s="96"/>
      <c r="W493" s="82"/>
      <c r="X493" s="82"/>
      <c r="Y493" s="82"/>
      <c r="Z493" s="82"/>
    </row>
    <row r="494">
      <c r="I494" s="96"/>
      <c r="J494" s="96"/>
      <c r="K494" s="96"/>
      <c r="L494" s="96"/>
      <c r="M494" s="96"/>
      <c r="N494" s="96"/>
      <c r="O494" s="96"/>
      <c r="P494" s="96"/>
      <c r="Q494" s="96"/>
      <c r="R494" s="96"/>
      <c r="S494" s="96"/>
      <c r="T494" s="96"/>
      <c r="U494" s="96"/>
      <c r="V494" s="96"/>
      <c r="W494" s="82"/>
      <c r="X494" s="82"/>
      <c r="Y494" s="82"/>
      <c r="Z494" s="82"/>
    </row>
    <row r="495">
      <c r="I495" s="96"/>
      <c r="J495" s="96"/>
      <c r="K495" s="96"/>
      <c r="L495" s="96"/>
      <c r="M495" s="96"/>
      <c r="N495" s="96"/>
      <c r="O495" s="96"/>
      <c r="P495" s="96"/>
      <c r="Q495" s="96"/>
      <c r="R495" s="96"/>
      <c r="S495" s="96"/>
      <c r="T495" s="96"/>
      <c r="U495" s="96"/>
      <c r="V495" s="96"/>
      <c r="W495" s="82"/>
      <c r="X495" s="82"/>
      <c r="Y495" s="82"/>
      <c r="Z495" s="82"/>
    </row>
    <row r="496">
      <c r="I496" s="96"/>
      <c r="J496" s="96"/>
      <c r="K496" s="96"/>
      <c r="L496" s="96"/>
      <c r="M496" s="96"/>
      <c r="N496" s="96"/>
      <c r="O496" s="96"/>
      <c r="P496" s="96"/>
      <c r="Q496" s="96"/>
      <c r="R496" s="96"/>
      <c r="S496" s="96"/>
      <c r="T496" s="96"/>
      <c r="U496" s="96"/>
      <c r="V496" s="96"/>
      <c r="W496" s="82"/>
      <c r="X496" s="82"/>
      <c r="Y496" s="82"/>
      <c r="Z496" s="82"/>
    </row>
    <row r="497">
      <c r="I497" s="96"/>
      <c r="J497" s="96"/>
      <c r="K497" s="96"/>
      <c r="L497" s="96"/>
      <c r="M497" s="96"/>
      <c r="N497" s="96"/>
      <c r="O497" s="96"/>
      <c r="P497" s="96"/>
      <c r="Q497" s="96"/>
      <c r="R497" s="96"/>
      <c r="S497" s="96"/>
      <c r="T497" s="96"/>
      <c r="U497" s="96"/>
      <c r="V497" s="96"/>
      <c r="W497" s="82"/>
      <c r="X497" s="82"/>
      <c r="Y497" s="82"/>
      <c r="Z497" s="82"/>
    </row>
    <row r="498">
      <c r="I498" s="96"/>
      <c r="J498" s="96"/>
      <c r="K498" s="96"/>
      <c r="L498" s="96"/>
      <c r="M498" s="96"/>
      <c r="N498" s="96"/>
      <c r="O498" s="96"/>
      <c r="P498" s="96"/>
      <c r="Q498" s="96"/>
      <c r="R498" s="96"/>
      <c r="S498" s="96"/>
      <c r="T498" s="96"/>
      <c r="U498" s="96"/>
      <c r="V498" s="96"/>
      <c r="W498" s="82"/>
      <c r="X498" s="82"/>
      <c r="Y498" s="82"/>
      <c r="Z498" s="82"/>
    </row>
    <row r="499">
      <c r="I499" s="96"/>
      <c r="J499" s="96"/>
      <c r="K499" s="96"/>
      <c r="L499" s="96"/>
      <c r="M499" s="96"/>
      <c r="N499" s="96"/>
      <c r="O499" s="96"/>
      <c r="P499" s="96"/>
      <c r="Q499" s="96"/>
      <c r="R499" s="96"/>
      <c r="S499" s="96"/>
      <c r="T499" s="96"/>
      <c r="U499" s="96"/>
      <c r="V499" s="96"/>
      <c r="W499" s="82"/>
      <c r="X499" s="82"/>
      <c r="Y499" s="82"/>
      <c r="Z499" s="82"/>
    </row>
    <row r="500">
      <c r="I500" s="96"/>
      <c r="J500" s="96"/>
      <c r="K500" s="96"/>
      <c r="L500" s="96"/>
      <c r="M500" s="96"/>
      <c r="N500" s="96"/>
      <c r="O500" s="96"/>
      <c r="P500" s="96"/>
      <c r="Q500" s="96"/>
      <c r="R500" s="96"/>
      <c r="S500" s="96"/>
      <c r="T500" s="96"/>
      <c r="U500" s="96"/>
      <c r="V500" s="96"/>
      <c r="W500" s="82"/>
      <c r="X500" s="82"/>
      <c r="Y500" s="82"/>
      <c r="Z500" s="82"/>
    </row>
    <row r="501">
      <c r="I501" s="96"/>
      <c r="J501" s="96"/>
      <c r="K501" s="96"/>
      <c r="L501" s="96"/>
      <c r="M501" s="96"/>
      <c r="N501" s="96"/>
      <c r="O501" s="96"/>
      <c r="P501" s="96"/>
      <c r="Q501" s="96"/>
      <c r="R501" s="96"/>
      <c r="S501" s="96"/>
      <c r="T501" s="96"/>
      <c r="U501" s="96"/>
      <c r="V501" s="96"/>
      <c r="W501" s="82"/>
      <c r="X501" s="82"/>
      <c r="Y501" s="82"/>
      <c r="Z501" s="82"/>
    </row>
    <row r="502">
      <c r="I502" s="96"/>
      <c r="J502" s="96"/>
      <c r="K502" s="96"/>
      <c r="L502" s="96"/>
      <c r="M502" s="96"/>
      <c r="N502" s="96"/>
      <c r="O502" s="96"/>
      <c r="P502" s="96"/>
      <c r="Q502" s="96"/>
      <c r="R502" s="96"/>
      <c r="S502" s="96"/>
      <c r="T502" s="96"/>
      <c r="U502" s="96"/>
      <c r="V502" s="96"/>
      <c r="W502" s="82"/>
      <c r="X502" s="82"/>
      <c r="Y502" s="82"/>
      <c r="Z502" s="82"/>
    </row>
    <row r="503">
      <c r="I503" s="96"/>
      <c r="J503" s="96"/>
      <c r="K503" s="96"/>
      <c r="L503" s="96"/>
      <c r="M503" s="96"/>
      <c r="N503" s="96"/>
      <c r="O503" s="96"/>
      <c r="P503" s="96"/>
      <c r="Q503" s="96"/>
      <c r="R503" s="96"/>
      <c r="S503" s="96"/>
      <c r="T503" s="96"/>
      <c r="U503" s="96"/>
      <c r="V503" s="96"/>
      <c r="W503" s="82"/>
      <c r="X503" s="82"/>
      <c r="Y503" s="82"/>
      <c r="Z503" s="82"/>
    </row>
    <row r="504">
      <c r="I504" s="96"/>
      <c r="J504" s="96"/>
      <c r="K504" s="96"/>
      <c r="L504" s="96"/>
      <c r="M504" s="96"/>
      <c r="N504" s="96"/>
      <c r="O504" s="96"/>
      <c r="P504" s="96"/>
      <c r="Q504" s="96"/>
      <c r="R504" s="96"/>
      <c r="S504" s="96"/>
      <c r="T504" s="96"/>
      <c r="U504" s="96"/>
      <c r="V504" s="96"/>
      <c r="W504" s="82"/>
      <c r="X504" s="82"/>
      <c r="Y504" s="82"/>
      <c r="Z504" s="82"/>
    </row>
    <row r="505">
      <c r="I505" s="96"/>
      <c r="J505" s="96"/>
      <c r="K505" s="96"/>
      <c r="L505" s="96"/>
      <c r="M505" s="96"/>
      <c r="N505" s="96"/>
      <c r="O505" s="96"/>
      <c r="P505" s="96"/>
      <c r="Q505" s="96"/>
      <c r="R505" s="96"/>
      <c r="S505" s="96"/>
      <c r="T505" s="96"/>
      <c r="U505" s="96"/>
      <c r="V505" s="96"/>
      <c r="W505" s="82"/>
      <c r="X505" s="82"/>
      <c r="Y505" s="82"/>
      <c r="Z505" s="82"/>
    </row>
    <row r="506">
      <c r="I506" s="96"/>
      <c r="J506" s="96"/>
      <c r="K506" s="96"/>
      <c r="L506" s="96"/>
      <c r="M506" s="96"/>
      <c r="N506" s="96"/>
      <c r="O506" s="96"/>
      <c r="P506" s="96"/>
      <c r="Q506" s="96"/>
      <c r="R506" s="96"/>
      <c r="S506" s="96"/>
      <c r="T506" s="96"/>
      <c r="U506" s="96"/>
      <c r="V506" s="96"/>
      <c r="W506" s="82"/>
      <c r="X506" s="82"/>
      <c r="Y506" s="82"/>
      <c r="Z506" s="82"/>
    </row>
    <row r="507">
      <c r="I507" s="96"/>
      <c r="J507" s="96"/>
      <c r="K507" s="96"/>
      <c r="L507" s="96"/>
      <c r="M507" s="96"/>
      <c r="N507" s="96"/>
      <c r="O507" s="96"/>
      <c r="P507" s="96"/>
      <c r="Q507" s="96"/>
      <c r="R507" s="96"/>
      <c r="S507" s="96"/>
      <c r="T507" s="96"/>
      <c r="U507" s="96"/>
      <c r="V507" s="96"/>
      <c r="W507" s="82"/>
      <c r="X507" s="82"/>
      <c r="Y507" s="82"/>
      <c r="Z507" s="82"/>
    </row>
    <row r="508">
      <c r="I508" s="96"/>
      <c r="J508" s="96"/>
      <c r="K508" s="96"/>
      <c r="L508" s="96"/>
      <c r="M508" s="96"/>
      <c r="N508" s="96"/>
      <c r="O508" s="96"/>
      <c r="P508" s="96"/>
      <c r="Q508" s="96"/>
      <c r="R508" s="96"/>
      <c r="S508" s="96"/>
      <c r="T508" s="96"/>
      <c r="U508" s="96"/>
      <c r="V508" s="96"/>
      <c r="W508" s="82"/>
      <c r="X508" s="82"/>
      <c r="Y508" s="82"/>
      <c r="Z508" s="82"/>
    </row>
    <row r="509">
      <c r="I509" s="96"/>
      <c r="J509" s="96"/>
      <c r="K509" s="96"/>
      <c r="L509" s="96"/>
      <c r="M509" s="96"/>
      <c r="N509" s="96"/>
      <c r="O509" s="96"/>
      <c r="P509" s="96"/>
      <c r="Q509" s="96"/>
      <c r="R509" s="96"/>
      <c r="S509" s="96"/>
      <c r="T509" s="96"/>
      <c r="U509" s="96"/>
      <c r="V509" s="96"/>
      <c r="W509" s="82"/>
      <c r="X509" s="82"/>
      <c r="Y509" s="82"/>
      <c r="Z509" s="82"/>
    </row>
    <row r="510">
      <c r="I510" s="96"/>
      <c r="J510" s="96"/>
      <c r="K510" s="96"/>
      <c r="L510" s="96"/>
      <c r="M510" s="96"/>
      <c r="N510" s="96"/>
      <c r="O510" s="96"/>
      <c r="P510" s="96"/>
      <c r="Q510" s="96"/>
      <c r="R510" s="96"/>
      <c r="S510" s="96"/>
      <c r="T510" s="96"/>
      <c r="U510" s="96"/>
      <c r="V510" s="96"/>
      <c r="W510" s="82"/>
      <c r="X510" s="82"/>
      <c r="Y510" s="82"/>
      <c r="Z510" s="82"/>
    </row>
    <row r="511">
      <c r="I511" s="96"/>
      <c r="J511" s="96"/>
      <c r="K511" s="96"/>
      <c r="L511" s="96"/>
      <c r="M511" s="96"/>
      <c r="N511" s="96"/>
      <c r="O511" s="96"/>
      <c r="P511" s="96"/>
      <c r="Q511" s="96"/>
      <c r="R511" s="96"/>
      <c r="S511" s="96"/>
      <c r="T511" s="96"/>
      <c r="U511" s="96"/>
      <c r="V511" s="96"/>
      <c r="W511" s="82"/>
      <c r="X511" s="82"/>
      <c r="Y511" s="82"/>
      <c r="Z511" s="82"/>
    </row>
    <row r="512">
      <c r="I512" s="96"/>
      <c r="J512" s="96"/>
      <c r="K512" s="96"/>
      <c r="L512" s="96"/>
      <c r="M512" s="96"/>
      <c r="N512" s="96"/>
      <c r="O512" s="96"/>
      <c r="P512" s="96"/>
      <c r="Q512" s="96"/>
      <c r="R512" s="96"/>
      <c r="S512" s="96"/>
      <c r="T512" s="96"/>
      <c r="U512" s="96"/>
      <c r="V512" s="96"/>
      <c r="W512" s="82"/>
      <c r="X512" s="82"/>
      <c r="Y512" s="82"/>
      <c r="Z512" s="82"/>
    </row>
    <row r="513">
      <c r="I513" s="96"/>
      <c r="J513" s="96"/>
      <c r="K513" s="96"/>
      <c r="L513" s="96"/>
      <c r="M513" s="96"/>
      <c r="N513" s="96"/>
      <c r="O513" s="96"/>
      <c r="P513" s="96"/>
      <c r="Q513" s="96"/>
      <c r="R513" s="96"/>
      <c r="S513" s="96"/>
      <c r="T513" s="96"/>
      <c r="U513" s="96"/>
      <c r="V513" s="96"/>
      <c r="W513" s="82"/>
      <c r="X513" s="82"/>
      <c r="Y513" s="82"/>
      <c r="Z513" s="82"/>
    </row>
    <row r="514">
      <c r="I514" s="96"/>
      <c r="J514" s="96"/>
      <c r="K514" s="96"/>
      <c r="L514" s="96"/>
      <c r="M514" s="96"/>
      <c r="N514" s="96"/>
      <c r="O514" s="96"/>
      <c r="P514" s="96"/>
      <c r="Q514" s="96"/>
      <c r="R514" s="96"/>
      <c r="S514" s="96"/>
      <c r="T514" s="96"/>
      <c r="U514" s="96"/>
      <c r="V514" s="96"/>
      <c r="W514" s="82"/>
      <c r="X514" s="82"/>
      <c r="Y514" s="82"/>
      <c r="Z514" s="82"/>
    </row>
    <row r="515">
      <c r="I515" s="96"/>
      <c r="J515" s="96"/>
      <c r="K515" s="96"/>
      <c r="L515" s="96"/>
      <c r="M515" s="96"/>
      <c r="N515" s="96"/>
      <c r="O515" s="96"/>
      <c r="P515" s="96"/>
      <c r="Q515" s="96"/>
      <c r="R515" s="96"/>
      <c r="S515" s="96"/>
      <c r="T515" s="96"/>
      <c r="U515" s="96"/>
      <c r="V515" s="96"/>
      <c r="W515" s="82"/>
      <c r="X515" s="82"/>
      <c r="Y515" s="82"/>
      <c r="Z515" s="82"/>
    </row>
    <row r="516">
      <c r="I516" s="96"/>
      <c r="J516" s="96"/>
      <c r="K516" s="96"/>
      <c r="L516" s="96"/>
      <c r="M516" s="96"/>
      <c r="N516" s="96"/>
      <c r="O516" s="96"/>
      <c r="P516" s="96"/>
      <c r="Q516" s="96"/>
      <c r="R516" s="96"/>
      <c r="S516" s="96"/>
      <c r="T516" s="96"/>
      <c r="U516" s="96"/>
      <c r="V516" s="96"/>
      <c r="W516" s="82"/>
      <c r="X516" s="82"/>
      <c r="Y516" s="82"/>
      <c r="Z516" s="82"/>
    </row>
    <row r="517">
      <c r="I517" s="96"/>
      <c r="J517" s="96"/>
      <c r="K517" s="96"/>
      <c r="L517" s="96"/>
      <c r="M517" s="96"/>
      <c r="N517" s="96"/>
      <c r="O517" s="96"/>
      <c r="P517" s="96"/>
      <c r="Q517" s="96"/>
      <c r="R517" s="96"/>
      <c r="S517" s="96"/>
      <c r="T517" s="96"/>
      <c r="U517" s="96"/>
      <c r="V517" s="96"/>
      <c r="W517" s="82"/>
      <c r="X517" s="82"/>
      <c r="Y517" s="82"/>
      <c r="Z517" s="82"/>
    </row>
    <row r="518">
      <c r="I518" s="96"/>
      <c r="J518" s="96"/>
      <c r="K518" s="96"/>
      <c r="L518" s="96"/>
      <c r="M518" s="96"/>
      <c r="N518" s="96"/>
      <c r="O518" s="96"/>
      <c r="P518" s="96"/>
      <c r="Q518" s="96"/>
      <c r="R518" s="96"/>
      <c r="S518" s="96"/>
      <c r="T518" s="96"/>
      <c r="U518" s="96"/>
      <c r="V518" s="96"/>
      <c r="W518" s="82"/>
      <c r="X518" s="82"/>
      <c r="Y518" s="82"/>
      <c r="Z518" s="82"/>
    </row>
    <row r="519">
      <c r="I519" s="96"/>
      <c r="J519" s="96"/>
      <c r="K519" s="96"/>
      <c r="L519" s="96"/>
      <c r="M519" s="96"/>
      <c r="N519" s="96"/>
      <c r="O519" s="96"/>
      <c r="P519" s="96"/>
      <c r="Q519" s="96"/>
      <c r="R519" s="96"/>
      <c r="S519" s="96"/>
      <c r="T519" s="96"/>
      <c r="U519" s="96"/>
      <c r="V519" s="96"/>
      <c r="W519" s="82"/>
      <c r="X519" s="82"/>
      <c r="Y519" s="82"/>
      <c r="Z519" s="82"/>
    </row>
    <row r="520">
      <c r="I520" s="96"/>
      <c r="J520" s="96"/>
      <c r="K520" s="96"/>
      <c r="L520" s="96"/>
      <c r="M520" s="96"/>
      <c r="N520" s="96"/>
      <c r="O520" s="96"/>
      <c r="P520" s="96"/>
      <c r="Q520" s="96"/>
      <c r="R520" s="96"/>
      <c r="S520" s="96"/>
      <c r="T520" s="96"/>
      <c r="U520" s="96"/>
      <c r="V520" s="96"/>
      <c r="W520" s="82"/>
      <c r="X520" s="82"/>
      <c r="Y520" s="82"/>
      <c r="Z520" s="82"/>
    </row>
    <row r="521">
      <c r="I521" s="96"/>
      <c r="J521" s="96"/>
      <c r="K521" s="96"/>
      <c r="L521" s="96"/>
      <c r="M521" s="96"/>
      <c r="N521" s="96"/>
      <c r="O521" s="96"/>
      <c r="P521" s="96"/>
      <c r="Q521" s="96"/>
      <c r="R521" s="96"/>
      <c r="S521" s="96"/>
      <c r="T521" s="96"/>
      <c r="U521" s="96"/>
      <c r="V521" s="96"/>
      <c r="W521" s="82"/>
      <c r="X521" s="82"/>
      <c r="Y521" s="82"/>
      <c r="Z521" s="82"/>
    </row>
    <row r="522">
      <c r="I522" s="96"/>
      <c r="J522" s="96"/>
      <c r="K522" s="96"/>
      <c r="L522" s="96"/>
      <c r="M522" s="96"/>
      <c r="N522" s="96"/>
      <c r="O522" s="96"/>
      <c r="P522" s="96"/>
      <c r="Q522" s="96"/>
      <c r="R522" s="96"/>
      <c r="S522" s="96"/>
      <c r="T522" s="96"/>
      <c r="U522" s="96"/>
      <c r="V522" s="96"/>
      <c r="W522" s="82"/>
      <c r="X522" s="82"/>
      <c r="Y522" s="82"/>
      <c r="Z522" s="82"/>
    </row>
    <row r="523">
      <c r="I523" s="96"/>
      <c r="J523" s="96"/>
      <c r="K523" s="96"/>
      <c r="L523" s="96"/>
      <c r="M523" s="96"/>
      <c r="N523" s="96"/>
      <c r="O523" s="96"/>
      <c r="P523" s="96"/>
      <c r="Q523" s="96"/>
      <c r="R523" s="96"/>
      <c r="S523" s="96"/>
      <c r="T523" s="96"/>
      <c r="U523" s="96"/>
      <c r="V523" s="96"/>
      <c r="W523" s="82"/>
      <c r="X523" s="82"/>
      <c r="Y523" s="82"/>
      <c r="Z523" s="82"/>
    </row>
    <row r="524">
      <c r="I524" s="96"/>
      <c r="J524" s="96"/>
      <c r="K524" s="96"/>
      <c r="L524" s="96"/>
      <c r="M524" s="96"/>
      <c r="N524" s="96"/>
      <c r="O524" s="96"/>
      <c r="P524" s="96"/>
      <c r="Q524" s="96"/>
      <c r="R524" s="96"/>
      <c r="S524" s="96"/>
      <c r="T524" s="96"/>
      <c r="U524" s="96"/>
      <c r="V524" s="96"/>
      <c r="W524" s="82"/>
      <c r="X524" s="82"/>
      <c r="Y524" s="82"/>
      <c r="Z524" s="82"/>
    </row>
    <row r="525">
      <c r="I525" s="96"/>
      <c r="J525" s="96"/>
      <c r="K525" s="96"/>
      <c r="L525" s="96"/>
      <c r="M525" s="96"/>
      <c r="N525" s="96"/>
      <c r="O525" s="96"/>
      <c r="P525" s="96"/>
      <c r="Q525" s="96"/>
      <c r="R525" s="96"/>
      <c r="S525" s="96"/>
      <c r="T525" s="96"/>
      <c r="U525" s="96"/>
      <c r="V525" s="96"/>
      <c r="W525" s="82"/>
      <c r="X525" s="82"/>
      <c r="Y525" s="82"/>
      <c r="Z525" s="82"/>
    </row>
    <row r="526">
      <c r="I526" s="96"/>
      <c r="J526" s="96"/>
      <c r="K526" s="96"/>
      <c r="L526" s="96"/>
      <c r="M526" s="96"/>
      <c r="N526" s="96"/>
      <c r="O526" s="96"/>
      <c r="P526" s="96"/>
      <c r="Q526" s="96"/>
      <c r="R526" s="96"/>
      <c r="S526" s="96"/>
      <c r="T526" s="96"/>
      <c r="U526" s="96"/>
      <c r="V526" s="96"/>
      <c r="W526" s="82"/>
      <c r="X526" s="82"/>
      <c r="Y526" s="82"/>
      <c r="Z526" s="82"/>
    </row>
    <row r="527">
      <c r="I527" s="96"/>
      <c r="J527" s="96"/>
      <c r="K527" s="96"/>
      <c r="L527" s="96"/>
      <c r="M527" s="96"/>
      <c r="N527" s="96"/>
      <c r="O527" s="96"/>
      <c r="P527" s="96"/>
      <c r="Q527" s="96"/>
      <c r="R527" s="96"/>
      <c r="S527" s="96"/>
      <c r="T527" s="96"/>
      <c r="U527" s="96"/>
      <c r="V527" s="96"/>
      <c r="W527" s="82"/>
      <c r="X527" s="82"/>
      <c r="Y527" s="82"/>
      <c r="Z527" s="82"/>
    </row>
    <row r="528">
      <c r="I528" s="96"/>
      <c r="J528" s="96"/>
      <c r="K528" s="96"/>
      <c r="L528" s="96"/>
      <c r="M528" s="96"/>
      <c r="N528" s="96"/>
      <c r="O528" s="96"/>
      <c r="P528" s="96"/>
      <c r="Q528" s="96"/>
      <c r="R528" s="96"/>
      <c r="S528" s="96"/>
      <c r="T528" s="96"/>
      <c r="U528" s="96"/>
      <c r="V528" s="96"/>
      <c r="W528" s="82"/>
      <c r="X528" s="82"/>
      <c r="Y528" s="82"/>
      <c r="Z528" s="82"/>
    </row>
    <row r="529">
      <c r="I529" s="96"/>
      <c r="J529" s="96"/>
      <c r="K529" s="96"/>
      <c r="L529" s="96"/>
      <c r="M529" s="96"/>
      <c r="N529" s="96"/>
      <c r="O529" s="96"/>
      <c r="P529" s="96"/>
      <c r="Q529" s="96"/>
      <c r="R529" s="96"/>
      <c r="S529" s="96"/>
      <c r="T529" s="96"/>
      <c r="U529" s="96"/>
      <c r="V529" s="96"/>
      <c r="W529" s="82"/>
      <c r="X529" s="82"/>
      <c r="Y529" s="82"/>
      <c r="Z529" s="82"/>
    </row>
    <row r="530">
      <c r="I530" s="96"/>
      <c r="J530" s="96"/>
      <c r="K530" s="96"/>
      <c r="L530" s="96"/>
      <c r="M530" s="96"/>
      <c r="N530" s="96"/>
      <c r="O530" s="96"/>
      <c r="P530" s="96"/>
      <c r="Q530" s="96"/>
      <c r="R530" s="96"/>
      <c r="S530" s="96"/>
      <c r="T530" s="96"/>
      <c r="U530" s="96"/>
      <c r="V530" s="96"/>
      <c r="W530" s="82"/>
      <c r="X530" s="82"/>
      <c r="Y530" s="82"/>
      <c r="Z530" s="82"/>
    </row>
    <row r="531">
      <c r="I531" s="96"/>
      <c r="J531" s="96"/>
      <c r="K531" s="96"/>
      <c r="L531" s="96"/>
      <c r="M531" s="96"/>
      <c r="N531" s="96"/>
      <c r="O531" s="96"/>
      <c r="P531" s="96"/>
      <c r="Q531" s="96"/>
      <c r="R531" s="96"/>
      <c r="S531" s="96"/>
      <c r="T531" s="96"/>
      <c r="U531" s="96"/>
      <c r="V531" s="96"/>
      <c r="W531" s="82"/>
      <c r="X531" s="82"/>
      <c r="Y531" s="82"/>
      <c r="Z531" s="82"/>
    </row>
    <row r="532">
      <c r="I532" s="96"/>
      <c r="J532" s="96"/>
      <c r="K532" s="96"/>
      <c r="L532" s="96"/>
      <c r="M532" s="96"/>
      <c r="N532" s="96"/>
      <c r="O532" s="96"/>
      <c r="P532" s="96"/>
      <c r="Q532" s="96"/>
      <c r="R532" s="96"/>
      <c r="S532" s="96"/>
      <c r="T532" s="96"/>
      <c r="U532" s="96"/>
      <c r="V532" s="96"/>
      <c r="W532" s="82"/>
      <c r="X532" s="82"/>
      <c r="Y532" s="82"/>
      <c r="Z532" s="82"/>
    </row>
    <row r="533">
      <c r="I533" s="96"/>
      <c r="J533" s="96"/>
      <c r="K533" s="96"/>
      <c r="L533" s="96"/>
      <c r="M533" s="96"/>
      <c r="N533" s="96"/>
      <c r="O533" s="96"/>
      <c r="P533" s="96"/>
      <c r="Q533" s="96"/>
      <c r="R533" s="96"/>
      <c r="S533" s="96"/>
      <c r="T533" s="96"/>
      <c r="U533" s="96"/>
      <c r="V533" s="96"/>
      <c r="W533" s="82"/>
      <c r="X533" s="82"/>
      <c r="Y533" s="82"/>
      <c r="Z533" s="82"/>
    </row>
    <row r="534">
      <c r="I534" s="96"/>
      <c r="J534" s="96"/>
      <c r="K534" s="96"/>
      <c r="L534" s="96"/>
      <c r="M534" s="96"/>
      <c r="N534" s="96"/>
      <c r="O534" s="96"/>
      <c r="P534" s="96"/>
      <c r="Q534" s="96"/>
      <c r="R534" s="96"/>
      <c r="S534" s="96"/>
      <c r="T534" s="96"/>
      <c r="U534" s="96"/>
      <c r="V534" s="96"/>
      <c r="W534" s="82"/>
      <c r="X534" s="82"/>
      <c r="Y534" s="82"/>
      <c r="Z534" s="82"/>
    </row>
    <row r="535">
      <c r="I535" s="96"/>
      <c r="J535" s="96"/>
      <c r="K535" s="96"/>
      <c r="L535" s="96"/>
      <c r="M535" s="96"/>
      <c r="N535" s="96"/>
      <c r="O535" s="96"/>
      <c r="P535" s="96"/>
      <c r="Q535" s="96"/>
      <c r="R535" s="96"/>
      <c r="S535" s="96"/>
      <c r="T535" s="96"/>
      <c r="U535" s="96"/>
      <c r="V535" s="96"/>
      <c r="W535" s="82"/>
      <c r="X535" s="82"/>
      <c r="Y535" s="82"/>
      <c r="Z535" s="82"/>
    </row>
    <row r="536">
      <c r="I536" s="96"/>
      <c r="J536" s="96"/>
      <c r="K536" s="96"/>
      <c r="L536" s="96"/>
      <c r="M536" s="96"/>
      <c r="N536" s="96"/>
      <c r="O536" s="96"/>
      <c r="P536" s="96"/>
      <c r="Q536" s="96"/>
      <c r="R536" s="96"/>
      <c r="S536" s="96"/>
      <c r="T536" s="96"/>
      <c r="U536" s="96"/>
      <c r="V536" s="96"/>
      <c r="W536" s="82"/>
      <c r="X536" s="82"/>
      <c r="Y536" s="82"/>
      <c r="Z536" s="82"/>
    </row>
    <row r="537">
      <c r="I537" s="96"/>
      <c r="J537" s="96"/>
      <c r="K537" s="96"/>
      <c r="L537" s="96"/>
      <c r="M537" s="96"/>
      <c r="N537" s="96"/>
      <c r="O537" s="96"/>
      <c r="P537" s="96"/>
      <c r="Q537" s="96"/>
      <c r="R537" s="96"/>
      <c r="S537" s="96"/>
      <c r="T537" s="96"/>
      <c r="U537" s="96"/>
      <c r="V537" s="96"/>
      <c r="W537" s="82"/>
      <c r="X537" s="82"/>
      <c r="Y537" s="82"/>
      <c r="Z537" s="82"/>
    </row>
    <row r="538">
      <c r="I538" s="96"/>
      <c r="J538" s="96"/>
      <c r="K538" s="96"/>
      <c r="L538" s="96"/>
      <c r="M538" s="96"/>
      <c r="N538" s="96"/>
      <c r="O538" s="96"/>
      <c r="P538" s="96"/>
      <c r="Q538" s="96"/>
      <c r="R538" s="96"/>
      <c r="S538" s="96"/>
      <c r="T538" s="96"/>
      <c r="U538" s="96"/>
      <c r="V538" s="96"/>
      <c r="W538" s="82"/>
      <c r="X538" s="82"/>
      <c r="Y538" s="82"/>
      <c r="Z538" s="82"/>
    </row>
    <row r="539">
      <c r="I539" s="96"/>
      <c r="J539" s="96"/>
      <c r="K539" s="96"/>
      <c r="L539" s="96"/>
      <c r="M539" s="96"/>
      <c r="N539" s="96"/>
      <c r="O539" s="96"/>
      <c r="P539" s="96"/>
      <c r="Q539" s="96"/>
      <c r="R539" s="96"/>
      <c r="S539" s="96"/>
      <c r="T539" s="96"/>
      <c r="U539" s="96"/>
      <c r="V539" s="96"/>
      <c r="W539" s="82"/>
      <c r="X539" s="82"/>
      <c r="Y539" s="82"/>
      <c r="Z539" s="82"/>
    </row>
    <row r="540">
      <c r="I540" s="96"/>
      <c r="J540" s="96"/>
      <c r="K540" s="96"/>
      <c r="L540" s="96"/>
      <c r="M540" s="96"/>
      <c r="N540" s="96"/>
      <c r="O540" s="96"/>
      <c r="P540" s="96"/>
      <c r="Q540" s="96"/>
      <c r="R540" s="96"/>
      <c r="S540" s="96"/>
      <c r="T540" s="96"/>
      <c r="U540" s="96"/>
      <c r="V540" s="96"/>
      <c r="W540" s="82"/>
      <c r="X540" s="82"/>
      <c r="Y540" s="82"/>
      <c r="Z540" s="82"/>
    </row>
    <row r="541">
      <c r="I541" s="96"/>
      <c r="J541" s="96"/>
      <c r="K541" s="96"/>
      <c r="L541" s="96"/>
      <c r="M541" s="96"/>
      <c r="N541" s="96"/>
      <c r="O541" s="96"/>
      <c r="P541" s="96"/>
      <c r="Q541" s="96"/>
      <c r="R541" s="96"/>
      <c r="S541" s="96"/>
      <c r="T541" s="96"/>
      <c r="U541" s="96"/>
      <c r="V541" s="96"/>
      <c r="W541" s="82"/>
      <c r="X541" s="82"/>
      <c r="Y541" s="82"/>
      <c r="Z541" s="82"/>
    </row>
    <row r="542">
      <c r="I542" s="96"/>
      <c r="J542" s="96"/>
      <c r="K542" s="96"/>
      <c r="L542" s="96"/>
      <c r="M542" s="96"/>
      <c r="N542" s="96"/>
      <c r="O542" s="96"/>
      <c r="P542" s="96"/>
      <c r="Q542" s="96"/>
      <c r="R542" s="96"/>
      <c r="S542" s="96"/>
      <c r="T542" s="96"/>
      <c r="U542" s="96"/>
      <c r="V542" s="96"/>
      <c r="W542" s="82"/>
      <c r="X542" s="82"/>
      <c r="Y542" s="82"/>
      <c r="Z542" s="82"/>
    </row>
    <row r="543">
      <c r="I543" s="96"/>
      <c r="J543" s="96"/>
      <c r="K543" s="96"/>
      <c r="L543" s="96"/>
      <c r="M543" s="96"/>
      <c r="N543" s="96"/>
      <c r="O543" s="96"/>
      <c r="P543" s="96"/>
      <c r="Q543" s="96"/>
      <c r="R543" s="96"/>
      <c r="S543" s="96"/>
      <c r="T543" s="96"/>
      <c r="U543" s="96"/>
      <c r="V543" s="96"/>
      <c r="W543" s="82"/>
      <c r="X543" s="82"/>
      <c r="Y543" s="82"/>
      <c r="Z543" s="82"/>
    </row>
    <row r="544">
      <c r="I544" s="96"/>
      <c r="J544" s="96"/>
      <c r="K544" s="96"/>
      <c r="L544" s="96"/>
      <c r="M544" s="96"/>
      <c r="N544" s="96"/>
      <c r="O544" s="96"/>
      <c r="P544" s="96"/>
      <c r="Q544" s="96"/>
      <c r="R544" s="96"/>
      <c r="S544" s="96"/>
      <c r="T544" s="96"/>
      <c r="U544" s="96"/>
      <c r="V544" s="96"/>
      <c r="W544" s="82"/>
      <c r="X544" s="82"/>
      <c r="Y544" s="82"/>
      <c r="Z544" s="82"/>
    </row>
    <row r="545">
      <c r="I545" s="96"/>
      <c r="J545" s="96"/>
      <c r="K545" s="96"/>
      <c r="L545" s="96"/>
      <c r="M545" s="96"/>
      <c r="N545" s="96"/>
      <c r="O545" s="96"/>
      <c r="P545" s="96"/>
      <c r="Q545" s="96"/>
      <c r="R545" s="96"/>
      <c r="S545" s="96"/>
      <c r="T545" s="96"/>
      <c r="U545" s="96"/>
      <c r="V545" s="96"/>
      <c r="W545" s="82"/>
      <c r="X545" s="82"/>
      <c r="Y545" s="82"/>
      <c r="Z545" s="82"/>
    </row>
    <row r="546">
      <c r="I546" s="96"/>
      <c r="J546" s="96"/>
      <c r="K546" s="96"/>
      <c r="L546" s="96"/>
      <c r="M546" s="96"/>
      <c r="N546" s="96"/>
      <c r="O546" s="96"/>
      <c r="P546" s="96"/>
      <c r="Q546" s="96"/>
      <c r="R546" s="96"/>
      <c r="S546" s="96"/>
      <c r="T546" s="96"/>
      <c r="U546" s="96"/>
      <c r="V546" s="96"/>
      <c r="W546" s="82"/>
      <c r="X546" s="82"/>
      <c r="Y546" s="82"/>
      <c r="Z546" s="82"/>
    </row>
    <row r="547">
      <c r="I547" s="96"/>
      <c r="J547" s="96"/>
      <c r="K547" s="96"/>
      <c r="L547" s="96"/>
      <c r="M547" s="96"/>
      <c r="N547" s="96"/>
      <c r="O547" s="96"/>
      <c r="P547" s="96"/>
      <c r="Q547" s="96"/>
      <c r="R547" s="96"/>
      <c r="S547" s="96"/>
      <c r="T547" s="96"/>
      <c r="U547" s="96"/>
      <c r="V547" s="96"/>
      <c r="W547" s="82"/>
      <c r="X547" s="82"/>
      <c r="Y547" s="82"/>
      <c r="Z547" s="82"/>
    </row>
    <row r="548">
      <c r="I548" s="96"/>
      <c r="J548" s="96"/>
      <c r="K548" s="96"/>
      <c r="L548" s="96"/>
      <c r="M548" s="96"/>
      <c r="N548" s="96"/>
      <c r="O548" s="96"/>
      <c r="P548" s="96"/>
      <c r="Q548" s="96"/>
      <c r="R548" s="96"/>
      <c r="S548" s="96"/>
      <c r="T548" s="96"/>
      <c r="U548" s="96"/>
      <c r="V548" s="96"/>
      <c r="W548" s="82"/>
      <c r="X548" s="82"/>
      <c r="Y548" s="82"/>
      <c r="Z548" s="82"/>
    </row>
    <row r="549">
      <c r="I549" s="96"/>
      <c r="J549" s="96"/>
      <c r="K549" s="96"/>
      <c r="L549" s="96"/>
      <c r="M549" s="96"/>
      <c r="N549" s="96"/>
      <c r="O549" s="96"/>
      <c r="P549" s="96"/>
      <c r="Q549" s="96"/>
      <c r="R549" s="96"/>
      <c r="S549" s="96"/>
      <c r="T549" s="96"/>
      <c r="U549" s="96"/>
      <c r="V549" s="96"/>
      <c r="W549" s="82"/>
      <c r="X549" s="82"/>
      <c r="Y549" s="82"/>
      <c r="Z549" s="82"/>
    </row>
    <row r="550">
      <c r="I550" s="96"/>
      <c r="J550" s="96"/>
      <c r="K550" s="96"/>
      <c r="L550" s="96"/>
      <c r="M550" s="96"/>
      <c r="N550" s="96"/>
      <c r="O550" s="96"/>
      <c r="P550" s="96"/>
      <c r="Q550" s="96"/>
      <c r="R550" s="96"/>
      <c r="S550" s="96"/>
      <c r="T550" s="96"/>
      <c r="U550" s="96"/>
      <c r="V550" s="96"/>
      <c r="W550" s="82"/>
      <c r="X550" s="82"/>
      <c r="Y550" s="82"/>
      <c r="Z550" s="82"/>
    </row>
    <row r="551">
      <c r="I551" s="96"/>
      <c r="J551" s="96"/>
      <c r="K551" s="96"/>
      <c r="L551" s="96"/>
      <c r="M551" s="96"/>
      <c r="N551" s="96"/>
      <c r="O551" s="96"/>
      <c r="P551" s="96"/>
      <c r="Q551" s="96"/>
      <c r="R551" s="96"/>
      <c r="S551" s="96"/>
      <c r="T551" s="96"/>
      <c r="U551" s="96"/>
      <c r="V551" s="96"/>
      <c r="W551" s="82"/>
      <c r="X551" s="82"/>
      <c r="Y551" s="82"/>
      <c r="Z551" s="82"/>
    </row>
    <row r="552">
      <c r="I552" s="96"/>
      <c r="J552" s="96"/>
      <c r="K552" s="96"/>
      <c r="L552" s="96"/>
      <c r="M552" s="96"/>
      <c r="N552" s="96"/>
      <c r="O552" s="96"/>
      <c r="P552" s="96"/>
      <c r="Q552" s="96"/>
      <c r="R552" s="96"/>
      <c r="S552" s="96"/>
      <c r="T552" s="96"/>
      <c r="U552" s="96"/>
      <c r="V552" s="96"/>
      <c r="W552" s="82"/>
      <c r="X552" s="82"/>
      <c r="Y552" s="82"/>
      <c r="Z552" s="82"/>
    </row>
    <row r="553">
      <c r="I553" s="96"/>
      <c r="J553" s="96"/>
      <c r="K553" s="96"/>
      <c r="L553" s="96"/>
      <c r="M553" s="96"/>
      <c r="N553" s="96"/>
      <c r="O553" s="96"/>
      <c r="P553" s="96"/>
      <c r="Q553" s="96"/>
      <c r="R553" s="96"/>
      <c r="S553" s="96"/>
      <c r="T553" s="96"/>
      <c r="U553" s="96"/>
      <c r="V553" s="96"/>
      <c r="W553" s="82"/>
      <c r="X553" s="82"/>
      <c r="Y553" s="82"/>
      <c r="Z553" s="82"/>
    </row>
    <row r="554">
      <c r="I554" s="96"/>
      <c r="J554" s="96"/>
      <c r="K554" s="96"/>
      <c r="L554" s="96"/>
      <c r="M554" s="96"/>
      <c r="N554" s="96"/>
      <c r="O554" s="96"/>
      <c r="P554" s="96"/>
      <c r="Q554" s="96"/>
      <c r="R554" s="96"/>
      <c r="S554" s="96"/>
      <c r="T554" s="96"/>
      <c r="U554" s="96"/>
      <c r="V554" s="96"/>
      <c r="W554" s="82"/>
      <c r="X554" s="82"/>
      <c r="Y554" s="82"/>
      <c r="Z554" s="82"/>
    </row>
    <row r="555">
      <c r="I555" s="96"/>
      <c r="J555" s="96"/>
      <c r="K555" s="96"/>
      <c r="L555" s="96"/>
      <c r="M555" s="96"/>
      <c r="N555" s="96"/>
      <c r="O555" s="96"/>
      <c r="P555" s="96"/>
      <c r="Q555" s="96"/>
      <c r="R555" s="96"/>
      <c r="S555" s="96"/>
      <c r="T555" s="96"/>
      <c r="U555" s="96"/>
      <c r="V555" s="96"/>
      <c r="W555" s="82"/>
      <c r="X555" s="82"/>
      <c r="Y555" s="82"/>
      <c r="Z555" s="82"/>
    </row>
    <row r="556">
      <c r="I556" s="96"/>
      <c r="J556" s="96"/>
      <c r="K556" s="96"/>
      <c r="L556" s="96"/>
      <c r="M556" s="96"/>
      <c r="N556" s="96"/>
      <c r="O556" s="96"/>
      <c r="P556" s="96"/>
      <c r="Q556" s="96"/>
      <c r="R556" s="96"/>
      <c r="S556" s="96"/>
      <c r="T556" s="96"/>
      <c r="U556" s="96"/>
      <c r="V556" s="96"/>
      <c r="W556" s="82"/>
      <c r="X556" s="82"/>
      <c r="Y556" s="82"/>
      <c r="Z556" s="82"/>
    </row>
    <row r="557">
      <c r="I557" s="96"/>
      <c r="J557" s="96"/>
      <c r="K557" s="96"/>
      <c r="L557" s="96"/>
      <c r="M557" s="96"/>
      <c r="N557" s="96"/>
      <c r="O557" s="96"/>
      <c r="P557" s="96"/>
      <c r="Q557" s="96"/>
      <c r="R557" s="96"/>
      <c r="S557" s="96"/>
      <c r="T557" s="96"/>
      <c r="U557" s="96"/>
      <c r="V557" s="96"/>
      <c r="W557" s="82"/>
      <c r="X557" s="82"/>
      <c r="Y557" s="82"/>
      <c r="Z557" s="82"/>
    </row>
    <row r="558">
      <c r="I558" s="96"/>
      <c r="J558" s="96"/>
      <c r="K558" s="96"/>
      <c r="L558" s="96"/>
      <c r="M558" s="96"/>
      <c r="N558" s="96"/>
      <c r="O558" s="96"/>
      <c r="P558" s="96"/>
      <c r="Q558" s="96"/>
      <c r="R558" s="96"/>
      <c r="S558" s="96"/>
      <c r="T558" s="96"/>
      <c r="U558" s="96"/>
      <c r="V558" s="96"/>
      <c r="W558" s="82"/>
      <c r="X558" s="82"/>
      <c r="Y558" s="82"/>
      <c r="Z558" s="82"/>
    </row>
    <row r="559">
      <c r="I559" s="96"/>
      <c r="J559" s="96"/>
      <c r="K559" s="96"/>
      <c r="L559" s="96"/>
      <c r="M559" s="96"/>
      <c r="N559" s="96"/>
      <c r="O559" s="96"/>
      <c r="P559" s="96"/>
      <c r="Q559" s="96"/>
      <c r="R559" s="96"/>
      <c r="S559" s="96"/>
      <c r="T559" s="96"/>
      <c r="U559" s="96"/>
      <c r="V559" s="96"/>
      <c r="W559" s="82"/>
      <c r="X559" s="82"/>
      <c r="Y559" s="82"/>
      <c r="Z559" s="82"/>
    </row>
    <row r="560">
      <c r="I560" s="96"/>
      <c r="J560" s="96"/>
      <c r="K560" s="96"/>
      <c r="L560" s="96"/>
      <c r="M560" s="96"/>
      <c r="N560" s="96"/>
      <c r="O560" s="96"/>
      <c r="P560" s="96"/>
      <c r="Q560" s="96"/>
      <c r="R560" s="96"/>
      <c r="S560" s="96"/>
      <c r="T560" s="96"/>
      <c r="U560" s="96"/>
      <c r="V560" s="96"/>
      <c r="W560" s="82"/>
      <c r="X560" s="82"/>
      <c r="Y560" s="82"/>
      <c r="Z560" s="82"/>
    </row>
    <row r="561">
      <c r="I561" s="96"/>
      <c r="J561" s="96"/>
      <c r="K561" s="96"/>
      <c r="L561" s="96"/>
      <c r="M561" s="96"/>
      <c r="N561" s="96"/>
      <c r="O561" s="96"/>
      <c r="P561" s="96"/>
      <c r="Q561" s="96"/>
      <c r="R561" s="96"/>
      <c r="S561" s="96"/>
      <c r="T561" s="96"/>
      <c r="U561" s="96"/>
      <c r="V561" s="96"/>
      <c r="W561" s="82"/>
      <c r="X561" s="82"/>
      <c r="Y561" s="82"/>
      <c r="Z561" s="82"/>
    </row>
    <row r="562">
      <c r="I562" s="96"/>
      <c r="J562" s="96"/>
      <c r="K562" s="96"/>
      <c r="L562" s="96"/>
      <c r="M562" s="96"/>
      <c r="N562" s="96"/>
      <c r="O562" s="96"/>
      <c r="P562" s="96"/>
      <c r="Q562" s="96"/>
      <c r="R562" s="96"/>
      <c r="S562" s="96"/>
      <c r="T562" s="96"/>
      <c r="U562" s="96"/>
      <c r="V562" s="96"/>
      <c r="W562" s="82"/>
      <c r="X562" s="82"/>
      <c r="Y562" s="82"/>
      <c r="Z562" s="82"/>
    </row>
    <row r="563">
      <c r="I563" s="96"/>
      <c r="J563" s="96"/>
      <c r="K563" s="96"/>
      <c r="L563" s="96"/>
      <c r="M563" s="96"/>
      <c r="N563" s="96"/>
      <c r="O563" s="96"/>
      <c r="P563" s="96"/>
      <c r="Q563" s="96"/>
      <c r="R563" s="96"/>
      <c r="S563" s="96"/>
      <c r="T563" s="96"/>
      <c r="U563" s="96"/>
      <c r="V563" s="96"/>
      <c r="W563" s="82"/>
      <c r="X563" s="82"/>
      <c r="Y563" s="82"/>
      <c r="Z563" s="82"/>
    </row>
    <row r="564">
      <c r="I564" s="96"/>
      <c r="J564" s="96"/>
      <c r="K564" s="96"/>
      <c r="L564" s="96"/>
      <c r="M564" s="96"/>
      <c r="N564" s="96"/>
      <c r="O564" s="96"/>
      <c r="P564" s="96"/>
      <c r="Q564" s="96"/>
      <c r="R564" s="96"/>
      <c r="S564" s="96"/>
      <c r="T564" s="96"/>
      <c r="U564" s="96"/>
      <c r="V564" s="96"/>
      <c r="W564" s="82"/>
      <c r="X564" s="82"/>
      <c r="Y564" s="82"/>
      <c r="Z564" s="82"/>
    </row>
    <row r="565">
      <c r="I565" s="96"/>
      <c r="J565" s="96"/>
      <c r="K565" s="96"/>
      <c r="L565" s="96"/>
      <c r="M565" s="96"/>
      <c r="N565" s="96"/>
      <c r="O565" s="96"/>
      <c r="P565" s="96"/>
      <c r="Q565" s="96"/>
      <c r="R565" s="96"/>
      <c r="S565" s="96"/>
      <c r="T565" s="96"/>
      <c r="U565" s="96"/>
      <c r="V565" s="96"/>
      <c r="W565" s="82"/>
      <c r="X565" s="82"/>
      <c r="Y565" s="82"/>
      <c r="Z565" s="82"/>
    </row>
    <row r="566">
      <c r="I566" s="96"/>
      <c r="J566" s="96"/>
      <c r="K566" s="96"/>
      <c r="L566" s="96"/>
      <c r="M566" s="96"/>
      <c r="N566" s="96"/>
      <c r="O566" s="96"/>
      <c r="P566" s="96"/>
      <c r="Q566" s="96"/>
      <c r="R566" s="96"/>
      <c r="S566" s="96"/>
      <c r="T566" s="96"/>
      <c r="U566" s="96"/>
      <c r="V566" s="96"/>
      <c r="W566" s="82"/>
      <c r="X566" s="82"/>
      <c r="Y566" s="82"/>
      <c r="Z566" s="82"/>
    </row>
    <row r="567">
      <c r="I567" s="96"/>
      <c r="J567" s="96"/>
      <c r="K567" s="96"/>
      <c r="L567" s="96"/>
      <c r="M567" s="96"/>
      <c r="N567" s="96"/>
      <c r="O567" s="96"/>
      <c r="P567" s="96"/>
      <c r="Q567" s="96"/>
      <c r="R567" s="96"/>
      <c r="S567" s="96"/>
      <c r="T567" s="96"/>
      <c r="U567" s="96"/>
      <c r="V567" s="96"/>
      <c r="W567" s="82"/>
      <c r="X567" s="82"/>
      <c r="Y567" s="82"/>
      <c r="Z567" s="82"/>
    </row>
    <row r="568">
      <c r="I568" s="96"/>
      <c r="J568" s="96"/>
      <c r="K568" s="96"/>
      <c r="L568" s="96"/>
      <c r="M568" s="96"/>
      <c r="N568" s="96"/>
      <c r="O568" s="96"/>
      <c r="P568" s="96"/>
      <c r="Q568" s="96"/>
      <c r="R568" s="96"/>
      <c r="S568" s="96"/>
      <c r="T568" s="96"/>
      <c r="U568" s="96"/>
      <c r="V568" s="96"/>
      <c r="W568" s="82"/>
      <c r="X568" s="82"/>
      <c r="Y568" s="82"/>
      <c r="Z568" s="82"/>
    </row>
    <row r="569">
      <c r="I569" s="96"/>
      <c r="J569" s="96"/>
      <c r="K569" s="96"/>
      <c r="L569" s="96"/>
      <c r="M569" s="96"/>
      <c r="N569" s="96"/>
      <c r="O569" s="96"/>
      <c r="P569" s="96"/>
      <c r="Q569" s="96"/>
      <c r="R569" s="96"/>
      <c r="S569" s="96"/>
      <c r="T569" s="96"/>
      <c r="U569" s="96"/>
      <c r="V569" s="96"/>
      <c r="W569" s="82"/>
      <c r="X569" s="82"/>
      <c r="Y569" s="82"/>
      <c r="Z569" s="82"/>
    </row>
    <row r="570">
      <c r="I570" s="96"/>
      <c r="J570" s="96"/>
      <c r="K570" s="96"/>
      <c r="L570" s="96"/>
      <c r="M570" s="96"/>
      <c r="N570" s="96"/>
      <c r="O570" s="96"/>
      <c r="P570" s="96"/>
      <c r="Q570" s="96"/>
      <c r="R570" s="96"/>
      <c r="S570" s="96"/>
      <c r="T570" s="96"/>
      <c r="U570" s="96"/>
      <c r="V570" s="96"/>
      <c r="W570" s="82"/>
      <c r="X570" s="82"/>
      <c r="Y570" s="82"/>
      <c r="Z570" s="82"/>
    </row>
    <row r="571">
      <c r="I571" s="96"/>
      <c r="J571" s="96"/>
      <c r="K571" s="96"/>
      <c r="L571" s="96"/>
      <c r="M571" s="96"/>
      <c r="N571" s="96"/>
      <c r="O571" s="96"/>
      <c r="P571" s="96"/>
      <c r="Q571" s="96"/>
      <c r="R571" s="96"/>
      <c r="S571" s="96"/>
      <c r="T571" s="96"/>
      <c r="U571" s="96"/>
      <c r="V571" s="96"/>
      <c r="W571" s="82"/>
      <c r="X571" s="82"/>
      <c r="Y571" s="82"/>
      <c r="Z571" s="82"/>
    </row>
    <row r="572">
      <c r="I572" s="96"/>
      <c r="J572" s="96"/>
      <c r="K572" s="96"/>
      <c r="L572" s="96"/>
      <c r="M572" s="96"/>
      <c r="N572" s="96"/>
      <c r="O572" s="96"/>
      <c r="P572" s="96"/>
      <c r="Q572" s="96"/>
      <c r="R572" s="96"/>
      <c r="S572" s="96"/>
      <c r="T572" s="96"/>
      <c r="U572" s="96"/>
      <c r="V572" s="96"/>
      <c r="W572" s="82"/>
      <c r="X572" s="82"/>
      <c r="Y572" s="82"/>
      <c r="Z572" s="82"/>
    </row>
    <row r="573">
      <c r="I573" s="96"/>
      <c r="J573" s="96"/>
      <c r="K573" s="96"/>
      <c r="L573" s="96"/>
      <c r="M573" s="96"/>
      <c r="N573" s="96"/>
      <c r="O573" s="96"/>
      <c r="P573" s="96"/>
      <c r="Q573" s="96"/>
      <c r="R573" s="96"/>
      <c r="S573" s="96"/>
      <c r="T573" s="96"/>
      <c r="U573" s="96"/>
      <c r="V573" s="96"/>
      <c r="W573" s="82"/>
      <c r="X573" s="82"/>
      <c r="Y573" s="82"/>
      <c r="Z573" s="82"/>
    </row>
    <row r="574">
      <c r="I574" s="96"/>
      <c r="J574" s="96"/>
      <c r="K574" s="96"/>
      <c r="L574" s="96"/>
      <c r="M574" s="96"/>
      <c r="N574" s="96"/>
      <c r="O574" s="96"/>
      <c r="P574" s="96"/>
      <c r="Q574" s="96"/>
      <c r="R574" s="96"/>
      <c r="S574" s="96"/>
      <c r="T574" s="96"/>
      <c r="U574" s="96"/>
      <c r="V574" s="96"/>
      <c r="W574" s="82"/>
      <c r="X574" s="82"/>
      <c r="Y574" s="82"/>
      <c r="Z574" s="82"/>
    </row>
    <row r="575">
      <c r="I575" s="96"/>
      <c r="J575" s="96"/>
      <c r="K575" s="96"/>
      <c r="L575" s="96"/>
      <c r="M575" s="96"/>
      <c r="N575" s="96"/>
      <c r="O575" s="96"/>
      <c r="P575" s="96"/>
      <c r="Q575" s="96"/>
      <c r="R575" s="96"/>
      <c r="S575" s="96"/>
      <c r="T575" s="96"/>
      <c r="U575" s="96"/>
      <c r="V575" s="96"/>
      <c r="W575" s="82"/>
      <c r="X575" s="82"/>
      <c r="Y575" s="82"/>
      <c r="Z575" s="82"/>
    </row>
    <row r="576">
      <c r="I576" s="96"/>
      <c r="J576" s="96"/>
      <c r="K576" s="96"/>
      <c r="L576" s="96"/>
      <c r="M576" s="96"/>
      <c r="N576" s="96"/>
      <c r="O576" s="96"/>
      <c r="P576" s="96"/>
      <c r="Q576" s="96"/>
      <c r="R576" s="96"/>
      <c r="S576" s="96"/>
      <c r="T576" s="96"/>
      <c r="U576" s="96"/>
      <c r="V576" s="96"/>
      <c r="W576" s="82"/>
      <c r="X576" s="82"/>
      <c r="Y576" s="82"/>
      <c r="Z576" s="82"/>
    </row>
    <row r="577">
      <c r="I577" s="96"/>
      <c r="J577" s="96"/>
      <c r="K577" s="96"/>
      <c r="L577" s="96"/>
      <c r="M577" s="96"/>
      <c r="N577" s="96"/>
      <c r="O577" s="96"/>
      <c r="P577" s="96"/>
      <c r="Q577" s="96"/>
      <c r="R577" s="96"/>
      <c r="S577" s="96"/>
      <c r="T577" s="96"/>
      <c r="U577" s="96"/>
      <c r="V577" s="96"/>
      <c r="W577" s="82"/>
      <c r="X577" s="82"/>
      <c r="Y577" s="82"/>
      <c r="Z577" s="82"/>
    </row>
    <row r="578">
      <c r="I578" s="96"/>
      <c r="J578" s="96"/>
      <c r="K578" s="96"/>
      <c r="L578" s="96"/>
      <c r="M578" s="96"/>
      <c r="N578" s="96"/>
      <c r="O578" s="96"/>
      <c r="P578" s="96"/>
      <c r="Q578" s="96"/>
      <c r="R578" s="96"/>
      <c r="S578" s="96"/>
      <c r="T578" s="96"/>
      <c r="U578" s="96"/>
      <c r="V578" s="96"/>
      <c r="W578" s="82"/>
      <c r="X578" s="82"/>
      <c r="Y578" s="82"/>
      <c r="Z578" s="82"/>
    </row>
    <row r="579">
      <c r="I579" s="96"/>
      <c r="J579" s="96"/>
      <c r="K579" s="96"/>
      <c r="L579" s="96"/>
      <c r="M579" s="96"/>
      <c r="N579" s="96"/>
      <c r="O579" s="96"/>
      <c r="P579" s="96"/>
      <c r="Q579" s="96"/>
      <c r="R579" s="96"/>
      <c r="S579" s="96"/>
      <c r="T579" s="96"/>
      <c r="U579" s="96"/>
      <c r="V579" s="96"/>
      <c r="W579" s="82"/>
      <c r="X579" s="82"/>
      <c r="Y579" s="82"/>
      <c r="Z579" s="82"/>
    </row>
    <row r="580">
      <c r="I580" s="96"/>
      <c r="J580" s="96"/>
      <c r="K580" s="96"/>
      <c r="L580" s="96"/>
      <c r="M580" s="96"/>
      <c r="N580" s="96"/>
      <c r="O580" s="96"/>
      <c r="P580" s="96"/>
      <c r="Q580" s="96"/>
      <c r="R580" s="96"/>
      <c r="S580" s="96"/>
      <c r="T580" s="96"/>
      <c r="U580" s="96"/>
      <c r="V580" s="96"/>
      <c r="W580" s="82"/>
      <c r="X580" s="82"/>
      <c r="Y580" s="82"/>
      <c r="Z580" s="82"/>
    </row>
    <row r="581">
      <c r="I581" s="96"/>
      <c r="J581" s="96"/>
      <c r="K581" s="96"/>
      <c r="L581" s="96"/>
      <c r="M581" s="96"/>
      <c r="N581" s="96"/>
      <c r="O581" s="96"/>
      <c r="P581" s="96"/>
      <c r="Q581" s="96"/>
      <c r="R581" s="96"/>
      <c r="S581" s="96"/>
      <c r="T581" s="96"/>
      <c r="U581" s="96"/>
      <c r="V581" s="96"/>
      <c r="W581" s="82"/>
      <c r="X581" s="82"/>
      <c r="Y581" s="82"/>
      <c r="Z581" s="82"/>
    </row>
    <row r="582">
      <c r="I582" s="96"/>
      <c r="J582" s="96"/>
      <c r="K582" s="96"/>
      <c r="L582" s="96"/>
      <c r="M582" s="96"/>
      <c r="N582" s="96"/>
      <c r="O582" s="96"/>
      <c r="P582" s="96"/>
      <c r="Q582" s="96"/>
      <c r="R582" s="96"/>
      <c r="S582" s="96"/>
      <c r="T582" s="96"/>
      <c r="U582" s="96"/>
      <c r="V582" s="96"/>
      <c r="W582" s="82"/>
      <c r="X582" s="82"/>
      <c r="Y582" s="82"/>
      <c r="Z582" s="82"/>
    </row>
    <row r="583">
      <c r="I583" s="96"/>
      <c r="J583" s="96"/>
      <c r="K583" s="96"/>
      <c r="L583" s="96"/>
      <c r="M583" s="96"/>
      <c r="N583" s="96"/>
      <c r="O583" s="96"/>
      <c r="P583" s="96"/>
      <c r="Q583" s="96"/>
      <c r="R583" s="96"/>
      <c r="S583" s="96"/>
      <c r="T583" s="96"/>
      <c r="U583" s="96"/>
      <c r="V583" s="96"/>
      <c r="W583" s="82"/>
      <c r="X583" s="82"/>
      <c r="Y583" s="82"/>
      <c r="Z583" s="82"/>
    </row>
    <row r="584">
      <c r="I584" s="96"/>
      <c r="J584" s="96"/>
      <c r="K584" s="96"/>
      <c r="L584" s="96"/>
      <c r="M584" s="96"/>
      <c r="N584" s="96"/>
      <c r="O584" s="96"/>
      <c r="P584" s="96"/>
      <c r="Q584" s="96"/>
      <c r="R584" s="96"/>
      <c r="S584" s="96"/>
      <c r="T584" s="96"/>
      <c r="U584" s="96"/>
      <c r="V584" s="96"/>
      <c r="W584" s="82"/>
      <c r="X584" s="82"/>
      <c r="Y584" s="82"/>
      <c r="Z584" s="82"/>
    </row>
    <row r="585">
      <c r="I585" s="96"/>
      <c r="J585" s="96"/>
      <c r="K585" s="96"/>
      <c r="L585" s="96"/>
      <c r="M585" s="96"/>
      <c r="N585" s="96"/>
      <c r="O585" s="96"/>
      <c r="P585" s="96"/>
      <c r="Q585" s="96"/>
      <c r="R585" s="96"/>
      <c r="S585" s="96"/>
      <c r="T585" s="96"/>
      <c r="U585" s="96"/>
      <c r="V585" s="96"/>
      <c r="W585" s="82"/>
      <c r="X585" s="82"/>
      <c r="Y585" s="82"/>
      <c r="Z585" s="82"/>
    </row>
    <row r="586">
      <c r="I586" s="96"/>
      <c r="J586" s="96"/>
      <c r="K586" s="96"/>
      <c r="L586" s="96"/>
      <c r="M586" s="96"/>
      <c r="N586" s="96"/>
      <c r="O586" s="96"/>
      <c r="P586" s="96"/>
      <c r="Q586" s="96"/>
      <c r="R586" s="96"/>
      <c r="S586" s="96"/>
      <c r="T586" s="96"/>
      <c r="U586" s="96"/>
      <c r="V586" s="96"/>
      <c r="W586" s="82"/>
      <c r="X586" s="82"/>
      <c r="Y586" s="82"/>
      <c r="Z586" s="82"/>
    </row>
    <row r="587">
      <c r="I587" s="96"/>
      <c r="J587" s="96"/>
      <c r="K587" s="96"/>
      <c r="L587" s="96"/>
      <c r="M587" s="96"/>
      <c r="N587" s="96"/>
      <c r="O587" s="96"/>
      <c r="P587" s="96"/>
      <c r="Q587" s="96"/>
      <c r="R587" s="96"/>
      <c r="S587" s="96"/>
      <c r="T587" s="96"/>
      <c r="U587" s="96"/>
      <c r="V587" s="96"/>
      <c r="W587" s="82"/>
      <c r="X587" s="82"/>
      <c r="Y587" s="82"/>
      <c r="Z587" s="82"/>
    </row>
    <row r="588">
      <c r="I588" s="96"/>
      <c r="J588" s="96"/>
      <c r="K588" s="96"/>
      <c r="L588" s="96"/>
      <c r="M588" s="96"/>
      <c r="N588" s="96"/>
      <c r="O588" s="96"/>
      <c r="P588" s="96"/>
      <c r="Q588" s="96"/>
      <c r="R588" s="96"/>
      <c r="S588" s="96"/>
      <c r="T588" s="96"/>
      <c r="U588" s="96"/>
      <c r="V588" s="96"/>
      <c r="W588" s="82"/>
      <c r="X588" s="82"/>
      <c r="Y588" s="82"/>
      <c r="Z588" s="82"/>
    </row>
    <row r="589">
      <c r="I589" s="96"/>
      <c r="J589" s="96"/>
      <c r="K589" s="96"/>
      <c r="L589" s="96"/>
      <c r="M589" s="96"/>
      <c r="N589" s="96"/>
      <c r="O589" s="96"/>
      <c r="P589" s="96"/>
      <c r="Q589" s="96"/>
      <c r="R589" s="96"/>
      <c r="S589" s="96"/>
      <c r="T589" s="96"/>
      <c r="U589" s="96"/>
      <c r="V589" s="96"/>
      <c r="W589" s="82"/>
      <c r="X589" s="82"/>
      <c r="Y589" s="82"/>
      <c r="Z589" s="82"/>
    </row>
    <row r="590">
      <c r="I590" s="96"/>
      <c r="J590" s="96"/>
      <c r="K590" s="96"/>
      <c r="L590" s="96"/>
      <c r="M590" s="96"/>
      <c r="N590" s="96"/>
      <c r="O590" s="96"/>
      <c r="P590" s="96"/>
      <c r="Q590" s="96"/>
      <c r="R590" s="96"/>
      <c r="S590" s="96"/>
      <c r="T590" s="96"/>
      <c r="U590" s="96"/>
      <c r="V590" s="96"/>
      <c r="W590" s="82"/>
      <c r="X590" s="82"/>
      <c r="Y590" s="82"/>
      <c r="Z590" s="82"/>
    </row>
    <row r="591">
      <c r="I591" s="96"/>
      <c r="J591" s="96"/>
      <c r="K591" s="96"/>
      <c r="L591" s="96"/>
      <c r="M591" s="96"/>
      <c r="N591" s="96"/>
      <c r="O591" s="96"/>
      <c r="P591" s="96"/>
      <c r="Q591" s="96"/>
      <c r="R591" s="96"/>
      <c r="S591" s="96"/>
      <c r="T591" s="96"/>
      <c r="U591" s="96"/>
      <c r="V591" s="96"/>
      <c r="W591" s="82"/>
      <c r="X591" s="82"/>
      <c r="Y591" s="82"/>
      <c r="Z591" s="82"/>
    </row>
    <row r="592">
      <c r="I592" s="96"/>
      <c r="J592" s="96"/>
      <c r="K592" s="96"/>
      <c r="L592" s="96"/>
      <c r="M592" s="96"/>
      <c r="N592" s="96"/>
      <c r="O592" s="96"/>
      <c r="P592" s="96"/>
      <c r="Q592" s="96"/>
      <c r="R592" s="96"/>
      <c r="S592" s="96"/>
      <c r="T592" s="96"/>
      <c r="U592" s="96"/>
      <c r="V592" s="96"/>
      <c r="W592" s="82"/>
      <c r="X592" s="82"/>
      <c r="Y592" s="82"/>
      <c r="Z592" s="82"/>
    </row>
    <row r="593">
      <c r="I593" s="96"/>
      <c r="J593" s="96"/>
      <c r="K593" s="96"/>
      <c r="L593" s="96"/>
      <c r="M593" s="96"/>
      <c r="N593" s="96"/>
      <c r="O593" s="96"/>
      <c r="P593" s="96"/>
      <c r="Q593" s="96"/>
      <c r="R593" s="96"/>
      <c r="S593" s="96"/>
      <c r="T593" s="96"/>
      <c r="U593" s="96"/>
      <c r="V593" s="96"/>
      <c r="W593" s="82"/>
      <c r="X593" s="82"/>
      <c r="Y593" s="82"/>
      <c r="Z593" s="82"/>
    </row>
    <row r="594">
      <c r="I594" s="96"/>
      <c r="J594" s="96"/>
      <c r="K594" s="96"/>
      <c r="L594" s="96"/>
      <c r="M594" s="96"/>
      <c r="N594" s="96"/>
      <c r="O594" s="96"/>
      <c r="P594" s="96"/>
      <c r="Q594" s="96"/>
      <c r="R594" s="96"/>
      <c r="S594" s="96"/>
      <c r="T594" s="96"/>
      <c r="U594" s="96"/>
      <c r="V594" s="96"/>
      <c r="W594" s="82"/>
      <c r="X594" s="82"/>
      <c r="Y594" s="82"/>
      <c r="Z594" s="82"/>
    </row>
    <row r="595">
      <c r="I595" s="96"/>
      <c r="J595" s="96"/>
      <c r="K595" s="96"/>
      <c r="L595" s="96"/>
      <c r="M595" s="96"/>
      <c r="N595" s="96"/>
      <c r="O595" s="96"/>
      <c r="P595" s="96"/>
      <c r="Q595" s="96"/>
      <c r="R595" s="96"/>
      <c r="S595" s="96"/>
      <c r="T595" s="96"/>
      <c r="U595" s="96"/>
      <c r="V595" s="96"/>
      <c r="W595" s="82"/>
      <c r="X595" s="82"/>
      <c r="Y595" s="82"/>
      <c r="Z595" s="82"/>
    </row>
    <row r="596">
      <c r="I596" s="96"/>
      <c r="J596" s="96"/>
      <c r="K596" s="96"/>
      <c r="L596" s="96"/>
      <c r="M596" s="96"/>
      <c r="N596" s="96"/>
      <c r="O596" s="96"/>
      <c r="P596" s="96"/>
      <c r="Q596" s="96"/>
      <c r="R596" s="96"/>
      <c r="S596" s="96"/>
      <c r="T596" s="96"/>
      <c r="U596" s="96"/>
      <c r="V596" s="96"/>
      <c r="W596" s="82"/>
      <c r="X596" s="82"/>
      <c r="Y596" s="82"/>
      <c r="Z596" s="82"/>
    </row>
    <row r="597">
      <c r="I597" s="96"/>
      <c r="J597" s="96"/>
      <c r="K597" s="96"/>
      <c r="L597" s="96"/>
      <c r="M597" s="96"/>
      <c r="N597" s="96"/>
      <c r="O597" s="96"/>
      <c r="P597" s="96"/>
      <c r="Q597" s="96"/>
      <c r="R597" s="96"/>
      <c r="S597" s="96"/>
      <c r="T597" s="96"/>
      <c r="U597" s="96"/>
      <c r="V597" s="96"/>
      <c r="W597" s="82"/>
      <c r="X597" s="82"/>
      <c r="Y597" s="82"/>
      <c r="Z597" s="82"/>
    </row>
    <row r="598">
      <c r="I598" s="96"/>
      <c r="J598" s="96"/>
      <c r="K598" s="96"/>
      <c r="L598" s="96"/>
      <c r="M598" s="96"/>
      <c r="N598" s="96"/>
      <c r="O598" s="96"/>
      <c r="P598" s="96"/>
      <c r="Q598" s="96"/>
      <c r="R598" s="96"/>
      <c r="S598" s="96"/>
      <c r="T598" s="96"/>
      <c r="U598" s="96"/>
      <c r="V598" s="96"/>
      <c r="W598" s="82"/>
      <c r="X598" s="82"/>
      <c r="Y598" s="82"/>
      <c r="Z598" s="82"/>
    </row>
    <row r="599">
      <c r="I599" s="96"/>
      <c r="J599" s="96"/>
      <c r="K599" s="96"/>
      <c r="L599" s="96"/>
      <c r="M599" s="96"/>
      <c r="N599" s="96"/>
      <c r="O599" s="96"/>
      <c r="P599" s="96"/>
      <c r="Q599" s="96"/>
      <c r="R599" s="96"/>
      <c r="S599" s="96"/>
      <c r="T599" s="96"/>
      <c r="U599" s="96"/>
      <c r="V599" s="96"/>
      <c r="W599" s="82"/>
      <c r="X599" s="82"/>
      <c r="Y599" s="82"/>
      <c r="Z599" s="82"/>
    </row>
    <row r="600">
      <c r="I600" s="96"/>
      <c r="J600" s="96"/>
      <c r="K600" s="96"/>
      <c r="L600" s="96"/>
      <c r="M600" s="96"/>
      <c r="N600" s="96"/>
      <c r="O600" s="96"/>
      <c r="P600" s="96"/>
      <c r="Q600" s="96"/>
      <c r="R600" s="96"/>
      <c r="S600" s="96"/>
      <c r="T600" s="96"/>
      <c r="U600" s="96"/>
      <c r="V600" s="96"/>
      <c r="W600" s="82"/>
      <c r="X600" s="82"/>
      <c r="Y600" s="82"/>
      <c r="Z600" s="82"/>
    </row>
    <row r="601">
      <c r="I601" s="96"/>
      <c r="J601" s="96"/>
      <c r="K601" s="96"/>
      <c r="L601" s="96"/>
      <c r="M601" s="96"/>
      <c r="N601" s="96"/>
      <c r="O601" s="96"/>
      <c r="P601" s="96"/>
      <c r="Q601" s="96"/>
      <c r="R601" s="96"/>
      <c r="S601" s="96"/>
      <c r="T601" s="96"/>
      <c r="U601" s="96"/>
      <c r="V601" s="96"/>
      <c r="W601" s="82"/>
      <c r="X601" s="82"/>
      <c r="Y601" s="82"/>
      <c r="Z601" s="82"/>
    </row>
    <row r="602">
      <c r="I602" s="96"/>
      <c r="J602" s="96"/>
      <c r="K602" s="96"/>
      <c r="L602" s="96"/>
      <c r="M602" s="96"/>
      <c r="N602" s="96"/>
      <c r="O602" s="96"/>
      <c r="P602" s="96"/>
      <c r="Q602" s="96"/>
      <c r="R602" s="96"/>
      <c r="S602" s="96"/>
      <c r="T602" s="96"/>
      <c r="U602" s="96"/>
      <c r="V602" s="96"/>
      <c r="W602" s="82"/>
      <c r="X602" s="82"/>
      <c r="Y602" s="82"/>
      <c r="Z602" s="82"/>
    </row>
    <row r="603">
      <c r="I603" s="96"/>
      <c r="J603" s="96"/>
      <c r="K603" s="96"/>
      <c r="L603" s="96"/>
      <c r="M603" s="96"/>
      <c r="N603" s="96"/>
      <c r="O603" s="96"/>
      <c r="P603" s="96"/>
      <c r="Q603" s="96"/>
      <c r="R603" s="96"/>
      <c r="S603" s="96"/>
      <c r="T603" s="96"/>
      <c r="U603" s="96"/>
      <c r="V603" s="96"/>
      <c r="W603" s="82"/>
      <c r="X603" s="82"/>
      <c r="Y603" s="82"/>
      <c r="Z603" s="82"/>
    </row>
    <row r="604">
      <c r="I604" s="96"/>
      <c r="J604" s="96"/>
      <c r="K604" s="96"/>
      <c r="L604" s="96"/>
      <c r="M604" s="96"/>
      <c r="N604" s="96"/>
      <c r="O604" s="96"/>
      <c r="P604" s="96"/>
      <c r="Q604" s="96"/>
      <c r="R604" s="96"/>
      <c r="S604" s="96"/>
      <c r="T604" s="96"/>
      <c r="U604" s="96"/>
      <c r="V604" s="96"/>
      <c r="W604" s="82"/>
      <c r="X604" s="82"/>
      <c r="Y604" s="82"/>
      <c r="Z604" s="82"/>
    </row>
    <row r="605">
      <c r="I605" s="96"/>
      <c r="J605" s="96"/>
      <c r="K605" s="96"/>
      <c r="L605" s="96"/>
      <c r="M605" s="96"/>
      <c r="N605" s="96"/>
      <c r="O605" s="96"/>
      <c r="P605" s="96"/>
      <c r="Q605" s="96"/>
      <c r="R605" s="96"/>
      <c r="S605" s="96"/>
      <c r="T605" s="96"/>
      <c r="U605" s="96"/>
      <c r="V605" s="96"/>
      <c r="W605" s="82"/>
      <c r="X605" s="82"/>
      <c r="Y605" s="82"/>
      <c r="Z605" s="82"/>
    </row>
    <row r="606">
      <c r="I606" s="96"/>
      <c r="J606" s="96"/>
      <c r="K606" s="96"/>
      <c r="L606" s="96"/>
      <c r="M606" s="96"/>
      <c r="N606" s="96"/>
      <c r="O606" s="96"/>
      <c r="P606" s="96"/>
      <c r="Q606" s="96"/>
      <c r="R606" s="96"/>
      <c r="S606" s="96"/>
      <c r="T606" s="96"/>
      <c r="U606" s="96"/>
      <c r="V606" s="96"/>
      <c r="W606" s="82"/>
      <c r="X606" s="82"/>
      <c r="Y606" s="82"/>
      <c r="Z606" s="82"/>
    </row>
    <row r="607">
      <c r="I607" s="96"/>
      <c r="J607" s="96"/>
      <c r="K607" s="96"/>
      <c r="L607" s="96"/>
      <c r="M607" s="96"/>
      <c r="N607" s="96"/>
      <c r="O607" s="96"/>
      <c r="P607" s="96"/>
      <c r="Q607" s="96"/>
      <c r="R607" s="96"/>
      <c r="S607" s="96"/>
      <c r="T607" s="96"/>
      <c r="U607" s="96"/>
      <c r="V607" s="96"/>
      <c r="W607" s="82"/>
      <c r="X607" s="82"/>
      <c r="Y607" s="82"/>
      <c r="Z607" s="82"/>
    </row>
    <row r="608">
      <c r="I608" s="96"/>
      <c r="J608" s="96"/>
      <c r="K608" s="96"/>
      <c r="L608" s="96"/>
      <c r="M608" s="96"/>
      <c r="N608" s="96"/>
      <c r="O608" s="96"/>
      <c r="P608" s="96"/>
      <c r="Q608" s="96"/>
      <c r="R608" s="96"/>
      <c r="S608" s="96"/>
      <c r="T608" s="96"/>
      <c r="U608" s="96"/>
      <c r="V608" s="96"/>
      <c r="W608" s="82"/>
      <c r="X608" s="82"/>
      <c r="Y608" s="82"/>
      <c r="Z608" s="82"/>
    </row>
    <row r="609">
      <c r="I609" s="96"/>
      <c r="J609" s="96"/>
      <c r="K609" s="96"/>
      <c r="L609" s="96"/>
      <c r="M609" s="96"/>
      <c r="N609" s="96"/>
      <c r="O609" s="96"/>
      <c r="P609" s="96"/>
      <c r="Q609" s="96"/>
      <c r="R609" s="96"/>
      <c r="S609" s="96"/>
      <c r="T609" s="96"/>
      <c r="U609" s="96"/>
      <c r="V609" s="96"/>
      <c r="W609" s="82"/>
      <c r="X609" s="82"/>
      <c r="Y609" s="82"/>
      <c r="Z609" s="82"/>
    </row>
    <row r="610">
      <c r="I610" s="96"/>
      <c r="J610" s="96"/>
      <c r="K610" s="96"/>
      <c r="L610" s="96"/>
      <c r="M610" s="96"/>
      <c r="N610" s="96"/>
      <c r="O610" s="96"/>
      <c r="P610" s="96"/>
      <c r="Q610" s="96"/>
      <c r="R610" s="96"/>
      <c r="S610" s="96"/>
      <c r="T610" s="96"/>
      <c r="U610" s="96"/>
      <c r="V610" s="96"/>
      <c r="W610" s="82"/>
      <c r="X610" s="82"/>
      <c r="Y610" s="82"/>
      <c r="Z610" s="82"/>
    </row>
    <row r="611">
      <c r="I611" s="96"/>
      <c r="J611" s="96"/>
      <c r="K611" s="96"/>
      <c r="L611" s="96"/>
      <c r="M611" s="96"/>
      <c r="N611" s="96"/>
      <c r="O611" s="96"/>
      <c r="P611" s="96"/>
      <c r="Q611" s="96"/>
      <c r="R611" s="96"/>
      <c r="S611" s="96"/>
      <c r="T611" s="96"/>
      <c r="U611" s="96"/>
      <c r="V611" s="96"/>
      <c r="W611" s="82"/>
      <c r="X611" s="82"/>
      <c r="Y611" s="82"/>
      <c r="Z611" s="82"/>
    </row>
    <row r="612">
      <c r="I612" s="96"/>
      <c r="J612" s="96"/>
      <c r="K612" s="96"/>
      <c r="L612" s="96"/>
      <c r="M612" s="96"/>
      <c r="N612" s="96"/>
      <c r="O612" s="96"/>
      <c r="P612" s="96"/>
      <c r="Q612" s="96"/>
      <c r="R612" s="96"/>
      <c r="S612" s="96"/>
      <c r="T612" s="96"/>
      <c r="U612" s="96"/>
      <c r="V612" s="96"/>
      <c r="W612" s="82"/>
      <c r="X612" s="82"/>
      <c r="Y612" s="82"/>
      <c r="Z612" s="82"/>
    </row>
    <row r="613">
      <c r="I613" s="96"/>
      <c r="J613" s="96"/>
      <c r="K613" s="96"/>
      <c r="L613" s="96"/>
      <c r="M613" s="96"/>
      <c r="N613" s="96"/>
      <c r="O613" s="96"/>
      <c r="P613" s="96"/>
      <c r="Q613" s="96"/>
      <c r="R613" s="96"/>
      <c r="S613" s="96"/>
      <c r="T613" s="96"/>
      <c r="U613" s="96"/>
      <c r="V613" s="96"/>
      <c r="W613" s="82"/>
      <c r="X613" s="82"/>
      <c r="Y613" s="82"/>
      <c r="Z613" s="82"/>
    </row>
    <row r="614">
      <c r="I614" s="96"/>
      <c r="J614" s="96"/>
      <c r="K614" s="96"/>
      <c r="L614" s="96"/>
      <c r="M614" s="96"/>
      <c r="N614" s="96"/>
      <c r="O614" s="96"/>
      <c r="P614" s="96"/>
      <c r="Q614" s="96"/>
      <c r="R614" s="96"/>
      <c r="S614" s="96"/>
      <c r="T614" s="96"/>
      <c r="U614" s="96"/>
      <c r="V614" s="96"/>
      <c r="W614" s="82"/>
      <c r="X614" s="82"/>
      <c r="Y614" s="82"/>
      <c r="Z614" s="82"/>
    </row>
    <row r="615">
      <c r="I615" s="96"/>
      <c r="J615" s="96"/>
      <c r="K615" s="96"/>
      <c r="L615" s="96"/>
      <c r="M615" s="96"/>
      <c r="N615" s="96"/>
      <c r="O615" s="96"/>
      <c r="P615" s="96"/>
      <c r="Q615" s="96"/>
      <c r="R615" s="96"/>
      <c r="S615" s="96"/>
      <c r="T615" s="96"/>
      <c r="U615" s="96"/>
      <c r="V615" s="96"/>
      <c r="W615" s="82"/>
      <c r="X615" s="82"/>
      <c r="Y615" s="82"/>
      <c r="Z615" s="82"/>
    </row>
    <row r="616">
      <c r="I616" s="96"/>
      <c r="J616" s="96"/>
      <c r="K616" s="96"/>
      <c r="L616" s="96"/>
      <c r="M616" s="96"/>
      <c r="N616" s="96"/>
      <c r="O616" s="96"/>
      <c r="P616" s="96"/>
      <c r="Q616" s="96"/>
      <c r="R616" s="96"/>
      <c r="S616" s="96"/>
      <c r="T616" s="96"/>
      <c r="U616" s="96"/>
      <c r="V616" s="96"/>
      <c r="W616" s="82"/>
      <c r="X616" s="82"/>
      <c r="Y616" s="82"/>
      <c r="Z616" s="82"/>
    </row>
    <row r="617">
      <c r="I617" s="96"/>
      <c r="J617" s="96"/>
      <c r="K617" s="96"/>
      <c r="L617" s="96"/>
      <c r="M617" s="96"/>
      <c r="N617" s="96"/>
      <c r="O617" s="96"/>
      <c r="P617" s="96"/>
      <c r="Q617" s="96"/>
      <c r="R617" s="96"/>
      <c r="S617" s="96"/>
      <c r="T617" s="96"/>
      <c r="U617" s="96"/>
      <c r="V617" s="96"/>
      <c r="W617" s="82"/>
      <c r="X617" s="82"/>
      <c r="Y617" s="82"/>
      <c r="Z617" s="82"/>
    </row>
    <row r="618">
      <c r="I618" s="96"/>
      <c r="J618" s="96"/>
      <c r="K618" s="96"/>
      <c r="L618" s="96"/>
      <c r="M618" s="96"/>
      <c r="N618" s="96"/>
      <c r="O618" s="96"/>
      <c r="P618" s="96"/>
      <c r="Q618" s="96"/>
      <c r="R618" s="96"/>
      <c r="S618" s="96"/>
      <c r="T618" s="96"/>
      <c r="U618" s="96"/>
      <c r="V618" s="96"/>
      <c r="W618" s="82"/>
      <c r="X618" s="82"/>
      <c r="Y618" s="82"/>
      <c r="Z618" s="82"/>
    </row>
    <row r="619">
      <c r="I619" s="96"/>
      <c r="J619" s="96"/>
      <c r="K619" s="96"/>
      <c r="L619" s="96"/>
      <c r="M619" s="96"/>
      <c r="N619" s="96"/>
      <c r="O619" s="96"/>
      <c r="P619" s="96"/>
      <c r="Q619" s="96"/>
      <c r="R619" s="96"/>
      <c r="S619" s="96"/>
      <c r="T619" s="96"/>
      <c r="U619" s="96"/>
      <c r="V619" s="96"/>
      <c r="W619" s="82"/>
      <c r="X619" s="82"/>
      <c r="Y619" s="82"/>
      <c r="Z619" s="82"/>
    </row>
    <row r="620">
      <c r="I620" s="96"/>
      <c r="J620" s="96"/>
      <c r="K620" s="96"/>
      <c r="L620" s="96"/>
      <c r="M620" s="96"/>
      <c r="N620" s="96"/>
      <c r="O620" s="96"/>
      <c r="P620" s="96"/>
      <c r="Q620" s="96"/>
      <c r="R620" s="96"/>
      <c r="S620" s="96"/>
      <c r="T620" s="96"/>
      <c r="U620" s="96"/>
      <c r="V620" s="96"/>
      <c r="W620" s="82"/>
      <c r="X620" s="82"/>
      <c r="Y620" s="82"/>
      <c r="Z620" s="82"/>
    </row>
    <row r="621">
      <c r="I621" s="96"/>
      <c r="J621" s="96"/>
      <c r="K621" s="96"/>
      <c r="L621" s="96"/>
      <c r="M621" s="96"/>
      <c r="N621" s="96"/>
      <c r="O621" s="96"/>
      <c r="P621" s="96"/>
      <c r="Q621" s="96"/>
      <c r="R621" s="96"/>
      <c r="S621" s="96"/>
      <c r="T621" s="96"/>
      <c r="U621" s="96"/>
      <c r="V621" s="96"/>
      <c r="W621" s="82"/>
      <c r="X621" s="82"/>
      <c r="Y621" s="82"/>
      <c r="Z621" s="82"/>
    </row>
    <row r="622">
      <c r="I622" s="96"/>
      <c r="J622" s="96"/>
      <c r="K622" s="96"/>
      <c r="L622" s="96"/>
      <c r="M622" s="96"/>
      <c r="N622" s="96"/>
      <c r="O622" s="96"/>
      <c r="P622" s="96"/>
      <c r="Q622" s="96"/>
      <c r="R622" s="96"/>
      <c r="S622" s="96"/>
      <c r="T622" s="96"/>
      <c r="U622" s="96"/>
      <c r="V622" s="96"/>
      <c r="W622" s="82"/>
      <c r="X622" s="82"/>
      <c r="Y622" s="82"/>
      <c r="Z622" s="82"/>
    </row>
    <row r="623">
      <c r="I623" s="96"/>
      <c r="J623" s="96"/>
      <c r="K623" s="96"/>
      <c r="L623" s="96"/>
      <c r="M623" s="96"/>
      <c r="N623" s="96"/>
      <c r="O623" s="96"/>
      <c r="P623" s="96"/>
      <c r="Q623" s="96"/>
      <c r="R623" s="96"/>
      <c r="S623" s="96"/>
      <c r="T623" s="96"/>
      <c r="U623" s="96"/>
      <c r="V623" s="96"/>
      <c r="W623" s="82"/>
      <c r="X623" s="82"/>
      <c r="Y623" s="82"/>
      <c r="Z623" s="82"/>
    </row>
    <row r="624">
      <c r="I624" s="96"/>
      <c r="J624" s="96"/>
      <c r="K624" s="96"/>
      <c r="L624" s="96"/>
      <c r="M624" s="96"/>
      <c r="N624" s="96"/>
      <c r="O624" s="96"/>
      <c r="P624" s="96"/>
      <c r="Q624" s="96"/>
      <c r="R624" s="96"/>
      <c r="S624" s="96"/>
      <c r="T624" s="96"/>
      <c r="U624" s="96"/>
      <c r="V624" s="96"/>
      <c r="W624" s="82"/>
      <c r="X624" s="82"/>
      <c r="Y624" s="82"/>
      <c r="Z624" s="82"/>
    </row>
    <row r="625">
      <c r="I625" s="96"/>
      <c r="J625" s="96"/>
      <c r="K625" s="96"/>
      <c r="L625" s="96"/>
      <c r="M625" s="96"/>
      <c r="N625" s="96"/>
      <c r="O625" s="96"/>
      <c r="P625" s="96"/>
      <c r="Q625" s="96"/>
      <c r="R625" s="96"/>
      <c r="S625" s="96"/>
      <c r="T625" s="96"/>
      <c r="U625" s="96"/>
      <c r="V625" s="96"/>
      <c r="W625" s="82"/>
      <c r="X625" s="82"/>
      <c r="Y625" s="82"/>
      <c r="Z625" s="82"/>
    </row>
    <row r="626">
      <c r="I626" s="96"/>
      <c r="J626" s="96"/>
      <c r="K626" s="96"/>
      <c r="L626" s="96"/>
      <c r="M626" s="96"/>
      <c r="N626" s="96"/>
      <c r="O626" s="96"/>
      <c r="P626" s="96"/>
      <c r="Q626" s="96"/>
      <c r="R626" s="96"/>
      <c r="S626" s="96"/>
      <c r="T626" s="96"/>
      <c r="U626" s="96"/>
      <c r="V626" s="96"/>
      <c r="W626" s="82"/>
      <c r="X626" s="82"/>
      <c r="Y626" s="82"/>
      <c r="Z626" s="82"/>
    </row>
    <row r="627">
      <c r="I627" s="96"/>
      <c r="J627" s="96"/>
      <c r="K627" s="96"/>
      <c r="L627" s="96"/>
      <c r="M627" s="96"/>
      <c r="N627" s="96"/>
      <c r="O627" s="96"/>
      <c r="P627" s="96"/>
      <c r="Q627" s="96"/>
      <c r="R627" s="96"/>
      <c r="S627" s="96"/>
      <c r="T627" s="96"/>
      <c r="U627" s="96"/>
      <c r="V627" s="96"/>
      <c r="W627" s="82"/>
      <c r="X627" s="82"/>
      <c r="Y627" s="82"/>
      <c r="Z627" s="82"/>
    </row>
    <row r="628">
      <c r="I628" s="96"/>
      <c r="J628" s="96"/>
      <c r="K628" s="96"/>
      <c r="L628" s="96"/>
      <c r="M628" s="96"/>
      <c r="N628" s="96"/>
      <c r="O628" s="96"/>
      <c r="P628" s="96"/>
      <c r="Q628" s="96"/>
      <c r="R628" s="96"/>
      <c r="S628" s="96"/>
      <c r="T628" s="96"/>
      <c r="U628" s="96"/>
      <c r="V628" s="96"/>
      <c r="W628" s="82"/>
      <c r="X628" s="82"/>
      <c r="Y628" s="82"/>
      <c r="Z628" s="82"/>
    </row>
    <row r="629">
      <c r="I629" s="96"/>
      <c r="J629" s="96"/>
      <c r="K629" s="96"/>
      <c r="L629" s="96"/>
      <c r="M629" s="96"/>
      <c r="N629" s="96"/>
      <c r="O629" s="96"/>
      <c r="P629" s="96"/>
      <c r="Q629" s="96"/>
      <c r="R629" s="96"/>
      <c r="S629" s="96"/>
      <c r="T629" s="96"/>
      <c r="U629" s="96"/>
      <c r="V629" s="96"/>
      <c r="W629" s="82"/>
      <c r="X629" s="82"/>
      <c r="Y629" s="82"/>
      <c r="Z629" s="82"/>
    </row>
    <row r="630">
      <c r="I630" s="96"/>
      <c r="J630" s="96"/>
      <c r="K630" s="96"/>
      <c r="L630" s="96"/>
      <c r="M630" s="96"/>
      <c r="N630" s="96"/>
      <c r="O630" s="96"/>
      <c r="P630" s="96"/>
      <c r="Q630" s="96"/>
      <c r="R630" s="96"/>
      <c r="S630" s="96"/>
      <c r="T630" s="96"/>
      <c r="U630" s="96"/>
      <c r="V630" s="96"/>
      <c r="W630" s="82"/>
      <c r="X630" s="82"/>
      <c r="Y630" s="82"/>
      <c r="Z630" s="82"/>
    </row>
    <row r="631">
      <c r="I631" s="96"/>
      <c r="J631" s="96"/>
      <c r="K631" s="96"/>
      <c r="L631" s="96"/>
      <c r="M631" s="96"/>
      <c r="N631" s="96"/>
      <c r="O631" s="96"/>
      <c r="P631" s="96"/>
      <c r="Q631" s="96"/>
      <c r="R631" s="96"/>
      <c r="S631" s="96"/>
      <c r="T631" s="96"/>
      <c r="U631" s="96"/>
      <c r="V631" s="96"/>
      <c r="W631" s="82"/>
      <c r="X631" s="82"/>
      <c r="Y631" s="82"/>
      <c r="Z631" s="82"/>
    </row>
    <row r="632">
      <c r="I632" s="96"/>
      <c r="J632" s="96"/>
      <c r="K632" s="96"/>
      <c r="L632" s="96"/>
      <c r="M632" s="96"/>
      <c r="N632" s="96"/>
      <c r="O632" s="96"/>
      <c r="P632" s="96"/>
      <c r="Q632" s="96"/>
      <c r="R632" s="96"/>
      <c r="S632" s="96"/>
      <c r="T632" s="96"/>
      <c r="U632" s="96"/>
      <c r="V632" s="96"/>
      <c r="W632" s="82"/>
      <c r="X632" s="82"/>
      <c r="Y632" s="82"/>
      <c r="Z632" s="82"/>
    </row>
    <row r="633">
      <c r="I633" s="96"/>
      <c r="J633" s="96"/>
      <c r="K633" s="96"/>
      <c r="L633" s="96"/>
      <c r="M633" s="96"/>
      <c r="N633" s="96"/>
      <c r="O633" s="96"/>
      <c r="P633" s="96"/>
      <c r="Q633" s="96"/>
      <c r="R633" s="96"/>
      <c r="S633" s="96"/>
      <c r="T633" s="96"/>
      <c r="U633" s="96"/>
      <c r="V633" s="96"/>
      <c r="W633" s="82"/>
      <c r="X633" s="82"/>
      <c r="Y633" s="82"/>
      <c r="Z633" s="82"/>
    </row>
    <row r="634">
      <c r="I634" s="96"/>
      <c r="J634" s="96"/>
      <c r="K634" s="96"/>
      <c r="L634" s="96"/>
      <c r="M634" s="96"/>
      <c r="N634" s="96"/>
      <c r="O634" s="96"/>
      <c r="P634" s="96"/>
      <c r="Q634" s="96"/>
      <c r="R634" s="96"/>
      <c r="S634" s="96"/>
      <c r="T634" s="96"/>
      <c r="U634" s="96"/>
      <c r="V634" s="96"/>
      <c r="W634" s="82"/>
      <c r="X634" s="82"/>
      <c r="Y634" s="82"/>
      <c r="Z634" s="82"/>
    </row>
    <row r="635">
      <c r="I635" s="96"/>
      <c r="J635" s="96"/>
      <c r="K635" s="96"/>
      <c r="L635" s="96"/>
      <c r="M635" s="96"/>
      <c r="N635" s="96"/>
      <c r="O635" s="96"/>
      <c r="P635" s="96"/>
      <c r="Q635" s="96"/>
      <c r="R635" s="96"/>
      <c r="S635" s="96"/>
      <c r="T635" s="96"/>
      <c r="U635" s="96"/>
      <c r="V635" s="96"/>
      <c r="W635" s="82"/>
      <c r="X635" s="82"/>
      <c r="Y635" s="82"/>
      <c r="Z635" s="82"/>
    </row>
    <row r="636">
      <c r="I636" s="96"/>
      <c r="J636" s="96"/>
      <c r="K636" s="96"/>
      <c r="L636" s="96"/>
      <c r="M636" s="96"/>
      <c r="N636" s="96"/>
      <c r="O636" s="96"/>
      <c r="P636" s="96"/>
      <c r="Q636" s="96"/>
      <c r="R636" s="96"/>
      <c r="S636" s="96"/>
      <c r="T636" s="96"/>
      <c r="U636" s="96"/>
      <c r="V636" s="96"/>
      <c r="W636" s="82"/>
      <c r="X636" s="82"/>
      <c r="Y636" s="82"/>
      <c r="Z636" s="82"/>
    </row>
    <row r="637">
      <c r="I637" s="96"/>
      <c r="J637" s="96"/>
      <c r="K637" s="96"/>
      <c r="L637" s="96"/>
      <c r="M637" s="96"/>
      <c r="N637" s="96"/>
      <c r="O637" s="96"/>
      <c r="P637" s="96"/>
      <c r="Q637" s="96"/>
      <c r="R637" s="96"/>
      <c r="S637" s="96"/>
      <c r="T637" s="96"/>
      <c r="U637" s="96"/>
      <c r="V637" s="96"/>
      <c r="W637" s="82"/>
      <c r="X637" s="82"/>
      <c r="Y637" s="82"/>
      <c r="Z637" s="82"/>
    </row>
    <row r="638">
      <c r="I638" s="96"/>
      <c r="J638" s="96"/>
      <c r="K638" s="96"/>
      <c r="L638" s="96"/>
      <c r="M638" s="96"/>
      <c r="N638" s="96"/>
      <c r="O638" s="96"/>
      <c r="P638" s="96"/>
      <c r="Q638" s="96"/>
      <c r="R638" s="96"/>
      <c r="S638" s="96"/>
      <c r="T638" s="96"/>
      <c r="U638" s="96"/>
      <c r="V638" s="96"/>
      <c r="W638" s="82"/>
      <c r="X638" s="82"/>
      <c r="Y638" s="82"/>
      <c r="Z638" s="82"/>
    </row>
    <row r="639">
      <c r="I639" s="96"/>
      <c r="J639" s="96"/>
      <c r="K639" s="96"/>
      <c r="L639" s="96"/>
      <c r="M639" s="96"/>
      <c r="N639" s="96"/>
      <c r="O639" s="96"/>
      <c r="P639" s="96"/>
      <c r="Q639" s="96"/>
      <c r="R639" s="96"/>
      <c r="S639" s="96"/>
      <c r="T639" s="96"/>
      <c r="U639" s="96"/>
      <c r="V639" s="96"/>
      <c r="W639" s="82"/>
      <c r="X639" s="82"/>
      <c r="Y639" s="82"/>
      <c r="Z639" s="82"/>
    </row>
    <row r="640">
      <c r="I640" s="96"/>
      <c r="J640" s="96"/>
      <c r="K640" s="96"/>
      <c r="L640" s="96"/>
      <c r="M640" s="96"/>
      <c r="N640" s="96"/>
      <c r="O640" s="96"/>
      <c r="P640" s="96"/>
      <c r="Q640" s="96"/>
      <c r="R640" s="96"/>
      <c r="S640" s="96"/>
      <c r="T640" s="96"/>
      <c r="U640" s="96"/>
      <c r="V640" s="96"/>
      <c r="W640" s="82"/>
      <c r="X640" s="82"/>
      <c r="Y640" s="82"/>
      <c r="Z640" s="82"/>
    </row>
    <row r="641">
      <c r="I641" s="96"/>
      <c r="J641" s="96"/>
      <c r="K641" s="96"/>
      <c r="L641" s="96"/>
      <c r="M641" s="96"/>
      <c r="N641" s="96"/>
      <c r="O641" s="96"/>
      <c r="P641" s="96"/>
      <c r="Q641" s="96"/>
      <c r="R641" s="96"/>
      <c r="S641" s="96"/>
      <c r="T641" s="96"/>
      <c r="U641" s="96"/>
      <c r="V641" s="96"/>
      <c r="W641" s="82"/>
      <c r="X641" s="82"/>
      <c r="Y641" s="82"/>
      <c r="Z641" s="82"/>
    </row>
    <row r="642">
      <c r="I642" s="96"/>
      <c r="J642" s="96"/>
      <c r="K642" s="96"/>
      <c r="L642" s="96"/>
      <c r="M642" s="96"/>
      <c r="N642" s="96"/>
      <c r="O642" s="96"/>
      <c r="P642" s="96"/>
      <c r="Q642" s="96"/>
      <c r="R642" s="96"/>
      <c r="S642" s="96"/>
      <c r="T642" s="96"/>
      <c r="U642" s="96"/>
      <c r="V642" s="96"/>
      <c r="W642" s="82"/>
      <c r="X642" s="82"/>
      <c r="Y642" s="82"/>
      <c r="Z642" s="82"/>
    </row>
    <row r="643">
      <c r="I643" s="96"/>
      <c r="J643" s="96"/>
      <c r="K643" s="96"/>
      <c r="L643" s="96"/>
      <c r="M643" s="96"/>
      <c r="N643" s="96"/>
      <c r="O643" s="96"/>
      <c r="P643" s="96"/>
      <c r="Q643" s="96"/>
      <c r="R643" s="96"/>
      <c r="S643" s="96"/>
      <c r="T643" s="96"/>
      <c r="U643" s="96"/>
      <c r="V643" s="96"/>
      <c r="W643" s="82"/>
      <c r="X643" s="82"/>
      <c r="Y643" s="82"/>
      <c r="Z643" s="82"/>
    </row>
    <row r="644">
      <c r="I644" s="96"/>
      <c r="J644" s="96"/>
      <c r="K644" s="96"/>
      <c r="L644" s="96"/>
      <c r="M644" s="96"/>
      <c r="N644" s="96"/>
      <c r="O644" s="96"/>
      <c r="P644" s="96"/>
      <c r="Q644" s="96"/>
      <c r="R644" s="96"/>
      <c r="S644" s="96"/>
      <c r="T644" s="96"/>
      <c r="U644" s="96"/>
      <c r="V644" s="96"/>
      <c r="W644" s="82"/>
      <c r="X644" s="82"/>
      <c r="Y644" s="82"/>
      <c r="Z644" s="82"/>
    </row>
    <row r="645">
      <c r="I645" s="96"/>
      <c r="J645" s="96"/>
      <c r="K645" s="96"/>
      <c r="L645" s="96"/>
      <c r="M645" s="96"/>
      <c r="N645" s="96"/>
      <c r="O645" s="96"/>
      <c r="P645" s="96"/>
      <c r="Q645" s="96"/>
      <c r="R645" s="96"/>
      <c r="S645" s="96"/>
      <c r="T645" s="96"/>
      <c r="U645" s="96"/>
      <c r="V645" s="96"/>
      <c r="W645" s="82"/>
      <c r="X645" s="82"/>
      <c r="Y645" s="82"/>
      <c r="Z645" s="82"/>
    </row>
    <row r="646">
      <c r="I646" s="96"/>
      <c r="J646" s="96"/>
      <c r="K646" s="96"/>
      <c r="L646" s="96"/>
      <c r="M646" s="96"/>
      <c r="N646" s="96"/>
      <c r="O646" s="96"/>
      <c r="P646" s="96"/>
      <c r="Q646" s="96"/>
      <c r="R646" s="96"/>
      <c r="S646" s="96"/>
      <c r="T646" s="96"/>
      <c r="U646" s="96"/>
      <c r="V646" s="96"/>
      <c r="W646" s="82"/>
      <c r="X646" s="82"/>
      <c r="Y646" s="82"/>
      <c r="Z646" s="82"/>
    </row>
    <row r="647">
      <c r="I647" s="96"/>
      <c r="J647" s="96"/>
      <c r="K647" s="96"/>
      <c r="L647" s="96"/>
      <c r="M647" s="96"/>
      <c r="N647" s="96"/>
      <c r="O647" s="96"/>
      <c r="P647" s="96"/>
      <c r="Q647" s="96"/>
      <c r="R647" s="96"/>
      <c r="S647" s="96"/>
      <c r="T647" s="96"/>
      <c r="U647" s="96"/>
      <c r="V647" s="96"/>
      <c r="W647" s="82"/>
      <c r="X647" s="82"/>
      <c r="Y647" s="82"/>
      <c r="Z647" s="82"/>
    </row>
    <row r="648">
      <c r="I648" s="96"/>
      <c r="J648" s="96"/>
      <c r="K648" s="96"/>
      <c r="L648" s="96"/>
      <c r="M648" s="96"/>
      <c r="N648" s="96"/>
      <c r="O648" s="96"/>
      <c r="P648" s="96"/>
      <c r="Q648" s="96"/>
      <c r="R648" s="96"/>
      <c r="S648" s="96"/>
      <c r="T648" s="96"/>
      <c r="U648" s="96"/>
      <c r="V648" s="96"/>
      <c r="W648" s="82"/>
      <c r="X648" s="82"/>
      <c r="Y648" s="82"/>
      <c r="Z648" s="82"/>
    </row>
    <row r="649">
      <c r="I649" s="96"/>
      <c r="J649" s="96"/>
      <c r="K649" s="96"/>
      <c r="L649" s="96"/>
      <c r="M649" s="96"/>
      <c r="N649" s="96"/>
      <c r="O649" s="96"/>
      <c r="P649" s="96"/>
      <c r="Q649" s="96"/>
      <c r="R649" s="96"/>
      <c r="S649" s="96"/>
      <c r="T649" s="96"/>
      <c r="U649" s="96"/>
      <c r="V649" s="96"/>
      <c r="W649" s="82"/>
      <c r="X649" s="82"/>
      <c r="Y649" s="82"/>
      <c r="Z649" s="82"/>
    </row>
    <row r="650">
      <c r="I650" s="96"/>
      <c r="J650" s="96"/>
      <c r="K650" s="96"/>
      <c r="L650" s="96"/>
      <c r="M650" s="96"/>
      <c r="N650" s="96"/>
      <c r="O650" s="96"/>
      <c r="P650" s="96"/>
      <c r="Q650" s="96"/>
      <c r="R650" s="96"/>
      <c r="S650" s="96"/>
      <c r="T650" s="96"/>
      <c r="U650" s="96"/>
      <c r="V650" s="96"/>
      <c r="W650" s="82"/>
      <c r="X650" s="82"/>
      <c r="Y650" s="82"/>
      <c r="Z650" s="82"/>
    </row>
    <row r="651">
      <c r="I651" s="96"/>
      <c r="J651" s="96"/>
      <c r="K651" s="96"/>
      <c r="L651" s="96"/>
      <c r="M651" s="96"/>
      <c r="N651" s="96"/>
      <c r="O651" s="96"/>
      <c r="P651" s="96"/>
      <c r="Q651" s="96"/>
      <c r="R651" s="96"/>
      <c r="S651" s="96"/>
      <c r="T651" s="96"/>
      <c r="U651" s="96"/>
      <c r="V651" s="96"/>
      <c r="W651" s="82"/>
      <c r="X651" s="82"/>
      <c r="Y651" s="82"/>
      <c r="Z651" s="82"/>
    </row>
    <row r="652">
      <c r="I652" s="96"/>
      <c r="J652" s="96"/>
      <c r="K652" s="96"/>
      <c r="L652" s="96"/>
      <c r="M652" s="96"/>
      <c r="N652" s="96"/>
      <c r="O652" s="96"/>
      <c r="P652" s="96"/>
      <c r="Q652" s="96"/>
      <c r="R652" s="96"/>
      <c r="S652" s="96"/>
      <c r="T652" s="96"/>
      <c r="U652" s="96"/>
      <c r="V652" s="96"/>
      <c r="W652" s="82"/>
      <c r="X652" s="82"/>
      <c r="Y652" s="82"/>
      <c r="Z652" s="82"/>
    </row>
    <row r="653">
      <c r="I653" s="96"/>
      <c r="J653" s="96"/>
      <c r="K653" s="96"/>
      <c r="L653" s="96"/>
      <c r="M653" s="96"/>
      <c r="N653" s="96"/>
      <c r="O653" s="96"/>
      <c r="P653" s="96"/>
      <c r="Q653" s="96"/>
      <c r="R653" s="96"/>
      <c r="S653" s="96"/>
      <c r="T653" s="96"/>
      <c r="U653" s="96"/>
      <c r="V653" s="96"/>
      <c r="W653" s="82"/>
      <c r="X653" s="82"/>
      <c r="Y653" s="82"/>
      <c r="Z653" s="82"/>
    </row>
    <row r="654">
      <c r="I654" s="96"/>
      <c r="J654" s="96"/>
      <c r="K654" s="96"/>
      <c r="L654" s="96"/>
      <c r="M654" s="96"/>
      <c r="N654" s="96"/>
      <c r="O654" s="96"/>
      <c r="P654" s="96"/>
      <c r="Q654" s="96"/>
      <c r="R654" s="96"/>
      <c r="S654" s="96"/>
      <c r="T654" s="96"/>
      <c r="U654" s="96"/>
      <c r="V654" s="96"/>
      <c r="W654" s="82"/>
      <c r="X654" s="82"/>
      <c r="Y654" s="82"/>
      <c r="Z654" s="82"/>
    </row>
    <row r="655">
      <c r="I655" s="96"/>
      <c r="J655" s="96"/>
      <c r="K655" s="96"/>
      <c r="L655" s="96"/>
      <c r="M655" s="96"/>
      <c r="N655" s="96"/>
      <c r="O655" s="96"/>
      <c r="P655" s="96"/>
      <c r="Q655" s="96"/>
      <c r="R655" s="96"/>
      <c r="S655" s="96"/>
      <c r="T655" s="96"/>
      <c r="U655" s="96"/>
      <c r="V655" s="96"/>
      <c r="W655" s="82"/>
      <c r="X655" s="82"/>
      <c r="Y655" s="82"/>
      <c r="Z655" s="82"/>
    </row>
    <row r="656">
      <c r="I656" s="96"/>
      <c r="J656" s="96"/>
      <c r="K656" s="96"/>
      <c r="L656" s="96"/>
      <c r="M656" s="96"/>
      <c r="N656" s="96"/>
      <c r="O656" s="96"/>
      <c r="P656" s="96"/>
      <c r="Q656" s="96"/>
      <c r="R656" s="96"/>
      <c r="S656" s="96"/>
      <c r="T656" s="96"/>
      <c r="U656" s="96"/>
      <c r="V656" s="96"/>
      <c r="W656" s="82"/>
      <c r="X656" s="82"/>
      <c r="Y656" s="82"/>
      <c r="Z656" s="82"/>
    </row>
    <row r="657">
      <c r="I657" s="96"/>
      <c r="J657" s="96"/>
      <c r="K657" s="96"/>
      <c r="L657" s="96"/>
      <c r="M657" s="96"/>
      <c r="N657" s="96"/>
      <c r="O657" s="96"/>
      <c r="P657" s="96"/>
      <c r="Q657" s="96"/>
      <c r="R657" s="96"/>
      <c r="S657" s="96"/>
      <c r="T657" s="96"/>
      <c r="U657" s="96"/>
      <c r="V657" s="96"/>
      <c r="W657" s="82"/>
      <c r="X657" s="82"/>
      <c r="Y657" s="82"/>
      <c r="Z657" s="82"/>
    </row>
    <row r="658">
      <c r="I658" s="96"/>
      <c r="J658" s="96"/>
      <c r="K658" s="96"/>
      <c r="L658" s="96"/>
      <c r="M658" s="96"/>
      <c r="N658" s="96"/>
      <c r="O658" s="96"/>
      <c r="P658" s="96"/>
      <c r="Q658" s="96"/>
      <c r="R658" s="96"/>
      <c r="S658" s="96"/>
      <c r="T658" s="96"/>
      <c r="U658" s="96"/>
      <c r="V658" s="96"/>
      <c r="W658" s="82"/>
      <c r="X658" s="82"/>
      <c r="Y658" s="82"/>
      <c r="Z658" s="82"/>
    </row>
    <row r="659">
      <c r="I659" s="96"/>
      <c r="J659" s="96"/>
      <c r="K659" s="96"/>
      <c r="L659" s="96"/>
      <c r="M659" s="96"/>
      <c r="N659" s="96"/>
      <c r="O659" s="96"/>
      <c r="P659" s="96"/>
      <c r="Q659" s="96"/>
      <c r="R659" s="96"/>
      <c r="S659" s="96"/>
      <c r="T659" s="96"/>
      <c r="U659" s="96"/>
      <c r="V659" s="96"/>
      <c r="W659" s="82"/>
      <c r="X659" s="82"/>
      <c r="Y659" s="82"/>
      <c r="Z659" s="82"/>
    </row>
    <row r="660">
      <c r="I660" s="96"/>
      <c r="J660" s="96"/>
      <c r="K660" s="96"/>
      <c r="L660" s="96"/>
      <c r="M660" s="96"/>
      <c r="N660" s="96"/>
      <c r="O660" s="96"/>
      <c r="P660" s="96"/>
      <c r="Q660" s="96"/>
      <c r="R660" s="96"/>
      <c r="S660" s="96"/>
      <c r="T660" s="96"/>
      <c r="U660" s="96"/>
      <c r="V660" s="96"/>
      <c r="W660" s="82"/>
      <c r="X660" s="82"/>
      <c r="Y660" s="82"/>
      <c r="Z660" s="82"/>
    </row>
    <row r="661">
      <c r="I661" s="96"/>
      <c r="J661" s="96"/>
      <c r="K661" s="96"/>
      <c r="L661" s="96"/>
      <c r="M661" s="96"/>
      <c r="N661" s="96"/>
      <c r="O661" s="96"/>
      <c r="P661" s="96"/>
      <c r="Q661" s="96"/>
      <c r="R661" s="96"/>
      <c r="S661" s="96"/>
      <c r="T661" s="96"/>
      <c r="U661" s="96"/>
      <c r="V661" s="96"/>
      <c r="W661" s="82"/>
      <c r="X661" s="82"/>
      <c r="Y661" s="82"/>
      <c r="Z661" s="82"/>
    </row>
    <row r="662">
      <c r="I662" s="96"/>
      <c r="J662" s="96"/>
      <c r="K662" s="96"/>
      <c r="L662" s="96"/>
      <c r="M662" s="96"/>
      <c r="N662" s="96"/>
      <c r="O662" s="96"/>
      <c r="P662" s="96"/>
      <c r="Q662" s="96"/>
      <c r="R662" s="96"/>
      <c r="S662" s="96"/>
      <c r="T662" s="96"/>
      <c r="U662" s="96"/>
      <c r="V662" s="96"/>
      <c r="W662" s="82"/>
      <c r="X662" s="82"/>
      <c r="Y662" s="82"/>
      <c r="Z662" s="82"/>
    </row>
    <row r="663">
      <c r="I663" s="96"/>
      <c r="J663" s="96"/>
      <c r="K663" s="96"/>
      <c r="L663" s="96"/>
      <c r="M663" s="96"/>
      <c r="N663" s="96"/>
      <c r="O663" s="96"/>
      <c r="P663" s="96"/>
      <c r="Q663" s="96"/>
      <c r="R663" s="96"/>
      <c r="S663" s="96"/>
      <c r="T663" s="96"/>
      <c r="U663" s="96"/>
      <c r="V663" s="96"/>
      <c r="W663" s="82"/>
      <c r="X663" s="82"/>
      <c r="Y663" s="82"/>
      <c r="Z663" s="82"/>
    </row>
    <row r="664">
      <c r="I664" s="96"/>
      <c r="J664" s="96"/>
      <c r="K664" s="96"/>
      <c r="L664" s="96"/>
      <c r="M664" s="96"/>
      <c r="N664" s="96"/>
      <c r="O664" s="96"/>
      <c r="P664" s="96"/>
      <c r="Q664" s="96"/>
      <c r="R664" s="96"/>
      <c r="S664" s="96"/>
      <c r="T664" s="96"/>
      <c r="U664" s="96"/>
      <c r="V664" s="96"/>
      <c r="W664" s="82"/>
      <c r="X664" s="82"/>
      <c r="Y664" s="82"/>
      <c r="Z664" s="82"/>
    </row>
    <row r="665">
      <c r="I665" s="96"/>
      <c r="J665" s="96"/>
      <c r="K665" s="96"/>
      <c r="L665" s="96"/>
      <c r="M665" s="96"/>
      <c r="N665" s="96"/>
      <c r="O665" s="96"/>
      <c r="P665" s="96"/>
      <c r="Q665" s="96"/>
      <c r="R665" s="96"/>
      <c r="S665" s="96"/>
      <c r="T665" s="96"/>
      <c r="U665" s="96"/>
      <c r="V665" s="96"/>
      <c r="W665" s="82"/>
      <c r="X665" s="82"/>
      <c r="Y665" s="82"/>
      <c r="Z665" s="82"/>
    </row>
    <row r="666">
      <c r="I666" s="96"/>
      <c r="J666" s="96"/>
      <c r="K666" s="96"/>
      <c r="L666" s="96"/>
      <c r="M666" s="96"/>
      <c r="N666" s="96"/>
      <c r="O666" s="96"/>
      <c r="P666" s="96"/>
      <c r="Q666" s="96"/>
      <c r="R666" s="96"/>
      <c r="S666" s="96"/>
      <c r="T666" s="96"/>
      <c r="U666" s="96"/>
      <c r="V666" s="96"/>
      <c r="W666" s="82"/>
      <c r="X666" s="82"/>
      <c r="Y666" s="82"/>
      <c r="Z666" s="82"/>
    </row>
    <row r="667">
      <c r="I667" s="96"/>
      <c r="J667" s="96"/>
      <c r="K667" s="96"/>
      <c r="L667" s="96"/>
      <c r="M667" s="96"/>
      <c r="N667" s="96"/>
      <c r="O667" s="96"/>
      <c r="P667" s="96"/>
      <c r="Q667" s="96"/>
      <c r="R667" s="96"/>
      <c r="S667" s="96"/>
      <c r="T667" s="96"/>
      <c r="U667" s="96"/>
      <c r="V667" s="96"/>
      <c r="W667" s="82"/>
      <c r="X667" s="82"/>
      <c r="Y667" s="82"/>
      <c r="Z667" s="82"/>
    </row>
    <row r="668">
      <c r="I668" s="96"/>
      <c r="J668" s="96"/>
      <c r="K668" s="96"/>
      <c r="L668" s="96"/>
      <c r="M668" s="96"/>
      <c r="N668" s="96"/>
      <c r="O668" s="96"/>
      <c r="P668" s="96"/>
      <c r="Q668" s="96"/>
      <c r="R668" s="96"/>
      <c r="S668" s="96"/>
      <c r="T668" s="96"/>
      <c r="U668" s="96"/>
      <c r="V668" s="96"/>
      <c r="W668" s="82"/>
      <c r="X668" s="82"/>
      <c r="Y668" s="82"/>
      <c r="Z668" s="82"/>
    </row>
    <row r="669">
      <c r="I669" s="96"/>
      <c r="J669" s="96"/>
      <c r="K669" s="96"/>
      <c r="L669" s="96"/>
      <c r="M669" s="96"/>
      <c r="N669" s="96"/>
      <c r="O669" s="96"/>
      <c r="P669" s="96"/>
      <c r="Q669" s="96"/>
      <c r="R669" s="96"/>
      <c r="S669" s="96"/>
      <c r="T669" s="96"/>
      <c r="U669" s="96"/>
      <c r="V669" s="96"/>
      <c r="W669" s="82"/>
      <c r="X669" s="82"/>
      <c r="Y669" s="82"/>
      <c r="Z669" s="82"/>
    </row>
    <row r="670">
      <c r="I670" s="96"/>
      <c r="J670" s="96"/>
      <c r="K670" s="96"/>
      <c r="L670" s="96"/>
      <c r="M670" s="96"/>
      <c r="N670" s="96"/>
      <c r="O670" s="96"/>
      <c r="P670" s="96"/>
      <c r="Q670" s="96"/>
      <c r="R670" s="96"/>
      <c r="S670" s="96"/>
      <c r="T670" s="96"/>
      <c r="U670" s="96"/>
      <c r="V670" s="96"/>
      <c r="W670" s="82"/>
      <c r="X670" s="82"/>
      <c r="Y670" s="82"/>
      <c r="Z670" s="82"/>
    </row>
    <row r="671">
      <c r="I671" s="96"/>
      <c r="J671" s="96"/>
      <c r="K671" s="96"/>
      <c r="L671" s="96"/>
      <c r="M671" s="96"/>
      <c r="N671" s="96"/>
      <c r="O671" s="96"/>
      <c r="P671" s="96"/>
      <c r="Q671" s="96"/>
      <c r="R671" s="96"/>
      <c r="S671" s="96"/>
      <c r="T671" s="96"/>
      <c r="U671" s="96"/>
      <c r="V671" s="96"/>
      <c r="W671" s="82"/>
      <c r="X671" s="82"/>
      <c r="Y671" s="82"/>
      <c r="Z671" s="82"/>
    </row>
    <row r="672">
      <c r="I672" s="96"/>
      <c r="J672" s="96"/>
      <c r="K672" s="96"/>
      <c r="L672" s="96"/>
      <c r="M672" s="96"/>
      <c r="N672" s="96"/>
      <c r="O672" s="96"/>
      <c r="P672" s="96"/>
      <c r="Q672" s="96"/>
      <c r="R672" s="96"/>
      <c r="S672" s="96"/>
      <c r="T672" s="96"/>
      <c r="U672" s="96"/>
      <c r="V672" s="96"/>
      <c r="W672" s="82"/>
      <c r="X672" s="82"/>
      <c r="Y672" s="82"/>
      <c r="Z672" s="82"/>
    </row>
    <row r="673">
      <c r="I673" s="96"/>
      <c r="J673" s="96"/>
      <c r="K673" s="96"/>
      <c r="L673" s="96"/>
      <c r="M673" s="96"/>
      <c r="N673" s="96"/>
      <c r="O673" s="96"/>
      <c r="P673" s="96"/>
      <c r="Q673" s="96"/>
      <c r="R673" s="96"/>
      <c r="S673" s="96"/>
      <c r="T673" s="96"/>
      <c r="U673" s="96"/>
      <c r="V673" s="96"/>
      <c r="W673" s="82"/>
      <c r="X673" s="82"/>
      <c r="Y673" s="82"/>
      <c r="Z673" s="82"/>
    </row>
    <row r="674">
      <c r="I674" s="96"/>
      <c r="J674" s="96"/>
      <c r="K674" s="96"/>
      <c r="L674" s="96"/>
      <c r="M674" s="96"/>
      <c r="N674" s="96"/>
      <c r="O674" s="96"/>
      <c r="P674" s="96"/>
      <c r="Q674" s="96"/>
      <c r="R674" s="96"/>
      <c r="S674" s="96"/>
      <c r="T674" s="96"/>
      <c r="U674" s="96"/>
      <c r="V674" s="96"/>
      <c r="W674" s="82"/>
      <c r="X674" s="82"/>
      <c r="Y674" s="82"/>
      <c r="Z674" s="82"/>
    </row>
    <row r="675">
      <c r="I675" s="96"/>
      <c r="J675" s="96"/>
      <c r="K675" s="96"/>
      <c r="L675" s="96"/>
      <c r="M675" s="96"/>
      <c r="N675" s="96"/>
      <c r="O675" s="96"/>
      <c r="P675" s="96"/>
      <c r="Q675" s="96"/>
      <c r="R675" s="96"/>
      <c r="S675" s="96"/>
      <c r="T675" s="96"/>
      <c r="U675" s="96"/>
      <c r="V675" s="96"/>
      <c r="W675" s="82"/>
      <c r="X675" s="82"/>
      <c r="Y675" s="82"/>
      <c r="Z675" s="82"/>
    </row>
    <row r="676">
      <c r="I676" s="96"/>
      <c r="J676" s="96"/>
      <c r="K676" s="96"/>
      <c r="L676" s="96"/>
      <c r="M676" s="96"/>
      <c r="N676" s="96"/>
      <c r="O676" s="96"/>
      <c r="P676" s="96"/>
      <c r="Q676" s="96"/>
      <c r="R676" s="96"/>
      <c r="S676" s="96"/>
      <c r="T676" s="96"/>
      <c r="U676" s="96"/>
      <c r="V676" s="96"/>
      <c r="W676" s="82"/>
      <c r="X676" s="82"/>
      <c r="Y676" s="82"/>
      <c r="Z676" s="82"/>
    </row>
    <row r="677">
      <c r="I677" s="96"/>
      <c r="J677" s="96"/>
      <c r="K677" s="96"/>
      <c r="L677" s="96"/>
      <c r="M677" s="96"/>
      <c r="N677" s="96"/>
      <c r="O677" s="96"/>
      <c r="P677" s="96"/>
      <c r="Q677" s="96"/>
      <c r="R677" s="96"/>
      <c r="S677" s="96"/>
      <c r="T677" s="96"/>
      <c r="U677" s="96"/>
      <c r="V677" s="96"/>
      <c r="W677" s="82"/>
      <c r="X677" s="82"/>
      <c r="Y677" s="82"/>
      <c r="Z677" s="82"/>
    </row>
    <row r="678">
      <c r="I678" s="96"/>
      <c r="J678" s="96"/>
      <c r="K678" s="96"/>
      <c r="L678" s="96"/>
      <c r="M678" s="96"/>
      <c r="N678" s="96"/>
      <c r="O678" s="96"/>
      <c r="P678" s="96"/>
      <c r="Q678" s="96"/>
      <c r="R678" s="96"/>
      <c r="S678" s="96"/>
      <c r="T678" s="96"/>
      <c r="U678" s="96"/>
      <c r="V678" s="96"/>
      <c r="W678" s="82"/>
      <c r="X678" s="82"/>
      <c r="Y678" s="82"/>
      <c r="Z678" s="82"/>
    </row>
    <row r="679">
      <c r="I679" s="96"/>
      <c r="J679" s="96"/>
      <c r="K679" s="96"/>
      <c r="L679" s="96"/>
      <c r="M679" s="96"/>
      <c r="N679" s="96"/>
      <c r="O679" s="96"/>
      <c r="P679" s="96"/>
      <c r="Q679" s="96"/>
      <c r="R679" s="96"/>
      <c r="S679" s="96"/>
      <c r="T679" s="96"/>
      <c r="U679" s="96"/>
      <c r="V679" s="96"/>
      <c r="W679" s="82"/>
      <c r="X679" s="82"/>
      <c r="Y679" s="82"/>
      <c r="Z679" s="82"/>
    </row>
    <row r="680">
      <c r="I680" s="96"/>
      <c r="J680" s="96"/>
      <c r="K680" s="96"/>
      <c r="L680" s="96"/>
      <c r="M680" s="96"/>
      <c r="N680" s="96"/>
      <c r="O680" s="96"/>
      <c r="P680" s="96"/>
      <c r="Q680" s="96"/>
      <c r="R680" s="96"/>
      <c r="S680" s="96"/>
      <c r="T680" s="96"/>
      <c r="U680" s="96"/>
      <c r="V680" s="96"/>
      <c r="W680" s="82"/>
      <c r="X680" s="82"/>
      <c r="Y680" s="82"/>
      <c r="Z680" s="82"/>
    </row>
    <row r="681">
      <c r="I681" s="96"/>
      <c r="J681" s="96"/>
      <c r="K681" s="96"/>
      <c r="L681" s="96"/>
      <c r="M681" s="96"/>
      <c r="N681" s="96"/>
      <c r="O681" s="96"/>
      <c r="P681" s="96"/>
      <c r="Q681" s="96"/>
      <c r="R681" s="96"/>
      <c r="S681" s="96"/>
      <c r="T681" s="96"/>
      <c r="U681" s="96"/>
      <c r="V681" s="96"/>
      <c r="W681" s="82"/>
      <c r="X681" s="82"/>
      <c r="Y681" s="82"/>
      <c r="Z681" s="82"/>
    </row>
    <row r="682">
      <c r="I682" s="96"/>
      <c r="J682" s="96"/>
      <c r="K682" s="96"/>
      <c r="L682" s="96"/>
      <c r="M682" s="96"/>
      <c r="N682" s="96"/>
      <c r="O682" s="96"/>
      <c r="P682" s="96"/>
      <c r="Q682" s="96"/>
      <c r="R682" s="96"/>
      <c r="S682" s="96"/>
      <c r="T682" s="96"/>
      <c r="U682" s="96"/>
      <c r="V682" s="96"/>
      <c r="W682" s="82"/>
      <c r="X682" s="82"/>
      <c r="Y682" s="82"/>
      <c r="Z682" s="82"/>
    </row>
    <row r="683">
      <c r="I683" s="96"/>
      <c r="J683" s="96"/>
      <c r="K683" s="96"/>
      <c r="L683" s="96"/>
      <c r="M683" s="96"/>
      <c r="N683" s="96"/>
      <c r="O683" s="96"/>
      <c r="P683" s="96"/>
      <c r="Q683" s="96"/>
      <c r="R683" s="96"/>
      <c r="S683" s="96"/>
      <c r="T683" s="96"/>
      <c r="U683" s="96"/>
      <c r="V683" s="96"/>
      <c r="W683" s="82"/>
      <c r="X683" s="82"/>
      <c r="Y683" s="82"/>
      <c r="Z683" s="82"/>
    </row>
    <row r="684">
      <c r="I684" s="96"/>
      <c r="J684" s="96"/>
      <c r="K684" s="96"/>
      <c r="L684" s="96"/>
      <c r="M684" s="96"/>
      <c r="N684" s="96"/>
      <c r="O684" s="96"/>
      <c r="P684" s="96"/>
      <c r="Q684" s="96"/>
      <c r="R684" s="96"/>
      <c r="S684" s="96"/>
      <c r="T684" s="96"/>
      <c r="U684" s="96"/>
      <c r="V684" s="96"/>
      <c r="W684" s="82"/>
      <c r="X684" s="82"/>
      <c r="Y684" s="82"/>
      <c r="Z684" s="82"/>
    </row>
    <row r="685">
      <c r="I685" s="96"/>
      <c r="J685" s="96"/>
      <c r="K685" s="96"/>
      <c r="L685" s="96"/>
      <c r="M685" s="96"/>
      <c r="N685" s="96"/>
      <c r="O685" s="96"/>
      <c r="P685" s="96"/>
      <c r="Q685" s="96"/>
      <c r="R685" s="96"/>
      <c r="S685" s="96"/>
      <c r="T685" s="96"/>
      <c r="U685" s="96"/>
      <c r="V685" s="96"/>
      <c r="W685" s="82"/>
      <c r="X685" s="82"/>
      <c r="Y685" s="82"/>
      <c r="Z685" s="82"/>
    </row>
    <row r="686">
      <c r="I686" s="96"/>
      <c r="J686" s="96"/>
      <c r="K686" s="96"/>
      <c r="L686" s="96"/>
      <c r="M686" s="96"/>
      <c r="N686" s="96"/>
      <c r="O686" s="96"/>
      <c r="P686" s="96"/>
      <c r="Q686" s="96"/>
      <c r="R686" s="96"/>
      <c r="S686" s="96"/>
      <c r="T686" s="96"/>
      <c r="U686" s="96"/>
      <c r="V686" s="96"/>
      <c r="W686" s="82"/>
      <c r="X686" s="82"/>
      <c r="Y686" s="82"/>
      <c r="Z686" s="82"/>
    </row>
    <row r="687">
      <c r="I687" s="96"/>
      <c r="J687" s="96"/>
      <c r="K687" s="96"/>
      <c r="L687" s="96"/>
      <c r="M687" s="96"/>
      <c r="N687" s="96"/>
      <c r="O687" s="96"/>
      <c r="P687" s="96"/>
      <c r="Q687" s="96"/>
      <c r="R687" s="96"/>
      <c r="S687" s="96"/>
      <c r="T687" s="96"/>
      <c r="U687" s="96"/>
      <c r="V687" s="96"/>
      <c r="W687" s="82"/>
      <c r="X687" s="82"/>
      <c r="Y687" s="82"/>
      <c r="Z687" s="82"/>
    </row>
    <row r="688">
      <c r="I688" s="96"/>
      <c r="J688" s="96"/>
      <c r="K688" s="96"/>
      <c r="L688" s="96"/>
      <c r="M688" s="96"/>
      <c r="N688" s="96"/>
      <c r="O688" s="96"/>
      <c r="P688" s="96"/>
      <c r="Q688" s="96"/>
      <c r="R688" s="96"/>
      <c r="S688" s="96"/>
      <c r="T688" s="96"/>
      <c r="U688" s="96"/>
      <c r="V688" s="96"/>
      <c r="W688" s="82"/>
      <c r="X688" s="82"/>
      <c r="Y688" s="82"/>
      <c r="Z688" s="82"/>
    </row>
    <row r="689">
      <c r="I689" s="96"/>
      <c r="J689" s="96"/>
      <c r="K689" s="96"/>
      <c r="L689" s="96"/>
      <c r="M689" s="96"/>
      <c r="N689" s="96"/>
      <c r="O689" s="96"/>
      <c r="P689" s="96"/>
      <c r="Q689" s="96"/>
      <c r="R689" s="96"/>
      <c r="S689" s="96"/>
      <c r="T689" s="96"/>
      <c r="U689" s="96"/>
      <c r="V689" s="96"/>
      <c r="W689" s="82"/>
      <c r="X689" s="82"/>
      <c r="Y689" s="82"/>
      <c r="Z689" s="82"/>
    </row>
    <row r="690">
      <c r="I690" s="96"/>
      <c r="J690" s="96"/>
      <c r="K690" s="96"/>
      <c r="L690" s="96"/>
      <c r="M690" s="96"/>
      <c r="N690" s="96"/>
      <c r="O690" s="96"/>
      <c r="P690" s="96"/>
      <c r="Q690" s="96"/>
      <c r="R690" s="96"/>
      <c r="S690" s="96"/>
      <c r="T690" s="96"/>
      <c r="U690" s="96"/>
      <c r="V690" s="96"/>
      <c r="W690" s="82"/>
      <c r="X690" s="82"/>
      <c r="Y690" s="82"/>
      <c r="Z690" s="82"/>
    </row>
    <row r="691">
      <c r="I691" s="96"/>
      <c r="J691" s="96"/>
      <c r="K691" s="96"/>
      <c r="L691" s="96"/>
      <c r="M691" s="96"/>
      <c r="N691" s="96"/>
      <c r="O691" s="96"/>
      <c r="P691" s="96"/>
      <c r="Q691" s="96"/>
      <c r="R691" s="96"/>
      <c r="S691" s="96"/>
      <c r="T691" s="96"/>
      <c r="U691" s="96"/>
      <c r="V691" s="96"/>
      <c r="W691" s="82"/>
      <c r="X691" s="82"/>
      <c r="Y691" s="82"/>
      <c r="Z691" s="82"/>
    </row>
    <row r="692">
      <c r="I692" s="96"/>
      <c r="J692" s="96"/>
      <c r="K692" s="96"/>
      <c r="L692" s="96"/>
      <c r="M692" s="96"/>
      <c r="N692" s="96"/>
      <c r="O692" s="96"/>
      <c r="P692" s="96"/>
      <c r="Q692" s="96"/>
      <c r="R692" s="96"/>
      <c r="S692" s="96"/>
      <c r="T692" s="96"/>
      <c r="U692" s="96"/>
      <c r="V692" s="96"/>
      <c r="W692" s="82"/>
      <c r="X692" s="82"/>
      <c r="Y692" s="82"/>
      <c r="Z692" s="82"/>
    </row>
    <row r="693">
      <c r="I693" s="96"/>
      <c r="J693" s="96"/>
      <c r="K693" s="96"/>
      <c r="L693" s="96"/>
      <c r="M693" s="96"/>
      <c r="N693" s="96"/>
      <c r="O693" s="96"/>
      <c r="P693" s="96"/>
      <c r="Q693" s="96"/>
      <c r="R693" s="96"/>
      <c r="S693" s="96"/>
      <c r="T693" s="96"/>
      <c r="U693" s="96"/>
      <c r="V693" s="96"/>
      <c r="W693" s="82"/>
      <c r="X693" s="82"/>
      <c r="Y693" s="82"/>
      <c r="Z693" s="82"/>
    </row>
    <row r="694">
      <c r="I694" s="96"/>
      <c r="J694" s="96"/>
      <c r="K694" s="96"/>
      <c r="L694" s="96"/>
      <c r="M694" s="96"/>
      <c r="N694" s="96"/>
      <c r="O694" s="96"/>
      <c r="P694" s="96"/>
      <c r="Q694" s="96"/>
      <c r="R694" s="96"/>
      <c r="S694" s="96"/>
      <c r="T694" s="96"/>
      <c r="U694" s="96"/>
      <c r="V694" s="96"/>
      <c r="W694" s="82"/>
      <c r="X694" s="82"/>
      <c r="Y694" s="82"/>
      <c r="Z694" s="82"/>
    </row>
    <row r="695">
      <c r="I695" s="96"/>
      <c r="J695" s="96"/>
      <c r="K695" s="96"/>
      <c r="L695" s="96"/>
      <c r="M695" s="96"/>
      <c r="N695" s="96"/>
      <c r="O695" s="96"/>
      <c r="P695" s="96"/>
      <c r="Q695" s="96"/>
      <c r="R695" s="96"/>
      <c r="S695" s="96"/>
      <c r="T695" s="96"/>
      <c r="U695" s="96"/>
      <c r="V695" s="96"/>
      <c r="W695" s="82"/>
      <c r="X695" s="82"/>
      <c r="Y695" s="82"/>
      <c r="Z695" s="82"/>
    </row>
    <row r="696">
      <c r="I696" s="96"/>
      <c r="J696" s="96"/>
      <c r="K696" s="96"/>
      <c r="L696" s="96"/>
      <c r="M696" s="96"/>
      <c r="N696" s="96"/>
      <c r="O696" s="96"/>
      <c r="P696" s="96"/>
      <c r="Q696" s="96"/>
      <c r="R696" s="96"/>
      <c r="S696" s="96"/>
      <c r="T696" s="96"/>
      <c r="U696" s="96"/>
      <c r="V696" s="96"/>
      <c r="W696" s="82"/>
      <c r="X696" s="82"/>
      <c r="Y696" s="82"/>
      <c r="Z696" s="82"/>
    </row>
    <row r="697">
      <c r="I697" s="96"/>
      <c r="J697" s="96"/>
      <c r="K697" s="96"/>
      <c r="L697" s="96"/>
      <c r="M697" s="96"/>
      <c r="N697" s="96"/>
      <c r="O697" s="96"/>
      <c r="P697" s="96"/>
      <c r="Q697" s="96"/>
      <c r="R697" s="96"/>
      <c r="S697" s="96"/>
      <c r="T697" s="96"/>
      <c r="U697" s="96"/>
      <c r="V697" s="96"/>
      <c r="W697" s="82"/>
      <c r="X697" s="82"/>
      <c r="Y697" s="82"/>
      <c r="Z697" s="82"/>
    </row>
    <row r="698">
      <c r="I698" s="96"/>
      <c r="J698" s="96"/>
      <c r="K698" s="96"/>
      <c r="L698" s="96"/>
      <c r="M698" s="96"/>
      <c r="N698" s="96"/>
      <c r="O698" s="96"/>
      <c r="P698" s="96"/>
      <c r="Q698" s="96"/>
      <c r="R698" s="96"/>
      <c r="S698" s="96"/>
      <c r="T698" s="96"/>
      <c r="U698" s="96"/>
      <c r="V698" s="96"/>
      <c r="W698" s="82"/>
      <c r="X698" s="82"/>
      <c r="Y698" s="82"/>
      <c r="Z698" s="82"/>
    </row>
    <row r="699">
      <c r="I699" s="96"/>
      <c r="J699" s="96"/>
      <c r="K699" s="96"/>
      <c r="L699" s="96"/>
      <c r="M699" s="96"/>
      <c r="N699" s="96"/>
      <c r="O699" s="96"/>
      <c r="P699" s="96"/>
      <c r="Q699" s="96"/>
      <c r="R699" s="96"/>
      <c r="S699" s="96"/>
      <c r="T699" s="96"/>
      <c r="U699" s="96"/>
      <c r="V699" s="96"/>
      <c r="W699" s="82"/>
      <c r="X699" s="82"/>
      <c r="Y699" s="82"/>
      <c r="Z699" s="82"/>
    </row>
    <row r="700">
      <c r="I700" s="96"/>
      <c r="J700" s="96"/>
      <c r="K700" s="96"/>
      <c r="L700" s="96"/>
      <c r="M700" s="96"/>
      <c r="N700" s="96"/>
      <c r="O700" s="96"/>
      <c r="P700" s="96"/>
      <c r="Q700" s="96"/>
      <c r="R700" s="96"/>
      <c r="S700" s="96"/>
      <c r="T700" s="96"/>
      <c r="U700" s="96"/>
      <c r="V700" s="96"/>
      <c r="W700" s="82"/>
      <c r="X700" s="82"/>
      <c r="Y700" s="82"/>
      <c r="Z700" s="82"/>
    </row>
    <row r="701">
      <c r="I701" s="96"/>
      <c r="J701" s="96"/>
      <c r="K701" s="96"/>
      <c r="L701" s="96"/>
      <c r="M701" s="96"/>
      <c r="N701" s="96"/>
      <c r="O701" s="96"/>
      <c r="P701" s="96"/>
      <c r="Q701" s="96"/>
      <c r="R701" s="96"/>
      <c r="S701" s="96"/>
      <c r="T701" s="96"/>
      <c r="U701" s="96"/>
      <c r="V701" s="96"/>
      <c r="W701" s="82"/>
      <c r="X701" s="82"/>
      <c r="Y701" s="82"/>
      <c r="Z701" s="82"/>
    </row>
    <row r="702">
      <c r="I702" s="96"/>
      <c r="J702" s="96"/>
      <c r="K702" s="96"/>
      <c r="L702" s="96"/>
      <c r="M702" s="96"/>
      <c r="N702" s="96"/>
      <c r="O702" s="96"/>
      <c r="P702" s="96"/>
      <c r="Q702" s="96"/>
      <c r="R702" s="96"/>
      <c r="S702" s="96"/>
      <c r="T702" s="96"/>
      <c r="U702" s="96"/>
      <c r="V702" s="96"/>
      <c r="W702" s="82"/>
      <c r="X702" s="82"/>
      <c r="Y702" s="82"/>
      <c r="Z702" s="82"/>
    </row>
    <row r="703">
      <c r="I703" s="96"/>
      <c r="J703" s="96"/>
      <c r="K703" s="96"/>
      <c r="L703" s="96"/>
      <c r="M703" s="96"/>
      <c r="N703" s="96"/>
      <c r="O703" s="96"/>
      <c r="P703" s="96"/>
      <c r="Q703" s="96"/>
      <c r="R703" s="96"/>
      <c r="S703" s="96"/>
      <c r="T703" s="96"/>
      <c r="U703" s="96"/>
      <c r="V703" s="96"/>
      <c r="W703" s="82"/>
      <c r="X703" s="82"/>
      <c r="Y703" s="82"/>
      <c r="Z703" s="82"/>
    </row>
    <row r="704">
      <c r="I704" s="96"/>
      <c r="J704" s="96"/>
      <c r="K704" s="96"/>
      <c r="L704" s="96"/>
      <c r="M704" s="96"/>
      <c r="N704" s="96"/>
      <c r="O704" s="96"/>
      <c r="P704" s="96"/>
      <c r="Q704" s="96"/>
      <c r="R704" s="96"/>
      <c r="S704" s="96"/>
      <c r="T704" s="96"/>
      <c r="U704" s="96"/>
      <c r="V704" s="96"/>
      <c r="W704" s="82"/>
      <c r="X704" s="82"/>
      <c r="Y704" s="82"/>
      <c r="Z704" s="82"/>
    </row>
    <row r="705">
      <c r="I705" s="96"/>
      <c r="J705" s="96"/>
      <c r="K705" s="96"/>
      <c r="L705" s="96"/>
      <c r="M705" s="96"/>
      <c r="N705" s="96"/>
      <c r="O705" s="96"/>
      <c r="P705" s="96"/>
      <c r="Q705" s="96"/>
      <c r="R705" s="96"/>
      <c r="S705" s="96"/>
      <c r="T705" s="96"/>
      <c r="U705" s="96"/>
      <c r="V705" s="96"/>
      <c r="W705" s="82"/>
      <c r="X705" s="82"/>
      <c r="Y705" s="82"/>
      <c r="Z705" s="82"/>
    </row>
    <row r="706">
      <c r="I706" s="96"/>
      <c r="J706" s="96"/>
      <c r="K706" s="96"/>
      <c r="L706" s="96"/>
      <c r="M706" s="96"/>
      <c r="N706" s="96"/>
      <c r="O706" s="96"/>
      <c r="P706" s="96"/>
      <c r="Q706" s="96"/>
      <c r="R706" s="96"/>
      <c r="S706" s="96"/>
      <c r="T706" s="96"/>
      <c r="U706" s="96"/>
      <c r="V706" s="96"/>
      <c r="W706" s="82"/>
      <c r="X706" s="82"/>
      <c r="Y706" s="82"/>
      <c r="Z706" s="82"/>
    </row>
    <row r="707">
      <c r="I707" s="96"/>
      <c r="J707" s="96"/>
      <c r="K707" s="96"/>
      <c r="L707" s="96"/>
      <c r="M707" s="96"/>
      <c r="N707" s="96"/>
      <c r="O707" s="96"/>
      <c r="P707" s="96"/>
      <c r="Q707" s="96"/>
      <c r="R707" s="96"/>
      <c r="S707" s="96"/>
      <c r="T707" s="96"/>
      <c r="U707" s="96"/>
      <c r="V707" s="96"/>
      <c r="W707" s="82"/>
      <c r="X707" s="82"/>
      <c r="Y707" s="82"/>
      <c r="Z707" s="82"/>
    </row>
    <row r="708">
      <c r="I708" s="96"/>
      <c r="J708" s="96"/>
      <c r="K708" s="96"/>
      <c r="L708" s="96"/>
      <c r="M708" s="96"/>
      <c r="N708" s="96"/>
      <c r="O708" s="96"/>
      <c r="P708" s="96"/>
      <c r="Q708" s="96"/>
      <c r="R708" s="96"/>
      <c r="S708" s="96"/>
      <c r="T708" s="96"/>
      <c r="U708" s="96"/>
      <c r="V708" s="96"/>
      <c r="W708" s="82"/>
      <c r="X708" s="82"/>
      <c r="Y708" s="82"/>
      <c r="Z708" s="82"/>
    </row>
    <row r="709">
      <c r="I709" s="96"/>
      <c r="J709" s="96"/>
      <c r="K709" s="96"/>
      <c r="L709" s="96"/>
      <c r="M709" s="96"/>
      <c r="N709" s="96"/>
      <c r="O709" s="96"/>
      <c r="P709" s="96"/>
      <c r="Q709" s="96"/>
      <c r="R709" s="96"/>
      <c r="S709" s="96"/>
      <c r="T709" s="96"/>
      <c r="U709" s="96"/>
      <c r="V709" s="96"/>
      <c r="W709" s="82"/>
      <c r="X709" s="82"/>
      <c r="Y709" s="82"/>
      <c r="Z709" s="82"/>
    </row>
    <row r="710">
      <c r="I710" s="96"/>
      <c r="J710" s="96"/>
      <c r="K710" s="96"/>
      <c r="L710" s="96"/>
      <c r="M710" s="96"/>
      <c r="N710" s="96"/>
      <c r="O710" s="96"/>
      <c r="P710" s="96"/>
      <c r="Q710" s="96"/>
      <c r="R710" s="96"/>
      <c r="S710" s="96"/>
      <c r="T710" s="96"/>
      <c r="U710" s="96"/>
      <c r="V710" s="96"/>
      <c r="W710" s="82"/>
      <c r="X710" s="82"/>
      <c r="Y710" s="82"/>
      <c r="Z710" s="82"/>
    </row>
    <row r="711">
      <c r="I711" s="96"/>
      <c r="J711" s="96"/>
      <c r="K711" s="96"/>
      <c r="L711" s="96"/>
      <c r="M711" s="96"/>
      <c r="N711" s="96"/>
      <c r="O711" s="96"/>
      <c r="P711" s="96"/>
      <c r="Q711" s="96"/>
      <c r="R711" s="96"/>
      <c r="S711" s="96"/>
      <c r="T711" s="96"/>
      <c r="U711" s="96"/>
      <c r="V711" s="96"/>
      <c r="W711" s="82"/>
      <c r="X711" s="82"/>
      <c r="Y711" s="82"/>
      <c r="Z711" s="82"/>
    </row>
    <row r="712">
      <c r="I712" s="96"/>
      <c r="J712" s="96"/>
      <c r="K712" s="96"/>
      <c r="L712" s="96"/>
      <c r="M712" s="96"/>
      <c r="N712" s="96"/>
      <c r="O712" s="96"/>
      <c r="P712" s="96"/>
      <c r="Q712" s="96"/>
      <c r="R712" s="96"/>
      <c r="S712" s="96"/>
      <c r="T712" s="96"/>
      <c r="U712" s="96"/>
      <c r="V712" s="96"/>
      <c r="W712" s="82"/>
      <c r="X712" s="82"/>
      <c r="Y712" s="82"/>
      <c r="Z712" s="82"/>
    </row>
    <row r="713">
      <c r="I713" s="96"/>
      <c r="J713" s="96"/>
      <c r="K713" s="96"/>
      <c r="L713" s="96"/>
      <c r="M713" s="96"/>
      <c r="N713" s="96"/>
      <c r="O713" s="96"/>
      <c r="P713" s="96"/>
      <c r="Q713" s="96"/>
      <c r="R713" s="96"/>
      <c r="S713" s="96"/>
      <c r="T713" s="96"/>
      <c r="U713" s="96"/>
      <c r="V713" s="96"/>
      <c r="W713" s="82"/>
      <c r="X713" s="82"/>
      <c r="Y713" s="82"/>
      <c r="Z713" s="82"/>
    </row>
    <row r="714">
      <c r="I714" s="96"/>
      <c r="J714" s="96"/>
      <c r="K714" s="96"/>
      <c r="L714" s="96"/>
      <c r="M714" s="96"/>
      <c r="N714" s="96"/>
      <c r="O714" s="96"/>
      <c r="P714" s="96"/>
      <c r="Q714" s="96"/>
      <c r="R714" s="96"/>
      <c r="S714" s="96"/>
      <c r="T714" s="96"/>
      <c r="U714" s="96"/>
      <c r="V714" s="96"/>
      <c r="W714" s="82"/>
      <c r="X714" s="82"/>
      <c r="Y714" s="82"/>
      <c r="Z714" s="82"/>
    </row>
    <row r="715">
      <c r="I715" s="96"/>
      <c r="J715" s="96"/>
      <c r="K715" s="96"/>
      <c r="L715" s="96"/>
      <c r="M715" s="96"/>
      <c r="N715" s="96"/>
      <c r="O715" s="96"/>
      <c r="P715" s="96"/>
      <c r="Q715" s="96"/>
      <c r="R715" s="96"/>
      <c r="S715" s="96"/>
      <c r="T715" s="96"/>
      <c r="U715" s="96"/>
      <c r="V715" s="96"/>
      <c r="W715" s="82"/>
      <c r="X715" s="82"/>
      <c r="Y715" s="82"/>
      <c r="Z715" s="82"/>
    </row>
    <row r="716">
      <c r="I716" s="96"/>
      <c r="J716" s="96"/>
      <c r="K716" s="96"/>
      <c r="L716" s="96"/>
      <c r="M716" s="96"/>
      <c r="N716" s="96"/>
      <c r="O716" s="96"/>
      <c r="P716" s="96"/>
      <c r="Q716" s="96"/>
      <c r="R716" s="96"/>
      <c r="S716" s="96"/>
      <c r="T716" s="96"/>
      <c r="U716" s="96"/>
      <c r="V716" s="96"/>
      <c r="W716" s="82"/>
      <c r="X716" s="82"/>
      <c r="Y716" s="82"/>
      <c r="Z716" s="82"/>
    </row>
    <row r="717">
      <c r="I717" s="96"/>
      <c r="J717" s="96"/>
      <c r="K717" s="96"/>
      <c r="L717" s="96"/>
      <c r="M717" s="96"/>
      <c r="N717" s="96"/>
      <c r="O717" s="96"/>
      <c r="P717" s="96"/>
      <c r="Q717" s="96"/>
      <c r="R717" s="96"/>
      <c r="S717" s="96"/>
      <c r="T717" s="96"/>
      <c r="U717" s="96"/>
      <c r="V717" s="96"/>
      <c r="W717" s="82"/>
      <c r="X717" s="82"/>
      <c r="Y717" s="82"/>
      <c r="Z717" s="82"/>
    </row>
    <row r="718">
      <c r="I718" s="96"/>
      <c r="J718" s="96"/>
      <c r="K718" s="96"/>
      <c r="L718" s="96"/>
      <c r="M718" s="96"/>
      <c r="N718" s="96"/>
      <c r="O718" s="96"/>
      <c r="P718" s="96"/>
      <c r="Q718" s="96"/>
      <c r="R718" s="96"/>
      <c r="S718" s="96"/>
      <c r="T718" s="96"/>
      <c r="U718" s="96"/>
      <c r="V718" s="96"/>
      <c r="W718" s="82"/>
      <c r="X718" s="82"/>
      <c r="Y718" s="82"/>
      <c r="Z718" s="82"/>
    </row>
    <row r="719">
      <c r="I719" s="96"/>
      <c r="J719" s="96"/>
      <c r="K719" s="96"/>
      <c r="L719" s="96"/>
      <c r="M719" s="96"/>
      <c r="N719" s="96"/>
      <c r="O719" s="96"/>
      <c r="P719" s="96"/>
      <c r="Q719" s="96"/>
      <c r="R719" s="96"/>
      <c r="S719" s="96"/>
      <c r="T719" s="96"/>
      <c r="U719" s="96"/>
      <c r="V719" s="96"/>
      <c r="W719" s="82"/>
      <c r="X719" s="82"/>
      <c r="Y719" s="82"/>
      <c r="Z719" s="82"/>
    </row>
    <row r="720">
      <c r="I720" s="96"/>
      <c r="J720" s="96"/>
      <c r="K720" s="96"/>
      <c r="L720" s="96"/>
      <c r="M720" s="96"/>
      <c r="N720" s="96"/>
      <c r="O720" s="96"/>
      <c r="P720" s="96"/>
      <c r="Q720" s="96"/>
      <c r="R720" s="96"/>
      <c r="S720" s="96"/>
      <c r="T720" s="96"/>
      <c r="U720" s="96"/>
      <c r="V720" s="96"/>
      <c r="W720" s="82"/>
      <c r="X720" s="82"/>
      <c r="Y720" s="82"/>
      <c r="Z720" s="82"/>
    </row>
    <row r="721">
      <c r="I721" s="96"/>
      <c r="J721" s="96"/>
      <c r="K721" s="96"/>
      <c r="L721" s="96"/>
      <c r="M721" s="96"/>
      <c r="N721" s="96"/>
      <c r="O721" s="96"/>
      <c r="P721" s="96"/>
      <c r="Q721" s="96"/>
      <c r="R721" s="96"/>
      <c r="S721" s="96"/>
      <c r="T721" s="96"/>
      <c r="U721" s="96"/>
      <c r="V721" s="96"/>
      <c r="W721" s="82"/>
      <c r="X721" s="82"/>
      <c r="Y721" s="82"/>
      <c r="Z721" s="82"/>
    </row>
    <row r="722">
      <c r="I722" s="96"/>
      <c r="J722" s="96"/>
      <c r="K722" s="96"/>
      <c r="L722" s="96"/>
      <c r="M722" s="96"/>
      <c r="N722" s="96"/>
      <c r="O722" s="96"/>
      <c r="P722" s="96"/>
      <c r="Q722" s="96"/>
      <c r="R722" s="96"/>
      <c r="S722" s="96"/>
      <c r="T722" s="96"/>
      <c r="U722" s="96"/>
      <c r="V722" s="96"/>
      <c r="W722" s="82"/>
      <c r="X722" s="82"/>
      <c r="Y722" s="82"/>
      <c r="Z722" s="82"/>
    </row>
    <row r="723">
      <c r="I723" s="96"/>
      <c r="J723" s="96"/>
      <c r="K723" s="96"/>
      <c r="L723" s="96"/>
      <c r="M723" s="96"/>
      <c r="N723" s="96"/>
      <c r="O723" s="96"/>
      <c r="P723" s="96"/>
      <c r="Q723" s="96"/>
      <c r="R723" s="96"/>
      <c r="S723" s="96"/>
      <c r="T723" s="96"/>
      <c r="U723" s="96"/>
      <c r="V723" s="96"/>
      <c r="W723" s="82"/>
      <c r="X723" s="82"/>
      <c r="Y723" s="82"/>
      <c r="Z723" s="82"/>
    </row>
    <row r="724">
      <c r="I724" s="96"/>
      <c r="J724" s="96"/>
      <c r="K724" s="96"/>
      <c r="L724" s="96"/>
      <c r="M724" s="96"/>
      <c r="N724" s="96"/>
      <c r="O724" s="96"/>
      <c r="P724" s="96"/>
      <c r="Q724" s="96"/>
      <c r="R724" s="96"/>
      <c r="S724" s="96"/>
      <c r="T724" s="96"/>
      <c r="U724" s="96"/>
      <c r="V724" s="96"/>
      <c r="W724" s="82"/>
      <c r="X724" s="82"/>
      <c r="Y724" s="82"/>
      <c r="Z724" s="82"/>
    </row>
    <row r="725">
      <c r="I725" s="96"/>
      <c r="J725" s="96"/>
      <c r="K725" s="96"/>
      <c r="L725" s="96"/>
      <c r="M725" s="96"/>
      <c r="N725" s="96"/>
      <c r="O725" s="96"/>
      <c r="P725" s="96"/>
      <c r="Q725" s="96"/>
      <c r="R725" s="96"/>
      <c r="S725" s="96"/>
      <c r="T725" s="96"/>
      <c r="U725" s="96"/>
      <c r="V725" s="96"/>
      <c r="W725" s="82"/>
      <c r="X725" s="82"/>
      <c r="Y725" s="82"/>
      <c r="Z725" s="82"/>
    </row>
    <row r="726">
      <c r="I726" s="96"/>
      <c r="J726" s="96"/>
      <c r="K726" s="96"/>
      <c r="L726" s="96"/>
      <c r="M726" s="96"/>
      <c r="N726" s="96"/>
      <c r="O726" s="96"/>
      <c r="P726" s="96"/>
      <c r="Q726" s="96"/>
      <c r="R726" s="96"/>
      <c r="S726" s="96"/>
      <c r="T726" s="96"/>
      <c r="U726" s="96"/>
      <c r="V726" s="96"/>
      <c r="W726" s="82"/>
      <c r="X726" s="82"/>
      <c r="Y726" s="82"/>
      <c r="Z726" s="82"/>
    </row>
    <row r="727">
      <c r="I727" s="96"/>
      <c r="J727" s="96"/>
      <c r="K727" s="96"/>
      <c r="L727" s="96"/>
      <c r="M727" s="96"/>
      <c r="N727" s="96"/>
      <c r="O727" s="96"/>
      <c r="P727" s="96"/>
      <c r="Q727" s="96"/>
      <c r="R727" s="96"/>
      <c r="S727" s="96"/>
      <c r="T727" s="96"/>
      <c r="U727" s="96"/>
      <c r="V727" s="96"/>
      <c r="W727" s="82"/>
      <c r="X727" s="82"/>
      <c r="Y727" s="82"/>
      <c r="Z727" s="82"/>
    </row>
    <row r="728">
      <c r="I728" s="96"/>
      <c r="J728" s="96"/>
      <c r="K728" s="96"/>
      <c r="L728" s="96"/>
      <c r="M728" s="96"/>
      <c r="N728" s="96"/>
      <c r="O728" s="96"/>
      <c r="P728" s="96"/>
      <c r="Q728" s="96"/>
      <c r="R728" s="96"/>
      <c r="S728" s="96"/>
      <c r="T728" s="96"/>
      <c r="U728" s="96"/>
      <c r="V728" s="96"/>
      <c r="W728" s="82"/>
      <c r="X728" s="82"/>
      <c r="Y728" s="82"/>
      <c r="Z728" s="82"/>
    </row>
    <row r="729">
      <c r="I729" s="96"/>
      <c r="J729" s="96"/>
      <c r="K729" s="96"/>
      <c r="L729" s="96"/>
      <c r="M729" s="96"/>
      <c r="N729" s="96"/>
      <c r="O729" s="96"/>
      <c r="P729" s="96"/>
      <c r="Q729" s="96"/>
      <c r="R729" s="96"/>
      <c r="S729" s="96"/>
      <c r="T729" s="96"/>
      <c r="U729" s="96"/>
      <c r="V729" s="96"/>
      <c r="W729" s="82"/>
      <c r="X729" s="82"/>
      <c r="Y729" s="82"/>
      <c r="Z729" s="82"/>
    </row>
    <row r="730">
      <c r="I730" s="96"/>
      <c r="J730" s="96"/>
      <c r="K730" s="96"/>
      <c r="L730" s="96"/>
      <c r="M730" s="96"/>
      <c r="N730" s="96"/>
      <c r="O730" s="96"/>
      <c r="P730" s="96"/>
      <c r="Q730" s="96"/>
      <c r="R730" s="96"/>
      <c r="S730" s="96"/>
      <c r="T730" s="96"/>
      <c r="U730" s="96"/>
      <c r="V730" s="96"/>
      <c r="W730" s="82"/>
      <c r="X730" s="82"/>
      <c r="Y730" s="82"/>
      <c r="Z730" s="82"/>
    </row>
    <row r="731">
      <c r="I731" s="96"/>
      <c r="J731" s="96"/>
      <c r="K731" s="96"/>
      <c r="L731" s="96"/>
      <c r="M731" s="96"/>
      <c r="N731" s="96"/>
      <c r="O731" s="96"/>
      <c r="P731" s="96"/>
      <c r="Q731" s="96"/>
      <c r="R731" s="96"/>
      <c r="S731" s="96"/>
      <c r="T731" s="96"/>
      <c r="U731" s="96"/>
      <c r="V731" s="96"/>
      <c r="W731" s="82"/>
      <c r="X731" s="82"/>
      <c r="Y731" s="82"/>
      <c r="Z731" s="82"/>
    </row>
    <row r="732">
      <c r="I732" s="96"/>
      <c r="J732" s="96"/>
      <c r="K732" s="96"/>
      <c r="L732" s="96"/>
      <c r="M732" s="96"/>
      <c r="N732" s="96"/>
      <c r="O732" s="96"/>
      <c r="P732" s="96"/>
      <c r="Q732" s="96"/>
      <c r="R732" s="96"/>
      <c r="S732" s="96"/>
      <c r="T732" s="96"/>
      <c r="U732" s="96"/>
      <c r="V732" s="96"/>
      <c r="W732" s="82"/>
      <c r="X732" s="82"/>
      <c r="Y732" s="82"/>
      <c r="Z732" s="82"/>
    </row>
    <row r="733">
      <c r="I733" s="96"/>
      <c r="J733" s="96"/>
      <c r="K733" s="96"/>
      <c r="L733" s="96"/>
      <c r="M733" s="96"/>
      <c r="N733" s="96"/>
      <c r="O733" s="96"/>
      <c r="P733" s="96"/>
      <c r="Q733" s="96"/>
      <c r="R733" s="96"/>
      <c r="S733" s="96"/>
      <c r="T733" s="96"/>
      <c r="U733" s="96"/>
      <c r="V733" s="96"/>
      <c r="W733" s="82"/>
      <c r="X733" s="82"/>
      <c r="Y733" s="82"/>
      <c r="Z733" s="82"/>
    </row>
    <row r="734">
      <c r="I734" s="96"/>
      <c r="J734" s="96"/>
      <c r="K734" s="96"/>
      <c r="L734" s="96"/>
      <c r="M734" s="96"/>
      <c r="N734" s="96"/>
      <c r="O734" s="96"/>
      <c r="P734" s="96"/>
      <c r="Q734" s="96"/>
      <c r="R734" s="96"/>
      <c r="S734" s="96"/>
      <c r="T734" s="96"/>
      <c r="U734" s="96"/>
      <c r="V734" s="96"/>
      <c r="W734" s="82"/>
      <c r="X734" s="82"/>
      <c r="Y734" s="82"/>
      <c r="Z734" s="82"/>
    </row>
    <row r="735">
      <c r="I735" s="96"/>
      <c r="J735" s="96"/>
      <c r="K735" s="96"/>
      <c r="L735" s="96"/>
      <c r="M735" s="96"/>
      <c r="N735" s="96"/>
      <c r="O735" s="96"/>
      <c r="P735" s="96"/>
      <c r="Q735" s="96"/>
      <c r="R735" s="96"/>
      <c r="S735" s="96"/>
      <c r="T735" s="96"/>
      <c r="U735" s="96"/>
      <c r="V735" s="96"/>
      <c r="W735" s="82"/>
      <c r="X735" s="82"/>
      <c r="Y735" s="82"/>
      <c r="Z735" s="82"/>
    </row>
    <row r="736">
      <c r="I736" s="96"/>
      <c r="J736" s="96"/>
      <c r="K736" s="96"/>
      <c r="L736" s="96"/>
      <c r="M736" s="96"/>
      <c r="N736" s="96"/>
      <c r="O736" s="96"/>
      <c r="P736" s="96"/>
      <c r="Q736" s="96"/>
      <c r="R736" s="96"/>
      <c r="S736" s="96"/>
      <c r="T736" s="96"/>
      <c r="U736" s="96"/>
      <c r="V736" s="96"/>
      <c r="W736" s="82"/>
      <c r="X736" s="82"/>
      <c r="Y736" s="82"/>
      <c r="Z736" s="82"/>
    </row>
    <row r="737">
      <c r="I737" s="96"/>
      <c r="J737" s="96"/>
      <c r="K737" s="96"/>
      <c r="L737" s="96"/>
      <c r="M737" s="96"/>
      <c r="N737" s="96"/>
      <c r="O737" s="96"/>
      <c r="P737" s="96"/>
      <c r="Q737" s="96"/>
      <c r="R737" s="96"/>
      <c r="S737" s="96"/>
      <c r="T737" s="96"/>
      <c r="U737" s="96"/>
      <c r="V737" s="96"/>
      <c r="W737" s="82"/>
      <c r="X737" s="82"/>
      <c r="Y737" s="82"/>
      <c r="Z737" s="82"/>
    </row>
    <row r="738">
      <c r="I738" s="96"/>
      <c r="J738" s="96"/>
      <c r="K738" s="96"/>
      <c r="L738" s="96"/>
      <c r="M738" s="96"/>
      <c r="N738" s="96"/>
      <c r="O738" s="96"/>
      <c r="P738" s="96"/>
      <c r="Q738" s="96"/>
      <c r="R738" s="96"/>
      <c r="S738" s="96"/>
      <c r="T738" s="96"/>
      <c r="U738" s="96"/>
      <c r="V738" s="96"/>
      <c r="W738" s="82"/>
      <c r="X738" s="82"/>
      <c r="Y738" s="82"/>
      <c r="Z738" s="82"/>
    </row>
    <row r="739">
      <c r="I739" s="96"/>
      <c r="J739" s="96"/>
      <c r="K739" s="96"/>
      <c r="L739" s="96"/>
      <c r="M739" s="96"/>
      <c r="N739" s="96"/>
      <c r="O739" s="96"/>
      <c r="P739" s="96"/>
      <c r="Q739" s="96"/>
      <c r="R739" s="96"/>
      <c r="S739" s="96"/>
      <c r="T739" s="96"/>
      <c r="U739" s="96"/>
      <c r="V739" s="96"/>
      <c r="W739" s="82"/>
      <c r="X739" s="82"/>
      <c r="Y739" s="82"/>
      <c r="Z739" s="82"/>
    </row>
    <row r="740">
      <c r="I740" s="96"/>
      <c r="J740" s="96"/>
      <c r="K740" s="96"/>
      <c r="L740" s="96"/>
      <c r="M740" s="96"/>
      <c r="N740" s="96"/>
      <c r="O740" s="96"/>
      <c r="P740" s="96"/>
      <c r="Q740" s="96"/>
      <c r="R740" s="96"/>
      <c r="S740" s="96"/>
      <c r="T740" s="96"/>
      <c r="U740" s="96"/>
      <c r="V740" s="96"/>
      <c r="W740" s="82"/>
      <c r="X740" s="82"/>
      <c r="Y740" s="82"/>
      <c r="Z740" s="82"/>
    </row>
    <row r="741">
      <c r="I741" s="96"/>
      <c r="J741" s="96"/>
      <c r="K741" s="96"/>
      <c r="L741" s="96"/>
      <c r="M741" s="96"/>
      <c r="N741" s="96"/>
      <c r="O741" s="96"/>
      <c r="P741" s="96"/>
      <c r="Q741" s="96"/>
      <c r="R741" s="96"/>
      <c r="S741" s="96"/>
      <c r="T741" s="96"/>
      <c r="U741" s="96"/>
      <c r="V741" s="96"/>
      <c r="W741" s="82"/>
      <c r="X741" s="82"/>
      <c r="Y741" s="82"/>
      <c r="Z741" s="82"/>
    </row>
    <row r="742">
      <c r="I742" s="96"/>
      <c r="J742" s="96"/>
      <c r="K742" s="96"/>
      <c r="L742" s="96"/>
      <c r="M742" s="96"/>
      <c r="N742" s="96"/>
      <c r="O742" s="96"/>
      <c r="P742" s="96"/>
      <c r="Q742" s="96"/>
      <c r="R742" s="96"/>
      <c r="S742" s="96"/>
      <c r="T742" s="96"/>
      <c r="U742" s="96"/>
      <c r="V742" s="96"/>
      <c r="W742" s="82"/>
      <c r="X742" s="82"/>
      <c r="Y742" s="82"/>
      <c r="Z742" s="82"/>
    </row>
    <row r="743">
      <c r="I743" s="96"/>
      <c r="J743" s="96"/>
      <c r="K743" s="96"/>
      <c r="L743" s="96"/>
      <c r="M743" s="96"/>
      <c r="N743" s="96"/>
      <c r="O743" s="96"/>
      <c r="P743" s="96"/>
      <c r="Q743" s="96"/>
      <c r="R743" s="96"/>
      <c r="S743" s="96"/>
      <c r="T743" s="96"/>
      <c r="U743" s="96"/>
      <c r="V743" s="96"/>
      <c r="W743" s="82"/>
      <c r="X743" s="82"/>
      <c r="Y743" s="82"/>
      <c r="Z743" s="82"/>
    </row>
    <row r="744">
      <c r="I744" s="96"/>
      <c r="J744" s="96"/>
      <c r="K744" s="96"/>
      <c r="L744" s="96"/>
      <c r="M744" s="96"/>
      <c r="N744" s="96"/>
      <c r="O744" s="96"/>
      <c r="P744" s="96"/>
      <c r="Q744" s="96"/>
      <c r="R744" s="96"/>
      <c r="S744" s="96"/>
      <c r="T744" s="96"/>
      <c r="U744" s="96"/>
      <c r="V744" s="96"/>
      <c r="W744" s="82"/>
      <c r="X744" s="82"/>
      <c r="Y744" s="82"/>
      <c r="Z744" s="82"/>
    </row>
    <row r="745">
      <c r="I745" s="96"/>
      <c r="J745" s="96"/>
      <c r="K745" s="96"/>
      <c r="L745" s="96"/>
      <c r="M745" s="96"/>
      <c r="N745" s="96"/>
      <c r="O745" s="96"/>
      <c r="P745" s="96"/>
      <c r="Q745" s="96"/>
      <c r="R745" s="96"/>
      <c r="S745" s="96"/>
      <c r="T745" s="96"/>
      <c r="U745" s="96"/>
      <c r="V745" s="96"/>
      <c r="W745" s="82"/>
      <c r="X745" s="82"/>
      <c r="Y745" s="82"/>
      <c r="Z745" s="82"/>
    </row>
    <row r="746">
      <c r="I746" s="96"/>
      <c r="J746" s="96"/>
      <c r="K746" s="96"/>
      <c r="L746" s="96"/>
      <c r="M746" s="96"/>
      <c r="N746" s="96"/>
      <c r="O746" s="96"/>
      <c r="P746" s="96"/>
      <c r="Q746" s="96"/>
      <c r="R746" s="96"/>
      <c r="S746" s="96"/>
      <c r="T746" s="96"/>
      <c r="U746" s="96"/>
      <c r="V746" s="96"/>
      <c r="W746" s="82"/>
      <c r="X746" s="82"/>
      <c r="Y746" s="82"/>
      <c r="Z746" s="82"/>
    </row>
    <row r="747">
      <c r="I747" s="96"/>
      <c r="J747" s="96"/>
      <c r="K747" s="96"/>
      <c r="L747" s="96"/>
      <c r="M747" s="96"/>
      <c r="N747" s="96"/>
      <c r="O747" s="96"/>
      <c r="P747" s="96"/>
      <c r="Q747" s="96"/>
      <c r="R747" s="96"/>
      <c r="S747" s="96"/>
      <c r="T747" s="96"/>
      <c r="U747" s="96"/>
      <c r="V747" s="96"/>
      <c r="W747" s="82"/>
      <c r="X747" s="82"/>
      <c r="Y747" s="82"/>
      <c r="Z747" s="82"/>
    </row>
    <row r="748">
      <c r="I748" s="96"/>
      <c r="J748" s="96"/>
      <c r="K748" s="96"/>
      <c r="L748" s="96"/>
      <c r="M748" s="96"/>
      <c r="N748" s="96"/>
      <c r="O748" s="96"/>
      <c r="P748" s="96"/>
      <c r="Q748" s="96"/>
      <c r="R748" s="96"/>
      <c r="S748" s="96"/>
      <c r="T748" s="96"/>
      <c r="U748" s="96"/>
      <c r="V748" s="96"/>
      <c r="W748" s="82"/>
      <c r="X748" s="82"/>
      <c r="Y748" s="82"/>
      <c r="Z748" s="82"/>
    </row>
    <row r="749">
      <c r="I749" s="96"/>
      <c r="J749" s="96"/>
      <c r="K749" s="96"/>
      <c r="L749" s="96"/>
      <c r="M749" s="96"/>
      <c r="N749" s="96"/>
      <c r="O749" s="96"/>
      <c r="P749" s="96"/>
      <c r="Q749" s="96"/>
      <c r="R749" s="96"/>
      <c r="S749" s="96"/>
      <c r="T749" s="96"/>
      <c r="U749" s="96"/>
      <c r="V749" s="96"/>
      <c r="W749" s="82"/>
      <c r="X749" s="82"/>
      <c r="Y749" s="82"/>
      <c r="Z749" s="82"/>
    </row>
    <row r="750">
      <c r="I750" s="96"/>
      <c r="J750" s="96"/>
      <c r="K750" s="96"/>
      <c r="L750" s="96"/>
      <c r="M750" s="96"/>
      <c r="N750" s="96"/>
      <c r="O750" s="96"/>
      <c r="P750" s="96"/>
      <c r="Q750" s="96"/>
      <c r="R750" s="96"/>
      <c r="S750" s="96"/>
      <c r="T750" s="96"/>
      <c r="U750" s="96"/>
      <c r="V750" s="96"/>
      <c r="W750" s="82"/>
      <c r="X750" s="82"/>
      <c r="Y750" s="82"/>
      <c r="Z750" s="82"/>
    </row>
    <row r="751">
      <c r="I751" s="96"/>
      <c r="J751" s="96"/>
      <c r="K751" s="96"/>
      <c r="L751" s="96"/>
      <c r="M751" s="96"/>
      <c r="N751" s="96"/>
      <c r="O751" s="96"/>
      <c r="P751" s="96"/>
      <c r="Q751" s="96"/>
      <c r="R751" s="96"/>
      <c r="S751" s="96"/>
      <c r="T751" s="96"/>
      <c r="U751" s="96"/>
      <c r="V751" s="96"/>
      <c r="W751" s="82"/>
      <c r="X751" s="82"/>
      <c r="Y751" s="82"/>
      <c r="Z751" s="82"/>
    </row>
    <row r="752">
      <c r="I752" s="96"/>
      <c r="J752" s="96"/>
      <c r="K752" s="96"/>
      <c r="L752" s="96"/>
      <c r="M752" s="96"/>
      <c r="N752" s="96"/>
      <c r="O752" s="96"/>
      <c r="P752" s="96"/>
      <c r="Q752" s="96"/>
      <c r="R752" s="96"/>
      <c r="S752" s="96"/>
      <c r="T752" s="96"/>
      <c r="U752" s="96"/>
      <c r="V752" s="96"/>
      <c r="W752" s="82"/>
      <c r="X752" s="82"/>
      <c r="Y752" s="82"/>
      <c r="Z752" s="82"/>
    </row>
    <row r="753">
      <c r="I753" s="96"/>
      <c r="J753" s="96"/>
      <c r="K753" s="96"/>
      <c r="L753" s="96"/>
      <c r="M753" s="96"/>
      <c r="N753" s="96"/>
      <c r="O753" s="96"/>
      <c r="P753" s="96"/>
      <c r="Q753" s="96"/>
      <c r="R753" s="96"/>
      <c r="S753" s="96"/>
      <c r="T753" s="96"/>
      <c r="U753" s="96"/>
      <c r="V753" s="96"/>
      <c r="W753" s="82"/>
      <c r="X753" s="82"/>
      <c r="Y753" s="82"/>
      <c r="Z753" s="82"/>
    </row>
    <row r="754">
      <c r="I754" s="96"/>
      <c r="J754" s="96"/>
      <c r="K754" s="96"/>
      <c r="L754" s="96"/>
      <c r="M754" s="96"/>
      <c r="N754" s="96"/>
      <c r="O754" s="96"/>
      <c r="P754" s="96"/>
      <c r="Q754" s="96"/>
      <c r="R754" s="96"/>
      <c r="S754" s="96"/>
      <c r="T754" s="96"/>
      <c r="U754" s="96"/>
      <c r="V754" s="96"/>
      <c r="W754" s="82"/>
      <c r="X754" s="82"/>
      <c r="Y754" s="82"/>
      <c r="Z754" s="82"/>
    </row>
    <row r="755">
      <c r="I755" s="96"/>
      <c r="J755" s="96"/>
      <c r="K755" s="96"/>
      <c r="L755" s="96"/>
      <c r="M755" s="96"/>
      <c r="N755" s="96"/>
      <c r="O755" s="96"/>
      <c r="P755" s="96"/>
      <c r="Q755" s="96"/>
      <c r="R755" s="96"/>
      <c r="S755" s="96"/>
      <c r="T755" s="96"/>
      <c r="U755" s="96"/>
      <c r="V755" s="96"/>
      <c r="W755" s="82"/>
      <c r="X755" s="82"/>
      <c r="Y755" s="82"/>
      <c r="Z755" s="82"/>
    </row>
    <row r="756">
      <c r="I756" s="96"/>
      <c r="J756" s="96"/>
      <c r="K756" s="96"/>
      <c r="L756" s="96"/>
      <c r="M756" s="96"/>
      <c r="N756" s="96"/>
      <c r="O756" s="96"/>
      <c r="P756" s="96"/>
      <c r="Q756" s="96"/>
      <c r="R756" s="96"/>
      <c r="S756" s="96"/>
      <c r="T756" s="96"/>
      <c r="U756" s="96"/>
      <c r="V756" s="96"/>
      <c r="W756" s="82"/>
      <c r="X756" s="82"/>
      <c r="Y756" s="82"/>
      <c r="Z756" s="82"/>
    </row>
    <row r="757">
      <c r="I757" s="96"/>
      <c r="J757" s="96"/>
      <c r="K757" s="96"/>
      <c r="L757" s="96"/>
      <c r="M757" s="96"/>
      <c r="N757" s="96"/>
      <c r="O757" s="96"/>
      <c r="P757" s="96"/>
      <c r="Q757" s="96"/>
      <c r="R757" s="96"/>
      <c r="S757" s="96"/>
      <c r="T757" s="96"/>
      <c r="U757" s="96"/>
      <c r="V757" s="96"/>
      <c r="W757" s="82"/>
      <c r="X757" s="82"/>
      <c r="Y757" s="82"/>
      <c r="Z757" s="82"/>
    </row>
    <row r="758">
      <c r="I758" s="96"/>
      <c r="J758" s="96"/>
      <c r="K758" s="96"/>
      <c r="L758" s="96"/>
      <c r="M758" s="96"/>
      <c r="N758" s="96"/>
      <c r="O758" s="96"/>
      <c r="P758" s="96"/>
      <c r="Q758" s="96"/>
      <c r="R758" s="96"/>
      <c r="S758" s="96"/>
      <c r="T758" s="96"/>
      <c r="U758" s="96"/>
      <c r="V758" s="96"/>
      <c r="W758" s="82"/>
      <c r="X758" s="82"/>
      <c r="Y758" s="82"/>
      <c r="Z758" s="82"/>
    </row>
    <row r="759">
      <c r="I759" s="96"/>
      <c r="J759" s="96"/>
      <c r="K759" s="96"/>
      <c r="L759" s="96"/>
      <c r="M759" s="96"/>
      <c r="N759" s="96"/>
      <c r="O759" s="96"/>
      <c r="P759" s="96"/>
      <c r="Q759" s="96"/>
      <c r="R759" s="96"/>
      <c r="S759" s="96"/>
      <c r="T759" s="96"/>
      <c r="U759" s="96"/>
      <c r="V759" s="96"/>
      <c r="W759" s="82"/>
      <c r="X759" s="82"/>
      <c r="Y759" s="82"/>
      <c r="Z759" s="82"/>
    </row>
    <row r="760">
      <c r="I760" s="96"/>
      <c r="J760" s="96"/>
      <c r="K760" s="96"/>
      <c r="L760" s="96"/>
      <c r="M760" s="96"/>
      <c r="N760" s="96"/>
      <c r="O760" s="96"/>
      <c r="P760" s="96"/>
      <c r="Q760" s="96"/>
      <c r="R760" s="96"/>
      <c r="S760" s="96"/>
      <c r="T760" s="96"/>
      <c r="U760" s="96"/>
      <c r="V760" s="96"/>
      <c r="W760" s="82"/>
      <c r="X760" s="82"/>
      <c r="Y760" s="82"/>
      <c r="Z760" s="82"/>
    </row>
    <row r="761">
      <c r="I761" s="96"/>
      <c r="J761" s="96"/>
      <c r="K761" s="96"/>
      <c r="L761" s="96"/>
      <c r="M761" s="96"/>
      <c r="N761" s="96"/>
      <c r="O761" s="96"/>
      <c r="P761" s="96"/>
      <c r="Q761" s="96"/>
      <c r="R761" s="96"/>
      <c r="S761" s="96"/>
      <c r="T761" s="96"/>
      <c r="U761" s="96"/>
      <c r="V761" s="96"/>
      <c r="W761" s="82"/>
      <c r="X761" s="82"/>
      <c r="Y761" s="82"/>
      <c r="Z761" s="82"/>
    </row>
    <row r="762">
      <c r="I762" s="96"/>
      <c r="J762" s="96"/>
      <c r="K762" s="96"/>
      <c r="L762" s="96"/>
      <c r="M762" s="96"/>
      <c r="N762" s="96"/>
      <c r="O762" s="96"/>
      <c r="P762" s="96"/>
      <c r="Q762" s="96"/>
      <c r="R762" s="96"/>
      <c r="S762" s="96"/>
      <c r="T762" s="96"/>
      <c r="U762" s="96"/>
      <c r="V762" s="96"/>
      <c r="W762" s="82"/>
      <c r="X762" s="82"/>
      <c r="Y762" s="82"/>
      <c r="Z762" s="82"/>
    </row>
    <row r="763">
      <c r="I763" s="96"/>
      <c r="J763" s="96"/>
      <c r="K763" s="96"/>
      <c r="L763" s="96"/>
      <c r="M763" s="96"/>
      <c r="N763" s="96"/>
      <c r="O763" s="96"/>
      <c r="P763" s="96"/>
      <c r="Q763" s="96"/>
      <c r="R763" s="96"/>
      <c r="S763" s="96"/>
      <c r="T763" s="96"/>
      <c r="U763" s="96"/>
      <c r="V763" s="96"/>
      <c r="W763" s="82"/>
      <c r="X763" s="82"/>
      <c r="Y763" s="82"/>
      <c r="Z763" s="82"/>
    </row>
    <row r="764">
      <c r="I764" s="96"/>
      <c r="J764" s="96"/>
      <c r="K764" s="96"/>
      <c r="L764" s="96"/>
      <c r="M764" s="96"/>
      <c r="N764" s="96"/>
      <c r="O764" s="96"/>
      <c r="P764" s="96"/>
      <c r="Q764" s="96"/>
      <c r="R764" s="96"/>
      <c r="S764" s="96"/>
      <c r="T764" s="96"/>
      <c r="U764" s="96"/>
      <c r="V764" s="96"/>
      <c r="W764" s="82"/>
      <c r="X764" s="82"/>
      <c r="Y764" s="82"/>
      <c r="Z764" s="82"/>
    </row>
    <row r="765">
      <c r="I765" s="96"/>
      <c r="J765" s="96"/>
      <c r="K765" s="96"/>
      <c r="L765" s="96"/>
      <c r="M765" s="96"/>
      <c r="N765" s="96"/>
      <c r="O765" s="96"/>
      <c r="P765" s="96"/>
      <c r="Q765" s="96"/>
      <c r="R765" s="96"/>
      <c r="S765" s="96"/>
      <c r="T765" s="96"/>
      <c r="U765" s="96"/>
      <c r="V765" s="96"/>
      <c r="W765" s="82"/>
      <c r="X765" s="82"/>
      <c r="Y765" s="82"/>
      <c r="Z765" s="82"/>
    </row>
    <row r="766">
      <c r="I766" s="96"/>
      <c r="J766" s="96"/>
      <c r="K766" s="96"/>
      <c r="L766" s="96"/>
      <c r="M766" s="96"/>
      <c r="N766" s="96"/>
      <c r="O766" s="96"/>
      <c r="P766" s="96"/>
      <c r="Q766" s="96"/>
      <c r="R766" s="96"/>
      <c r="S766" s="96"/>
      <c r="T766" s="96"/>
      <c r="U766" s="96"/>
      <c r="V766" s="96"/>
      <c r="W766" s="82"/>
      <c r="X766" s="82"/>
      <c r="Y766" s="82"/>
      <c r="Z766" s="82"/>
    </row>
    <row r="767">
      <c r="I767" s="96"/>
      <c r="J767" s="96"/>
      <c r="K767" s="96"/>
      <c r="L767" s="96"/>
      <c r="M767" s="96"/>
      <c r="N767" s="96"/>
      <c r="O767" s="96"/>
      <c r="P767" s="96"/>
      <c r="Q767" s="96"/>
      <c r="R767" s="96"/>
      <c r="S767" s="96"/>
      <c r="T767" s="96"/>
      <c r="U767" s="96"/>
      <c r="V767" s="96"/>
      <c r="W767" s="82"/>
      <c r="X767" s="82"/>
      <c r="Y767" s="82"/>
      <c r="Z767" s="82"/>
    </row>
    <row r="768">
      <c r="I768" s="96"/>
      <c r="J768" s="96"/>
      <c r="K768" s="96"/>
      <c r="L768" s="96"/>
      <c r="M768" s="96"/>
      <c r="N768" s="96"/>
      <c r="O768" s="96"/>
      <c r="P768" s="96"/>
      <c r="Q768" s="96"/>
      <c r="R768" s="96"/>
      <c r="S768" s="96"/>
      <c r="T768" s="96"/>
      <c r="U768" s="96"/>
      <c r="V768" s="96"/>
      <c r="W768" s="82"/>
      <c r="X768" s="82"/>
      <c r="Y768" s="82"/>
      <c r="Z768" s="82"/>
    </row>
    <row r="769">
      <c r="I769" s="96"/>
      <c r="J769" s="96"/>
      <c r="K769" s="96"/>
      <c r="L769" s="96"/>
      <c r="M769" s="96"/>
      <c r="N769" s="96"/>
      <c r="O769" s="96"/>
      <c r="P769" s="96"/>
      <c r="Q769" s="96"/>
      <c r="R769" s="96"/>
      <c r="S769" s="96"/>
      <c r="T769" s="96"/>
      <c r="U769" s="96"/>
      <c r="V769" s="96"/>
      <c r="W769" s="82"/>
      <c r="X769" s="82"/>
      <c r="Y769" s="82"/>
      <c r="Z769" s="82"/>
    </row>
    <row r="770">
      <c r="I770" s="96"/>
      <c r="J770" s="96"/>
      <c r="K770" s="96"/>
      <c r="L770" s="96"/>
      <c r="M770" s="96"/>
      <c r="N770" s="96"/>
      <c r="O770" s="96"/>
      <c r="P770" s="96"/>
      <c r="Q770" s="96"/>
      <c r="R770" s="96"/>
      <c r="S770" s="96"/>
      <c r="T770" s="96"/>
      <c r="U770" s="96"/>
      <c r="V770" s="96"/>
      <c r="W770" s="82"/>
      <c r="X770" s="82"/>
      <c r="Y770" s="82"/>
      <c r="Z770" s="82"/>
    </row>
    <row r="771">
      <c r="I771" s="96"/>
      <c r="J771" s="96"/>
      <c r="K771" s="96"/>
      <c r="L771" s="96"/>
      <c r="M771" s="96"/>
      <c r="N771" s="96"/>
      <c r="O771" s="96"/>
      <c r="P771" s="96"/>
      <c r="Q771" s="96"/>
      <c r="R771" s="96"/>
      <c r="S771" s="96"/>
      <c r="T771" s="96"/>
      <c r="U771" s="96"/>
      <c r="V771" s="96"/>
      <c r="W771" s="82"/>
      <c r="X771" s="82"/>
      <c r="Y771" s="82"/>
      <c r="Z771" s="82"/>
    </row>
    <row r="772">
      <c r="I772" s="96"/>
      <c r="J772" s="96"/>
      <c r="K772" s="96"/>
      <c r="L772" s="96"/>
      <c r="M772" s="96"/>
      <c r="N772" s="96"/>
      <c r="O772" s="96"/>
      <c r="P772" s="96"/>
      <c r="Q772" s="96"/>
      <c r="R772" s="96"/>
      <c r="S772" s="96"/>
      <c r="T772" s="96"/>
      <c r="U772" s="96"/>
      <c r="V772" s="96"/>
      <c r="W772" s="82"/>
      <c r="X772" s="82"/>
      <c r="Y772" s="82"/>
      <c r="Z772" s="82"/>
    </row>
    <row r="773">
      <c r="I773" s="96"/>
      <c r="J773" s="96"/>
      <c r="K773" s="96"/>
      <c r="L773" s="96"/>
      <c r="M773" s="96"/>
      <c r="N773" s="96"/>
      <c r="O773" s="96"/>
      <c r="P773" s="96"/>
      <c r="Q773" s="96"/>
      <c r="R773" s="96"/>
      <c r="S773" s="96"/>
      <c r="T773" s="96"/>
      <c r="U773" s="96"/>
      <c r="V773" s="96"/>
      <c r="W773" s="82"/>
      <c r="X773" s="82"/>
      <c r="Y773" s="82"/>
      <c r="Z773" s="82"/>
    </row>
    <row r="774">
      <c r="I774" s="96"/>
      <c r="J774" s="96"/>
      <c r="K774" s="96"/>
      <c r="L774" s="96"/>
      <c r="M774" s="96"/>
      <c r="N774" s="96"/>
      <c r="O774" s="96"/>
      <c r="P774" s="96"/>
      <c r="Q774" s="96"/>
      <c r="R774" s="96"/>
      <c r="S774" s="96"/>
      <c r="T774" s="96"/>
      <c r="U774" s="96"/>
      <c r="V774" s="96"/>
      <c r="W774" s="82"/>
      <c r="X774" s="82"/>
      <c r="Y774" s="82"/>
      <c r="Z774" s="82"/>
    </row>
    <row r="775">
      <c r="I775" s="96"/>
      <c r="J775" s="96"/>
      <c r="K775" s="96"/>
      <c r="L775" s="96"/>
      <c r="M775" s="96"/>
      <c r="N775" s="96"/>
      <c r="O775" s="96"/>
      <c r="P775" s="96"/>
      <c r="Q775" s="96"/>
      <c r="R775" s="96"/>
      <c r="S775" s="96"/>
      <c r="T775" s="96"/>
      <c r="U775" s="96"/>
      <c r="V775" s="96"/>
      <c r="W775" s="82"/>
      <c r="X775" s="82"/>
      <c r="Y775" s="82"/>
      <c r="Z775" s="82"/>
    </row>
    <row r="776">
      <c r="I776" s="96"/>
      <c r="J776" s="96"/>
      <c r="K776" s="96"/>
      <c r="L776" s="96"/>
      <c r="M776" s="96"/>
      <c r="N776" s="96"/>
      <c r="O776" s="96"/>
      <c r="P776" s="96"/>
      <c r="Q776" s="96"/>
      <c r="R776" s="96"/>
      <c r="S776" s="96"/>
      <c r="T776" s="96"/>
      <c r="U776" s="96"/>
      <c r="V776" s="96"/>
      <c r="W776" s="82"/>
      <c r="X776" s="82"/>
      <c r="Y776" s="82"/>
      <c r="Z776" s="82"/>
    </row>
    <row r="777">
      <c r="I777" s="96"/>
      <c r="J777" s="96"/>
      <c r="K777" s="96"/>
      <c r="L777" s="96"/>
      <c r="M777" s="96"/>
      <c r="N777" s="96"/>
      <c r="O777" s="96"/>
      <c r="P777" s="96"/>
      <c r="Q777" s="96"/>
      <c r="R777" s="96"/>
      <c r="S777" s="96"/>
      <c r="T777" s="96"/>
      <c r="U777" s="96"/>
      <c r="V777" s="96"/>
      <c r="W777" s="82"/>
      <c r="X777" s="82"/>
      <c r="Y777" s="82"/>
      <c r="Z777" s="82"/>
    </row>
    <row r="778">
      <c r="I778" s="96"/>
      <c r="J778" s="96"/>
      <c r="K778" s="96"/>
      <c r="L778" s="96"/>
      <c r="M778" s="96"/>
      <c r="N778" s="96"/>
      <c r="O778" s="96"/>
      <c r="P778" s="96"/>
      <c r="Q778" s="96"/>
      <c r="R778" s="96"/>
      <c r="S778" s="96"/>
      <c r="T778" s="96"/>
      <c r="U778" s="96"/>
      <c r="V778" s="96"/>
      <c r="W778" s="82"/>
      <c r="X778" s="82"/>
      <c r="Y778" s="82"/>
      <c r="Z778" s="82"/>
    </row>
    <row r="779">
      <c r="I779" s="96"/>
      <c r="J779" s="96"/>
      <c r="K779" s="96"/>
      <c r="L779" s="96"/>
      <c r="M779" s="96"/>
      <c r="N779" s="96"/>
      <c r="O779" s="96"/>
      <c r="P779" s="96"/>
      <c r="Q779" s="96"/>
      <c r="R779" s="96"/>
      <c r="S779" s="96"/>
      <c r="T779" s="96"/>
      <c r="U779" s="96"/>
      <c r="V779" s="96"/>
      <c r="W779" s="82"/>
      <c r="X779" s="82"/>
      <c r="Y779" s="82"/>
      <c r="Z779" s="82"/>
    </row>
    <row r="780">
      <c r="I780" s="96"/>
      <c r="J780" s="96"/>
      <c r="K780" s="96"/>
      <c r="L780" s="96"/>
      <c r="M780" s="96"/>
      <c r="N780" s="96"/>
      <c r="O780" s="96"/>
      <c r="P780" s="96"/>
      <c r="Q780" s="96"/>
      <c r="R780" s="96"/>
      <c r="S780" s="96"/>
      <c r="T780" s="96"/>
      <c r="U780" s="96"/>
      <c r="V780" s="96"/>
      <c r="W780" s="82"/>
      <c r="X780" s="82"/>
      <c r="Y780" s="82"/>
      <c r="Z780" s="82"/>
    </row>
    <row r="781">
      <c r="I781" s="96"/>
      <c r="J781" s="96"/>
      <c r="K781" s="96"/>
      <c r="L781" s="96"/>
      <c r="M781" s="96"/>
      <c r="N781" s="96"/>
      <c r="O781" s="96"/>
      <c r="P781" s="96"/>
      <c r="Q781" s="96"/>
      <c r="R781" s="96"/>
      <c r="S781" s="96"/>
      <c r="T781" s="96"/>
      <c r="U781" s="96"/>
      <c r="V781" s="96"/>
      <c r="W781" s="82"/>
      <c r="X781" s="82"/>
      <c r="Y781" s="82"/>
      <c r="Z781" s="82"/>
    </row>
    <row r="782">
      <c r="I782" s="96"/>
      <c r="J782" s="96"/>
      <c r="K782" s="96"/>
      <c r="L782" s="96"/>
      <c r="M782" s="96"/>
      <c r="N782" s="96"/>
      <c r="O782" s="96"/>
      <c r="P782" s="96"/>
      <c r="Q782" s="96"/>
      <c r="R782" s="96"/>
      <c r="S782" s="96"/>
      <c r="T782" s="96"/>
      <c r="U782" s="96"/>
      <c r="V782" s="96"/>
      <c r="W782" s="82"/>
      <c r="X782" s="82"/>
      <c r="Y782" s="82"/>
      <c r="Z782" s="82"/>
    </row>
    <row r="783">
      <c r="I783" s="96"/>
      <c r="J783" s="96"/>
      <c r="K783" s="96"/>
      <c r="L783" s="96"/>
      <c r="M783" s="96"/>
      <c r="N783" s="96"/>
      <c r="O783" s="96"/>
      <c r="P783" s="96"/>
      <c r="Q783" s="96"/>
      <c r="R783" s="96"/>
      <c r="S783" s="96"/>
      <c r="T783" s="96"/>
      <c r="U783" s="96"/>
      <c r="V783" s="96"/>
      <c r="W783" s="82"/>
      <c r="X783" s="82"/>
      <c r="Y783" s="82"/>
      <c r="Z783" s="82"/>
    </row>
    <row r="784">
      <c r="I784" s="96"/>
      <c r="J784" s="96"/>
      <c r="K784" s="96"/>
      <c r="L784" s="96"/>
      <c r="M784" s="96"/>
      <c r="N784" s="96"/>
      <c r="O784" s="96"/>
      <c r="P784" s="96"/>
      <c r="Q784" s="96"/>
      <c r="R784" s="96"/>
      <c r="S784" s="96"/>
      <c r="T784" s="96"/>
      <c r="U784" s="96"/>
      <c r="V784" s="96"/>
      <c r="W784" s="82"/>
      <c r="X784" s="82"/>
      <c r="Y784" s="82"/>
      <c r="Z784" s="82"/>
    </row>
    <row r="785">
      <c r="I785" s="96"/>
      <c r="J785" s="96"/>
      <c r="K785" s="96"/>
      <c r="L785" s="96"/>
      <c r="M785" s="96"/>
      <c r="N785" s="96"/>
      <c r="O785" s="96"/>
      <c r="P785" s="96"/>
      <c r="Q785" s="96"/>
      <c r="R785" s="96"/>
      <c r="S785" s="96"/>
      <c r="T785" s="96"/>
      <c r="U785" s="96"/>
      <c r="V785" s="96"/>
      <c r="W785" s="82"/>
      <c r="X785" s="82"/>
      <c r="Y785" s="82"/>
      <c r="Z785" s="82"/>
    </row>
    <row r="786">
      <c r="I786" s="96"/>
      <c r="J786" s="96"/>
      <c r="K786" s="96"/>
      <c r="L786" s="96"/>
      <c r="M786" s="96"/>
      <c r="N786" s="96"/>
      <c r="O786" s="96"/>
      <c r="P786" s="96"/>
      <c r="Q786" s="96"/>
      <c r="R786" s="96"/>
      <c r="S786" s="96"/>
      <c r="T786" s="96"/>
      <c r="U786" s="96"/>
      <c r="V786" s="96"/>
      <c r="W786" s="82"/>
      <c r="X786" s="82"/>
      <c r="Y786" s="82"/>
      <c r="Z786" s="82"/>
    </row>
    <row r="787">
      <c r="I787" s="96"/>
      <c r="J787" s="96"/>
      <c r="K787" s="96"/>
      <c r="L787" s="96"/>
      <c r="M787" s="96"/>
      <c r="N787" s="96"/>
      <c r="O787" s="96"/>
      <c r="P787" s="96"/>
      <c r="Q787" s="96"/>
      <c r="R787" s="96"/>
      <c r="S787" s="96"/>
      <c r="T787" s="96"/>
      <c r="U787" s="96"/>
      <c r="V787" s="96"/>
      <c r="W787" s="82"/>
      <c r="X787" s="82"/>
      <c r="Y787" s="82"/>
      <c r="Z787" s="82"/>
    </row>
    <row r="788">
      <c r="I788" s="96"/>
      <c r="J788" s="96"/>
      <c r="K788" s="96"/>
      <c r="L788" s="96"/>
      <c r="M788" s="96"/>
      <c r="N788" s="96"/>
      <c r="O788" s="96"/>
      <c r="P788" s="96"/>
      <c r="Q788" s="96"/>
      <c r="R788" s="96"/>
      <c r="S788" s="96"/>
      <c r="T788" s="96"/>
      <c r="U788" s="96"/>
      <c r="V788" s="96"/>
      <c r="W788" s="82"/>
      <c r="X788" s="82"/>
      <c r="Y788" s="82"/>
      <c r="Z788" s="82"/>
    </row>
    <row r="789">
      <c r="I789" s="96"/>
      <c r="J789" s="96"/>
      <c r="K789" s="96"/>
      <c r="L789" s="96"/>
      <c r="M789" s="96"/>
      <c r="N789" s="96"/>
      <c r="O789" s="96"/>
      <c r="P789" s="96"/>
      <c r="Q789" s="96"/>
      <c r="R789" s="96"/>
      <c r="S789" s="96"/>
      <c r="T789" s="96"/>
      <c r="U789" s="96"/>
      <c r="V789" s="96"/>
      <c r="W789" s="82"/>
      <c r="X789" s="82"/>
      <c r="Y789" s="82"/>
      <c r="Z789" s="82"/>
    </row>
    <row r="790">
      <c r="I790" s="96"/>
      <c r="J790" s="96"/>
      <c r="K790" s="96"/>
      <c r="L790" s="96"/>
      <c r="M790" s="96"/>
      <c r="N790" s="96"/>
      <c r="O790" s="96"/>
      <c r="P790" s="96"/>
      <c r="Q790" s="96"/>
      <c r="R790" s="96"/>
      <c r="S790" s="96"/>
      <c r="T790" s="96"/>
      <c r="U790" s="96"/>
      <c r="V790" s="96"/>
      <c r="W790" s="82"/>
      <c r="X790" s="82"/>
      <c r="Y790" s="82"/>
      <c r="Z790" s="82"/>
    </row>
    <row r="791">
      <c r="I791" s="96"/>
      <c r="J791" s="96"/>
      <c r="K791" s="96"/>
      <c r="L791" s="96"/>
      <c r="M791" s="96"/>
      <c r="N791" s="96"/>
      <c r="O791" s="96"/>
      <c r="P791" s="96"/>
      <c r="Q791" s="96"/>
      <c r="R791" s="96"/>
      <c r="S791" s="96"/>
      <c r="T791" s="96"/>
      <c r="U791" s="96"/>
      <c r="V791" s="96"/>
      <c r="W791" s="82"/>
      <c r="X791" s="82"/>
      <c r="Y791" s="82"/>
      <c r="Z791" s="82"/>
    </row>
    <row r="792">
      <c r="I792" s="96"/>
      <c r="J792" s="96"/>
      <c r="K792" s="96"/>
      <c r="L792" s="96"/>
      <c r="M792" s="96"/>
      <c r="N792" s="96"/>
      <c r="O792" s="96"/>
      <c r="P792" s="96"/>
      <c r="Q792" s="96"/>
      <c r="R792" s="96"/>
      <c r="S792" s="96"/>
      <c r="T792" s="96"/>
      <c r="U792" s="96"/>
      <c r="V792" s="96"/>
      <c r="W792" s="82"/>
      <c r="X792" s="82"/>
      <c r="Y792" s="82"/>
      <c r="Z792" s="82"/>
    </row>
    <row r="793">
      <c r="I793" s="96"/>
      <c r="J793" s="96"/>
      <c r="K793" s="96"/>
      <c r="L793" s="96"/>
      <c r="M793" s="96"/>
      <c r="N793" s="96"/>
      <c r="O793" s="96"/>
      <c r="P793" s="96"/>
      <c r="Q793" s="96"/>
      <c r="R793" s="96"/>
      <c r="S793" s="96"/>
      <c r="T793" s="96"/>
      <c r="U793" s="96"/>
      <c r="V793" s="96"/>
      <c r="W793" s="82"/>
      <c r="X793" s="82"/>
      <c r="Y793" s="82"/>
      <c r="Z793" s="82"/>
    </row>
    <row r="794">
      <c r="I794" s="96"/>
      <c r="J794" s="96"/>
      <c r="K794" s="96"/>
      <c r="L794" s="96"/>
      <c r="M794" s="96"/>
      <c r="N794" s="96"/>
      <c r="O794" s="96"/>
      <c r="P794" s="96"/>
      <c r="Q794" s="96"/>
      <c r="R794" s="96"/>
      <c r="S794" s="96"/>
      <c r="T794" s="96"/>
      <c r="U794" s="96"/>
      <c r="V794" s="96"/>
      <c r="W794" s="82"/>
      <c r="X794" s="82"/>
      <c r="Y794" s="82"/>
      <c r="Z794" s="82"/>
    </row>
    <row r="795">
      <c r="I795" s="96"/>
      <c r="J795" s="96"/>
      <c r="K795" s="96"/>
      <c r="L795" s="96"/>
      <c r="M795" s="96"/>
      <c r="N795" s="96"/>
      <c r="O795" s="96"/>
      <c r="P795" s="96"/>
      <c r="Q795" s="96"/>
      <c r="R795" s="96"/>
      <c r="S795" s="96"/>
      <c r="T795" s="96"/>
      <c r="U795" s="96"/>
      <c r="V795" s="96"/>
      <c r="W795" s="82"/>
      <c r="X795" s="82"/>
      <c r="Y795" s="82"/>
      <c r="Z795" s="82"/>
    </row>
    <row r="796">
      <c r="I796" s="96"/>
      <c r="J796" s="96"/>
      <c r="K796" s="96"/>
      <c r="L796" s="96"/>
      <c r="M796" s="96"/>
      <c r="N796" s="96"/>
      <c r="O796" s="96"/>
      <c r="P796" s="96"/>
      <c r="Q796" s="96"/>
      <c r="R796" s="96"/>
      <c r="S796" s="96"/>
      <c r="T796" s="96"/>
      <c r="U796" s="96"/>
      <c r="V796" s="96"/>
      <c r="W796" s="82"/>
      <c r="X796" s="82"/>
      <c r="Y796" s="82"/>
      <c r="Z796" s="82"/>
    </row>
    <row r="797">
      <c r="I797" s="96"/>
      <c r="J797" s="96"/>
      <c r="K797" s="96"/>
      <c r="L797" s="96"/>
      <c r="M797" s="96"/>
      <c r="N797" s="96"/>
      <c r="O797" s="96"/>
      <c r="P797" s="96"/>
      <c r="Q797" s="96"/>
      <c r="R797" s="96"/>
      <c r="S797" s="96"/>
      <c r="T797" s="96"/>
      <c r="U797" s="96"/>
      <c r="V797" s="96"/>
      <c r="W797" s="82"/>
      <c r="X797" s="82"/>
      <c r="Y797" s="82"/>
      <c r="Z797" s="82"/>
    </row>
    <row r="798">
      <c r="I798" s="96"/>
      <c r="J798" s="96"/>
      <c r="K798" s="96"/>
      <c r="L798" s="96"/>
      <c r="M798" s="96"/>
      <c r="N798" s="96"/>
      <c r="O798" s="96"/>
      <c r="P798" s="96"/>
      <c r="Q798" s="96"/>
      <c r="R798" s="96"/>
      <c r="S798" s="96"/>
      <c r="T798" s="96"/>
      <c r="U798" s="96"/>
      <c r="V798" s="96"/>
      <c r="W798" s="82"/>
      <c r="X798" s="82"/>
      <c r="Y798" s="82"/>
      <c r="Z798" s="82"/>
    </row>
    <row r="799">
      <c r="I799" s="96"/>
      <c r="J799" s="96"/>
      <c r="K799" s="96"/>
      <c r="L799" s="96"/>
      <c r="M799" s="96"/>
      <c r="N799" s="96"/>
      <c r="O799" s="96"/>
      <c r="P799" s="96"/>
      <c r="Q799" s="96"/>
      <c r="R799" s="96"/>
      <c r="S799" s="96"/>
      <c r="T799" s="96"/>
      <c r="U799" s="96"/>
      <c r="V799" s="96"/>
      <c r="W799" s="82"/>
      <c r="X799" s="82"/>
      <c r="Y799" s="82"/>
      <c r="Z799" s="82"/>
    </row>
    <row r="800">
      <c r="I800" s="96"/>
      <c r="J800" s="96"/>
      <c r="K800" s="96"/>
      <c r="L800" s="96"/>
      <c r="M800" s="96"/>
      <c r="N800" s="96"/>
      <c r="O800" s="96"/>
      <c r="P800" s="96"/>
      <c r="Q800" s="96"/>
      <c r="R800" s="96"/>
      <c r="S800" s="96"/>
      <c r="T800" s="96"/>
      <c r="U800" s="96"/>
      <c r="V800" s="96"/>
      <c r="W800" s="82"/>
      <c r="X800" s="82"/>
      <c r="Y800" s="82"/>
      <c r="Z800" s="82"/>
    </row>
    <row r="801">
      <c r="I801" s="96"/>
      <c r="J801" s="96"/>
      <c r="K801" s="96"/>
      <c r="L801" s="96"/>
      <c r="M801" s="96"/>
      <c r="N801" s="96"/>
      <c r="O801" s="96"/>
      <c r="P801" s="96"/>
      <c r="Q801" s="96"/>
      <c r="R801" s="96"/>
      <c r="S801" s="96"/>
      <c r="T801" s="96"/>
      <c r="U801" s="96"/>
      <c r="V801" s="96"/>
      <c r="W801" s="82"/>
      <c r="X801" s="82"/>
      <c r="Y801" s="82"/>
      <c r="Z801" s="82"/>
    </row>
    <row r="802">
      <c r="I802" s="96"/>
      <c r="J802" s="96"/>
      <c r="K802" s="96"/>
      <c r="L802" s="96"/>
      <c r="M802" s="96"/>
      <c r="N802" s="96"/>
      <c r="O802" s="96"/>
      <c r="P802" s="96"/>
      <c r="Q802" s="96"/>
      <c r="R802" s="96"/>
      <c r="S802" s="96"/>
      <c r="T802" s="96"/>
      <c r="U802" s="96"/>
      <c r="V802" s="96"/>
      <c r="W802" s="82"/>
      <c r="X802" s="82"/>
      <c r="Y802" s="82"/>
      <c r="Z802" s="82"/>
    </row>
    <row r="803">
      <c r="I803" s="96"/>
      <c r="J803" s="96"/>
      <c r="K803" s="96"/>
      <c r="L803" s="96"/>
      <c r="M803" s="96"/>
      <c r="N803" s="96"/>
      <c r="O803" s="96"/>
      <c r="P803" s="96"/>
      <c r="Q803" s="96"/>
      <c r="R803" s="96"/>
      <c r="S803" s="96"/>
      <c r="T803" s="96"/>
      <c r="U803" s="96"/>
      <c r="V803" s="96"/>
      <c r="W803" s="82"/>
      <c r="X803" s="82"/>
      <c r="Y803" s="82"/>
      <c r="Z803" s="82"/>
    </row>
    <row r="804">
      <c r="I804" s="96"/>
      <c r="J804" s="96"/>
      <c r="K804" s="96"/>
      <c r="L804" s="96"/>
      <c r="M804" s="96"/>
      <c r="N804" s="96"/>
      <c r="O804" s="96"/>
      <c r="P804" s="96"/>
      <c r="Q804" s="96"/>
      <c r="R804" s="96"/>
      <c r="S804" s="96"/>
      <c r="T804" s="96"/>
      <c r="U804" s="96"/>
      <c r="V804" s="96"/>
      <c r="W804" s="82"/>
      <c r="X804" s="82"/>
      <c r="Y804" s="82"/>
      <c r="Z804" s="82"/>
    </row>
    <row r="805">
      <c r="I805" s="96"/>
      <c r="J805" s="96"/>
      <c r="K805" s="96"/>
      <c r="L805" s="96"/>
      <c r="M805" s="96"/>
      <c r="N805" s="96"/>
      <c r="O805" s="96"/>
      <c r="P805" s="96"/>
      <c r="Q805" s="96"/>
      <c r="R805" s="96"/>
      <c r="S805" s="96"/>
      <c r="T805" s="96"/>
      <c r="U805" s="96"/>
      <c r="V805" s="96"/>
      <c r="W805" s="82"/>
      <c r="X805" s="82"/>
      <c r="Y805" s="82"/>
      <c r="Z805" s="82"/>
    </row>
    <row r="806">
      <c r="I806" s="96"/>
      <c r="J806" s="96"/>
      <c r="K806" s="96"/>
      <c r="L806" s="96"/>
      <c r="M806" s="96"/>
      <c r="N806" s="96"/>
      <c r="O806" s="96"/>
      <c r="P806" s="96"/>
      <c r="Q806" s="96"/>
      <c r="R806" s="96"/>
      <c r="S806" s="96"/>
      <c r="T806" s="96"/>
      <c r="U806" s="96"/>
      <c r="V806" s="96"/>
      <c r="W806" s="82"/>
      <c r="X806" s="82"/>
      <c r="Y806" s="82"/>
      <c r="Z806" s="82"/>
    </row>
    <row r="807">
      <c r="I807" s="96"/>
      <c r="J807" s="96"/>
      <c r="K807" s="96"/>
      <c r="L807" s="96"/>
      <c r="M807" s="96"/>
      <c r="N807" s="96"/>
      <c r="O807" s="96"/>
      <c r="P807" s="96"/>
      <c r="Q807" s="96"/>
      <c r="R807" s="96"/>
      <c r="S807" s="96"/>
      <c r="T807" s="96"/>
      <c r="U807" s="96"/>
      <c r="V807" s="96"/>
      <c r="W807" s="82"/>
      <c r="X807" s="82"/>
      <c r="Y807" s="82"/>
      <c r="Z807" s="82"/>
    </row>
    <row r="808">
      <c r="I808" s="96"/>
      <c r="J808" s="96"/>
      <c r="K808" s="96"/>
      <c r="L808" s="96"/>
      <c r="M808" s="96"/>
      <c r="N808" s="96"/>
      <c r="O808" s="96"/>
      <c r="P808" s="96"/>
      <c r="Q808" s="96"/>
      <c r="R808" s="96"/>
      <c r="S808" s="96"/>
      <c r="T808" s="96"/>
      <c r="U808" s="96"/>
      <c r="V808" s="96"/>
      <c r="W808" s="82"/>
      <c r="X808" s="82"/>
      <c r="Y808" s="82"/>
      <c r="Z808" s="82"/>
    </row>
    <row r="809">
      <c r="I809" s="96"/>
      <c r="J809" s="96"/>
      <c r="K809" s="96"/>
      <c r="L809" s="96"/>
      <c r="M809" s="96"/>
      <c r="N809" s="96"/>
      <c r="O809" s="96"/>
      <c r="P809" s="96"/>
      <c r="Q809" s="96"/>
      <c r="R809" s="96"/>
      <c r="S809" s="96"/>
      <c r="T809" s="96"/>
      <c r="U809" s="96"/>
      <c r="V809" s="96"/>
      <c r="W809" s="82"/>
      <c r="X809" s="82"/>
      <c r="Y809" s="82"/>
      <c r="Z809" s="82"/>
    </row>
    <row r="810">
      <c r="I810" s="96"/>
      <c r="J810" s="96"/>
      <c r="K810" s="96"/>
      <c r="L810" s="96"/>
      <c r="M810" s="96"/>
      <c r="N810" s="96"/>
      <c r="O810" s="96"/>
      <c r="P810" s="96"/>
      <c r="Q810" s="96"/>
      <c r="R810" s="96"/>
      <c r="S810" s="96"/>
      <c r="T810" s="96"/>
      <c r="U810" s="96"/>
      <c r="V810" s="96"/>
      <c r="W810" s="82"/>
      <c r="X810" s="82"/>
      <c r="Y810" s="82"/>
      <c r="Z810" s="82"/>
    </row>
    <row r="811">
      <c r="I811" s="96"/>
      <c r="J811" s="96"/>
      <c r="K811" s="96"/>
      <c r="L811" s="96"/>
      <c r="M811" s="96"/>
      <c r="N811" s="96"/>
      <c r="O811" s="96"/>
      <c r="P811" s="96"/>
      <c r="Q811" s="96"/>
      <c r="R811" s="96"/>
      <c r="S811" s="96"/>
      <c r="T811" s="96"/>
      <c r="U811" s="96"/>
      <c r="V811" s="96"/>
      <c r="W811" s="82"/>
      <c r="X811" s="82"/>
      <c r="Y811" s="82"/>
      <c r="Z811" s="82"/>
    </row>
    <row r="812">
      <c r="I812" s="96"/>
      <c r="J812" s="96"/>
      <c r="K812" s="96"/>
      <c r="L812" s="96"/>
      <c r="M812" s="96"/>
      <c r="N812" s="96"/>
      <c r="O812" s="96"/>
      <c r="P812" s="96"/>
      <c r="Q812" s="96"/>
      <c r="R812" s="96"/>
      <c r="S812" s="96"/>
      <c r="T812" s="96"/>
      <c r="U812" s="96"/>
      <c r="V812" s="96"/>
      <c r="W812" s="82"/>
      <c r="X812" s="82"/>
      <c r="Y812" s="82"/>
      <c r="Z812" s="82"/>
    </row>
    <row r="813">
      <c r="I813" s="96"/>
      <c r="J813" s="96"/>
      <c r="K813" s="96"/>
      <c r="L813" s="96"/>
      <c r="M813" s="96"/>
      <c r="N813" s="96"/>
      <c r="O813" s="96"/>
      <c r="P813" s="96"/>
      <c r="Q813" s="96"/>
      <c r="R813" s="96"/>
      <c r="S813" s="96"/>
      <c r="T813" s="96"/>
      <c r="U813" s="96"/>
      <c r="V813" s="96"/>
      <c r="W813" s="82"/>
      <c r="X813" s="82"/>
      <c r="Y813" s="82"/>
      <c r="Z813" s="82"/>
    </row>
    <row r="814">
      <c r="I814" s="96"/>
      <c r="J814" s="96"/>
      <c r="K814" s="96"/>
      <c r="L814" s="96"/>
      <c r="M814" s="96"/>
      <c r="N814" s="96"/>
      <c r="O814" s="96"/>
      <c r="P814" s="96"/>
      <c r="Q814" s="96"/>
      <c r="R814" s="96"/>
      <c r="S814" s="96"/>
      <c r="T814" s="96"/>
      <c r="U814" s="96"/>
      <c r="V814" s="96"/>
      <c r="W814" s="82"/>
      <c r="X814" s="82"/>
      <c r="Y814" s="82"/>
      <c r="Z814" s="82"/>
    </row>
    <row r="815">
      <c r="I815" s="96"/>
      <c r="J815" s="96"/>
      <c r="K815" s="96"/>
      <c r="L815" s="96"/>
      <c r="M815" s="96"/>
      <c r="N815" s="96"/>
      <c r="O815" s="96"/>
      <c r="P815" s="96"/>
      <c r="Q815" s="96"/>
      <c r="R815" s="96"/>
      <c r="S815" s="96"/>
      <c r="T815" s="96"/>
      <c r="U815" s="96"/>
      <c r="V815" s="96"/>
      <c r="W815" s="82"/>
      <c r="X815" s="82"/>
      <c r="Y815" s="82"/>
      <c r="Z815" s="82"/>
    </row>
    <row r="816">
      <c r="I816" s="96"/>
      <c r="J816" s="96"/>
      <c r="K816" s="96"/>
      <c r="L816" s="96"/>
      <c r="M816" s="96"/>
      <c r="N816" s="96"/>
      <c r="O816" s="96"/>
      <c r="P816" s="96"/>
      <c r="Q816" s="96"/>
      <c r="R816" s="96"/>
      <c r="S816" s="96"/>
      <c r="T816" s="96"/>
      <c r="U816" s="96"/>
      <c r="V816" s="96"/>
      <c r="W816" s="82"/>
      <c r="X816" s="82"/>
      <c r="Y816" s="82"/>
      <c r="Z816" s="82"/>
    </row>
    <row r="817">
      <c r="I817" s="96"/>
      <c r="J817" s="96"/>
      <c r="K817" s="96"/>
      <c r="L817" s="96"/>
      <c r="M817" s="96"/>
      <c r="N817" s="96"/>
      <c r="O817" s="96"/>
      <c r="P817" s="96"/>
      <c r="Q817" s="96"/>
      <c r="R817" s="96"/>
      <c r="S817" s="96"/>
      <c r="T817" s="96"/>
      <c r="U817" s="96"/>
      <c r="V817" s="96"/>
      <c r="W817" s="82"/>
      <c r="X817" s="82"/>
      <c r="Y817" s="82"/>
      <c r="Z817" s="82"/>
    </row>
    <row r="818">
      <c r="I818" s="96"/>
      <c r="J818" s="96"/>
      <c r="K818" s="96"/>
      <c r="L818" s="96"/>
      <c r="M818" s="96"/>
      <c r="N818" s="96"/>
      <c r="O818" s="96"/>
      <c r="P818" s="96"/>
      <c r="Q818" s="96"/>
      <c r="R818" s="96"/>
      <c r="S818" s="96"/>
      <c r="T818" s="96"/>
      <c r="U818" s="96"/>
      <c r="V818" s="96"/>
      <c r="W818" s="82"/>
      <c r="X818" s="82"/>
      <c r="Y818" s="82"/>
      <c r="Z818" s="82"/>
    </row>
    <row r="819">
      <c r="I819" s="96"/>
      <c r="J819" s="96"/>
      <c r="K819" s="96"/>
      <c r="L819" s="96"/>
      <c r="M819" s="96"/>
      <c r="N819" s="96"/>
      <c r="O819" s="96"/>
      <c r="P819" s="96"/>
      <c r="Q819" s="96"/>
      <c r="R819" s="96"/>
      <c r="S819" s="96"/>
      <c r="T819" s="96"/>
      <c r="U819" s="96"/>
      <c r="V819" s="96"/>
      <c r="W819" s="82"/>
      <c r="X819" s="82"/>
      <c r="Y819" s="82"/>
      <c r="Z819" s="82"/>
    </row>
    <row r="820">
      <c r="I820" s="96"/>
      <c r="J820" s="96"/>
      <c r="K820" s="96"/>
      <c r="L820" s="96"/>
      <c r="M820" s="96"/>
      <c r="N820" s="96"/>
      <c r="O820" s="96"/>
      <c r="P820" s="96"/>
      <c r="Q820" s="96"/>
      <c r="R820" s="96"/>
      <c r="S820" s="96"/>
      <c r="T820" s="96"/>
      <c r="U820" s="96"/>
      <c r="V820" s="96"/>
      <c r="W820" s="82"/>
      <c r="X820" s="82"/>
      <c r="Y820" s="82"/>
      <c r="Z820" s="82"/>
    </row>
    <row r="821">
      <c r="I821" s="96"/>
      <c r="J821" s="96"/>
      <c r="K821" s="96"/>
      <c r="L821" s="96"/>
      <c r="M821" s="96"/>
      <c r="N821" s="96"/>
      <c r="O821" s="96"/>
      <c r="P821" s="96"/>
      <c r="Q821" s="96"/>
      <c r="R821" s="96"/>
      <c r="S821" s="96"/>
      <c r="T821" s="96"/>
      <c r="U821" s="96"/>
      <c r="V821" s="96"/>
      <c r="W821" s="82"/>
      <c r="X821" s="82"/>
      <c r="Y821" s="82"/>
      <c r="Z821" s="82"/>
    </row>
    <row r="822">
      <c r="I822" s="96"/>
      <c r="J822" s="96"/>
      <c r="K822" s="96"/>
      <c r="L822" s="96"/>
      <c r="M822" s="96"/>
      <c r="N822" s="96"/>
      <c r="O822" s="96"/>
      <c r="P822" s="96"/>
      <c r="Q822" s="96"/>
      <c r="R822" s="96"/>
      <c r="S822" s="96"/>
      <c r="T822" s="96"/>
      <c r="U822" s="96"/>
      <c r="V822" s="96"/>
      <c r="W822" s="82"/>
      <c r="X822" s="82"/>
      <c r="Y822" s="82"/>
      <c r="Z822" s="82"/>
    </row>
    <row r="823">
      <c r="I823" s="96"/>
      <c r="J823" s="96"/>
      <c r="K823" s="96"/>
      <c r="L823" s="96"/>
      <c r="M823" s="96"/>
      <c r="N823" s="96"/>
      <c r="O823" s="96"/>
      <c r="P823" s="96"/>
      <c r="Q823" s="96"/>
      <c r="R823" s="96"/>
      <c r="S823" s="96"/>
      <c r="T823" s="96"/>
      <c r="U823" s="96"/>
      <c r="V823" s="96"/>
      <c r="W823" s="82"/>
      <c r="X823" s="82"/>
      <c r="Y823" s="82"/>
      <c r="Z823" s="82"/>
    </row>
    <row r="824">
      <c r="I824" s="96"/>
      <c r="J824" s="96"/>
      <c r="K824" s="96"/>
      <c r="L824" s="96"/>
      <c r="M824" s="96"/>
      <c r="N824" s="96"/>
      <c r="O824" s="96"/>
      <c r="P824" s="96"/>
      <c r="Q824" s="96"/>
      <c r="R824" s="96"/>
      <c r="S824" s="96"/>
      <c r="T824" s="96"/>
      <c r="U824" s="96"/>
      <c r="V824" s="96"/>
      <c r="W824" s="82"/>
      <c r="X824" s="82"/>
      <c r="Y824" s="82"/>
      <c r="Z824" s="82"/>
    </row>
    <row r="825">
      <c r="I825" s="96"/>
      <c r="J825" s="96"/>
      <c r="K825" s="96"/>
      <c r="L825" s="96"/>
      <c r="M825" s="96"/>
      <c r="N825" s="96"/>
      <c r="O825" s="96"/>
      <c r="P825" s="96"/>
      <c r="Q825" s="96"/>
      <c r="R825" s="96"/>
      <c r="S825" s="96"/>
      <c r="T825" s="96"/>
      <c r="U825" s="96"/>
      <c r="V825" s="96"/>
      <c r="W825" s="82"/>
      <c r="X825" s="82"/>
      <c r="Y825" s="82"/>
      <c r="Z825" s="82"/>
    </row>
    <row r="826">
      <c r="I826" s="96"/>
      <c r="J826" s="96"/>
      <c r="K826" s="96"/>
      <c r="L826" s="96"/>
      <c r="M826" s="96"/>
      <c r="N826" s="96"/>
      <c r="O826" s="96"/>
      <c r="P826" s="96"/>
      <c r="Q826" s="96"/>
      <c r="R826" s="96"/>
      <c r="S826" s="96"/>
      <c r="T826" s="96"/>
      <c r="U826" s="96"/>
      <c r="V826" s="96"/>
      <c r="W826" s="82"/>
      <c r="X826" s="82"/>
      <c r="Y826" s="82"/>
      <c r="Z826" s="82"/>
    </row>
    <row r="827">
      <c r="I827" s="96"/>
      <c r="J827" s="96"/>
      <c r="K827" s="96"/>
      <c r="L827" s="96"/>
      <c r="M827" s="96"/>
      <c r="N827" s="96"/>
      <c r="O827" s="96"/>
      <c r="P827" s="96"/>
      <c r="Q827" s="96"/>
      <c r="R827" s="96"/>
      <c r="S827" s="96"/>
      <c r="T827" s="96"/>
      <c r="U827" s="96"/>
      <c r="V827" s="96"/>
      <c r="W827" s="82"/>
      <c r="X827" s="82"/>
      <c r="Y827" s="82"/>
      <c r="Z827" s="82"/>
    </row>
    <row r="828">
      <c r="I828" s="96"/>
      <c r="J828" s="96"/>
      <c r="K828" s="96"/>
      <c r="L828" s="96"/>
      <c r="M828" s="96"/>
      <c r="N828" s="96"/>
      <c r="O828" s="96"/>
      <c r="P828" s="96"/>
      <c r="Q828" s="96"/>
      <c r="R828" s="96"/>
      <c r="S828" s="96"/>
      <c r="T828" s="96"/>
      <c r="U828" s="96"/>
      <c r="V828" s="96"/>
      <c r="W828" s="82"/>
      <c r="X828" s="82"/>
      <c r="Y828" s="82"/>
      <c r="Z828" s="82"/>
    </row>
    <row r="829">
      <c r="I829" s="96"/>
      <c r="J829" s="96"/>
      <c r="K829" s="96"/>
      <c r="L829" s="96"/>
      <c r="M829" s="96"/>
      <c r="N829" s="96"/>
      <c r="O829" s="96"/>
      <c r="P829" s="96"/>
      <c r="Q829" s="96"/>
      <c r="R829" s="96"/>
      <c r="S829" s="96"/>
      <c r="T829" s="96"/>
      <c r="U829" s="96"/>
      <c r="V829" s="96"/>
      <c r="W829" s="82"/>
      <c r="X829" s="82"/>
      <c r="Y829" s="82"/>
      <c r="Z829" s="82"/>
    </row>
    <row r="830">
      <c r="I830" s="96"/>
      <c r="J830" s="96"/>
      <c r="K830" s="96"/>
      <c r="L830" s="96"/>
      <c r="M830" s="96"/>
      <c r="N830" s="96"/>
      <c r="O830" s="96"/>
      <c r="P830" s="96"/>
      <c r="Q830" s="96"/>
      <c r="R830" s="96"/>
      <c r="S830" s="96"/>
      <c r="T830" s="96"/>
      <c r="U830" s="96"/>
      <c r="V830" s="96"/>
      <c r="W830" s="82"/>
      <c r="X830" s="82"/>
      <c r="Y830" s="82"/>
      <c r="Z830" s="82"/>
    </row>
    <row r="831">
      <c r="I831" s="96"/>
      <c r="J831" s="96"/>
      <c r="K831" s="96"/>
      <c r="L831" s="96"/>
      <c r="M831" s="96"/>
      <c r="N831" s="96"/>
      <c r="O831" s="96"/>
      <c r="P831" s="96"/>
      <c r="Q831" s="96"/>
      <c r="R831" s="96"/>
      <c r="S831" s="96"/>
      <c r="T831" s="96"/>
      <c r="U831" s="96"/>
      <c r="V831" s="96"/>
      <c r="W831" s="82"/>
      <c r="X831" s="82"/>
      <c r="Y831" s="82"/>
      <c r="Z831" s="82"/>
    </row>
    <row r="832">
      <c r="I832" s="96"/>
      <c r="J832" s="96"/>
      <c r="K832" s="96"/>
      <c r="L832" s="96"/>
      <c r="M832" s="96"/>
      <c r="N832" s="96"/>
      <c r="O832" s="96"/>
      <c r="P832" s="96"/>
      <c r="Q832" s="96"/>
      <c r="R832" s="96"/>
      <c r="S832" s="96"/>
      <c r="T832" s="96"/>
      <c r="U832" s="96"/>
      <c r="V832" s="96"/>
      <c r="W832" s="82"/>
      <c r="X832" s="82"/>
      <c r="Y832" s="82"/>
      <c r="Z832" s="82"/>
    </row>
    <row r="833">
      <c r="I833" s="96"/>
      <c r="J833" s="96"/>
      <c r="K833" s="96"/>
      <c r="L833" s="96"/>
      <c r="M833" s="96"/>
      <c r="N833" s="96"/>
      <c r="O833" s="96"/>
      <c r="P833" s="96"/>
      <c r="Q833" s="96"/>
      <c r="R833" s="96"/>
      <c r="S833" s="96"/>
      <c r="T833" s="96"/>
      <c r="U833" s="96"/>
      <c r="V833" s="96"/>
      <c r="W833" s="82"/>
      <c r="X833" s="82"/>
      <c r="Y833" s="82"/>
      <c r="Z833" s="82"/>
    </row>
    <row r="834">
      <c r="I834" s="96"/>
      <c r="J834" s="96"/>
      <c r="K834" s="96"/>
      <c r="L834" s="96"/>
      <c r="M834" s="96"/>
      <c r="N834" s="96"/>
      <c r="O834" s="96"/>
      <c r="P834" s="96"/>
      <c r="Q834" s="96"/>
      <c r="R834" s="96"/>
      <c r="S834" s="96"/>
      <c r="T834" s="96"/>
      <c r="U834" s="96"/>
      <c r="V834" s="96"/>
      <c r="W834" s="82"/>
      <c r="X834" s="82"/>
      <c r="Y834" s="82"/>
      <c r="Z834" s="82"/>
    </row>
    <row r="835">
      <c r="I835" s="96"/>
      <c r="J835" s="96"/>
      <c r="K835" s="96"/>
      <c r="L835" s="96"/>
      <c r="M835" s="96"/>
      <c r="N835" s="96"/>
      <c r="O835" s="96"/>
      <c r="P835" s="96"/>
      <c r="Q835" s="96"/>
      <c r="R835" s="96"/>
      <c r="S835" s="96"/>
      <c r="T835" s="96"/>
      <c r="U835" s="96"/>
      <c r="V835" s="96"/>
      <c r="W835" s="82"/>
      <c r="X835" s="82"/>
      <c r="Y835" s="82"/>
      <c r="Z835" s="82"/>
    </row>
    <row r="836">
      <c r="I836" s="96"/>
      <c r="J836" s="96"/>
      <c r="K836" s="96"/>
      <c r="L836" s="96"/>
      <c r="M836" s="96"/>
      <c r="N836" s="96"/>
      <c r="O836" s="96"/>
      <c r="P836" s="96"/>
      <c r="Q836" s="96"/>
      <c r="R836" s="96"/>
      <c r="S836" s="96"/>
      <c r="T836" s="96"/>
      <c r="U836" s="96"/>
      <c r="V836" s="96"/>
      <c r="W836" s="82"/>
      <c r="X836" s="82"/>
      <c r="Y836" s="82"/>
      <c r="Z836" s="82"/>
    </row>
    <row r="837">
      <c r="I837" s="96"/>
      <c r="J837" s="96"/>
      <c r="K837" s="96"/>
      <c r="L837" s="96"/>
      <c r="M837" s="96"/>
      <c r="N837" s="96"/>
      <c r="O837" s="96"/>
      <c r="P837" s="96"/>
      <c r="Q837" s="96"/>
      <c r="R837" s="96"/>
      <c r="S837" s="96"/>
      <c r="T837" s="96"/>
      <c r="U837" s="96"/>
      <c r="V837" s="96"/>
      <c r="W837" s="82"/>
      <c r="X837" s="82"/>
      <c r="Y837" s="82"/>
      <c r="Z837" s="82"/>
    </row>
    <row r="838">
      <c r="I838" s="96"/>
      <c r="J838" s="96"/>
      <c r="K838" s="96"/>
      <c r="L838" s="96"/>
      <c r="M838" s="96"/>
      <c r="N838" s="96"/>
      <c r="O838" s="96"/>
      <c r="P838" s="96"/>
      <c r="Q838" s="96"/>
      <c r="R838" s="96"/>
      <c r="S838" s="96"/>
      <c r="T838" s="96"/>
      <c r="U838" s="96"/>
      <c r="V838" s="96"/>
      <c r="W838" s="82"/>
      <c r="X838" s="82"/>
      <c r="Y838" s="82"/>
      <c r="Z838" s="82"/>
    </row>
    <row r="839">
      <c r="I839" s="96"/>
      <c r="J839" s="96"/>
      <c r="K839" s="96"/>
      <c r="L839" s="96"/>
      <c r="M839" s="96"/>
      <c r="N839" s="96"/>
      <c r="O839" s="96"/>
      <c r="P839" s="96"/>
      <c r="Q839" s="96"/>
      <c r="R839" s="96"/>
      <c r="S839" s="96"/>
      <c r="T839" s="96"/>
      <c r="U839" s="96"/>
      <c r="V839" s="96"/>
      <c r="W839" s="82"/>
      <c r="X839" s="82"/>
      <c r="Y839" s="82"/>
      <c r="Z839" s="82"/>
    </row>
    <row r="840">
      <c r="I840" s="96"/>
      <c r="J840" s="96"/>
      <c r="K840" s="96"/>
      <c r="L840" s="96"/>
      <c r="M840" s="96"/>
      <c r="N840" s="96"/>
      <c r="O840" s="96"/>
      <c r="P840" s="96"/>
      <c r="Q840" s="96"/>
      <c r="R840" s="96"/>
      <c r="S840" s="96"/>
      <c r="T840" s="96"/>
      <c r="U840" s="96"/>
      <c r="V840" s="96"/>
      <c r="W840" s="82"/>
      <c r="X840" s="82"/>
      <c r="Y840" s="82"/>
      <c r="Z840" s="82"/>
    </row>
    <row r="841">
      <c r="I841" s="96"/>
      <c r="J841" s="96"/>
      <c r="K841" s="96"/>
      <c r="L841" s="96"/>
      <c r="M841" s="96"/>
      <c r="N841" s="96"/>
      <c r="O841" s="96"/>
      <c r="P841" s="96"/>
      <c r="Q841" s="96"/>
      <c r="R841" s="96"/>
      <c r="S841" s="96"/>
      <c r="T841" s="96"/>
      <c r="U841" s="96"/>
      <c r="V841" s="96"/>
      <c r="W841" s="82"/>
      <c r="X841" s="82"/>
      <c r="Y841" s="82"/>
      <c r="Z841" s="82"/>
    </row>
    <row r="842">
      <c r="I842" s="96"/>
      <c r="J842" s="96"/>
      <c r="K842" s="96"/>
      <c r="L842" s="96"/>
      <c r="M842" s="96"/>
      <c r="N842" s="96"/>
      <c r="O842" s="96"/>
      <c r="P842" s="96"/>
      <c r="Q842" s="96"/>
      <c r="R842" s="96"/>
      <c r="S842" s="96"/>
      <c r="T842" s="96"/>
      <c r="U842" s="96"/>
      <c r="V842" s="96"/>
      <c r="W842" s="82"/>
      <c r="X842" s="82"/>
      <c r="Y842" s="82"/>
      <c r="Z842" s="82"/>
    </row>
    <row r="843">
      <c r="I843" s="96"/>
      <c r="J843" s="96"/>
      <c r="K843" s="96"/>
      <c r="L843" s="96"/>
      <c r="M843" s="96"/>
      <c r="N843" s="96"/>
      <c r="O843" s="96"/>
      <c r="P843" s="96"/>
      <c r="Q843" s="96"/>
      <c r="R843" s="96"/>
      <c r="S843" s="96"/>
      <c r="T843" s="96"/>
      <c r="U843" s="96"/>
      <c r="V843" s="96"/>
      <c r="W843" s="82"/>
      <c r="X843" s="82"/>
      <c r="Y843" s="82"/>
      <c r="Z843" s="82"/>
    </row>
    <row r="844">
      <c r="I844" s="96"/>
      <c r="J844" s="96"/>
      <c r="K844" s="96"/>
      <c r="L844" s="96"/>
      <c r="M844" s="96"/>
      <c r="N844" s="96"/>
      <c r="O844" s="96"/>
      <c r="P844" s="96"/>
      <c r="Q844" s="96"/>
      <c r="R844" s="96"/>
      <c r="S844" s="96"/>
      <c r="T844" s="96"/>
      <c r="U844" s="96"/>
      <c r="V844" s="96"/>
      <c r="W844" s="82"/>
      <c r="X844" s="82"/>
      <c r="Y844" s="82"/>
      <c r="Z844" s="82"/>
    </row>
    <row r="845">
      <c r="I845" s="96"/>
      <c r="J845" s="96"/>
      <c r="K845" s="96"/>
      <c r="L845" s="96"/>
      <c r="M845" s="96"/>
      <c r="N845" s="96"/>
      <c r="O845" s="96"/>
      <c r="P845" s="96"/>
      <c r="Q845" s="96"/>
      <c r="R845" s="96"/>
      <c r="S845" s="96"/>
      <c r="T845" s="96"/>
      <c r="U845" s="96"/>
      <c r="V845" s="96"/>
      <c r="W845" s="82"/>
      <c r="X845" s="82"/>
      <c r="Y845" s="82"/>
      <c r="Z845" s="82"/>
    </row>
    <row r="846">
      <c r="I846" s="96"/>
      <c r="J846" s="96"/>
      <c r="K846" s="96"/>
      <c r="L846" s="96"/>
      <c r="M846" s="96"/>
      <c r="N846" s="96"/>
      <c r="O846" s="96"/>
      <c r="P846" s="96"/>
      <c r="Q846" s="96"/>
      <c r="R846" s="96"/>
      <c r="S846" s="96"/>
      <c r="T846" s="96"/>
      <c r="U846" s="96"/>
      <c r="V846" s="96"/>
      <c r="W846" s="82"/>
      <c r="X846" s="82"/>
      <c r="Y846" s="82"/>
      <c r="Z846" s="82"/>
    </row>
    <row r="847">
      <c r="I847" s="96"/>
      <c r="J847" s="96"/>
      <c r="K847" s="96"/>
      <c r="L847" s="96"/>
      <c r="M847" s="96"/>
      <c r="N847" s="96"/>
      <c r="O847" s="96"/>
      <c r="P847" s="96"/>
      <c r="Q847" s="96"/>
      <c r="R847" s="96"/>
      <c r="S847" s="96"/>
      <c r="T847" s="96"/>
      <c r="U847" s="96"/>
      <c r="V847" s="96"/>
      <c r="W847" s="82"/>
      <c r="X847" s="82"/>
      <c r="Y847" s="82"/>
      <c r="Z847" s="82"/>
    </row>
    <row r="848">
      <c r="I848" s="96"/>
      <c r="J848" s="96"/>
      <c r="K848" s="96"/>
      <c r="L848" s="96"/>
      <c r="M848" s="96"/>
      <c r="N848" s="96"/>
      <c r="O848" s="96"/>
      <c r="P848" s="96"/>
      <c r="Q848" s="96"/>
      <c r="R848" s="96"/>
      <c r="S848" s="96"/>
      <c r="T848" s="96"/>
      <c r="U848" s="96"/>
      <c r="V848" s="96"/>
      <c r="W848" s="82"/>
      <c r="X848" s="82"/>
      <c r="Y848" s="82"/>
      <c r="Z848" s="82"/>
    </row>
    <row r="849">
      <c r="I849" s="96"/>
      <c r="J849" s="96"/>
      <c r="K849" s="96"/>
      <c r="L849" s="96"/>
      <c r="M849" s="96"/>
      <c r="N849" s="96"/>
      <c r="O849" s="96"/>
      <c r="P849" s="96"/>
      <c r="Q849" s="96"/>
      <c r="R849" s="96"/>
      <c r="S849" s="96"/>
      <c r="T849" s="96"/>
      <c r="U849" s="96"/>
      <c r="V849" s="96"/>
      <c r="W849" s="82"/>
      <c r="X849" s="82"/>
      <c r="Y849" s="82"/>
      <c r="Z849" s="82"/>
    </row>
    <row r="850">
      <c r="I850" s="96"/>
      <c r="J850" s="96"/>
      <c r="K850" s="96"/>
      <c r="L850" s="96"/>
      <c r="M850" s="96"/>
      <c r="N850" s="96"/>
      <c r="O850" s="96"/>
      <c r="P850" s="96"/>
      <c r="Q850" s="96"/>
      <c r="R850" s="96"/>
      <c r="S850" s="96"/>
      <c r="T850" s="96"/>
      <c r="U850" s="96"/>
      <c r="V850" s="96"/>
      <c r="W850" s="82"/>
      <c r="X850" s="82"/>
      <c r="Y850" s="82"/>
      <c r="Z850" s="82"/>
    </row>
    <row r="851">
      <c r="I851" s="96"/>
      <c r="J851" s="96"/>
      <c r="K851" s="96"/>
      <c r="L851" s="96"/>
      <c r="M851" s="96"/>
      <c r="N851" s="96"/>
      <c r="O851" s="96"/>
      <c r="P851" s="96"/>
      <c r="Q851" s="96"/>
      <c r="R851" s="96"/>
      <c r="S851" s="96"/>
      <c r="T851" s="96"/>
      <c r="U851" s="96"/>
      <c r="V851" s="96"/>
      <c r="W851" s="82"/>
      <c r="X851" s="82"/>
      <c r="Y851" s="82"/>
      <c r="Z851" s="82"/>
    </row>
    <row r="852">
      <c r="I852" s="96"/>
      <c r="J852" s="96"/>
      <c r="K852" s="96"/>
      <c r="L852" s="96"/>
      <c r="M852" s="96"/>
      <c r="N852" s="96"/>
      <c r="O852" s="96"/>
      <c r="P852" s="96"/>
      <c r="Q852" s="96"/>
      <c r="R852" s="96"/>
      <c r="S852" s="96"/>
      <c r="T852" s="96"/>
      <c r="U852" s="96"/>
      <c r="V852" s="96"/>
      <c r="W852" s="82"/>
      <c r="X852" s="82"/>
      <c r="Y852" s="82"/>
      <c r="Z852" s="82"/>
    </row>
    <row r="853">
      <c r="I853" s="96"/>
      <c r="J853" s="96"/>
      <c r="K853" s="96"/>
      <c r="L853" s="96"/>
      <c r="M853" s="96"/>
      <c r="N853" s="96"/>
      <c r="O853" s="96"/>
      <c r="P853" s="96"/>
      <c r="Q853" s="96"/>
      <c r="R853" s="96"/>
      <c r="S853" s="96"/>
      <c r="T853" s="96"/>
      <c r="U853" s="96"/>
      <c r="V853" s="96"/>
      <c r="W853" s="82"/>
      <c r="X853" s="82"/>
      <c r="Y853" s="82"/>
      <c r="Z853" s="82"/>
    </row>
    <row r="854">
      <c r="I854" s="96"/>
      <c r="J854" s="96"/>
      <c r="K854" s="96"/>
      <c r="L854" s="96"/>
      <c r="M854" s="96"/>
      <c r="N854" s="96"/>
      <c r="O854" s="96"/>
      <c r="P854" s="96"/>
      <c r="Q854" s="96"/>
      <c r="R854" s="96"/>
      <c r="S854" s="96"/>
      <c r="T854" s="96"/>
      <c r="U854" s="96"/>
      <c r="V854" s="96"/>
      <c r="W854" s="82"/>
      <c r="X854" s="82"/>
      <c r="Y854" s="82"/>
      <c r="Z854" s="82"/>
    </row>
    <row r="855">
      <c r="I855" s="96"/>
      <c r="J855" s="96"/>
      <c r="K855" s="96"/>
      <c r="L855" s="96"/>
      <c r="M855" s="96"/>
      <c r="N855" s="96"/>
      <c r="O855" s="96"/>
      <c r="P855" s="96"/>
      <c r="Q855" s="96"/>
      <c r="R855" s="96"/>
      <c r="S855" s="96"/>
      <c r="T855" s="96"/>
      <c r="U855" s="96"/>
      <c r="V855" s="96"/>
      <c r="W855" s="82"/>
      <c r="X855" s="82"/>
      <c r="Y855" s="82"/>
      <c r="Z855" s="82"/>
    </row>
    <row r="856">
      <c r="I856" s="96"/>
      <c r="J856" s="96"/>
      <c r="K856" s="96"/>
      <c r="L856" s="96"/>
      <c r="M856" s="96"/>
      <c r="N856" s="96"/>
      <c r="O856" s="96"/>
      <c r="P856" s="96"/>
      <c r="Q856" s="96"/>
      <c r="R856" s="96"/>
      <c r="S856" s="96"/>
      <c r="T856" s="96"/>
      <c r="U856" s="96"/>
      <c r="V856" s="96"/>
      <c r="W856" s="82"/>
      <c r="X856" s="82"/>
      <c r="Y856" s="82"/>
      <c r="Z856" s="82"/>
    </row>
    <row r="857">
      <c r="I857" s="96"/>
      <c r="J857" s="96"/>
      <c r="K857" s="96"/>
      <c r="L857" s="96"/>
      <c r="M857" s="96"/>
      <c r="N857" s="96"/>
      <c r="O857" s="96"/>
      <c r="P857" s="96"/>
      <c r="Q857" s="96"/>
      <c r="R857" s="96"/>
      <c r="S857" s="96"/>
      <c r="T857" s="96"/>
      <c r="U857" s="96"/>
      <c r="V857" s="96"/>
      <c r="W857" s="82"/>
      <c r="X857" s="82"/>
      <c r="Y857" s="82"/>
      <c r="Z857" s="82"/>
    </row>
    <row r="858">
      <c r="I858" s="96"/>
      <c r="J858" s="96"/>
      <c r="K858" s="96"/>
      <c r="L858" s="96"/>
      <c r="M858" s="96"/>
      <c r="N858" s="96"/>
      <c r="O858" s="96"/>
      <c r="P858" s="96"/>
      <c r="Q858" s="96"/>
      <c r="R858" s="96"/>
      <c r="S858" s="96"/>
      <c r="T858" s="96"/>
      <c r="U858" s="96"/>
      <c r="V858" s="96"/>
      <c r="W858" s="82"/>
      <c r="X858" s="82"/>
      <c r="Y858" s="82"/>
      <c r="Z858" s="82"/>
    </row>
    <row r="859">
      <c r="I859" s="96"/>
      <c r="J859" s="96"/>
      <c r="K859" s="96"/>
      <c r="L859" s="96"/>
      <c r="M859" s="96"/>
      <c r="N859" s="96"/>
      <c r="O859" s="96"/>
      <c r="P859" s="96"/>
      <c r="Q859" s="96"/>
      <c r="R859" s="96"/>
      <c r="S859" s="96"/>
      <c r="T859" s="96"/>
      <c r="U859" s="96"/>
      <c r="V859" s="96"/>
      <c r="W859" s="82"/>
      <c r="X859" s="82"/>
      <c r="Y859" s="82"/>
      <c r="Z859" s="82"/>
    </row>
    <row r="860">
      <c r="I860" s="96"/>
      <c r="J860" s="96"/>
      <c r="K860" s="96"/>
      <c r="L860" s="96"/>
      <c r="M860" s="96"/>
      <c r="N860" s="96"/>
      <c r="O860" s="96"/>
      <c r="P860" s="96"/>
      <c r="Q860" s="96"/>
      <c r="R860" s="96"/>
      <c r="S860" s="96"/>
      <c r="T860" s="96"/>
      <c r="U860" s="96"/>
      <c r="V860" s="96"/>
      <c r="W860" s="82"/>
      <c r="X860" s="82"/>
      <c r="Y860" s="82"/>
      <c r="Z860" s="82"/>
    </row>
    <row r="861">
      <c r="I861" s="96"/>
      <c r="J861" s="96"/>
      <c r="K861" s="96"/>
      <c r="L861" s="96"/>
      <c r="M861" s="96"/>
      <c r="N861" s="96"/>
      <c r="O861" s="96"/>
      <c r="P861" s="96"/>
      <c r="Q861" s="96"/>
      <c r="R861" s="96"/>
      <c r="S861" s="96"/>
      <c r="T861" s="96"/>
      <c r="U861" s="96"/>
      <c r="V861" s="96"/>
      <c r="W861" s="82"/>
      <c r="X861" s="82"/>
      <c r="Y861" s="82"/>
      <c r="Z861" s="82"/>
    </row>
    <row r="862">
      <c r="I862" s="96"/>
      <c r="J862" s="96"/>
      <c r="K862" s="96"/>
      <c r="L862" s="96"/>
      <c r="M862" s="96"/>
      <c r="N862" s="96"/>
      <c r="O862" s="96"/>
      <c r="P862" s="96"/>
      <c r="Q862" s="96"/>
      <c r="R862" s="96"/>
      <c r="S862" s="96"/>
      <c r="T862" s="96"/>
      <c r="U862" s="96"/>
      <c r="V862" s="96"/>
      <c r="W862" s="82"/>
      <c r="X862" s="82"/>
      <c r="Y862" s="82"/>
      <c r="Z862" s="82"/>
    </row>
    <row r="863">
      <c r="I863" s="96"/>
      <c r="J863" s="96"/>
      <c r="K863" s="96"/>
      <c r="L863" s="96"/>
      <c r="M863" s="96"/>
      <c r="N863" s="96"/>
      <c r="O863" s="96"/>
      <c r="P863" s="96"/>
      <c r="Q863" s="96"/>
      <c r="R863" s="96"/>
      <c r="S863" s="96"/>
      <c r="T863" s="96"/>
      <c r="U863" s="96"/>
      <c r="V863" s="96"/>
      <c r="W863" s="82"/>
      <c r="X863" s="82"/>
      <c r="Y863" s="82"/>
      <c r="Z863" s="82"/>
    </row>
    <row r="864">
      <c r="I864" s="96"/>
      <c r="J864" s="96"/>
      <c r="K864" s="96"/>
      <c r="L864" s="96"/>
      <c r="M864" s="96"/>
      <c r="N864" s="96"/>
      <c r="O864" s="96"/>
      <c r="P864" s="96"/>
      <c r="Q864" s="96"/>
      <c r="R864" s="96"/>
      <c r="S864" s="96"/>
      <c r="T864" s="96"/>
      <c r="U864" s="96"/>
      <c r="V864" s="96"/>
      <c r="W864" s="82"/>
      <c r="X864" s="82"/>
      <c r="Y864" s="82"/>
      <c r="Z864" s="82"/>
    </row>
    <row r="865">
      <c r="I865" s="96"/>
      <c r="J865" s="96"/>
      <c r="K865" s="96"/>
      <c r="L865" s="96"/>
      <c r="M865" s="96"/>
      <c r="N865" s="96"/>
      <c r="O865" s="96"/>
      <c r="P865" s="96"/>
      <c r="Q865" s="96"/>
      <c r="R865" s="96"/>
      <c r="S865" s="96"/>
      <c r="T865" s="96"/>
      <c r="U865" s="96"/>
      <c r="V865" s="96"/>
      <c r="W865" s="82"/>
      <c r="X865" s="82"/>
      <c r="Y865" s="82"/>
      <c r="Z865" s="82"/>
    </row>
    <row r="866">
      <c r="I866" s="96"/>
      <c r="J866" s="96"/>
      <c r="K866" s="96"/>
      <c r="L866" s="96"/>
      <c r="M866" s="96"/>
      <c r="N866" s="96"/>
      <c r="O866" s="96"/>
      <c r="P866" s="96"/>
      <c r="Q866" s="96"/>
      <c r="R866" s="96"/>
      <c r="S866" s="96"/>
      <c r="T866" s="96"/>
      <c r="U866" s="96"/>
      <c r="V866" s="96"/>
      <c r="W866" s="82"/>
      <c r="X866" s="82"/>
      <c r="Y866" s="82"/>
      <c r="Z866" s="82"/>
    </row>
    <row r="867">
      <c r="I867" s="96"/>
      <c r="J867" s="96"/>
      <c r="K867" s="96"/>
      <c r="L867" s="96"/>
      <c r="M867" s="96"/>
      <c r="N867" s="96"/>
      <c r="O867" s="96"/>
      <c r="P867" s="96"/>
      <c r="Q867" s="96"/>
      <c r="R867" s="96"/>
      <c r="S867" s="96"/>
      <c r="T867" s="96"/>
      <c r="U867" s="96"/>
      <c r="V867" s="96"/>
      <c r="W867" s="82"/>
      <c r="X867" s="82"/>
      <c r="Y867" s="82"/>
      <c r="Z867" s="82"/>
    </row>
    <row r="868">
      <c r="I868" s="96"/>
      <c r="J868" s="96"/>
      <c r="K868" s="96"/>
      <c r="L868" s="96"/>
      <c r="M868" s="96"/>
      <c r="N868" s="96"/>
      <c r="O868" s="96"/>
      <c r="P868" s="96"/>
      <c r="Q868" s="96"/>
      <c r="R868" s="96"/>
      <c r="S868" s="96"/>
      <c r="T868" s="96"/>
      <c r="U868" s="96"/>
      <c r="V868" s="96"/>
      <c r="W868" s="82"/>
      <c r="X868" s="82"/>
      <c r="Y868" s="82"/>
      <c r="Z868" s="82"/>
    </row>
    <row r="869">
      <c r="I869" s="96"/>
      <c r="J869" s="96"/>
      <c r="K869" s="96"/>
      <c r="L869" s="96"/>
      <c r="M869" s="96"/>
      <c r="N869" s="96"/>
      <c r="O869" s="96"/>
      <c r="P869" s="96"/>
      <c r="Q869" s="96"/>
      <c r="R869" s="96"/>
      <c r="S869" s="96"/>
      <c r="T869" s="96"/>
      <c r="U869" s="96"/>
      <c r="V869" s="96"/>
      <c r="W869" s="82"/>
      <c r="X869" s="82"/>
      <c r="Y869" s="82"/>
      <c r="Z869" s="82"/>
    </row>
    <row r="870">
      <c r="I870" s="96"/>
      <c r="J870" s="96"/>
      <c r="K870" s="96"/>
      <c r="L870" s="96"/>
      <c r="M870" s="96"/>
      <c r="N870" s="96"/>
      <c r="O870" s="96"/>
      <c r="P870" s="96"/>
      <c r="Q870" s="96"/>
      <c r="R870" s="96"/>
      <c r="S870" s="96"/>
      <c r="T870" s="96"/>
      <c r="U870" s="96"/>
      <c r="V870" s="96"/>
      <c r="W870" s="82"/>
      <c r="X870" s="82"/>
      <c r="Y870" s="82"/>
      <c r="Z870" s="82"/>
    </row>
    <row r="871">
      <c r="I871" s="96"/>
      <c r="J871" s="96"/>
      <c r="K871" s="96"/>
      <c r="L871" s="96"/>
      <c r="M871" s="96"/>
      <c r="N871" s="96"/>
      <c r="O871" s="96"/>
      <c r="P871" s="96"/>
      <c r="Q871" s="96"/>
      <c r="R871" s="96"/>
      <c r="S871" s="96"/>
      <c r="T871" s="96"/>
      <c r="U871" s="96"/>
      <c r="V871" s="96"/>
      <c r="W871" s="82"/>
      <c r="X871" s="82"/>
      <c r="Y871" s="82"/>
      <c r="Z871" s="82"/>
    </row>
    <row r="872">
      <c r="I872" s="96"/>
      <c r="J872" s="96"/>
      <c r="K872" s="96"/>
      <c r="L872" s="96"/>
      <c r="M872" s="96"/>
      <c r="N872" s="96"/>
      <c r="O872" s="96"/>
      <c r="P872" s="96"/>
      <c r="Q872" s="96"/>
      <c r="R872" s="96"/>
      <c r="S872" s="96"/>
      <c r="T872" s="96"/>
      <c r="U872" s="96"/>
      <c r="V872" s="96"/>
      <c r="W872" s="82"/>
      <c r="X872" s="82"/>
      <c r="Y872" s="82"/>
      <c r="Z872" s="82"/>
    </row>
    <row r="873">
      <c r="I873" s="96"/>
      <c r="J873" s="96"/>
      <c r="K873" s="96"/>
      <c r="L873" s="96"/>
      <c r="M873" s="96"/>
      <c r="N873" s="96"/>
      <c r="O873" s="96"/>
      <c r="P873" s="96"/>
      <c r="Q873" s="96"/>
      <c r="R873" s="96"/>
      <c r="S873" s="96"/>
      <c r="T873" s="96"/>
      <c r="U873" s="96"/>
      <c r="V873" s="96"/>
      <c r="W873" s="82"/>
      <c r="X873" s="82"/>
      <c r="Y873" s="82"/>
      <c r="Z873" s="82"/>
    </row>
    <row r="874">
      <c r="I874" s="96"/>
      <c r="J874" s="96"/>
      <c r="K874" s="96"/>
      <c r="L874" s="96"/>
      <c r="M874" s="96"/>
      <c r="N874" s="96"/>
      <c r="O874" s="96"/>
      <c r="P874" s="96"/>
      <c r="Q874" s="96"/>
      <c r="R874" s="96"/>
      <c r="S874" s="96"/>
      <c r="T874" s="96"/>
      <c r="U874" s="96"/>
      <c r="V874" s="96"/>
      <c r="W874" s="82"/>
      <c r="X874" s="82"/>
      <c r="Y874" s="82"/>
      <c r="Z874" s="82"/>
    </row>
    <row r="875">
      <c r="I875" s="96"/>
      <c r="J875" s="96"/>
      <c r="K875" s="96"/>
      <c r="L875" s="96"/>
      <c r="M875" s="96"/>
      <c r="N875" s="96"/>
      <c r="O875" s="96"/>
      <c r="P875" s="96"/>
      <c r="Q875" s="96"/>
      <c r="R875" s="96"/>
      <c r="S875" s="96"/>
      <c r="T875" s="96"/>
      <c r="U875" s="96"/>
      <c r="V875" s="96"/>
      <c r="W875" s="82"/>
      <c r="X875" s="82"/>
      <c r="Y875" s="82"/>
      <c r="Z875" s="82"/>
    </row>
    <row r="876">
      <c r="I876" s="96"/>
      <c r="J876" s="96"/>
      <c r="K876" s="96"/>
      <c r="L876" s="96"/>
      <c r="M876" s="96"/>
      <c r="N876" s="96"/>
      <c r="O876" s="96"/>
      <c r="P876" s="96"/>
      <c r="Q876" s="96"/>
      <c r="R876" s="96"/>
      <c r="S876" s="96"/>
      <c r="T876" s="96"/>
      <c r="U876" s="96"/>
      <c r="V876" s="96"/>
      <c r="W876" s="82"/>
      <c r="X876" s="82"/>
      <c r="Y876" s="82"/>
      <c r="Z876" s="82"/>
    </row>
    <row r="877">
      <c r="I877" s="96"/>
      <c r="J877" s="96"/>
      <c r="K877" s="96"/>
      <c r="L877" s="96"/>
      <c r="M877" s="96"/>
      <c r="N877" s="96"/>
      <c r="O877" s="96"/>
      <c r="P877" s="96"/>
      <c r="Q877" s="96"/>
      <c r="R877" s="96"/>
      <c r="S877" s="96"/>
      <c r="T877" s="96"/>
      <c r="U877" s="96"/>
      <c r="V877" s="96"/>
      <c r="W877" s="82"/>
      <c r="X877" s="82"/>
      <c r="Y877" s="82"/>
      <c r="Z877" s="82"/>
    </row>
    <row r="878">
      <c r="I878" s="96"/>
      <c r="J878" s="96"/>
      <c r="K878" s="96"/>
      <c r="L878" s="96"/>
      <c r="M878" s="96"/>
      <c r="N878" s="96"/>
      <c r="O878" s="96"/>
      <c r="P878" s="96"/>
      <c r="Q878" s="96"/>
      <c r="R878" s="96"/>
      <c r="S878" s="96"/>
      <c r="T878" s="96"/>
      <c r="U878" s="96"/>
      <c r="V878" s="96"/>
      <c r="W878" s="82"/>
      <c r="X878" s="82"/>
      <c r="Y878" s="82"/>
      <c r="Z878" s="82"/>
    </row>
    <row r="879">
      <c r="I879" s="96"/>
      <c r="J879" s="96"/>
      <c r="K879" s="96"/>
      <c r="L879" s="96"/>
      <c r="M879" s="96"/>
      <c r="N879" s="96"/>
      <c r="O879" s="96"/>
      <c r="P879" s="96"/>
      <c r="Q879" s="96"/>
      <c r="R879" s="96"/>
      <c r="S879" s="96"/>
      <c r="T879" s="96"/>
      <c r="U879" s="96"/>
      <c r="V879" s="96"/>
      <c r="W879" s="82"/>
      <c r="X879" s="82"/>
      <c r="Y879" s="82"/>
      <c r="Z879" s="82"/>
    </row>
    <row r="880">
      <c r="I880" s="96"/>
      <c r="J880" s="96"/>
      <c r="K880" s="96"/>
      <c r="L880" s="96"/>
      <c r="M880" s="96"/>
      <c r="N880" s="96"/>
      <c r="O880" s="96"/>
      <c r="P880" s="96"/>
      <c r="Q880" s="96"/>
      <c r="R880" s="96"/>
      <c r="S880" s="96"/>
      <c r="T880" s="96"/>
      <c r="U880" s="96"/>
      <c r="V880" s="96"/>
      <c r="W880" s="82"/>
      <c r="X880" s="82"/>
      <c r="Y880" s="82"/>
      <c r="Z880" s="82"/>
    </row>
    <row r="881">
      <c r="I881" s="96"/>
      <c r="J881" s="96"/>
      <c r="K881" s="96"/>
      <c r="L881" s="96"/>
      <c r="M881" s="96"/>
      <c r="N881" s="96"/>
      <c r="O881" s="96"/>
      <c r="P881" s="96"/>
      <c r="Q881" s="96"/>
      <c r="R881" s="96"/>
      <c r="S881" s="96"/>
      <c r="T881" s="96"/>
      <c r="U881" s="96"/>
      <c r="V881" s="96"/>
      <c r="W881" s="82"/>
      <c r="X881" s="82"/>
      <c r="Y881" s="82"/>
      <c r="Z881" s="82"/>
    </row>
    <row r="882">
      <c r="I882" s="96"/>
      <c r="J882" s="96"/>
      <c r="K882" s="96"/>
      <c r="L882" s="96"/>
      <c r="M882" s="96"/>
      <c r="N882" s="96"/>
      <c r="O882" s="96"/>
      <c r="P882" s="96"/>
      <c r="Q882" s="96"/>
      <c r="R882" s="96"/>
      <c r="S882" s="96"/>
      <c r="T882" s="96"/>
      <c r="U882" s="96"/>
      <c r="V882" s="96"/>
      <c r="W882" s="82"/>
      <c r="X882" s="82"/>
      <c r="Y882" s="82"/>
      <c r="Z882" s="82"/>
    </row>
    <row r="883">
      <c r="I883" s="96"/>
      <c r="J883" s="96"/>
      <c r="K883" s="96"/>
      <c r="L883" s="96"/>
      <c r="M883" s="96"/>
      <c r="N883" s="96"/>
      <c r="O883" s="96"/>
      <c r="P883" s="96"/>
      <c r="Q883" s="96"/>
      <c r="R883" s="96"/>
      <c r="S883" s="96"/>
      <c r="T883" s="96"/>
      <c r="U883" s="96"/>
      <c r="V883" s="96"/>
      <c r="W883" s="82"/>
      <c r="X883" s="82"/>
      <c r="Y883" s="82"/>
      <c r="Z883" s="82"/>
    </row>
    <row r="884">
      <c r="I884" s="96"/>
      <c r="J884" s="96"/>
      <c r="K884" s="96"/>
      <c r="L884" s="96"/>
      <c r="M884" s="96"/>
      <c r="N884" s="96"/>
      <c r="O884" s="96"/>
      <c r="P884" s="96"/>
      <c r="Q884" s="96"/>
      <c r="R884" s="96"/>
      <c r="S884" s="96"/>
      <c r="T884" s="96"/>
      <c r="U884" s="96"/>
      <c r="V884" s="96"/>
      <c r="W884" s="82"/>
      <c r="X884" s="82"/>
      <c r="Y884" s="82"/>
      <c r="Z884" s="82"/>
    </row>
    <row r="885">
      <c r="I885" s="96"/>
      <c r="J885" s="96"/>
      <c r="K885" s="96"/>
      <c r="L885" s="96"/>
      <c r="M885" s="96"/>
      <c r="N885" s="96"/>
      <c r="O885" s="96"/>
      <c r="P885" s="96"/>
      <c r="Q885" s="96"/>
      <c r="R885" s="96"/>
      <c r="S885" s="96"/>
      <c r="T885" s="96"/>
      <c r="U885" s="96"/>
      <c r="V885" s="96"/>
      <c r="W885" s="82"/>
      <c r="X885" s="82"/>
      <c r="Y885" s="82"/>
      <c r="Z885" s="82"/>
    </row>
    <row r="886">
      <c r="I886" s="96"/>
      <c r="J886" s="96"/>
      <c r="K886" s="96"/>
      <c r="L886" s="96"/>
      <c r="M886" s="96"/>
      <c r="N886" s="96"/>
      <c r="O886" s="96"/>
      <c r="P886" s="96"/>
      <c r="Q886" s="96"/>
      <c r="R886" s="96"/>
      <c r="S886" s="96"/>
      <c r="T886" s="96"/>
      <c r="U886" s="96"/>
      <c r="V886" s="96"/>
      <c r="W886" s="82"/>
      <c r="X886" s="82"/>
      <c r="Y886" s="82"/>
      <c r="Z886" s="82"/>
    </row>
    <row r="887">
      <c r="I887" s="96"/>
      <c r="J887" s="96"/>
      <c r="K887" s="96"/>
      <c r="L887" s="96"/>
      <c r="M887" s="96"/>
      <c r="N887" s="96"/>
      <c r="O887" s="96"/>
      <c r="P887" s="96"/>
      <c r="Q887" s="96"/>
      <c r="R887" s="96"/>
      <c r="S887" s="96"/>
      <c r="T887" s="96"/>
      <c r="U887" s="96"/>
      <c r="V887" s="96"/>
      <c r="W887" s="82"/>
      <c r="X887" s="82"/>
      <c r="Y887" s="82"/>
      <c r="Z887" s="82"/>
    </row>
    <row r="888">
      <c r="I888" s="96"/>
      <c r="J888" s="96"/>
      <c r="K888" s="96"/>
      <c r="L888" s="96"/>
      <c r="M888" s="96"/>
      <c r="N888" s="96"/>
      <c r="O888" s="96"/>
      <c r="P888" s="96"/>
      <c r="Q888" s="96"/>
      <c r="R888" s="96"/>
      <c r="S888" s="96"/>
      <c r="T888" s="96"/>
      <c r="U888" s="96"/>
      <c r="V888" s="96"/>
      <c r="W888" s="82"/>
      <c r="X888" s="82"/>
      <c r="Y888" s="82"/>
      <c r="Z888" s="82"/>
    </row>
    <row r="889">
      <c r="I889" s="96"/>
      <c r="J889" s="96"/>
      <c r="K889" s="96"/>
      <c r="L889" s="96"/>
      <c r="M889" s="96"/>
      <c r="N889" s="96"/>
      <c r="O889" s="96"/>
      <c r="P889" s="96"/>
      <c r="Q889" s="96"/>
      <c r="R889" s="96"/>
      <c r="S889" s="96"/>
      <c r="T889" s="96"/>
      <c r="U889" s="96"/>
      <c r="V889" s="96"/>
      <c r="W889" s="82"/>
      <c r="X889" s="82"/>
      <c r="Y889" s="82"/>
      <c r="Z889" s="82"/>
    </row>
    <row r="890">
      <c r="I890" s="96"/>
      <c r="J890" s="96"/>
      <c r="K890" s="96"/>
      <c r="L890" s="96"/>
      <c r="M890" s="96"/>
      <c r="N890" s="96"/>
      <c r="O890" s="96"/>
      <c r="P890" s="96"/>
      <c r="Q890" s="96"/>
      <c r="R890" s="96"/>
      <c r="S890" s="96"/>
      <c r="T890" s="96"/>
      <c r="U890" s="96"/>
      <c r="V890" s="96"/>
      <c r="W890" s="82"/>
      <c r="X890" s="82"/>
      <c r="Y890" s="82"/>
      <c r="Z890" s="82"/>
    </row>
    <row r="891">
      <c r="I891" s="96"/>
      <c r="J891" s="96"/>
      <c r="K891" s="96"/>
      <c r="L891" s="96"/>
      <c r="M891" s="96"/>
      <c r="N891" s="96"/>
      <c r="O891" s="96"/>
      <c r="P891" s="96"/>
      <c r="Q891" s="96"/>
      <c r="R891" s="96"/>
      <c r="S891" s="96"/>
      <c r="T891" s="96"/>
      <c r="U891" s="96"/>
      <c r="V891" s="96"/>
      <c r="W891" s="82"/>
      <c r="X891" s="82"/>
      <c r="Y891" s="82"/>
      <c r="Z891" s="82"/>
    </row>
    <row r="892">
      <c r="I892" s="96"/>
      <c r="J892" s="96"/>
      <c r="K892" s="96"/>
      <c r="L892" s="96"/>
      <c r="M892" s="96"/>
      <c r="N892" s="96"/>
      <c r="O892" s="96"/>
      <c r="P892" s="96"/>
      <c r="Q892" s="96"/>
      <c r="R892" s="96"/>
      <c r="S892" s="96"/>
      <c r="T892" s="96"/>
      <c r="U892" s="96"/>
      <c r="V892" s="96"/>
      <c r="W892" s="82"/>
      <c r="X892" s="82"/>
      <c r="Y892" s="82"/>
      <c r="Z892" s="82"/>
    </row>
    <row r="893">
      <c r="I893" s="96"/>
      <c r="J893" s="96"/>
      <c r="K893" s="96"/>
      <c r="L893" s="96"/>
      <c r="M893" s="96"/>
      <c r="N893" s="96"/>
      <c r="O893" s="96"/>
      <c r="P893" s="96"/>
      <c r="Q893" s="96"/>
      <c r="R893" s="96"/>
      <c r="S893" s="96"/>
      <c r="T893" s="96"/>
      <c r="U893" s="96"/>
      <c r="V893" s="96"/>
      <c r="W893" s="82"/>
      <c r="X893" s="82"/>
      <c r="Y893" s="82"/>
      <c r="Z893" s="82"/>
    </row>
    <row r="894">
      <c r="I894" s="96"/>
      <c r="J894" s="96"/>
      <c r="K894" s="96"/>
      <c r="L894" s="96"/>
      <c r="M894" s="96"/>
      <c r="N894" s="96"/>
      <c r="O894" s="96"/>
      <c r="P894" s="96"/>
      <c r="Q894" s="96"/>
      <c r="R894" s="96"/>
      <c r="S894" s="96"/>
      <c r="T894" s="96"/>
      <c r="U894" s="96"/>
      <c r="V894" s="96"/>
      <c r="W894" s="82"/>
      <c r="X894" s="82"/>
      <c r="Y894" s="82"/>
      <c r="Z894" s="82"/>
    </row>
    <row r="895">
      <c r="I895" s="96"/>
      <c r="J895" s="96"/>
      <c r="K895" s="96"/>
      <c r="L895" s="96"/>
      <c r="M895" s="96"/>
      <c r="N895" s="96"/>
      <c r="O895" s="96"/>
      <c r="P895" s="96"/>
      <c r="Q895" s="96"/>
      <c r="R895" s="96"/>
      <c r="S895" s="96"/>
      <c r="T895" s="96"/>
      <c r="U895" s="96"/>
      <c r="V895" s="96"/>
      <c r="W895" s="82"/>
      <c r="X895" s="82"/>
      <c r="Y895" s="82"/>
      <c r="Z895" s="82"/>
    </row>
    <row r="896">
      <c r="I896" s="96"/>
      <c r="J896" s="96"/>
      <c r="K896" s="96"/>
      <c r="L896" s="96"/>
      <c r="M896" s="96"/>
      <c r="N896" s="96"/>
      <c r="O896" s="96"/>
      <c r="P896" s="96"/>
      <c r="Q896" s="96"/>
      <c r="R896" s="96"/>
      <c r="S896" s="96"/>
      <c r="T896" s="96"/>
      <c r="U896" s="96"/>
      <c r="V896" s="96"/>
      <c r="W896" s="82"/>
      <c r="X896" s="82"/>
      <c r="Y896" s="82"/>
      <c r="Z896" s="82"/>
    </row>
    <row r="897">
      <c r="I897" s="96"/>
      <c r="J897" s="96"/>
      <c r="K897" s="96"/>
      <c r="L897" s="96"/>
      <c r="M897" s="96"/>
      <c r="N897" s="96"/>
      <c r="O897" s="96"/>
      <c r="P897" s="96"/>
      <c r="Q897" s="96"/>
      <c r="R897" s="96"/>
      <c r="S897" s="96"/>
      <c r="T897" s="96"/>
      <c r="U897" s="96"/>
      <c r="V897" s="96"/>
      <c r="W897" s="82"/>
      <c r="X897" s="82"/>
      <c r="Y897" s="82"/>
      <c r="Z897" s="82"/>
    </row>
    <row r="898">
      <c r="I898" s="96"/>
      <c r="J898" s="96"/>
      <c r="K898" s="96"/>
      <c r="L898" s="96"/>
      <c r="M898" s="96"/>
      <c r="N898" s="96"/>
      <c r="O898" s="96"/>
      <c r="P898" s="96"/>
      <c r="Q898" s="96"/>
      <c r="R898" s="96"/>
      <c r="S898" s="96"/>
      <c r="T898" s="96"/>
      <c r="U898" s="96"/>
      <c r="V898" s="96"/>
      <c r="W898" s="82"/>
      <c r="X898" s="82"/>
      <c r="Y898" s="82"/>
      <c r="Z898" s="82"/>
    </row>
    <row r="899">
      <c r="I899" s="96"/>
      <c r="J899" s="96"/>
      <c r="K899" s="96"/>
      <c r="L899" s="96"/>
      <c r="M899" s="96"/>
      <c r="N899" s="96"/>
      <c r="O899" s="96"/>
      <c r="P899" s="96"/>
      <c r="Q899" s="96"/>
      <c r="R899" s="96"/>
      <c r="S899" s="96"/>
      <c r="T899" s="96"/>
      <c r="U899" s="96"/>
      <c r="V899" s="96"/>
      <c r="W899" s="82"/>
      <c r="X899" s="82"/>
      <c r="Y899" s="82"/>
      <c r="Z899" s="82"/>
    </row>
    <row r="900">
      <c r="I900" s="96"/>
      <c r="J900" s="96"/>
      <c r="K900" s="96"/>
      <c r="L900" s="96"/>
      <c r="M900" s="96"/>
      <c r="N900" s="96"/>
      <c r="O900" s="96"/>
      <c r="P900" s="96"/>
      <c r="Q900" s="96"/>
      <c r="R900" s="96"/>
      <c r="S900" s="96"/>
      <c r="T900" s="96"/>
      <c r="U900" s="96"/>
      <c r="V900" s="96"/>
      <c r="W900" s="82"/>
      <c r="X900" s="82"/>
      <c r="Y900" s="82"/>
      <c r="Z900" s="82"/>
    </row>
    <row r="901">
      <c r="I901" s="96"/>
      <c r="J901" s="96"/>
      <c r="K901" s="96"/>
      <c r="L901" s="96"/>
      <c r="M901" s="96"/>
      <c r="N901" s="96"/>
      <c r="O901" s="96"/>
      <c r="P901" s="96"/>
      <c r="Q901" s="96"/>
      <c r="R901" s="96"/>
      <c r="S901" s="96"/>
      <c r="T901" s="96"/>
      <c r="U901" s="96"/>
      <c r="V901" s="96"/>
      <c r="W901" s="82"/>
      <c r="X901" s="82"/>
      <c r="Y901" s="82"/>
      <c r="Z901" s="82"/>
    </row>
    <row r="902">
      <c r="I902" s="96"/>
      <c r="J902" s="96"/>
      <c r="K902" s="96"/>
      <c r="L902" s="96"/>
      <c r="M902" s="96"/>
      <c r="N902" s="96"/>
      <c r="O902" s="96"/>
      <c r="P902" s="96"/>
      <c r="Q902" s="96"/>
      <c r="R902" s="96"/>
      <c r="S902" s="96"/>
      <c r="T902" s="96"/>
      <c r="U902" s="96"/>
      <c r="V902" s="96"/>
      <c r="W902" s="82"/>
      <c r="X902" s="82"/>
      <c r="Y902" s="82"/>
      <c r="Z902" s="82"/>
    </row>
    <row r="903">
      <c r="I903" s="96"/>
      <c r="J903" s="96"/>
      <c r="K903" s="96"/>
      <c r="L903" s="96"/>
      <c r="M903" s="96"/>
      <c r="N903" s="96"/>
      <c r="O903" s="96"/>
      <c r="P903" s="96"/>
      <c r="Q903" s="96"/>
      <c r="R903" s="96"/>
      <c r="S903" s="96"/>
      <c r="T903" s="96"/>
      <c r="U903" s="96"/>
      <c r="V903" s="96"/>
      <c r="W903" s="82"/>
      <c r="X903" s="82"/>
      <c r="Y903" s="82"/>
      <c r="Z903" s="82"/>
    </row>
    <row r="904">
      <c r="I904" s="96"/>
      <c r="J904" s="96"/>
      <c r="K904" s="96"/>
      <c r="L904" s="96"/>
      <c r="M904" s="96"/>
      <c r="N904" s="96"/>
      <c r="O904" s="96"/>
      <c r="P904" s="96"/>
      <c r="Q904" s="96"/>
      <c r="R904" s="96"/>
      <c r="S904" s="96"/>
      <c r="T904" s="96"/>
      <c r="U904" s="96"/>
      <c r="V904" s="96"/>
      <c r="W904" s="82"/>
      <c r="X904" s="82"/>
      <c r="Y904" s="82"/>
      <c r="Z904" s="82"/>
    </row>
    <row r="905">
      <c r="I905" s="96"/>
      <c r="J905" s="96"/>
      <c r="K905" s="96"/>
      <c r="L905" s="96"/>
      <c r="M905" s="96"/>
      <c r="N905" s="96"/>
      <c r="O905" s="96"/>
      <c r="P905" s="96"/>
      <c r="Q905" s="96"/>
      <c r="R905" s="96"/>
      <c r="S905" s="96"/>
      <c r="T905" s="96"/>
      <c r="U905" s="96"/>
      <c r="V905" s="96"/>
      <c r="W905" s="82"/>
      <c r="X905" s="82"/>
      <c r="Y905" s="82"/>
      <c r="Z905" s="82"/>
    </row>
    <row r="906">
      <c r="I906" s="96"/>
      <c r="J906" s="96"/>
      <c r="K906" s="96"/>
      <c r="L906" s="96"/>
      <c r="M906" s="96"/>
      <c r="N906" s="96"/>
      <c r="O906" s="96"/>
      <c r="P906" s="96"/>
      <c r="Q906" s="96"/>
      <c r="R906" s="96"/>
      <c r="S906" s="96"/>
      <c r="T906" s="96"/>
      <c r="U906" s="96"/>
      <c r="V906" s="96"/>
      <c r="W906" s="82"/>
      <c r="X906" s="82"/>
      <c r="Y906" s="82"/>
      <c r="Z906" s="82"/>
    </row>
    <row r="907">
      <c r="I907" s="96"/>
      <c r="J907" s="96"/>
      <c r="K907" s="96"/>
      <c r="L907" s="96"/>
      <c r="M907" s="96"/>
      <c r="N907" s="96"/>
      <c r="O907" s="96"/>
      <c r="P907" s="96"/>
      <c r="Q907" s="96"/>
      <c r="R907" s="96"/>
      <c r="S907" s="96"/>
      <c r="T907" s="96"/>
      <c r="U907" s="96"/>
      <c r="V907" s="96"/>
      <c r="W907" s="82"/>
      <c r="X907" s="82"/>
      <c r="Y907" s="82"/>
      <c r="Z907" s="82"/>
    </row>
    <row r="908">
      <c r="I908" s="96"/>
      <c r="J908" s="96"/>
      <c r="K908" s="96"/>
      <c r="L908" s="96"/>
      <c r="M908" s="96"/>
      <c r="N908" s="96"/>
      <c r="O908" s="96"/>
      <c r="P908" s="96"/>
      <c r="Q908" s="96"/>
      <c r="R908" s="96"/>
      <c r="S908" s="96"/>
      <c r="T908" s="96"/>
      <c r="U908" s="96"/>
      <c r="V908" s="96"/>
      <c r="W908" s="82"/>
      <c r="X908" s="82"/>
      <c r="Y908" s="82"/>
      <c r="Z908" s="82"/>
    </row>
    <row r="909">
      <c r="I909" s="96"/>
      <c r="J909" s="96"/>
      <c r="K909" s="96"/>
      <c r="L909" s="96"/>
      <c r="M909" s="96"/>
      <c r="N909" s="96"/>
      <c r="O909" s="96"/>
      <c r="P909" s="96"/>
      <c r="Q909" s="96"/>
      <c r="R909" s="96"/>
      <c r="S909" s="96"/>
      <c r="T909" s="96"/>
      <c r="U909" s="96"/>
      <c r="V909" s="96"/>
      <c r="W909" s="82"/>
      <c r="X909" s="82"/>
      <c r="Y909" s="82"/>
      <c r="Z909" s="82"/>
    </row>
    <row r="910">
      <c r="I910" s="96"/>
      <c r="J910" s="96"/>
      <c r="K910" s="96"/>
      <c r="L910" s="96"/>
      <c r="M910" s="96"/>
      <c r="N910" s="96"/>
      <c r="O910" s="96"/>
      <c r="P910" s="96"/>
      <c r="Q910" s="96"/>
      <c r="R910" s="96"/>
      <c r="S910" s="96"/>
      <c r="T910" s="96"/>
      <c r="U910" s="96"/>
      <c r="V910" s="96"/>
      <c r="W910" s="82"/>
      <c r="X910" s="82"/>
      <c r="Y910" s="82"/>
      <c r="Z910" s="82"/>
    </row>
    <row r="911">
      <c r="I911" s="96"/>
      <c r="J911" s="96"/>
      <c r="K911" s="96"/>
      <c r="L911" s="96"/>
      <c r="M911" s="96"/>
      <c r="N911" s="96"/>
      <c r="O911" s="96"/>
      <c r="P911" s="96"/>
      <c r="Q911" s="96"/>
      <c r="R911" s="96"/>
      <c r="S911" s="96"/>
      <c r="T911" s="96"/>
      <c r="U911" s="96"/>
      <c r="V911" s="96"/>
      <c r="W911" s="82"/>
      <c r="X911" s="82"/>
      <c r="Y911" s="82"/>
      <c r="Z911" s="82"/>
    </row>
    <row r="912">
      <c r="I912" s="96"/>
      <c r="J912" s="96"/>
      <c r="K912" s="96"/>
      <c r="L912" s="96"/>
      <c r="M912" s="96"/>
      <c r="N912" s="96"/>
      <c r="O912" s="96"/>
      <c r="P912" s="96"/>
      <c r="Q912" s="96"/>
      <c r="R912" s="96"/>
      <c r="S912" s="96"/>
      <c r="T912" s="96"/>
      <c r="U912" s="96"/>
      <c r="V912" s="96"/>
      <c r="W912" s="82"/>
      <c r="X912" s="82"/>
      <c r="Y912" s="82"/>
      <c r="Z912" s="82"/>
    </row>
    <row r="913">
      <c r="I913" s="96"/>
      <c r="J913" s="96"/>
      <c r="K913" s="96"/>
      <c r="L913" s="96"/>
      <c r="M913" s="96"/>
      <c r="N913" s="96"/>
      <c r="O913" s="96"/>
      <c r="P913" s="96"/>
      <c r="Q913" s="96"/>
      <c r="R913" s="96"/>
      <c r="S913" s="96"/>
      <c r="T913" s="96"/>
      <c r="U913" s="96"/>
      <c r="V913" s="96"/>
      <c r="W913" s="82"/>
      <c r="X913" s="82"/>
      <c r="Y913" s="82"/>
      <c r="Z913" s="82"/>
    </row>
    <row r="914">
      <c r="I914" s="96"/>
      <c r="J914" s="96"/>
      <c r="K914" s="96"/>
      <c r="L914" s="96"/>
      <c r="M914" s="96"/>
      <c r="N914" s="96"/>
      <c r="O914" s="96"/>
      <c r="P914" s="96"/>
      <c r="Q914" s="96"/>
      <c r="R914" s="96"/>
      <c r="S914" s="96"/>
      <c r="T914" s="96"/>
      <c r="U914" s="96"/>
      <c r="V914" s="96"/>
      <c r="W914" s="82"/>
      <c r="X914" s="82"/>
      <c r="Y914" s="82"/>
      <c r="Z914" s="82"/>
    </row>
    <row r="915">
      <c r="I915" s="96"/>
      <c r="J915" s="96"/>
      <c r="K915" s="96"/>
      <c r="L915" s="96"/>
      <c r="M915" s="96"/>
      <c r="N915" s="96"/>
      <c r="O915" s="96"/>
      <c r="P915" s="96"/>
      <c r="Q915" s="96"/>
      <c r="R915" s="96"/>
      <c r="S915" s="96"/>
      <c r="T915" s="96"/>
      <c r="U915" s="96"/>
      <c r="V915" s="96"/>
      <c r="W915" s="82"/>
      <c r="X915" s="82"/>
      <c r="Y915" s="82"/>
      <c r="Z915" s="82"/>
    </row>
    <row r="916">
      <c r="I916" s="96"/>
      <c r="J916" s="96"/>
      <c r="K916" s="96"/>
      <c r="L916" s="96"/>
      <c r="M916" s="96"/>
      <c r="N916" s="96"/>
      <c r="O916" s="96"/>
      <c r="P916" s="96"/>
      <c r="Q916" s="96"/>
      <c r="R916" s="96"/>
      <c r="S916" s="96"/>
      <c r="T916" s="96"/>
      <c r="U916" s="96"/>
      <c r="V916" s="96"/>
      <c r="W916" s="82"/>
      <c r="X916" s="82"/>
      <c r="Y916" s="82"/>
      <c r="Z916" s="82"/>
    </row>
    <row r="917">
      <c r="I917" s="96"/>
      <c r="J917" s="96"/>
      <c r="K917" s="96"/>
      <c r="L917" s="96"/>
      <c r="M917" s="96"/>
      <c r="N917" s="96"/>
      <c r="O917" s="96"/>
      <c r="P917" s="96"/>
      <c r="Q917" s="96"/>
      <c r="R917" s="96"/>
      <c r="S917" s="96"/>
      <c r="T917" s="96"/>
      <c r="U917" s="96"/>
      <c r="V917" s="96"/>
      <c r="W917" s="82"/>
      <c r="X917" s="82"/>
      <c r="Y917" s="82"/>
      <c r="Z917" s="82"/>
    </row>
    <row r="918">
      <c r="I918" s="96"/>
      <c r="J918" s="96"/>
      <c r="K918" s="96"/>
      <c r="L918" s="96"/>
      <c r="M918" s="96"/>
      <c r="N918" s="96"/>
      <c r="O918" s="96"/>
      <c r="P918" s="96"/>
      <c r="Q918" s="96"/>
      <c r="R918" s="96"/>
      <c r="S918" s="96"/>
      <c r="T918" s="96"/>
      <c r="U918" s="96"/>
      <c r="V918" s="96"/>
      <c r="W918" s="82"/>
      <c r="X918" s="82"/>
      <c r="Y918" s="82"/>
      <c r="Z918" s="82"/>
    </row>
    <row r="919">
      <c r="I919" s="96"/>
      <c r="J919" s="96"/>
      <c r="K919" s="96"/>
      <c r="L919" s="96"/>
      <c r="M919" s="96"/>
      <c r="N919" s="96"/>
      <c r="O919" s="96"/>
      <c r="P919" s="96"/>
      <c r="Q919" s="96"/>
      <c r="R919" s="96"/>
      <c r="S919" s="96"/>
      <c r="T919" s="96"/>
      <c r="U919" s="96"/>
      <c r="V919" s="96"/>
      <c r="W919" s="82"/>
      <c r="X919" s="82"/>
      <c r="Y919" s="82"/>
      <c r="Z919" s="82"/>
    </row>
    <row r="920">
      <c r="I920" s="96"/>
      <c r="J920" s="96"/>
      <c r="K920" s="96"/>
      <c r="L920" s="96"/>
      <c r="M920" s="96"/>
      <c r="N920" s="96"/>
      <c r="O920" s="96"/>
      <c r="P920" s="96"/>
      <c r="Q920" s="96"/>
      <c r="R920" s="96"/>
      <c r="S920" s="96"/>
      <c r="T920" s="96"/>
      <c r="U920" s="96"/>
      <c r="V920" s="96"/>
      <c r="W920" s="82"/>
      <c r="X920" s="82"/>
      <c r="Y920" s="82"/>
      <c r="Z920" s="82"/>
    </row>
    <row r="921">
      <c r="I921" s="96"/>
      <c r="J921" s="96"/>
      <c r="K921" s="96"/>
      <c r="L921" s="96"/>
      <c r="M921" s="96"/>
      <c r="N921" s="96"/>
      <c r="O921" s="96"/>
      <c r="P921" s="96"/>
      <c r="Q921" s="96"/>
      <c r="R921" s="96"/>
      <c r="S921" s="96"/>
      <c r="T921" s="96"/>
      <c r="U921" s="96"/>
      <c r="V921" s="96"/>
      <c r="W921" s="82"/>
      <c r="X921" s="82"/>
      <c r="Y921" s="82"/>
      <c r="Z921" s="82"/>
    </row>
    <row r="922">
      <c r="I922" s="96"/>
      <c r="J922" s="96"/>
      <c r="K922" s="96"/>
      <c r="L922" s="96"/>
      <c r="M922" s="96"/>
      <c r="N922" s="96"/>
      <c r="O922" s="96"/>
      <c r="P922" s="96"/>
      <c r="Q922" s="96"/>
      <c r="R922" s="96"/>
      <c r="S922" s="96"/>
      <c r="T922" s="96"/>
      <c r="U922" s="96"/>
      <c r="V922" s="96"/>
      <c r="W922" s="82"/>
      <c r="X922" s="82"/>
      <c r="Y922" s="82"/>
      <c r="Z922" s="82"/>
    </row>
    <row r="923">
      <c r="I923" s="96"/>
      <c r="J923" s="96"/>
      <c r="K923" s="96"/>
      <c r="L923" s="96"/>
      <c r="M923" s="96"/>
      <c r="N923" s="96"/>
      <c r="O923" s="96"/>
      <c r="P923" s="96"/>
      <c r="Q923" s="96"/>
      <c r="R923" s="96"/>
      <c r="S923" s="96"/>
      <c r="T923" s="96"/>
      <c r="U923" s="96"/>
      <c r="V923" s="96"/>
      <c r="W923" s="82"/>
      <c r="X923" s="82"/>
      <c r="Y923" s="82"/>
      <c r="Z923" s="82"/>
    </row>
    <row r="924">
      <c r="I924" s="96"/>
      <c r="J924" s="96"/>
      <c r="K924" s="96"/>
      <c r="L924" s="96"/>
      <c r="M924" s="96"/>
      <c r="N924" s="96"/>
      <c r="O924" s="96"/>
      <c r="P924" s="96"/>
      <c r="Q924" s="96"/>
      <c r="R924" s="96"/>
      <c r="S924" s="96"/>
      <c r="T924" s="96"/>
      <c r="U924" s="96"/>
      <c r="V924" s="96"/>
      <c r="W924" s="82"/>
      <c r="X924" s="82"/>
      <c r="Y924" s="82"/>
      <c r="Z924" s="82"/>
    </row>
    <row r="925">
      <c r="I925" s="96"/>
      <c r="J925" s="96"/>
      <c r="K925" s="96"/>
      <c r="L925" s="96"/>
      <c r="M925" s="96"/>
      <c r="N925" s="96"/>
      <c r="O925" s="96"/>
      <c r="P925" s="96"/>
      <c r="Q925" s="96"/>
      <c r="R925" s="96"/>
      <c r="S925" s="96"/>
      <c r="T925" s="96"/>
      <c r="U925" s="96"/>
      <c r="V925" s="96"/>
      <c r="W925" s="82"/>
      <c r="X925" s="82"/>
      <c r="Y925" s="82"/>
      <c r="Z925" s="82"/>
    </row>
    <row r="926">
      <c r="I926" s="96"/>
      <c r="J926" s="96"/>
      <c r="K926" s="96"/>
      <c r="L926" s="96"/>
      <c r="M926" s="96"/>
      <c r="N926" s="96"/>
      <c r="O926" s="96"/>
      <c r="P926" s="96"/>
      <c r="Q926" s="96"/>
      <c r="R926" s="96"/>
      <c r="S926" s="96"/>
      <c r="T926" s="96"/>
      <c r="U926" s="96"/>
      <c r="V926" s="96"/>
      <c r="W926" s="82"/>
      <c r="X926" s="82"/>
      <c r="Y926" s="82"/>
      <c r="Z926" s="82"/>
    </row>
    <row r="927">
      <c r="I927" s="96"/>
      <c r="J927" s="96"/>
      <c r="K927" s="96"/>
      <c r="L927" s="96"/>
      <c r="M927" s="96"/>
      <c r="N927" s="96"/>
      <c r="O927" s="96"/>
      <c r="P927" s="96"/>
      <c r="Q927" s="96"/>
      <c r="R927" s="96"/>
      <c r="S927" s="96"/>
      <c r="T927" s="96"/>
      <c r="U927" s="96"/>
      <c r="V927" s="96"/>
      <c r="W927" s="82"/>
      <c r="X927" s="82"/>
      <c r="Y927" s="82"/>
      <c r="Z927" s="82"/>
    </row>
    <row r="928">
      <c r="I928" s="96"/>
      <c r="J928" s="96"/>
      <c r="K928" s="96"/>
      <c r="L928" s="96"/>
      <c r="M928" s="96"/>
      <c r="N928" s="96"/>
      <c r="O928" s="96"/>
      <c r="P928" s="96"/>
      <c r="Q928" s="96"/>
      <c r="R928" s="96"/>
      <c r="S928" s="96"/>
      <c r="T928" s="96"/>
      <c r="U928" s="96"/>
      <c r="V928" s="96"/>
      <c r="W928" s="82"/>
      <c r="X928" s="82"/>
      <c r="Y928" s="82"/>
      <c r="Z928" s="82"/>
    </row>
    <row r="929">
      <c r="I929" s="96"/>
      <c r="J929" s="96"/>
      <c r="K929" s="96"/>
      <c r="L929" s="96"/>
      <c r="M929" s="96"/>
      <c r="N929" s="96"/>
      <c r="O929" s="96"/>
      <c r="P929" s="96"/>
      <c r="Q929" s="96"/>
      <c r="R929" s="96"/>
      <c r="S929" s="96"/>
      <c r="T929" s="96"/>
      <c r="U929" s="96"/>
      <c r="V929" s="96"/>
      <c r="W929" s="82"/>
      <c r="X929" s="82"/>
      <c r="Y929" s="82"/>
      <c r="Z929" s="82"/>
    </row>
    <row r="930">
      <c r="I930" s="96"/>
      <c r="J930" s="96"/>
      <c r="K930" s="96"/>
      <c r="L930" s="96"/>
      <c r="M930" s="96"/>
      <c r="N930" s="96"/>
      <c r="O930" s="96"/>
      <c r="P930" s="96"/>
      <c r="Q930" s="96"/>
      <c r="R930" s="96"/>
      <c r="S930" s="96"/>
      <c r="T930" s="96"/>
      <c r="U930" s="96"/>
      <c r="V930" s="96"/>
      <c r="W930" s="82"/>
      <c r="X930" s="82"/>
      <c r="Y930" s="82"/>
      <c r="Z930" s="82"/>
    </row>
    <row r="931">
      <c r="I931" s="96"/>
      <c r="J931" s="96"/>
      <c r="K931" s="96"/>
      <c r="L931" s="96"/>
      <c r="M931" s="96"/>
      <c r="N931" s="96"/>
      <c r="O931" s="96"/>
      <c r="P931" s="96"/>
      <c r="Q931" s="96"/>
      <c r="R931" s="96"/>
      <c r="S931" s="96"/>
      <c r="T931" s="96"/>
      <c r="U931" s="96"/>
      <c r="V931" s="96"/>
      <c r="W931" s="82"/>
      <c r="X931" s="82"/>
      <c r="Y931" s="82"/>
      <c r="Z931" s="82"/>
    </row>
    <row r="932">
      <c r="I932" s="96"/>
      <c r="J932" s="96"/>
      <c r="K932" s="96"/>
      <c r="L932" s="96"/>
      <c r="M932" s="96"/>
      <c r="N932" s="96"/>
      <c r="O932" s="96"/>
      <c r="P932" s="96"/>
      <c r="Q932" s="96"/>
      <c r="R932" s="96"/>
      <c r="S932" s="96"/>
      <c r="T932" s="96"/>
      <c r="U932" s="96"/>
      <c r="V932" s="96"/>
      <c r="W932" s="82"/>
      <c r="X932" s="82"/>
      <c r="Y932" s="82"/>
      <c r="Z932" s="82"/>
    </row>
    <row r="933">
      <c r="I933" s="96"/>
      <c r="J933" s="96"/>
      <c r="K933" s="96"/>
      <c r="L933" s="96"/>
      <c r="M933" s="96"/>
      <c r="N933" s="96"/>
      <c r="O933" s="96"/>
      <c r="P933" s="96"/>
      <c r="Q933" s="96"/>
      <c r="R933" s="96"/>
      <c r="S933" s="96"/>
      <c r="T933" s="96"/>
      <c r="U933" s="96"/>
      <c r="V933" s="96"/>
      <c r="W933" s="82"/>
      <c r="X933" s="82"/>
      <c r="Y933" s="82"/>
      <c r="Z933" s="82"/>
    </row>
    <row r="934">
      <c r="I934" s="96"/>
      <c r="J934" s="96"/>
      <c r="K934" s="96"/>
      <c r="L934" s="96"/>
      <c r="M934" s="96"/>
      <c r="N934" s="96"/>
      <c r="O934" s="96"/>
      <c r="P934" s="96"/>
      <c r="Q934" s="96"/>
      <c r="R934" s="96"/>
      <c r="S934" s="96"/>
      <c r="T934" s="96"/>
      <c r="U934" s="96"/>
      <c r="V934" s="96"/>
      <c r="W934" s="82"/>
      <c r="X934" s="82"/>
      <c r="Y934" s="82"/>
      <c r="Z934" s="82"/>
    </row>
    <row r="935">
      <c r="I935" s="96"/>
      <c r="J935" s="96"/>
      <c r="K935" s="96"/>
      <c r="L935" s="96"/>
      <c r="M935" s="96"/>
      <c r="N935" s="96"/>
      <c r="O935" s="96"/>
      <c r="P935" s="96"/>
      <c r="Q935" s="96"/>
      <c r="R935" s="96"/>
      <c r="S935" s="96"/>
      <c r="T935" s="96"/>
      <c r="U935" s="96"/>
      <c r="V935" s="96"/>
      <c r="W935" s="82"/>
      <c r="X935" s="82"/>
      <c r="Y935" s="82"/>
      <c r="Z935" s="82"/>
    </row>
    <row r="936">
      <c r="I936" s="96"/>
      <c r="J936" s="96"/>
      <c r="K936" s="96"/>
      <c r="L936" s="96"/>
      <c r="M936" s="96"/>
      <c r="N936" s="96"/>
      <c r="O936" s="96"/>
      <c r="P936" s="96"/>
      <c r="Q936" s="96"/>
      <c r="R936" s="96"/>
      <c r="S936" s="96"/>
      <c r="T936" s="96"/>
      <c r="U936" s="96"/>
      <c r="V936" s="96"/>
      <c r="W936" s="82"/>
      <c r="X936" s="82"/>
      <c r="Y936" s="82"/>
      <c r="Z936" s="82"/>
    </row>
    <row r="937">
      <c r="I937" s="96"/>
      <c r="J937" s="96"/>
      <c r="K937" s="96"/>
      <c r="L937" s="96"/>
      <c r="M937" s="96"/>
      <c r="N937" s="96"/>
      <c r="O937" s="96"/>
      <c r="P937" s="96"/>
      <c r="Q937" s="96"/>
      <c r="R937" s="96"/>
      <c r="S937" s="96"/>
      <c r="T937" s="96"/>
      <c r="U937" s="96"/>
      <c r="V937" s="96"/>
      <c r="W937" s="82"/>
      <c r="X937" s="82"/>
      <c r="Y937" s="82"/>
      <c r="Z937" s="82"/>
    </row>
    <row r="938">
      <c r="I938" s="96"/>
      <c r="J938" s="96"/>
      <c r="K938" s="96"/>
      <c r="L938" s="96"/>
      <c r="M938" s="96"/>
      <c r="N938" s="96"/>
      <c r="O938" s="96"/>
      <c r="P938" s="96"/>
      <c r="Q938" s="96"/>
      <c r="R938" s="96"/>
      <c r="S938" s="96"/>
      <c r="T938" s="96"/>
      <c r="U938" s="96"/>
      <c r="V938" s="96"/>
      <c r="W938" s="82"/>
      <c r="X938" s="82"/>
      <c r="Y938" s="82"/>
      <c r="Z938" s="82"/>
    </row>
    <row r="939">
      <c r="I939" s="96"/>
      <c r="J939" s="96"/>
      <c r="K939" s="96"/>
      <c r="L939" s="96"/>
      <c r="M939" s="96"/>
      <c r="N939" s="96"/>
      <c r="O939" s="96"/>
      <c r="P939" s="96"/>
      <c r="Q939" s="96"/>
      <c r="R939" s="96"/>
      <c r="S939" s="96"/>
      <c r="T939" s="96"/>
      <c r="U939" s="96"/>
      <c r="V939" s="96"/>
      <c r="W939" s="82"/>
      <c r="X939" s="82"/>
      <c r="Y939" s="82"/>
      <c r="Z939" s="82"/>
    </row>
    <row r="940">
      <c r="I940" s="96"/>
      <c r="J940" s="96"/>
      <c r="K940" s="96"/>
      <c r="L940" s="96"/>
      <c r="M940" s="96"/>
      <c r="N940" s="96"/>
      <c r="O940" s="96"/>
      <c r="P940" s="96"/>
      <c r="Q940" s="96"/>
      <c r="R940" s="96"/>
      <c r="S940" s="96"/>
      <c r="T940" s="96"/>
      <c r="U940" s="96"/>
      <c r="V940" s="96"/>
      <c r="W940" s="82"/>
      <c r="X940" s="82"/>
      <c r="Y940" s="82"/>
      <c r="Z940" s="82"/>
    </row>
    <row r="941">
      <c r="I941" s="96"/>
      <c r="J941" s="96"/>
      <c r="K941" s="96"/>
      <c r="L941" s="96"/>
      <c r="M941" s="96"/>
      <c r="N941" s="96"/>
      <c r="O941" s="96"/>
      <c r="P941" s="96"/>
      <c r="Q941" s="96"/>
      <c r="R941" s="96"/>
      <c r="S941" s="96"/>
      <c r="T941" s="96"/>
      <c r="U941" s="96"/>
      <c r="V941" s="96"/>
      <c r="W941" s="82"/>
      <c r="X941" s="82"/>
      <c r="Y941" s="82"/>
      <c r="Z941" s="82"/>
    </row>
    <row r="942">
      <c r="I942" s="96"/>
      <c r="J942" s="96"/>
      <c r="K942" s="96"/>
      <c r="L942" s="96"/>
      <c r="M942" s="96"/>
      <c r="N942" s="96"/>
      <c r="O942" s="96"/>
      <c r="P942" s="96"/>
      <c r="Q942" s="96"/>
      <c r="R942" s="96"/>
      <c r="S942" s="96"/>
      <c r="T942" s="96"/>
      <c r="U942" s="96"/>
      <c r="V942" s="96"/>
      <c r="W942" s="82"/>
      <c r="X942" s="82"/>
      <c r="Y942" s="82"/>
      <c r="Z942" s="82"/>
    </row>
    <row r="943">
      <c r="I943" s="96"/>
      <c r="J943" s="96"/>
      <c r="K943" s="96"/>
      <c r="L943" s="96"/>
      <c r="M943" s="96"/>
      <c r="N943" s="96"/>
      <c r="O943" s="96"/>
      <c r="P943" s="96"/>
      <c r="Q943" s="96"/>
      <c r="R943" s="96"/>
      <c r="S943" s="96"/>
      <c r="T943" s="96"/>
      <c r="U943" s="96"/>
      <c r="V943" s="96"/>
      <c r="W943" s="82"/>
      <c r="X943" s="82"/>
      <c r="Y943" s="82"/>
      <c r="Z943" s="82"/>
    </row>
    <row r="944">
      <c r="I944" s="96"/>
      <c r="J944" s="96"/>
      <c r="K944" s="96"/>
      <c r="L944" s="96"/>
      <c r="M944" s="96"/>
      <c r="N944" s="96"/>
      <c r="O944" s="96"/>
      <c r="P944" s="96"/>
      <c r="Q944" s="96"/>
      <c r="R944" s="96"/>
      <c r="S944" s="96"/>
      <c r="T944" s="96"/>
      <c r="U944" s="96"/>
      <c r="V944" s="96"/>
      <c r="W944" s="82"/>
      <c r="X944" s="82"/>
      <c r="Y944" s="82"/>
      <c r="Z944" s="82"/>
    </row>
    <row r="945">
      <c r="I945" s="96"/>
      <c r="J945" s="96"/>
      <c r="K945" s="96"/>
      <c r="L945" s="96"/>
      <c r="M945" s="96"/>
      <c r="N945" s="96"/>
      <c r="O945" s="96"/>
      <c r="P945" s="96"/>
      <c r="Q945" s="96"/>
      <c r="R945" s="96"/>
      <c r="S945" s="96"/>
      <c r="T945" s="96"/>
      <c r="U945" s="96"/>
      <c r="V945" s="96"/>
      <c r="W945" s="82"/>
      <c r="X945" s="82"/>
      <c r="Y945" s="82"/>
      <c r="Z945" s="82"/>
    </row>
    <row r="946">
      <c r="I946" s="96"/>
      <c r="J946" s="96"/>
      <c r="K946" s="96"/>
      <c r="L946" s="96"/>
      <c r="M946" s="96"/>
      <c r="N946" s="96"/>
      <c r="O946" s="96"/>
      <c r="P946" s="96"/>
      <c r="Q946" s="96"/>
      <c r="R946" s="96"/>
      <c r="S946" s="96"/>
      <c r="T946" s="96"/>
      <c r="U946" s="96"/>
      <c r="V946" s="96"/>
      <c r="W946" s="82"/>
      <c r="X946" s="82"/>
      <c r="Y946" s="82"/>
      <c r="Z946" s="82"/>
    </row>
    <row r="947">
      <c r="I947" s="96"/>
      <c r="J947" s="96"/>
      <c r="K947" s="96"/>
      <c r="L947" s="96"/>
      <c r="M947" s="96"/>
      <c r="N947" s="96"/>
      <c r="O947" s="96"/>
      <c r="P947" s="96"/>
      <c r="Q947" s="96"/>
      <c r="R947" s="96"/>
      <c r="S947" s="96"/>
      <c r="T947" s="96"/>
      <c r="U947" s="96"/>
      <c r="V947" s="96"/>
      <c r="W947" s="82"/>
      <c r="X947" s="82"/>
      <c r="Y947" s="82"/>
      <c r="Z947" s="82"/>
    </row>
    <row r="948">
      <c r="I948" s="96"/>
      <c r="J948" s="96"/>
      <c r="K948" s="96"/>
      <c r="L948" s="96"/>
      <c r="M948" s="96"/>
      <c r="N948" s="96"/>
      <c r="O948" s="96"/>
      <c r="P948" s="96"/>
      <c r="Q948" s="96"/>
      <c r="R948" s="96"/>
      <c r="S948" s="96"/>
      <c r="T948" s="96"/>
      <c r="U948" s="96"/>
      <c r="V948" s="96"/>
      <c r="W948" s="82"/>
      <c r="X948" s="82"/>
      <c r="Y948" s="82"/>
      <c r="Z948" s="82"/>
    </row>
    <row r="949">
      <c r="I949" s="96"/>
      <c r="J949" s="96"/>
      <c r="K949" s="96"/>
      <c r="L949" s="96"/>
      <c r="M949" s="96"/>
      <c r="N949" s="96"/>
      <c r="O949" s="96"/>
      <c r="P949" s="96"/>
      <c r="Q949" s="96"/>
      <c r="R949" s="96"/>
      <c r="S949" s="96"/>
      <c r="T949" s="96"/>
      <c r="U949" s="96"/>
      <c r="V949" s="96"/>
      <c r="W949" s="82"/>
      <c r="X949" s="82"/>
      <c r="Y949" s="82"/>
      <c r="Z949" s="82"/>
    </row>
    <row r="950">
      <c r="I950" s="96"/>
      <c r="J950" s="96"/>
      <c r="K950" s="96"/>
      <c r="L950" s="96"/>
      <c r="M950" s="96"/>
      <c r="N950" s="96"/>
      <c r="O950" s="96"/>
      <c r="P950" s="96"/>
      <c r="Q950" s="96"/>
      <c r="R950" s="96"/>
      <c r="S950" s="96"/>
      <c r="T950" s="96"/>
      <c r="U950" s="96"/>
      <c r="V950" s="96"/>
      <c r="W950" s="82"/>
      <c r="X950" s="82"/>
      <c r="Y950" s="82"/>
      <c r="Z950" s="82"/>
    </row>
    <row r="951">
      <c r="I951" s="96"/>
      <c r="J951" s="96"/>
      <c r="K951" s="96"/>
      <c r="L951" s="96"/>
      <c r="M951" s="96"/>
      <c r="N951" s="96"/>
      <c r="O951" s="96"/>
      <c r="P951" s="96"/>
      <c r="Q951" s="96"/>
      <c r="R951" s="96"/>
      <c r="S951" s="96"/>
      <c r="T951" s="96"/>
      <c r="U951" s="96"/>
      <c r="V951" s="96"/>
      <c r="W951" s="82"/>
      <c r="X951" s="82"/>
      <c r="Y951" s="82"/>
      <c r="Z951" s="82"/>
    </row>
    <row r="952">
      <c r="I952" s="96"/>
      <c r="J952" s="96"/>
      <c r="K952" s="96"/>
      <c r="L952" s="96"/>
      <c r="M952" s="96"/>
      <c r="N952" s="96"/>
      <c r="O952" s="96"/>
      <c r="P952" s="96"/>
      <c r="Q952" s="96"/>
      <c r="R952" s="96"/>
      <c r="S952" s="96"/>
      <c r="T952" s="96"/>
      <c r="U952" s="96"/>
      <c r="V952" s="96"/>
      <c r="W952" s="82"/>
      <c r="X952" s="82"/>
      <c r="Y952" s="82"/>
      <c r="Z952" s="82"/>
    </row>
    <row r="953">
      <c r="I953" s="96"/>
      <c r="J953" s="96"/>
      <c r="K953" s="96"/>
      <c r="L953" s="96"/>
      <c r="M953" s="96"/>
      <c r="N953" s="96"/>
      <c r="O953" s="96"/>
      <c r="P953" s="96"/>
      <c r="Q953" s="96"/>
      <c r="R953" s="96"/>
      <c r="S953" s="96"/>
      <c r="T953" s="96"/>
      <c r="U953" s="96"/>
      <c r="V953" s="96"/>
      <c r="W953" s="82"/>
      <c r="X953" s="82"/>
      <c r="Y953" s="82"/>
      <c r="Z953" s="82"/>
    </row>
    <row r="954">
      <c r="I954" s="96"/>
      <c r="J954" s="96"/>
      <c r="K954" s="96"/>
      <c r="L954" s="96"/>
      <c r="M954" s="96"/>
      <c r="N954" s="96"/>
      <c r="O954" s="96"/>
      <c r="P954" s="96"/>
      <c r="Q954" s="96"/>
      <c r="R954" s="96"/>
      <c r="S954" s="96"/>
      <c r="T954" s="96"/>
      <c r="U954" s="96"/>
      <c r="V954" s="96"/>
      <c r="W954" s="82"/>
      <c r="X954" s="82"/>
      <c r="Y954" s="82"/>
      <c r="Z954" s="82"/>
    </row>
    <row r="955">
      <c r="I955" s="96"/>
      <c r="J955" s="96"/>
      <c r="K955" s="96"/>
      <c r="L955" s="96"/>
      <c r="M955" s="96"/>
      <c r="N955" s="96"/>
      <c r="O955" s="96"/>
      <c r="P955" s="96"/>
      <c r="Q955" s="96"/>
      <c r="R955" s="96"/>
      <c r="S955" s="96"/>
      <c r="T955" s="96"/>
      <c r="U955" s="96"/>
      <c r="V955" s="96"/>
      <c r="W955" s="82"/>
      <c r="X955" s="82"/>
      <c r="Y955" s="82"/>
      <c r="Z955" s="82"/>
    </row>
    <row r="956">
      <c r="I956" s="96"/>
      <c r="J956" s="96"/>
      <c r="K956" s="96"/>
      <c r="L956" s="96"/>
      <c r="M956" s="96"/>
      <c r="N956" s="96"/>
      <c r="O956" s="96"/>
      <c r="P956" s="96"/>
      <c r="Q956" s="96"/>
      <c r="R956" s="96"/>
      <c r="S956" s="96"/>
      <c r="T956" s="96"/>
      <c r="U956" s="96"/>
      <c r="V956" s="96"/>
      <c r="W956" s="82"/>
      <c r="X956" s="82"/>
      <c r="Y956" s="82"/>
      <c r="Z956" s="82"/>
    </row>
    <row r="957">
      <c r="I957" s="96"/>
      <c r="J957" s="96"/>
      <c r="K957" s="96"/>
      <c r="L957" s="96"/>
      <c r="M957" s="96"/>
      <c r="N957" s="96"/>
      <c r="O957" s="96"/>
      <c r="P957" s="96"/>
      <c r="Q957" s="96"/>
      <c r="R957" s="96"/>
      <c r="S957" s="96"/>
      <c r="T957" s="96"/>
      <c r="U957" s="96"/>
      <c r="V957" s="96"/>
      <c r="W957" s="82"/>
      <c r="X957" s="82"/>
      <c r="Y957" s="82"/>
      <c r="Z957" s="82"/>
    </row>
    <row r="958">
      <c r="I958" s="96"/>
      <c r="J958" s="96"/>
      <c r="K958" s="96"/>
      <c r="L958" s="96"/>
      <c r="M958" s="96"/>
      <c r="N958" s="96"/>
      <c r="O958" s="96"/>
      <c r="P958" s="96"/>
      <c r="Q958" s="96"/>
      <c r="R958" s="96"/>
      <c r="S958" s="96"/>
      <c r="T958" s="96"/>
      <c r="U958" s="96"/>
      <c r="V958" s="96"/>
      <c r="W958" s="82"/>
      <c r="X958" s="82"/>
      <c r="Y958" s="82"/>
      <c r="Z958" s="82"/>
    </row>
    <row r="959">
      <c r="I959" s="96"/>
      <c r="J959" s="96"/>
      <c r="K959" s="96"/>
      <c r="L959" s="96"/>
      <c r="M959" s="96"/>
      <c r="N959" s="96"/>
      <c r="O959" s="96"/>
      <c r="P959" s="96"/>
      <c r="Q959" s="96"/>
      <c r="R959" s="96"/>
      <c r="S959" s="96"/>
      <c r="T959" s="96"/>
      <c r="U959" s="96"/>
      <c r="V959" s="96"/>
      <c r="W959" s="82"/>
      <c r="X959" s="82"/>
      <c r="Y959" s="82"/>
      <c r="Z959" s="82"/>
    </row>
    <row r="960">
      <c r="I960" s="96"/>
      <c r="J960" s="96"/>
      <c r="K960" s="96"/>
      <c r="L960" s="96"/>
      <c r="M960" s="96"/>
      <c r="N960" s="96"/>
      <c r="O960" s="96"/>
      <c r="P960" s="96"/>
      <c r="Q960" s="96"/>
      <c r="R960" s="96"/>
      <c r="S960" s="96"/>
      <c r="T960" s="96"/>
      <c r="U960" s="96"/>
      <c r="V960" s="96"/>
      <c r="W960" s="82"/>
      <c r="X960" s="82"/>
      <c r="Y960" s="82"/>
      <c r="Z960" s="82"/>
    </row>
    <row r="961">
      <c r="I961" s="96"/>
      <c r="J961" s="96"/>
      <c r="K961" s="96"/>
      <c r="L961" s="96"/>
      <c r="M961" s="96"/>
      <c r="N961" s="96"/>
      <c r="O961" s="96"/>
      <c r="P961" s="96"/>
      <c r="Q961" s="96"/>
      <c r="R961" s="96"/>
      <c r="S961" s="96"/>
      <c r="T961" s="96"/>
      <c r="U961" s="96"/>
      <c r="V961" s="96"/>
      <c r="W961" s="82"/>
      <c r="X961" s="82"/>
      <c r="Y961" s="82"/>
      <c r="Z961" s="82"/>
    </row>
    <row r="962">
      <c r="I962" s="96"/>
      <c r="J962" s="96"/>
      <c r="K962" s="96"/>
      <c r="L962" s="96"/>
      <c r="M962" s="96"/>
      <c r="N962" s="96"/>
      <c r="O962" s="96"/>
      <c r="P962" s="96"/>
      <c r="Q962" s="96"/>
      <c r="R962" s="96"/>
      <c r="S962" s="96"/>
      <c r="T962" s="96"/>
      <c r="U962" s="96"/>
      <c r="V962" s="96"/>
      <c r="W962" s="82"/>
      <c r="X962" s="82"/>
      <c r="Y962" s="82"/>
      <c r="Z962" s="82"/>
    </row>
    <row r="963">
      <c r="I963" s="96"/>
      <c r="J963" s="96"/>
      <c r="K963" s="96"/>
      <c r="L963" s="96"/>
      <c r="M963" s="96"/>
      <c r="N963" s="96"/>
      <c r="O963" s="96"/>
      <c r="P963" s="96"/>
      <c r="Q963" s="96"/>
      <c r="R963" s="96"/>
      <c r="S963" s="96"/>
      <c r="T963" s="96"/>
      <c r="U963" s="96"/>
      <c r="V963" s="96"/>
      <c r="W963" s="82"/>
      <c r="X963" s="82"/>
      <c r="Y963" s="82"/>
      <c r="Z963" s="82"/>
    </row>
    <row r="964">
      <c r="I964" s="96"/>
      <c r="J964" s="96"/>
      <c r="K964" s="96"/>
      <c r="L964" s="96"/>
      <c r="M964" s="96"/>
      <c r="N964" s="96"/>
      <c r="O964" s="96"/>
      <c r="P964" s="96"/>
      <c r="Q964" s="96"/>
      <c r="R964" s="96"/>
      <c r="S964" s="96"/>
      <c r="T964" s="96"/>
      <c r="U964" s="96"/>
      <c r="V964" s="96"/>
      <c r="W964" s="82"/>
      <c r="X964" s="82"/>
      <c r="Y964" s="82"/>
      <c r="Z964" s="82"/>
    </row>
    <row r="965">
      <c r="I965" s="96"/>
      <c r="J965" s="96"/>
      <c r="K965" s="96"/>
      <c r="L965" s="96"/>
      <c r="M965" s="96"/>
      <c r="N965" s="96"/>
      <c r="O965" s="96"/>
      <c r="P965" s="96"/>
      <c r="Q965" s="96"/>
      <c r="R965" s="96"/>
      <c r="S965" s="96"/>
      <c r="T965" s="96"/>
      <c r="U965" s="96"/>
      <c r="V965" s="96"/>
      <c r="W965" s="82"/>
      <c r="X965" s="82"/>
      <c r="Y965" s="82"/>
      <c r="Z965" s="82"/>
    </row>
    <row r="966">
      <c r="I966" s="96"/>
      <c r="J966" s="96"/>
      <c r="K966" s="96"/>
      <c r="L966" s="96"/>
      <c r="M966" s="96"/>
      <c r="N966" s="96"/>
      <c r="O966" s="96"/>
      <c r="P966" s="96"/>
      <c r="Q966" s="96"/>
      <c r="R966" s="96"/>
      <c r="S966" s="96"/>
      <c r="T966" s="96"/>
      <c r="U966" s="96"/>
      <c r="V966" s="96"/>
      <c r="W966" s="82"/>
      <c r="X966" s="82"/>
      <c r="Y966" s="82"/>
      <c r="Z966" s="82"/>
    </row>
    <row r="967">
      <c r="I967" s="96"/>
      <c r="J967" s="96"/>
      <c r="K967" s="96"/>
      <c r="L967" s="96"/>
      <c r="M967" s="96"/>
      <c r="N967" s="96"/>
      <c r="O967" s="96"/>
      <c r="P967" s="96"/>
      <c r="Q967" s="96"/>
      <c r="R967" s="96"/>
      <c r="S967" s="96"/>
      <c r="T967" s="96"/>
      <c r="U967" s="96"/>
      <c r="V967" s="96"/>
      <c r="W967" s="82"/>
      <c r="X967" s="82"/>
      <c r="Y967" s="82"/>
      <c r="Z967" s="82"/>
    </row>
    <row r="968">
      <c r="I968" s="96"/>
      <c r="J968" s="96"/>
      <c r="K968" s="96"/>
      <c r="L968" s="96"/>
      <c r="M968" s="96"/>
      <c r="N968" s="96"/>
      <c r="O968" s="96"/>
      <c r="P968" s="96"/>
      <c r="Q968" s="96"/>
      <c r="R968" s="96"/>
      <c r="S968" s="96"/>
      <c r="T968" s="96"/>
      <c r="U968" s="96"/>
      <c r="V968" s="96"/>
      <c r="W968" s="82"/>
      <c r="X968" s="82"/>
      <c r="Y968" s="82"/>
      <c r="Z968" s="82"/>
    </row>
    <row r="969">
      <c r="I969" s="96"/>
      <c r="J969" s="96"/>
      <c r="K969" s="96"/>
      <c r="L969" s="96"/>
      <c r="M969" s="96"/>
      <c r="N969" s="96"/>
      <c r="O969" s="96"/>
      <c r="P969" s="96"/>
      <c r="Q969" s="96"/>
      <c r="R969" s="96"/>
      <c r="S969" s="96"/>
      <c r="T969" s="96"/>
      <c r="U969" s="96"/>
      <c r="V969" s="96"/>
      <c r="W969" s="82"/>
      <c r="X969" s="82"/>
      <c r="Y969" s="82"/>
      <c r="Z969" s="82"/>
    </row>
    <row r="970">
      <c r="I970" s="96"/>
      <c r="J970" s="96"/>
      <c r="K970" s="96"/>
      <c r="L970" s="96"/>
      <c r="M970" s="96"/>
      <c r="N970" s="96"/>
      <c r="O970" s="96"/>
      <c r="P970" s="96"/>
      <c r="Q970" s="96"/>
      <c r="R970" s="96"/>
      <c r="S970" s="96"/>
      <c r="T970" s="96"/>
      <c r="U970" s="96"/>
      <c r="V970" s="96"/>
      <c r="W970" s="82"/>
      <c r="X970" s="82"/>
      <c r="Y970" s="82"/>
      <c r="Z970" s="82"/>
    </row>
    <row r="971">
      <c r="I971" s="96"/>
      <c r="J971" s="96"/>
      <c r="K971" s="96"/>
      <c r="L971" s="96"/>
      <c r="M971" s="96"/>
      <c r="N971" s="96"/>
      <c r="O971" s="96"/>
      <c r="P971" s="96"/>
      <c r="Q971" s="96"/>
      <c r="R971" s="96"/>
      <c r="S971" s="96"/>
      <c r="T971" s="96"/>
      <c r="U971" s="96"/>
      <c r="V971" s="96"/>
      <c r="W971" s="82"/>
      <c r="X971" s="82"/>
      <c r="Y971" s="82"/>
      <c r="Z971" s="82"/>
    </row>
    <row r="972">
      <c r="I972" s="96"/>
      <c r="J972" s="96"/>
      <c r="K972" s="96"/>
      <c r="L972" s="96"/>
      <c r="M972" s="96"/>
      <c r="N972" s="96"/>
      <c r="O972" s="96"/>
      <c r="P972" s="96"/>
      <c r="Q972" s="96"/>
      <c r="R972" s="96"/>
      <c r="S972" s="96"/>
      <c r="T972" s="96"/>
      <c r="U972" s="96"/>
      <c r="V972" s="96"/>
      <c r="W972" s="82"/>
      <c r="X972" s="82"/>
      <c r="Y972" s="82"/>
      <c r="Z972" s="82"/>
    </row>
    <row r="973">
      <c r="I973" s="96"/>
      <c r="J973" s="96"/>
      <c r="K973" s="96"/>
      <c r="L973" s="96"/>
      <c r="M973" s="96"/>
      <c r="N973" s="96"/>
      <c r="O973" s="96"/>
      <c r="P973" s="96"/>
      <c r="Q973" s="96"/>
      <c r="R973" s="96"/>
      <c r="S973" s="96"/>
      <c r="T973" s="96"/>
      <c r="U973" s="96"/>
      <c r="V973" s="96"/>
      <c r="W973" s="82"/>
      <c r="X973" s="82"/>
      <c r="Y973" s="82"/>
      <c r="Z973" s="82"/>
    </row>
    <row r="974">
      <c r="I974" s="96"/>
      <c r="J974" s="96"/>
      <c r="K974" s="96"/>
      <c r="L974" s="96"/>
      <c r="M974" s="96"/>
      <c r="N974" s="96"/>
      <c r="O974" s="96"/>
      <c r="P974" s="96"/>
      <c r="Q974" s="96"/>
      <c r="R974" s="96"/>
      <c r="S974" s="96"/>
      <c r="T974" s="96"/>
      <c r="U974" s="96"/>
      <c r="V974" s="96"/>
      <c r="W974" s="82"/>
      <c r="X974" s="82"/>
      <c r="Y974" s="82"/>
      <c r="Z974" s="82"/>
    </row>
    <row r="975">
      <c r="I975" s="96"/>
      <c r="J975" s="96"/>
      <c r="K975" s="96"/>
      <c r="L975" s="96"/>
      <c r="M975" s="96"/>
      <c r="N975" s="96"/>
      <c r="O975" s="96"/>
      <c r="P975" s="96"/>
      <c r="Q975" s="96"/>
      <c r="R975" s="96"/>
      <c r="S975" s="96"/>
      <c r="T975" s="96"/>
      <c r="U975" s="96"/>
      <c r="V975" s="96"/>
      <c r="W975" s="82"/>
      <c r="X975" s="82"/>
      <c r="Y975" s="82"/>
      <c r="Z975" s="82"/>
    </row>
    <row r="976">
      <c r="I976" s="96"/>
      <c r="J976" s="96"/>
      <c r="K976" s="96"/>
      <c r="L976" s="96"/>
      <c r="M976" s="96"/>
      <c r="N976" s="96"/>
      <c r="O976" s="96"/>
      <c r="P976" s="96"/>
      <c r="Q976" s="96"/>
      <c r="R976" s="96"/>
      <c r="S976" s="96"/>
      <c r="T976" s="96"/>
      <c r="U976" s="96"/>
      <c r="V976" s="96"/>
      <c r="W976" s="82"/>
      <c r="X976" s="82"/>
      <c r="Y976" s="82"/>
      <c r="Z976" s="82"/>
    </row>
    <row r="977">
      <c r="I977" s="96"/>
      <c r="J977" s="96"/>
      <c r="K977" s="96"/>
      <c r="L977" s="96"/>
      <c r="M977" s="96"/>
      <c r="N977" s="96"/>
      <c r="O977" s="96"/>
      <c r="P977" s="96"/>
      <c r="Q977" s="96"/>
      <c r="R977" s="96"/>
      <c r="S977" s="96"/>
      <c r="T977" s="96"/>
      <c r="U977" s="96"/>
      <c r="V977" s="96"/>
      <c r="W977" s="82"/>
      <c r="X977" s="82"/>
      <c r="Y977" s="82"/>
      <c r="Z977" s="82"/>
    </row>
    <row r="978">
      <c r="I978" s="96"/>
      <c r="J978" s="96"/>
      <c r="K978" s="96"/>
      <c r="L978" s="96"/>
      <c r="M978" s="96"/>
      <c r="N978" s="96"/>
      <c r="O978" s="96"/>
      <c r="P978" s="96"/>
      <c r="Q978" s="96"/>
      <c r="R978" s="96"/>
      <c r="S978" s="96"/>
      <c r="T978" s="96"/>
      <c r="U978" s="96"/>
      <c r="V978" s="96"/>
      <c r="W978" s="82"/>
      <c r="X978" s="82"/>
      <c r="Y978" s="82"/>
      <c r="Z978" s="82"/>
    </row>
    <row r="979">
      <c r="I979" s="96"/>
      <c r="J979" s="96"/>
      <c r="K979" s="96"/>
      <c r="L979" s="96"/>
      <c r="M979" s="96"/>
      <c r="N979" s="96"/>
      <c r="O979" s="96"/>
      <c r="P979" s="96"/>
      <c r="Q979" s="96"/>
      <c r="R979" s="96"/>
      <c r="S979" s="96"/>
      <c r="T979" s="96"/>
      <c r="U979" s="96"/>
      <c r="V979" s="96"/>
      <c r="W979" s="82"/>
      <c r="X979" s="82"/>
      <c r="Y979" s="82"/>
      <c r="Z979" s="82"/>
    </row>
    <row r="980">
      <c r="I980" s="96"/>
      <c r="J980" s="96"/>
      <c r="K980" s="96"/>
      <c r="L980" s="96"/>
      <c r="M980" s="96"/>
      <c r="N980" s="96"/>
      <c r="O980" s="96"/>
      <c r="P980" s="96"/>
      <c r="Q980" s="96"/>
      <c r="R980" s="96"/>
      <c r="S980" s="96"/>
      <c r="T980" s="96"/>
      <c r="U980" s="96"/>
      <c r="V980" s="96"/>
      <c r="W980" s="82"/>
      <c r="X980" s="82"/>
      <c r="Y980" s="82"/>
      <c r="Z980" s="82"/>
    </row>
    <row r="981">
      <c r="I981" s="96"/>
      <c r="J981" s="96"/>
      <c r="K981" s="96"/>
      <c r="L981" s="96"/>
      <c r="M981" s="96"/>
      <c r="N981" s="96"/>
      <c r="O981" s="96"/>
      <c r="P981" s="96"/>
      <c r="Q981" s="96"/>
      <c r="R981" s="96"/>
      <c r="S981" s="96"/>
      <c r="T981" s="96"/>
      <c r="U981" s="96"/>
      <c r="V981" s="96"/>
      <c r="W981" s="82"/>
      <c r="X981" s="82"/>
      <c r="Y981" s="82"/>
      <c r="Z981" s="82"/>
    </row>
    <row r="982">
      <c r="I982" s="96"/>
      <c r="J982" s="96"/>
      <c r="K982" s="96"/>
      <c r="L982" s="96"/>
      <c r="M982" s="96"/>
      <c r="N982" s="96"/>
      <c r="O982" s="96"/>
      <c r="P982" s="96"/>
      <c r="Q982" s="96"/>
      <c r="R982" s="96"/>
      <c r="S982" s="96"/>
      <c r="T982" s="96"/>
      <c r="U982" s="96"/>
      <c r="V982" s="96"/>
      <c r="W982" s="82"/>
      <c r="X982" s="82"/>
      <c r="Y982" s="82"/>
      <c r="Z982" s="82"/>
    </row>
    <row r="983">
      <c r="I983" s="96"/>
      <c r="J983" s="96"/>
      <c r="K983" s="96"/>
      <c r="L983" s="96"/>
      <c r="M983" s="96"/>
      <c r="N983" s="96"/>
      <c r="O983" s="96"/>
      <c r="P983" s="96"/>
      <c r="Q983" s="96"/>
      <c r="R983" s="96"/>
      <c r="S983" s="96"/>
      <c r="T983" s="96"/>
      <c r="U983" s="96"/>
      <c r="V983" s="96"/>
      <c r="W983" s="82"/>
      <c r="X983" s="82"/>
      <c r="Y983" s="82"/>
      <c r="Z983" s="82"/>
    </row>
    <row r="984">
      <c r="I984" s="96"/>
      <c r="J984" s="96"/>
      <c r="K984" s="96"/>
      <c r="L984" s="96"/>
      <c r="M984" s="96"/>
      <c r="N984" s="96"/>
      <c r="O984" s="96"/>
      <c r="P984" s="96"/>
      <c r="Q984" s="96"/>
      <c r="R984" s="96"/>
      <c r="S984" s="96"/>
      <c r="T984" s="96"/>
      <c r="U984" s="96"/>
      <c r="V984" s="96"/>
      <c r="W984" s="82"/>
      <c r="X984" s="82"/>
      <c r="Y984" s="82"/>
      <c r="Z984" s="82"/>
    </row>
    <row r="985">
      <c r="I985" s="96"/>
      <c r="J985" s="96"/>
      <c r="K985" s="96"/>
      <c r="L985" s="96"/>
      <c r="M985" s="96"/>
      <c r="N985" s="96"/>
      <c r="O985" s="96"/>
      <c r="P985" s="96"/>
      <c r="Q985" s="96"/>
      <c r="R985" s="96"/>
      <c r="S985" s="96"/>
      <c r="T985" s="96"/>
      <c r="U985" s="96"/>
      <c r="V985" s="96"/>
      <c r="W985" s="82"/>
      <c r="X985" s="82"/>
      <c r="Y985" s="82"/>
      <c r="Z985" s="82"/>
    </row>
    <row r="986">
      <c r="I986" s="96"/>
      <c r="J986" s="96"/>
      <c r="K986" s="96"/>
      <c r="L986" s="96"/>
      <c r="M986" s="96"/>
      <c r="N986" s="96"/>
      <c r="O986" s="96"/>
      <c r="P986" s="96"/>
      <c r="Q986" s="96"/>
      <c r="R986" s="96"/>
      <c r="S986" s="96"/>
      <c r="T986" s="96"/>
      <c r="U986" s="96"/>
      <c r="V986" s="96"/>
      <c r="W986" s="82"/>
      <c r="X986" s="82"/>
      <c r="Y986" s="82"/>
      <c r="Z986" s="82"/>
    </row>
    <row r="987">
      <c r="I987" s="96"/>
      <c r="J987" s="96"/>
      <c r="K987" s="96"/>
      <c r="L987" s="96"/>
      <c r="M987" s="96"/>
      <c r="N987" s="96"/>
      <c r="O987" s="96"/>
      <c r="P987" s="96"/>
      <c r="Q987" s="96"/>
      <c r="R987" s="96"/>
      <c r="S987" s="96"/>
      <c r="T987" s="96"/>
      <c r="U987" s="96"/>
      <c r="V987" s="96"/>
      <c r="W987" s="82"/>
      <c r="X987" s="82"/>
      <c r="Y987" s="82"/>
      <c r="Z987" s="82"/>
    </row>
    <row r="988">
      <c r="I988" s="96"/>
      <c r="J988" s="96"/>
      <c r="K988" s="96"/>
      <c r="L988" s="96"/>
      <c r="M988" s="96"/>
      <c r="N988" s="96"/>
      <c r="O988" s="96"/>
      <c r="P988" s="96"/>
      <c r="Q988" s="96"/>
      <c r="R988" s="96"/>
      <c r="S988" s="96"/>
      <c r="T988" s="96"/>
      <c r="U988" s="96"/>
      <c r="V988" s="96"/>
      <c r="W988" s="82"/>
      <c r="X988" s="82"/>
      <c r="Y988" s="82"/>
      <c r="Z988" s="82"/>
    </row>
    <row r="989">
      <c r="I989" s="96"/>
      <c r="J989" s="96"/>
      <c r="K989" s="96"/>
      <c r="L989" s="96"/>
      <c r="M989" s="96"/>
      <c r="N989" s="96"/>
      <c r="O989" s="96"/>
      <c r="P989" s="96"/>
      <c r="Q989" s="96"/>
      <c r="R989" s="96"/>
      <c r="S989" s="96"/>
      <c r="T989" s="96"/>
      <c r="U989" s="96"/>
      <c r="V989" s="96"/>
      <c r="W989" s="82"/>
      <c r="X989" s="82"/>
      <c r="Y989" s="82"/>
      <c r="Z989" s="82"/>
    </row>
    <row r="990">
      <c r="I990" s="96"/>
      <c r="J990" s="96"/>
      <c r="K990" s="96"/>
      <c r="L990" s="96"/>
      <c r="M990" s="96"/>
      <c r="N990" s="96"/>
      <c r="O990" s="96"/>
      <c r="P990" s="96"/>
      <c r="Q990" s="96"/>
      <c r="R990" s="96"/>
      <c r="S990" s="96"/>
      <c r="T990" s="96"/>
      <c r="U990" s="96"/>
      <c r="V990" s="96"/>
      <c r="W990" s="82"/>
      <c r="X990" s="82"/>
      <c r="Y990" s="82"/>
      <c r="Z990" s="82"/>
    </row>
    <row r="991">
      <c r="I991" s="96"/>
      <c r="J991" s="96"/>
      <c r="K991" s="96"/>
      <c r="L991" s="96"/>
      <c r="M991" s="96"/>
      <c r="N991" s="96"/>
      <c r="O991" s="96"/>
      <c r="P991" s="96"/>
      <c r="Q991" s="96"/>
      <c r="R991" s="96"/>
      <c r="S991" s="96"/>
      <c r="T991" s="96"/>
      <c r="U991" s="96"/>
      <c r="V991" s="96"/>
      <c r="W991" s="82"/>
      <c r="X991" s="82"/>
      <c r="Y991" s="82"/>
      <c r="Z991" s="82"/>
    </row>
    <row r="992">
      <c r="I992" s="96"/>
      <c r="J992" s="96"/>
      <c r="K992" s="96"/>
      <c r="L992" s="96"/>
      <c r="M992" s="96"/>
      <c r="N992" s="96"/>
      <c r="O992" s="96"/>
      <c r="P992" s="96"/>
      <c r="Q992" s="96"/>
      <c r="R992" s="96"/>
      <c r="S992" s="96"/>
      <c r="T992" s="96"/>
      <c r="U992" s="96"/>
      <c r="V992" s="96"/>
      <c r="W992" s="82"/>
      <c r="X992" s="82"/>
      <c r="Y992" s="82"/>
      <c r="Z992" s="82"/>
    </row>
    <row r="993"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82"/>
      <c r="X993" s="82"/>
      <c r="Y993" s="82"/>
      <c r="Z993" s="82"/>
    </row>
    <row r="994"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82"/>
      <c r="X994" s="82"/>
      <c r="Y994" s="82"/>
      <c r="Z994" s="82"/>
    </row>
    <row r="995"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82"/>
      <c r="X995" s="82"/>
      <c r="Y995" s="82"/>
      <c r="Z995" s="82"/>
    </row>
    <row r="996"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82"/>
      <c r="X996" s="82"/>
      <c r="Y996" s="82"/>
      <c r="Z996" s="82"/>
    </row>
    <row r="997"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82"/>
      <c r="X997" s="82"/>
      <c r="Y997" s="82"/>
      <c r="Z997" s="82"/>
    </row>
    <row r="998"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82"/>
      <c r="X998" s="82"/>
      <c r="Y998" s="82"/>
      <c r="Z998" s="82"/>
    </row>
    <row r="999"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82"/>
      <c r="X999" s="82"/>
      <c r="Y999" s="82"/>
      <c r="Z999" s="82"/>
    </row>
    <row r="1000"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82"/>
      <c r="X1000" s="82"/>
      <c r="Y1000" s="82"/>
      <c r="Z1000" s="82"/>
    </row>
  </sheetData>
  <mergeCells count="1">
    <mergeCell ref="A15:C15"/>
  </mergeCells>
  <conditionalFormatting sqref="I5:J24 K5:L22 M5:M24 P5:P23 Q5:Q24 S5 T5:V23 O7:O24 S7:S23 N8:N24 R8:R24 I29:R43 T29:V43 S32:S43">
    <cfRule type="cellIs" dxfId="2" priority="1" operator="equal">
      <formula>"PASS"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63"/>
    <col customWidth="1" min="3" max="3" width="22.25"/>
    <col customWidth="1" min="4" max="4" width="16.5"/>
    <col customWidth="1" min="5" max="5" width="17.5"/>
    <col customWidth="1" min="6" max="7" width="15.63"/>
    <col customWidth="1" min="8" max="8" width="17.0"/>
    <col customWidth="1" min="9" max="9" width="21.25"/>
    <col customWidth="1" min="10" max="10" width="17.5"/>
    <col customWidth="1" min="11" max="11" width="21.5"/>
    <col customWidth="1" min="12" max="12" width="22.75"/>
    <col customWidth="1" min="13" max="13" width="15.63"/>
    <col customWidth="1" min="14" max="15" width="16.38"/>
  </cols>
  <sheetData>
    <row r="1">
      <c r="B1" s="98" t="s">
        <v>1148</v>
      </c>
    </row>
    <row r="2">
      <c r="B2" s="11" t="s">
        <v>1149</v>
      </c>
      <c r="C2" s="11" t="s">
        <v>1150</v>
      </c>
      <c r="D2" s="11" t="s">
        <v>1127</v>
      </c>
      <c r="E2" s="11" t="s">
        <v>1151</v>
      </c>
      <c r="F2" s="11" t="s">
        <v>1130</v>
      </c>
      <c r="G2" s="11" t="s">
        <v>1128</v>
      </c>
      <c r="H2" s="11" t="s">
        <v>1152</v>
      </c>
      <c r="I2" s="11" t="s">
        <v>1138</v>
      </c>
      <c r="J2" s="11" t="s">
        <v>1153</v>
      </c>
      <c r="K2" s="11" t="s">
        <v>1126</v>
      </c>
      <c r="L2" s="11" t="s">
        <v>1154</v>
      </c>
      <c r="M2" s="11" t="s">
        <v>1155</v>
      </c>
      <c r="N2" s="11" t="s">
        <v>1156</v>
      </c>
      <c r="O2" s="11" t="s">
        <v>1157</v>
      </c>
    </row>
    <row r="3">
      <c r="A3" s="11">
        <v>1.0</v>
      </c>
      <c r="B3" s="94" t="s">
        <v>1027</v>
      </c>
      <c r="C3" s="94" t="s">
        <v>1013</v>
      </c>
      <c r="D3" s="99" t="s">
        <v>1158</v>
      </c>
      <c r="E3" s="94" t="s">
        <v>1066</v>
      </c>
      <c r="F3" s="94" t="s">
        <v>999</v>
      </c>
      <c r="G3" s="94" t="s">
        <v>1009</v>
      </c>
      <c r="H3" s="99" t="s">
        <v>1159</v>
      </c>
      <c r="I3" s="94" t="s">
        <v>1075</v>
      </c>
      <c r="J3" s="99" t="s">
        <v>1160</v>
      </c>
      <c r="K3" s="95" t="s">
        <v>464</v>
      </c>
      <c r="L3" s="94" t="s">
        <v>1043</v>
      </c>
      <c r="M3" s="94" t="s">
        <v>1039</v>
      </c>
      <c r="N3" s="94" t="s">
        <v>1072</v>
      </c>
      <c r="O3" s="100" t="s">
        <v>1161</v>
      </c>
      <c r="P3" s="7" t="s">
        <v>1162</v>
      </c>
    </row>
    <row r="4">
      <c r="A4" s="11">
        <v>2.0</v>
      </c>
      <c r="B4" s="99" t="s">
        <v>1163</v>
      </c>
      <c r="C4" s="94" t="s">
        <v>1017</v>
      </c>
      <c r="D4" s="94" t="s">
        <v>1051</v>
      </c>
      <c r="E4" s="94" t="s">
        <v>1059</v>
      </c>
      <c r="F4" s="94" t="s">
        <v>1000</v>
      </c>
      <c r="G4" s="94" t="s">
        <v>1004</v>
      </c>
      <c r="H4" s="99" t="s">
        <v>1164</v>
      </c>
      <c r="I4" s="94" t="s">
        <v>1078</v>
      </c>
      <c r="J4" s="99" t="s">
        <v>1165</v>
      </c>
      <c r="K4" s="99" t="s">
        <v>1166</v>
      </c>
      <c r="L4" s="94" t="s">
        <v>199</v>
      </c>
      <c r="M4" s="94" t="s">
        <v>1038</v>
      </c>
      <c r="N4" s="94" t="s">
        <v>1074</v>
      </c>
      <c r="O4" s="100" t="s">
        <v>1161</v>
      </c>
      <c r="P4" s="7" t="s">
        <v>1167</v>
      </c>
    </row>
    <row r="5">
      <c r="A5" s="11">
        <v>3.0</v>
      </c>
      <c r="B5" s="99" t="s">
        <v>1168</v>
      </c>
      <c r="C5" s="99" t="s">
        <v>1169</v>
      </c>
      <c r="D5" s="95" t="s">
        <v>1046</v>
      </c>
      <c r="E5" s="99" t="s">
        <v>1170</v>
      </c>
      <c r="F5" s="94" t="s">
        <v>1001</v>
      </c>
      <c r="G5" s="94" t="s">
        <v>1010</v>
      </c>
      <c r="H5" s="99" t="s">
        <v>1171</v>
      </c>
      <c r="I5" s="94" t="s">
        <v>1081</v>
      </c>
      <c r="J5" s="94" t="s">
        <v>1172</v>
      </c>
      <c r="K5" s="94" t="s">
        <v>995</v>
      </c>
      <c r="L5" s="99" t="s">
        <v>1173</v>
      </c>
      <c r="M5" s="94" t="s">
        <v>1041</v>
      </c>
      <c r="N5" s="94" t="s">
        <v>1070</v>
      </c>
      <c r="O5" s="100" t="s">
        <v>1161</v>
      </c>
      <c r="P5" s="7" t="s">
        <v>1162</v>
      </c>
    </row>
    <row r="6">
      <c r="A6" s="11">
        <v>4.0</v>
      </c>
      <c r="B6" s="94" t="s">
        <v>1026</v>
      </c>
      <c r="C6" s="94" t="s">
        <v>1018</v>
      </c>
      <c r="D6" s="94" t="s">
        <v>1047</v>
      </c>
      <c r="E6" s="94" t="s">
        <v>1062</v>
      </c>
      <c r="F6" s="101" t="s">
        <v>1174</v>
      </c>
      <c r="G6" s="94" t="s">
        <v>1011</v>
      </c>
      <c r="H6" s="94" t="s">
        <v>1101</v>
      </c>
      <c r="I6" s="94" t="s">
        <v>1076</v>
      </c>
      <c r="J6" s="94" t="s">
        <v>1002</v>
      </c>
      <c r="K6" s="94" t="s">
        <v>988</v>
      </c>
      <c r="L6" s="94" t="s">
        <v>1044</v>
      </c>
      <c r="M6" s="94" t="s">
        <v>1040</v>
      </c>
      <c r="N6" s="94" t="s">
        <v>1071</v>
      </c>
      <c r="O6" s="100" t="s">
        <v>1161</v>
      </c>
      <c r="P6" s="7" t="s">
        <v>1167</v>
      </c>
    </row>
    <row r="7">
      <c r="A7" s="11">
        <v>5.0</v>
      </c>
      <c r="B7" s="94" t="s">
        <v>1023</v>
      </c>
      <c r="C7" s="94" t="s">
        <v>1016</v>
      </c>
      <c r="D7" s="94" t="s">
        <v>1175</v>
      </c>
      <c r="E7" s="94" t="s">
        <v>1063</v>
      </c>
      <c r="F7" s="101" t="s">
        <v>1174</v>
      </c>
      <c r="G7" s="94" t="s">
        <v>1008</v>
      </c>
      <c r="H7" s="94" t="s">
        <v>1094</v>
      </c>
      <c r="I7" s="94" t="s">
        <v>1176</v>
      </c>
      <c r="J7" s="94" t="s">
        <v>1035</v>
      </c>
      <c r="K7" s="94" t="s">
        <v>991</v>
      </c>
      <c r="L7" s="94" t="s">
        <v>262</v>
      </c>
      <c r="M7" s="101" t="s">
        <v>1174</v>
      </c>
      <c r="N7" s="94" t="s">
        <v>1069</v>
      </c>
      <c r="O7" s="100" t="s">
        <v>1161</v>
      </c>
      <c r="P7" s="7" t="s">
        <v>1162</v>
      </c>
    </row>
    <row r="8">
      <c r="A8" s="11">
        <v>6.0</v>
      </c>
      <c r="B8" s="99" t="s">
        <v>1177</v>
      </c>
      <c r="C8" s="94" t="s">
        <v>1020</v>
      </c>
      <c r="D8" s="94" t="s">
        <v>1056</v>
      </c>
      <c r="E8" s="94" t="s">
        <v>1068</v>
      </c>
      <c r="F8" s="101" t="s">
        <v>1174</v>
      </c>
      <c r="G8" s="99" t="s">
        <v>1178</v>
      </c>
      <c r="H8" s="94" t="s">
        <v>1097</v>
      </c>
      <c r="I8" s="94" t="s">
        <v>1082</v>
      </c>
      <c r="J8" s="94" t="s">
        <v>1034</v>
      </c>
      <c r="K8" s="99" t="s">
        <v>1179</v>
      </c>
      <c r="L8" s="94" t="s">
        <v>411</v>
      </c>
      <c r="M8" s="101" t="s">
        <v>1174</v>
      </c>
      <c r="N8" s="94" t="s">
        <v>1073</v>
      </c>
      <c r="O8" s="94" t="s">
        <v>1090</v>
      </c>
      <c r="P8" s="7" t="s">
        <v>1167</v>
      </c>
    </row>
    <row r="9">
      <c r="A9" s="11">
        <v>7.0</v>
      </c>
      <c r="B9" s="94" t="s">
        <v>1030</v>
      </c>
      <c r="C9" s="94" t="s">
        <v>475</v>
      </c>
      <c r="D9" s="94" t="s">
        <v>1053</v>
      </c>
      <c r="E9" s="94" t="s">
        <v>1064</v>
      </c>
      <c r="F9" s="101" t="s">
        <v>1174</v>
      </c>
      <c r="G9" s="94" t="s">
        <v>1007</v>
      </c>
      <c r="H9" s="94" t="s">
        <v>1180</v>
      </c>
      <c r="I9" s="94" t="s">
        <v>1085</v>
      </c>
      <c r="J9" s="94" t="s">
        <v>1033</v>
      </c>
      <c r="K9" s="94" t="s">
        <v>989</v>
      </c>
      <c r="L9" s="101" t="s">
        <v>1174</v>
      </c>
      <c r="M9" s="101" t="s">
        <v>1174</v>
      </c>
      <c r="N9" s="94"/>
      <c r="O9" s="94" t="s">
        <v>1088</v>
      </c>
      <c r="P9" s="7" t="s">
        <v>1162</v>
      </c>
    </row>
    <row r="10">
      <c r="A10" s="11">
        <v>8.0</v>
      </c>
      <c r="B10" s="94" t="s">
        <v>1024</v>
      </c>
      <c r="C10" s="94" t="s">
        <v>1014</v>
      </c>
      <c r="D10" s="94" t="s">
        <v>1049</v>
      </c>
      <c r="E10" s="94" t="s">
        <v>1058</v>
      </c>
      <c r="F10" s="101" t="s">
        <v>1174</v>
      </c>
      <c r="G10" s="94" t="s">
        <v>1006</v>
      </c>
      <c r="H10" s="95" t="s">
        <v>1096</v>
      </c>
      <c r="I10" s="95" t="s">
        <v>1079</v>
      </c>
      <c r="J10" s="94" t="s">
        <v>1032</v>
      </c>
      <c r="K10" s="94" t="s">
        <v>994</v>
      </c>
      <c r="L10" s="101" t="s">
        <v>1174</v>
      </c>
      <c r="M10" s="101" t="s">
        <v>1174</v>
      </c>
      <c r="N10" s="94"/>
      <c r="O10" s="101" t="s">
        <v>1174</v>
      </c>
      <c r="P10" s="7" t="s">
        <v>1167</v>
      </c>
    </row>
    <row r="11">
      <c r="A11" s="11">
        <v>9.0</v>
      </c>
      <c r="B11" s="94" t="s">
        <v>1025</v>
      </c>
      <c r="C11" s="94" t="s">
        <v>1019</v>
      </c>
      <c r="D11" s="94" t="s">
        <v>1050</v>
      </c>
      <c r="E11" s="94" t="s">
        <v>1061</v>
      </c>
      <c r="F11" s="101" t="s">
        <v>1174</v>
      </c>
      <c r="G11" s="94" t="s">
        <v>1005</v>
      </c>
      <c r="H11" s="94" t="s">
        <v>1093</v>
      </c>
      <c r="I11" s="94" t="s">
        <v>1083</v>
      </c>
      <c r="J11" s="101" t="s">
        <v>1174</v>
      </c>
      <c r="K11" s="99" t="s">
        <v>1181</v>
      </c>
      <c r="L11" s="101" t="s">
        <v>1174</v>
      </c>
      <c r="M11" s="101" t="s">
        <v>1174</v>
      </c>
      <c r="N11" s="94"/>
      <c r="O11" s="101" t="s">
        <v>1174</v>
      </c>
      <c r="P11" s="7" t="s">
        <v>1162</v>
      </c>
    </row>
    <row r="12">
      <c r="A12" s="11">
        <v>10.0</v>
      </c>
      <c r="B12" s="94" t="s">
        <v>1029</v>
      </c>
      <c r="C12" s="94" t="s">
        <v>1021</v>
      </c>
      <c r="D12" s="94" t="s">
        <v>1055</v>
      </c>
      <c r="E12" s="94" t="s">
        <v>1060</v>
      </c>
      <c r="F12" s="101" t="s">
        <v>1174</v>
      </c>
      <c r="G12" s="94"/>
      <c r="H12" s="101" t="s">
        <v>1174</v>
      </c>
      <c r="I12" s="101" t="s">
        <v>1174</v>
      </c>
      <c r="J12" s="101" t="s">
        <v>1174</v>
      </c>
      <c r="K12" s="94" t="s">
        <v>993</v>
      </c>
      <c r="L12" s="101" t="s">
        <v>1174</v>
      </c>
      <c r="M12" s="101" t="s">
        <v>1174</v>
      </c>
      <c r="N12" s="94"/>
      <c r="O12" s="101" t="s">
        <v>1174</v>
      </c>
      <c r="P12" s="7" t="s">
        <v>1167</v>
      </c>
    </row>
    <row r="13">
      <c r="A13" s="11">
        <v>11.0</v>
      </c>
      <c r="B13" s="94" t="s">
        <v>1028</v>
      </c>
      <c r="C13" s="94" t="s">
        <v>1012</v>
      </c>
      <c r="D13" s="101" t="s">
        <v>1174</v>
      </c>
      <c r="E13" s="94" t="s">
        <v>1067</v>
      </c>
      <c r="F13" s="101" t="s">
        <v>1174</v>
      </c>
      <c r="G13" s="94"/>
      <c r="H13" s="101" t="s">
        <v>1174</v>
      </c>
      <c r="I13" s="101" t="s">
        <v>1174</v>
      </c>
      <c r="J13" s="101" t="s">
        <v>1174</v>
      </c>
      <c r="K13" s="94" t="s">
        <v>987</v>
      </c>
      <c r="L13" s="101" t="s">
        <v>1174</v>
      </c>
      <c r="M13" s="101" t="s">
        <v>1174</v>
      </c>
      <c r="N13" s="94"/>
      <c r="O13" s="101" t="s">
        <v>1174</v>
      </c>
      <c r="P13" s="7" t="s">
        <v>1162</v>
      </c>
    </row>
    <row r="14">
      <c r="A14" s="11">
        <v>12.0</v>
      </c>
      <c r="B14" s="102" t="s">
        <v>1182</v>
      </c>
      <c r="C14" s="94" t="s">
        <v>1015</v>
      </c>
      <c r="D14" s="101" t="s">
        <v>1174</v>
      </c>
      <c r="E14" s="94" t="s">
        <v>1065</v>
      </c>
      <c r="F14" s="101" t="s">
        <v>1174</v>
      </c>
      <c r="G14" s="94"/>
      <c r="H14" s="101" t="s">
        <v>1174</v>
      </c>
      <c r="I14" s="101" t="s">
        <v>1174</v>
      </c>
      <c r="J14" s="101" t="s">
        <v>1174</v>
      </c>
      <c r="K14" s="94" t="s">
        <v>990</v>
      </c>
      <c r="L14" s="101" t="s">
        <v>1174</v>
      </c>
      <c r="M14" s="101" t="s">
        <v>1174</v>
      </c>
      <c r="N14" s="94"/>
      <c r="O14" s="101" t="s">
        <v>1174</v>
      </c>
      <c r="P14" s="7" t="s">
        <v>1167</v>
      </c>
    </row>
    <row r="15">
      <c r="A15" s="11">
        <v>13.0</v>
      </c>
      <c r="B15" s="102" t="s">
        <v>1183</v>
      </c>
      <c r="C15" s="94"/>
      <c r="D15" s="101" t="s">
        <v>1174</v>
      </c>
      <c r="E15" s="94"/>
      <c r="F15" s="101" t="s">
        <v>1174</v>
      </c>
      <c r="G15" s="94"/>
      <c r="H15" s="101" t="s">
        <v>1174</v>
      </c>
      <c r="I15" s="101" t="s">
        <v>1174</v>
      </c>
      <c r="J15" s="101" t="s">
        <v>1174</v>
      </c>
      <c r="K15" s="101" t="s">
        <v>1174</v>
      </c>
      <c r="L15" s="101" t="s">
        <v>1174</v>
      </c>
      <c r="M15" s="101" t="s">
        <v>1174</v>
      </c>
      <c r="N15" s="94"/>
      <c r="O15" s="101" t="s">
        <v>1174</v>
      </c>
      <c r="P15" s="7" t="s">
        <v>1162</v>
      </c>
    </row>
    <row r="16">
      <c r="A16" s="11">
        <v>14.0</v>
      </c>
      <c r="B16" s="94"/>
      <c r="C16" s="94"/>
      <c r="D16" s="101" t="s">
        <v>1174</v>
      </c>
      <c r="E16" s="94"/>
      <c r="F16" s="101" t="s">
        <v>1174</v>
      </c>
      <c r="G16" s="94"/>
      <c r="H16" s="101" t="s">
        <v>1174</v>
      </c>
      <c r="I16" s="101" t="s">
        <v>1174</v>
      </c>
      <c r="J16" s="101" t="s">
        <v>1174</v>
      </c>
      <c r="K16" s="101" t="s">
        <v>1174</v>
      </c>
      <c r="L16" s="101" t="s">
        <v>1174</v>
      </c>
      <c r="M16" s="101" t="s">
        <v>1174</v>
      </c>
      <c r="N16" s="94"/>
      <c r="O16" s="101" t="s">
        <v>1174</v>
      </c>
      <c r="P16" s="7" t="s">
        <v>1167</v>
      </c>
    </row>
    <row r="17">
      <c r="A17" s="11">
        <v>15.0</v>
      </c>
      <c r="B17" s="94"/>
      <c r="C17" s="94"/>
      <c r="D17" s="101" t="s">
        <v>1174</v>
      </c>
      <c r="E17" s="94"/>
      <c r="F17" s="101" t="s">
        <v>1174</v>
      </c>
      <c r="G17" s="94"/>
      <c r="H17" s="101" t="s">
        <v>1174</v>
      </c>
      <c r="I17" s="101" t="s">
        <v>1174</v>
      </c>
      <c r="J17" s="101" t="s">
        <v>1174</v>
      </c>
      <c r="K17" s="101" t="s">
        <v>1174</v>
      </c>
      <c r="L17" s="101" t="s">
        <v>1174</v>
      </c>
      <c r="M17" s="101" t="s">
        <v>1174</v>
      </c>
      <c r="N17" s="94"/>
      <c r="O17" s="101" t="s">
        <v>1174</v>
      </c>
      <c r="P17" s="7" t="s">
        <v>1162</v>
      </c>
    </row>
  </sheetData>
  <mergeCells count="1">
    <mergeCell ref="B1:O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2" width="11.88"/>
    <col customWidth="1" min="3" max="5" width="27.13"/>
    <col customWidth="1" min="6" max="6" width="47.25"/>
  </cols>
  <sheetData>
    <row r="2">
      <c r="A2" s="7" t="s">
        <v>1184</v>
      </c>
      <c r="B2" s="11" t="s">
        <v>1185</v>
      </c>
      <c r="C2" s="11" t="s">
        <v>1186</v>
      </c>
      <c r="D2" s="11" t="s">
        <v>1187</v>
      </c>
      <c r="E2" s="11" t="s">
        <v>1188</v>
      </c>
      <c r="F2" s="7" t="s">
        <v>949</v>
      </c>
    </row>
    <row r="3">
      <c r="A3" s="7">
        <v>1.0</v>
      </c>
      <c r="B3" s="103">
        <v>45377.0</v>
      </c>
      <c r="C3" s="7" t="s">
        <v>664</v>
      </c>
      <c r="D3" s="7" t="s">
        <v>114</v>
      </c>
      <c r="E3" s="7" t="s">
        <v>264</v>
      </c>
    </row>
    <row r="4">
      <c r="A4" s="7">
        <v>1.0</v>
      </c>
      <c r="B4" s="103">
        <v>45377.0</v>
      </c>
      <c r="C4" s="7" t="s">
        <v>181</v>
      </c>
      <c r="D4" s="7" t="s">
        <v>114</v>
      </c>
      <c r="E4" s="7" t="s">
        <v>264</v>
      </c>
    </row>
    <row r="5">
      <c r="A5" s="7">
        <v>1.0</v>
      </c>
      <c r="B5" s="103">
        <v>45377.0</v>
      </c>
      <c r="C5" s="7" t="s">
        <v>147</v>
      </c>
      <c r="D5" s="7" t="s">
        <v>264</v>
      </c>
      <c r="E5" s="7" t="s">
        <v>114</v>
      </c>
    </row>
    <row r="6">
      <c r="A6" s="7">
        <v>1.0</v>
      </c>
      <c r="B6" s="103">
        <v>45377.0</v>
      </c>
      <c r="C6" s="7" t="s">
        <v>118</v>
      </c>
      <c r="D6" s="7" t="s">
        <v>264</v>
      </c>
      <c r="E6" s="7" t="s">
        <v>114</v>
      </c>
    </row>
    <row r="7">
      <c r="A7" s="7">
        <v>2.0</v>
      </c>
      <c r="B7" s="103">
        <v>45424.0</v>
      </c>
      <c r="C7" s="7" t="s">
        <v>557</v>
      </c>
      <c r="D7" s="7" t="s">
        <v>264</v>
      </c>
      <c r="E7" s="7" t="s">
        <v>533</v>
      </c>
    </row>
    <row r="8">
      <c r="A8" s="7">
        <v>2.0</v>
      </c>
      <c r="B8" s="103">
        <v>45424.0</v>
      </c>
      <c r="C8" s="7" t="s">
        <v>1189</v>
      </c>
      <c r="D8" s="7" t="s">
        <v>264</v>
      </c>
      <c r="E8" s="7" t="s">
        <v>533</v>
      </c>
    </row>
    <row r="9">
      <c r="A9" s="7">
        <v>2.0</v>
      </c>
      <c r="B9" s="103">
        <v>45424.0</v>
      </c>
      <c r="C9" s="7" t="s">
        <v>401</v>
      </c>
      <c r="D9" s="7" t="s">
        <v>533</v>
      </c>
      <c r="E9" s="7" t="s">
        <v>264</v>
      </c>
    </row>
    <row r="10">
      <c r="A10" s="7">
        <v>2.0</v>
      </c>
      <c r="B10" s="103">
        <v>45424.0</v>
      </c>
      <c r="C10" s="7" t="s">
        <v>49</v>
      </c>
      <c r="D10" s="7" t="s">
        <v>533</v>
      </c>
      <c r="E10" s="7" t="s">
        <v>264</v>
      </c>
    </row>
    <row r="11">
      <c r="A11" s="7">
        <v>2.0</v>
      </c>
      <c r="B11" s="103">
        <v>45424.0</v>
      </c>
      <c r="C11" s="7" t="s">
        <v>1190</v>
      </c>
      <c r="D11" s="7" t="s">
        <v>533</v>
      </c>
      <c r="E11" s="7" t="s">
        <v>264</v>
      </c>
      <c r="F11" s="7" t="s">
        <v>1191</v>
      </c>
    </row>
    <row r="12">
      <c r="A12" s="7">
        <v>3.0</v>
      </c>
      <c r="B12" s="103">
        <v>45495.0</v>
      </c>
      <c r="C12" s="7" t="s">
        <v>86</v>
      </c>
      <c r="D12" s="7" t="s">
        <v>11</v>
      </c>
      <c r="E12" s="7" t="s">
        <v>264</v>
      </c>
    </row>
    <row r="13">
      <c r="A13" s="7">
        <v>3.0</v>
      </c>
      <c r="B13" s="103">
        <v>45495.0</v>
      </c>
      <c r="C13" s="7" t="s">
        <v>57</v>
      </c>
      <c r="D13" s="7" t="s">
        <v>264</v>
      </c>
      <c r="E13" s="7" t="s">
        <v>11</v>
      </c>
    </row>
    <row r="14">
      <c r="A14" s="7">
        <v>3.0</v>
      </c>
      <c r="B14" s="103">
        <v>45495.0</v>
      </c>
      <c r="C14" s="7" t="s">
        <v>1192</v>
      </c>
      <c r="D14" s="7" t="s">
        <v>264</v>
      </c>
      <c r="E14" s="7" t="s">
        <v>11</v>
      </c>
    </row>
    <row r="15">
      <c r="A15" s="7">
        <v>3.0</v>
      </c>
      <c r="B15" s="103">
        <v>45495.0</v>
      </c>
      <c r="C15" s="7" t="s">
        <v>1193</v>
      </c>
      <c r="D15" s="7" t="s">
        <v>264</v>
      </c>
      <c r="E15" s="7" t="s">
        <v>11</v>
      </c>
    </row>
    <row r="16">
      <c r="A16" s="7">
        <v>4.0</v>
      </c>
      <c r="B16" s="103">
        <v>45502.0</v>
      </c>
      <c r="C16" s="7" t="s">
        <v>527</v>
      </c>
      <c r="D16" s="7" t="s">
        <v>264</v>
      </c>
      <c r="E16" s="7" t="s">
        <v>481</v>
      </c>
    </row>
    <row r="17">
      <c r="A17" s="7">
        <v>4.0</v>
      </c>
      <c r="B17" s="103">
        <v>45502.0</v>
      </c>
      <c r="C17" s="7" t="s">
        <v>521</v>
      </c>
      <c r="D17" s="7" t="s">
        <v>264</v>
      </c>
      <c r="E17" s="7" t="s">
        <v>481</v>
      </c>
    </row>
    <row r="18">
      <c r="A18" s="7">
        <v>4.0</v>
      </c>
      <c r="B18" s="103">
        <v>45502.0</v>
      </c>
      <c r="C18" s="7" t="s">
        <v>721</v>
      </c>
      <c r="D18" s="7" t="s">
        <v>481</v>
      </c>
      <c r="E18" s="7" t="s">
        <v>264</v>
      </c>
    </row>
    <row r="19">
      <c r="A19" s="7">
        <v>4.0</v>
      </c>
      <c r="B19" s="103">
        <v>45502.0</v>
      </c>
      <c r="C19" s="7" t="s">
        <v>279</v>
      </c>
      <c r="D19" s="7" t="s">
        <v>481</v>
      </c>
      <c r="E19" s="7" t="s">
        <v>264</v>
      </c>
    </row>
    <row r="20">
      <c r="A20" s="7">
        <v>5.0</v>
      </c>
      <c r="B20" s="103">
        <v>45518.0</v>
      </c>
      <c r="C20" s="7" t="s">
        <v>295</v>
      </c>
      <c r="D20" s="7" t="s">
        <v>11</v>
      </c>
      <c r="E20" s="7" t="s">
        <v>533</v>
      </c>
    </row>
    <row r="21">
      <c r="A21" s="7">
        <v>5.0</v>
      </c>
      <c r="B21" s="103">
        <v>45518.0</v>
      </c>
      <c r="C21" s="7" t="s">
        <v>1194</v>
      </c>
      <c r="D21" s="7" t="s">
        <v>11</v>
      </c>
      <c r="E21" s="7" t="s">
        <v>533</v>
      </c>
    </row>
    <row r="22">
      <c r="A22" s="7">
        <v>5.0</v>
      </c>
      <c r="B22" s="103">
        <v>45518.0</v>
      </c>
      <c r="C22" s="7" t="s">
        <v>1195</v>
      </c>
      <c r="D22" s="7" t="s">
        <v>533</v>
      </c>
      <c r="E22" s="7" t="s">
        <v>11</v>
      </c>
    </row>
    <row r="23">
      <c r="A23" s="7">
        <v>6.0</v>
      </c>
      <c r="B23" s="103">
        <v>45518.0</v>
      </c>
      <c r="C23" s="7" t="s">
        <v>1196</v>
      </c>
      <c r="D23" s="7" t="s">
        <v>264</v>
      </c>
      <c r="E23" s="7" t="s">
        <v>163</v>
      </c>
    </row>
    <row r="24">
      <c r="A24" s="7">
        <v>6.0</v>
      </c>
      <c r="B24" s="103">
        <v>45518.0</v>
      </c>
      <c r="C24" s="7" t="s">
        <v>616</v>
      </c>
      <c r="D24" s="7" t="s">
        <v>264</v>
      </c>
      <c r="E24" s="7" t="s">
        <v>163</v>
      </c>
    </row>
    <row r="25">
      <c r="A25" s="7">
        <v>6.0</v>
      </c>
      <c r="B25" s="103">
        <v>45518.0</v>
      </c>
      <c r="C25" s="7" t="s">
        <v>637</v>
      </c>
      <c r="D25" s="7" t="s">
        <v>163</v>
      </c>
      <c r="E25" s="7" t="s">
        <v>264</v>
      </c>
    </row>
    <row r="26">
      <c r="A26" s="7">
        <v>6.0</v>
      </c>
      <c r="B26" s="103">
        <v>45518.0</v>
      </c>
      <c r="C26" s="7" t="s">
        <v>134</v>
      </c>
      <c r="D26" s="7" t="s">
        <v>163</v>
      </c>
      <c r="E26" s="7" t="s">
        <v>264</v>
      </c>
    </row>
    <row r="27">
      <c r="A27" s="7">
        <v>7.0</v>
      </c>
      <c r="B27" s="103">
        <v>45518.0</v>
      </c>
      <c r="C27" s="7" t="s">
        <v>401</v>
      </c>
      <c r="D27" s="7" t="s">
        <v>264</v>
      </c>
      <c r="E27" s="7" t="s">
        <v>114</v>
      </c>
    </row>
    <row r="28">
      <c r="A28" s="7">
        <v>7.0</v>
      </c>
      <c r="B28" s="103">
        <v>45518.0</v>
      </c>
      <c r="C28" s="7" t="s">
        <v>634</v>
      </c>
      <c r="D28" s="7" t="s">
        <v>264</v>
      </c>
      <c r="E28" s="7" t="s">
        <v>114</v>
      </c>
    </row>
    <row r="29">
      <c r="A29" s="7">
        <v>7.0</v>
      </c>
      <c r="B29" s="103">
        <v>45518.0</v>
      </c>
      <c r="C29" s="7" t="s">
        <v>1197</v>
      </c>
      <c r="D29" s="7" t="s">
        <v>114</v>
      </c>
      <c r="E29" s="7" t="s">
        <v>264</v>
      </c>
    </row>
    <row r="30">
      <c r="A30" s="7">
        <v>8.0</v>
      </c>
      <c r="B30" s="103">
        <v>45518.0</v>
      </c>
      <c r="C30" s="7" t="s">
        <v>140</v>
      </c>
      <c r="D30" s="7" t="s">
        <v>533</v>
      </c>
      <c r="E30" s="7" t="s">
        <v>114</v>
      </c>
    </row>
    <row r="31">
      <c r="A31" s="7">
        <v>8.0</v>
      </c>
      <c r="B31" s="103">
        <v>45518.0</v>
      </c>
      <c r="C31" s="7" t="s">
        <v>550</v>
      </c>
      <c r="D31" s="7" t="s">
        <v>114</v>
      </c>
      <c r="E31" s="7" t="s">
        <v>533</v>
      </c>
    </row>
    <row r="32">
      <c r="A32" s="7">
        <v>8.0</v>
      </c>
      <c r="B32" s="103">
        <v>45518.0</v>
      </c>
      <c r="C32" s="7" t="s">
        <v>1198</v>
      </c>
      <c r="D32" s="7" t="s">
        <v>114</v>
      </c>
      <c r="E32" s="7" t="s">
        <v>533</v>
      </c>
    </row>
    <row r="33">
      <c r="A33" s="7">
        <v>9.0</v>
      </c>
      <c r="B33" s="103">
        <v>45518.0</v>
      </c>
      <c r="C33" s="7" t="s">
        <v>707</v>
      </c>
      <c r="D33" s="7" t="s">
        <v>114</v>
      </c>
      <c r="E33" s="7" t="s">
        <v>533</v>
      </c>
    </row>
    <row r="34">
      <c r="A34" s="7">
        <v>9.0</v>
      </c>
      <c r="B34" s="103">
        <v>45518.0</v>
      </c>
      <c r="C34" s="7" t="s">
        <v>1199</v>
      </c>
      <c r="D34" s="7" t="s">
        <v>533</v>
      </c>
      <c r="E34" s="7" t="s">
        <v>114</v>
      </c>
    </row>
    <row r="35">
      <c r="A35" s="7">
        <v>10.0</v>
      </c>
      <c r="B35" s="104">
        <v>45695.0</v>
      </c>
      <c r="C35" s="7" t="s">
        <v>1200</v>
      </c>
      <c r="D35" s="7" t="s">
        <v>264</v>
      </c>
      <c r="E35" s="7" t="s">
        <v>533</v>
      </c>
    </row>
    <row r="36">
      <c r="A36" s="7">
        <v>10.0</v>
      </c>
      <c r="B36" s="104">
        <v>45695.0</v>
      </c>
      <c r="C36" s="7" t="s">
        <v>309</v>
      </c>
      <c r="D36" s="7" t="s">
        <v>533</v>
      </c>
      <c r="E36" s="7" t="s">
        <v>264</v>
      </c>
    </row>
    <row r="37">
      <c r="A37" s="7">
        <v>11.0</v>
      </c>
      <c r="B37" s="104">
        <v>45698.0</v>
      </c>
      <c r="C37" s="7" t="s">
        <v>312</v>
      </c>
      <c r="D37" s="7" t="s">
        <v>204</v>
      </c>
      <c r="E37" s="7" t="s">
        <v>264</v>
      </c>
    </row>
    <row r="38">
      <c r="A38" s="7">
        <v>11.0</v>
      </c>
      <c r="B38" s="104">
        <v>45698.0</v>
      </c>
      <c r="C38" s="7" t="s">
        <v>1201</v>
      </c>
      <c r="D38" s="7" t="s">
        <v>264</v>
      </c>
      <c r="E38" s="7" t="s">
        <v>204</v>
      </c>
    </row>
    <row r="39">
      <c r="A39" s="7">
        <v>11.0</v>
      </c>
      <c r="B39" s="104">
        <v>45698.0</v>
      </c>
      <c r="C39" s="7" t="s">
        <v>1202</v>
      </c>
      <c r="D39" s="7" t="s">
        <v>264</v>
      </c>
      <c r="E39" s="7" t="s">
        <v>204</v>
      </c>
    </row>
    <row r="40">
      <c r="A40" s="7">
        <v>12.0</v>
      </c>
      <c r="B40" s="104">
        <v>45701.0</v>
      </c>
      <c r="C40" s="7" t="s">
        <v>424</v>
      </c>
      <c r="D40" s="7" t="s">
        <v>533</v>
      </c>
      <c r="E40" s="7" t="s">
        <v>417</v>
      </c>
    </row>
    <row r="41">
      <c r="A41" s="7">
        <v>12.0</v>
      </c>
      <c r="B41" s="104">
        <v>45701.0</v>
      </c>
      <c r="C41" s="7" t="s">
        <v>1203</v>
      </c>
      <c r="D41" s="7" t="s">
        <v>417</v>
      </c>
      <c r="E41" s="7" t="s">
        <v>533</v>
      </c>
    </row>
    <row r="42">
      <c r="A42" s="7">
        <v>13.0</v>
      </c>
      <c r="B42" s="104">
        <v>45721.0</v>
      </c>
      <c r="C42" s="7" t="s">
        <v>86</v>
      </c>
      <c r="D42" s="7" t="s">
        <v>264</v>
      </c>
      <c r="E42" s="7" t="s">
        <v>68</v>
      </c>
    </row>
    <row r="43">
      <c r="A43" s="7">
        <v>13.0</v>
      </c>
      <c r="B43" s="104">
        <v>45721.0</v>
      </c>
      <c r="C43" s="7" t="s">
        <v>92</v>
      </c>
      <c r="D43" s="7" t="s">
        <v>264</v>
      </c>
      <c r="E43" s="7" t="s">
        <v>68</v>
      </c>
    </row>
    <row r="44">
      <c r="A44" s="7">
        <v>13.0</v>
      </c>
      <c r="B44" s="104">
        <v>45721.0</v>
      </c>
      <c r="C44" s="7" t="s">
        <v>1204</v>
      </c>
      <c r="D44" s="7" t="s">
        <v>264</v>
      </c>
      <c r="E44" s="7" t="s">
        <v>68</v>
      </c>
    </row>
    <row r="45">
      <c r="A45" s="7">
        <v>13.0</v>
      </c>
      <c r="B45" s="104">
        <v>45721.0</v>
      </c>
      <c r="C45" s="7" t="s">
        <v>602</v>
      </c>
      <c r="D45" s="7" t="s">
        <v>68</v>
      </c>
      <c r="E45" s="7" t="s">
        <v>264</v>
      </c>
    </row>
    <row r="46">
      <c r="A46" s="7">
        <v>14.0</v>
      </c>
      <c r="B46" s="104">
        <v>45759.0</v>
      </c>
      <c r="C46" s="7" t="s">
        <v>576</v>
      </c>
      <c r="D46" s="7" t="s">
        <v>590</v>
      </c>
      <c r="E46" s="7" t="s">
        <v>533</v>
      </c>
    </row>
    <row r="47">
      <c r="A47" s="7">
        <v>14.0</v>
      </c>
      <c r="B47" s="104">
        <v>45759.0</v>
      </c>
      <c r="C47" s="7" t="s">
        <v>647</v>
      </c>
      <c r="D47" s="7" t="s">
        <v>533</v>
      </c>
      <c r="E47" s="7" t="s">
        <v>590</v>
      </c>
    </row>
    <row r="48">
      <c r="A48" s="7">
        <v>15.0</v>
      </c>
      <c r="B48" s="104">
        <v>45785.0</v>
      </c>
      <c r="C48" s="7" t="s">
        <v>1205</v>
      </c>
      <c r="D48" s="7" t="s">
        <v>163</v>
      </c>
      <c r="E48" s="7" t="s">
        <v>372</v>
      </c>
    </row>
    <row r="49">
      <c r="A49" s="7">
        <v>15.0</v>
      </c>
      <c r="B49" s="104">
        <v>45785.0</v>
      </c>
      <c r="C49" s="7" t="s">
        <v>386</v>
      </c>
      <c r="D49" s="7" t="s">
        <v>372</v>
      </c>
      <c r="E49" s="7" t="s">
        <v>163</v>
      </c>
    </row>
    <row r="50">
      <c r="A50" s="7">
        <v>16.0</v>
      </c>
      <c r="B50" s="104">
        <v>45796.0</v>
      </c>
      <c r="C50" s="7" t="s">
        <v>602</v>
      </c>
      <c r="D50" s="7" t="s">
        <v>264</v>
      </c>
      <c r="E50" s="7" t="s">
        <v>590</v>
      </c>
    </row>
    <row r="51">
      <c r="A51" s="7">
        <v>16.0</v>
      </c>
      <c r="B51" s="104">
        <v>45796.0</v>
      </c>
      <c r="C51" s="7" t="s">
        <v>1206</v>
      </c>
      <c r="D51" s="7" t="s">
        <v>590</v>
      </c>
      <c r="E51" s="7" t="s">
        <v>264</v>
      </c>
    </row>
    <row r="52">
      <c r="A52" s="7">
        <v>16.0</v>
      </c>
      <c r="B52" s="104">
        <v>45796.0</v>
      </c>
      <c r="C52" s="7" t="s">
        <v>289</v>
      </c>
      <c r="D52" s="7" t="s">
        <v>590</v>
      </c>
      <c r="E52" s="7" t="s">
        <v>264</v>
      </c>
    </row>
    <row r="53">
      <c r="A53" s="7">
        <v>17.0</v>
      </c>
      <c r="B53" s="104">
        <v>45863.0</v>
      </c>
      <c r="C53" s="7" t="s">
        <v>1207</v>
      </c>
      <c r="D53" s="7" t="s">
        <v>68</v>
      </c>
      <c r="E53" s="7" t="s">
        <v>590</v>
      </c>
    </row>
    <row r="54">
      <c r="A54" s="7">
        <v>17.0</v>
      </c>
      <c r="B54" s="104">
        <v>45863.0</v>
      </c>
      <c r="C54" s="7" t="s">
        <v>106</v>
      </c>
      <c r="D54" s="7" t="s">
        <v>590</v>
      </c>
      <c r="E54" s="7" t="s">
        <v>68</v>
      </c>
    </row>
    <row r="55">
      <c r="A55" s="7">
        <v>17.0</v>
      </c>
      <c r="B55" s="104">
        <v>45863.0</v>
      </c>
      <c r="C55" s="7" t="s">
        <v>82</v>
      </c>
      <c r="D55" s="7" t="s">
        <v>590</v>
      </c>
      <c r="E55" s="7" t="s">
        <v>68</v>
      </c>
    </row>
    <row r="56">
      <c r="A56" s="7">
        <v>18.0</v>
      </c>
      <c r="B56" s="104">
        <v>45880.0</v>
      </c>
      <c r="C56" s="7" t="s">
        <v>188</v>
      </c>
      <c r="D56" s="7" t="s">
        <v>264</v>
      </c>
      <c r="E56" s="7" t="s">
        <v>163</v>
      </c>
    </row>
    <row r="57">
      <c r="A57" s="7">
        <v>18.0</v>
      </c>
      <c r="B57" s="104">
        <v>45880.0</v>
      </c>
      <c r="C57" s="7" t="s">
        <v>185</v>
      </c>
      <c r="D57" s="7" t="s">
        <v>264</v>
      </c>
      <c r="E57" s="7" t="s">
        <v>163</v>
      </c>
    </row>
    <row r="58">
      <c r="A58" s="7">
        <v>18.0</v>
      </c>
      <c r="B58" s="104">
        <v>45880.0</v>
      </c>
      <c r="C58" s="7" t="s">
        <v>304</v>
      </c>
      <c r="D58" s="7" t="s">
        <v>163</v>
      </c>
      <c r="E58" s="7" t="s">
        <v>264</v>
      </c>
    </row>
    <row r="59">
      <c r="A59" s="7">
        <v>18.0</v>
      </c>
      <c r="B59" s="104">
        <v>45880.0</v>
      </c>
      <c r="C59" s="7" t="s">
        <v>1208</v>
      </c>
      <c r="D59" s="7" t="s">
        <v>163</v>
      </c>
      <c r="E59" s="7" t="s">
        <v>264</v>
      </c>
    </row>
    <row r="60">
      <c r="A60" s="7">
        <v>19.0</v>
      </c>
      <c r="B60" s="104">
        <v>45880.0</v>
      </c>
      <c r="C60" s="7" t="s">
        <v>181</v>
      </c>
      <c r="D60" s="7" t="s">
        <v>264</v>
      </c>
      <c r="E60" s="7" t="s">
        <v>163</v>
      </c>
    </row>
    <row r="61">
      <c r="A61" s="7">
        <v>19.0</v>
      </c>
      <c r="B61" s="104">
        <v>45880.0</v>
      </c>
      <c r="C61" s="7" t="s">
        <v>200</v>
      </c>
      <c r="D61" s="7" t="s">
        <v>264</v>
      </c>
      <c r="E61" s="7" t="s">
        <v>163</v>
      </c>
    </row>
    <row r="62">
      <c r="A62" s="7">
        <v>19.0</v>
      </c>
      <c r="B62" s="104">
        <v>45880.0</v>
      </c>
      <c r="C62" s="7" t="s">
        <v>1204</v>
      </c>
      <c r="D62" s="7" t="s">
        <v>264</v>
      </c>
      <c r="E62" s="7" t="s">
        <v>163</v>
      </c>
    </row>
    <row r="63">
      <c r="A63" s="7">
        <v>19.0</v>
      </c>
      <c r="B63" s="104">
        <v>45880.0</v>
      </c>
      <c r="C63" s="7" t="s">
        <v>303</v>
      </c>
      <c r="D63" s="7" t="s">
        <v>163</v>
      </c>
      <c r="E63" s="7" t="s">
        <v>264</v>
      </c>
    </row>
    <row r="64">
      <c r="A64" s="7">
        <v>19.0</v>
      </c>
      <c r="B64" s="104">
        <v>45880.0</v>
      </c>
      <c r="C64" s="7" t="s">
        <v>278</v>
      </c>
      <c r="D64" s="7" t="s">
        <v>163</v>
      </c>
      <c r="E64" s="7" t="s">
        <v>264</v>
      </c>
    </row>
    <row r="65">
      <c r="A65" s="7">
        <v>20.0</v>
      </c>
      <c r="B65" s="104">
        <v>45883.0</v>
      </c>
      <c r="C65" s="7" t="s">
        <v>546</v>
      </c>
      <c r="D65" s="7" t="s">
        <v>11</v>
      </c>
      <c r="E65" s="7" t="s">
        <v>533</v>
      </c>
    </row>
    <row r="66">
      <c r="A66" s="7">
        <v>20.0</v>
      </c>
      <c r="B66" s="104">
        <v>45883.0</v>
      </c>
      <c r="C66" s="7" t="s">
        <v>558</v>
      </c>
      <c r="D66" s="7" t="s">
        <v>11</v>
      </c>
      <c r="E66" s="7" t="s">
        <v>533</v>
      </c>
    </row>
    <row r="67">
      <c r="A67" s="7">
        <v>20.0</v>
      </c>
      <c r="B67" s="104">
        <v>45883.0</v>
      </c>
      <c r="C67" s="7" t="s">
        <v>556</v>
      </c>
      <c r="D67" s="7" t="s">
        <v>11</v>
      </c>
      <c r="E67" s="7" t="s">
        <v>533</v>
      </c>
    </row>
    <row r="68">
      <c r="A68" s="7">
        <v>20.0</v>
      </c>
      <c r="B68" s="104">
        <v>45883.0</v>
      </c>
      <c r="C68" s="7" t="s">
        <v>37</v>
      </c>
      <c r="D68" s="7" t="s">
        <v>533</v>
      </c>
      <c r="E68" s="7" t="s">
        <v>11</v>
      </c>
    </row>
    <row r="69">
      <c r="A69" s="7">
        <v>20.0</v>
      </c>
      <c r="B69" s="104">
        <v>45883.0</v>
      </c>
      <c r="C69" s="7" t="s">
        <v>39</v>
      </c>
      <c r="D69" s="7" t="s">
        <v>533</v>
      </c>
      <c r="E69" s="7" t="s">
        <v>11</v>
      </c>
    </row>
    <row r="70">
      <c r="A70" s="7">
        <v>21.0</v>
      </c>
      <c r="B70" s="104">
        <v>45883.0</v>
      </c>
      <c r="C70" s="7" t="s">
        <v>1209</v>
      </c>
      <c r="D70" s="7" t="s">
        <v>11</v>
      </c>
      <c r="E70" s="7" t="s">
        <v>264</v>
      </c>
    </row>
    <row r="71">
      <c r="A71" s="7">
        <v>21.0</v>
      </c>
      <c r="B71" s="104">
        <v>45883.0</v>
      </c>
      <c r="C71" s="7" t="s">
        <v>65</v>
      </c>
      <c r="D71" s="7" t="s">
        <v>264</v>
      </c>
      <c r="E71" s="7" t="s">
        <v>11</v>
      </c>
    </row>
    <row r="72">
      <c r="A72" s="7">
        <v>22.0</v>
      </c>
      <c r="B72" s="104">
        <v>45883.0</v>
      </c>
      <c r="C72" s="7" t="s">
        <v>574</v>
      </c>
      <c r="D72" s="7" t="s">
        <v>264</v>
      </c>
      <c r="E72" s="7" t="s">
        <v>533</v>
      </c>
    </row>
    <row r="73">
      <c r="A73" s="7">
        <v>22.0</v>
      </c>
      <c r="B73" s="104">
        <v>45883.0</v>
      </c>
      <c r="C73" s="7" t="s">
        <v>301</v>
      </c>
      <c r="D73" s="7" t="s">
        <v>533</v>
      </c>
      <c r="E73" s="7" t="s">
        <v>264</v>
      </c>
    </row>
    <row r="74">
      <c r="A74" s="7">
        <v>22.0</v>
      </c>
      <c r="B74" s="104">
        <v>45883.0</v>
      </c>
      <c r="C74" s="7" t="s">
        <v>295</v>
      </c>
      <c r="D74" s="7" t="s">
        <v>533</v>
      </c>
      <c r="E74" s="7" t="s">
        <v>264</v>
      </c>
    </row>
    <row r="75">
      <c r="A75" s="16">
        <v>23.0</v>
      </c>
      <c r="B75" s="105">
        <v>46028.0</v>
      </c>
      <c r="C75" s="16" t="s">
        <v>1210</v>
      </c>
      <c r="D75" s="16" t="s">
        <v>979</v>
      </c>
      <c r="E75" s="16" t="s">
        <v>957</v>
      </c>
    </row>
    <row r="76">
      <c r="A76" s="16">
        <v>23.0</v>
      </c>
      <c r="B76" s="105">
        <v>46028.0</v>
      </c>
      <c r="C76" s="16" t="s">
        <v>1211</v>
      </c>
      <c r="D76" s="16" t="s">
        <v>957</v>
      </c>
      <c r="E76" s="16" t="s">
        <v>979</v>
      </c>
    </row>
    <row r="77">
      <c r="A77" s="7">
        <v>24.0</v>
      </c>
      <c r="B77" s="105">
        <v>46046.0</v>
      </c>
      <c r="C77" s="7" t="s">
        <v>1212</v>
      </c>
      <c r="D77" s="7" t="s">
        <v>590</v>
      </c>
      <c r="E77" s="7" t="s">
        <v>481</v>
      </c>
    </row>
    <row r="78">
      <c r="A78" s="7">
        <v>24.0</v>
      </c>
      <c r="B78" s="105">
        <v>46046.0</v>
      </c>
      <c r="C78" s="7" t="s">
        <v>1213</v>
      </c>
      <c r="D78" s="7" t="s">
        <v>590</v>
      </c>
      <c r="E78" s="7" t="s">
        <v>481</v>
      </c>
    </row>
    <row r="79">
      <c r="A79" s="7">
        <v>24.0</v>
      </c>
      <c r="B79" s="105">
        <v>46046.0</v>
      </c>
      <c r="C79" s="7" t="s">
        <v>1214</v>
      </c>
      <c r="D79" s="7" t="s">
        <v>590</v>
      </c>
      <c r="E79" s="7" t="s">
        <v>481</v>
      </c>
    </row>
    <row r="80">
      <c r="A80" s="7">
        <v>24.0</v>
      </c>
      <c r="B80" s="105">
        <v>46046.0</v>
      </c>
      <c r="C80" s="7" t="s">
        <v>1215</v>
      </c>
      <c r="D80" s="7" t="s">
        <v>590</v>
      </c>
      <c r="E80" s="7" t="s">
        <v>481</v>
      </c>
    </row>
    <row r="81">
      <c r="A81" s="7">
        <v>24.0</v>
      </c>
      <c r="B81" s="105">
        <v>46046.0</v>
      </c>
      <c r="C81" s="7" t="s">
        <v>1216</v>
      </c>
      <c r="D81" s="7" t="s">
        <v>590</v>
      </c>
      <c r="E81" s="7" t="s">
        <v>481</v>
      </c>
    </row>
    <row r="82">
      <c r="A82" s="7">
        <v>24.0</v>
      </c>
      <c r="B82" s="105">
        <v>46046.0</v>
      </c>
      <c r="C82" s="7" t="s">
        <v>501</v>
      </c>
      <c r="D82" s="7" t="s">
        <v>481</v>
      </c>
      <c r="E82" s="7" t="s">
        <v>590</v>
      </c>
    </row>
    <row r="83">
      <c r="A83" s="7">
        <v>24.0</v>
      </c>
      <c r="B83" s="105">
        <v>46046.0</v>
      </c>
      <c r="C83" s="7" t="s">
        <v>1217</v>
      </c>
      <c r="D83" s="7" t="s">
        <v>481</v>
      </c>
      <c r="E83" s="7" t="s">
        <v>590</v>
      </c>
    </row>
    <row r="84">
      <c r="A84" s="7">
        <v>25.0</v>
      </c>
      <c r="B84" s="105">
        <v>46046.0</v>
      </c>
      <c r="C84" s="7" t="s">
        <v>1217</v>
      </c>
      <c r="D84" s="7" t="s">
        <v>974</v>
      </c>
      <c r="E84" s="7" t="s">
        <v>590</v>
      </c>
    </row>
    <row r="85">
      <c r="A85" s="7">
        <v>25.0</v>
      </c>
      <c r="B85" s="105">
        <v>46046.0</v>
      </c>
      <c r="C85" s="7" t="s">
        <v>641</v>
      </c>
      <c r="D85" s="7" t="s">
        <v>590</v>
      </c>
      <c r="E85" s="7" t="s">
        <v>974</v>
      </c>
    </row>
    <row r="86">
      <c r="A86" s="7">
        <v>25.0</v>
      </c>
      <c r="B86" s="105">
        <v>46046.0</v>
      </c>
      <c r="C86" s="7" t="s">
        <v>1217</v>
      </c>
      <c r="D86" s="7" t="s">
        <v>590</v>
      </c>
      <c r="E86" s="7" t="s">
        <v>974</v>
      </c>
    </row>
    <row r="87">
      <c r="A87" s="7">
        <v>25.0</v>
      </c>
      <c r="B87" s="105">
        <v>46046.0</v>
      </c>
      <c r="C87" s="7" t="s">
        <v>1218</v>
      </c>
      <c r="D87" s="7" t="s">
        <v>590</v>
      </c>
      <c r="E87" s="7" t="s">
        <v>974</v>
      </c>
    </row>
    <row r="88">
      <c r="A88" s="7">
        <v>25.0</v>
      </c>
      <c r="B88" s="105">
        <v>46046.0</v>
      </c>
      <c r="C88" s="7" t="s">
        <v>1219</v>
      </c>
      <c r="D88" s="7" t="s">
        <v>590</v>
      </c>
      <c r="E88" s="7" t="s">
        <v>974</v>
      </c>
    </row>
    <row r="89">
      <c r="A89" s="7">
        <v>25.0</v>
      </c>
      <c r="B89" s="105">
        <v>46046.0</v>
      </c>
      <c r="C89" s="7" t="s">
        <v>1220</v>
      </c>
      <c r="D89" s="7" t="s">
        <v>590</v>
      </c>
      <c r="E89" s="7" t="s">
        <v>974</v>
      </c>
    </row>
    <row r="90">
      <c r="A90" s="7">
        <v>26.0</v>
      </c>
      <c r="B90" s="105">
        <v>46049.0</v>
      </c>
      <c r="C90" s="7" t="s">
        <v>1198</v>
      </c>
      <c r="D90" s="7" t="s">
        <v>974</v>
      </c>
      <c r="E90" s="7" t="s">
        <v>481</v>
      </c>
    </row>
    <row r="91">
      <c r="A91" s="7">
        <v>26.0</v>
      </c>
      <c r="B91" s="105">
        <v>46049.0</v>
      </c>
      <c r="C91" s="7" t="s">
        <v>1218</v>
      </c>
      <c r="D91" s="7" t="s">
        <v>974</v>
      </c>
      <c r="E91" s="7" t="s">
        <v>481</v>
      </c>
    </row>
    <row r="92">
      <c r="A92" s="7">
        <v>26.0</v>
      </c>
      <c r="B92" s="105">
        <v>46049.0</v>
      </c>
      <c r="C92" s="7" t="s">
        <v>1221</v>
      </c>
      <c r="D92" s="7" t="s">
        <v>974</v>
      </c>
      <c r="E92" s="7" t="s">
        <v>481</v>
      </c>
    </row>
    <row r="93">
      <c r="A93" s="7">
        <v>26.0</v>
      </c>
      <c r="B93" s="105">
        <v>46049.0</v>
      </c>
      <c r="C93" s="7" t="s">
        <v>482</v>
      </c>
      <c r="D93" s="7" t="s">
        <v>481</v>
      </c>
      <c r="E93" s="7" t="s">
        <v>974</v>
      </c>
    </row>
    <row r="94">
      <c r="A94" s="7">
        <v>26.0</v>
      </c>
      <c r="B94" s="105">
        <v>46049.0</v>
      </c>
      <c r="C94" s="7" t="s">
        <v>524</v>
      </c>
      <c r="D94" s="7" t="s">
        <v>481</v>
      </c>
      <c r="E94" s="7" t="s">
        <v>974</v>
      </c>
    </row>
    <row r="95">
      <c r="A95" s="7">
        <v>26.0</v>
      </c>
      <c r="B95" s="105">
        <v>46049.0</v>
      </c>
      <c r="C95" s="7" t="s">
        <v>527</v>
      </c>
      <c r="D95" s="7" t="s">
        <v>481</v>
      </c>
      <c r="E95" s="7" t="s">
        <v>974</v>
      </c>
    </row>
    <row r="96">
      <c r="A96" s="7">
        <v>27.0</v>
      </c>
      <c r="B96" s="105">
        <v>46050.0</v>
      </c>
      <c r="C96" s="7" t="s">
        <v>621</v>
      </c>
      <c r="D96" s="7" t="s">
        <v>590</v>
      </c>
      <c r="E96" s="7" t="s">
        <v>114</v>
      </c>
    </row>
    <row r="97">
      <c r="A97" s="7">
        <v>27.0</v>
      </c>
      <c r="B97" s="105">
        <v>46050.0</v>
      </c>
      <c r="C97" s="7" t="s">
        <v>639</v>
      </c>
      <c r="D97" s="7" t="s">
        <v>590</v>
      </c>
      <c r="E97" s="7" t="s">
        <v>114</v>
      </c>
    </row>
    <row r="98">
      <c r="A98" s="7">
        <v>27.0</v>
      </c>
      <c r="B98" s="105">
        <v>46050.0</v>
      </c>
      <c r="C98" s="7" t="s">
        <v>1222</v>
      </c>
      <c r="D98" s="7" t="s">
        <v>114</v>
      </c>
      <c r="E98" s="7" t="s">
        <v>590</v>
      </c>
    </row>
    <row r="99">
      <c r="A99" s="7">
        <v>29.0</v>
      </c>
      <c r="B99" s="105">
        <v>46050.0</v>
      </c>
      <c r="C99" s="7" t="s">
        <v>1223</v>
      </c>
      <c r="D99" s="7" t="s">
        <v>966</v>
      </c>
      <c r="E99" s="7" t="s">
        <v>979</v>
      </c>
    </row>
    <row r="100">
      <c r="A100" s="7">
        <v>29.0</v>
      </c>
      <c r="B100" s="105">
        <v>46050.0</v>
      </c>
      <c r="C100" s="7" t="s">
        <v>230</v>
      </c>
      <c r="D100" s="7" t="s">
        <v>966</v>
      </c>
      <c r="E100" s="7" t="s">
        <v>979</v>
      </c>
    </row>
    <row r="101">
      <c r="A101" s="7">
        <v>29.0</v>
      </c>
      <c r="B101" s="105">
        <v>46050.0</v>
      </c>
      <c r="C101" s="7" t="s">
        <v>1224</v>
      </c>
      <c r="D101" s="7" t="s">
        <v>979</v>
      </c>
      <c r="E101" s="7" t="s">
        <v>966</v>
      </c>
    </row>
    <row r="102">
      <c r="A102" s="7">
        <v>30.0</v>
      </c>
      <c r="B102" s="105">
        <v>46051.0</v>
      </c>
      <c r="C102" s="7" t="s">
        <v>599</v>
      </c>
      <c r="D102" s="7" t="s">
        <v>590</v>
      </c>
      <c r="E102" s="7" t="s">
        <v>981</v>
      </c>
    </row>
    <row r="103">
      <c r="A103" s="7">
        <v>30.0</v>
      </c>
      <c r="B103" s="105">
        <v>46051.0</v>
      </c>
      <c r="C103" s="7" t="s">
        <v>1222</v>
      </c>
      <c r="D103" s="7" t="s">
        <v>981</v>
      </c>
      <c r="E103" s="7" t="s">
        <v>590</v>
      </c>
    </row>
    <row r="104">
      <c r="A104" s="7">
        <v>31.0</v>
      </c>
      <c r="B104" s="105">
        <v>46051.0</v>
      </c>
      <c r="C104" s="7" t="s">
        <v>442</v>
      </c>
      <c r="D104" s="7" t="s">
        <v>417</v>
      </c>
      <c r="E104" s="7" t="s">
        <v>979</v>
      </c>
    </row>
    <row r="105">
      <c r="A105" s="7">
        <v>31.0</v>
      </c>
      <c r="B105" s="105">
        <v>46051.0</v>
      </c>
      <c r="C105" s="7" t="s">
        <v>1225</v>
      </c>
      <c r="D105" s="7" t="s">
        <v>417</v>
      </c>
      <c r="E105" s="7" t="s">
        <v>979</v>
      </c>
    </row>
    <row r="106">
      <c r="A106" s="7">
        <v>31.0</v>
      </c>
      <c r="B106" s="105">
        <v>46051.0</v>
      </c>
      <c r="C106" s="7" t="s">
        <v>230</v>
      </c>
      <c r="D106" s="7" t="s">
        <v>979</v>
      </c>
      <c r="E106" s="7" t="s">
        <v>417</v>
      </c>
    </row>
    <row r="107">
      <c r="A107" s="7">
        <v>32.0</v>
      </c>
      <c r="B107" s="105">
        <v>46052.0</v>
      </c>
      <c r="C107" s="7" t="s">
        <v>1226</v>
      </c>
      <c r="D107" s="7" t="s">
        <v>590</v>
      </c>
      <c r="E107" s="7" t="s">
        <v>114</v>
      </c>
    </row>
    <row r="108">
      <c r="A108" s="7">
        <v>32.0</v>
      </c>
      <c r="B108" s="105">
        <v>46052.0</v>
      </c>
      <c r="C108" s="7" t="s">
        <v>1227</v>
      </c>
      <c r="D108" s="7" t="s">
        <v>114</v>
      </c>
      <c r="E108" s="7" t="s">
        <v>590</v>
      </c>
    </row>
    <row r="109">
      <c r="A109" s="7">
        <v>33.0</v>
      </c>
      <c r="B109" s="105">
        <v>46052.0</v>
      </c>
      <c r="C109" s="7" t="s">
        <v>309</v>
      </c>
      <c r="D109" s="7" t="s">
        <v>264</v>
      </c>
      <c r="E109" s="7" t="s">
        <v>114</v>
      </c>
    </row>
    <row r="110">
      <c r="A110" s="7">
        <v>33.0</v>
      </c>
      <c r="B110" s="105">
        <v>46052.0</v>
      </c>
      <c r="C110" s="7" t="s">
        <v>1228</v>
      </c>
      <c r="D110" s="7" t="s">
        <v>114</v>
      </c>
      <c r="E110" s="7" t="s">
        <v>264</v>
      </c>
    </row>
    <row r="111">
      <c r="A111" s="7">
        <v>34.0</v>
      </c>
      <c r="B111" s="105">
        <v>46052.0</v>
      </c>
      <c r="C111" s="7" t="s">
        <v>564</v>
      </c>
      <c r="D111" s="7" t="s">
        <v>957</v>
      </c>
      <c r="E111" s="7" t="s">
        <v>977</v>
      </c>
    </row>
    <row r="112">
      <c r="A112" s="7">
        <v>34.0</v>
      </c>
      <c r="B112" s="105">
        <v>46052.0</v>
      </c>
      <c r="C112" s="7" t="s">
        <v>1219</v>
      </c>
      <c r="D112" s="7" t="s">
        <v>977</v>
      </c>
      <c r="E112" s="7" t="s">
        <v>957</v>
      </c>
    </row>
    <row r="113">
      <c r="A113" s="7">
        <v>34.0</v>
      </c>
      <c r="B113" s="105">
        <v>46052.0</v>
      </c>
      <c r="C113" s="7" t="s">
        <v>1229</v>
      </c>
      <c r="D113" s="7" t="s">
        <v>977</v>
      </c>
      <c r="E113" s="7" t="s">
        <v>957</v>
      </c>
    </row>
    <row r="114">
      <c r="A114" s="7">
        <v>34.0</v>
      </c>
      <c r="B114" s="105">
        <v>46052.0</v>
      </c>
      <c r="C114" s="7" t="s">
        <v>1230</v>
      </c>
      <c r="D114" s="7" t="s">
        <v>977</v>
      </c>
      <c r="E114" s="7" t="s">
        <v>957</v>
      </c>
    </row>
    <row r="115">
      <c r="A115" s="7">
        <v>35.0</v>
      </c>
      <c r="B115" s="105">
        <v>46052.0</v>
      </c>
      <c r="C115" s="7" t="s">
        <v>576</v>
      </c>
      <c r="D115" s="7" t="s">
        <v>957</v>
      </c>
      <c r="E115" s="7" t="s">
        <v>979</v>
      </c>
    </row>
    <row r="116">
      <c r="A116" s="7">
        <v>35.0</v>
      </c>
      <c r="B116" s="105">
        <v>46052.0</v>
      </c>
      <c r="C116" s="7" t="s">
        <v>580</v>
      </c>
      <c r="D116" s="7" t="s">
        <v>957</v>
      </c>
      <c r="E116" s="7" t="s">
        <v>979</v>
      </c>
    </row>
    <row r="117">
      <c r="A117" s="7">
        <v>35.0</v>
      </c>
      <c r="B117" s="105">
        <v>46052.0</v>
      </c>
      <c r="C117" s="7" t="s">
        <v>108</v>
      </c>
      <c r="D117" s="7" t="s">
        <v>979</v>
      </c>
      <c r="E117" s="7" t="s">
        <v>957</v>
      </c>
    </row>
    <row r="118">
      <c r="A118" s="7">
        <v>35.0</v>
      </c>
      <c r="B118" s="105">
        <v>46052.0</v>
      </c>
      <c r="C118" s="7" t="s">
        <v>1219</v>
      </c>
      <c r="D118" s="7" t="s">
        <v>979</v>
      </c>
      <c r="E118" s="7" t="s">
        <v>957</v>
      </c>
    </row>
    <row r="119">
      <c r="A119" s="7">
        <v>35.0</v>
      </c>
      <c r="B119" s="105">
        <v>46052.0</v>
      </c>
      <c r="C119" s="7" t="s">
        <v>1231</v>
      </c>
      <c r="D119" s="7" t="s">
        <v>979</v>
      </c>
      <c r="E119" s="7" t="s">
        <v>957</v>
      </c>
    </row>
    <row r="120">
      <c r="A120" s="16">
        <v>36.0</v>
      </c>
      <c r="B120" s="105">
        <v>46056.0</v>
      </c>
      <c r="C120" s="16" t="s">
        <v>1232</v>
      </c>
      <c r="D120" s="16" t="s">
        <v>957</v>
      </c>
      <c r="E120" s="16" t="s">
        <v>981</v>
      </c>
    </row>
    <row r="121">
      <c r="A121" s="16">
        <v>36.0</v>
      </c>
      <c r="B121" s="105">
        <v>46056.0</v>
      </c>
      <c r="C121" s="16" t="s">
        <v>1233</v>
      </c>
      <c r="D121" s="16" t="s">
        <v>981</v>
      </c>
      <c r="E121" s="16" t="s">
        <v>957</v>
      </c>
    </row>
    <row r="122">
      <c r="A122" s="16">
        <v>36.0</v>
      </c>
      <c r="B122" s="105">
        <v>46056.0</v>
      </c>
      <c r="C122" s="16" t="s">
        <v>1234</v>
      </c>
      <c r="D122" s="16" t="s">
        <v>981</v>
      </c>
      <c r="E122" s="16" t="s">
        <v>957</v>
      </c>
    </row>
    <row r="123">
      <c r="A123" s="16">
        <v>37.0</v>
      </c>
      <c r="B123" s="105">
        <v>46056.0</v>
      </c>
      <c r="C123" s="16" t="s">
        <v>59</v>
      </c>
      <c r="D123" s="16" t="s">
        <v>11</v>
      </c>
      <c r="E123" s="16" t="s">
        <v>114</v>
      </c>
    </row>
    <row r="124">
      <c r="A124" s="16">
        <v>37.0</v>
      </c>
      <c r="B124" s="105">
        <v>46056.0</v>
      </c>
      <c r="C124" s="16" t="s">
        <v>1002</v>
      </c>
      <c r="D124" s="16" t="s">
        <v>114</v>
      </c>
      <c r="E124" s="16" t="s">
        <v>11</v>
      </c>
    </row>
    <row r="125">
      <c r="A125" s="16">
        <v>38.0</v>
      </c>
      <c r="B125" s="105">
        <v>46056.0</v>
      </c>
      <c r="C125" s="16" t="s">
        <v>1235</v>
      </c>
      <c r="D125" s="16" t="s">
        <v>981</v>
      </c>
      <c r="E125" s="16" t="s">
        <v>114</v>
      </c>
    </row>
    <row r="126">
      <c r="A126" s="16">
        <v>38.0</v>
      </c>
      <c r="B126" s="105">
        <v>46056.0</v>
      </c>
      <c r="C126" s="16" t="s">
        <v>1172</v>
      </c>
      <c r="D126" s="16" t="s">
        <v>114</v>
      </c>
      <c r="E126" s="16" t="s">
        <v>981</v>
      </c>
    </row>
    <row r="127">
      <c r="A127" s="7">
        <v>39.0</v>
      </c>
      <c r="B127" s="105">
        <v>46057.0</v>
      </c>
      <c r="C127" s="7" t="s">
        <v>1236</v>
      </c>
      <c r="D127" s="7" t="s">
        <v>114</v>
      </c>
      <c r="E127" s="7" t="s">
        <v>981</v>
      </c>
    </row>
    <row r="128">
      <c r="A128" s="7">
        <v>39.0</v>
      </c>
      <c r="B128" s="105">
        <v>46057.0</v>
      </c>
      <c r="C128" s="7" t="s">
        <v>363</v>
      </c>
      <c r="D128" s="7" t="s">
        <v>981</v>
      </c>
      <c r="E128" s="7" t="s">
        <v>114</v>
      </c>
    </row>
    <row r="129">
      <c r="A129" s="7">
        <v>40.0</v>
      </c>
      <c r="B129" s="105">
        <v>46057.0</v>
      </c>
      <c r="C129" s="7" t="s">
        <v>213</v>
      </c>
      <c r="D129" s="7" t="s">
        <v>977</v>
      </c>
      <c r="E129" s="7" t="s">
        <v>590</v>
      </c>
    </row>
    <row r="130">
      <c r="A130" s="7">
        <v>40.0</v>
      </c>
      <c r="B130" s="105">
        <v>46057.0</v>
      </c>
      <c r="C130" s="7" t="s">
        <v>1237</v>
      </c>
      <c r="D130" s="7" t="s">
        <v>590</v>
      </c>
      <c r="E130" s="7" t="s">
        <v>977</v>
      </c>
    </row>
    <row r="131">
      <c r="A131" s="7">
        <v>40.0</v>
      </c>
      <c r="B131" s="105">
        <v>46057.0</v>
      </c>
      <c r="C131" s="7" t="s">
        <v>591</v>
      </c>
      <c r="D131" s="7" t="s">
        <v>590</v>
      </c>
      <c r="E131" s="7" t="s">
        <v>977</v>
      </c>
    </row>
    <row r="132">
      <c r="A132" s="7">
        <v>40.0</v>
      </c>
      <c r="B132" s="105">
        <v>46057.0</v>
      </c>
      <c r="C132" s="7" t="s">
        <v>1238</v>
      </c>
      <c r="D132" s="7" t="s">
        <v>590</v>
      </c>
      <c r="E132" s="7" t="s">
        <v>977</v>
      </c>
    </row>
    <row r="133">
      <c r="A133" s="7">
        <v>41.0</v>
      </c>
      <c r="B133" s="105">
        <v>46059.0</v>
      </c>
      <c r="C133" s="7" t="s">
        <v>398</v>
      </c>
      <c r="D133" s="7" t="s">
        <v>966</v>
      </c>
      <c r="E133" s="7" t="s">
        <v>481</v>
      </c>
    </row>
    <row r="134">
      <c r="A134" s="7">
        <v>41.0</v>
      </c>
      <c r="B134" s="105">
        <v>46059.0</v>
      </c>
      <c r="C134" s="7" t="s">
        <v>1239</v>
      </c>
      <c r="D134" s="7" t="s">
        <v>966</v>
      </c>
      <c r="E134" s="7" t="s">
        <v>481</v>
      </c>
    </row>
    <row r="135">
      <c r="A135" s="7">
        <v>41.0</v>
      </c>
      <c r="B135" s="105">
        <v>46059.0</v>
      </c>
      <c r="C135" s="7" t="s">
        <v>1234</v>
      </c>
      <c r="D135" s="7" t="s">
        <v>966</v>
      </c>
      <c r="E135" s="7" t="s">
        <v>481</v>
      </c>
    </row>
    <row r="136">
      <c r="A136" s="7">
        <v>41.0</v>
      </c>
      <c r="B136" s="105">
        <v>46059.0</v>
      </c>
      <c r="C136" s="7" t="s">
        <v>1198</v>
      </c>
      <c r="D136" s="7" t="s">
        <v>481</v>
      </c>
      <c r="E136" s="7" t="s">
        <v>966</v>
      </c>
    </row>
    <row r="137">
      <c r="A137" s="7">
        <v>41.0</v>
      </c>
      <c r="B137" s="105">
        <v>46059.0</v>
      </c>
      <c r="C137" s="7" t="s">
        <v>1239</v>
      </c>
      <c r="D137" s="7" t="s">
        <v>481</v>
      </c>
      <c r="E137" s="7" t="s">
        <v>966</v>
      </c>
    </row>
    <row r="138">
      <c r="A138" s="7">
        <v>42.0</v>
      </c>
      <c r="B138" s="105">
        <v>46059.0</v>
      </c>
      <c r="C138" s="7" t="s">
        <v>1240</v>
      </c>
      <c r="D138" s="7" t="s">
        <v>981</v>
      </c>
      <c r="E138" s="7" t="s">
        <v>481</v>
      </c>
    </row>
    <row r="139">
      <c r="A139" s="7">
        <v>42.0</v>
      </c>
      <c r="B139" s="105">
        <v>46059.0</v>
      </c>
      <c r="C139" s="7" t="s">
        <v>1241</v>
      </c>
      <c r="D139" s="7" t="s">
        <v>481</v>
      </c>
      <c r="E139" s="7" t="s">
        <v>981</v>
      </c>
    </row>
    <row r="140">
      <c r="A140" s="7">
        <v>43.0</v>
      </c>
      <c r="B140" s="105">
        <v>46062.0</v>
      </c>
      <c r="C140" s="7" t="s">
        <v>554</v>
      </c>
      <c r="D140" s="7" t="s">
        <v>981</v>
      </c>
      <c r="E140" s="7" t="s">
        <v>68</v>
      </c>
    </row>
    <row r="141">
      <c r="A141" s="7">
        <v>43.0</v>
      </c>
      <c r="B141" s="105">
        <v>46062.0</v>
      </c>
      <c r="C141" s="7" t="s">
        <v>1242</v>
      </c>
      <c r="D141" s="7" t="s">
        <v>981</v>
      </c>
      <c r="E141" s="7" t="s">
        <v>68</v>
      </c>
    </row>
    <row r="142">
      <c r="A142" s="7">
        <v>43.0</v>
      </c>
      <c r="B142" s="105">
        <v>46062.0</v>
      </c>
      <c r="C142" s="7" t="s">
        <v>111</v>
      </c>
      <c r="D142" s="7" t="s">
        <v>68</v>
      </c>
      <c r="E142" s="7" t="s">
        <v>981</v>
      </c>
    </row>
    <row r="143">
      <c r="A143" s="7">
        <v>43.0</v>
      </c>
      <c r="B143" s="105">
        <v>46062.0</v>
      </c>
      <c r="C143" s="7" t="s">
        <v>1242</v>
      </c>
      <c r="D143" s="7" t="s">
        <v>68</v>
      </c>
      <c r="E143" s="7" t="s">
        <v>981</v>
      </c>
    </row>
    <row r="144">
      <c r="A144" s="7">
        <v>43.0</v>
      </c>
      <c r="B144" s="105">
        <v>46062.0</v>
      </c>
      <c r="C144" s="7" t="s">
        <v>1234</v>
      </c>
      <c r="D144" s="7" t="s">
        <v>68</v>
      </c>
      <c r="E144" s="7" t="s">
        <v>981</v>
      </c>
    </row>
    <row r="145">
      <c r="A145" s="7">
        <v>44.0</v>
      </c>
      <c r="B145" s="105">
        <v>46063.0</v>
      </c>
      <c r="C145" s="7" t="s">
        <v>1044</v>
      </c>
      <c r="D145" s="7" t="s">
        <v>264</v>
      </c>
      <c r="E145" s="7" t="s">
        <v>981</v>
      </c>
    </row>
    <row r="146">
      <c r="A146" s="7">
        <v>44.0</v>
      </c>
      <c r="B146" s="105">
        <v>46063.0</v>
      </c>
      <c r="C146" s="7" t="s">
        <v>1243</v>
      </c>
      <c r="D146" s="7" t="s">
        <v>981</v>
      </c>
      <c r="E146" s="7" t="s">
        <v>264</v>
      </c>
    </row>
    <row r="147">
      <c r="A147" s="7">
        <v>44.0</v>
      </c>
      <c r="B147" s="105">
        <v>46063.0</v>
      </c>
      <c r="C147" s="7" t="s">
        <v>1244</v>
      </c>
      <c r="D147" s="7" t="s">
        <v>981</v>
      </c>
      <c r="E147" s="7" t="s">
        <v>264</v>
      </c>
    </row>
    <row r="148">
      <c r="A148" s="7">
        <v>45.0</v>
      </c>
      <c r="B148" s="105">
        <v>46065.0</v>
      </c>
      <c r="C148" s="7" t="s">
        <v>1245</v>
      </c>
      <c r="D148" s="7" t="s">
        <v>981</v>
      </c>
      <c r="E148" s="7" t="s">
        <v>264</v>
      </c>
    </row>
    <row r="149">
      <c r="A149" s="7">
        <v>45.0</v>
      </c>
      <c r="B149" s="105">
        <v>46065.0</v>
      </c>
      <c r="C149" s="7" t="s">
        <v>992</v>
      </c>
      <c r="D149" s="7" t="s">
        <v>264</v>
      </c>
      <c r="E149" s="7" t="s">
        <v>981</v>
      </c>
    </row>
    <row r="150">
      <c r="A150" s="16">
        <v>46.0</v>
      </c>
      <c r="B150" s="105">
        <v>46067.0</v>
      </c>
      <c r="C150" s="16" t="s">
        <v>1246</v>
      </c>
      <c r="D150" s="16" t="s">
        <v>981</v>
      </c>
      <c r="E150" s="16" t="s">
        <v>114</v>
      </c>
    </row>
    <row r="151">
      <c r="A151" s="16">
        <v>46.0</v>
      </c>
      <c r="B151" s="105">
        <v>46067.0</v>
      </c>
      <c r="C151" s="16" t="s">
        <v>130</v>
      </c>
      <c r="D151" s="16" t="s">
        <v>114</v>
      </c>
      <c r="E151" s="16" t="s">
        <v>981</v>
      </c>
    </row>
    <row r="152">
      <c r="A152" s="16">
        <v>47.0</v>
      </c>
      <c r="B152" s="105">
        <v>46067.0</v>
      </c>
      <c r="C152" s="16" t="s">
        <v>1247</v>
      </c>
      <c r="D152" s="16" t="s">
        <v>481</v>
      </c>
      <c r="E152" s="16" t="s">
        <v>981</v>
      </c>
    </row>
    <row r="153">
      <c r="A153" s="16">
        <v>47.0</v>
      </c>
      <c r="B153" s="105">
        <v>46067.0</v>
      </c>
      <c r="C153" s="16" t="s">
        <v>1248</v>
      </c>
      <c r="D153" s="16" t="s">
        <v>481</v>
      </c>
      <c r="E153" s="16" t="s">
        <v>981</v>
      </c>
    </row>
    <row r="154">
      <c r="A154" s="16">
        <v>47.0</v>
      </c>
      <c r="B154" s="105">
        <v>46067.0</v>
      </c>
      <c r="C154" s="16" t="s">
        <v>1249</v>
      </c>
      <c r="D154" s="16" t="s">
        <v>981</v>
      </c>
      <c r="E154" s="16" t="s">
        <v>481</v>
      </c>
    </row>
    <row r="155">
      <c r="A155" s="16">
        <v>48.0</v>
      </c>
      <c r="B155" s="105">
        <v>46068.0</v>
      </c>
      <c r="C155" s="16" t="s">
        <v>599</v>
      </c>
      <c r="D155" s="16" t="s">
        <v>981</v>
      </c>
      <c r="E155" s="16" t="s">
        <v>114</v>
      </c>
    </row>
    <row r="156">
      <c r="A156" s="16">
        <v>48.0</v>
      </c>
      <c r="B156" s="105">
        <v>46068.0</v>
      </c>
      <c r="C156" s="16" t="s">
        <v>125</v>
      </c>
      <c r="D156" s="16" t="s">
        <v>114</v>
      </c>
      <c r="E156" s="16" t="s">
        <v>981</v>
      </c>
    </row>
    <row r="157">
      <c r="A157" s="7">
        <v>49.0</v>
      </c>
      <c r="B157" s="105">
        <v>46071.0</v>
      </c>
      <c r="C157" s="7" t="s">
        <v>1250</v>
      </c>
      <c r="D157" s="7" t="s">
        <v>481</v>
      </c>
      <c r="E157" s="7" t="s">
        <v>264</v>
      </c>
    </row>
    <row r="158">
      <c r="A158" s="7">
        <v>49.0</v>
      </c>
      <c r="B158" s="105">
        <v>46071.0</v>
      </c>
      <c r="C158" s="7" t="s">
        <v>491</v>
      </c>
      <c r="D158" s="7" t="s">
        <v>481</v>
      </c>
      <c r="E158" s="7" t="s">
        <v>264</v>
      </c>
    </row>
    <row r="159">
      <c r="A159" s="7">
        <v>49.0</v>
      </c>
      <c r="B159" s="105">
        <v>46071.0</v>
      </c>
      <c r="C159" s="7" t="s">
        <v>199</v>
      </c>
      <c r="D159" s="7" t="s">
        <v>264</v>
      </c>
      <c r="E159" s="7" t="s">
        <v>481</v>
      </c>
    </row>
    <row r="160">
      <c r="A160" s="7">
        <v>49.0</v>
      </c>
      <c r="B160" s="105">
        <v>46071.0</v>
      </c>
      <c r="C160" s="7" t="s">
        <v>1251</v>
      </c>
      <c r="D160" s="7" t="s">
        <v>264</v>
      </c>
      <c r="E160" s="7" t="s">
        <v>481</v>
      </c>
    </row>
    <row r="161">
      <c r="A161" s="7">
        <v>50.0</v>
      </c>
      <c r="B161" s="105">
        <v>46072.0</v>
      </c>
      <c r="C161" s="7" t="s">
        <v>36</v>
      </c>
      <c r="D161" s="7" t="s">
        <v>11</v>
      </c>
      <c r="E161" s="7" t="s">
        <v>264</v>
      </c>
    </row>
    <row r="162">
      <c r="A162" s="7">
        <v>50.0</v>
      </c>
      <c r="B162" s="105">
        <v>46072.0</v>
      </c>
      <c r="C162" s="7" t="s">
        <v>318</v>
      </c>
      <c r="D162" s="7" t="s">
        <v>264</v>
      </c>
      <c r="E162" s="7" t="s">
        <v>11</v>
      </c>
    </row>
    <row r="163">
      <c r="A163" s="7">
        <v>50.0</v>
      </c>
      <c r="B163" s="105">
        <v>46072.0</v>
      </c>
      <c r="C163" s="7" t="s">
        <v>1252</v>
      </c>
      <c r="D163" s="7" t="s">
        <v>264</v>
      </c>
      <c r="E163" s="7" t="s">
        <v>11</v>
      </c>
    </row>
    <row r="164">
      <c r="A164" s="34">
        <v>50.0</v>
      </c>
      <c r="B164" s="106">
        <v>46072.0</v>
      </c>
      <c r="C164" s="34" t="s">
        <v>1253</v>
      </c>
      <c r="D164" s="34" t="s">
        <v>11</v>
      </c>
      <c r="E164" s="34" t="s">
        <v>264</v>
      </c>
      <c r="F164" s="34" t="s">
        <v>1254</v>
      </c>
    </row>
    <row r="165">
      <c r="A165" s="7">
        <v>51.0</v>
      </c>
      <c r="B165" s="106">
        <v>46072.0</v>
      </c>
      <c r="C165" s="7" t="s">
        <v>168</v>
      </c>
      <c r="D165" s="7" t="s">
        <v>974</v>
      </c>
      <c r="E165" s="7" t="s">
        <v>590</v>
      </c>
    </row>
    <row r="166">
      <c r="A166" s="7">
        <v>51.0</v>
      </c>
      <c r="B166" s="106">
        <v>46072.0</v>
      </c>
      <c r="C166" s="7" t="s">
        <v>1255</v>
      </c>
      <c r="D166" s="7" t="s">
        <v>590</v>
      </c>
      <c r="E166" s="7" t="s">
        <v>417</v>
      </c>
    </row>
    <row r="167">
      <c r="A167" s="7">
        <v>51.0</v>
      </c>
      <c r="B167" s="106">
        <v>46072.0</v>
      </c>
      <c r="C167" s="7" t="s">
        <v>1256</v>
      </c>
      <c r="D167" s="7" t="s">
        <v>590</v>
      </c>
      <c r="E167" s="7" t="s">
        <v>974</v>
      </c>
    </row>
    <row r="168">
      <c r="B168" s="105"/>
      <c r="D168" s="23"/>
      <c r="E168" s="23"/>
    </row>
    <row r="169">
      <c r="B169" s="105"/>
      <c r="D169" s="23"/>
      <c r="E169" s="23"/>
    </row>
    <row r="170">
      <c r="D170" s="23"/>
      <c r="E170" s="23"/>
    </row>
    <row r="171">
      <c r="D171" s="23"/>
      <c r="E171" s="23"/>
    </row>
    <row r="172">
      <c r="D172" s="23"/>
      <c r="E172" s="23"/>
    </row>
    <row r="173">
      <c r="D173" s="23"/>
      <c r="E173" s="23"/>
    </row>
    <row r="174">
      <c r="D174" s="23"/>
      <c r="E174" s="23"/>
    </row>
    <row r="175">
      <c r="D175" s="23"/>
      <c r="E175" s="23"/>
    </row>
    <row r="176">
      <c r="D176" s="23"/>
      <c r="E176" s="23"/>
    </row>
    <row r="177">
      <c r="D177" s="23"/>
      <c r="E177" s="23"/>
    </row>
    <row r="178">
      <c r="D178" s="23"/>
      <c r="E178" s="23"/>
    </row>
    <row r="179">
      <c r="D179" s="23"/>
      <c r="E179" s="23"/>
    </row>
    <row r="180">
      <c r="D180" s="23"/>
      <c r="E180" s="23"/>
    </row>
    <row r="181">
      <c r="D181" s="23"/>
      <c r="E181" s="23"/>
    </row>
    <row r="182">
      <c r="D182" s="23"/>
      <c r="E182" s="23"/>
    </row>
    <row r="183">
      <c r="D183" s="23"/>
      <c r="E183" s="23"/>
    </row>
    <row r="184">
      <c r="D184" s="23"/>
      <c r="E184" s="23"/>
    </row>
    <row r="185">
      <c r="D185" s="23"/>
      <c r="E185" s="23"/>
    </row>
    <row r="186">
      <c r="D186" s="23"/>
      <c r="E186" s="23"/>
    </row>
    <row r="187">
      <c r="D187" s="23"/>
      <c r="E187" s="23"/>
    </row>
    <row r="188">
      <c r="D188" s="23"/>
      <c r="E188" s="23"/>
    </row>
    <row r="189">
      <c r="D189" s="23"/>
      <c r="E189" s="23"/>
    </row>
    <row r="190">
      <c r="D190" s="23"/>
      <c r="E190" s="23"/>
    </row>
    <row r="191">
      <c r="D191" s="23"/>
      <c r="E191" s="23"/>
    </row>
    <row r="192">
      <c r="D192" s="23"/>
      <c r="E192" s="23"/>
    </row>
    <row r="193">
      <c r="D193" s="23"/>
      <c r="E193" s="23"/>
    </row>
    <row r="194">
      <c r="D194" s="23"/>
      <c r="E194" s="23"/>
    </row>
    <row r="195">
      <c r="D195" s="23"/>
      <c r="E195" s="23"/>
    </row>
    <row r="196">
      <c r="D196" s="23"/>
      <c r="E196" s="23"/>
    </row>
    <row r="197">
      <c r="D197" s="23"/>
      <c r="E197" s="23"/>
    </row>
    <row r="198">
      <c r="D198" s="23"/>
      <c r="E198" s="23"/>
    </row>
    <row r="199">
      <c r="D199" s="23"/>
      <c r="E199" s="23"/>
    </row>
    <row r="200">
      <c r="D200" s="23"/>
      <c r="E200" s="23"/>
    </row>
    <row r="201">
      <c r="D201" s="23"/>
      <c r="E201" s="23"/>
    </row>
    <row r="202">
      <c r="D202" s="23"/>
      <c r="E202" s="23"/>
    </row>
    <row r="203">
      <c r="D203" s="23"/>
      <c r="E203" s="23"/>
    </row>
    <row r="204">
      <c r="D204" s="23"/>
      <c r="E204" s="23"/>
    </row>
    <row r="205">
      <c r="D205" s="23"/>
      <c r="E205" s="23"/>
    </row>
    <row r="206">
      <c r="D206" s="23"/>
      <c r="E206" s="23"/>
    </row>
    <row r="207">
      <c r="D207" s="23"/>
      <c r="E207" s="23"/>
    </row>
    <row r="208">
      <c r="D208" s="23"/>
      <c r="E208" s="23"/>
    </row>
    <row r="209">
      <c r="D209" s="23"/>
      <c r="E209" s="23"/>
    </row>
    <row r="210">
      <c r="D210" s="23"/>
      <c r="E210" s="23"/>
    </row>
    <row r="211">
      <c r="D211" s="23"/>
      <c r="E211" s="23"/>
    </row>
    <row r="212">
      <c r="D212" s="23"/>
      <c r="E212" s="23"/>
    </row>
    <row r="213">
      <c r="D213" s="23"/>
      <c r="E213" s="23"/>
    </row>
    <row r="214">
      <c r="D214" s="23"/>
      <c r="E214" s="23"/>
    </row>
    <row r="215">
      <c r="D215" s="23"/>
      <c r="E215" s="23"/>
    </row>
    <row r="216">
      <c r="D216" s="23"/>
      <c r="E216" s="23"/>
    </row>
    <row r="217">
      <c r="D217" s="23"/>
      <c r="E217" s="23"/>
    </row>
    <row r="218">
      <c r="D218" s="23"/>
      <c r="E218" s="23"/>
    </row>
    <row r="219">
      <c r="D219" s="23"/>
      <c r="E219" s="23"/>
    </row>
    <row r="220">
      <c r="D220" s="23"/>
      <c r="E220" s="23"/>
    </row>
    <row r="221">
      <c r="D221" s="23"/>
      <c r="E221" s="23"/>
    </row>
    <row r="222">
      <c r="D222" s="23"/>
      <c r="E222" s="23"/>
    </row>
    <row r="223">
      <c r="D223" s="23"/>
      <c r="E223" s="23"/>
    </row>
    <row r="224">
      <c r="D224" s="23"/>
      <c r="E224" s="23"/>
    </row>
    <row r="225">
      <c r="D225" s="23"/>
      <c r="E225" s="23"/>
    </row>
    <row r="226">
      <c r="D226" s="23"/>
      <c r="E226" s="23"/>
    </row>
    <row r="227">
      <c r="D227" s="23"/>
      <c r="E227" s="23"/>
    </row>
    <row r="228">
      <c r="D228" s="23"/>
      <c r="E228" s="23"/>
    </row>
    <row r="229">
      <c r="D229" s="23"/>
      <c r="E229" s="23"/>
    </row>
    <row r="230">
      <c r="D230" s="23"/>
      <c r="E230" s="23"/>
    </row>
    <row r="231">
      <c r="D231" s="23"/>
      <c r="E231" s="23"/>
    </row>
    <row r="232">
      <c r="D232" s="23"/>
      <c r="E232" s="23"/>
    </row>
    <row r="233">
      <c r="D233" s="23"/>
      <c r="E233" s="23"/>
    </row>
    <row r="234">
      <c r="D234" s="23"/>
      <c r="E234" s="23"/>
    </row>
    <row r="235">
      <c r="D235" s="23"/>
      <c r="E235" s="23"/>
    </row>
    <row r="236">
      <c r="D236" s="23"/>
      <c r="E236" s="23"/>
    </row>
    <row r="237">
      <c r="D237" s="23"/>
      <c r="E237" s="23"/>
    </row>
    <row r="238">
      <c r="D238" s="23"/>
      <c r="E238" s="23"/>
    </row>
    <row r="239">
      <c r="D239" s="23"/>
      <c r="E239" s="23"/>
    </row>
    <row r="240">
      <c r="D240" s="23"/>
      <c r="E240" s="23"/>
    </row>
    <row r="241">
      <c r="D241" s="23"/>
      <c r="E241" s="23"/>
    </row>
    <row r="242">
      <c r="D242" s="23"/>
      <c r="E242" s="23"/>
    </row>
    <row r="243">
      <c r="D243" s="23"/>
      <c r="E243" s="23"/>
    </row>
    <row r="244">
      <c r="D244" s="23"/>
      <c r="E244" s="23"/>
    </row>
    <row r="245">
      <c r="D245" s="23"/>
      <c r="E245" s="23"/>
    </row>
    <row r="246">
      <c r="D246" s="23"/>
      <c r="E246" s="23"/>
    </row>
    <row r="247">
      <c r="D247" s="23"/>
      <c r="E247" s="23"/>
    </row>
    <row r="248">
      <c r="D248" s="23"/>
      <c r="E248" s="23"/>
    </row>
    <row r="249">
      <c r="D249" s="23"/>
      <c r="E249" s="23"/>
    </row>
    <row r="250">
      <c r="D250" s="23"/>
      <c r="E250" s="23"/>
    </row>
    <row r="251">
      <c r="D251" s="23"/>
      <c r="E251" s="23"/>
    </row>
    <row r="252">
      <c r="D252" s="23"/>
      <c r="E252" s="23"/>
    </row>
    <row r="253">
      <c r="D253" s="23"/>
      <c r="E253" s="23"/>
    </row>
    <row r="254">
      <c r="D254" s="23"/>
      <c r="E254" s="23"/>
    </row>
    <row r="255">
      <c r="D255" s="23"/>
      <c r="E255" s="23"/>
    </row>
    <row r="256">
      <c r="D256" s="23"/>
      <c r="E256" s="23"/>
    </row>
    <row r="257">
      <c r="D257" s="23"/>
      <c r="E257" s="23"/>
    </row>
    <row r="258">
      <c r="D258" s="23"/>
      <c r="E258" s="23"/>
    </row>
    <row r="259">
      <c r="D259" s="23"/>
      <c r="E259" s="23"/>
    </row>
    <row r="260">
      <c r="D260" s="23"/>
      <c r="E260" s="23"/>
    </row>
    <row r="261">
      <c r="D261" s="23"/>
      <c r="E261" s="23"/>
    </row>
    <row r="262">
      <c r="D262" s="23"/>
      <c r="E262" s="23"/>
    </row>
    <row r="263">
      <c r="D263" s="23"/>
      <c r="E263" s="23"/>
    </row>
    <row r="264">
      <c r="D264" s="23"/>
      <c r="E264" s="23"/>
    </row>
    <row r="265">
      <c r="D265" s="23"/>
      <c r="E265" s="23"/>
    </row>
    <row r="266">
      <c r="D266" s="23"/>
      <c r="E266" s="23"/>
    </row>
    <row r="267">
      <c r="D267" s="23"/>
      <c r="E267" s="23"/>
    </row>
    <row r="268">
      <c r="D268" s="23"/>
      <c r="E268" s="23"/>
    </row>
    <row r="269">
      <c r="D269" s="23"/>
      <c r="E269" s="23"/>
    </row>
    <row r="270">
      <c r="D270" s="23"/>
      <c r="E270" s="23"/>
    </row>
    <row r="271">
      <c r="D271" s="23"/>
      <c r="E271" s="23"/>
    </row>
    <row r="272">
      <c r="D272" s="23"/>
      <c r="E272" s="23"/>
    </row>
    <row r="273">
      <c r="D273" s="23"/>
      <c r="E273" s="23"/>
    </row>
    <row r="274">
      <c r="D274" s="23"/>
      <c r="E274" s="23"/>
    </row>
    <row r="275">
      <c r="D275" s="23"/>
      <c r="E275" s="23"/>
    </row>
    <row r="276">
      <c r="D276" s="23"/>
      <c r="E276" s="23"/>
    </row>
    <row r="277">
      <c r="D277" s="23"/>
      <c r="E277" s="23"/>
    </row>
    <row r="278">
      <c r="D278" s="23"/>
      <c r="E278" s="23"/>
    </row>
    <row r="279">
      <c r="D279" s="23"/>
      <c r="E279" s="23"/>
    </row>
    <row r="280">
      <c r="D280" s="23"/>
      <c r="E280" s="23"/>
    </row>
    <row r="281">
      <c r="D281" s="23"/>
      <c r="E281" s="23"/>
    </row>
    <row r="282">
      <c r="D282" s="23"/>
      <c r="E282" s="23"/>
    </row>
    <row r="283">
      <c r="D283" s="23"/>
      <c r="E283" s="23"/>
    </row>
    <row r="284">
      <c r="D284" s="23"/>
      <c r="E284" s="23"/>
    </row>
    <row r="285">
      <c r="D285" s="23"/>
      <c r="E285" s="23"/>
    </row>
    <row r="286">
      <c r="D286" s="23"/>
      <c r="E286" s="23"/>
    </row>
    <row r="287">
      <c r="D287" s="23"/>
      <c r="E287" s="23"/>
    </row>
    <row r="288">
      <c r="D288" s="23"/>
      <c r="E288" s="23"/>
    </row>
    <row r="289">
      <c r="D289" s="23"/>
      <c r="E289" s="23"/>
    </row>
    <row r="290">
      <c r="D290" s="23"/>
      <c r="E290" s="23"/>
    </row>
    <row r="291">
      <c r="D291" s="23"/>
      <c r="E291" s="23"/>
    </row>
    <row r="292">
      <c r="D292" s="23"/>
      <c r="E292" s="23"/>
    </row>
    <row r="293">
      <c r="D293" s="23"/>
      <c r="E293" s="23"/>
    </row>
    <row r="294">
      <c r="D294" s="23"/>
      <c r="E294" s="23"/>
    </row>
    <row r="295">
      <c r="D295" s="23"/>
      <c r="E295" s="23"/>
    </row>
    <row r="296">
      <c r="D296" s="23"/>
      <c r="E296" s="23"/>
    </row>
    <row r="297">
      <c r="D297" s="23"/>
      <c r="E297" s="23"/>
    </row>
    <row r="298">
      <c r="D298" s="23"/>
      <c r="E298" s="23"/>
    </row>
    <row r="299">
      <c r="D299" s="23"/>
      <c r="E299" s="23"/>
    </row>
    <row r="300">
      <c r="D300" s="23"/>
      <c r="E300" s="23"/>
    </row>
    <row r="301">
      <c r="D301" s="23"/>
      <c r="E301" s="23"/>
    </row>
    <row r="302">
      <c r="D302" s="23"/>
      <c r="E302" s="23"/>
    </row>
    <row r="303">
      <c r="D303" s="23"/>
      <c r="E303" s="23"/>
    </row>
    <row r="304">
      <c r="D304" s="23"/>
      <c r="E304" s="23"/>
    </row>
    <row r="305">
      <c r="D305" s="23"/>
      <c r="E305" s="23"/>
    </row>
    <row r="306">
      <c r="D306" s="23"/>
      <c r="E306" s="23"/>
    </row>
    <row r="307">
      <c r="D307" s="23"/>
      <c r="E307" s="23"/>
    </row>
    <row r="308">
      <c r="D308" s="23"/>
      <c r="E308" s="23"/>
    </row>
    <row r="309">
      <c r="D309" s="23"/>
      <c r="E309" s="23"/>
    </row>
    <row r="310">
      <c r="D310" s="23"/>
      <c r="E310" s="23"/>
    </row>
    <row r="311">
      <c r="D311" s="23"/>
      <c r="E311" s="23"/>
    </row>
    <row r="312">
      <c r="D312" s="23"/>
      <c r="E312" s="23"/>
    </row>
    <row r="313">
      <c r="D313" s="23"/>
      <c r="E313" s="23"/>
    </row>
    <row r="314">
      <c r="D314" s="23"/>
      <c r="E314" s="23"/>
    </row>
    <row r="315">
      <c r="D315" s="23"/>
      <c r="E315" s="23"/>
    </row>
    <row r="316">
      <c r="D316" s="23"/>
      <c r="E316" s="23"/>
    </row>
    <row r="317">
      <c r="D317" s="23"/>
      <c r="E317" s="23"/>
    </row>
    <row r="318">
      <c r="D318" s="23"/>
      <c r="E318" s="23"/>
    </row>
    <row r="319">
      <c r="D319" s="23"/>
      <c r="E319" s="23"/>
    </row>
    <row r="320">
      <c r="D320" s="23"/>
      <c r="E320" s="23"/>
    </row>
    <row r="321">
      <c r="D321" s="23"/>
      <c r="E321" s="23"/>
    </row>
    <row r="322">
      <c r="D322" s="23"/>
      <c r="E322" s="23"/>
    </row>
    <row r="323">
      <c r="D323" s="23"/>
      <c r="E323" s="23"/>
    </row>
    <row r="324">
      <c r="D324" s="23"/>
      <c r="E324" s="23"/>
    </row>
    <row r="325">
      <c r="D325" s="23"/>
      <c r="E325" s="23"/>
    </row>
    <row r="326">
      <c r="D326" s="23"/>
      <c r="E326" s="23"/>
    </row>
    <row r="327">
      <c r="D327" s="23"/>
      <c r="E327" s="23"/>
    </row>
    <row r="328">
      <c r="D328" s="23"/>
      <c r="E328" s="23"/>
    </row>
    <row r="329">
      <c r="D329" s="23"/>
      <c r="E329" s="23"/>
    </row>
    <row r="330">
      <c r="D330" s="23"/>
      <c r="E330" s="23"/>
    </row>
    <row r="331">
      <c r="D331" s="23"/>
      <c r="E331" s="23"/>
    </row>
    <row r="332">
      <c r="D332" s="23"/>
      <c r="E332" s="23"/>
    </row>
    <row r="333">
      <c r="D333" s="23"/>
      <c r="E333" s="23"/>
    </row>
    <row r="334">
      <c r="D334" s="23"/>
      <c r="E334" s="23"/>
    </row>
    <row r="335">
      <c r="D335" s="23"/>
      <c r="E335" s="23"/>
    </row>
    <row r="336">
      <c r="D336" s="23"/>
      <c r="E336" s="23"/>
    </row>
    <row r="337">
      <c r="D337" s="23"/>
      <c r="E337" s="23"/>
    </row>
    <row r="338">
      <c r="D338" s="23"/>
      <c r="E338" s="23"/>
    </row>
    <row r="339">
      <c r="D339" s="23"/>
      <c r="E339" s="23"/>
    </row>
    <row r="340">
      <c r="D340" s="23"/>
      <c r="E340" s="23"/>
    </row>
    <row r="341">
      <c r="D341" s="23"/>
      <c r="E341" s="23"/>
    </row>
    <row r="342">
      <c r="D342" s="23"/>
      <c r="E342" s="23"/>
    </row>
    <row r="343">
      <c r="D343" s="23"/>
      <c r="E343" s="23"/>
    </row>
    <row r="344">
      <c r="D344" s="23"/>
      <c r="E344" s="23"/>
    </row>
    <row r="345">
      <c r="D345" s="23"/>
      <c r="E345" s="23"/>
    </row>
    <row r="346">
      <c r="D346" s="23"/>
      <c r="E346" s="23"/>
    </row>
    <row r="347">
      <c r="D347" s="23"/>
      <c r="E347" s="23"/>
    </row>
    <row r="348">
      <c r="D348" s="23"/>
      <c r="E348" s="23"/>
    </row>
    <row r="349">
      <c r="D349" s="23"/>
      <c r="E349" s="23"/>
    </row>
    <row r="350">
      <c r="D350" s="23"/>
      <c r="E350" s="23"/>
    </row>
    <row r="351">
      <c r="D351" s="23"/>
      <c r="E351" s="23"/>
    </row>
    <row r="352">
      <c r="D352" s="23"/>
      <c r="E352" s="23"/>
    </row>
    <row r="353">
      <c r="D353" s="23"/>
      <c r="E353" s="23"/>
    </row>
    <row r="354">
      <c r="D354" s="23"/>
      <c r="E354" s="23"/>
    </row>
    <row r="355">
      <c r="D355" s="23"/>
      <c r="E355" s="23"/>
    </row>
    <row r="356">
      <c r="D356" s="23"/>
      <c r="E356" s="23"/>
    </row>
    <row r="357">
      <c r="D357" s="23"/>
      <c r="E357" s="23"/>
    </row>
    <row r="358">
      <c r="D358" s="23"/>
      <c r="E358" s="23"/>
    </row>
    <row r="359">
      <c r="D359" s="23"/>
      <c r="E359" s="23"/>
    </row>
    <row r="360">
      <c r="D360" s="23"/>
      <c r="E360" s="23"/>
    </row>
    <row r="361">
      <c r="D361" s="23"/>
      <c r="E361" s="23"/>
    </row>
    <row r="362">
      <c r="D362" s="23"/>
      <c r="E362" s="23"/>
    </row>
    <row r="363">
      <c r="D363" s="23"/>
      <c r="E363" s="23"/>
    </row>
    <row r="364">
      <c r="D364" s="23"/>
      <c r="E364" s="23"/>
    </row>
    <row r="365">
      <c r="D365" s="23"/>
      <c r="E365" s="23"/>
    </row>
    <row r="366">
      <c r="D366" s="23"/>
      <c r="E366" s="23"/>
    </row>
    <row r="367">
      <c r="D367" s="23"/>
      <c r="E367" s="23"/>
    </row>
    <row r="368">
      <c r="D368" s="23"/>
      <c r="E368" s="23"/>
    </row>
    <row r="369">
      <c r="D369" s="23"/>
      <c r="E369" s="23"/>
    </row>
    <row r="370">
      <c r="D370" s="23"/>
      <c r="E370" s="23"/>
    </row>
    <row r="371">
      <c r="D371" s="23"/>
      <c r="E371" s="23"/>
    </row>
    <row r="372">
      <c r="D372" s="23"/>
      <c r="E372" s="23"/>
    </row>
    <row r="373">
      <c r="D373" s="23"/>
      <c r="E373" s="23"/>
    </row>
    <row r="374">
      <c r="D374" s="23"/>
      <c r="E374" s="23"/>
    </row>
    <row r="375">
      <c r="D375" s="23"/>
      <c r="E375" s="23"/>
    </row>
    <row r="376">
      <c r="D376" s="23"/>
      <c r="E376" s="23"/>
    </row>
    <row r="377">
      <c r="D377" s="23"/>
      <c r="E377" s="23"/>
    </row>
    <row r="378">
      <c r="D378" s="23"/>
      <c r="E378" s="23"/>
    </row>
    <row r="379">
      <c r="D379" s="23"/>
      <c r="E379" s="23"/>
    </row>
    <row r="380">
      <c r="D380" s="23"/>
      <c r="E380" s="23"/>
    </row>
    <row r="381">
      <c r="D381" s="23"/>
      <c r="E381" s="23"/>
    </row>
    <row r="382">
      <c r="D382" s="23"/>
      <c r="E382" s="23"/>
    </row>
    <row r="383">
      <c r="D383" s="23"/>
      <c r="E383" s="23"/>
    </row>
    <row r="384">
      <c r="D384" s="23"/>
      <c r="E384" s="23"/>
    </row>
    <row r="385">
      <c r="D385" s="23"/>
      <c r="E385" s="23"/>
    </row>
    <row r="386">
      <c r="D386" s="23"/>
      <c r="E386" s="23"/>
    </row>
    <row r="387">
      <c r="D387" s="23"/>
      <c r="E387" s="23"/>
    </row>
    <row r="388">
      <c r="D388" s="23"/>
      <c r="E388" s="23"/>
    </row>
    <row r="389">
      <c r="D389" s="23"/>
      <c r="E389" s="23"/>
    </row>
    <row r="390">
      <c r="D390" s="23"/>
      <c r="E390" s="23"/>
    </row>
    <row r="391">
      <c r="D391" s="23"/>
      <c r="E391" s="23"/>
    </row>
    <row r="392">
      <c r="D392" s="23"/>
      <c r="E392" s="23"/>
    </row>
    <row r="393">
      <c r="D393" s="23"/>
      <c r="E393" s="23"/>
    </row>
    <row r="394">
      <c r="D394" s="23"/>
      <c r="E394" s="23"/>
    </row>
    <row r="395">
      <c r="D395" s="23"/>
      <c r="E395" s="23"/>
    </row>
    <row r="396">
      <c r="D396" s="23"/>
      <c r="E396" s="23"/>
    </row>
    <row r="397">
      <c r="D397" s="23"/>
      <c r="E397" s="23"/>
    </row>
    <row r="398">
      <c r="D398" s="23"/>
      <c r="E398" s="23"/>
    </row>
    <row r="399">
      <c r="D399" s="23"/>
      <c r="E399" s="23"/>
    </row>
    <row r="400">
      <c r="D400" s="23"/>
      <c r="E400" s="23"/>
    </row>
    <row r="401">
      <c r="D401" s="23"/>
      <c r="E401" s="23"/>
    </row>
    <row r="402">
      <c r="D402" s="23"/>
      <c r="E402" s="23"/>
    </row>
    <row r="403">
      <c r="D403" s="23"/>
      <c r="E403" s="23"/>
    </row>
    <row r="404">
      <c r="D404" s="23"/>
      <c r="E404" s="23"/>
    </row>
    <row r="405">
      <c r="D405" s="23"/>
      <c r="E405" s="23"/>
    </row>
    <row r="406">
      <c r="D406" s="23"/>
      <c r="E406" s="23"/>
    </row>
    <row r="407">
      <c r="D407" s="23"/>
      <c r="E407" s="23"/>
    </row>
    <row r="408">
      <c r="D408" s="23"/>
      <c r="E408" s="23"/>
    </row>
    <row r="409">
      <c r="D409" s="23"/>
      <c r="E409" s="23"/>
    </row>
    <row r="410">
      <c r="D410" s="23"/>
      <c r="E410" s="23"/>
    </row>
    <row r="411">
      <c r="D411" s="23"/>
      <c r="E411" s="23"/>
    </row>
    <row r="412">
      <c r="D412" s="23"/>
      <c r="E412" s="23"/>
    </row>
    <row r="413">
      <c r="D413" s="23"/>
      <c r="E413" s="23"/>
    </row>
    <row r="414">
      <c r="D414" s="23"/>
      <c r="E414" s="23"/>
    </row>
    <row r="415">
      <c r="D415" s="23"/>
      <c r="E415" s="23"/>
    </row>
    <row r="416">
      <c r="D416" s="23"/>
      <c r="E416" s="23"/>
    </row>
    <row r="417">
      <c r="D417" s="23"/>
      <c r="E417" s="23"/>
    </row>
    <row r="418">
      <c r="D418" s="23"/>
      <c r="E418" s="23"/>
    </row>
    <row r="419">
      <c r="D419" s="23"/>
      <c r="E419" s="23"/>
    </row>
    <row r="420">
      <c r="D420" s="23"/>
      <c r="E420" s="23"/>
    </row>
    <row r="421">
      <c r="D421" s="23"/>
      <c r="E421" s="23"/>
    </row>
    <row r="422">
      <c r="D422" s="23"/>
      <c r="E422" s="23"/>
    </row>
    <row r="423">
      <c r="D423" s="23"/>
      <c r="E423" s="23"/>
    </row>
    <row r="424">
      <c r="D424" s="23"/>
      <c r="E424" s="23"/>
    </row>
    <row r="425">
      <c r="D425" s="23"/>
      <c r="E425" s="23"/>
    </row>
    <row r="426">
      <c r="D426" s="23"/>
      <c r="E426" s="23"/>
    </row>
    <row r="427">
      <c r="D427" s="23"/>
      <c r="E427" s="23"/>
    </row>
    <row r="428">
      <c r="D428" s="23"/>
      <c r="E428" s="23"/>
    </row>
    <row r="429">
      <c r="D429" s="23"/>
      <c r="E429" s="23"/>
    </row>
    <row r="430">
      <c r="D430" s="23"/>
      <c r="E430" s="23"/>
    </row>
    <row r="431">
      <c r="D431" s="23"/>
      <c r="E431" s="23"/>
    </row>
    <row r="432">
      <c r="D432" s="23"/>
      <c r="E432" s="23"/>
    </row>
    <row r="433">
      <c r="D433" s="23"/>
      <c r="E433" s="23"/>
    </row>
    <row r="434">
      <c r="D434" s="23"/>
      <c r="E434" s="23"/>
    </row>
    <row r="435">
      <c r="D435" s="23"/>
      <c r="E435" s="23"/>
    </row>
    <row r="436">
      <c r="D436" s="23"/>
      <c r="E436" s="23"/>
    </row>
    <row r="437">
      <c r="D437" s="23"/>
      <c r="E437" s="23"/>
    </row>
    <row r="438">
      <c r="D438" s="23"/>
      <c r="E438" s="23"/>
    </row>
    <row r="439">
      <c r="D439" s="23"/>
      <c r="E439" s="23"/>
    </row>
    <row r="440">
      <c r="D440" s="23"/>
      <c r="E440" s="23"/>
    </row>
    <row r="441">
      <c r="D441" s="23"/>
      <c r="E441" s="23"/>
    </row>
    <row r="442">
      <c r="D442" s="23"/>
      <c r="E442" s="23"/>
    </row>
    <row r="443">
      <c r="D443" s="23"/>
      <c r="E443" s="23"/>
    </row>
    <row r="444">
      <c r="D444" s="23"/>
      <c r="E444" s="23"/>
    </row>
    <row r="445">
      <c r="D445" s="23"/>
      <c r="E445" s="23"/>
    </row>
    <row r="446">
      <c r="D446" s="23"/>
      <c r="E446" s="23"/>
    </row>
    <row r="447">
      <c r="D447" s="23"/>
      <c r="E447" s="23"/>
    </row>
    <row r="448">
      <c r="D448" s="23"/>
      <c r="E448" s="23"/>
    </row>
    <row r="449">
      <c r="D449" s="23"/>
      <c r="E449" s="23"/>
    </row>
    <row r="450">
      <c r="D450" s="23"/>
      <c r="E450" s="23"/>
    </row>
    <row r="451">
      <c r="D451" s="23"/>
      <c r="E451" s="23"/>
    </row>
    <row r="452">
      <c r="D452" s="23"/>
      <c r="E452" s="23"/>
    </row>
    <row r="453">
      <c r="D453" s="23"/>
      <c r="E453" s="23"/>
    </row>
    <row r="454">
      <c r="D454" s="23"/>
      <c r="E454" s="23"/>
    </row>
    <row r="455">
      <c r="D455" s="23"/>
      <c r="E455" s="23"/>
    </row>
    <row r="456">
      <c r="D456" s="23"/>
      <c r="E456" s="23"/>
    </row>
    <row r="457">
      <c r="D457" s="23"/>
      <c r="E457" s="23"/>
    </row>
    <row r="458">
      <c r="D458" s="23"/>
      <c r="E458" s="23"/>
    </row>
    <row r="459">
      <c r="D459" s="23"/>
      <c r="E459" s="23"/>
    </row>
    <row r="460">
      <c r="D460" s="23"/>
      <c r="E460" s="23"/>
    </row>
    <row r="461">
      <c r="D461" s="23"/>
      <c r="E461" s="23"/>
    </row>
    <row r="462">
      <c r="D462" s="23"/>
      <c r="E462" s="23"/>
    </row>
    <row r="463">
      <c r="D463" s="23"/>
      <c r="E463" s="23"/>
    </row>
    <row r="464">
      <c r="D464" s="23"/>
      <c r="E464" s="23"/>
    </row>
    <row r="465">
      <c r="D465" s="23"/>
      <c r="E465" s="23"/>
    </row>
    <row r="466">
      <c r="D466" s="23"/>
      <c r="E466" s="23"/>
    </row>
    <row r="467">
      <c r="D467" s="23"/>
      <c r="E467" s="23"/>
    </row>
    <row r="468">
      <c r="D468" s="23"/>
      <c r="E468" s="23"/>
    </row>
    <row r="469">
      <c r="D469" s="23"/>
      <c r="E469" s="23"/>
    </row>
    <row r="470">
      <c r="D470" s="23"/>
      <c r="E470" s="23"/>
    </row>
    <row r="471">
      <c r="D471" s="23"/>
      <c r="E471" s="23"/>
    </row>
    <row r="472">
      <c r="D472" s="23"/>
      <c r="E472" s="23"/>
    </row>
    <row r="473">
      <c r="D473" s="23"/>
      <c r="E473" s="23"/>
    </row>
    <row r="474">
      <c r="D474" s="23"/>
      <c r="E474" s="23"/>
    </row>
    <row r="475">
      <c r="D475" s="23"/>
      <c r="E475" s="23"/>
    </row>
    <row r="476">
      <c r="D476" s="23"/>
      <c r="E476" s="23"/>
    </row>
    <row r="477">
      <c r="D477" s="23"/>
      <c r="E477" s="23"/>
    </row>
    <row r="478">
      <c r="D478" s="23"/>
      <c r="E478" s="23"/>
    </row>
    <row r="479">
      <c r="D479" s="23"/>
      <c r="E479" s="23"/>
    </row>
    <row r="480">
      <c r="D480" s="23"/>
      <c r="E480" s="23"/>
    </row>
    <row r="481">
      <c r="D481" s="23"/>
      <c r="E481" s="23"/>
    </row>
    <row r="482">
      <c r="D482" s="23"/>
      <c r="E482" s="23"/>
    </row>
    <row r="483">
      <c r="D483" s="23"/>
      <c r="E483" s="23"/>
    </row>
    <row r="484">
      <c r="D484" s="23"/>
      <c r="E484" s="23"/>
    </row>
    <row r="485">
      <c r="D485" s="23"/>
      <c r="E485" s="23"/>
    </row>
    <row r="486">
      <c r="D486" s="23"/>
      <c r="E486" s="23"/>
    </row>
    <row r="487">
      <c r="D487" s="23"/>
      <c r="E487" s="23"/>
    </row>
    <row r="488">
      <c r="D488" s="23"/>
      <c r="E488" s="23"/>
    </row>
    <row r="489">
      <c r="D489" s="23"/>
      <c r="E489" s="23"/>
    </row>
    <row r="490">
      <c r="D490" s="23"/>
      <c r="E490" s="23"/>
    </row>
    <row r="491">
      <c r="D491" s="23"/>
      <c r="E491" s="23"/>
    </row>
    <row r="492">
      <c r="D492" s="23"/>
      <c r="E492" s="23"/>
    </row>
    <row r="493">
      <c r="D493" s="23"/>
      <c r="E493" s="23"/>
    </row>
    <row r="494">
      <c r="D494" s="23"/>
      <c r="E494" s="23"/>
    </row>
    <row r="495">
      <c r="D495" s="23"/>
      <c r="E495" s="23"/>
    </row>
    <row r="496">
      <c r="D496" s="23"/>
      <c r="E496" s="23"/>
    </row>
    <row r="497">
      <c r="D497" s="23"/>
      <c r="E497" s="23"/>
    </row>
    <row r="498">
      <c r="D498" s="23"/>
      <c r="E498" s="23"/>
    </row>
    <row r="499">
      <c r="D499" s="23"/>
      <c r="E499" s="23"/>
    </row>
    <row r="500">
      <c r="D500" s="23"/>
      <c r="E500" s="23"/>
    </row>
    <row r="501">
      <c r="D501" s="23"/>
      <c r="E501" s="23"/>
    </row>
    <row r="502">
      <c r="D502" s="23"/>
      <c r="E502" s="23"/>
    </row>
    <row r="503">
      <c r="D503" s="23"/>
      <c r="E503" s="23"/>
    </row>
    <row r="504">
      <c r="D504" s="23"/>
      <c r="E504" s="23"/>
    </row>
    <row r="505">
      <c r="D505" s="23"/>
      <c r="E505" s="23"/>
    </row>
    <row r="506">
      <c r="D506" s="23"/>
      <c r="E506" s="23"/>
    </row>
    <row r="507">
      <c r="D507" s="23"/>
      <c r="E507" s="23"/>
    </row>
    <row r="508">
      <c r="D508" s="23"/>
      <c r="E508" s="23"/>
    </row>
    <row r="509">
      <c r="D509" s="23"/>
      <c r="E509" s="23"/>
    </row>
    <row r="510">
      <c r="D510" s="23"/>
      <c r="E510" s="23"/>
    </row>
    <row r="511">
      <c r="D511" s="23"/>
      <c r="E511" s="23"/>
    </row>
    <row r="512">
      <c r="D512" s="23"/>
      <c r="E512" s="23"/>
    </row>
    <row r="513">
      <c r="D513" s="23"/>
      <c r="E513" s="23"/>
    </row>
    <row r="514">
      <c r="D514" s="23"/>
      <c r="E514" s="23"/>
    </row>
    <row r="515">
      <c r="D515" s="23"/>
      <c r="E515" s="23"/>
    </row>
    <row r="516">
      <c r="D516" s="23"/>
      <c r="E516" s="23"/>
    </row>
    <row r="517">
      <c r="D517" s="23"/>
      <c r="E517" s="23"/>
    </row>
    <row r="518">
      <c r="D518" s="23"/>
      <c r="E518" s="23"/>
    </row>
    <row r="519">
      <c r="D519" s="23"/>
      <c r="E519" s="23"/>
    </row>
    <row r="520">
      <c r="D520" s="23"/>
      <c r="E520" s="23"/>
    </row>
    <row r="521">
      <c r="D521" s="23"/>
      <c r="E521" s="23"/>
    </row>
    <row r="522">
      <c r="D522" s="23"/>
      <c r="E522" s="23"/>
    </row>
    <row r="523">
      <c r="D523" s="23"/>
      <c r="E523" s="23"/>
    </row>
    <row r="524">
      <c r="D524" s="23"/>
      <c r="E524" s="23"/>
    </row>
    <row r="525">
      <c r="D525" s="23"/>
      <c r="E525" s="23"/>
    </row>
    <row r="526">
      <c r="D526" s="23"/>
      <c r="E526" s="23"/>
    </row>
    <row r="527">
      <c r="D527" s="23"/>
      <c r="E527" s="23"/>
    </row>
    <row r="528">
      <c r="D528" s="23"/>
      <c r="E528" s="23"/>
    </row>
    <row r="529">
      <c r="D529" s="23"/>
      <c r="E529" s="23"/>
    </row>
    <row r="530">
      <c r="D530" s="23"/>
      <c r="E530" s="23"/>
    </row>
    <row r="531">
      <c r="D531" s="23"/>
      <c r="E531" s="23"/>
    </row>
    <row r="532">
      <c r="D532" s="23"/>
      <c r="E532" s="23"/>
    </row>
    <row r="533">
      <c r="D533" s="23"/>
      <c r="E533" s="23"/>
    </row>
    <row r="534">
      <c r="D534" s="23"/>
      <c r="E534" s="23"/>
    </row>
    <row r="535">
      <c r="D535" s="23"/>
      <c r="E535" s="23"/>
    </row>
    <row r="536">
      <c r="D536" s="23"/>
      <c r="E536" s="23"/>
    </row>
    <row r="537">
      <c r="D537" s="23"/>
      <c r="E537" s="23"/>
    </row>
    <row r="538">
      <c r="D538" s="23"/>
      <c r="E538" s="23"/>
    </row>
    <row r="539">
      <c r="D539" s="23"/>
      <c r="E539" s="23"/>
    </row>
    <row r="540">
      <c r="D540" s="23"/>
      <c r="E540" s="23"/>
    </row>
    <row r="541">
      <c r="D541" s="23"/>
      <c r="E541" s="23"/>
    </row>
    <row r="542">
      <c r="D542" s="23"/>
      <c r="E542" s="23"/>
    </row>
    <row r="543">
      <c r="D543" s="23"/>
      <c r="E543" s="23"/>
    </row>
    <row r="544">
      <c r="D544" s="23"/>
      <c r="E544" s="23"/>
    </row>
    <row r="545">
      <c r="D545" s="23"/>
      <c r="E545" s="23"/>
    </row>
    <row r="546">
      <c r="D546" s="23"/>
      <c r="E546" s="23"/>
    </row>
    <row r="547">
      <c r="D547" s="23"/>
      <c r="E547" s="23"/>
    </row>
    <row r="548">
      <c r="D548" s="23"/>
      <c r="E548" s="23"/>
    </row>
    <row r="549">
      <c r="D549" s="23"/>
      <c r="E549" s="23"/>
    </row>
    <row r="550">
      <c r="D550" s="23"/>
      <c r="E550" s="23"/>
    </row>
    <row r="551">
      <c r="D551" s="23"/>
      <c r="E551" s="23"/>
    </row>
    <row r="552">
      <c r="D552" s="23"/>
      <c r="E552" s="23"/>
    </row>
    <row r="553">
      <c r="D553" s="23"/>
      <c r="E553" s="23"/>
    </row>
    <row r="554">
      <c r="D554" s="23"/>
      <c r="E554" s="23"/>
    </row>
    <row r="555">
      <c r="D555" s="23"/>
      <c r="E555" s="23"/>
    </row>
    <row r="556">
      <c r="D556" s="23"/>
      <c r="E556" s="23"/>
    </row>
    <row r="557">
      <c r="D557" s="23"/>
      <c r="E557" s="23"/>
    </row>
    <row r="558">
      <c r="D558" s="23"/>
      <c r="E558" s="23"/>
    </row>
    <row r="559">
      <c r="D559" s="23"/>
      <c r="E559" s="23"/>
    </row>
    <row r="560">
      <c r="D560" s="23"/>
      <c r="E560" s="23"/>
    </row>
    <row r="561">
      <c r="D561" s="23"/>
      <c r="E561" s="23"/>
    </row>
    <row r="562">
      <c r="D562" s="23"/>
      <c r="E562" s="23"/>
    </row>
    <row r="563">
      <c r="D563" s="23"/>
      <c r="E563" s="23"/>
    </row>
    <row r="564">
      <c r="D564" s="23"/>
      <c r="E564" s="23"/>
    </row>
    <row r="565">
      <c r="D565" s="23"/>
      <c r="E565" s="23"/>
    </row>
    <row r="566">
      <c r="D566" s="23"/>
      <c r="E566" s="23"/>
    </row>
    <row r="567">
      <c r="D567" s="23"/>
      <c r="E567" s="23"/>
    </row>
    <row r="568">
      <c r="D568" s="23"/>
      <c r="E568" s="23"/>
    </row>
    <row r="569">
      <c r="D569" s="23"/>
      <c r="E569" s="23"/>
    </row>
    <row r="570">
      <c r="D570" s="23"/>
      <c r="E570" s="23"/>
    </row>
    <row r="571">
      <c r="D571" s="23"/>
      <c r="E571" s="23"/>
    </row>
    <row r="572">
      <c r="D572" s="23"/>
      <c r="E572" s="23"/>
    </row>
    <row r="573">
      <c r="D573" s="23"/>
      <c r="E573" s="23"/>
    </row>
    <row r="574">
      <c r="D574" s="23"/>
      <c r="E574" s="23"/>
    </row>
    <row r="575">
      <c r="D575" s="23"/>
      <c r="E575" s="23"/>
    </row>
    <row r="576">
      <c r="D576" s="23"/>
      <c r="E576" s="23"/>
    </row>
    <row r="577">
      <c r="D577" s="23"/>
      <c r="E577" s="23"/>
    </row>
    <row r="578">
      <c r="D578" s="23"/>
      <c r="E578" s="23"/>
    </row>
    <row r="579">
      <c r="D579" s="23"/>
      <c r="E579" s="23"/>
    </row>
    <row r="580">
      <c r="D580" s="23"/>
      <c r="E580" s="23"/>
    </row>
    <row r="581">
      <c r="D581" s="23"/>
      <c r="E581" s="23"/>
    </row>
    <row r="582">
      <c r="D582" s="23"/>
      <c r="E582" s="23"/>
    </row>
    <row r="583">
      <c r="D583" s="23"/>
      <c r="E583" s="23"/>
    </row>
    <row r="584">
      <c r="D584" s="23"/>
      <c r="E584" s="23"/>
    </row>
    <row r="585">
      <c r="D585" s="23"/>
      <c r="E585" s="23"/>
    </row>
    <row r="586">
      <c r="D586" s="23"/>
      <c r="E586" s="23"/>
    </row>
    <row r="587">
      <c r="D587" s="23"/>
      <c r="E587" s="23"/>
    </row>
    <row r="588">
      <c r="D588" s="23"/>
      <c r="E588" s="23"/>
    </row>
    <row r="589">
      <c r="D589" s="23"/>
      <c r="E589" s="23"/>
    </row>
    <row r="590">
      <c r="D590" s="23"/>
      <c r="E590" s="23"/>
    </row>
    <row r="591">
      <c r="D591" s="23"/>
      <c r="E591" s="23"/>
    </row>
    <row r="592">
      <c r="D592" s="23"/>
      <c r="E592" s="23"/>
    </row>
    <row r="593">
      <c r="D593" s="23"/>
      <c r="E593" s="23"/>
    </row>
    <row r="594">
      <c r="D594" s="23"/>
      <c r="E594" s="23"/>
    </row>
    <row r="595">
      <c r="D595" s="23"/>
      <c r="E595" s="23"/>
    </row>
    <row r="596">
      <c r="D596" s="23"/>
      <c r="E596" s="23"/>
    </row>
    <row r="597">
      <c r="D597" s="23"/>
      <c r="E597" s="23"/>
    </row>
    <row r="598">
      <c r="D598" s="23"/>
      <c r="E598" s="23"/>
    </row>
    <row r="599">
      <c r="D599" s="23"/>
      <c r="E599" s="23"/>
    </row>
    <row r="600">
      <c r="D600" s="23"/>
      <c r="E600" s="23"/>
    </row>
    <row r="601">
      <c r="D601" s="23"/>
      <c r="E601" s="23"/>
    </row>
    <row r="602">
      <c r="D602" s="23"/>
      <c r="E602" s="23"/>
    </row>
    <row r="603">
      <c r="D603" s="23"/>
      <c r="E603" s="23"/>
    </row>
    <row r="604">
      <c r="D604" s="23"/>
      <c r="E604" s="23"/>
    </row>
    <row r="605">
      <c r="D605" s="23"/>
      <c r="E605" s="23"/>
    </row>
    <row r="606">
      <c r="D606" s="23"/>
      <c r="E606" s="23"/>
    </row>
    <row r="607">
      <c r="D607" s="23"/>
      <c r="E607" s="23"/>
    </row>
    <row r="608">
      <c r="D608" s="23"/>
      <c r="E608" s="23"/>
    </row>
    <row r="609">
      <c r="D609" s="23"/>
      <c r="E609" s="23"/>
    </row>
    <row r="610">
      <c r="D610" s="23"/>
      <c r="E610" s="23"/>
    </row>
    <row r="611">
      <c r="D611" s="23"/>
      <c r="E611" s="23"/>
    </row>
    <row r="612">
      <c r="D612" s="23"/>
      <c r="E612" s="23"/>
    </row>
    <row r="613">
      <c r="D613" s="23"/>
      <c r="E613" s="23"/>
    </row>
    <row r="614">
      <c r="D614" s="23"/>
      <c r="E614" s="23"/>
    </row>
    <row r="615">
      <c r="D615" s="23"/>
      <c r="E615" s="23"/>
    </row>
    <row r="616">
      <c r="D616" s="23"/>
      <c r="E616" s="23"/>
    </row>
    <row r="617">
      <c r="D617" s="23"/>
      <c r="E617" s="23"/>
    </row>
    <row r="618">
      <c r="D618" s="23"/>
      <c r="E618" s="23"/>
    </row>
    <row r="619">
      <c r="D619" s="23"/>
      <c r="E619" s="23"/>
    </row>
    <row r="620">
      <c r="D620" s="23"/>
      <c r="E620" s="23"/>
    </row>
    <row r="621">
      <c r="D621" s="23"/>
      <c r="E621" s="23"/>
    </row>
    <row r="622">
      <c r="D622" s="23"/>
      <c r="E622" s="23"/>
    </row>
    <row r="623">
      <c r="D623" s="23"/>
      <c r="E623" s="23"/>
    </row>
    <row r="624">
      <c r="D624" s="23"/>
      <c r="E624" s="23"/>
    </row>
    <row r="625">
      <c r="D625" s="23"/>
      <c r="E625" s="23"/>
    </row>
    <row r="626">
      <c r="D626" s="23"/>
      <c r="E626" s="23"/>
    </row>
    <row r="627">
      <c r="D627" s="23"/>
      <c r="E627" s="23"/>
    </row>
    <row r="628">
      <c r="D628" s="23"/>
      <c r="E628" s="23"/>
    </row>
    <row r="629">
      <c r="D629" s="23"/>
      <c r="E629" s="23"/>
    </row>
    <row r="630">
      <c r="D630" s="23"/>
      <c r="E630" s="23"/>
    </row>
    <row r="631">
      <c r="D631" s="23"/>
      <c r="E631" s="23"/>
    </row>
    <row r="632">
      <c r="D632" s="23"/>
      <c r="E632" s="23"/>
    </row>
    <row r="633">
      <c r="D633" s="23"/>
      <c r="E633" s="23"/>
    </row>
    <row r="634">
      <c r="D634" s="23"/>
      <c r="E634" s="23"/>
    </row>
    <row r="635">
      <c r="D635" s="23"/>
      <c r="E635" s="23"/>
    </row>
    <row r="636">
      <c r="D636" s="23"/>
      <c r="E636" s="23"/>
    </row>
    <row r="637">
      <c r="D637" s="23"/>
      <c r="E637" s="23"/>
    </row>
    <row r="638">
      <c r="D638" s="23"/>
      <c r="E638" s="23"/>
    </row>
    <row r="639">
      <c r="D639" s="23"/>
      <c r="E639" s="23"/>
    </row>
    <row r="640">
      <c r="D640" s="23"/>
      <c r="E640" s="23"/>
    </row>
    <row r="641">
      <c r="D641" s="23"/>
      <c r="E641" s="23"/>
    </row>
    <row r="642">
      <c r="D642" s="23"/>
      <c r="E642" s="23"/>
    </row>
    <row r="643">
      <c r="D643" s="23"/>
      <c r="E643" s="23"/>
    </row>
    <row r="644">
      <c r="D644" s="23"/>
      <c r="E644" s="23"/>
    </row>
    <row r="645">
      <c r="D645" s="23"/>
      <c r="E645" s="23"/>
    </row>
    <row r="646">
      <c r="D646" s="23"/>
      <c r="E646" s="23"/>
    </row>
    <row r="647">
      <c r="D647" s="23"/>
      <c r="E647" s="23"/>
    </row>
    <row r="648">
      <c r="D648" s="23"/>
      <c r="E648" s="23"/>
    </row>
    <row r="649">
      <c r="D649" s="23"/>
      <c r="E649" s="23"/>
    </row>
    <row r="650">
      <c r="D650" s="23"/>
      <c r="E650" s="23"/>
    </row>
    <row r="651">
      <c r="D651" s="23"/>
      <c r="E651" s="23"/>
    </row>
    <row r="652">
      <c r="D652" s="23"/>
      <c r="E652" s="23"/>
    </row>
    <row r="653">
      <c r="D653" s="23"/>
      <c r="E653" s="23"/>
    </row>
    <row r="654">
      <c r="D654" s="23"/>
      <c r="E654" s="23"/>
    </row>
    <row r="655">
      <c r="D655" s="23"/>
      <c r="E655" s="23"/>
    </row>
    <row r="656">
      <c r="D656" s="23"/>
      <c r="E656" s="23"/>
    </row>
    <row r="657">
      <c r="D657" s="23"/>
      <c r="E657" s="23"/>
    </row>
    <row r="658">
      <c r="D658" s="23"/>
      <c r="E658" s="23"/>
    </row>
    <row r="659">
      <c r="D659" s="23"/>
      <c r="E659" s="23"/>
    </row>
    <row r="660">
      <c r="D660" s="23"/>
      <c r="E660" s="23"/>
    </row>
    <row r="661">
      <c r="D661" s="23"/>
      <c r="E661" s="23"/>
    </row>
    <row r="662">
      <c r="D662" s="23"/>
      <c r="E662" s="23"/>
    </row>
    <row r="663">
      <c r="D663" s="23"/>
      <c r="E663" s="23"/>
    </row>
    <row r="664">
      <c r="D664" s="23"/>
      <c r="E664" s="23"/>
    </row>
    <row r="665">
      <c r="D665" s="23"/>
      <c r="E665" s="23"/>
    </row>
    <row r="666">
      <c r="D666" s="23"/>
      <c r="E666" s="23"/>
    </row>
    <row r="667">
      <c r="D667" s="23"/>
      <c r="E667" s="23"/>
    </row>
    <row r="668">
      <c r="D668" s="23"/>
      <c r="E668" s="23"/>
    </row>
    <row r="669">
      <c r="D669" s="23"/>
      <c r="E669" s="23"/>
    </row>
    <row r="670">
      <c r="D670" s="23"/>
      <c r="E670" s="23"/>
    </row>
    <row r="671">
      <c r="D671" s="23"/>
      <c r="E671" s="23"/>
    </row>
    <row r="672">
      <c r="D672" s="23"/>
      <c r="E672" s="23"/>
    </row>
    <row r="673">
      <c r="D673" s="23"/>
      <c r="E673" s="23"/>
    </row>
    <row r="674">
      <c r="D674" s="23"/>
      <c r="E674" s="23"/>
    </row>
    <row r="675">
      <c r="D675" s="23"/>
      <c r="E675" s="23"/>
    </row>
    <row r="676">
      <c r="D676" s="23"/>
      <c r="E676" s="23"/>
    </row>
    <row r="677">
      <c r="D677" s="23"/>
      <c r="E677" s="23"/>
    </row>
    <row r="678">
      <c r="D678" s="23"/>
      <c r="E678" s="23"/>
    </row>
    <row r="679">
      <c r="D679" s="23"/>
      <c r="E679" s="23"/>
    </row>
    <row r="680">
      <c r="D680" s="23"/>
      <c r="E680" s="23"/>
    </row>
    <row r="681">
      <c r="D681" s="23"/>
      <c r="E681" s="23"/>
    </row>
    <row r="682">
      <c r="D682" s="23"/>
      <c r="E682" s="23"/>
    </row>
    <row r="683">
      <c r="D683" s="23"/>
      <c r="E683" s="23"/>
    </row>
    <row r="684">
      <c r="D684" s="23"/>
      <c r="E684" s="23"/>
    </row>
    <row r="685">
      <c r="D685" s="23"/>
      <c r="E685" s="23"/>
    </row>
    <row r="686">
      <c r="D686" s="23"/>
      <c r="E686" s="23"/>
    </row>
    <row r="687">
      <c r="D687" s="23"/>
      <c r="E687" s="23"/>
    </row>
    <row r="688">
      <c r="D688" s="23"/>
      <c r="E688" s="23"/>
    </row>
    <row r="689">
      <c r="D689" s="23"/>
      <c r="E689" s="23"/>
    </row>
    <row r="690">
      <c r="D690" s="23"/>
      <c r="E690" s="23"/>
    </row>
    <row r="691">
      <c r="D691" s="23"/>
      <c r="E691" s="23"/>
    </row>
    <row r="692">
      <c r="D692" s="23"/>
      <c r="E692" s="23"/>
    </row>
    <row r="693">
      <c r="D693" s="23"/>
      <c r="E693" s="23"/>
    </row>
    <row r="694">
      <c r="D694" s="23"/>
      <c r="E694" s="23"/>
    </row>
    <row r="695">
      <c r="D695" s="23"/>
      <c r="E695" s="23"/>
    </row>
    <row r="696">
      <c r="D696" s="23"/>
      <c r="E696" s="23"/>
    </row>
    <row r="697">
      <c r="D697" s="23"/>
      <c r="E697" s="23"/>
    </row>
    <row r="698">
      <c r="D698" s="23"/>
      <c r="E698" s="23"/>
    </row>
    <row r="699">
      <c r="D699" s="23"/>
      <c r="E699" s="23"/>
    </row>
    <row r="700">
      <c r="D700" s="23"/>
      <c r="E700" s="23"/>
    </row>
    <row r="701">
      <c r="D701" s="23"/>
      <c r="E701" s="23"/>
    </row>
    <row r="702">
      <c r="D702" s="23"/>
      <c r="E702" s="23"/>
    </row>
    <row r="703">
      <c r="D703" s="23"/>
      <c r="E703" s="23"/>
    </row>
    <row r="704">
      <c r="D704" s="23"/>
      <c r="E704" s="23"/>
    </row>
    <row r="705">
      <c r="D705" s="23"/>
      <c r="E705" s="23"/>
    </row>
    <row r="706">
      <c r="D706" s="23"/>
      <c r="E706" s="23"/>
    </row>
    <row r="707">
      <c r="D707" s="23"/>
      <c r="E707" s="23"/>
    </row>
    <row r="708">
      <c r="D708" s="23"/>
      <c r="E708" s="23"/>
    </row>
    <row r="709">
      <c r="D709" s="23"/>
      <c r="E709" s="23"/>
    </row>
    <row r="710">
      <c r="D710" s="23"/>
      <c r="E710" s="23"/>
    </row>
    <row r="711">
      <c r="D711" s="23"/>
      <c r="E711" s="23"/>
    </row>
    <row r="712">
      <c r="D712" s="23"/>
      <c r="E712" s="23"/>
    </row>
    <row r="713">
      <c r="D713" s="23"/>
      <c r="E713" s="23"/>
    </row>
    <row r="714">
      <c r="D714" s="23"/>
      <c r="E714" s="23"/>
    </row>
    <row r="715">
      <c r="D715" s="23"/>
      <c r="E715" s="23"/>
    </row>
    <row r="716">
      <c r="D716" s="23"/>
      <c r="E716" s="23"/>
    </row>
    <row r="717">
      <c r="D717" s="23"/>
      <c r="E717" s="23"/>
    </row>
    <row r="718">
      <c r="D718" s="23"/>
      <c r="E718" s="23"/>
    </row>
    <row r="719">
      <c r="D719" s="23"/>
      <c r="E719" s="23"/>
    </row>
    <row r="720">
      <c r="D720" s="23"/>
      <c r="E720" s="23"/>
    </row>
    <row r="721">
      <c r="D721" s="23"/>
      <c r="E721" s="23"/>
    </row>
    <row r="722">
      <c r="D722" s="23"/>
      <c r="E722" s="23"/>
    </row>
    <row r="723">
      <c r="D723" s="23"/>
      <c r="E723" s="23"/>
    </row>
    <row r="724">
      <c r="D724" s="23"/>
      <c r="E724" s="23"/>
    </row>
    <row r="725">
      <c r="D725" s="23"/>
      <c r="E725" s="23"/>
    </row>
    <row r="726">
      <c r="D726" s="23"/>
      <c r="E726" s="23"/>
    </row>
    <row r="727">
      <c r="D727" s="23"/>
      <c r="E727" s="23"/>
    </row>
    <row r="728">
      <c r="D728" s="23"/>
      <c r="E728" s="23"/>
    </row>
    <row r="729">
      <c r="D729" s="23"/>
      <c r="E729" s="23"/>
    </row>
    <row r="730">
      <c r="D730" s="23"/>
      <c r="E730" s="23"/>
    </row>
    <row r="731">
      <c r="D731" s="23"/>
      <c r="E731" s="23"/>
    </row>
    <row r="732">
      <c r="D732" s="23"/>
      <c r="E732" s="23"/>
    </row>
    <row r="733">
      <c r="D733" s="23"/>
      <c r="E733" s="23"/>
    </row>
    <row r="734">
      <c r="D734" s="23"/>
      <c r="E734" s="23"/>
    </row>
    <row r="735">
      <c r="D735" s="23"/>
      <c r="E735" s="23"/>
    </row>
    <row r="736">
      <c r="D736" s="23"/>
      <c r="E736" s="23"/>
    </row>
    <row r="737">
      <c r="D737" s="23"/>
      <c r="E737" s="23"/>
    </row>
    <row r="738">
      <c r="D738" s="23"/>
      <c r="E738" s="23"/>
    </row>
    <row r="739">
      <c r="D739" s="23"/>
      <c r="E739" s="23"/>
    </row>
    <row r="740">
      <c r="D740" s="23"/>
      <c r="E740" s="23"/>
    </row>
    <row r="741">
      <c r="D741" s="23"/>
      <c r="E741" s="23"/>
    </row>
    <row r="742">
      <c r="D742" s="23"/>
      <c r="E742" s="23"/>
    </row>
    <row r="743">
      <c r="D743" s="23"/>
      <c r="E743" s="23"/>
    </row>
    <row r="744">
      <c r="D744" s="23"/>
      <c r="E744" s="23"/>
    </row>
    <row r="745">
      <c r="D745" s="23"/>
      <c r="E745" s="23"/>
    </row>
    <row r="746">
      <c r="D746" s="23"/>
      <c r="E746" s="23"/>
    </row>
    <row r="747">
      <c r="D747" s="23"/>
      <c r="E747" s="23"/>
    </row>
    <row r="748">
      <c r="D748" s="23"/>
      <c r="E748" s="23"/>
    </row>
    <row r="749">
      <c r="D749" s="23"/>
      <c r="E749" s="23"/>
    </row>
    <row r="750">
      <c r="D750" s="23"/>
      <c r="E750" s="23"/>
    </row>
    <row r="751">
      <c r="D751" s="23"/>
      <c r="E751" s="23"/>
    </row>
    <row r="752">
      <c r="D752" s="23"/>
      <c r="E752" s="23"/>
    </row>
    <row r="753">
      <c r="D753" s="23"/>
      <c r="E753" s="23"/>
    </row>
    <row r="754">
      <c r="D754" s="23"/>
      <c r="E754" s="23"/>
    </row>
    <row r="755">
      <c r="D755" s="23"/>
      <c r="E755" s="23"/>
    </row>
    <row r="756">
      <c r="D756" s="23"/>
      <c r="E756" s="23"/>
    </row>
    <row r="757">
      <c r="D757" s="23"/>
      <c r="E757" s="23"/>
    </row>
    <row r="758">
      <c r="D758" s="23"/>
      <c r="E758" s="23"/>
    </row>
    <row r="759">
      <c r="D759" s="23"/>
      <c r="E759" s="23"/>
    </row>
    <row r="760">
      <c r="D760" s="23"/>
      <c r="E760" s="23"/>
    </row>
    <row r="761">
      <c r="D761" s="23"/>
      <c r="E761" s="23"/>
    </row>
    <row r="762">
      <c r="D762" s="23"/>
      <c r="E762" s="23"/>
    </row>
    <row r="763">
      <c r="D763" s="23"/>
      <c r="E763" s="23"/>
    </row>
    <row r="764">
      <c r="D764" s="23"/>
      <c r="E764" s="23"/>
    </row>
    <row r="765">
      <c r="D765" s="23"/>
      <c r="E765" s="23"/>
    </row>
    <row r="766">
      <c r="D766" s="23"/>
      <c r="E766" s="23"/>
    </row>
    <row r="767">
      <c r="D767" s="23"/>
      <c r="E767" s="23"/>
    </row>
    <row r="768">
      <c r="D768" s="23"/>
      <c r="E768" s="23"/>
    </row>
    <row r="769">
      <c r="D769" s="23"/>
      <c r="E769" s="23"/>
    </row>
    <row r="770">
      <c r="D770" s="23"/>
      <c r="E770" s="23"/>
    </row>
    <row r="771">
      <c r="D771" s="23"/>
      <c r="E771" s="23"/>
    </row>
    <row r="772">
      <c r="D772" s="23"/>
      <c r="E772" s="23"/>
    </row>
    <row r="773">
      <c r="D773" s="23"/>
      <c r="E773" s="23"/>
    </row>
    <row r="774">
      <c r="D774" s="23"/>
      <c r="E774" s="23"/>
    </row>
    <row r="775">
      <c r="D775" s="23"/>
      <c r="E775" s="23"/>
    </row>
    <row r="776">
      <c r="D776" s="23"/>
      <c r="E776" s="23"/>
    </row>
    <row r="777">
      <c r="D777" s="23"/>
      <c r="E777" s="23"/>
    </row>
    <row r="778">
      <c r="D778" s="23"/>
      <c r="E778" s="23"/>
    </row>
    <row r="779">
      <c r="D779" s="23"/>
      <c r="E779" s="23"/>
    </row>
    <row r="780">
      <c r="D780" s="23"/>
      <c r="E780" s="23"/>
    </row>
    <row r="781">
      <c r="D781" s="23"/>
      <c r="E781" s="23"/>
    </row>
    <row r="782">
      <c r="D782" s="23"/>
      <c r="E782" s="23"/>
    </row>
    <row r="783">
      <c r="D783" s="23"/>
      <c r="E783" s="23"/>
    </row>
    <row r="784">
      <c r="D784" s="23"/>
      <c r="E784" s="23"/>
    </row>
    <row r="785">
      <c r="D785" s="23"/>
      <c r="E785" s="23"/>
    </row>
    <row r="786">
      <c r="D786" s="23"/>
      <c r="E786" s="23"/>
    </row>
    <row r="787">
      <c r="D787" s="23"/>
      <c r="E787" s="23"/>
    </row>
    <row r="788">
      <c r="D788" s="23"/>
      <c r="E788" s="23"/>
    </row>
    <row r="789">
      <c r="D789" s="23"/>
      <c r="E789" s="23"/>
    </row>
    <row r="790">
      <c r="D790" s="23"/>
      <c r="E790" s="23"/>
    </row>
    <row r="791">
      <c r="D791" s="23"/>
      <c r="E791" s="23"/>
    </row>
    <row r="792">
      <c r="D792" s="23"/>
      <c r="E792" s="23"/>
    </row>
    <row r="793">
      <c r="D793" s="23"/>
      <c r="E793" s="23"/>
    </row>
    <row r="794">
      <c r="D794" s="23"/>
      <c r="E794" s="23"/>
    </row>
    <row r="795">
      <c r="D795" s="23"/>
      <c r="E795" s="23"/>
    </row>
    <row r="796">
      <c r="D796" s="23"/>
      <c r="E796" s="23"/>
    </row>
    <row r="797">
      <c r="D797" s="23"/>
      <c r="E797" s="23"/>
    </row>
    <row r="798">
      <c r="D798" s="23"/>
      <c r="E798" s="23"/>
    </row>
    <row r="799">
      <c r="D799" s="23"/>
      <c r="E799" s="23"/>
    </row>
    <row r="800">
      <c r="D800" s="23"/>
      <c r="E800" s="23"/>
    </row>
    <row r="801">
      <c r="D801" s="23"/>
      <c r="E801" s="23"/>
    </row>
    <row r="802">
      <c r="D802" s="23"/>
      <c r="E802" s="23"/>
    </row>
    <row r="803">
      <c r="D803" s="23"/>
      <c r="E803" s="23"/>
    </row>
    <row r="804">
      <c r="D804" s="23"/>
      <c r="E804" s="23"/>
    </row>
    <row r="805">
      <c r="D805" s="23"/>
      <c r="E805" s="23"/>
    </row>
    <row r="806">
      <c r="D806" s="23"/>
      <c r="E806" s="23"/>
    </row>
    <row r="807">
      <c r="D807" s="23"/>
      <c r="E807" s="23"/>
    </row>
    <row r="808">
      <c r="D808" s="23"/>
      <c r="E808" s="23"/>
    </row>
    <row r="809">
      <c r="D809" s="23"/>
      <c r="E809" s="23"/>
    </row>
    <row r="810">
      <c r="D810" s="23"/>
      <c r="E810" s="23"/>
    </row>
    <row r="811">
      <c r="D811" s="23"/>
      <c r="E811" s="23"/>
    </row>
    <row r="812">
      <c r="D812" s="23"/>
      <c r="E812" s="23"/>
    </row>
    <row r="813">
      <c r="D813" s="23"/>
      <c r="E813" s="23"/>
    </row>
    <row r="814">
      <c r="D814" s="23"/>
      <c r="E814" s="23"/>
    </row>
    <row r="815">
      <c r="D815" s="23"/>
      <c r="E815" s="23"/>
    </row>
    <row r="816">
      <c r="D816" s="23"/>
      <c r="E816" s="23"/>
    </row>
    <row r="817">
      <c r="D817" s="23"/>
      <c r="E817" s="23"/>
    </row>
    <row r="818">
      <c r="D818" s="23"/>
      <c r="E818" s="23"/>
    </row>
    <row r="819">
      <c r="D819" s="23"/>
      <c r="E819" s="23"/>
    </row>
    <row r="820">
      <c r="D820" s="23"/>
      <c r="E820" s="23"/>
    </row>
    <row r="821">
      <c r="D821" s="23"/>
      <c r="E821" s="23"/>
    </row>
    <row r="822">
      <c r="D822" s="23"/>
      <c r="E822" s="23"/>
    </row>
    <row r="823">
      <c r="D823" s="23"/>
      <c r="E823" s="23"/>
    </row>
    <row r="824">
      <c r="D824" s="23"/>
      <c r="E824" s="23"/>
    </row>
    <row r="825">
      <c r="D825" s="23"/>
      <c r="E825" s="23"/>
    </row>
    <row r="826">
      <c r="D826" s="23"/>
      <c r="E826" s="23"/>
    </row>
    <row r="827">
      <c r="D827" s="23"/>
      <c r="E827" s="23"/>
    </row>
    <row r="828">
      <c r="D828" s="23"/>
      <c r="E828" s="23"/>
    </row>
    <row r="829">
      <c r="D829" s="23"/>
      <c r="E829" s="23"/>
    </row>
    <row r="830">
      <c r="D830" s="23"/>
      <c r="E830" s="23"/>
    </row>
    <row r="831">
      <c r="D831" s="23"/>
      <c r="E831" s="23"/>
    </row>
    <row r="832">
      <c r="D832" s="23"/>
      <c r="E832" s="23"/>
    </row>
    <row r="833">
      <c r="D833" s="23"/>
      <c r="E833" s="23"/>
    </row>
    <row r="834">
      <c r="D834" s="23"/>
      <c r="E834" s="23"/>
    </row>
    <row r="835">
      <c r="D835" s="23"/>
      <c r="E835" s="23"/>
    </row>
    <row r="836">
      <c r="D836" s="23"/>
      <c r="E836" s="23"/>
    </row>
    <row r="837">
      <c r="D837" s="23"/>
      <c r="E837" s="23"/>
    </row>
    <row r="838">
      <c r="D838" s="23"/>
      <c r="E838" s="23"/>
    </row>
    <row r="839">
      <c r="D839" s="23"/>
      <c r="E839" s="23"/>
    </row>
    <row r="840">
      <c r="D840" s="23"/>
      <c r="E840" s="23"/>
    </row>
    <row r="841">
      <c r="D841" s="23"/>
      <c r="E841" s="23"/>
    </row>
    <row r="842">
      <c r="D842" s="23"/>
      <c r="E842" s="23"/>
    </row>
    <row r="843">
      <c r="D843" s="23"/>
      <c r="E843" s="23"/>
    </row>
    <row r="844">
      <c r="D844" s="23"/>
      <c r="E844" s="23"/>
    </row>
    <row r="845">
      <c r="D845" s="23"/>
      <c r="E845" s="23"/>
    </row>
    <row r="846">
      <c r="D846" s="23"/>
      <c r="E846" s="23"/>
    </row>
    <row r="847">
      <c r="D847" s="23"/>
      <c r="E847" s="23"/>
    </row>
    <row r="848">
      <c r="D848" s="23"/>
      <c r="E848" s="23"/>
    </row>
    <row r="849">
      <c r="D849" s="23"/>
      <c r="E849" s="23"/>
    </row>
    <row r="850">
      <c r="D850" s="23"/>
      <c r="E850" s="23"/>
    </row>
    <row r="851">
      <c r="D851" s="23"/>
      <c r="E851" s="23"/>
    </row>
    <row r="852">
      <c r="D852" s="23"/>
      <c r="E852" s="23"/>
    </row>
    <row r="853">
      <c r="D853" s="23"/>
      <c r="E853" s="23"/>
    </row>
    <row r="854">
      <c r="D854" s="23"/>
      <c r="E854" s="23"/>
    </row>
    <row r="855">
      <c r="D855" s="23"/>
      <c r="E855" s="23"/>
    </row>
    <row r="856">
      <c r="D856" s="23"/>
      <c r="E856" s="23"/>
    </row>
    <row r="857">
      <c r="D857" s="23"/>
      <c r="E857" s="23"/>
    </row>
    <row r="858">
      <c r="D858" s="23"/>
      <c r="E858" s="23"/>
    </row>
    <row r="859">
      <c r="D859" s="23"/>
      <c r="E859" s="23"/>
    </row>
    <row r="860">
      <c r="D860" s="23"/>
      <c r="E860" s="23"/>
    </row>
    <row r="861">
      <c r="D861" s="23"/>
      <c r="E861" s="23"/>
    </row>
    <row r="862">
      <c r="D862" s="23"/>
      <c r="E862" s="23"/>
    </row>
    <row r="863">
      <c r="D863" s="23"/>
      <c r="E863" s="23"/>
    </row>
    <row r="864">
      <c r="D864" s="23"/>
      <c r="E864" s="23"/>
    </row>
    <row r="865">
      <c r="D865" s="23"/>
      <c r="E865" s="23"/>
    </row>
    <row r="866">
      <c r="D866" s="23"/>
      <c r="E866" s="23"/>
    </row>
    <row r="867">
      <c r="D867" s="23"/>
      <c r="E867" s="23"/>
    </row>
    <row r="868">
      <c r="D868" s="23"/>
      <c r="E868" s="23"/>
    </row>
    <row r="869">
      <c r="D869" s="23"/>
      <c r="E869" s="23"/>
    </row>
    <row r="870">
      <c r="D870" s="23"/>
      <c r="E870" s="23"/>
    </row>
    <row r="871">
      <c r="D871" s="23"/>
      <c r="E871" s="23"/>
    </row>
    <row r="872">
      <c r="D872" s="23"/>
      <c r="E872" s="23"/>
    </row>
    <row r="873">
      <c r="D873" s="23"/>
      <c r="E873" s="23"/>
    </row>
    <row r="874">
      <c r="D874" s="23"/>
      <c r="E874" s="23"/>
    </row>
    <row r="875">
      <c r="D875" s="23"/>
      <c r="E875" s="23"/>
    </row>
    <row r="876">
      <c r="D876" s="23"/>
      <c r="E876" s="23"/>
    </row>
    <row r="877">
      <c r="D877" s="23"/>
      <c r="E877" s="23"/>
    </row>
    <row r="878">
      <c r="D878" s="23"/>
      <c r="E878" s="23"/>
    </row>
    <row r="879">
      <c r="D879" s="23"/>
      <c r="E879" s="23"/>
    </row>
    <row r="880">
      <c r="D880" s="23"/>
      <c r="E880" s="23"/>
    </row>
    <row r="881">
      <c r="D881" s="23"/>
      <c r="E881" s="23"/>
    </row>
    <row r="882">
      <c r="D882" s="23"/>
      <c r="E882" s="23"/>
    </row>
    <row r="883">
      <c r="D883" s="23"/>
      <c r="E883" s="23"/>
    </row>
    <row r="884">
      <c r="D884" s="23"/>
      <c r="E884" s="23"/>
    </row>
    <row r="885">
      <c r="D885" s="23"/>
      <c r="E885" s="23"/>
    </row>
    <row r="886">
      <c r="D886" s="23"/>
      <c r="E886" s="23"/>
    </row>
    <row r="887">
      <c r="D887" s="23"/>
      <c r="E887" s="23"/>
    </row>
    <row r="888">
      <c r="D888" s="23"/>
      <c r="E888" s="23"/>
    </row>
    <row r="889">
      <c r="D889" s="23"/>
      <c r="E889" s="23"/>
    </row>
    <row r="890">
      <c r="D890" s="23"/>
      <c r="E890" s="23"/>
    </row>
    <row r="891">
      <c r="D891" s="23"/>
      <c r="E891" s="23"/>
    </row>
    <row r="892">
      <c r="D892" s="23"/>
      <c r="E892" s="23"/>
    </row>
    <row r="893">
      <c r="D893" s="23"/>
      <c r="E893" s="23"/>
    </row>
    <row r="894">
      <c r="D894" s="23"/>
      <c r="E894" s="23"/>
    </row>
    <row r="895">
      <c r="D895" s="23"/>
      <c r="E895" s="23"/>
    </row>
    <row r="896">
      <c r="D896" s="23"/>
      <c r="E896" s="23"/>
    </row>
    <row r="897">
      <c r="D897" s="23"/>
      <c r="E897" s="23"/>
    </row>
    <row r="898">
      <c r="D898" s="23"/>
      <c r="E898" s="23"/>
    </row>
    <row r="899">
      <c r="D899" s="23"/>
      <c r="E899" s="23"/>
    </row>
    <row r="900">
      <c r="D900" s="23"/>
      <c r="E900" s="23"/>
    </row>
    <row r="901">
      <c r="D901" s="23"/>
      <c r="E901" s="23"/>
    </row>
    <row r="902">
      <c r="D902" s="23"/>
      <c r="E902" s="23"/>
    </row>
    <row r="903">
      <c r="D903" s="23"/>
      <c r="E903" s="23"/>
    </row>
    <row r="904">
      <c r="D904" s="23"/>
      <c r="E904" s="23"/>
    </row>
    <row r="905">
      <c r="D905" s="23"/>
      <c r="E905" s="23"/>
    </row>
    <row r="906">
      <c r="D906" s="23"/>
      <c r="E906" s="23"/>
    </row>
    <row r="907">
      <c r="D907" s="23"/>
      <c r="E907" s="23"/>
    </row>
    <row r="908">
      <c r="D908" s="23"/>
      <c r="E908" s="23"/>
    </row>
    <row r="909">
      <c r="D909" s="23"/>
      <c r="E909" s="23"/>
    </row>
    <row r="910">
      <c r="D910" s="23"/>
      <c r="E910" s="23"/>
    </row>
    <row r="911">
      <c r="D911" s="23"/>
      <c r="E911" s="23"/>
    </row>
    <row r="912">
      <c r="D912" s="23"/>
      <c r="E912" s="23"/>
    </row>
    <row r="913">
      <c r="D913" s="23"/>
      <c r="E913" s="23"/>
    </row>
    <row r="914">
      <c r="D914" s="23"/>
      <c r="E914" s="23"/>
    </row>
    <row r="915">
      <c r="D915" s="23"/>
      <c r="E915" s="23"/>
    </row>
    <row r="916">
      <c r="D916" s="23"/>
      <c r="E916" s="23"/>
    </row>
    <row r="917">
      <c r="D917" s="23"/>
      <c r="E917" s="23"/>
    </row>
    <row r="918">
      <c r="D918" s="23"/>
      <c r="E918" s="23"/>
    </row>
    <row r="919">
      <c r="D919" s="23"/>
      <c r="E919" s="23"/>
    </row>
    <row r="920">
      <c r="D920" s="23"/>
      <c r="E920" s="23"/>
    </row>
    <row r="921">
      <c r="D921" s="23"/>
      <c r="E921" s="23"/>
    </row>
    <row r="922">
      <c r="D922" s="23"/>
      <c r="E922" s="23"/>
    </row>
    <row r="923">
      <c r="D923" s="23"/>
      <c r="E923" s="23"/>
    </row>
    <row r="924">
      <c r="D924" s="23"/>
      <c r="E924" s="23"/>
    </row>
    <row r="925">
      <c r="D925" s="23"/>
      <c r="E925" s="23"/>
    </row>
    <row r="926">
      <c r="D926" s="23"/>
      <c r="E926" s="23"/>
    </row>
    <row r="927">
      <c r="D927" s="23"/>
      <c r="E927" s="23"/>
    </row>
    <row r="928">
      <c r="D928" s="23"/>
      <c r="E928" s="23"/>
    </row>
    <row r="929">
      <c r="D929" s="23"/>
      <c r="E929" s="23"/>
    </row>
    <row r="930">
      <c r="D930" s="23"/>
      <c r="E930" s="23"/>
    </row>
    <row r="931">
      <c r="D931" s="23"/>
      <c r="E931" s="23"/>
    </row>
    <row r="932">
      <c r="D932" s="23"/>
      <c r="E932" s="23"/>
    </row>
    <row r="933">
      <c r="D933" s="23"/>
      <c r="E933" s="23"/>
    </row>
    <row r="934">
      <c r="D934" s="23"/>
      <c r="E934" s="23"/>
    </row>
    <row r="935">
      <c r="D935" s="23"/>
      <c r="E935" s="23"/>
    </row>
    <row r="936">
      <c r="D936" s="23"/>
      <c r="E936" s="23"/>
    </row>
    <row r="937">
      <c r="D937" s="23"/>
      <c r="E937" s="23"/>
    </row>
    <row r="938">
      <c r="D938" s="23"/>
      <c r="E938" s="23"/>
    </row>
    <row r="939">
      <c r="D939" s="23"/>
      <c r="E939" s="23"/>
    </row>
    <row r="940">
      <c r="D940" s="23"/>
      <c r="E940" s="23"/>
    </row>
    <row r="941">
      <c r="D941" s="23"/>
      <c r="E941" s="23"/>
    </row>
    <row r="942">
      <c r="D942" s="23"/>
      <c r="E942" s="23"/>
    </row>
    <row r="943">
      <c r="D943" s="23"/>
      <c r="E943" s="23"/>
    </row>
    <row r="944">
      <c r="D944" s="23"/>
      <c r="E944" s="23"/>
    </row>
    <row r="945">
      <c r="D945" s="23"/>
      <c r="E945" s="23"/>
    </row>
    <row r="946">
      <c r="D946" s="23"/>
      <c r="E946" s="23"/>
    </row>
    <row r="947">
      <c r="D947" s="23"/>
      <c r="E947" s="23"/>
    </row>
    <row r="948">
      <c r="D948" s="23"/>
      <c r="E948" s="23"/>
    </row>
    <row r="949">
      <c r="D949" s="23"/>
      <c r="E949" s="23"/>
    </row>
    <row r="950">
      <c r="D950" s="23"/>
      <c r="E950" s="23"/>
    </row>
    <row r="951">
      <c r="D951" s="23"/>
      <c r="E951" s="23"/>
    </row>
    <row r="952">
      <c r="D952" s="23"/>
      <c r="E952" s="23"/>
    </row>
    <row r="953">
      <c r="D953" s="23"/>
      <c r="E953" s="23"/>
    </row>
    <row r="954">
      <c r="D954" s="23"/>
      <c r="E954" s="23"/>
    </row>
    <row r="955">
      <c r="D955" s="23"/>
      <c r="E955" s="23"/>
    </row>
    <row r="956">
      <c r="D956" s="23"/>
      <c r="E956" s="23"/>
    </row>
    <row r="957">
      <c r="D957" s="23"/>
      <c r="E957" s="23"/>
    </row>
    <row r="958">
      <c r="D958" s="23"/>
      <c r="E958" s="23"/>
    </row>
    <row r="959">
      <c r="D959" s="23"/>
      <c r="E959" s="23"/>
    </row>
    <row r="960">
      <c r="D960" s="23"/>
      <c r="E960" s="23"/>
    </row>
    <row r="961">
      <c r="D961" s="23"/>
      <c r="E961" s="23"/>
    </row>
    <row r="962">
      <c r="D962" s="23"/>
      <c r="E962" s="23"/>
    </row>
    <row r="963">
      <c r="D963" s="23"/>
      <c r="E963" s="23"/>
    </row>
    <row r="964">
      <c r="D964" s="23"/>
      <c r="E964" s="23"/>
    </row>
    <row r="965">
      <c r="D965" s="23"/>
      <c r="E965" s="23"/>
    </row>
    <row r="966">
      <c r="D966" s="23"/>
      <c r="E966" s="23"/>
    </row>
    <row r="967">
      <c r="D967" s="23"/>
      <c r="E967" s="23"/>
    </row>
    <row r="968">
      <c r="D968" s="23"/>
      <c r="E968" s="23"/>
    </row>
    <row r="969">
      <c r="D969" s="23"/>
      <c r="E969" s="23"/>
    </row>
    <row r="970">
      <c r="D970" s="23"/>
      <c r="E970" s="23"/>
    </row>
    <row r="971">
      <c r="D971" s="23"/>
      <c r="E971" s="23"/>
    </row>
    <row r="972">
      <c r="D972" s="23"/>
      <c r="E972" s="23"/>
    </row>
    <row r="973">
      <c r="D973" s="23"/>
      <c r="E973" s="23"/>
    </row>
    <row r="974">
      <c r="D974" s="23"/>
      <c r="E974" s="23"/>
    </row>
    <row r="975">
      <c r="D975" s="23"/>
      <c r="E975" s="23"/>
    </row>
    <row r="976">
      <c r="D976" s="23"/>
      <c r="E976" s="23"/>
    </row>
    <row r="977">
      <c r="D977" s="23"/>
      <c r="E977" s="23"/>
    </row>
    <row r="978">
      <c r="D978" s="23"/>
      <c r="E978" s="23"/>
    </row>
    <row r="979">
      <c r="D979" s="23"/>
      <c r="E979" s="23"/>
    </row>
    <row r="980">
      <c r="D980" s="23"/>
      <c r="E980" s="23"/>
    </row>
    <row r="981">
      <c r="D981" s="23"/>
      <c r="E981" s="23"/>
    </row>
    <row r="982">
      <c r="D982" s="23"/>
      <c r="E982" s="23"/>
    </row>
    <row r="983">
      <c r="D983" s="23"/>
      <c r="E983" s="23"/>
    </row>
    <row r="984">
      <c r="D984" s="23"/>
      <c r="E984" s="23"/>
    </row>
    <row r="985">
      <c r="D985" s="23"/>
      <c r="E985" s="23"/>
    </row>
    <row r="986">
      <c r="D986" s="23"/>
      <c r="E986" s="23"/>
    </row>
    <row r="987">
      <c r="D987" s="23"/>
      <c r="E987" s="23"/>
    </row>
    <row r="988">
      <c r="D988" s="23"/>
      <c r="E988" s="23"/>
    </row>
    <row r="989">
      <c r="D989" s="23"/>
      <c r="E989" s="23"/>
    </row>
    <row r="990">
      <c r="D990" s="23"/>
      <c r="E990" s="23"/>
    </row>
    <row r="991">
      <c r="D991" s="23"/>
      <c r="E991" s="23"/>
    </row>
    <row r="992">
      <c r="D992" s="23"/>
      <c r="E992" s="23"/>
    </row>
    <row r="993">
      <c r="D993" s="23"/>
      <c r="E993" s="23"/>
    </row>
    <row r="994">
      <c r="D994" s="23"/>
      <c r="E994" s="23"/>
    </row>
    <row r="995">
      <c r="D995" s="23"/>
      <c r="E995" s="23"/>
    </row>
    <row r="996">
      <c r="D996" s="23"/>
      <c r="E996" s="23"/>
    </row>
    <row r="997">
      <c r="D997" s="23"/>
      <c r="E997" s="23"/>
    </row>
    <row r="998">
      <c r="D998" s="23"/>
      <c r="E998" s="23"/>
    </row>
    <row r="999">
      <c r="D999" s="23"/>
      <c r="E999" s="23"/>
    </row>
    <row r="1000">
      <c r="D1000" s="23"/>
      <c r="E1000" s="23"/>
    </row>
  </sheetData>
  <dataValidations>
    <dataValidation type="list" allowBlank="1" showErrorMessage="1" sqref="D3:E1000">
      <formula1>Summary!$A$3:$A$20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4.13"/>
    <col customWidth="1" min="2" max="4" width="19.13"/>
    <col customWidth="1" min="5" max="5" width="25.5"/>
    <col customWidth="1" hidden="1" min="6" max="8" width="19.13"/>
    <col customWidth="1" min="9" max="9" width="19.13"/>
    <col customWidth="1" min="10" max="10" width="26.0"/>
    <col customWidth="1" min="11" max="11" width="27.88"/>
    <col customWidth="1" min="12" max="12" width="30.0"/>
    <col customWidth="1" min="13" max="13" width="52.63"/>
    <col customWidth="1" min="15" max="15" width="24.75"/>
    <col customWidth="1" min="16" max="16" width="23.0"/>
  </cols>
  <sheetData>
    <row r="1">
      <c r="A1" s="107" t="s">
        <v>1257</v>
      </c>
      <c r="K1" s="108"/>
      <c r="M1" s="16" t="s">
        <v>1153</v>
      </c>
      <c r="N1" s="109">
        <v>4.0</v>
      </c>
      <c r="O1" s="109" t="s">
        <v>1138</v>
      </c>
      <c r="P1" s="16">
        <v>3.0</v>
      </c>
    </row>
    <row r="2">
      <c r="A2" s="107" t="s">
        <v>1258</v>
      </c>
      <c r="K2" s="108"/>
      <c r="M2" s="16" t="s">
        <v>1154</v>
      </c>
      <c r="N2" s="109">
        <v>3.0</v>
      </c>
      <c r="O2" s="109"/>
      <c r="P2" s="109"/>
    </row>
    <row r="3">
      <c r="A3" s="110" t="s">
        <v>1259</v>
      </c>
      <c r="K3" s="108"/>
      <c r="M3" s="16" t="s">
        <v>1157</v>
      </c>
      <c r="N3" s="109">
        <v>3.0</v>
      </c>
      <c r="O3" s="109"/>
      <c r="P3" s="109"/>
    </row>
    <row r="4">
      <c r="A4" s="109" t="s">
        <v>1260</v>
      </c>
      <c r="C4" s="109" t="s">
        <v>1261</v>
      </c>
      <c r="E4" s="109" t="s">
        <v>1262</v>
      </c>
      <c r="G4" s="109"/>
      <c r="K4" s="108"/>
      <c r="M4" s="16" t="s">
        <v>1126</v>
      </c>
      <c r="N4" s="109">
        <v>3.0</v>
      </c>
      <c r="O4" s="109"/>
      <c r="P4" s="109"/>
    </row>
    <row r="5">
      <c r="A5" s="109" t="s">
        <v>1263</v>
      </c>
      <c r="C5" s="109" t="s">
        <v>1264</v>
      </c>
      <c r="E5" s="109"/>
      <c r="F5" s="109"/>
      <c r="K5" s="108"/>
      <c r="M5" s="16" t="s">
        <v>1156</v>
      </c>
      <c r="N5" s="109">
        <v>3.0</v>
      </c>
      <c r="O5" s="109"/>
      <c r="P5" s="109"/>
    </row>
    <row r="6">
      <c r="A6" s="109" t="s">
        <v>1265</v>
      </c>
      <c r="C6" s="109" t="s">
        <v>1266</v>
      </c>
      <c r="E6" s="109"/>
      <c r="F6" s="109"/>
      <c r="H6" s="111"/>
      <c r="I6" s="111"/>
      <c r="J6" s="111"/>
      <c r="K6" s="108"/>
      <c r="L6" s="111"/>
      <c r="M6" s="16" t="s">
        <v>1128</v>
      </c>
      <c r="N6" s="16">
        <v>2.0</v>
      </c>
    </row>
    <row r="7">
      <c r="C7" s="112">
        <f>countif($C$9:$C1004,"true")</f>
        <v>121</v>
      </c>
      <c r="D7" s="112"/>
      <c r="E7" s="113"/>
      <c r="F7" s="109"/>
      <c r="H7" s="111"/>
      <c r="I7" s="111"/>
      <c r="J7" s="111"/>
      <c r="K7" s="108"/>
      <c r="L7" s="111"/>
      <c r="M7" s="16" t="s">
        <v>1130</v>
      </c>
      <c r="N7" s="16">
        <v>1.0</v>
      </c>
    </row>
    <row r="8">
      <c r="B8" s="34" t="s">
        <v>1267</v>
      </c>
      <c r="C8" s="114" t="s">
        <v>1268</v>
      </c>
      <c r="D8" s="115" t="s">
        <v>0</v>
      </c>
      <c r="E8" s="114" t="s">
        <v>1269</v>
      </c>
      <c r="F8" s="114" t="s">
        <v>1270</v>
      </c>
      <c r="G8" s="115" t="s">
        <v>1271</v>
      </c>
      <c r="H8" s="114" t="s">
        <v>1272</v>
      </c>
      <c r="I8" s="115" t="s">
        <v>1273</v>
      </c>
      <c r="J8" s="34" t="s">
        <v>1274</v>
      </c>
      <c r="K8" s="114" t="s">
        <v>1275</v>
      </c>
      <c r="L8" s="115" t="s">
        <v>1276</v>
      </c>
      <c r="M8" s="34" t="s">
        <v>1277</v>
      </c>
    </row>
    <row r="9">
      <c r="B9" s="116">
        <v>46048.0</v>
      </c>
      <c r="C9" s="117" t="b">
        <v>1</v>
      </c>
      <c r="D9" s="117" t="s">
        <v>332</v>
      </c>
      <c r="E9" s="117" t="s">
        <v>981</v>
      </c>
      <c r="F9" s="118">
        <v>45356.0</v>
      </c>
      <c r="G9" s="119"/>
      <c r="H9" s="120">
        <v>122.0</v>
      </c>
      <c r="I9" s="117" t="s">
        <v>1278</v>
      </c>
      <c r="J9" s="117" t="s">
        <v>1278</v>
      </c>
      <c r="K9" s="121" t="s">
        <v>1151</v>
      </c>
      <c r="L9" s="122" t="s">
        <v>1279</v>
      </c>
      <c r="M9" s="122" t="s">
        <v>1280</v>
      </c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</row>
    <row r="10">
      <c r="B10" s="116">
        <v>46048.0</v>
      </c>
      <c r="C10" s="117" t="b">
        <v>1</v>
      </c>
      <c r="D10" s="119" t="s">
        <v>164</v>
      </c>
      <c r="E10" s="117" t="s">
        <v>163</v>
      </c>
      <c r="F10" s="119"/>
      <c r="G10" s="119"/>
      <c r="H10" s="119"/>
      <c r="I10" s="117" t="s">
        <v>1281</v>
      </c>
      <c r="J10" s="117" t="s">
        <v>1281</v>
      </c>
      <c r="K10" s="122" t="s">
        <v>264</v>
      </c>
      <c r="L10" s="123" t="s">
        <v>1282</v>
      </c>
      <c r="M10" s="122" t="s">
        <v>1283</v>
      </c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</row>
    <row r="11">
      <c r="B11" s="116">
        <v>46048.0</v>
      </c>
      <c r="C11" s="117" t="b">
        <v>1</v>
      </c>
      <c r="D11" s="117" t="s">
        <v>373</v>
      </c>
      <c r="E11" s="117" t="s">
        <v>372</v>
      </c>
      <c r="F11" s="118">
        <v>45318.0</v>
      </c>
      <c r="G11" s="119"/>
      <c r="H11" s="120">
        <v>138.0</v>
      </c>
      <c r="I11" s="117" t="s">
        <v>1281</v>
      </c>
      <c r="J11" s="117" t="s">
        <v>1281</v>
      </c>
      <c r="K11" s="121" t="s">
        <v>264</v>
      </c>
      <c r="L11" s="123" t="s">
        <v>1284</v>
      </c>
      <c r="M11" s="122" t="s">
        <v>1285</v>
      </c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</row>
    <row r="12">
      <c r="B12" s="116">
        <v>46048.0</v>
      </c>
      <c r="C12" s="117" t="b">
        <v>1</v>
      </c>
      <c r="D12" s="117" t="s">
        <v>120</v>
      </c>
      <c r="E12" s="117" t="s">
        <v>114</v>
      </c>
      <c r="F12" s="118">
        <v>45318.0</v>
      </c>
      <c r="G12" s="119"/>
      <c r="H12" s="120">
        <v>145.0</v>
      </c>
      <c r="I12" s="117" t="s">
        <v>1278</v>
      </c>
      <c r="J12" s="117" t="s">
        <v>1278</v>
      </c>
      <c r="K12" s="121" t="s">
        <v>114</v>
      </c>
      <c r="L12" s="123" t="s">
        <v>1286</v>
      </c>
      <c r="M12" s="122" t="s">
        <v>1287</v>
      </c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</row>
    <row r="13">
      <c r="B13" s="116">
        <v>46048.0</v>
      </c>
      <c r="C13" s="117" t="b">
        <v>1</v>
      </c>
      <c r="D13" s="117" t="s">
        <v>616</v>
      </c>
      <c r="E13" s="117" t="s">
        <v>590</v>
      </c>
      <c r="F13" s="118">
        <v>45774.0</v>
      </c>
      <c r="G13" s="119"/>
      <c r="H13" s="120">
        <v>149.0</v>
      </c>
      <c r="I13" s="117" t="s">
        <v>1281</v>
      </c>
      <c r="J13" s="117" t="s">
        <v>1281</v>
      </c>
      <c r="K13" s="122" t="s">
        <v>966</v>
      </c>
      <c r="L13" s="123" t="s">
        <v>1288</v>
      </c>
      <c r="M13" s="122" t="s">
        <v>1289</v>
      </c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</row>
    <row r="14">
      <c r="A14" s="124"/>
      <c r="B14" s="116">
        <v>46048.0</v>
      </c>
      <c r="C14" s="117" t="b">
        <v>1</v>
      </c>
      <c r="D14" s="117" t="s">
        <v>115</v>
      </c>
      <c r="E14" s="117" t="s">
        <v>114</v>
      </c>
      <c r="F14" s="118">
        <v>45318.0</v>
      </c>
      <c r="G14" s="117"/>
      <c r="H14" s="120">
        <v>141.0</v>
      </c>
      <c r="I14" s="117" t="s">
        <v>1278</v>
      </c>
      <c r="J14" s="117" t="s">
        <v>1278</v>
      </c>
      <c r="K14" s="121" t="s">
        <v>114</v>
      </c>
      <c r="L14" s="123" t="s">
        <v>1290</v>
      </c>
      <c r="M14" s="122" t="s">
        <v>1291</v>
      </c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</row>
    <row r="15">
      <c r="B15" s="116">
        <v>46048.0</v>
      </c>
      <c r="C15" s="117" t="b">
        <v>1</v>
      </c>
      <c r="D15" s="117" t="s">
        <v>218</v>
      </c>
      <c r="E15" s="117" t="s">
        <v>204</v>
      </c>
      <c r="F15" s="118">
        <v>45356.0</v>
      </c>
      <c r="G15" s="119"/>
      <c r="H15" s="120">
        <v>102.0</v>
      </c>
      <c r="I15" s="117" t="s">
        <v>1278</v>
      </c>
      <c r="J15" s="117" t="s">
        <v>1278</v>
      </c>
      <c r="K15" s="121" t="s">
        <v>481</v>
      </c>
      <c r="L15" s="123" t="s">
        <v>1292</v>
      </c>
      <c r="M15" s="122" t="s">
        <v>1293</v>
      </c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</row>
    <row r="16">
      <c r="B16" s="125">
        <v>46049.0</v>
      </c>
      <c r="C16" s="126" t="b">
        <v>1</v>
      </c>
      <c r="D16" s="126" t="s">
        <v>1091</v>
      </c>
      <c r="E16" s="126" t="s">
        <v>590</v>
      </c>
      <c r="F16" s="127">
        <v>45343.0</v>
      </c>
      <c r="G16" s="128"/>
      <c r="H16" s="129">
        <v>86.0</v>
      </c>
      <c r="I16" s="126" t="s">
        <v>1278</v>
      </c>
      <c r="J16" s="126" t="s">
        <v>1278</v>
      </c>
      <c r="K16" s="130" t="s">
        <v>590</v>
      </c>
      <c r="L16" s="131" t="s">
        <v>1294</v>
      </c>
      <c r="M16" s="130" t="s">
        <v>1295</v>
      </c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</row>
    <row r="17">
      <c r="B17" s="125">
        <v>46049.0</v>
      </c>
      <c r="C17" s="126" t="b">
        <v>1</v>
      </c>
      <c r="D17" s="126" t="s">
        <v>1022</v>
      </c>
      <c r="E17" s="126" t="s">
        <v>163</v>
      </c>
      <c r="F17" s="127">
        <v>45356.0</v>
      </c>
      <c r="G17" s="128"/>
      <c r="H17" s="129">
        <v>68.0</v>
      </c>
      <c r="I17" s="126" t="s">
        <v>1281</v>
      </c>
      <c r="J17" s="126" t="s">
        <v>1281</v>
      </c>
      <c r="K17" s="132" t="s">
        <v>966</v>
      </c>
      <c r="L17" s="131" t="s">
        <v>1296</v>
      </c>
      <c r="M17" s="130" t="s">
        <v>1297</v>
      </c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</row>
    <row r="18">
      <c r="B18" s="125">
        <v>46049.0</v>
      </c>
      <c r="C18" s="126" t="b">
        <v>1</v>
      </c>
      <c r="D18" s="128" t="s">
        <v>165</v>
      </c>
      <c r="E18" s="126" t="s">
        <v>163</v>
      </c>
      <c r="F18" s="128"/>
      <c r="G18" s="128"/>
      <c r="H18" s="128"/>
      <c r="I18" s="126" t="s">
        <v>1281</v>
      </c>
      <c r="J18" s="126" t="s">
        <v>1281</v>
      </c>
      <c r="K18" s="130" t="s">
        <v>264</v>
      </c>
      <c r="L18" s="131" t="s">
        <v>1298</v>
      </c>
      <c r="M18" s="130" t="s">
        <v>1299</v>
      </c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</row>
    <row r="19">
      <c r="B19" s="125">
        <v>46049.0</v>
      </c>
      <c r="C19" s="126" t="b">
        <v>1</v>
      </c>
      <c r="D19" s="126" t="s">
        <v>340</v>
      </c>
      <c r="E19" s="126" t="s">
        <v>981</v>
      </c>
      <c r="F19" s="127">
        <v>45343.0</v>
      </c>
      <c r="G19" s="128"/>
      <c r="H19" s="129">
        <v>75.0</v>
      </c>
      <c r="I19" s="126" t="s">
        <v>1278</v>
      </c>
      <c r="J19" s="126" t="s">
        <v>1278</v>
      </c>
      <c r="K19" s="132" t="s">
        <v>966</v>
      </c>
      <c r="L19" s="131" t="s">
        <v>1300</v>
      </c>
      <c r="M19" s="130" t="s">
        <v>1301</v>
      </c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</row>
    <row r="20">
      <c r="B20" s="125">
        <v>46049.0</v>
      </c>
      <c r="C20" s="126" t="b">
        <v>1</v>
      </c>
      <c r="D20" s="126" t="s">
        <v>596</v>
      </c>
      <c r="E20" s="126" t="s">
        <v>590</v>
      </c>
      <c r="F20" s="127">
        <v>45318.0</v>
      </c>
      <c r="G20" s="128"/>
      <c r="H20" s="129">
        <v>76.0</v>
      </c>
      <c r="I20" s="126" t="s">
        <v>1278</v>
      </c>
      <c r="J20" s="126" t="s">
        <v>1278</v>
      </c>
      <c r="K20" s="130" t="s">
        <v>590</v>
      </c>
      <c r="L20" s="130" t="s">
        <v>1294</v>
      </c>
      <c r="M20" s="130" t="s">
        <v>1302</v>
      </c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</row>
    <row r="21">
      <c r="B21" s="125">
        <v>46049.0</v>
      </c>
      <c r="C21" s="126" t="b">
        <v>1</v>
      </c>
      <c r="D21" s="126" t="s">
        <v>1086</v>
      </c>
      <c r="E21" s="126"/>
      <c r="F21" s="127"/>
      <c r="G21" s="126"/>
      <c r="H21" s="129"/>
      <c r="I21" s="126" t="s">
        <v>1281</v>
      </c>
      <c r="J21" s="126" t="s">
        <v>1281</v>
      </c>
      <c r="K21" s="132" t="s">
        <v>957</v>
      </c>
      <c r="L21" s="130" t="s">
        <v>1303</v>
      </c>
      <c r="M21" s="130" t="s">
        <v>1304</v>
      </c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</row>
    <row r="22">
      <c r="B22" s="125">
        <v>46049.0</v>
      </c>
      <c r="C22" s="126" t="b">
        <v>1</v>
      </c>
      <c r="D22" s="126" t="s">
        <v>322</v>
      </c>
      <c r="E22" s="126" t="s">
        <v>981</v>
      </c>
      <c r="F22" s="128"/>
      <c r="G22" s="128"/>
      <c r="H22" s="128"/>
      <c r="I22" s="126" t="s">
        <v>1281</v>
      </c>
      <c r="J22" s="126" t="s">
        <v>1281</v>
      </c>
      <c r="K22" s="130" t="s">
        <v>68</v>
      </c>
      <c r="L22" s="130" t="s">
        <v>1305</v>
      </c>
      <c r="M22" s="130" t="s">
        <v>1306</v>
      </c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</row>
    <row r="23">
      <c r="B23" s="125">
        <v>46049.0</v>
      </c>
      <c r="C23" s="126" t="b">
        <v>1</v>
      </c>
      <c r="D23" s="128" t="s">
        <v>376</v>
      </c>
      <c r="E23" s="126" t="s">
        <v>372</v>
      </c>
      <c r="F23" s="128"/>
      <c r="G23" s="128"/>
      <c r="H23" s="128"/>
      <c r="I23" s="126" t="s">
        <v>1281</v>
      </c>
      <c r="J23" s="126" t="s">
        <v>1281</v>
      </c>
      <c r="K23" s="130" t="s">
        <v>68</v>
      </c>
      <c r="L23" s="130" t="s">
        <v>1307</v>
      </c>
      <c r="M23" s="130" t="s">
        <v>1308</v>
      </c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</row>
    <row r="24">
      <c r="B24" s="116">
        <v>46050.0</v>
      </c>
      <c r="C24" s="117" t="b">
        <v>1</v>
      </c>
      <c r="D24" s="119" t="s">
        <v>371</v>
      </c>
      <c r="E24" s="117" t="s">
        <v>372</v>
      </c>
      <c r="F24" s="119"/>
      <c r="G24" s="119"/>
      <c r="H24" s="119"/>
      <c r="I24" s="117" t="s">
        <v>1281</v>
      </c>
      <c r="J24" s="117" t="s">
        <v>1281</v>
      </c>
      <c r="K24" s="122" t="s">
        <v>481</v>
      </c>
      <c r="L24" s="123" t="s">
        <v>1309</v>
      </c>
      <c r="M24" s="122" t="s">
        <v>1310</v>
      </c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</row>
    <row r="25">
      <c r="B25" s="116">
        <v>46050.0</v>
      </c>
      <c r="C25" s="117" t="b">
        <v>1</v>
      </c>
      <c r="D25" s="119" t="s">
        <v>407</v>
      </c>
      <c r="E25" s="117" t="s">
        <v>372</v>
      </c>
      <c r="F25" s="119"/>
      <c r="G25" s="119"/>
      <c r="H25" s="119"/>
      <c r="I25" s="117" t="s">
        <v>1281</v>
      </c>
      <c r="J25" s="117" t="s">
        <v>1281</v>
      </c>
      <c r="K25" s="122" t="s">
        <v>481</v>
      </c>
      <c r="L25" s="123" t="s">
        <v>1311</v>
      </c>
      <c r="M25" s="122" t="s">
        <v>1312</v>
      </c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</row>
    <row r="26">
      <c r="B26" s="116">
        <v>46050.0</v>
      </c>
      <c r="C26" s="117" t="b">
        <v>1</v>
      </c>
      <c r="D26" s="117" t="s">
        <v>303</v>
      </c>
      <c r="E26" s="117" t="s">
        <v>264</v>
      </c>
      <c r="F26" s="118">
        <v>45880.0</v>
      </c>
      <c r="G26" s="119"/>
      <c r="H26" s="120">
        <v>138.0</v>
      </c>
      <c r="I26" s="117" t="s">
        <v>1281</v>
      </c>
      <c r="J26" s="117" t="s">
        <v>1281</v>
      </c>
      <c r="K26" s="121" t="s">
        <v>481</v>
      </c>
      <c r="L26" s="123" t="s">
        <v>1313</v>
      </c>
      <c r="M26" s="122" t="s">
        <v>1314</v>
      </c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</row>
    <row r="27">
      <c r="B27" s="116">
        <v>46050.0</v>
      </c>
      <c r="C27" s="117" t="b">
        <v>1</v>
      </c>
      <c r="D27" s="117" t="s">
        <v>136</v>
      </c>
      <c r="E27" s="117" t="s">
        <v>114</v>
      </c>
      <c r="F27" s="118">
        <v>45356.0</v>
      </c>
      <c r="G27" s="119"/>
      <c r="H27" s="120">
        <v>116.0</v>
      </c>
      <c r="I27" s="117" t="s">
        <v>1278</v>
      </c>
      <c r="J27" s="117" t="s">
        <v>1278</v>
      </c>
      <c r="K27" s="121" t="s">
        <v>481</v>
      </c>
      <c r="L27" s="123" t="s">
        <v>1315</v>
      </c>
      <c r="M27" s="122" t="s">
        <v>1316</v>
      </c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</row>
    <row r="28">
      <c r="A28" s="124"/>
      <c r="B28" s="116">
        <v>46050.0</v>
      </c>
      <c r="C28" s="117" t="b">
        <v>1</v>
      </c>
      <c r="D28" s="117" t="s">
        <v>777</v>
      </c>
      <c r="E28" s="119"/>
      <c r="F28" s="119"/>
      <c r="G28" s="119"/>
      <c r="H28" s="120">
        <v>133.0</v>
      </c>
      <c r="I28" s="117" t="s">
        <v>1281</v>
      </c>
      <c r="J28" s="117" t="s">
        <v>1281</v>
      </c>
      <c r="K28" s="122" t="s">
        <v>966</v>
      </c>
      <c r="L28" s="123" t="s">
        <v>1317</v>
      </c>
      <c r="M28" s="122" t="s">
        <v>1318</v>
      </c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</row>
    <row r="29">
      <c r="B29" s="116">
        <v>46050.0</v>
      </c>
      <c r="C29" s="117" t="b">
        <v>1</v>
      </c>
      <c r="D29" s="117" t="s">
        <v>637</v>
      </c>
      <c r="E29" s="117" t="s">
        <v>590</v>
      </c>
      <c r="F29" s="118">
        <v>45746.0</v>
      </c>
      <c r="G29" s="119"/>
      <c r="H29" s="120">
        <v>114.0</v>
      </c>
      <c r="I29" s="117" t="s">
        <v>1281</v>
      </c>
      <c r="J29" s="117" t="s">
        <v>1281</v>
      </c>
      <c r="K29" s="122" t="s">
        <v>590</v>
      </c>
      <c r="L29" s="122" t="s">
        <v>1319</v>
      </c>
      <c r="M29" s="122" t="s">
        <v>1320</v>
      </c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</row>
    <row r="30">
      <c r="B30" s="116">
        <v>46050.0</v>
      </c>
      <c r="C30" s="117" t="b">
        <v>1</v>
      </c>
      <c r="D30" s="119" t="s">
        <v>173</v>
      </c>
      <c r="E30" s="117" t="s">
        <v>163</v>
      </c>
      <c r="F30" s="119"/>
      <c r="G30" s="119"/>
      <c r="H30" s="119"/>
      <c r="I30" s="117" t="s">
        <v>1281</v>
      </c>
      <c r="J30" s="117" t="s">
        <v>1281</v>
      </c>
      <c r="K30" s="122" t="s">
        <v>981</v>
      </c>
      <c r="L30" s="123" t="s">
        <v>1321</v>
      </c>
      <c r="M30" s="122" t="s">
        <v>1322</v>
      </c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</row>
    <row r="31">
      <c r="B31" s="116">
        <v>46050.0</v>
      </c>
      <c r="C31" s="117" t="b">
        <v>1</v>
      </c>
      <c r="D31" s="117" t="s">
        <v>428</v>
      </c>
      <c r="E31" s="117" t="s">
        <v>417</v>
      </c>
      <c r="F31" s="118">
        <v>45318.0</v>
      </c>
      <c r="G31" s="119"/>
      <c r="H31" s="120">
        <v>153.0</v>
      </c>
      <c r="I31" s="117" t="s">
        <v>1278</v>
      </c>
      <c r="J31" s="117" t="s">
        <v>1278</v>
      </c>
      <c r="K31" s="121" t="s">
        <v>1151</v>
      </c>
      <c r="L31" s="123" t="s">
        <v>1323</v>
      </c>
      <c r="M31" s="122" t="s">
        <v>1324</v>
      </c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</row>
    <row r="32">
      <c r="B32" s="125">
        <v>46051.0</v>
      </c>
      <c r="C32" s="126" t="b">
        <v>1</v>
      </c>
      <c r="D32" s="126" t="s">
        <v>571</v>
      </c>
      <c r="E32" s="126" t="s">
        <v>533</v>
      </c>
      <c r="F32" s="127">
        <v>45851.0</v>
      </c>
      <c r="G32" s="128"/>
      <c r="H32" s="129">
        <v>56.0</v>
      </c>
      <c r="I32" s="126" t="s">
        <v>1281</v>
      </c>
      <c r="J32" s="126" t="s">
        <v>1281</v>
      </c>
      <c r="K32" s="131" t="s">
        <v>11</v>
      </c>
      <c r="L32" s="131" t="s">
        <v>1325</v>
      </c>
      <c r="M32" s="131" t="s">
        <v>1326</v>
      </c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</row>
    <row r="33">
      <c r="B33" s="125">
        <v>46051.0</v>
      </c>
      <c r="C33" s="126" t="b">
        <v>1</v>
      </c>
      <c r="D33" s="126" t="s">
        <v>280</v>
      </c>
      <c r="E33" s="126" t="s">
        <v>264</v>
      </c>
      <c r="F33" s="127">
        <v>45356.0</v>
      </c>
      <c r="G33" s="128"/>
      <c r="H33" s="129">
        <v>60.0</v>
      </c>
      <c r="I33" s="126" t="s">
        <v>1278</v>
      </c>
      <c r="J33" s="126" t="s">
        <v>1278</v>
      </c>
      <c r="K33" s="133" t="s">
        <v>264</v>
      </c>
      <c r="L33" s="131" t="s">
        <v>1327</v>
      </c>
      <c r="M33" s="131" t="s">
        <v>1328</v>
      </c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</row>
    <row r="34">
      <c r="B34" s="125">
        <v>46051.0</v>
      </c>
      <c r="C34" s="126" t="b">
        <v>1</v>
      </c>
      <c r="D34" s="126" t="s">
        <v>1329</v>
      </c>
      <c r="E34" s="126" t="s">
        <v>590</v>
      </c>
      <c r="F34" s="127"/>
      <c r="G34" s="128"/>
      <c r="H34" s="129"/>
      <c r="I34" s="126" t="s">
        <v>1278</v>
      </c>
      <c r="J34" s="126" t="s">
        <v>1278</v>
      </c>
      <c r="K34" s="133" t="s">
        <v>590</v>
      </c>
      <c r="L34" s="131" t="s">
        <v>1330</v>
      </c>
      <c r="M34" s="131" t="s">
        <v>1331</v>
      </c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</row>
    <row r="35">
      <c r="B35" s="125">
        <v>46051.0</v>
      </c>
      <c r="C35" s="126" t="b">
        <v>1</v>
      </c>
      <c r="D35" s="126" t="s">
        <v>333</v>
      </c>
      <c r="E35" s="126" t="s">
        <v>981</v>
      </c>
      <c r="F35" s="127">
        <v>45356.0</v>
      </c>
      <c r="G35" s="128"/>
      <c r="H35" s="129">
        <v>52.0</v>
      </c>
      <c r="I35" s="126" t="s">
        <v>1278</v>
      </c>
      <c r="J35" s="126" t="s">
        <v>1278</v>
      </c>
      <c r="K35" s="133" t="s">
        <v>981</v>
      </c>
      <c r="L35" s="131" t="s">
        <v>1332</v>
      </c>
      <c r="M35" s="131" t="s">
        <v>1333</v>
      </c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</row>
    <row r="36">
      <c r="B36" s="125">
        <v>46051.0</v>
      </c>
      <c r="C36" s="126" t="b">
        <v>1</v>
      </c>
      <c r="D36" s="126" t="s">
        <v>548</v>
      </c>
      <c r="E36" s="126" t="s">
        <v>533</v>
      </c>
      <c r="F36" s="127">
        <v>45356.0</v>
      </c>
      <c r="G36" s="128"/>
      <c r="H36" s="129">
        <v>62.0</v>
      </c>
      <c r="I36" s="126" t="s">
        <v>1278</v>
      </c>
      <c r="J36" s="126" t="s">
        <v>1278</v>
      </c>
      <c r="K36" s="131" t="s">
        <v>957</v>
      </c>
      <c r="L36" s="131" t="s">
        <v>1334</v>
      </c>
      <c r="M36" s="131" t="s">
        <v>1335</v>
      </c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</row>
    <row r="37">
      <c r="B37" s="125">
        <v>46051.0</v>
      </c>
      <c r="C37" s="126" t="b">
        <v>1</v>
      </c>
      <c r="D37" s="126" t="s">
        <v>125</v>
      </c>
      <c r="E37" s="126" t="s">
        <v>114</v>
      </c>
      <c r="F37" s="127">
        <v>45356.0</v>
      </c>
      <c r="G37" s="128"/>
      <c r="H37" s="129">
        <v>78.0</v>
      </c>
      <c r="I37" s="126" t="s">
        <v>1278</v>
      </c>
      <c r="J37" s="126" t="s">
        <v>1278</v>
      </c>
      <c r="K37" s="133" t="s">
        <v>114</v>
      </c>
      <c r="L37" s="131" t="s">
        <v>1336</v>
      </c>
      <c r="M37" s="131" t="s">
        <v>1337</v>
      </c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</row>
    <row r="38">
      <c r="B38" s="125">
        <v>46051.0</v>
      </c>
      <c r="C38" s="126" t="b">
        <v>1</v>
      </c>
      <c r="D38" s="126" t="s">
        <v>298</v>
      </c>
      <c r="E38" s="126" t="s">
        <v>264</v>
      </c>
      <c r="F38" s="127">
        <v>45721.0</v>
      </c>
      <c r="G38" s="128"/>
      <c r="H38" s="129">
        <v>72.0</v>
      </c>
      <c r="I38" s="126" t="s">
        <v>1278</v>
      </c>
      <c r="J38" s="126" t="s">
        <v>1281</v>
      </c>
      <c r="K38" s="133" t="s">
        <v>11</v>
      </c>
      <c r="L38" s="131" t="s">
        <v>1338</v>
      </c>
      <c r="M38" s="131" t="s">
        <v>1339</v>
      </c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</row>
    <row r="39">
      <c r="A39" s="124"/>
      <c r="B39" s="125">
        <v>46051.0</v>
      </c>
      <c r="C39" s="126" t="b">
        <v>1</v>
      </c>
      <c r="D39" s="126" t="s">
        <v>127</v>
      </c>
      <c r="E39" s="126" t="s">
        <v>114</v>
      </c>
      <c r="F39" s="127">
        <v>45356.0</v>
      </c>
      <c r="G39" s="128"/>
      <c r="H39" s="129">
        <v>82.0</v>
      </c>
      <c r="I39" s="126" t="s">
        <v>1278</v>
      </c>
      <c r="J39" s="126" t="s">
        <v>1278</v>
      </c>
      <c r="K39" s="133" t="s">
        <v>114</v>
      </c>
      <c r="L39" s="131" t="s">
        <v>1340</v>
      </c>
      <c r="M39" s="131" t="s">
        <v>1341</v>
      </c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</row>
    <row r="40">
      <c r="B40" s="125">
        <v>46051.0</v>
      </c>
      <c r="C40" s="126" t="b">
        <v>1</v>
      </c>
      <c r="D40" s="126" t="s">
        <v>440</v>
      </c>
      <c r="E40" s="126" t="s">
        <v>417</v>
      </c>
      <c r="F40" s="127">
        <v>45721.0</v>
      </c>
      <c r="G40" s="128"/>
      <c r="H40" s="129">
        <v>71.0</v>
      </c>
      <c r="I40" s="126" t="s">
        <v>1278</v>
      </c>
      <c r="J40" s="126" t="s">
        <v>1281</v>
      </c>
      <c r="K40" s="133" t="s">
        <v>11</v>
      </c>
      <c r="L40" s="131" t="s">
        <v>1342</v>
      </c>
      <c r="M40" s="131" t="s">
        <v>1343</v>
      </c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</row>
    <row r="41">
      <c r="B41" s="116">
        <v>46052.0</v>
      </c>
      <c r="C41" s="117" t="b">
        <v>1</v>
      </c>
      <c r="D41" s="117" t="s">
        <v>397</v>
      </c>
      <c r="E41" s="117" t="s">
        <v>372</v>
      </c>
      <c r="F41" s="118">
        <v>45356.0</v>
      </c>
      <c r="G41" s="119"/>
      <c r="H41" s="120">
        <v>125.0</v>
      </c>
      <c r="I41" s="117" t="s">
        <v>1281</v>
      </c>
      <c r="J41" s="117" t="s">
        <v>1281</v>
      </c>
      <c r="K41" s="121" t="s">
        <v>1151</v>
      </c>
      <c r="L41" s="123" t="s">
        <v>1344</v>
      </c>
      <c r="M41" s="122" t="s">
        <v>1345</v>
      </c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</row>
    <row r="42">
      <c r="B42" s="116">
        <v>46052.0</v>
      </c>
      <c r="C42" s="117" t="b">
        <v>1</v>
      </c>
      <c r="D42" s="117" t="s">
        <v>383</v>
      </c>
      <c r="E42" s="117" t="s">
        <v>372</v>
      </c>
      <c r="F42" s="118">
        <v>45356.0</v>
      </c>
      <c r="G42" s="119"/>
      <c r="H42" s="120">
        <v>111.0</v>
      </c>
      <c r="I42" s="117" t="s">
        <v>1281</v>
      </c>
      <c r="J42" s="117" t="s">
        <v>1281</v>
      </c>
      <c r="K42" s="121" t="s">
        <v>974</v>
      </c>
      <c r="L42" s="123" t="s">
        <v>1346</v>
      </c>
      <c r="M42" s="122" t="s">
        <v>1347</v>
      </c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</row>
    <row r="43">
      <c r="B43" s="116">
        <v>46052.0</v>
      </c>
      <c r="C43" s="117" t="b">
        <v>1</v>
      </c>
      <c r="D43" s="117" t="s">
        <v>602</v>
      </c>
      <c r="E43" s="117" t="s">
        <v>1348</v>
      </c>
      <c r="F43" s="118">
        <v>45721.0</v>
      </c>
      <c r="G43" s="119"/>
      <c r="H43" s="120">
        <v>126.0</v>
      </c>
      <c r="I43" s="117" t="s">
        <v>1278</v>
      </c>
      <c r="J43" s="117" t="s">
        <v>1281</v>
      </c>
      <c r="K43" s="122" t="s">
        <v>974</v>
      </c>
      <c r="L43" s="122" t="s">
        <v>1349</v>
      </c>
      <c r="M43" s="122" t="s">
        <v>1350</v>
      </c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</row>
    <row r="44">
      <c r="B44" s="116">
        <v>46052.0</v>
      </c>
      <c r="C44" s="117" t="b">
        <v>1</v>
      </c>
      <c r="D44" s="117" t="s">
        <v>427</v>
      </c>
      <c r="E44" s="117" t="s">
        <v>417</v>
      </c>
      <c r="F44" s="118">
        <v>45356.0</v>
      </c>
      <c r="G44" s="119"/>
      <c r="H44" s="120">
        <v>128.0</v>
      </c>
      <c r="I44" s="117" t="s">
        <v>1278</v>
      </c>
      <c r="J44" s="117" t="s">
        <v>1278</v>
      </c>
      <c r="K44" s="121" t="s">
        <v>974</v>
      </c>
      <c r="L44" s="123" t="s">
        <v>1351</v>
      </c>
      <c r="M44" s="122" t="s">
        <v>1352</v>
      </c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</row>
    <row r="45">
      <c r="B45" s="116">
        <v>46052.0</v>
      </c>
      <c r="C45" s="117" t="b">
        <v>1</v>
      </c>
      <c r="D45" s="117" t="s">
        <v>998</v>
      </c>
      <c r="E45" s="117"/>
      <c r="F45" s="118"/>
      <c r="G45" s="117"/>
      <c r="H45" s="120"/>
      <c r="I45" s="117" t="s">
        <v>1281</v>
      </c>
      <c r="J45" s="117" t="s">
        <v>1281</v>
      </c>
      <c r="K45" s="121" t="s">
        <v>11</v>
      </c>
      <c r="L45" s="123" t="s">
        <v>1325</v>
      </c>
      <c r="M45" s="122" t="s">
        <v>1353</v>
      </c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</row>
    <row r="46">
      <c r="B46" s="116">
        <v>46052.0</v>
      </c>
      <c r="C46" s="117" t="b">
        <v>1</v>
      </c>
      <c r="D46" s="119" t="s">
        <v>374</v>
      </c>
      <c r="E46" s="117" t="s">
        <v>372</v>
      </c>
      <c r="F46" s="119"/>
      <c r="G46" s="119"/>
      <c r="H46" s="119"/>
      <c r="I46" s="117" t="s">
        <v>1281</v>
      </c>
      <c r="J46" s="117" t="s">
        <v>1281</v>
      </c>
      <c r="K46" s="122" t="s">
        <v>974</v>
      </c>
      <c r="L46" s="123" t="s">
        <v>1354</v>
      </c>
      <c r="M46" s="122" t="s">
        <v>1355</v>
      </c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</row>
    <row r="47">
      <c r="B47" s="116">
        <v>46052.0</v>
      </c>
      <c r="C47" s="117" t="b">
        <v>1</v>
      </c>
      <c r="D47" s="117" t="s">
        <v>207</v>
      </c>
      <c r="E47" s="117" t="s">
        <v>204</v>
      </c>
      <c r="F47" s="118">
        <v>45318.0</v>
      </c>
      <c r="G47" s="119"/>
      <c r="H47" s="120">
        <v>120.0</v>
      </c>
      <c r="I47" s="117" t="s">
        <v>1278</v>
      </c>
      <c r="J47" s="117" t="s">
        <v>1278</v>
      </c>
      <c r="K47" s="121" t="s">
        <v>68</v>
      </c>
      <c r="L47" s="123" t="s">
        <v>1315</v>
      </c>
      <c r="M47" s="122" t="s">
        <v>1356</v>
      </c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</row>
    <row r="48">
      <c r="B48" s="116">
        <v>46052.0</v>
      </c>
      <c r="C48" s="117" t="b">
        <v>1</v>
      </c>
      <c r="D48" s="117" t="s">
        <v>78</v>
      </c>
      <c r="E48" s="117" t="s">
        <v>68</v>
      </c>
      <c r="F48" s="118">
        <v>45356.0</v>
      </c>
      <c r="G48" s="117"/>
      <c r="H48" s="120">
        <v>113.0</v>
      </c>
      <c r="I48" s="117" t="s">
        <v>1278</v>
      </c>
      <c r="J48" s="117" t="s">
        <v>1278</v>
      </c>
      <c r="K48" s="121" t="s">
        <v>974</v>
      </c>
      <c r="L48" s="123" t="s">
        <v>1311</v>
      </c>
      <c r="M48" s="122" t="s">
        <v>1357</v>
      </c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</row>
    <row r="49">
      <c r="B49" s="125">
        <v>46055.0</v>
      </c>
      <c r="C49" s="126" t="b">
        <v>1</v>
      </c>
      <c r="D49" s="126" t="s">
        <v>658</v>
      </c>
      <c r="E49" s="128"/>
      <c r="F49" s="128"/>
      <c r="G49" s="128"/>
      <c r="H49" s="129">
        <v>116.0</v>
      </c>
      <c r="I49" s="126" t="s">
        <v>1281</v>
      </c>
      <c r="J49" s="126" t="s">
        <v>1281</v>
      </c>
      <c r="K49" s="131" t="s">
        <v>1151</v>
      </c>
      <c r="L49" s="131" t="s">
        <v>1358</v>
      </c>
      <c r="M49" s="131" t="s">
        <v>1359</v>
      </c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</row>
    <row r="50">
      <c r="B50" s="125">
        <v>46055.0</v>
      </c>
      <c r="C50" s="126" t="b">
        <v>1</v>
      </c>
      <c r="D50" s="126" t="s">
        <v>140</v>
      </c>
      <c r="E50" s="126" t="s">
        <v>114</v>
      </c>
      <c r="F50" s="127">
        <v>45518.0</v>
      </c>
      <c r="G50" s="128"/>
      <c r="H50" s="129">
        <v>115.0</v>
      </c>
      <c r="I50" s="126" t="s">
        <v>1278</v>
      </c>
      <c r="J50" s="126" t="s">
        <v>1281</v>
      </c>
      <c r="K50" s="133" t="s">
        <v>1151</v>
      </c>
      <c r="L50" s="131" t="s">
        <v>1360</v>
      </c>
      <c r="M50" s="131" t="s">
        <v>1361</v>
      </c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</row>
    <row r="51">
      <c r="B51" s="125">
        <v>46055.0</v>
      </c>
      <c r="C51" s="126" t="b">
        <v>1</v>
      </c>
      <c r="D51" s="126" t="s">
        <v>556</v>
      </c>
      <c r="E51" s="126" t="s">
        <v>533</v>
      </c>
      <c r="F51" s="127">
        <v>45343.0</v>
      </c>
      <c r="G51" s="128"/>
      <c r="H51" s="129">
        <v>121.0</v>
      </c>
      <c r="I51" s="126" t="s">
        <v>1278</v>
      </c>
      <c r="J51" s="126" t="s">
        <v>1281</v>
      </c>
      <c r="K51" s="131" t="s">
        <v>981</v>
      </c>
      <c r="L51" s="131" t="s">
        <v>1362</v>
      </c>
      <c r="M51" s="131" t="s">
        <v>1363</v>
      </c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</row>
    <row r="52">
      <c r="B52" s="125">
        <v>46055.0</v>
      </c>
      <c r="C52" s="126" t="b">
        <v>1</v>
      </c>
      <c r="D52" s="126" t="s">
        <v>554</v>
      </c>
      <c r="E52" s="126" t="s">
        <v>533</v>
      </c>
      <c r="F52" s="127">
        <v>45356.0</v>
      </c>
      <c r="G52" s="128"/>
      <c r="H52" s="129">
        <v>118.0</v>
      </c>
      <c r="I52" s="126" t="s">
        <v>1278</v>
      </c>
      <c r="J52" s="126" t="s">
        <v>1278</v>
      </c>
      <c r="K52" s="131" t="s">
        <v>981</v>
      </c>
      <c r="L52" s="131" t="s">
        <v>1364</v>
      </c>
      <c r="M52" s="131" t="s">
        <v>1365</v>
      </c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</row>
    <row r="53">
      <c r="B53" s="125">
        <v>46055.0</v>
      </c>
      <c r="C53" s="126" t="b">
        <v>1</v>
      </c>
      <c r="D53" s="128" t="s">
        <v>200</v>
      </c>
      <c r="E53" s="126" t="s">
        <v>163</v>
      </c>
      <c r="F53" s="128"/>
      <c r="G53" s="128"/>
      <c r="H53" s="128"/>
      <c r="I53" s="126" t="s">
        <v>1281</v>
      </c>
      <c r="J53" s="126" t="s">
        <v>1281</v>
      </c>
      <c r="K53" s="131" t="s">
        <v>957</v>
      </c>
      <c r="L53" s="131" t="s">
        <v>1366</v>
      </c>
      <c r="M53" s="131" t="s">
        <v>1367</v>
      </c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</row>
    <row r="54">
      <c r="B54" s="125">
        <v>46055.0</v>
      </c>
      <c r="C54" s="126" t="b">
        <v>1</v>
      </c>
      <c r="D54" s="126" t="s">
        <v>462</v>
      </c>
      <c r="E54" s="126" t="s">
        <v>417</v>
      </c>
      <c r="F54" s="127">
        <v>45886.0</v>
      </c>
      <c r="G54" s="128"/>
      <c r="H54" s="129">
        <v>138.0</v>
      </c>
      <c r="I54" s="126" t="s">
        <v>1281</v>
      </c>
      <c r="J54" s="126" t="s">
        <v>1281</v>
      </c>
      <c r="K54" s="131" t="s">
        <v>417</v>
      </c>
      <c r="L54" s="131" t="s">
        <v>1368</v>
      </c>
      <c r="M54" s="131" t="s">
        <v>1369</v>
      </c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</row>
    <row r="55">
      <c r="B55" s="125">
        <v>46055.0</v>
      </c>
      <c r="C55" s="126" t="b">
        <v>1</v>
      </c>
      <c r="D55" s="126" t="s">
        <v>926</v>
      </c>
      <c r="E55" s="128"/>
      <c r="F55" s="128"/>
      <c r="G55" s="128"/>
      <c r="H55" s="129">
        <v>129.0</v>
      </c>
      <c r="I55" s="126" t="s">
        <v>1281</v>
      </c>
      <c r="J55" s="126" t="s">
        <v>1281</v>
      </c>
      <c r="K55" s="131" t="s">
        <v>1151</v>
      </c>
      <c r="L55" s="131" t="s">
        <v>1370</v>
      </c>
      <c r="M55" s="131" t="s">
        <v>1371</v>
      </c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</row>
    <row r="56">
      <c r="A56" s="124"/>
      <c r="B56" s="125">
        <v>46055.0</v>
      </c>
      <c r="C56" s="126" t="b">
        <v>1</v>
      </c>
      <c r="D56" s="126" t="s">
        <v>552</v>
      </c>
      <c r="E56" s="126" t="s">
        <v>533</v>
      </c>
      <c r="F56" s="127">
        <v>45356.0</v>
      </c>
      <c r="G56" s="128"/>
      <c r="H56" s="129">
        <v>108.0</v>
      </c>
      <c r="I56" s="126" t="s">
        <v>1278</v>
      </c>
      <c r="J56" s="126" t="s">
        <v>1278</v>
      </c>
      <c r="K56" s="130" t="s">
        <v>957</v>
      </c>
      <c r="L56" s="130" t="s">
        <v>1372</v>
      </c>
      <c r="M56" s="130" t="s">
        <v>1373</v>
      </c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</row>
    <row r="57">
      <c r="B57" s="116">
        <v>46056.0</v>
      </c>
      <c r="C57" s="117" t="b">
        <v>1</v>
      </c>
      <c r="D57" s="117" t="s">
        <v>172</v>
      </c>
      <c r="E57" s="117" t="s">
        <v>163</v>
      </c>
      <c r="F57" s="118">
        <v>45356.0</v>
      </c>
      <c r="G57" s="119"/>
      <c r="H57" s="120">
        <v>67.0</v>
      </c>
      <c r="I57" s="117" t="s">
        <v>1281</v>
      </c>
      <c r="J57" s="117" t="s">
        <v>1281</v>
      </c>
      <c r="K57" s="121" t="s">
        <v>1151</v>
      </c>
      <c r="L57" s="123" t="s">
        <v>1374</v>
      </c>
      <c r="M57" s="122" t="s">
        <v>1375</v>
      </c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</row>
    <row r="58">
      <c r="B58" s="116">
        <v>46056.0</v>
      </c>
      <c r="C58" s="117" t="b">
        <v>1</v>
      </c>
      <c r="D58" s="117" t="s">
        <v>483</v>
      </c>
      <c r="E58" s="117" t="s">
        <v>481</v>
      </c>
      <c r="F58" s="118">
        <v>45318.0</v>
      </c>
      <c r="G58" s="119"/>
      <c r="H58" s="120">
        <v>81.0</v>
      </c>
      <c r="I58" s="117" t="s">
        <v>1278</v>
      </c>
      <c r="J58" s="117" t="s">
        <v>1278</v>
      </c>
      <c r="K58" s="122" t="s">
        <v>957</v>
      </c>
      <c r="L58" s="123" t="s">
        <v>1376</v>
      </c>
      <c r="M58" s="122" t="s">
        <v>1377</v>
      </c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</row>
    <row r="59">
      <c r="B59" s="116">
        <v>46056.0</v>
      </c>
      <c r="C59" s="117" t="b">
        <v>1</v>
      </c>
      <c r="D59" s="117" t="s">
        <v>347</v>
      </c>
      <c r="E59" s="117" t="s">
        <v>1378</v>
      </c>
      <c r="F59" s="118">
        <v>45356.0</v>
      </c>
      <c r="G59" s="119"/>
      <c r="H59" s="120">
        <v>86.0</v>
      </c>
      <c r="I59" s="117" t="s">
        <v>1278</v>
      </c>
      <c r="J59" s="117" t="s">
        <v>1278</v>
      </c>
      <c r="K59" s="121" t="s">
        <v>114</v>
      </c>
      <c r="L59" s="123" t="s">
        <v>1379</v>
      </c>
      <c r="M59" s="122" t="s">
        <v>1380</v>
      </c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</row>
    <row r="60">
      <c r="B60" s="116">
        <v>46056.0</v>
      </c>
      <c r="C60" s="117" t="b">
        <v>1</v>
      </c>
      <c r="D60" s="119" t="s">
        <v>398</v>
      </c>
      <c r="E60" s="117" t="s">
        <v>372</v>
      </c>
      <c r="F60" s="119"/>
      <c r="G60" s="119"/>
      <c r="H60" s="119"/>
      <c r="I60" s="117" t="s">
        <v>1281</v>
      </c>
      <c r="J60" s="117" t="s">
        <v>1281</v>
      </c>
      <c r="K60" s="122" t="s">
        <v>966</v>
      </c>
      <c r="L60" s="123" t="s">
        <v>1381</v>
      </c>
      <c r="M60" s="122" t="s">
        <v>1382</v>
      </c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</row>
    <row r="61">
      <c r="B61" s="116">
        <v>46056.0</v>
      </c>
      <c r="C61" s="117" t="b">
        <v>1</v>
      </c>
      <c r="D61" s="117" t="s">
        <v>458</v>
      </c>
      <c r="E61" s="117" t="s">
        <v>417</v>
      </c>
      <c r="F61" s="118">
        <v>45732.0</v>
      </c>
      <c r="G61" s="119"/>
      <c r="H61" s="120">
        <v>69.0</v>
      </c>
      <c r="I61" s="117" t="s">
        <v>1278</v>
      </c>
      <c r="J61" s="117" t="s">
        <v>1281</v>
      </c>
      <c r="K61" s="117" t="s">
        <v>417</v>
      </c>
      <c r="L61" s="123" t="s">
        <v>1383</v>
      </c>
      <c r="M61" s="122" t="s">
        <v>1384</v>
      </c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</row>
    <row r="62">
      <c r="B62" s="116">
        <v>46056.0</v>
      </c>
      <c r="C62" s="117" t="b">
        <v>1</v>
      </c>
      <c r="D62" s="117" t="s">
        <v>129</v>
      </c>
      <c r="E62" s="117" t="s">
        <v>1385</v>
      </c>
      <c r="F62" s="118">
        <v>45318.0</v>
      </c>
      <c r="G62" s="119"/>
      <c r="H62" s="120">
        <v>89.0</v>
      </c>
      <c r="I62" s="117" t="s">
        <v>1278</v>
      </c>
      <c r="J62" s="117" t="s">
        <v>1278</v>
      </c>
      <c r="K62" s="121" t="s">
        <v>981</v>
      </c>
      <c r="L62" s="123" t="s">
        <v>1386</v>
      </c>
      <c r="M62" s="122" t="s">
        <v>1387</v>
      </c>
    </row>
    <row r="63">
      <c r="B63" s="116">
        <v>46056.0</v>
      </c>
      <c r="C63" s="117" t="b">
        <v>1</v>
      </c>
      <c r="D63" s="117" t="s">
        <v>15</v>
      </c>
      <c r="E63" s="117" t="s">
        <v>11</v>
      </c>
      <c r="F63" s="118">
        <v>45318.0</v>
      </c>
      <c r="G63" s="117"/>
      <c r="H63" s="120">
        <v>100.0</v>
      </c>
      <c r="I63" s="117" t="s">
        <v>1278</v>
      </c>
      <c r="J63" s="117" t="s">
        <v>1278</v>
      </c>
      <c r="K63" s="121" t="s">
        <v>481</v>
      </c>
      <c r="L63" s="123" t="s">
        <v>1388</v>
      </c>
      <c r="M63" s="122" t="s">
        <v>1389</v>
      </c>
    </row>
    <row r="64">
      <c r="A64" s="124"/>
      <c r="B64" s="125">
        <v>46057.0</v>
      </c>
      <c r="C64" s="126" t="b">
        <v>1</v>
      </c>
      <c r="D64" s="126" t="s">
        <v>188</v>
      </c>
      <c r="E64" s="126" t="s">
        <v>163</v>
      </c>
      <c r="F64" s="127">
        <v>45880.0</v>
      </c>
      <c r="G64" s="128"/>
      <c r="H64" s="129">
        <v>99.0</v>
      </c>
      <c r="I64" s="126" t="s">
        <v>1281</v>
      </c>
      <c r="J64" s="126" t="s">
        <v>1281</v>
      </c>
      <c r="K64" s="132" t="s">
        <v>264</v>
      </c>
      <c r="L64" s="131" t="s">
        <v>1390</v>
      </c>
      <c r="M64" s="130" t="s">
        <v>1391</v>
      </c>
    </row>
    <row r="65">
      <c r="B65" s="125">
        <v>46057.0</v>
      </c>
      <c r="C65" s="126" t="b">
        <v>1</v>
      </c>
      <c r="D65" s="126" t="s">
        <v>436</v>
      </c>
      <c r="E65" s="126" t="s">
        <v>417</v>
      </c>
      <c r="F65" s="127">
        <v>45356.0</v>
      </c>
      <c r="G65" s="128"/>
      <c r="H65" s="129">
        <v>124.0</v>
      </c>
      <c r="I65" s="126" t="s">
        <v>1278</v>
      </c>
      <c r="J65" s="126" t="s">
        <v>1278</v>
      </c>
      <c r="K65" s="132" t="s">
        <v>417</v>
      </c>
      <c r="L65" s="131" t="s">
        <v>1392</v>
      </c>
      <c r="M65" s="130" t="s">
        <v>1393</v>
      </c>
    </row>
    <row r="66">
      <c r="B66" s="125">
        <v>46057.0</v>
      </c>
      <c r="C66" s="126" t="b">
        <v>1</v>
      </c>
      <c r="D66" s="126" t="s">
        <v>516</v>
      </c>
      <c r="E66" s="126" t="s">
        <v>481</v>
      </c>
      <c r="F66" s="127">
        <v>45732.0</v>
      </c>
      <c r="G66" s="128"/>
      <c r="H66" s="129">
        <v>123.0</v>
      </c>
      <c r="I66" s="126" t="s">
        <v>1278</v>
      </c>
      <c r="J66" s="126" t="s">
        <v>1281</v>
      </c>
      <c r="K66" s="130" t="s">
        <v>981</v>
      </c>
      <c r="L66" s="131" t="s">
        <v>1394</v>
      </c>
      <c r="M66" s="131" t="s">
        <v>1395</v>
      </c>
    </row>
    <row r="67">
      <c r="B67" s="125">
        <v>46057.0</v>
      </c>
      <c r="C67" s="126" t="b">
        <v>1</v>
      </c>
      <c r="D67" s="126" t="s">
        <v>729</v>
      </c>
      <c r="E67" s="128"/>
      <c r="F67" s="128"/>
      <c r="G67" s="128"/>
      <c r="H67" s="129">
        <v>125.0</v>
      </c>
      <c r="I67" s="126" t="s">
        <v>1281</v>
      </c>
      <c r="J67" s="126" t="s">
        <v>1281</v>
      </c>
      <c r="K67" s="130" t="s">
        <v>11</v>
      </c>
      <c r="L67" s="131" t="s">
        <v>1396</v>
      </c>
      <c r="M67" s="130" t="s">
        <v>1397</v>
      </c>
    </row>
    <row r="68">
      <c r="A68" s="124"/>
      <c r="B68" s="125">
        <v>46057.0</v>
      </c>
      <c r="C68" s="126" t="b">
        <v>1</v>
      </c>
      <c r="D68" s="128" t="s">
        <v>415</v>
      </c>
      <c r="E68" s="126" t="s">
        <v>372</v>
      </c>
      <c r="F68" s="128"/>
      <c r="G68" s="128"/>
      <c r="H68" s="128"/>
      <c r="I68" s="126" t="s">
        <v>1281</v>
      </c>
      <c r="J68" s="126" t="s">
        <v>1281</v>
      </c>
      <c r="K68" s="130" t="s">
        <v>204</v>
      </c>
      <c r="L68" s="131" t="s">
        <v>1398</v>
      </c>
      <c r="M68" s="130" t="s">
        <v>1399</v>
      </c>
    </row>
    <row r="69">
      <c r="B69" s="125">
        <v>46057.0</v>
      </c>
      <c r="C69" s="126" t="b">
        <v>1</v>
      </c>
      <c r="D69" s="126" t="s">
        <v>106</v>
      </c>
      <c r="E69" s="126" t="s">
        <v>68</v>
      </c>
      <c r="F69" s="127">
        <v>45863.0</v>
      </c>
      <c r="G69" s="126"/>
      <c r="H69" s="129">
        <v>101.0</v>
      </c>
      <c r="I69" s="126" t="s">
        <v>1281</v>
      </c>
      <c r="J69" s="126" t="s">
        <v>1281</v>
      </c>
      <c r="K69" s="132" t="s">
        <v>417</v>
      </c>
      <c r="L69" s="131" t="s">
        <v>1400</v>
      </c>
      <c r="M69" s="131"/>
    </row>
    <row r="70">
      <c r="B70" s="125">
        <v>46057.0</v>
      </c>
      <c r="C70" s="126" t="b">
        <v>1</v>
      </c>
      <c r="D70" s="126" t="s">
        <v>441</v>
      </c>
      <c r="E70" s="126" t="s">
        <v>417</v>
      </c>
      <c r="F70" s="127">
        <v>45721.0</v>
      </c>
      <c r="G70" s="128"/>
      <c r="H70" s="129">
        <v>110.0</v>
      </c>
      <c r="I70" s="126" t="s">
        <v>1278</v>
      </c>
      <c r="J70" s="126" t="s">
        <v>1281</v>
      </c>
      <c r="K70" s="132" t="s">
        <v>417</v>
      </c>
      <c r="L70" s="131" t="s">
        <v>1401</v>
      </c>
      <c r="M70" s="130" t="s">
        <v>1402</v>
      </c>
    </row>
    <row r="71">
      <c r="B71" s="125">
        <v>46057.0</v>
      </c>
      <c r="C71" s="126" t="b">
        <v>1</v>
      </c>
      <c r="D71" s="126" t="s">
        <v>327</v>
      </c>
      <c r="E71" s="126" t="s">
        <v>981</v>
      </c>
      <c r="F71" s="127">
        <v>45356.0</v>
      </c>
      <c r="G71" s="128"/>
      <c r="H71" s="129">
        <v>135.0</v>
      </c>
      <c r="I71" s="126" t="s">
        <v>1278</v>
      </c>
      <c r="J71" s="126" t="s">
        <v>1278</v>
      </c>
      <c r="K71" s="132" t="s">
        <v>981</v>
      </c>
      <c r="L71" s="131" t="s">
        <v>1403</v>
      </c>
      <c r="M71" s="130" t="s">
        <v>1404</v>
      </c>
    </row>
    <row r="72">
      <c r="A72" s="124"/>
      <c r="B72" s="116">
        <v>46058.0</v>
      </c>
      <c r="C72" s="117" t="b">
        <v>1</v>
      </c>
      <c r="D72" s="119" t="s">
        <v>394</v>
      </c>
      <c r="E72" s="117" t="s">
        <v>372</v>
      </c>
      <c r="F72" s="119"/>
      <c r="G72" s="119"/>
      <c r="H72" s="119"/>
      <c r="I72" s="117" t="s">
        <v>1281</v>
      </c>
      <c r="J72" s="117" t="s">
        <v>1281</v>
      </c>
      <c r="K72" s="122" t="s">
        <v>481</v>
      </c>
      <c r="L72" s="123" t="s">
        <v>1405</v>
      </c>
      <c r="M72" s="122" t="s">
        <v>1406</v>
      </c>
    </row>
    <row r="73">
      <c r="B73" s="116">
        <v>46058.0</v>
      </c>
      <c r="C73" s="117" t="b">
        <v>1</v>
      </c>
      <c r="D73" s="117" t="s">
        <v>634</v>
      </c>
      <c r="E73" s="117" t="s">
        <v>590</v>
      </c>
      <c r="F73" s="118">
        <v>45914.0</v>
      </c>
      <c r="G73" s="119"/>
      <c r="H73" s="120">
        <v>93.0</v>
      </c>
      <c r="I73" s="117" t="s">
        <v>1281</v>
      </c>
      <c r="J73" s="117" t="s">
        <v>1281</v>
      </c>
      <c r="K73" s="122" t="s">
        <v>11</v>
      </c>
      <c r="L73" s="123" t="s">
        <v>1396</v>
      </c>
      <c r="M73" s="122" t="s">
        <v>1407</v>
      </c>
    </row>
    <row r="74">
      <c r="B74" s="116">
        <v>46058.0</v>
      </c>
      <c r="C74" s="117" t="b">
        <v>1</v>
      </c>
      <c r="D74" s="117" t="s">
        <v>624</v>
      </c>
      <c r="E74" s="117" t="s">
        <v>590</v>
      </c>
      <c r="F74" s="118">
        <v>45900.0</v>
      </c>
      <c r="G74" s="119"/>
      <c r="H74" s="120">
        <v>69.0</v>
      </c>
      <c r="I74" s="117" t="s">
        <v>1281</v>
      </c>
      <c r="J74" s="117" t="s">
        <v>1281</v>
      </c>
      <c r="K74" s="122" t="s">
        <v>957</v>
      </c>
      <c r="L74" s="123" t="s">
        <v>1408</v>
      </c>
      <c r="M74" s="122" t="s">
        <v>1409</v>
      </c>
    </row>
    <row r="75">
      <c r="B75" s="116">
        <v>46058.0</v>
      </c>
      <c r="C75" s="117" t="b">
        <v>1</v>
      </c>
      <c r="D75" s="117" t="s">
        <v>176</v>
      </c>
      <c r="E75" s="117" t="s">
        <v>163</v>
      </c>
      <c r="F75" s="118">
        <v>45356.0</v>
      </c>
      <c r="G75" s="119"/>
      <c r="H75" s="120">
        <v>108.0</v>
      </c>
      <c r="I75" s="117" t="s">
        <v>1281</v>
      </c>
      <c r="J75" s="117" t="s">
        <v>1281</v>
      </c>
      <c r="K75" s="121" t="s">
        <v>981</v>
      </c>
      <c r="L75" s="123" t="s">
        <v>1410</v>
      </c>
      <c r="M75" s="122" t="s">
        <v>1411</v>
      </c>
    </row>
    <row r="76">
      <c r="A76" s="124"/>
      <c r="B76" s="116">
        <v>46058.0</v>
      </c>
      <c r="C76" s="117" t="b">
        <v>1</v>
      </c>
      <c r="D76" s="117" t="s">
        <v>92</v>
      </c>
      <c r="E76" s="117" t="s">
        <v>68</v>
      </c>
      <c r="F76" s="118">
        <v>45721.0</v>
      </c>
      <c r="G76" s="117"/>
      <c r="H76" s="120">
        <v>66.0</v>
      </c>
      <c r="I76" s="117" t="s">
        <v>1278</v>
      </c>
      <c r="J76" s="117" t="s">
        <v>1281</v>
      </c>
      <c r="K76" s="121" t="s">
        <v>68</v>
      </c>
      <c r="L76" s="122" t="s">
        <v>1412</v>
      </c>
      <c r="M76" s="122" t="s">
        <v>1413</v>
      </c>
    </row>
    <row r="77">
      <c r="B77" s="116">
        <v>46058.0</v>
      </c>
      <c r="C77" s="117" t="b">
        <v>1</v>
      </c>
      <c r="D77" s="117" t="s">
        <v>37</v>
      </c>
      <c r="E77" s="117" t="s">
        <v>11</v>
      </c>
      <c r="F77" s="118">
        <v>45343.0</v>
      </c>
      <c r="G77" s="117"/>
      <c r="H77" s="120">
        <v>83.0</v>
      </c>
      <c r="I77" s="117" t="s">
        <v>1278</v>
      </c>
      <c r="J77" s="122" t="s">
        <v>1281</v>
      </c>
      <c r="K77" s="121" t="s">
        <v>11</v>
      </c>
      <c r="L77" s="122" t="s">
        <v>1414</v>
      </c>
      <c r="M77" s="122" t="s">
        <v>1415</v>
      </c>
    </row>
    <row r="78">
      <c r="B78" s="116">
        <v>46058.0</v>
      </c>
      <c r="C78" s="117" t="b">
        <v>1</v>
      </c>
      <c r="D78" s="117" t="s">
        <v>186</v>
      </c>
      <c r="E78" s="117" t="s">
        <v>163</v>
      </c>
      <c r="F78" s="118">
        <v>45809.0</v>
      </c>
      <c r="G78" s="119"/>
      <c r="H78" s="120">
        <v>103.0</v>
      </c>
      <c r="I78" s="117" t="s">
        <v>1281</v>
      </c>
      <c r="J78" s="117" t="s">
        <v>1281</v>
      </c>
      <c r="K78" s="121" t="s">
        <v>264</v>
      </c>
      <c r="L78" s="123" t="s">
        <v>1416</v>
      </c>
      <c r="M78" s="122" t="s">
        <v>1417</v>
      </c>
    </row>
    <row r="79">
      <c r="B79" s="116">
        <v>46058.0</v>
      </c>
      <c r="C79" s="117" t="b">
        <v>1</v>
      </c>
      <c r="D79" s="117" t="s">
        <v>321</v>
      </c>
      <c r="E79" s="117" t="s">
        <v>1418</v>
      </c>
      <c r="F79" s="118">
        <v>45318.0</v>
      </c>
      <c r="G79" s="119"/>
      <c r="H79" s="120">
        <v>72.0</v>
      </c>
      <c r="I79" s="117" t="s">
        <v>1278</v>
      </c>
      <c r="J79" s="117" t="s">
        <v>1278</v>
      </c>
      <c r="K79" s="121" t="s">
        <v>481</v>
      </c>
      <c r="L79" s="123" t="s">
        <v>1419</v>
      </c>
      <c r="M79" s="122" t="s">
        <v>1420</v>
      </c>
    </row>
    <row r="80">
      <c r="B80" s="125">
        <v>46059.0</v>
      </c>
      <c r="C80" s="126" t="b">
        <v>1</v>
      </c>
      <c r="D80" s="128" t="s">
        <v>378</v>
      </c>
      <c r="E80" s="126" t="s">
        <v>372</v>
      </c>
      <c r="F80" s="128"/>
      <c r="G80" s="128"/>
      <c r="H80" s="128"/>
      <c r="I80" s="126" t="s">
        <v>1281</v>
      </c>
      <c r="J80" s="126" t="s">
        <v>1281</v>
      </c>
      <c r="K80" s="130" t="s">
        <v>977</v>
      </c>
      <c r="L80" s="131" t="s">
        <v>1421</v>
      </c>
      <c r="M80" s="134"/>
    </row>
    <row r="81">
      <c r="B81" s="125">
        <v>46059.0</v>
      </c>
      <c r="C81" s="126" t="b">
        <v>1</v>
      </c>
      <c r="D81" s="126" t="s">
        <v>459</v>
      </c>
      <c r="E81" s="126" t="s">
        <v>417</v>
      </c>
      <c r="F81" s="127">
        <v>45872.0</v>
      </c>
      <c r="G81" s="128"/>
      <c r="H81" s="129">
        <v>112.0</v>
      </c>
      <c r="I81" s="126" t="s">
        <v>1281</v>
      </c>
      <c r="J81" s="126" t="s">
        <v>1281</v>
      </c>
      <c r="K81" s="130" t="s">
        <v>974</v>
      </c>
      <c r="L81" s="131" t="s">
        <v>1422</v>
      </c>
      <c r="M81" s="130" t="s">
        <v>1423</v>
      </c>
    </row>
    <row r="82">
      <c r="B82" s="125">
        <v>46059.0</v>
      </c>
      <c r="C82" s="126" t="b">
        <v>1</v>
      </c>
      <c r="D82" s="126" t="s">
        <v>296</v>
      </c>
      <c r="E82" s="126" t="s">
        <v>264</v>
      </c>
      <c r="F82" s="127">
        <v>45767.0</v>
      </c>
      <c r="G82" s="128"/>
      <c r="H82" s="129">
        <v>146.0</v>
      </c>
      <c r="I82" s="126" t="s">
        <v>1281</v>
      </c>
      <c r="J82" s="126" t="s">
        <v>1281</v>
      </c>
      <c r="K82" s="132" t="s">
        <v>981</v>
      </c>
      <c r="L82" s="131" t="s">
        <v>1424</v>
      </c>
      <c r="M82" s="130" t="s">
        <v>1425</v>
      </c>
    </row>
    <row r="83">
      <c r="A83" s="124"/>
      <c r="B83" s="125">
        <v>46059.0</v>
      </c>
      <c r="C83" s="126" t="b">
        <v>1</v>
      </c>
      <c r="D83" s="126" t="s">
        <v>1092</v>
      </c>
      <c r="E83" s="126"/>
      <c r="F83" s="127"/>
      <c r="G83" s="126"/>
      <c r="H83" s="129"/>
      <c r="I83" s="126" t="s">
        <v>1281</v>
      </c>
      <c r="J83" s="126" t="s">
        <v>1281</v>
      </c>
      <c r="K83" s="132" t="s">
        <v>590</v>
      </c>
      <c r="L83" s="131" t="s">
        <v>1426</v>
      </c>
      <c r="M83" s="130" t="s">
        <v>1427</v>
      </c>
    </row>
    <row r="84">
      <c r="B84" s="125">
        <v>46059.0</v>
      </c>
      <c r="C84" s="126" t="b">
        <v>1</v>
      </c>
      <c r="D84" s="126" t="s">
        <v>401</v>
      </c>
      <c r="E84" s="126" t="s">
        <v>372</v>
      </c>
      <c r="F84" s="127">
        <v>45721.0</v>
      </c>
      <c r="G84" s="128"/>
      <c r="H84" s="129">
        <v>88.0</v>
      </c>
      <c r="I84" s="126" t="s">
        <v>1281</v>
      </c>
      <c r="J84" s="126" t="s">
        <v>1281</v>
      </c>
      <c r="K84" s="132" t="s">
        <v>974</v>
      </c>
      <c r="L84" s="131" t="s">
        <v>1428</v>
      </c>
      <c r="M84" s="130" t="s">
        <v>1429</v>
      </c>
    </row>
    <row r="85">
      <c r="B85" s="125">
        <v>46059.0</v>
      </c>
      <c r="C85" s="126" t="b">
        <v>1</v>
      </c>
      <c r="D85" s="128" t="s">
        <v>169</v>
      </c>
      <c r="E85" s="126" t="s">
        <v>163</v>
      </c>
      <c r="F85" s="128"/>
      <c r="G85" s="128"/>
      <c r="H85" s="128"/>
      <c r="I85" s="126" t="s">
        <v>1281</v>
      </c>
      <c r="J85" s="126" t="s">
        <v>1281</v>
      </c>
      <c r="K85" s="130" t="s">
        <v>981</v>
      </c>
      <c r="L85" s="131" t="s">
        <v>1430</v>
      </c>
      <c r="M85" s="130" t="s">
        <v>1431</v>
      </c>
    </row>
    <row r="86">
      <c r="B86" s="125">
        <v>46059.0</v>
      </c>
      <c r="C86" s="126" t="b">
        <v>1</v>
      </c>
      <c r="D86" s="126" t="s">
        <v>242</v>
      </c>
      <c r="E86" s="126" t="s">
        <v>204</v>
      </c>
      <c r="F86" s="127">
        <v>45844.0</v>
      </c>
      <c r="G86" s="128"/>
      <c r="H86" s="129">
        <v>118.0</v>
      </c>
      <c r="I86" s="126" t="s">
        <v>1281</v>
      </c>
      <c r="J86" s="126" t="s">
        <v>1281</v>
      </c>
      <c r="K86" s="132" t="s">
        <v>981</v>
      </c>
      <c r="L86" s="131" t="s">
        <v>1432</v>
      </c>
      <c r="M86" s="130" t="s">
        <v>1433</v>
      </c>
    </row>
    <row r="87">
      <c r="B87" s="125">
        <v>46059.0</v>
      </c>
      <c r="C87" s="126" t="b">
        <v>1</v>
      </c>
      <c r="D87" s="126" t="s">
        <v>518</v>
      </c>
      <c r="E87" s="126" t="s">
        <v>481</v>
      </c>
      <c r="F87" s="127">
        <v>45746.0</v>
      </c>
      <c r="G87" s="128"/>
      <c r="H87" s="129">
        <v>125.0</v>
      </c>
      <c r="I87" s="126" t="s">
        <v>1281</v>
      </c>
      <c r="J87" s="126" t="s">
        <v>1281</v>
      </c>
      <c r="K87" s="130" t="s">
        <v>264</v>
      </c>
      <c r="L87" s="131" t="s">
        <v>1434</v>
      </c>
      <c r="M87" s="130" t="s">
        <v>1435</v>
      </c>
    </row>
    <row r="88">
      <c r="B88" s="125">
        <v>46059.0</v>
      </c>
      <c r="C88" s="126" t="b">
        <v>1</v>
      </c>
      <c r="D88" s="128" t="s">
        <v>402</v>
      </c>
      <c r="E88" s="126" t="s">
        <v>372</v>
      </c>
      <c r="F88" s="128"/>
      <c r="G88" s="128"/>
      <c r="H88" s="128"/>
      <c r="I88" s="126" t="s">
        <v>1281</v>
      </c>
      <c r="J88" s="126" t="s">
        <v>1281</v>
      </c>
      <c r="K88" s="130" t="s">
        <v>966</v>
      </c>
      <c r="L88" s="131" t="s">
        <v>1436</v>
      </c>
      <c r="M88" s="130" t="s">
        <v>1437</v>
      </c>
    </row>
    <row r="89">
      <c r="B89" s="116">
        <v>46062.0</v>
      </c>
      <c r="C89" s="117" t="b">
        <v>1</v>
      </c>
      <c r="D89" s="117" t="s">
        <v>685</v>
      </c>
      <c r="E89" s="119"/>
      <c r="F89" s="119"/>
      <c r="G89" s="119"/>
      <c r="H89" s="120">
        <v>116.0</v>
      </c>
      <c r="I89" s="117" t="s">
        <v>1281</v>
      </c>
      <c r="J89" s="117" t="s">
        <v>1281</v>
      </c>
      <c r="K89" s="122" t="s">
        <v>1151</v>
      </c>
      <c r="L89" s="123" t="s">
        <v>1390</v>
      </c>
      <c r="M89" s="122" t="s">
        <v>1438</v>
      </c>
    </row>
    <row r="90">
      <c r="B90" s="116">
        <v>46062.0</v>
      </c>
      <c r="C90" s="117" t="b">
        <v>1</v>
      </c>
      <c r="D90" s="119" t="s">
        <v>392</v>
      </c>
      <c r="E90" s="117" t="s">
        <v>372</v>
      </c>
      <c r="F90" s="119"/>
      <c r="G90" s="119"/>
      <c r="H90" s="119"/>
      <c r="I90" s="117" t="s">
        <v>1281</v>
      </c>
      <c r="J90" s="117" t="s">
        <v>1281</v>
      </c>
      <c r="K90" s="122" t="s">
        <v>966</v>
      </c>
      <c r="L90" s="123" t="s">
        <v>1439</v>
      </c>
      <c r="M90" s="122" t="s">
        <v>1440</v>
      </c>
    </row>
    <row r="91">
      <c r="A91" s="124"/>
      <c r="B91" s="116">
        <v>46062.0</v>
      </c>
      <c r="C91" s="117" t="b">
        <v>1</v>
      </c>
      <c r="D91" s="117" t="s">
        <v>505</v>
      </c>
      <c r="E91" s="117" t="s">
        <v>481</v>
      </c>
      <c r="F91" s="118">
        <v>45732.0</v>
      </c>
      <c r="G91" s="119"/>
      <c r="H91" s="120">
        <v>117.0</v>
      </c>
      <c r="I91" s="117" t="s">
        <v>1278</v>
      </c>
      <c r="J91" s="117" t="s">
        <v>1281</v>
      </c>
      <c r="K91" s="122" t="s">
        <v>481</v>
      </c>
      <c r="L91" s="122" t="s">
        <v>1441</v>
      </c>
      <c r="M91" s="122" t="s">
        <v>1442</v>
      </c>
    </row>
    <row r="92">
      <c r="B92" s="116">
        <v>46062.0</v>
      </c>
      <c r="C92" s="117" t="b">
        <v>1</v>
      </c>
      <c r="D92" s="117" t="s">
        <v>183</v>
      </c>
      <c r="E92" s="117" t="s">
        <v>163</v>
      </c>
      <c r="F92" s="118">
        <v>45698.0</v>
      </c>
      <c r="G92" s="119"/>
      <c r="H92" s="120">
        <v>106.0</v>
      </c>
      <c r="I92" s="117" t="s">
        <v>1281</v>
      </c>
      <c r="J92" s="117" t="s">
        <v>1281</v>
      </c>
      <c r="K92" s="121" t="s">
        <v>204</v>
      </c>
      <c r="L92" s="123" t="s">
        <v>1443</v>
      </c>
      <c r="M92" s="122" t="s">
        <v>1444</v>
      </c>
    </row>
    <row r="93">
      <c r="A93" s="124"/>
      <c r="B93" s="116">
        <v>46062.0</v>
      </c>
      <c r="C93" s="117" t="b">
        <v>1</v>
      </c>
      <c r="D93" s="117" t="s">
        <v>425</v>
      </c>
      <c r="E93" s="117" t="s">
        <v>417</v>
      </c>
      <c r="F93" s="118">
        <v>45356.0</v>
      </c>
      <c r="G93" s="119"/>
      <c r="H93" s="120">
        <v>128.0</v>
      </c>
      <c r="I93" s="117" t="s">
        <v>1278</v>
      </c>
      <c r="J93" s="117" t="s">
        <v>1278</v>
      </c>
      <c r="K93" s="121" t="s">
        <v>1151</v>
      </c>
      <c r="L93" s="123" t="s">
        <v>1445</v>
      </c>
      <c r="M93" s="122" t="s">
        <v>1446</v>
      </c>
    </row>
    <row r="94">
      <c r="B94" s="116">
        <v>46062.0</v>
      </c>
      <c r="C94" s="117" t="b">
        <v>1</v>
      </c>
      <c r="D94" s="117" t="s">
        <v>457</v>
      </c>
      <c r="E94" s="117" t="s">
        <v>417</v>
      </c>
      <c r="F94" s="118">
        <v>45914.0</v>
      </c>
      <c r="G94" s="119"/>
      <c r="H94" s="120">
        <v>117.0</v>
      </c>
      <c r="I94" s="117" t="s">
        <v>1281</v>
      </c>
      <c r="J94" s="117" t="s">
        <v>1281</v>
      </c>
      <c r="K94" s="123" t="s">
        <v>966</v>
      </c>
      <c r="L94" s="123" t="s">
        <v>1447</v>
      </c>
      <c r="M94" s="123" t="s">
        <v>1448</v>
      </c>
    </row>
    <row r="95">
      <c r="B95" s="116">
        <v>46062.0</v>
      </c>
      <c r="C95" s="117" t="b">
        <v>1</v>
      </c>
      <c r="D95" s="117" t="s">
        <v>294</v>
      </c>
      <c r="E95" s="117" t="s">
        <v>264</v>
      </c>
      <c r="F95" s="118">
        <v>45356.0</v>
      </c>
      <c r="G95" s="119"/>
      <c r="H95" s="120">
        <v>132.0</v>
      </c>
      <c r="I95" s="117" t="s">
        <v>1278</v>
      </c>
      <c r="J95" s="117" t="s">
        <v>1278</v>
      </c>
      <c r="K95" s="121" t="s">
        <v>264</v>
      </c>
      <c r="L95" s="123" t="s">
        <v>1449</v>
      </c>
      <c r="M95" s="122" t="s">
        <v>1450</v>
      </c>
    </row>
    <row r="96">
      <c r="B96" s="116">
        <v>46062.0</v>
      </c>
      <c r="C96" s="117" t="b">
        <v>1</v>
      </c>
      <c r="D96" s="117" t="s">
        <v>337</v>
      </c>
      <c r="E96" s="117" t="s">
        <v>981</v>
      </c>
      <c r="F96" s="118">
        <v>45356.0</v>
      </c>
      <c r="G96" s="119"/>
      <c r="H96" s="120">
        <v>124.0</v>
      </c>
      <c r="I96" s="117" t="s">
        <v>1278</v>
      </c>
      <c r="J96" s="117" t="s">
        <v>1278</v>
      </c>
      <c r="K96" s="121" t="s">
        <v>1151</v>
      </c>
      <c r="L96" s="123" t="s">
        <v>1451</v>
      </c>
      <c r="M96" s="122" t="s">
        <v>1452</v>
      </c>
    </row>
    <row r="97">
      <c r="B97" s="125">
        <v>46063.0</v>
      </c>
      <c r="C97" s="126" t="b">
        <v>1</v>
      </c>
      <c r="D97" s="126" t="s">
        <v>626</v>
      </c>
      <c r="E97" s="126" t="s">
        <v>590</v>
      </c>
      <c r="F97" s="127">
        <v>45767.0</v>
      </c>
      <c r="G97" s="128"/>
      <c r="H97" s="129">
        <v>67.0</v>
      </c>
      <c r="I97" s="126" t="s">
        <v>1281</v>
      </c>
      <c r="J97" s="126" t="s">
        <v>1281</v>
      </c>
      <c r="K97" s="130" t="s">
        <v>590</v>
      </c>
      <c r="L97" s="131" t="s">
        <v>1408</v>
      </c>
      <c r="M97" s="130" t="s">
        <v>1453</v>
      </c>
    </row>
    <row r="98">
      <c r="B98" s="125">
        <v>46063.0</v>
      </c>
      <c r="C98" s="126" t="b">
        <v>1</v>
      </c>
      <c r="D98" s="126" t="s">
        <v>569</v>
      </c>
      <c r="E98" s="126" t="s">
        <v>533</v>
      </c>
      <c r="F98" s="127">
        <v>45893.0</v>
      </c>
      <c r="G98" s="128"/>
      <c r="H98" s="129">
        <v>40.0</v>
      </c>
      <c r="I98" s="126" t="s">
        <v>1281</v>
      </c>
      <c r="J98" s="126" t="s">
        <v>1281</v>
      </c>
      <c r="K98" s="130" t="s">
        <v>957</v>
      </c>
      <c r="L98" s="131" t="s">
        <v>1454</v>
      </c>
      <c r="M98" s="130" t="s">
        <v>1455</v>
      </c>
    </row>
    <row r="99">
      <c r="A99" s="124"/>
      <c r="B99" s="125">
        <v>46063.0</v>
      </c>
      <c r="C99" s="126" t="b">
        <v>1</v>
      </c>
      <c r="D99" s="126" t="s">
        <v>122</v>
      </c>
      <c r="E99" s="126" t="s">
        <v>114</v>
      </c>
      <c r="F99" s="127">
        <v>45356.0</v>
      </c>
      <c r="G99" s="128"/>
      <c r="H99" s="129">
        <v>86.0</v>
      </c>
      <c r="I99" s="126" t="s">
        <v>1278</v>
      </c>
      <c r="J99" s="126" t="s">
        <v>1278</v>
      </c>
      <c r="K99" s="132" t="s">
        <v>974</v>
      </c>
      <c r="L99" s="131" t="s">
        <v>1358</v>
      </c>
      <c r="M99" s="130" t="s">
        <v>1456</v>
      </c>
    </row>
    <row r="100">
      <c r="B100" s="125">
        <v>46063.0</v>
      </c>
      <c r="C100" s="126" t="b">
        <v>1</v>
      </c>
      <c r="D100" s="126" t="s">
        <v>341</v>
      </c>
      <c r="E100" s="126" t="s">
        <v>981</v>
      </c>
      <c r="F100" s="127">
        <v>45349.0</v>
      </c>
      <c r="G100" s="128"/>
      <c r="H100" s="129">
        <v>74.0</v>
      </c>
      <c r="I100" s="126" t="s">
        <v>1278</v>
      </c>
      <c r="J100" s="126" t="s">
        <v>1278</v>
      </c>
      <c r="K100" s="132" t="s">
        <v>264</v>
      </c>
      <c r="L100" s="131" t="s">
        <v>1457</v>
      </c>
      <c r="M100" s="130" t="s">
        <v>1458</v>
      </c>
    </row>
    <row r="101">
      <c r="B101" s="125">
        <v>46063.0</v>
      </c>
      <c r="C101" s="126" t="b">
        <v>1</v>
      </c>
      <c r="D101" s="126" t="s">
        <v>887</v>
      </c>
      <c r="E101" s="128"/>
      <c r="F101" s="128"/>
      <c r="G101" s="128"/>
      <c r="H101" s="129">
        <v>61.0</v>
      </c>
      <c r="I101" s="126" t="s">
        <v>1281</v>
      </c>
      <c r="J101" s="126" t="s">
        <v>1281</v>
      </c>
      <c r="K101" s="130" t="s">
        <v>974</v>
      </c>
      <c r="L101" s="131" t="s">
        <v>1443</v>
      </c>
      <c r="M101" s="130" t="s">
        <v>1459</v>
      </c>
    </row>
    <row r="102">
      <c r="B102" s="125">
        <v>46063.0</v>
      </c>
      <c r="C102" s="126" t="b">
        <v>1</v>
      </c>
      <c r="D102" s="126" t="s">
        <v>381</v>
      </c>
      <c r="E102" s="126" t="s">
        <v>372</v>
      </c>
      <c r="F102" s="127">
        <v>45356.0</v>
      </c>
      <c r="G102" s="128"/>
      <c r="H102" s="129">
        <v>101.0</v>
      </c>
      <c r="I102" s="126" t="s">
        <v>1281</v>
      </c>
      <c r="J102" s="126" t="s">
        <v>1281</v>
      </c>
      <c r="K102" s="132" t="s">
        <v>264</v>
      </c>
      <c r="L102" s="131" t="s">
        <v>1460</v>
      </c>
      <c r="M102" s="130" t="s">
        <v>1461</v>
      </c>
    </row>
    <row r="103">
      <c r="B103" s="125">
        <v>46063.0</v>
      </c>
      <c r="C103" s="126" t="b">
        <v>1</v>
      </c>
      <c r="D103" s="126" t="s">
        <v>90</v>
      </c>
      <c r="E103" s="126" t="s">
        <v>68</v>
      </c>
      <c r="F103" s="127">
        <v>45343.0</v>
      </c>
      <c r="G103" s="126"/>
      <c r="H103" s="129">
        <v>83.0</v>
      </c>
      <c r="I103" s="126" t="s">
        <v>1278</v>
      </c>
      <c r="J103" s="126" t="s">
        <v>1278</v>
      </c>
      <c r="K103" s="132" t="s">
        <v>264</v>
      </c>
      <c r="L103" s="131" t="s">
        <v>1462</v>
      </c>
      <c r="M103" s="130" t="s">
        <v>1463</v>
      </c>
    </row>
    <row r="104">
      <c r="B104" s="116">
        <v>46064.0</v>
      </c>
      <c r="C104" s="117" t="b">
        <v>1</v>
      </c>
      <c r="D104" s="117" t="s">
        <v>655</v>
      </c>
      <c r="E104" s="119"/>
      <c r="F104" s="119"/>
      <c r="G104" s="119"/>
      <c r="H104" s="120">
        <v>107.0</v>
      </c>
      <c r="I104" s="117" t="s">
        <v>1281</v>
      </c>
      <c r="J104" s="117" t="s">
        <v>1281</v>
      </c>
      <c r="K104" s="122" t="s">
        <v>966</v>
      </c>
      <c r="L104" s="123" t="s">
        <v>1464</v>
      </c>
      <c r="M104" s="122" t="s">
        <v>1465</v>
      </c>
    </row>
    <row r="105">
      <c r="B105" s="116">
        <v>46064.0</v>
      </c>
      <c r="C105" s="117" t="b">
        <v>1</v>
      </c>
      <c r="D105" s="117" t="s">
        <v>338</v>
      </c>
      <c r="E105" s="117" t="s">
        <v>1466</v>
      </c>
      <c r="F105" s="118">
        <v>45356.0</v>
      </c>
      <c r="G105" s="119"/>
      <c r="H105" s="120">
        <v>119.0</v>
      </c>
      <c r="I105" s="117" t="s">
        <v>1278</v>
      </c>
      <c r="J105" s="117" t="s">
        <v>1278</v>
      </c>
      <c r="K105" s="121" t="s">
        <v>264</v>
      </c>
      <c r="L105" s="123" t="s">
        <v>1467</v>
      </c>
      <c r="M105" s="122" t="s">
        <v>1468</v>
      </c>
    </row>
    <row r="106">
      <c r="B106" s="116">
        <v>46064.0</v>
      </c>
      <c r="C106" s="117" t="b">
        <v>1</v>
      </c>
      <c r="D106" s="117" t="s">
        <v>87</v>
      </c>
      <c r="E106" s="117" t="s">
        <v>68</v>
      </c>
      <c r="F106" s="118">
        <v>45343.0</v>
      </c>
      <c r="G106" s="117"/>
      <c r="H106" s="120">
        <v>111.0</v>
      </c>
      <c r="I106" s="117" t="s">
        <v>1278</v>
      </c>
      <c r="J106" s="117" t="s">
        <v>1278</v>
      </c>
      <c r="K106" s="121" t="s">
        <v>966</v>
      </c>
      <c r="L106" s="123" t="s">
        <v>1469</v>
      </c>
      <c r="M106" s="122" t="s">
        <v>1470</v>
      </c>
    </row>
    <row r="107">
      <c r="A107" s="124"/>
      <c r="B107" s="116">
        <v>46064.0</v>
      </c>
      <c r="C107" s="117" t="b">
        <v>1</v>
      </c>
      <c r="D107" s="117" t="s">
        <v>627</v>
      </c>
      <c r="E107" s="117" t="s">
        <v>590</v>
      </c>
      <c r="F107" s="118">
        <v>45914.0</v>
      </c>
      <c r="G107" s="119"/>
      <c r="H107" s="120">
        <v>98.0</v>
      </c>
      <c r="I107" s="117" t="s">
        <v>1281</v>
      </c>
      <c r="J107" s="117" t="s">
        <v>1281</v>
      </c>
      <c r="K107" s="122" t="s">
        <v>11</v>
      </c>
      <c r="L107" s="123" t="s">
        <v>1338</v>
      </c>
      <c r="M107" s="122" t="s">
        <v>1471</v>
      </c>
    </row>
    <row r="108">
      <c r="B108" s="116">
        <v>46064.0</v>
      </c>
      <c r="C108" s="117" t="b">
        <v>1</v>
      </c>
      <c r="D108" s="117" t="s">
        <v>101</v>
      </c>
      <c r="E108" s="117" t="s">
        <v>68</v>
      </c>
      <c r="F108" s="118">
        <v>45721.0</v>
      </c>
      <c r="G108" s="117"/>
      <c r="H108" s="120">
        <v>111.0</v>
      </c>
      <c r="I108" s="117" t="s">
        <v>1278</v>
      </c>
      <c r="J108" s="117" t="s">
        <v>1281</v>
      </c>
      <c r="K108" s="121" t="s">
        <v>1151</v>
      </c>
      <c r="L108" s="123" t="s">
        <v>1472</v>
      </c>
      <c r="M108" s="122" t="s">
        <v>1473</v>
      </c>
    </row>
    <row r="109">
      <c r="B109" s="116">
        <v>46064.0</v>
      </c>
      <c r="C109" s="117" t="b">
        <v>1</v>
      </c>
      <c r="D109" s="119" t="s">
        <v>399</v>
      </c>
      <c r="E109" s="117" t="s">
        <v>372</v>
      </c>
      <c r="F109" s="119"/>
      <c r="G109" s="119"/>
      <c r="H109" s="119"/>
      <c r="I109" s="117" t="s">
        <v>1281</v>
      </c>
      <c r="J109" s="117" t="s">
        <v>1281</v>
      </c>
      <c r="K109" s="122" t="s">
        <v>966</v>
      </c>
      <c r="L109" s="123" t="s">
        <v>1474</v>
      </c>
      <c r="M109" s="122" t="s">
        <v>1475</v>
      </c>
    </row>
    <row r="110">
      <c r="A110" s="124"/>
      <c r="B110" s="116">
        <v>46064.0</v>
      </c>
      <c r="C110" s="117" t="b">
        <v>1</v>
      </c>
      <c r="D110" s="117" t="s">
        <v>1003</v>
      </c>
      <c r="E110" s="117" t="s">
        <v>68</v>
      </c>
      <c r="F110" s="118">
        <v>45356.0</v>
      </c>
      <c r="G110" s="117"/>
      <c r="H110" s="120">
        <v>137.0</v>
      </c>
      <c r="I110" s="117" t="s">
        <v>1278</v>
      </c>
      <c r="J110" s="117" t="s">
        <v>1278</v>
      </c>
      <c r="K110" s="121" t="s">
        <v>68</v>
      </c>
      <c r="L110" s="123" t="s">
        <v>1476</v>
      </c>
      <c r="M110" s="123" t="s">
        <v>1477</v>
      </c>
    </row>
    <row r="111">
      <c r="B111" s="116">
        <v>46064.0</v>
      </c>
      <c r="C111" s="117" t="b">
        <v>1</v>
      </c>
      <c r="D111" s="117" t="s">
        <v>132</v>
      </c>
      <c r="E111" s="117" t="s">
        <v>114</v>
      </c>
      <c r="F111" s="118">
        <v>45721.0</v>
      </c>
      <c r="G111" s="119"/>
      <c r="H111" s="120">
        <v>117.0</v>
      </c>
      <c r="I111" s="117" t="s">
        <v>1278</v>
      </c>
      <c r="J111" s="117" t="s">
        <v>1281</v>
      </c>
      <c r="K111" s="121" t="s">
        <v>11</v>
      </c>
      <c r="L111" s="123" t="s">
        <v>1338</v>
      </c>
      <c r="M111" s="122" t="s">
        <v>1478</v>
      </c>
    </row>
    <row r="112">
      <c r="A112" s="124"/>
      <c r="B112" s="125">
        <v>46065.0</v>
      </c>
      <c r="C112" s="126" t="b">
        <v>1</v>
      </c>
      <c r="D112" s="126" t="s">
        <v>612</v>
      </c>
      <c r="E112" s="126" t="s">
        <v>1348</v>
      </c>
      <c r="F112" s="127">
        <v>45356.0</v>
      </c>
      <c r="G112" s="128"/>
      <c r="H112" s="129">
        <v>93.0</v>
      </c>
      <c r="I112" s="126" t="s">
        <v>1278</v>
      </c>
      <c r="J112" s="126" t="s">
        <v>1278</v>
      </c>
      <c r="K112" s="130" t="s">
        <v>481</v>
      </c>
      <c r="L112" s="130" t="s">
        <v>1479</v>
      </c>
      <c r="M112" s="130" t="s">
        <v>1480</v>
      </c>
    </row>
    <row r="113">
      <c r="B113" s="125">
        <v>46065.0</v>
      </c>
      <c r="C113" s="126" t="b">
        <v>1</v>
      </c>
      <c r="D113" s="128" t="s">
        <v>396</v>
      </c>
      <c r="E113" s="126" t="s">
        <v>372</v>
      </c>
      <c r="F113" s="128"/>
      <c r="G113" s="128"/>
      <c r="H113" s="128"/>
      <c r="I113" s="126" t="s">
        <v>1281</v>
      </c>
      <c r="J113" s="126" t="s">
        <v>1281</v>
      </c>
      <c r="K113" s="130" t="s">
        <v>1151</v>
      </c>
      <c r="L113" s="131" t="s">
        <v>1481</v>
      </c>
      <c r="M113" s="130" t="s">
        <v>1482</v>
      </c>
    </row>
    <row r="114">
      <c r="A114" s="124"/>
      <c r="B114" s="125">
        <v>46065.0</v>
      </c>
      <c r="C114" s="126" t="b">
        <v>1</v>
      </c>
      <c r="D114" s="128" t="s">
        <v>184</v>
      </c>
      <c r="E114" s="126" t="s">
        <v>163</v>
      </c>
      <c r="F114" s="128"/>
      <c r="G114" s="128"/>
      <c r="H114" s="128"/>
      <c r="I114" s="126" t="s">
        <v>1281</v>
      </c>
      <c r="J114" s="126" t="s">
        <v>1281</v>
      </c>
      <c r="K114" s="130" t="s">
        <v>590</v>
      </c>
      <c r="L114" s="131" t="s">
        <v>1483</v>
      </c>
      <c r="M114" s="130" t="s">
        <v>1484</v>
      </c>
    </row>
    <row r="115">
      <c r="B115" s="125">
        <v>46065.0</v>
      </c>
      <c r="C115" s="126" t="b">
        <v>1</v>
      </c>
      <c r="D115" s="126" t="s">
        <v>130</v>
      </c>
      <c r="E115" s="126" t="s">
        <v>114</v>
      </c>
      <c r="F115" s="127">
        <v>45318.0</v>
      </c>
      <c r="G115" s="128"/>
      <c r="H115" s="129">
        <v>58.0</v>
      </c>
      <c r="I115" s="126" t="s">
        <v>1278</v>
      </c>
      <c r="J115" s="126" t="s">
        <v>1278</v>
      </c>
      <c r="K115" s="132" t="s">
        <v>114</v>
      </c>
      <c r="L115" s="130" t="s">
        <v>1485</v>
      </c>
      <c r="M115" s="130" t="s">
        <v>1486</v>
      </c>
    </row>
    <row r="116">
      <c r="B116" s="125">
        <v>46065.0</v>
      </c>
      <c r="C116" s="126" t="b">
        <v>1</v>
      </c>
      <c r="D116" s="126" t="s">
        <v>240</v>
      </c>
      <c r="E116" s="126" t="s">
        <v>204</v>
      </c>
      <c r="F116" s="127">
        <v>45795.0</v>
      </c>
      <c r="G116" s="128"/>
      <c r="H116" s="129">
        <v>90.0</v>
      </c>
      <c r="I116" s="126" t="s">
        <v>1281</v>
      </c>
      <c r="J116" s="126" t="s">
        <v>1281</v>
      </c>
      <c r="K116" s="132" t="s">
        <v>481</v>
      </c>
      <c r="L116" s="131" t="s">
        <v>1315</v>
      </c>
      <c r="M116" s="130" t="s">
        <v>1487</v>
      </c>
    </row>
    <row r="117">
      <c r="B117" s="125">
        <v>46065.0</v>
      </c>
      <c r="C117" s="126" t="b">
        <v>1</v>
      </c>
      <c r="D117" s="126" t="s">
        <v>572</v>
      </c>
      <c r="E117" s="126" t="s">
        <v>533</v>
      </c>
      <c r="F117" s="127">
        <v>45695.0</v>
      </c>
      <c r="G117" s="128"/>
      <c r="H117" s="129">
        <v>88.0</v>
      </c>
      <c r="I117" s="126" t="s">
        <v>1278</v>
      </c>
      <c r="J117" s="126" t="s">
        <v>1281</v>
      </c>
      <c r="K117" s="130" t="s">
        <v>981</v>
      </c>
      <c r="L117" s="131" t="s">
        <v>1398</v>
      </c>
      <c r="M117" s="130" t="s">
        <v>1488</v>
      </c>
    </row>
    <row r="118">
      <c r="B118" s="125">
        <v>46065.0</v>
      </c>
      <c r="C118" s="126" t="b">
        <v>1</v>
      </c>
      <c r="D118" s="126" t="s">
        <v>390</v>
      </c>
      <c r="E118" s="126" t="s">
        <v>372</v>
      </c>
      <c r="F118" s="127">
        <v>45721.0</v>
      </c>
      <c r="G118" s="128"/>
      <c r="H118" s="129">
        <v>100.0</v>
      </c>
      <c r="I118" s="126" t="s">
        <v>1281</v>
      </c>
      <c r="J118" s="126" t="s">
        <v>1281</v>
      </c>
      <c r="K118" s="132" t="s">
        <v>481</v>
      </c>
      <c r="L118" s="131" t="s">
        <v>1489</v>
      </c>
      <c r="M118" s="134"/>
    </row>
    <row r="119">
      <c r="B119" s="125">
        <v>46065.0</v>
      </c>
      <c r="C119" s="126" t="b">
        <v>1</v>
      </c>
      <c r="D119" s="126" t="s">
        <v>387</v>
      </c>
      <c r="E119" s="126" t="s">
        <v>372</v>
      </c>
      <c r="F119" s="127">
        <v>45343.0</v>
      </c>
      <c r="G119" s="128"/>
      <c r="H119" s="129">
        <v>107.0</v>
      </c>
      <c r="I119" s="126" t="s">
        <v>1281</v>
      </c>
      <c r="J119" s="126" t="s">
        <v>1281</v>
      </c>
      <c r="K119" s="132" t="s">
        <v>204</v>
      </c>
      <c r="L119" s="131" t="s">
        <v>1490</v>
      </c>
      <c r="M119" s="130" t="s">
        <v>1491</v>
      </c>
    </row>
    <row r="120">
      <c r="B120" s="116">
        <v>46066.0</v>
      </c>
      <c r="C120" s="117" t="b">
        <v>1</v>
      </c>
      <c r="D120" s="119" t="s">
        <v>182</v>
      </c>
      <c r="E120" s="117" t="s">
        <v>163</v>
      </c>
      <c r="F120" s="119"/>
      <c r="G120" s="119"/>
      <c r="H120" s="119"/>
      <c r="I120" s="117" t="s">
        <v>1281</v>
      </c>
      <c r="J120" s="117" t="s">
        <v>1281</v>
      </c>
      <c r="K120" s="123" t="s">
        <v>966</v>
      </c>
      <c r="L120" s="123" t="s">
        <v>1492</v>
      </c>
      <c r="M120" s="123" t="s">
        <v>1493</v>
      </c>
    </row>
    <row r="121">
      <c r="B121" s="116">
        <v>46066.0</v>
      </c>
      <c r="C121" s="117" t="b">
        <v>1</v>
      </c>
      <c r="D121" s="117" t="s">
        <v>334</v>
      </c>
      <c r="E121" s="117" t="s">
        <v>1494</v>
      </c>
      <c r="F121" s="118">
        <v>45356.0</v>
      </c>
      <c r="G121" s="119"/>
      <c r="H121" s="120">
        <v>114.0</v>
      </c>
      <c r="I121" s="117" t="s">
        <v>1278</v>
      </c>
      <c r="J121" s="117" t="s">
        <v>1278</v>
      </c>
      <c r="K121" s="121" t="s">
        <v>957</v>
      </c>
      <c r="L121" s="122" t="s">
        <v>1495</v>
      </c>
      <c r="M121" s="122" t="s">
        <v>1496</v>
      </c>
    </row>
    <row r="122">
      <c r="B122" s="116">
        <v>46066.0</v>
      </c>
      <c r="C122" s="117" t="b">
        <v>1</v>
      </c>
      <c r="D122" s="117" t="s">
        <v>444</v>
      </c>
      <c r="E122" s="117" t="s">
        <v>417</v>
      </c>
      <c r="F122" s="118">
        <v>45721.0</v>
      </c>
      <c r="G122" s="119"/>
      <c r="H122" s="120">
        <v>100.0</v>
      </c>
      <c r="I122" s="117" t="s">
        <v>1278</v>
      </c>
      <c r="J122" s="117" t="s">
        <v>1281</v>
      </c>
      <c r="K122" s="135" t="s">
        <v>1151</v>
      </c>
      <c r="L122" s="123" t="s">
        <v>1497</v>
      </c>
      <c r="M122" s="123" t="s">
        <v>1498</v>
      </c>
    </row>
    <row r="123">
      <c r="B123" s="116">
        <v>46066.0</v>
      </c>
      <c r="C123" s="117" t="b">
        <v>1</v>
      </c>
      <c r="D123" s="117" t="s">
        <v>24</v>
      </c>
      <c r="E123" s="117" t="s">
        <v>11</v>
      </c>
      <c r="F123" s="118">
        <v>45318.0</v>
      </c>
      <c r="G123" s="119"/>
      <c r="H123" s="120">
        <v>93.0</v>
      </c>
      <c r="I123" s="117" t="s">
        <v>1278</v>
      </c>
      <c r="J123" s="117" t="s">
        <v>1278</v>
      </c>
      <c r="K123" s="135" t="s">
        <v>1151</v>
      </c>
      <c r="L123" s="123" t="s">
        <v>1481</v>
      </c>
      <c r="M123" s="123" t="s">
        <v>1493</v>
      </c>
    </row>
    <row r="124">
      <c r="B124" s="116">
        <v>46066.0</v>
      </c>
      <c r="C124" s="117" t="b">
        <v>1</v>
      </c>
      <c r="D124" s="119" t="s">
        <v>174</v>
      </c>
      <c r="E124" s="117" t="s">
        <v>163</v>
      </c>
      <c r="F124" s="119"/>
      <c r="G124" s="119"/>
      <c r="H124" s="119"/>
      <c r="I124" s="117" t="s">
        <v>1281</v>
      </c>
      <c r="J124" s="117" t="s">
        <v>1281</v>
      </c>
      <c r="K124" s="123" t="s">
        <v>966</v>
      </c>
      <c r="L124" s="123" t="s">
        <v>1499</v>
      </c>
      <c r="M124" s="123" t="s">
        <v>1500</v>
      </c>
    </row>
    <row r="125">
      <c r="B125" s="116">
        <v>46066.0</v>
      </c>
      <c r="C125" s="117" t="b">
        <v>1</v>
      </c>
      <c r="D125" s="117" t="s">
        <v>238</v>
      </c>
      <c r="E125" s="117" t="s">
        <v>204</v>
      </c>
      <c r="F125" s="118">
        <v>45830.0</v>
      </c>
      <c r="G125" s="119"/>
      <c r="H125" s="120">
        <v>90.0</v>
      </c>
      <c r="I125" s="117" t="s">
        <v>1281</v>
      </c>
      <c r="J125" s="117" t="s">
        <v>1281</v>
      </c>
      <c r="K125" s="135" t="s">
        <v>204</v>
      </c>
      <c r="L125" s="123" t="s">
        <v>1501</v>
      </c>
      <c r="M125" s="123" t="s">
        <v>1502</v>
      </c>
    </row>
    <row r="126">
      <c r="B126" s="116">
        <v>46066.0</v>
      </c>
      <c r="C126" s="117" t="b">
        <v>1</v>
      </c>
      <c r="D126" s="117" t="s">
        <v>460</v>
      </c>
      <c r="E126" s="117" t="s">
        <v>417</v>
      </c>
      <c r="F126" s="118">
        <v>45900.0</v>
      </c>
      <c r="G126" s="119"/>
      <c r="H126" s="120">
        <v>132.0</v>
      </c>
      <c r="I126" s="117" t="s">
        <v>1281</v>
      </c>
      <c r="J126" s="117" t="s">
        <v>1281</v>
      </c>
      <c r="K126" s="123" t="s">
        <v>1151</v>
      </c>
      <c r="L126" s="123" t="s">
        <v>1503</v>
      </c>
      <c r="M126" s="123" t="s">
        <v>1504</v>
      </c>
    </row>
    <row r="127">
      <c r="B127" s="116">
        <v>46066.0</v>
      </c>
      <c r="C127" s="117" t="b">
        <v>1</v>
      </c>
      <c r="D127" s="117" t="s">
        <v>384</v>
      </c>
      <c r="E127" s="117" t="s">
        <v>372</v>
      </c>
      <c r="F127" s="118">
        <v>45721.0</v>
      </c>
      <c r="G127" s="119"/>
      <c r="H127" s="120">
        <v>97.0</v>
      </c>
      <c r="I127" s="117" t="s">
        <v>1281</v>
      </c>
      <c r="J127" s="117" t="s">
        <v>1281</v>
      </c>
      <c r="K127" s="135" t="s">
        <v>1505</v>
      </c>
      <c r="L127" s="123" t="s">
        <v>1111</v>
      </c>
      <c r="M127" s="123" t="s">
        <v>1493</v>
      </c>
    </row>
    <row r="128">
      <c r="B128" s="116">
        <v>46066.0</v>
      </c>
      <c r="C128" s="117" t="b">
        <v>1</v>
      </c>
      <c r="D128" s="117" t="s">
        <v>855</v>
      </c>
      <c r="E128" s="119"/>
      <c r="F128" s="119"/>
      <c r="G128" s="119"/>
      <c r="H128" s="120">
        <v>114.0</v>
      </c>
      <c r="I128" s="117" t="s">
        <v>1281</v>
      </c>
      <c r="J128" s="117" t="s">
        <v>1281</v>
      </c>
      <c r="K128" s="123" t="s">
        <v>974</v>
      </c>
      <c r="L128" s="123" t="s">
        <v>1358</v>
      </c>
      <c r="M128" s="123" t="s">
        <v>1506</v>
      </c>
    </row>
    <row r="129">
      <c r="A129" s="124"/>
      <c r="B129" s="116">
        <v>46066.0</v>
      </c>
      <c r="C129" s="117" t="b">
        <v>1</v>
      </c>
      <c r="D129" s="117" t="s">
        <v>181</v>
      </c>
      <c r="E129" s="117" t="s">
        <v>163</v>
      </c>
      <c r="F129" s="118">
        <v>45880.0</v>
      </c>
      <c r="G129" s="119"/>
      <c r="H129" s="120">
        <v>116.0</v>
      </c>
      <c r="I129" s="117" t="s">
        <v>1281</v>
      </c>
      <c r="J129" s="117" t="s">
        <v>1281</v>
      </c>
      <c r="K129" s="135" t="s">
        <v>1507</v>
      </c>
      <c r="L129" s="123" t="s">
        <v>1508</v>
      </c>
      <c r="M129" s="123" t="s">
        <v>1509</v>
      </c>
    </row>
    <row r="130">
      <c r="A130" s="124"/>
      <c r="B130" s="82"/>
      <c r="C130" s="82" t="b">
        <v>0</v>
      </c>
      <c r="D130" s="136" t="s">
        <v>651</v>
      </c>
      <c r="E130" s="82"/>
      <c r="F130" s="82"/>
      <c r="G130" s="82"/>
      <c r="H130" s="137">
        <v>66.0</v>
      </c>
      <c r="I130" s="136" t="s">
        <v>1281</v>
      </c>
      <c r="J130" s="136" t="s">
        <v>1281</v>
      </c>
    </row>
    <row r="131">
      <c r="B131" s="138"/>
      <c r="C131" s="138" t="b">
        <v>0</v>
      </c>
      <c r="D131" s="138" t="s">
        <v>25</v>
      </c>
      <c r="E131" s="138" t="s">
        <v>11</v>
      </c>
      <c r="F131" s="139">
        <v>45356.0</v>
      </c>
      <c r="G131" s="138"/>
      <c r="H131" s="140">
        <v>109.0</v>
      </c>
      <c r="I131" s="138" t="s">
        <v>1278</v>
      </c>
      <c r="J131" s="138" t="s">
        <v>1278</v>
      </c>
      <c r="K131" s="141"/>
      <c r="L131" s="34"/>
      <c r="M131" s="34"/>
    </row>
    <row r="132">
      <c r="B132" s="82"/>
      <c r="C132" s="82" t="b">
        <v>0</v>
      </c>
      <c r="D132" s="136" t="s">
        <v>652</v>
      </c>
      <c r="E132" s="82"/>
      <c r="F132" s="82"/>
      <c r="G132" s="82"/>
      <c r="H132" s="137">
        <v>77.0</v>
      </c>
      <c r="I132" s="136" t="s">
        <v>1281</v>
      </c>
      <c r="J132" s="136" t="s">
        <v>1281</v>
      </c>
    </row>
    <row r="133">
      <c r="B133" s="82"/>
      <c r="C133" s="82" t="b">
        <v>0</v>
      </c>
      <c r="D133" s="136" t="s">
        <v>653</v>
      </c>
      <c r="E133" s="82"/>
      <c r="F133" s="82"/>
      <c r="G133" s="82"/>
      <c r="H133" s="137">
        <v>35.0</v>
      </c>
      <c r="I133" s="136" t="s">
        <v>1281</v>
      </c>
      <c r="J133" s="136" t="s">
        <v>1281</v>
      </c>
    </row>
    <row r="134">
      <c r="B134" s="82"/>
      <c r="C134" s="82" t="b">
        <v>0</v>
      </c>
      <c r="D134" s="136" t="s">
        <v>654</v>
      </c>
      <c r="E134" s="82"/>
      <c r="F134" s="82"/>
      <c r="G134" s="82"/>
      <c r="H134" s="96"/>
      <c r="I134" s="136" t="s">
        <v>1281</v>
      </c>
      <c r="J134" s="136" t="s">
        <v>1281</v>
      </c>
    </row>
    <row r="135">
      <c r="B135" s="82"/>
      <c r="C135" s="142" t="b">
        <v>0</v>
      </c>
      <c r="D135" s="143" t="s">
        <v>382</v>
      </c>
      <c r="E135" s="143" t="s">
        <v>372</v>
      </c>
      <c r="F135" s="144">
        <v>45356.0</v>
      </c>
      <c r="G135" s="82"/>
      <c r="H135" s="96"/>
      <c r="I135" s="138" t="s">
        <v>1281</v>
      </c>
      <c r="J135" s="138" t="s">
        <v>1281</v>
      </c>
      <c r="K135" s="108"/>
    </row>
    <row r="136">
      <c r="B136" s="82"/>
      <c r="C136" s="82" t="b">
        <v>0</v>
      </c>
      <c r="D136" s="136" t="s">
        <v>487</v>
      </c>
      <c r="E136" s="136" t="s">
        <v>481</v>
      </c>
      <c r="F136" s="144">
        <v>45318.0</v>
      </c>
      <c r="G136" s="82"/>
      <c r="H136" s="137">
        <v>83.0</v>
      </c>
      <c r="I136" s="138" t="s">
        <v>1278</v>
      </c>
      <c r="J136" s="138" t="s">
        <v>1278</v>
      </c>
    </row>
    <row r="137">
      <c r="B137" s="82"/>
      <c r="C137" s="142" t="b">
        <v>0</v>
      </c>
      <c r="D137" s="143" t="s">
        <v>246</v>
      </c>
      <c r="E137" s="143" t="s">
        <v>204</v>
      </c>
      <c r="F137" s="144">
        <v>45823.0</v>
      </c>
      <c r="G137" s="82"/>
      <c r="H137" s="137">
        <v>89.0</v>
      </c>
      <c r="I137" s="138" t="s">
        <v>1281</v>
      </c>
      <c r="J137" s="138" t="s">
        <v>1281</v>
      </c>
      <c r="K137" s="108"/>
    </row>
    <row r="138">
      <c r="B138" s="82"/>
      <c r="C138" s="82" t="b">
        <v>0</v>
      </c>
      <c r="D138" s="136" t="s">
        <v>656</v>
      </c>
      <c r="E138" s="82"/>
      <c r="F138" s="82"/>
      <c r="G138" s="82"/>
      <c r="H138" s="96"/>
      <c r="I138" s="136" t="s">
        <v>1281</v>
      </c>
      <c r="J138" s="136" t="s">
        <v>1281</v>
      </c>
    </row>
    <row r="139">
      <c r="B139" s="138"/>
      <c r="C139" s="138" t="b">
        <v>0</v>
      </c>
      <c r="D139" s="138" t="s">
        <v>31</v>
      </c>
      <c r="E139" s="138" t="s">
        <v>11</v>
      </c>
      <c r="F139" s="139">
        <v>45356.0</v>
      </c>
      <c r="G139" s="138"/>
      <c r="H139" s="140">
        <v>49.0</v>
      </c>
      <c r="I139" s="138" t="s">
        <v>1278</v>
      </c>
      <c r="J139" s="138" t="s">
        <v>1278</v>
      </c>
      <c r="K139" s="141"/>
      <c r="L139" s="34"/>
      <c r="M139" s="34"/>
    </row>
    <row r="140">
      <c r="B140" s="82"/>
      <c r="C140" s="82" t="b">
        <v>0</v>
      </c>
      <c r="D140" s="136" t="s">
        <v>610</v>
      </c>
      <c r="E140" s="136" t="s">
        <v>590</v>
      </c>
      <c r="F140" s="144">
        <v>45356.0</v>
      </c>
      <c r="G140" s="82"/>
      <c r="H140" s="96"/>
      <c r="I140" s="138" t="s">
        <v>1278</v>
      </c>
      <c r="J140" s="138" t="s">
        <v>1278</v>
      </c>
    </row>
    <row r="141">
      <c r="B141" s="82"/>
      <c r="C141" s="142" t="b">
        <v>0</v>
      </c>
      <c r="D141" s="143" t="s">
        <v>214</v>
      </c>
      <c r="E141" s="143" t="s">
        <v>204</v>
      </c>
      <c r="F141" s="144">
        <v>45356.0</v>
      </c>
      <c r="G141" s="82"/>
      <c r="H141" s="137">
        <v>105.0</v>
      </c>
      <c r="I141" s="138" t="s">
        <v>1278</v>
      </c>
      <c r="J141" s="138" t="s">
        <v>1278</v>
      </c>
      <c r="K141" s="108"/>
    </row>
    <row r="142">
      <c r="B142" s="82"/>
      <c r="C142" s="82" t="b">
        <v>0</v>
      </c>
      <c r="D142" s="136" t="s">
        <v>657</v>
      </c>
      <c r="E142" s="82"/>
      <c r="F142" s="82"/>
      <c r="G142" s="82"/>
      <c r="H142" s="96"/>
      <c r="I142" s="136" t="s">
        <v>1281</v>
      </c>
      <c r="J142" s="136" t="s">
        <v>1281</v>
      </c>
    </row>
    <row r="143">
      <c r="B143" s="82"/>
      <c r="C143" s="82" t="b">
        <v>0</v>
      </c>
      <c r="D143" s="136" t="s">
        <v>659</v>
      </c>
      <c r="E143" s="82"/>
      <c r="F143" s="82"/>
      <c r="G143" s="82"/>
      <c r="H143" s="96"/>
      <c r="I143" s="136" t="s">
        <v>1281</v>
      </c>
      <c r="J143" s="136" t="s">
        <v>1281</v>
      </c>
    </row>
    <row r="144">
      <c r="B144" s="82"/>
      <c r="C144" s="82" t="b">
        <v>0</v>
      </c>
      <c r="D144" s="136" t="s">
        <v>660</v>
      </c>
      <c r="E144" s="82"/>
      <c r="F144" s="82"/>
      <c r="G144" s="82"/>
      <c r="H144" s="96"/>
      <c r="I144" s="136" t="s">
        <v>1281</v>
      </c>
      <c r="J144" s="136" t="s">
        <v>1281</v>
      </c>
    </row>
    <row r="145">
      <c r="B145" s="82"/>
      <c r="C145" s="82" t="b">
        <v>0</v>
      </c>
      <c r="D145" s="136" t="s">
        <v>661</v>
      </c>
      <c r="E145" s="82"/>
      <c r="F145" s="82"/>
      <c r="G145" s="82"/>
      <c r="H145" s="137">
        <v>81.0</v>
      </c>
      <c r="I145" s="136" t="s">
        <v>1281</v>
      </c>
      <c r="J145" s="136" t="s">
        <v>1281</v>
      </c>
    </row>
    <row r="146">
      <c r="B146" s="82"/>
      <c r="C146" s="82" t="b">
        <v>0</v>
      </c>
      <c r="D146" s="136" t="s">
        <v>662</v>
      </c>
      <c r="E146" s="82"/>
      <c r="F146" s="82"/>
      <c r="G146" s="82"/>
      <c r="H146" s="96"/>
      <c r="I146" s="136" t="s">
        <v>1281</v>
      </c>
      <c r="J146" s="136" t="s">
        <v>1281</v>
      </c>
    </row>
    <row r="147">
      <c r="B147" s="82"/>
      <c r="C147" s="82" t="b">
        <v>0</v>
      </c>
      <c r="D147" s="136" t="s">
        <v>663</v>
      </c>
      <c r="E147" s="82"/>
      <c r="F147" s="82"/>
      <c r="G147" s="82"/>
      <c r="H147" s="96"/>
      <c r="I147" s="136" t="s">
        <v>1281</v>
      </c>
      <c r="J147" s="136" t="s">
        <v>1281</v>
      </c>
    </row>
    <row r="148">
      <c r="A148" s="124"/>
      <c r="B148" s="138"/>
      <c r="C148" s="138" t="b">
        <v>0</v>
      </c>
      <c r="D148" s="138" t="s">
        <v>32</v>
      </c>
      <c r="E148" s="138" t="s">
        <v>11</v>
      </c>
      <c r="F148" s="139">
        <v>45356.0</v>
      </c>
      <c r="G148" s="138"/>
      <c r="H148" s="140">
        <v>66.0</v>
      </c>
      <c r="I148" s="138" t="s">
        <v>1278</v>
      </c>
      <c r="J148" s="138" t="s">
        <v>1278</v>
      </c>
      <c r="K148" s="141"/>
      <c r="L148" s="34"/>
      <c r="M148" s="34"/>
    </row>
    <row r="149">
      <c r="B149" s="82"/>
      <c r="C149" s="142" t="b">
        <v>0</v>
      </c>
      <c r="D149" s="143" t="s">
        <v>189</v>
      </c>
      <c r="E149" s="143" t="s">
        <v>163</v>
      </c>
      <c r="F149" s="144">
        <v>45739.0</v>
      </c>
      <c r="G149" s="82"/>
      <c r="H149" s="137">
        <v>89.0</v>
      </c>
      <c r="I149" s="138" t="s">
        <v>1281</v>
      </c>
      <c r="J149" s="138" t="s">
        <v>1281</v>
      </c>
      <c r="K149" s="108"/>
    </row>
    <row r="150">
      <c r="B150" s="82"/>
      <c r="C150" s="82" t="b">
        <v>0</v>
      </c>
      <c r="D150" s="136" t="s">
        <v>664</v>
      </c>
      <c r="E150" s="82"/>
      <c r="F150" s="82"/>
      <c r="G150" s="82"/>
      <c r="H150" s="137">
        <v>197.0</v>
      </c>
      <c r="I150" s="136" t="s">
        <v>1281</v>
      </c>
      <c r="J150" s="136" t="s">
        <v>1281</v>
      </c>
    </row>
    <row r="151">
      <c r="B151" s="82"/>
      <c r="C151" s="82" t="b">
        <v>0</v>
      </c>
      <c r="D151" s="136" t="s">
        <v>665</v>
      </c>
      <c r="E151" s="82"/>
      <c r="F151" s="82"/>
      <c r="G151" s="82"/>
      <c r="H151" s="96"/>
      <c r="I151" s="136" t="s">
        <v>1281</v>
      </c>
      <c r="J151" s="136" t="s">
        <v>1281</v>
      </c>
    </row>
    <row r="152">
      <c r="B152" s="138"/>
      <c r="C152" s="138" t="b">
        <v>0</v>
      </c>
      <c r="D152" s="138" t="s">
        <v>71</v>
      </c>
      <c r="E152" s="138" t="s">
        <v>68</v>
      </c>
      <c r="F152" s="139">
        <v>45356.0</v>
      </c>
      <c r="G152" s="138"/>
      <c r="H152" s="140">
        <v>106.0</v>
      </c>
      <c r="I152" s="138" t="s">
        <v>1278</v>
      </c>
      <c r="J152" s="138" t="s">
        <v>1278</v>
      </c>
      <c r="K152" s="141"/>
      <c r="L152" s="34"/>
      <c r="M152" s="34"/>
    </row>
    <row r="153">
      <c r="B153" s="82"/>
      <c r="C153" s="82" t="b">
        <v>0</v>
      </c>
      <c r="D153" s="136" t="s">
        <v>666</v>
      </c>
      <c r="E153" s="82"/>
      <c r="F153" s="82"/>
      <c r="G153" s="82"/>
      <c r="H153" s="137">
        <v>115.0</v>
      </c>
      <c r="I153" s="136" t="s">
        <v>1281</v>
      </c>
      <c r="J153" s="136" t="s">
        <v>1281</v>
      </c>
    </row>
    <row r="154">
      <c r="B154" s="82"/>
      <c r="C154" s="142" t="b">
        <v>0</v>
      </c>
      <c r="D154" s="143" t="s">
        <v>121</v>
      </c>
      <c r="E154" s="143" t="s">
        <v>114</v>
      </c>
      <c r="F154" s="144">
        <v>45356.0</v>
      </c>
      <c r="G154" s="82"/>
      <c r="H154" s="137">
        <v>70.0</v>
      </c>
      <c r="I154" s="138" t="s">
        <v>1278</v>
      </c>
      <c r="J154" s="138" t="s">
        <v>1278</v>
      </c>
      <c r="K154" s="108"/>
    </row>
    <row r="155">
      <c r="B155" s="82"/>
      <c r="C155" s="142" t="b">
        <v>0</v>
      </c>
      <c r="D155" s="143" t="s">
        <v>229</v>
      </c>
      <c r="E155" s="143" t="s">
        <v>204</v>
      </c>
      <c r="F155" s="144">
        <v>45343.0</v>
      </c>
      <c r="G155" s="82"/>
      <c r="H155" s="137">
        <v>84.0</v>
      </c>
      <c r="I155" s="138" t="s">
        <v>1278</v>
      </c>
      <c r="J155" s="138" t="s">
        <v>1278</v>
      </c>
      <c r="K155" s="108"/>
    </row>
    <row r="156">
      <c r="B156" s="82"/>
      <c r="C156" s="82" t="b">
        <v>0</v>
      </c>
      <c r="D156" s="136" t="s">
        <v>1510</v>
      </c>
      <c r="E156" s="82"/>
      <c r="F156" s="82"/>
      <c r="G156" s="82"/>
      <c r="H156" s="137">
        <v>103.0</v>
      </c>
      <c r="I156" s="136" t="s">
        <v>1281</v>
      </c>
      <c r="J156" s="136" t="s">
        <v>1281</v>
      </c>
    </row>
    <row r="157">
      <c r="B157" s="82"/>
      <c r="C157" s="82" t="b">
        <v>0</v>
      </c>
      <c r="D157" s="136" t="s">
        <v>668</v>
      </c>
      <c r="E157" s="82"/>
      <c r="F157" s="82"/>
      <c r="G157" s="82"/>
      <c r="H157" s="137">
        <v>135.0</v>
      </c>
      <c r="I157" s="136" t="s">
        <v>1281</v>
      </c>
      <c r="J157" s="136" t="s">
        <v>1281</v>
      </c>
    </row>
    <row r="158">
      <c r="B158" s="82"/>
      <c r="C158" s="82" t="b">
        <v>0</v>
      </c>
      <c r="D158" s="136" t="s">
        <v>669</v>
      </c>
      <c r="E158" s="82"/>
      <c r="F158" s="82"/>
      <c r="G158" s="82"/>
      <c r="H158" s="137">
        <v>74.0</v>
      </c>
      <c r="I158" s="136" t="s">
        <v>1281</v>
      </c>
      <c r="J158" s="136" t="s">
        <v>1281</v>
      </c>
    </row>
    <row r="159">
      <c r="B159" s="82"/>
      <c r="C159" s="82" t="b">
        <v>0</v>
      </c>
      <c r="D159" s="136" t="s">
        <v>670</v>
      </c>
      <c r="E159" s="82"/>
      <c r="F159" s="82"/>
      <c r="G159" s="82"/>
      <c r="H159" s="137">
        <v>95.0</v>
      </c>
      <c r="I159" s="136" t="s">
        <v>1281</v>
      </c>
      <c r="J159" s="136" t="s">
        <v>1281</v>
      </c>
    </row>
    <row r="160">
      <c r="B160" s="82"/>
      <c r="C160" s="82" t="b">
        <v>0</v>
      </c>
      <c r="D160" s="136" t="s">
        <v>671</v>
      </c>
      <c r="E160" s="82"/>
      <c r="F160" s="82"/>
      <c r="G160" s="82"/>
      <c r="H160" s="137">
        <v>84.0</v>
      </c>
      <c r="I160" s="136" t="s">
        <v>1281</v>
      </c>
      <c r="J160" s="136" t="s">
        <v>1281</v>
      </c>
    </row>
    <row r="161">
      <c r="B161" s="82"/>
      <c r="C161" s="82" t="b">
        <v>0</v>
      </c>
      <c r="D161" s="136" t="s">
        <v>672</v>
      </c>
      <c r="E161" s="82"/>
      <c r="F161" s="82"/>
      <c r="G161" s="82"/>
      <c r="H161" s="96"/>
      <c r="I161" s="136" t="s">
        <v>1281</v>
      </c>
      <c r="J161" s="136" t="s">
        <v>1281</v>
      </c>
    </row>
    <row r="162">
      <c r="B162" s="82"/>
      <c r="C162" s="82" t="b">
        <v>0</v>
      </c>
      <c r="D162" s="136" t="s">
        <v>673</v>
      </c>
      <c r="E162" s="82"/>
      <c r="F162" s="82"/>
      <c r="G162" s="82"/>
      <c r="H162" s="137">
        <v>88.0</v>
      </c>
      <c r="I162" s="136" t="s">
        <v>1281</v>
      </c>
      <c r="J162" s="136" t="s">
        <v>1281</v>
      </c>
    </row>
    <row r="163">
      <c r="B163" s="82"/>
      <c r="C163" s="82" t="b">
        <v>0</v>
      </c>
      <c r="D163" s="136" t="s">
        <v>674</v>
      </c>
      <c r="E163" s="82"/>
      <c r="F163" s="82"/>
      <c r="G163" s="82"/>
      <c r="H163" s="96"/>
      <c r="I163" s="136" t="s">
        <v>1281</v>
      </c>
      <c r="J163" s="136" t="s">
        <v>1281</v>
      </c>
    </row>
    <row r="164">
      <c r="B164" s="82"/>
      <c r="C164" s="82" t="b">
        <v>0</v>
      </c>
      <c r="D164" s="136" t="s">
        <v>550</v>
      </c>
      <c r="E164" s="136" t="s">
        <v>533</v>
      </c>
      <c r="F164" s="144">
        <v>45518.0</v>
      </c>
      <c r="G164" s="82"/>
      <c r="H164" s="137">
        <v>61.0</v>
      </c>
      <c r="I164" s="138" t="s">
        <v>1278</v>
      </c>
      <c r="J164" s="138" t="s">
        <v>1281</v>
      </c>
    </row>
    <row r="165">
      <c r="B165" s="82"/>
      <c r="C165" s="82" t="b">
        <v>0</v>
      </c>
      <c r="D165" s="136" t="s">
        <v>675</v>
      </c>
      <c r="E165" s="82"/>
      <c r="F165" s="82"/>
      <c r="G165" s="82"/>
      <c r="H165" s="96"/>
      <c r="I165" s="136" t="s">
        <v>1281</v>
      </c>
      <c r="J165" s="136" t="s">
        <v>1281</v>
      </c>
    </row>
    <row r="166">
      <c r="B166" s="82"/>
      <c r="C166" s="82" t="b">
        <v>0</v>
      </c>
      <c r="D166" s="136" t="s">
        <v>676</v>
      </c>
      <c r="E166" s="82"/>
      <c r="F166" s="82"/>
      <c r="G166" s="82"/>
      <c r="H166" s="96"/>
      <c r="I166" s="136" t="s">
        <v>1281</v>
      </c>
      <c r="J166" s="136" t="s">
        <v>1281</v>
      </c>
    </row>
    <row r="167">
      <c r="B167" s="82"/>
      <c r="C167" s="82" t="b">
        <v>0</v>
      </c>
      <c r="D167" s="136" t="s">
        <v>454</v>
      </c>
      <c r="E167" s="136" t="s">
        <v>417</v>
      </c>
      <c r="F167" s="144">
        <v>45914.0</v>
      </c>
      <c r="G167" s="82"/>
      <c r="H167" s="137">
        <v>105.0</v>
      </c>
      <c r="I167" s="138" t="s">
        <v>1281</v>
      </c>
      <c r="J167" s="138" t="s">
        <v>1281</v>
      </c>
    </row>
    <row r="168">
      <c r="B168" s="82"/>
      <c r="C168" s="82" t="b">
        <v>0</v>
      </c>
      <c r="D168" s="136" t="s">
        <v>677</v>
      </c>
      <c r="E168" s="82"/>
      <c r="F168" s="82"/>
      <c r="G168" s="82"/>
      <c r="H168" s="137">
        <v>119.0</v>
      </c>
      <c r="I168" s="136" t="s">
        <v>1281</v>
      </c>
      <c r="J168" s="136" t="s">
        <v>1281</v>
      </c>
    </row>
    <row r="169">
      <c r="B169" s="82"/>
      <c r="C169" s="82" t="b">
        <v>0</v>
      </c>
      <c r="D169" s="136" t="s">
        <v>678</v>
      </c>
      <c r="E169" s="82"/>
      <c r="F169" s="82"/>
      <c r="G169" s="82"/>
      <c r="H169" s="137">
        <v>118.0</v>
      </c>
      <c r="I169" s="136" t="s">
        <v>1281</v>
      </c>
      <c r="J169" s="136" t="s">
        <v>1281</v>
      </c>
    </row>
    <row r="170">
      <c r="A170" s="124"/>
      <c r="B170" s="82"/>
      <c r="C170" s="82" t="b">
        <v>0</v>
      </c>
      <c r="D170" s="136" t="s">
        <v>679</v>
      </c>
      <c r="E170" s="82"/>
      <c r="F170" s="82"/>
      <c r="G170" s="82"/>
      <c r="H170" s="137">
        <v>100.0</v>
      </c>
      <c r="I170" s="136" t="s">
        <v>1281</v>
      </c>
      <c r="J170" s="136" t="s">
        <v>1281</v>
      </c>
    </row>
    <row r="171">
      <c r="B171" s="82"/>
      <c r="C171" s="82" t="b">
        <v>0</v>
      </c>
      <c r="D171" s="136" t="s">
        <v>680</v>
      </c>
      <c r="E171" s="82"/>
      <c r="F171" s="82"/>
      <c r="G171" s="82"/>
      <c r="H171" s="137">
        <v>111.0</v>
      </c>
      <c r="I171" s="136" t="s">
        <v>1281</v>
      </c>
      <c r="J171" s="136" t="s">
        <v>1281</v>
      </c>
    </row>
    <row r="172">
      <c r="B172" s="82"/>
      <c r="C172" s="82" t="b">
        <v>0</v>
      </c>
      <c r="D172" s="136" t="s">
        <v>681</v>
      </c>
      <c r="E172" s="82"/>
      <c r="F172" s="82"/>
      <c r="G172" s="82"/>
      <c r="H172" s="137">
        <v>83.0</v>
      </c>
      <c r="I172" s="136" t="s">
        <v>1281</v>
      </c>
      <c r="J172" s="136" t="s">
        <v>1281</v>
      </c>
    </row>
    <row r="173">
      <c r="A173" s="124"/>
      <c r="B173" s="82"/>
      <c r="C173" s="142" t="b">
        <v>0</v>
      </c>
      <c r="D173" s="143" t="s">
        <v>190</v>
      </c>
      <c r="E173" s="143" t="s">
        <v>163</v>
      </c>
      <c r="F173" s="144">
        <v>45886.0</v>
      </c>
      <c r="G173" s="82"/>
      <c r="H173" s="137">
        <v>99.0</v>
      </c>
      <c r="I173" s="138" t="s">
        <v>1281</v>
      </c>
      <c r="J173" s="138" t="s">
        <v>1281</v>
      </c>
      <c r="K173" s="108"/>
    </row>
    <row r="174">
      <c r="B174" s="82"/>
      <c r="C174" s="142" t="b">
        <v>0</v>
      </c>
      <c r="D174" s="143" t="s">
        <v>137</v>
      </c>
      <c r="E174" s="143" t="s">
        <v>114</v>
      </c>
      <c r="F174" s="144">
        <v>45343.0</v>
      </c>
      <c r="G174" s="82"/>
      <c r="H174" s="137">
        <v>85.0</v>
      </c>
      <c r="I174" s="138" t="s">
        <v>1278</v>
      </c>
      <c r="J174" s="138" t="s">
        <v>1278</v>
      </c>
      <c r="K174" s="108"/>
    </row>
    <row r="175">
      <c r="B175" s="82"/>
      <c r="C175" s="142" t="b">
        <v>0</v>
      </c>
      <c r="D175" s="143" t="s">
        <v>308</v>
      </c>
      <c r="E175" s="143" t="s">
        <v>264</v>
      </c>
      <c r="F175" s="144">
        <v>45343.0</v>
      </c>
      <c r="G175" s="82"/>
      <c r="H175" s="96"/>
      <c r="I175" s="138" t="s">
        <v>1278</v>
      </c>
      <c r="J175" s="138" t="s">
        <v>1278</v>
      </c>
      <c r="K175" s="108"/>
    </row>
    <row r="176">
      <c r="A176" s="124"/>
      <c r="B176" s="82"/>
      <c r="C176" s="82" t="b">
        <v>0</v>
      </c>
      <c r="D176" s="136" t="s">
        <v>682</v>
      </c>
      <c r="E176" s="82"/>
      <c r="F176" s="82"/>
      <c r="G176" s="82"/>
      <c r="H176" s="137">
        <v>163.0</v>
      </c>
      <c r="I176" s="136" t="s">
        <v>1281</v>
      </c>
      <c r="J176" s="136" t="s">
        <v>1281</v>
      </c>
    </row>
    <row r="177">
      <c r="B177" s="82"/>
      <c r="C177" s="82" t="b">
        <v>0</v>
      </c>
      <c r="D177" s="136" t="s">
        <v>558</v>
      </c>
      <c r="E177" s="136" t="s">
        <v>533</v>
      </c>
      <c r="F177" s="144">
        <v>45356.0</v>
      </c>
      <c r="G177" s="82"/>
      <c r="H177" s="137">
        <v>92.0</v>
      </c>
      <c r="I177" s="138" t="s">
        <v>1278</v>
      </c>
      <c r="J177" s="138" t="s">
        <v>1278</v>
      </c>
    </row>
    <row r="178">
      <c r="B178" s="82"/>
      <c r="C178" s="82" t="b">
        <v>0</v>
      </c>
      <c r="D178" s="136" t="s">
        <v>683</v>
      </c>
      <c r="E178" s="82"/>
      <c r="F178" s="82"/>
      <c r="G178" s="82"/>
      <c r="H178" s="96"/>
      <c r="I178" s="136" t="s">
        <v>1281</v>
      </c>
      <c r="J178" s="136" t="s">
        <v>1281</v>
      </c>
    </row>
    <row r="179">
      <c r="B179" s="82"/>
      <c r="C179" s="82" t="b">
        <v>0</v>
      </c>
      <c r="D179" s="136" t="s">
        <v>684</v>
      </c>
      <c r="E179" s="82"/>
      <c r="F179" s="82"/>
      <c r="G179" s="82"/>
      <c r="H179" s="96"/>
      <c r="I179" s="136" t="s">
        <v>1281</v>
      </c>
      <c r="J179" s="136" t="s">
        <v>1281</v>
      </c>
    </row>
    <row r="180">
      <c r="B180" s="138"/>
      <c r="C180" s="138" t="b">
        <v>0</v>
      </c>
      <c r="D180" s="138" t="s">
        <v>33</v>
      </c>
      <c r="E180" s="138" t="s">
        <v>11</v>
      </c>
      <c r="F180" s="139">
        <v>45343.0</v>
      </c>
      <c r="G180" s="138"/>
      <c r="H180" s="140">
        <v>105.0</v>
      </c>
      <c r="I180" s="138" t="s">
        <v>1278</v>
      </c>
      <c r="J180" s="138" t="s">
        <v>1278</v>
      </c>
      <c r="K180" s="141"/>
      <c r="L180" s="34"/>
      <c r="M180" s="34"/>
    </row>
    <row r="181">
      <c r="B181" s="82"/>
      <c r="C181" s="82" t="b">
        <v>0</v>
      </c>
      <c r="D181" s="136" t="s">
        <v>443</v>
      </c>
      <c r="E181" s="136" t="s">
        <v>417</v>
      </c>
      <c r="F181" s="144">
        <v>45721.0</v>
      </c>
      <c r="G181" s="82"/>
      <c r="H181" s="137">
        <v>77.0</v>
      </c>
      <c r="I181" s="138" t="s">
        <v>1278</v>
      </c>
      <c r="J181" s="138" t="s">
        <v>1281</v>
      </c>
    </row>
    <row r="182">
      <c r="B182" s="82"/>
      <c r="C182" s="82" t="b">
        <v>0</v>
      </c>
      <c r="D182" s="136" t="s">
        <v>686</v>
      </c>
      <c r="E182" s="82"/>
      <c r="F182" s="82"/>
      <c r="G182" s="82"/>
      <c r="H182" s="96"/>
      <c r="I182" s="136" t="s">
        <v>1281</v>
      </c>
      <c r="J182" s="136" t="s">
        <v>1281</v>
      </c>
    </row>
    <row r="183">
      <c r="B183" s="82"/>
      <c r="C183" s="82" t="b">
        <v>0</v>
      </c>
      <c r="D183" s="136" t="s">
        <v>609</v>
      </c>
      <c r="E183" s="136" t="s">
        <v>590</v>
      </c>
      <c r="F183" s="144">
        <v>45356.0</v>
      </c>
      <c r="G183" s="82"/>
      <c r="H183" s="137">
        <v>55.0</v>
      </c>
      <c r="I183" s="138" t="s">
        <v>1281</v>
      </c>
      <c r="J183" s="138" t="s">
        <v>1281</v>
      </c>
    </row>
    <row r="184">
      <c r="B184" s="82"/>
      <c r="C184" s="82" t="b">
        <v>0</v>
      </c>
      <c r="D184" s="136" t="s">
        <v>455</v>
      </c>
      <c r="E184" s="136" t="s">
        <v>417</v>
      </c>
      <c r="F184" s="144">
        <v>45907.0</v>
      </c>
      <c r="G184" s="82"/>
      <c r="H184" s="137">
        <v>68.0</v>
      </c>
      <c r="I184" s="138" t="s">
        <v>1281</v>
      </c>
      <c r="J184" s="138" t="s">
        <v>1281</v>
      </c>
    </row>
    <row r="185">
      <c r="B185" s="82"/>
      <c r="C185" s="82" t="b">
        <v>0</v>
      </c>
      <c r="D185" s="136" t="s">
        <v>687</v>
      </c>
      <c r="E185" s="82"/>
      <c r="F185" s="82"/>
      <c r="G185" s="82"/>
      <c r="H185" s="145"/>
      <c r="I185" s="136" t="s">
        <v>1281</v>
      </c>
      <c r="J185" s="136" t="s">
        <v>1281</v>
      </c>
    </row>
    <row r="186">
      <c r="B186" s="82"/>
      <c r="C186" s="82" t="b">
        <v>0</v>
      </c>
      <c r="D186" s="136" t="s">
        <v>688</v>
      </c>
      <c r="E186" s="82"/>
      <c r="F186" s="82"/>
      <c r="G186" s="82"/>
      <c r="H186" s="137">
        <v>76.0</v>
      </c>
      <c r="I186" s="136" t="s">
        <v>1281</v>
      </c>
      <c r="J186" s="136" t="s">
        <v>1281</v>
      </c>
    </row>
    <row r="187">
      <c r="B187" s="82"/>
      <c r="C187" s="82" t="b">
        <v>0</v>
      </c>
      <c r="D187" s="136" t="s">
        <v>689</v>
      </c>
      <c r="E187" s="82"/>
      <c r="F187" s="82"/>
      <c r="G187" s="82"/>
      <c r="H187" s="137">
        <v>53.0</v>
      </c>
      <c r="I187" s="136" t="s">
        <v>1281</v>
      </c>
      <c r="J187" s="136" t="s">
        <v>1281</v>
      </c>
    </row>
    <row r="188">
      <c r="B188" s="82"/>
      <c r="C188" s="82" t="b">
        <v>0</v>
      </c>
      <c r="D188" s="136" t="s">
        <v>690</v>
      </c>
      <c r="E188" s="82"/>
      <c r="F188" s="82"/>
      <c r="G188" s="82"/>
      <c r="H188" s="96"/>
      <c r="I188" s="136" t="s">
        <v>1281</v>
      </c>
      <c r="J188" s="136" t="s">
        <v>1281</v>
      </c>
    </row>
    <row r="189">
      <c r="B189" s="82"/>
      <c r="C189" s="82" t="b">
        <v>0</v>
      </c>
      <c r="D189" s="136" t="s">
        <v>691</v>
      </c>
      <c r="E189" s="82"/>
      <c r="F189" s="82"/>
      <c r="G189" s="82"/>
      <c r="H189" s="137">
        <v>93.0</v>
      </c>
      <c r="I189" s="136" t="s">
        <v>1281</v>
      </c>
      <c r="J189" s="136" t="s">
        <v>1281</v>
      </c>
    </row>
    <row r="190">
      <c r="B190" s="138"/>
      <c r="C190" s="138" t="b">
        <v>0</v>
      </c>
      <c r="D190" s="138" t="s">
        <v>56</v>
      </c>
      <c r="E190" s="138" t="s">
        <v>11</v>
      </c>
      <c r="F190" s="139">
        <v>45356.0</v>
      </c>
      <c r="G190" s="138"/>
      <c r="H190" s="140">
        <v>27.0</v>
      </c>
      <c r="I190" s="138" t="s">
        <v>1278</v>
      </c>
      <c r="J190" s="138" t="s">
        <v>1278</v>
      </c>
      <c r="K190" s="141"/>
      <c r="L190" s="34"/>
      <c r="M190" s="34"/>
    </row>
    <row r="191">
      <c r="B191" s="82"/>
      <c r="C191" s="142" t="b">
        <v>0</v>
      </c>
      <c r="D191" s="143" t="s">
        <v>236</v>
      </c>
      <c r="E191" s="143" t="s">
        <v>204</v>
      </c>
      <c r="F191" s="144">
        <v>45830.0</v>
      </c>
      <c r="G191" s="82"/>
      <c r="H191" s="137">
        <v>88.0</v>
      </c>
      <c r="I191" s="138" t="s">
        <v>1281</v>
      </c>
      <c r="J191" s="138" t="s">
        <v>1281</v>
      </c>
      <c r="K191" s="108"/>
    </row>
    <row r="192">
      <c r="A192" s="124"/>
      <c r="B192" s="82"/>
      <c r="C192" s="82" t="b">
        <v>0</v>
      </c>
      <c r="D192" s="142" t="s">
        <v>198</v>
      </c>
      <c r="E192" s="136" t="s">
        <v>163</v>
      </c>
      <c r="F192" s="82"/>
      <c r="G192" s="82"/>
      <c r="H192" s="82"/>
      <c r="I192" s="136" t="s">
        <v>1281</v>
      </c>
      <c r="J192" s="136" t="s">
        <v>1281</v>
      </c>
    </row>
    <row r="193">
      <c r="B193" s="82"/>
      <c r="C193" s="82" t="b">
        <v>0</v>
      </c>
      <c r="D193" s="136" t="s">
        <v>692</v>
      </c>
      <c r="E193" s="82"/>
      <c r="F193" s="82"/>
      <c r="G193" s="82"/>
      <c r="H193" s="137">
        <v>112.0</v>
      </c>
      <c r="I193" s="136" t="s">
        <v>1281</v>
      </c>
      <c r="J193" s="136" t="s">
        <v>1281</v>
      </c>
    </row>
    <row r="194">
      <c r="B194" s="82"/>
      <c r="C194" s="142" t="b">
        <v>0</v>
      </c>
      <c r="D194" s="143" t="s">
        <v>289</v>
      </c>
      <c r="E194" s="143" t="s">
        <v>264</v>
      </c>
      <c r="F194" s="144">
        <v>45343.0</v>
      </c>
      <c r="G194" s="82"/>
      <c r="H194" s="137">
        <v>130.0</v>
      </c>
      <c r="I194" s="138" t="s">
        <v>1278</v>
      </c>
      <c r="J194" s="138" t="s">
        <v>1278</v>
      </c>
      <c r="K194" s="108"/>
    </row>
    <row r="195">
      <c r="A195" s="124"/>
      <c r="B195" s="82"/>
      <c r="C195" s="142" t="b">
        <v>0</v>
      </c>
      <c r="D195" s="143" t="s">
        <v>179</v>
      </c>
      <c r="E195" s="143" t="s">
        <v>163</v>
      </c>
      <c r="F195" s="144">
        <v>45721.0</v>
      </c>
      <c r="G195" s="82"/>
      <c r="H195" s="137">
        <v>100.0</v>
      </c>
      <c r="I195" s="138" t="s">
        <v>1281</v>
      </c>
      <c r="J195" s="138" t="s">
        <v>1281</v>
      </c>
      <c r="K195" s="108"/>
    </row>
    <row r="196">
      <c r="B196" s="82"/>
      <c r="C196" s="82" t="b">
        <v>0</v>
      </c>
      <c r="D196" s="136" t="s">
        <v>693</v>
      </c>
      <c r="E196" s="82"/>
      <c r="F196" s="82"/>
      <c r="G196" s="82"/>
      <c r="H196" s="137">
        <v>154.0</v>
      </c>
      <c r="I196" s="136" t="s">
        <v>1281</v>
      </c>
      <c r="J196" s="136" t="s">
        <v>1281</v>
      </c>
    </row>
    <row r="197">
      <c r="B197" s="82"/>
      <c r="C197" s="82" t="b">
        <v>0</v>
      </c>
      <c r="D197" s="136" t="s">
        <v>694</v>
      </c>
      <c r="E197" s="82"/>
      <c r="F197" s="82"/>
      <c r="G197" s="82"/>
      <c r="H197" s="137">
        <v>124.0</v>
      </c>
      <c r="I197" s="136" t="s">
        <v>1281</v>
      </c>
      <c r="J197" s="136" t="s">
        <v>1281</v>
      </c>
    </row>
    <row r="198">
      <c r="B198" s="82"/>
      <c r="C198" s="82" t="b">
        <v>0</v>
      </c>
      <c r="D198" s="136" t="s">
        <v>695</v>
      </c>
      <c r="E198" s="82"/>
      <c r="F198" s="82"/>
      <c r="G198" s="82"/>
      <c r="H198" s="137">
        <v>80.0</v>
      </c>
      <c r="I198" s="136" t="s">
        <v>1281</v>
      </c>
      <c r="J198" s="136" t="s">
        <v>1281</v>
      </c>
    </row>
    <row r="199">
      <c r="B199" s="82"/>
      <c r="C199" s="82" t="b">
        <v>0</v>
      </c>
      <c r="D199" s="136" t="s">
        <v>559</v>
      </c>
      <c r="E199" s="136" t="s">
        <v>533</v>
      </c>
      <c r="F199" s="144">
        <v>45356.0</v>
      </c>
      <c r="G199" s="82"/>
      <c r="H199" s="137">
        <v>88.0</v>
      </c>
      <c r="I199" s="138" t="s">
        <v>1278</v>
      </c>
      <c r="J199" s="138" t="s">
        <v>1278</v>
      </c>
    </row>
    <row r="200">
      <c r="B200" s="82"/>
      <c r="C200" s="82" t="b">
        <v>0</v>
      </c>
      <c r="D200" s="136" t="s">
        <v>696</v>
      </c>
      <c r="E200" s="82"/>
      <c r="F200" s="82"/>
      <c r="G200" s="82"/>
      <c r="H200" s="96"/>
      <c r="I200" s="136" t="s">
        <v>1281</v>
      </c>
      <c r="J200" s="136" t="s">
        <v>1281</v>
      </c>
    </row>
    <row r="201">
      <c r="B201" s="82"/>
      <c r="C201" s="82" t="b">
        <v>0</v>
      </c>
      <c r="D201" s="136" t="s">
        <v>519</v>
      </c>
      <c r="E201" s="136" t="s">
        <v>481</v>
      </c>
      <c r="F201" s="144">
        <v>45732.0</v>
      </c>
      <c r="G201" s="82"/>
      <c r="H201" s="137">
        <v>82.0</v>
      </c>
      <c r="I201" s="138" t="s">
        <v>1278</v>
      </c>
      <c r="J201" s="138" t="s">
        <v>1281</v>
      </c>
    </row>
    <row r="202">
      <c r="B202" s="82"/>
      <c r="C202" s="82" t="b">
        <v>0</v>
      </c>
      <c r="D202" s="136" t="s">
        <v>697</v>
      </c>
      <c r="E202" s="82"/>
      <c r="F202" s="82"/>
      <c r="G202" s="82"/>
      <c r="H202" s="137">
        <v>115.0</v>
      </c>
      <c r="I202" s="136" t="s">
        <v>1281</v>
      </c>
      <c r="J202" s="136" t="s">
        <v>1281</v>
      </c>
    </row>
    <row r="203">
      <c r="B203" s="82"/>
      <c r="C203" s="82" t="b">
        <v>0</v>
      </c>
      <c r="D203" s="136" t="s">
        <v>520</v>
      </c>
      <c r="E203" s="136" t="s">
        <v>481</v>
      </c>
      <c r="F203" s="144">
        <v>45732.0</v>
      </c>
      <c r="G203" s="82"/>
      <c r="H203" s="137">
        <v>160.0</v>
      </c>
      <c r="I203" s="138" t="s">
        <v>1278</v>
      </c>
      <c r="J203" s="138" t="s">
        <v>1281</v>
      </c>
    </row>
    <row r="204">
      <c r="B204" s="82"/>
      <c r="C204" s="82" t="b">
        <v>0</v>
      </c>
      <c r="D204" s="136" t="s">
        <v>698</v>
      </c>
      <c r="E204" s="82"/>
      <c r="F204" s="82"/>
      <c r="G204" s="82"/>
      <c r="H204" s="137">
        <v>85.0</v>
      </c>
      <c r="I204" s="136" t="s">
        <v>1281</v>
      </c>
      <c r="J204" s="136" t="s">
        <v>1281</v>
      </c>
    </row>
    <row r="205">
      <c r="B205" s="82"/>
      <c r="C205" s="82" t="b">
        <v>0</v>
      </c>
      <c r="D205" s="136" t="s">
        <v>699</v>
      </c>
      <c r="E205" s="82"/>
      <c r="F205" s="82"/>
      <c r="G205" s="82"/>
      <c r="H205" s="137"/>
      <c r="I205" s="136" t="s">
        <v>1281</v>
      </c>
      <c r="J205" s="136" t="s">
        <v>1281</v>
      </c>
    </row>
    <row r="206">
      <c r="B206" s="82"/>
      <c r="C206" s="82" t="b">
        <v>0</v>
      </c>
      <c r="D206" s="136" t="s">
        <v>700</v>
      </c>
      <c r="E206" s="82"/>
      <c r="F206" s="82"/>
      <c r="G206" s="82"/>
      <c r="H206" s="137">
        <v>120.0</v>
      </c>
      <c r="I206" s="136" t="s">
        <v>1281</v>
      </c>
      <c r="J206" s="136" t="s">
        <v>1281</v>
      </c>
    </row>
    <row r="207">
      <c r="B207" s="82"/>
      <c r="C207" s="82" t="b">
        <v>0</v>
      </c>
      <c r="D207" s="136" t="s">
        <v>701</v>
      </c>
      <c r="E207" s="82"/>
      <c r="F207" s="82"/>
      <c r="G207" s="82"/>
      <c r="H207" s="137">
        <v>62.0</v>
      </c>
      <c r="I207" s="136" t="s">
        <v>1281</v>
      </c>
      <c r="J207" s="136" t="s">
        <v>1281</v>
      </c>
    </row>
    <row r="208">
      <c r="B208" s="82"/>
      <c r="C208" s="82" t="b">
        <v>0</v>
      </c>
      <c r="D208" s="136" t="s">
        <v>702</v>
      </c>
      <c r="E208" s="82"/>
      <c r="F208" s="82"/>
      <c r="G208" s="82"/>
      <c r="H208" s="96"/>
      <c r="I208" s="136" t="s">
        <v>1281</v>
      </c>
      <c r="J208" s="136" t="s">
        <v>1281</v>
      </c>
    </row>
    <row r="209">
      <c r="B209" s="82"/>
      <c r="C209" s="142" t="b">
        <v>0</v>
      </c>
      <c r="D209" s="143" t="s">
        <v>154</v>
      </c>
      <c r="E209" s="143" t="s">
        <v>114</v>
      </c>
      <c r="F209" s="144">
        <v>45760.0</v>
      </c>
      <c r="G209" s="82"/>
      <c r="H209" s="137">
        <v>87.0</v>
      </c>
      <c r="I209" s="138" t="s">
        <v>1281</v>
      </c>
      <c r="J209" s="138" t="s">
        <v>1281</v>
      </c>
      <c r="K209" s="108"/>
    </row>
    <row r="210">
      <c r="B210" s="82"/>
      <c r="C210" s="82" t="b">
        <v>0</v>
      </c>
      <c r="D210" s="136" t="s">
        <v>703</v>
      </c>
      <c r="E210" s="82"/>
      <c r="F210" s="82"/>
      <c r="G210" s="82"/>
      <c r="H210" s="96"/>
      <c r="I210" s="136" t="s">
        <v>1281</v>
      </c>
      <c r="J210" s="136" t="s">
        <v>1281</v>
      </c>
    </row>
    <row r="211">
      <c r="B211" s="82"/>
      <c r="C211" s="142" t="b">
        <v>0</v>
      </c>
      <c r="D211" s="143" t="s">
        <v>406</v>
      </c>
      <c r="E211" s="143" t="s">
        <v>372</v>
      </c>
      <c r="F211" s="144">
        <v>45345.0</v>
      </c>
      <c r="G211" s="82"/>
      <c r="H211" s="137">
        <v>91.0</v>
      </c>
      <c r="I211" s="138" t="s">
        <v>1281</v>
      </c>
      <c r="J211" s="138" t="s">
        <v>1281</v>
      </c>
      <c r="K211" s="108"/>
    </row>
    <row r="212">
      <c r="B212" s="82"/>
      <c r="C212" s="82" t="b">
        <v>0</v>
      </c>
      <c r="D212" s="136" t="s">
        <v>704</v>
      </c>
      <c r="E212" s="82"/>
      <c r="F212" s="82"/>
      <c r="G212" s="82"/>
      <c r="H212" s="96"/>
      <c r="I212" s="136" t="s">
        <v>1281</v>
      </c>
      <c r="J212" s="136" t="s">
        <v>1281</v>
      </c>
    </row>
    <row r="213">
      <c r="B213" s="138"/>
      <c r="C213" s="138" t="b">
        <v>0</v>
      </c>
      <c r="D213" s="138" t="s">
        <v>93</v>
      </c>
      <c r="E213" s="138" t="s">
        <v>68</v>
      </c>
      <c r="F213" s="139">
        <v>45823.0</v>
      </c>
      <c r="G213" s="138"/>
      <c r="H213" s="140">
        <v>85.0</v>
      </c>
      <c r="I213" s="138" t="s">
        <v>1281</v>
      </c>
      <c r="J213" s="138" t="s">
        <v>1281</v>
      </c>
      <c r="K213" s="141"/>
      <c r="L213" s="34"/>
      <c r="M213" s="34"/>
    </row>
    <row r="214">
      <c r="B214" s="82"/>
      <c r="C214" s="82" t="b">
        <v>0</v>
      </c>
      <c r="D214" s="136" t="s">
        <v>705</v>
      </c>
      <c r="E214" s="82"/>
      <c r="F214" s="82"/>
      <c r="G214" s="82"/>
      <c r="H214" s="137">
        <v>121.0</v>
      </c>
      <c r="I214" s="136" t="s">
        <v>1281</v>
      </c>
      <c r="J214" s="136" t="s">
        <v>1281</v>
      </c>
    </row>
    <row r="215">
      <c r="B215" s="82"/>
      <c r="C215" s="142" t="b">
        <v>0</v>
      </c>
      <c r="D215" s="143" t="s">
        <v>311</v>
      </c>
      <c r="E215" s="143" t="s">
        <v>264</v>
      </c>
      <c r="F215" s="144">
        <v>45343.0</v>
      </c>
      <c r="G215" s="82"/>
      <c r="H215" s="137">
        <v>59.0</v>
      </c>
      <c r="I215" s="138" t="s">
        <v>1278</v>
      </c>
      <c r="J215" s="138" t="s">
        <v>1278</v>
      </c>
      <c r="K215" s="108"/>
    </row>
    <row r="216">
      <c r="B216" s="82"/>
      <c r="C216" s="82" t="b">
        <v>0</v>
      </c>
      <c r="D216" s="136" t="s">
        <v>706</v>
      </c>
      <c r="E216" s="82"/>
      <c r="F216" s="82"/>
      <c r="G216" s="82"/>
      <c r="H216" s="137">
        <v>87.0</v>
      </c>
      <c r="I216" s="136" t="s">
        <v>1281</v>
      </c>
      <c r="J216" s="136" t="s">
        <v>1281</v>
      </c>
    </row>
    <row r="217">
      <c r="B217" s="82"/>
      <c r="C217" s="142" t="b">
        <v>0</v>
      </c>
      <c r="D217" s="143" t="s">
        <v>326</v>
      </c>
      <c r="E217" s="143" t="s">
        <v>981</v>
      </c>
      <c r="F217" s="144">
        <v>45318.0</v>
      </c>
      <c r="G217" s="82"/>
      <c r="H217" s="137">
        <v>99.0</v>
      </c>
      <c r="I217" s="138" t="s">
        <v>1278</v>
      </c>
      <c r="J217" s="138" t="s">
        <v>1278</v>
      </c>
      <c r="K217" s="108"/>
    </row>
    <row r="218">
      <c r="B218" s="82"/>
      <c r="C218" s="82" t="b">
        <v>0</v>
      </c>
      <c r="D218" s="136" t="s">
        <v>707</v>
      </c>
      <c r="E218" s="82"/>
      <c r="F218" s="82"/>
      <c r="G218" s="82"/>
      <c r="H218" s="137">
        <v>90.0</v>
      </c>
      <c r="I218" s="136" t="s">
        <v>1281</v>
      </c>
      <c r="J218" s="136" t="s">
        <v>1281</v>
      </c>
    </row>
    <row r="219">
      <c r="B219" s="82"/>
      <c r="C219" s="142" t="b">
        <v>0</v>
      </c>
      <c r="D219" s="143" t="s">
        <v>221</v>
      </c>
      <c r="E219" s="143" t="s">
        <v>204</v>
      </c>
      <c r="F219" s="144">
        <v>45356.0</v>
      </c>
      <c r="G219" s="82"/>
      <c r="H219" s="137">
        <v>100.0</v>
      </c>
      <c r="I219" s="138" t="s">
        <v>1278</v>
      </c>
      <c r="J219" s="138" t="s">
        <v>1278</v>
      </c>
      <c r="K219" s="108"/>
    </row>
    <row r="220">
      <c r="B220" s="82"/>
      <c r="C220" s="82" t="b">
        <v>0</v>
      </c>
      <c r="D220" s="136" t="s">
        <v>708</v>
      </c>
      <c r="E220" s="82"/>
      <c r="F220" s="82"/>
      <c r="G220" s="82"/>
      <c r="H220" s="137">
        <v>101.0</v>
      </c>
      <c r="I220" s="136" t="s">
        <v>1281</v>
      </c>
      <c r="J220" s="136" t="s">
        <v>1281</v>
      </c>
    </row>
    <row r="221">
      <c r="B221" s="82"/>
      <c r="C221" s="82" t="b">
        <v>0</v>
      </c>
      <c r="D221" s="136" t="s">
        <v>709</v>
      </c>
      <c r="E221" s="82"/>
      <c r="F221" s="82"/>
      <c r="G221" s="82"/>
      <c r="H221" s="96"/>
      <c r="I221" s="136" t="s">
        <v>1281</v>
      </c>
      <c r="J221" s="136" t="s">
        <v>1281</v>
      </c>
    </row>
    <row r="222">
      <c r="A222" s="124"/>
      <c r="B222" s="82"/>
      <c r="C222" s="82" t="b">
        <v>0</v>
      </c>
      <c r="D222" s="136" t="s">
        <v>710</v>
      </c>
      <c r="E222" s="82"/>
      <c r="F222" s="82"/>
      <c r="G222" s="82"/>
      <c r="H222" s="137">
        <v>141.0</v>
      </c>
      <c r="I222" s="136" t="s">
        <v>1281</v>
      </c>
      <c r="J222" s="136" t="s">
        <v>1281</v>
      </c>
    </row>
    <row r="223">
      <c r="B223" s="82"/>
      <c r="C223" s="142" t="b">
        <v>0</v>
      </c>
      <c r="D223" s="143" t="s">
        <v>191</v>
      </c>
      <c r="E223" s="143" t="s">
        <v>163</v>
      </c>
      <c r="F223" s="144">
        <v>45781.0</v>
      </c>
      <c r="G223" s="82"/>
      <c r="H223" s="137">
        <v>101.0</v>
      </c>
      <c r="I223" s="138" t="s">
        <v>1281</v>
      </c>
      <c r="J223" s="138" t="s">
        <v>1281</v>
      </c>
      <c r="K223" s="108"/>
    </row>
    <row r="224">
      <c r="B224" s="82"/>
      <c r="C224" s="82" t="b">
        <v>0</v>
      </c>
      <c r="D224" s="136" t="s">
        <v>711</v>
      </c>
      <c r="E224" s="82"/>
      <c r="F224" s="82"/>
      <c r="G224" s="82"/>
      <c r="H224" s="96"/>
      <c r="I224" s="136" t="s">
        <v>1281</v>
      </c>
      <c r="J224" s="136" t="s">
        <v>1281</v>
      </c>
    </row>
    <row r="225">
      <c r="B225" s="82"/>
      <c r="C225" s="82" t="b">
        <v>0</v>
      </c>
      <c r="D225" s="136" t="s">
        <v>712</v>
      </c>
      <c r="E225" s="82"/>
      <c r="F225" s="82"/>
      <c r="G225" s="82"/>
      <c r="H225" s="137">
        <v>40.0</v>
      </c>
      <c r="I225" s="136" t="s">
        <v>1281</v>
      </c>
      <c r="J225" s="136" t="s">
        <v>1281</v>
      </c>
    </row>
    <row r="226">
      <c r="B226" s="82"/>
      <c r="C226" s="82" t="b">
        <v>0</v>
      </c>
      <c r="D226" s="142" t="s">
        <v>408</v>
      </c>
      <c r="E226" s="136" t="s">
        <v>372</v>
      </c>
      <c r="F226" s="82"/>
      <c r="G226" s="82"/>
      <c r="H226" s="82"/>
      <c r="I226" s="136" t="s">
        <v>1281</v>
      </c>
      <c r="J226" s="136" t="s">
        <v>1281</v>
      </c>
    </row>
    <row r="227">
      <c r="B227" s="82"/>
      <c r="C227" s="82" t="b">
        <v>0</v>
      </c>
      <c r="D227" s="136" t="s">
        <v>504</v>
      </c>
      <c r="E227" s="136" t="s">
        <v>481</v>
      </c>
      <c r="F227" s="144">
        <v>45732.0</v>
      </c>
      <c r="G227" s="82"/>
      <c r="H227" s="137">
        <v>39.0</v>
      </c>
      <c r="I227" s="138" t="s">
        <v>1278</v>
      </c>
      <c r="J227" s="138" t="s">
        <v>1281</v>
      </c>
    </row>
    <row r="228">
      <c r="B228" s="82"/>
      <c r="C228" s="82" t="b">
        <v>0</v>
      </c>
      <c r="D228" s="136" t="s">
        <v>713</v>
      </c>
      <c r="E228" s="82"/>
      <c r="F228" s="82"/>
      <c r="G228" s="82"/>
      <c r="H228" s="137">
        <v>124.0</v>
      </c>
      <c r="I228" s="136" t="s">
        <v>1281</v>
      </c>
      <c r="J228" s="136" t="s">
        <v>1281</v>
      </c>
    </row>
    <row r="229">
      <c r="B229" s="138"/>
      <c r="C229" s="138" t="b">
        <v>0</v>
      </c>
      <c r="D229" s="138" t="s">
        <v>23</v>
      </c>
      <c r="E229" s="138" t="s">
        <v>11</v>
      </c>
      <c r="F229" s="139">
        <v>45356.0</v>
      </c>
      <c r="G229" s="138"/>
      <c r="H229" s="140">
        <v>102.0</v>
      </c>
      <c r="I229" s="138" t="s">
        <v>1278</v>
      </c>
      <c r="J229" s="138" t="s">
        <v>1278</v>
      </c>
      <c r="K229" s="141"/>
      <c r="L229" s="34"/>
      <c r="M229" s="34"/>
    </row>
    <row r="230">
      <c r="B230" s="82"/>
      <c r="C230" s="82" t="b">
        <v>0</v>
      </c>
      <c r="D230" s="142" t="s">
        <v>393</v>
      </c>
      <c r="E230" s="136" t="s">
        <v>372</v>
      </c>
      <c r="F230" s="82"/>
      <c r="G230" s="82"/>
      <c r="H230" s="82"/>
      <c r="I230" s="136" t="s">
        <v>1281</v>
      </c>
      <c r="J230" s="136" t="s">
        <v>1281</v>
      </c>
    </row>
    <row r="231">
      <c r="B231" s="82"/>
      <c r="C231" s="82" t="b">
        <v>0</v>
      </c>
      <c r="D231" s="136" t="s">
        <v>714</v>
      </c>
      <c r="E231" s="82"/>
      <c r="F231" s="82"/>
      <c r="G231" s="82"/>
      <c r="H231" s="137">
        <v>123.0</v>
      </c>
      <c r="I231" s="136" t="s">
        <v>1281</v>
      </c>
      <c r="J231" s="136" t="s">
        <v>1281</v>
      </c>
    </row>
    <row r="232">
      <c r="B232" s="82"/>
      <c r="C232" s="82" t="b">
        <v>0</v>
      </c>
      <c r="D232" s="136" t="s">
        <v>715</v>
      </c>
      <c r="E232" s="82"/>
      <c r="F232" s="82"/>
      <c r="G232" s="82"/>
      <c r="H232" s="96"/>
      <c r="I232" s="136" t="s">
        <v>1281</v>
      </c>
      <c r="J232" s="136" t="s">
        <v>1281</v>
      </c>
    </row>
    <row r="233">
      <c r="B233" s="82"/>
      <c r="C233" s="82" t="b">
        <v>0</v>
      </c>
      <c r="D233" s="136" t="s">
        <v>716</v>
      </c>
      <c r="E233" s="82"/>
      <c r="F233" s="82"/>
      <c r="G233" s="82"/>
      <c r="H233" s="137">
        <v>76.0</v>
      </c>
      <c r="I233" s="136" t="s">
        <v>1281</v>
      </c>
      <c r="J233" s="136" t="s">
        <v>1281</v>
      </c>
    </row>
    <row r="234">
      <c r="B234" s="82"/>
      <c r="C234" s="82" t="b">
        <v>0</v>
      </c>
      <c r="D234" s="136" t="s">
        <v>717</v>
      </c>
      <c r="E234" s="82"/>
      <c r="F234" s="82"/>
      <c r="G234" s="82"/>
      <c r="H234" s="96"/>
      <c r="I234" s="136" t="s">
        <v>1281</v>
      </c>
      <c r="J234" s="136" t="s">
        <v>1281</v>
      </c>
    </row>
    <row r="235">
      <c r="B235" s="82"/>
      <c r="C235" s="82" t="b">
        <v>0</v>
      </c>
      <c r="D235" s="136" t="s">
        <v>718</v>
      </c>
      <c r="E235" s="82"/>
      <c r="F235" s="82"/>
      <c r="G235" s="82"/>
      <c r="H235" s="137">
        <v>103.0</v>
      </c>
      <c r="I235" s="136" t="s">
        <v>1281</v>
      </c>
      <c r="J235" s="136" t="s">
        <v>1281</v>
      </c>
    </row>
    <row r="236">
      <c r="B236" s="82"/>
      <c r="C236" s="82" t="b">
        <v>0</v>
      </c>
      <c r="D236" s="136" t="s">
        <v>719</v>
      </c>
      <c r="E236" s="82"/>
      <c r="F236" s="82"/>
      <c r="G236" s="82"/>
      <c r="H236" s="137">
        <v>63.0</v>
      </c>
      <c r="I236" s="136" t="s">
        <v>1281</v>
      </c>
      <c r="J236" s="136" t="s">
        <v>1281</v>
      </c>
    </row>
    <row r="237">
      <c r="B237" s="82"/>
      <c r="C237" s="82" t="b">
        <v>0</v>
      </c>
      <c r="D237" s="136" t="s">
        <v>720</v>
      </c>
      <c r="E237" s="82"/>
      <c r="F237" s="82"/>
      <c r="G237" s="82"/>
      <c r="H237" s="137">
        <v>60.0</v>
      </c>
      <c r="I237" s="136" t="s">
        <v>1281</v>
      </c>
      <c r="J237" s="136" t="s">
        <v>1281</v>
      </c>
    </row>
    <row r="238">
      <c r="B238" s="82"/>
      <c r="C238" s="142" t="b">
        <v>0</v>
      </c>
      <c r="D238" s="143" t="s">
        <v>145</v>
      </c>
      <c r="E238" s="143" t="s">
        <v>114</v>
      </c>
      <c r="F238" s="144">
        <v>45721.0</v>
      </c>
      <c r="G238" s="82"/>
      <c r="H238" s="137">
        <v>85.0</v>
      </c>
      <c r="I238" s="138" t="s">
        <v>1278</v>
      </c>
      <c r="J238" s="138" t="s">
        <v>1281</v>
      </c>
      <c r="K238" s="108"/>
    </row>
    <row r="239">
      <c r="B239" s="82"/>
      <c r="C239" s="82" t="b">
        <v>0</v>
      </c>
      <c r="D239" s="136" t="s">
        <v>721</v>
      </c>
      <c r="E239" s="82"/>
      <c r="F239" s="82"/>
      <c r="G239" s="82"/>
      <c r="H239" s="137">
        <v>117.0</v>
      </c>
      <c r="I239" s="136" t="s">
        <v>1281</v>
      </c>
      <c r="J239" s="136" t="s">
        <v>1281</v>
      </c>
    </row>
    <row r="240">
      <c r="B240" s="82"/>
      <c r="C240" s="82" t="b">
        <v>0</v>
      </c>
      <c r="D240" s="136" t="s">
        <v>722</v>
      </c>
      <c r="E240" s="82"/>
      <c r="F240" s="82"/>
      <c r="G240" s="82"/>
      <c r="H240" s="137">
        <v>124.0</v>
      </c>
      <c r="I240" s="136" t="s">
        <v>1281</v>
      </c>
      <c r="J240" s="136" t="s">
        <v>1281</v>
      </c>
    </row>
    <row r="241">
      <c r="B241" s="82"/>
      <c r="C241" s="82" t="b">
        <v>0</v>
      </c>
      <c r="D241" s="136" t="s">
        <v>723</v>
      </c>
      <c r="E241" s="82"/>
      <c r="F241" s="82"/>
      <c r="G241" s="82"/>
      <c r="H241" s="137">
        <v>127.0</v>
      </c>
      <c r="I241" s="136" t="s">
        <v>1281</v>
      </c>
      <c r="J241" s="136" t="s">
        <v>1281</v>
      </c>
    </row>
    <row r="242">
      <c r="B242" s="138"/>
      <c r="C242" s="138" t="b">
        <v>0</v>
      </c>
      <c r="D242" s="138" t="s">
        <v>22</v>
      </c>
      <c r="E242" s="138" t="s">
        <v>11</v>
      </c>
      <c r="F242" s="139">
        <v>45356.0</v>
      </c>
      <c r="G242" s="138"/>
      <c r="H242" s="140">
        <v>95.0</v>
      </c>
      <c r="I242" s="138" t="s">
        <v>1278</v>
      </c>
      <c r="J242" s="138" t="s">
        <v>1278</v>
      </c>
      <c r="K242" s="141"/>
      <c r="L242" s="34"/>
      <c r="M242" s="34"/>
    </row>
    <row r="243">
      <c r="B243" s="82"/>
      <c r="C243" s="142" t="b">
        <v>0</v>
      </c>
      <c r="D243" s="143" t="s">
        <v>247</v>
      </c>
      <c r="E243" s="143" t="s">
        <v>204</v>
      </c>
      <c r="F243" s="144">
        <v>45788.0</v>
      </c>
      <c r="G243" s="82"/>
      <c r="H243" s="137">
        <v>78.0</v>
      </c>
      <c r="I243" s="138" t="s">
        <v>1281</v>
      </c>
      <c r="J243" s="138" t="s">
        <v>1281</v>
      </c>
      <c r="K243" s="108"/>
    </row>
    <row r="244">
      <c r="B244" s="82"/>
      <c r="C244" s="82" t="b">
        <v>0</v>
      </c>
      <c r="D244" s="136" t="s">
        <v>724</v>
      </c>
      <c r="E244" s="82"/>
      <c r="F244" s="82"/>
      <c r="G244" s="82"/>
      <c r="H244" s="96"/>
      <c r="I244" s="136" t="s">
        <v>1281</v>
      </c>
      <c r="J244" s="136" t="s">
        <v>1281</v>
      </c>
    </row>
    <row r="245">
      <c r="B245" s="82"/>
      <c r="C245" s="82" t="b">
        <v>0</v>
      </c>
      <c r="D245" s="136" t="s">
        <v>725</v>
      </c>
      <c r="E245" s="82"/>
      <c r="F245" s="82"/>
      <c r="G245" s="82"/>
      <c r="H245" s="96"/>
      <c r="I245" s="136" t="s">
        <v>1281</v>
      </c>
      <c r="J245" s="136" t="s">
        <v>1281</v>
      </c>
    </row>
    <row r="246">
      <c r="B246" s="82"/>
      <c r="C246" s="82" t="b">
        <v>0</v>
      </c>
      <c r="D246" s="136" t="s">
        <v>726</v>
      </c>
      <c r="E246" s="82"/>
      <c r="F246" s="82"/>
      <c r="G246" s="82"/>
      <c r="H246" s="137">
        <v>109.0</v>
      </c>
      <c r="I246" s="136" t="s">
        <v>1281</v>
      </c>
      <c r="J246" s="136" t="s">
        <v>1281</v>
      </c>
    </row>
    <row r="247">
      <c r="B247" s="82"/>
      <c r="C247" s="142" t="b">
        <v>0</v>
      </c>
      <c r="D247" s="143" t="s">
        <v>395</v>
      </c>
      <c r="E247" s="143" t="s">
        <v>372</v>
      </c>
      <c r="F247" s="144">
        <v>45721.0</v>
      </c>
      <c r="G247" s="82"/>
      <c r="H247" s="96"/>
      <c r="I247" s="138" t="s">
        <v>1281</v>
      </c>
      <c r="J247" s="138" t="s">
        <v>1281</v>
      </c>
      <c r="K247" s="108"/>
    </row>
    <row r="248">
      <c r="B248" s="82"/>
      <c r="C248" s="82" t="b">
        <v>0</v>
      </c>
      <c r="D248" s="136" t="s">
        <v>727</v>
      </c>
      <c r="E248" s="82"/>
      <c r="F248" s="82"/>
      <c r="G248" s="82"/>
      <c r="H248" s="96"/>
      <c r="I248" s="136" t="s">
        <v>1281</v>
      </c>
      <c r="J248" s="136" t="s">
        <v>1281</v>
      </c>
    </row>
    <row r="249">
      <c r="A249" s="124"/>
      <c r="B249" s="82"/>
      <c r="C249" s="82" t="b">
        <v>0</v>
      </c>
      <c r="D249" s="136" t="s">
        <v>728</v>
      </c>
      <c r="E249" s="82"/>
      <c r="F249" s="82"/>
      <c r="G249" s="82"/>
      <c r="H249" s="96"/>
      <c r="I249" s="136" t="s">
        <v>1281</v>
      </c>
      <c r="J249" s="136" t="s">
        <v>1281</v>
      </c>
    </row>
    <row r="250">
      <c r="B250" s="82"/>
      <c r="C250" s="82" t="b">
        <v>0</v>
      </c>
      <c r="D250" s="136" t="s">
        <v>570</v>
      </c>
      <c r="E250" s="136" t="s">
        <v>533</v>
      </c>
      <c r="F250" s="144">
        <v>45816.0</v>
      </c>
      <c r="G250" s="82"/>
      <c r="H250" s="137">
        <v>90.0</v>
      </c>
      <c r="I250" s="138" t="s">
        <v>1281</v>
      </c>
      <c r="J250" s="138" t="s">
        <v>1281</v>
      </c>
    </row>
    <row r="251">
      <c r="B251" s="82"/>
      <c r="C251" s="142" t="b">
        <v>0</v>
      </c>
      <c r="D251" s="143" t="s">
        <v>139</v>
      </c>
      <c r="E251" s="143" t="s">
        <v>114</v>
      </c>
      <c r="F251" s="144">
        <v>45343.0</v>
      </c>
      <c r="G251" s="82"/>
      <c r="H251" s="96"/>
      <c r="I251" s="138" t="s">
        <v>1278</v>
      </c>
      <c r="J251" s="138" t="s">
        <v>1278</v>
      </c>
      <c r="K251" s="108"/>
    </row>
    <row r="252">
      <c r="B252" s="82"/>
      <c r="C252" s="82" t="b">
        <v>0</v>
      </c>
      <c r="D252" s="136" t="s">
        <v>730</v>
      </c>
      <c r="E252" s="82"/>
      <c r="F252" s="82"/>
      <c r="G252" s="82"/>
      <c r="H252" s="137">
        <v>115.0</v>
      </c>
      <c r="I252" s="136" t="s">
        <v>1281</v>
      </c>
      <c r="J252" s="136" t="s">
        <v>1281</v>
      </c>
    </row>
    <row r="253">
      <c r="B253" s="138"/>
      <c r="C253" s="138" t="b">
        <v>0</v>
      </c>
      <c r="D253" s="138" t="s">
        <v>105</v>
      </c>
      <c r="E253" s="138" t="s">
        <v>68</v>
      </c>
      <c r="F253" s="139">
        <v>45837.0</v>
      </c>
      <c r="G253" s="146"/>
      <c r="H253" s="140">
        <v>99.0</v>
      </c>
      <c r="I253" s="138" t="s">
        <v>1281</v>
      </c>
      <c r="J253" s="138" t="s">
        <v>1281</v>
      </c>
      <c r="K253" s="141"/>
      <c r="L253" s="34"/>
      <c r="M253" s="34"/>
    </row>
    <row r="254">
      <c r="B254" s="82"/>
      <c r="C254" s="142" t="b">
        <v>0</v>
      </c>
      <c r="D254" s="143" t="s">
        <v>404</v>
      </c>
      <c r="E254" s="143" t="s">
        <v>372</v>
      </c>
      <c r="F254" s="144">
        <v>45721.0</v>
      </c>
      <c r="G254" s="82"/>
      <c r="H254" s="137">
        <v>83.0</v>
      </c>
      <c r="I254" s="138" t="s">
        <v>1281</v>
      </c>
      <c r="J254" s="138" t="s">
        <v>1281</v>
      </c>
      <c r="K254" s="108"/>
    </row>
    <row r="255">
      <c r="B255" s="82"/>
      <c r="C255" s="82" t="b">
        <v>0</v>
      </c>
      <c r="D255" s="136" t="s">
        <v>731</v>
      </c>
      <c r="E255" s="82"/>
      <c r="F255" s="82"/>
      <c r="G255" s="82"/>
      <c r="H255" s="137">
        <v>128.0</v>
      </c>
      <c r="I255" s="136" t="s">
        <v>1281</v>
      </c>
      <c r="J255" s="136" t="s">
        <v>1281</v>
      </c>
    </row>
    <row r="256">
      <c r="B256" s="82"/>
      <c r="C256" s="82" t="b">
        <v>0</v>
      </c>
      <c r="D256" s="136" t="s">
        <v>732</v>
      </c>
      <c r="E256" s="82"/>
      <c r="F256" s="82"/>
      <c r="G256" s="82"/>
      <c r="H256" s="96"/>
      <c r="I256" s="136" t="s">
        <v>1281</v>
      </c>
      <c r="J256" s="136" t="s">
        <v>1281</v>
      </c>
    </row>
    <row r="257">
      <c r="B257" s="82"/>
      <c r="C257" s="142" t="b">
        <v>0</v>
      </c>
      <c r="D257" s="143" t="s">
        <v>339</v>
      </c>
      <c r="E257" s="143" t="s">
        <v>981</v>
      </c>
      <c r="F257" s="144">
        <v>45343.0</v>
      </c>
      <c r="G257" s="82"/>
      <c r="H257" s="137">
        <v>81.0</v>
      </c>
      <c r="I257" s="138" t="s">
        <v>1278</v>
      </c>
      <c r="J257" s="138" t="s">
        <v>1278</v>
      </c>
      <c r="K257" s="108"/>
    </row>
    <row r="258">
      <c r="B258" s="82"/>
      <c r="C258" s="142" t="b">
        <v>0</v>
      </c>
      <c r="D258" s="143" t="s">
        <v>227</v>
      </c>
      <c r="E258" s="143" t="s">
        <v>204</v>
      </c>
      <c r="F258" s="144">
        <v>45356.0</v>
      </c>
      <c r="G258" s="82"/>
      <c r="H258" s="137">
        <v>114.0</v>
      </c>
      <c r="I258" s="138" t="s">
        <v>1281</v>
      </c>
      <c r="J258" s="138" t="s">
        <v>1281</v>
      </c>
      <c r="K258" s="108"/>
    </row>
    <row r="259">
      <c r="B259" s="82"/>
      <c r="C259" s="82" t="b">
        <v>0</v>
      </c>
      <c r="D259" s="136" t="s">
        <v>733</v>
      </c>
      <c r="E259" s="82"/>
      <c r="F259" s="82"/>
      <c r="G259" s="82"/>
      <c r="H259" s="96"/>
      <c r="I259" s="136" t="s">
        <v>1281</v>
      </c>
      <c r="J259" s="136" t="s">
        <v>1281</v>
      </c>
    </row>
    <row r="260">
      <c r="B260" s="82"/>
      <c r="C260" s="82" t="b">
        <v>0</v>
      </c>
      <c r="D260" s="136" t="s">
        <v>734</v>
      </c>
      <c r="E260" s="82"/>
      <c r="F260" s="82"/>
      <c r="G260" s="82"/>
      <c r="H260" s="96"/>
      <c r="I260" s="136" t="s">
        <v>1281</v>
      </c>
      <c r="J260" s="136" t="s">
        <v>1281</v>
      </c>
    </row>
    <row r="261">
      <c r="B261" s="82"/>
      <c r="C261" s="82" t="b">
        <v>0</v>
      </c>
      <c r="D261" s="136" t="s">
        <v>735</v>
      </c>
      <c r="E261" s="82"/>
      <c r="F261" s="82"/>
      <c r="G261" s="82"/>
      <c r="H261" s="137">
        <v>74.0</v>
      </c>
      <c r="I261" s="136" t="s">
        <v>1281</v>
      </c>
      <c r="J261" s="136" t="s">
        <v>1281</v>
      </c>
    </row>
    <row r="262">
      <c r="B262" s="82"/>
      <c r="C262" s="82" t="b">
        <v>0</v>
      </c>
      <c r="D262" s="136" t="s">
        <v>736</v>
      </c>
      <c r="E262" s="82"/>
      <c r="F262" s="82"/>
      <c r="G262" s="82"/>
      <c r="H262" s="96"/>
      <c r="I262" s="136" t="s">
        <v>1281</v>
      </c>
      <c r="J262" s="136" t="s">
        <v>1281</v>
      </c>
    </row>
    <row r="263">
      <c r="B263" s="82"/>
      <c r="C263" s="82" t="b">
        <v>0</v>
      </c>
      <c r="D263" s="136" t="s">
        <v>737</v>
      </c>
      <c r="E263" s="82"/>
      <c r="F263" s="82"/>
      <c r="G263" s="82"/>
      <c r="H263" s="96"/>
      <c r="I263" s="136" t="s">
        <v>1281</v>
      </c>
      <c r="J263" s="136" t="s">
        <v>1281</v>
      </c>
    </row>
    <row r="264">
      <c r="B264" s="82"/>
      <c r="C264" s="142" t="b">
        <v>0</v>
      </c>
      <c r="D264" s="143" t="s">
        <v>237</v>
      </c>
      <c r="E264" s="143" t="s">
        <v>204</v>
      </c>
      <c r="F264" s="144">
        <v>45781.0</v>
      </c>
      <c r="G264" s="82"/>
      <c r="H264" s="137">
        <v>86.0</v>
      </c>
      <c r="I264" s="138" t="s">
        <v>1281</v>
      </c>
      <c r="J264" s="138" t="s">
        <v>1281</v>
      </c>
      <c r="K264" s="108"/>
    </row>
    <row r="265">
      <c r="B265" s="82"/>
      <c r="C265" s="82" t="b">
        <v>0</v>
      </c>
      <c r="D265" s="142" t="s">
        <v>409</v>
      </c>
      <c r="E265" s="136" t="s">
        <v>372</v>
      </c>
      <c r="F265" s="82"/>
      <c r="G265" s="82"/>
      <c r="H265" s="82"/>
      <c r="I265" s="136" t="s">
        <v>1281</v>
      </c>
      <c r="J265" s="136" t="s">
        <v>1281</v>
      </c>
    </row>
    <row r="266">
      <c r="B266" s="82"/>
      <c r="C266" s="82" t="b">
        <v>0</v>
      </c>
      <c r="D266" s="136" t="s">
        <v>738</v>
      </c>
      <c r="E266" s="82"/>
      <c r="F266" s="82"/>
      <c r="G266" s="82"/>
      <c r="H266" s="96"/>
      <c r="I266" s="136" t="s">
        <v>1281</v>
      </c>
      <c r="J266" s="136" t="s">
        <v>1281</v>
      </c>
    </row>
    <row r="267">
      <c r="B267" s="82"/>
      <c r="C267" s="82" t="b">
        <v>0</v>
      </c>
      <c r="D267" s="136" t="s">
        <v>739</v>
      </c>
      <c r="E267" s="82"/>
      <c r="F267" s="82"/>
      <c r="G267" s="82"/>
      <c r="H267" s="96"/>
      <c r="I267" s="136" t="s">
        <v>1281</v>
      </c>
      <c r="J267" s="136" t="s">
        <v>1281</v>
      </c>
    </row>
    <row r="268">
      <c r="A268" s="124"/>
      <c r="B268" s="82"/>
      <c r="C268" s="82" t="b">
        <v>0</v>
      </c>
      <c r="D268" s="136" t="s">
        <v>740</v>
      </c>
      <c r="E268" s="82"/>
      <c r="F268" s="82"/>
      <c r="G268" s="82"/>
      <c r="H268" s="137">
        <v>91.0</v>
      </c>
      <c r="I268" s="136" t="s">
        <v>1281</v>
      </c>
      <c r="J268" s="136" t="s">
        <v>1281</v>
      </c>
    </row>
    <row r="269">
      <c r="B269" s="82"/>
      <c r="C269" s="82" t="b">
        <v>0</v>
      </c>
      <c r="D269" s="136" t="s">
        <v>741</v>
      </c>
      <c r="E269" s="82"/>
      <c r="F269" s="82"/>
      <c r="G269" s="82"/>
      <c r="H269" s="96"/>
      <c r="I269" s="136" t="s">
        <v>1281</v>
      </c>
      <c r="J269" s="136" t="s">
        <v>1281</v>
      </c>
    </row>
    <row r="270">
      <c r="B270" s="82"/>
      <c r="C270" s="142" t="b">
        <v>0</v>
      </c>
      <c r="D270" s="143" t="s">
        <v>292</v>
      </c>
      <c r="E270" s="143" t="s">
        <v>264</v>
      </c>
      <c r="F270" s="144">
        <v>45356.0</v>
      </c>
      <c r="G270" s="82"/>
      <c r="H270" s="137">
        <v>127.0</v>
      </c>
      <c r="I270" s="138" t="s">
        <v>1278</v>
      </c>
      <c r="J270" s="138" t="s">
        <v>1278</v>
      </c>
      <c r="K270" s="108"/>
    </row>
    <row r="271">
      <c r="B271" s="138"/>
      <c r="C271" s="138" t="b">
        <v>0</v>
      </c>
      <c r="D271" s="138" t="s">
        <v>58</v>
      </c>
      <c r="E271" s="138" t="s">
        <v>11</v>
      </c>
      <c r="F271" s="139">
        <v>45356.0</v>
      </c>
      <c r="G271" s="138"/>
      <c r="H271" s="140"/>
      <c r="I271" s="138" t="s">
        <v>1278</v>
      </c>
      <c r="J271" s="138" t="s">
        <v>1278</v>
      </c>
      <c r="K271" s="141"/>
      <c r="L271" s="34"/>
      <c r="M271" s="41"/>
    </row>
    <row r="272">
      <c r="B272" s="82"/>
      <c r="C272" s="82" t="b">
        <v>0</v>
      </c>
      <c r="D272" s="136" t="s">
        <v>742</v>
      </c>
      <c r="E272" s="82"/>
      <c r="F272" s="82"/>
      <c r="G272" s="82"/>
      <c r="H272" s="96"/>
      <c r="I272" s="136" t="s">
        <v>1281</v>
      </c>
      <c r="J272" s="136" t="s">
        <v>1281</v>
      </c>
    </row>
    <row r="273">
      <c r="B273" s="82"/>
      <c r="C273" s="82" t="b">
        <v>0</v>
      </c>
      <c r="D273" s="136" t="s">
        <v>743</v>
      </c>
      <c r="E273" s="82"/>
      <c r="F273" s="82"/>
      <c r="G273" s="82"/>
      <c r="H273" s="137">
        <v>30.0</v>
      </c>
      <c r="I273" s="136" t="s">
        <v>1281</v>
      </c>
      <c r="J273" s="136" t="s">
        <v>1281</v>
      </c>
    </row>
    <row r="274">
      <c r="B274" s="82"/>
      <c r="C274" s="82" t="b">
        <v>0</v>
      </c>
      <c r="D274" s="136" t="s">
        <v>744</v>
      </c>
      <c r="E274" s="82"/>
      <c r="F274" s="82"/>
      <c r="G274" s="82"/>
      <c r="H274" s="96"/>
      <c r="I274" s="136" t="s">
        <v>1281</v>
      </c>
      <c r="J274" s="136" t="s">
        <v>1281</v>
      </c>
    </row>
    <row r="275">
      <c r="B275" s="138"/>
      <c r="C275" s="138" t="b">
        <v>0</v>
      </c>
      <c r="D275" s="138" t="s">
        <v>36</v>
      </c>
      <c r="E275" s="138" t="s">
        <v>11</v>
      </c>
      <c r="F275" s="139">
        <v>45343.0</v>
      </c>
      <c r="G275" s="138"/>
      <c r="H275" s="140">
        <v>78.0</v>
      </c>
      <c r="I275" s="138" t="s">
        <v>1278</v>
      </c>
      <c r="J275" s="138" t="s">
        <v>1278</v>
      </c>
      <c r="K275" s="141"/>
      <c r="L275" s="34"/>
      <c r="M275" s="34"/>
    </row>
    <row r="276">
      <c r="B276" s="82"/>
      <c r="C276" s="82" t="b">
        <v>0</v>
      </c>
      <c r="D276" s="136" t="s">
        <v>745</v>
      </c>
      <c r="E276" s="82"/>
      <c r="F276" s="82"/>
      <c r="G276" s="82"/>
      <c r="H276" s="137">
        <v>74.0</v>
      </c>
      <c r="I276" s="136" t="s">
        <v>1281</v>
      </c>
      <c r="J276" s="136" t="s">
        <v>1281</v>
      </c>
    </row>
    <row r="277">
      <c r="B277" s="82"/>
      <c r="C277" s="82" t="b">
        <v>0</v>
      </c>
      <c r="D277" s="136" t="s">
        <v>746</v>
      </c>
      <c r="E277" s="82"/>
      <c r="F277" s="82"/>
      <c r="G277" s="82"/>
      <c r="H277" s="137">
        <v>129.0</v>
      </c>
      <c r="I277" s="136" t="s">
        <v>1281</v>
      </c>
      <c r="J277" s="136" t="s">
        <v>1281</v>
      </c>
    </row>
    <row r="278">
      <c r="B278" s="82"/>
      <c r="C278" s="82" t="b">
        <v>0</v>
      </c>
      <c r="D278" s="136" t="s">
        <v>747</v>
      </c>
      <c r="E278" s="82"/>
      <c r="F278" s="82"/>
      <c r="G278" s="82"/>
      <c r="H278" s="137">
        <v>77.0</v>
      </c>
      <c r="I278" s="136" t="s">
        <v>1281</v>
      </c>
      <c r="J278" s="136" t="s">
        <v>1281</v>
      </c>
    </row>
    <row r="279">
      <c r="B279" s="82"/>
      <c r="C279" s="142" t="b">
        <v>0</v>
      </c>
      <c r="D279" s="143" t="s">
        <v>192</v>
      </c>
      <c r="E279" s="143" t="s">
        <v>163</v>
      </c>
      <c r="F279" s="144">
        <v>45767.0</v>
      </c>
      <c r="G279" s="82"/>
      <c r="H279" s="137">
        <v>57.0</v>
      </c>
      <c r="I279" s="138" t="s">
        <v>1281</v>
      </c>
      <c r="J279" s="138" t="s">
        <v>1281</v>
      </c>
      <c r="K279" s="108"/>
    </row>
    <row r="280">
      <c r="B280" s="82"/>
      <c r="C280" s="82" t="b">
        <v>0</v>
      </c>
      <c r="D280" s="136" t="s">
        <v>748</v>
      </c>
      <c r="E280" s="82"/>
      <c r="F280" s="82"/>
      <c r="G280" s="82"/>
      <c r="H280" s="137">
        <v>65.0</v>
      </c>
      <c r="I280" s="136" t="s">
        <v>1281</v>
      </c>
      <c r="J280" s="136" t="s">
        <v>1281</v>
      </c>
    </row>
    <row r="281">
      <c r="B281" s="82"/>
      <c r="C281" s="82" t="b">
        <v>0</v>
      </c>
      <c r="D281" s="136" t="s">
        <v>749</v>
      </c>
      <c r="E281" s="82"/>
      <c r="F281" s="82"/>
      <c r="G281" s="82"/>
      <c r="H281" s="137">
        <v>51.0</v>
      </c>
      <c r="I281" s="136" t="s">
        <v>1281</v>
      </c>
      <c r="J281" s="136" t="s">
        <v>1281</v>
      </c>
    </row>
    <row r="282">
      <c r="B282" s="82"/>
      <c r="C282" s="142" t="b">
        <v>0</v>
      </c>
      <c r="D282" s="143" t="s">
        <v>379</v>
      </c>
      <c r="E282" s="143" t="s">
        <v>372</v>
      </c>
      <c r="F282" s="144">
        <v>45318.0</v>
      </c>
      <c r="G282" s="82"/>
      <c r="H282" s="137">
        <v>102.0</v>
      </c>
      <c r="I282" s="138" t="s">
        <v>1281</v>
      </c>
      <c r="J282" s="138" t="s">
        <v>1281</v>
      </c>
      <c r="K282" s="108"/>
    </row>
    <row r="283">
      <c r="B283" s="82"/>
      <c r="C283" s="82" t="b">
        <v>0</v>
      </c>
      <c r="D283" s="136" t="s">
        <v>750</v>
      </c>
      <c r="E283" s="82"/>
      <c r="F283" s="82"/>
      <c r="G283" s="82"/>
      <c r="H283" s="137">
        <v>111.0</v>
      </c>
      <c r="I283" s="136" t="s">
        <v>1281</v>
      </c>
      <c r="J283" s="136" t="s">
        <v>1281</v>
      </c>
    </row>
    <row r="284">
      <c r="B284" s="82"/>
      <c r="C284" s="82" t="b">
        <v>0</v>
      </c>
      <c r="D284" s="136" t="s">
        <v>751</v>
      </c>
      <c r="E284" s="82"/>
      <c r="F284" s="82"/>
      <c r="G284" s="82"/>
      <c r="H284" s="137">
        <v>73.0</v>
      </c>
      <c r="I284" s="136" t="s">
        <v>1281</v>
      </c>
      <c r="J284" s="136" t="s">
        <v>1281</v>
      </c>
    </row>
    <row r="285">
      <c r="B285" s="82"/>
      <c r="C285" s="82" t="b">
        <v>0</v>
      </c>
      <c r="D285" s="136" t="s">
        <v>752</v>
      </c>
      <c r="E285" s="82"/>
      <c r="F285" s="82"/>
      <c r="G285" s="82"/>
      <c r="H285" s="137">
        <v>63.0</v>
      </c>
      <c r="I285" s="136" t="s">
        <v>1281</v>
      </c>
      <c r="J285" s="136" t="s">
        <v>1281</v>
      </c>
    </row>
    <row r="286">
      <c r="B286" s="82"/>
      <c r="C286" s="82" t="b">
        <v>0</v>
      </c>
      <c r="D286" s="136" t="s">
        <v>753</v>
      </c>
      <c r="E286" s="82"/>
      <c r="F286" s="82"/>
      <c r="G286" s="82"/>
      <c r="H286" s="137">
        <v>90.0</v>
      </c>
      <c r="I286" s="136" t="s">
        <v>1281</v>
      </c>
      <c r="J286" s="136" t="s">
        <v>1281</v>
      </c>
    </row>
    <row r="287">
      <c r="B287" s="82"/>
      <c r="C287" s="82" t="b">
        <v>0</v>
      </c>
      <c r="D287" s="136" t="s">
        <v>754</v>
      </c>
      <c r="E287" s="82"/>
      <c r="F287" s="82"/>
      <c r="G287" s="82"/>
      <c r="H287" s="137">
        <v>108.0</v>
      </c>
      <c r="I287" s="136" t="s">
        <v>1281</v>
      </c>
      <c r="J287" s="136" t="s">
        <v>1281</v>
      </c>
    </row>
    <row r="288">
      <c r="A288" s="124"/>
      <c r="B288" s="82"/>
      <c r="C288" s="82" t="b">
        <v>0</v>
      </c>
      <c r="D288" s="136" t="s">
        <v>755</v>
      </c>
      <c r="E288" s="82"/>
      <c r="F288" s="82"/>
      <c r="G288" s="82"/>
      <c r="H288" s="137">
        <v>82.0</v>
      </c>
      <c r="I288" s="136" t="s">
        <v>1281</v>
      </c>
      <c r="J288" s="136" t="s">
        <v>1281</v>
      </c>
    </row>
    <row r="289">
      <c r="B289" s="82"/>
      <c r="C289" s="82" t="b">
        <v>0</v>
      </c>
      <c r="D289" s="136" t="s">
        <v>756</v>
      </c>
      <c r="E289" s="82"/>
      <c r="F289" s="82"/>
      <c r="G289" s="82"/>
      <c r="H289" s="137">
        <v>98.0</v>
      </c>
      <c r="I289" s="136" t="s">
        <v>1281</v>
      </c>
      <c r="J289" s="136" t="s">
        <v>1281</v>
      </c>
    </row>
    <row r="290">
      <c r="B290" s="82"/>
      <c r="C290" s="82" t="b">
        <v>0</v>
      </c>
      <c r="D290" s="142" t="s">
        <v>199</v>
      </c>
      <c r="E290" s="136" t="s">
        <v>163</v>
      </c>
      <c r="F290" s="82"/>
      <c r="G290" s="82"/>
      <c r="H290" s="82"/>
      <c r="I290" s="136" t="s">
        <v>1281</v>
      </c>
      <c r="J290" s="136" t="s">
        <v>1281</v>
      </c>
    </row>
    <row r="291">
      <c r="B291" s="82"/>
      <c r="C291" s="82" t="b">
        <v>0</v>
      </c>
      <c r="D291" s="136" t="s">
        <v>757</v>
      </c>
      <c r="E291" s="82"/>
      <c r="F291" s="82"/>
      <c r="G291" s="82"/>
      <c r="H291" s="137">
        <v>122.0</v>
      </c>
      <c r="I291" s="136" t="s">
        <v>1281</v>
      </c>
      <c r="J291" s="136" t="s">
        <v>1281</v>
      </c>
    </row>
    <row r="292">
      <c r="B292" s="82"/>
      <c r="C292" s="82" t="b">
        <v>0</v>
      </c>
      <c r="D292" s="136" t="s">
        <v>758</v>
      </c>
      <c r="E292" s="82"/>
      <c r="F292" s="82"/>
      <c r="G292" s="82"/>
      <c r="H292" s="137">
        <v>124.0</v>
      </c>
      <c r="I292" s="136" t="s">
        <v>1281</v>
      </c>
      <c r="J292" s="136" t="s">
        <v>1281</v>
      </c>
    </row>
    <row r="293">
      <c r="B293" s="82"/>
      <c r="C293" s="82" t="b">
        <v>0</v>
      </c>
      <c r="D293" s="136" t="s">
        <v>759</v>
      </c>
      <c r="E293" s="82"/>
      <c r="F293" s="82"/>
      <c r="G293" s="82"/>
      <c r="H293" s="137">
        <v>116.0</v>
      </c>
      <c r="I293" s="136" t="s">
        <v>1281</v>
      </c>
      <c r="J293" s="136" t="s">
        <v>1281</v>
      </c>
    </row>
    <row r="294">
      <c r="B294" s="82"/>
      <c r="C294" s="82" t="b">
        <v>0</v>
      </c>
      <c r="D294" s="136" t="s">
        <v>760</v>
      </c>
      <c r="E294" s="82"/>
      <c r="F294" s="82"/>
      <c r="G294" s="82"/>
      <c r="H294" s="137">
        <v>128.0</v>
      </c>
      <c r="I294" s="136" t="s">
        <v>1281</v>
      </c>
      <c r="J294" s="136" t="s">
        <v>1281</v>
      </c>
    </row>
    <row r="295">
      <c r="B295" s="82"/>
      <c r="C295" s="82" t="b">
        <v>0</v>
      </c>
      <c r="D295" s="136" t="s">
        <v>761</v>
      </c>
      <c r="E295" s="82"/>
      <c r="F295" s="82"/>
      <c r="G295" s="82"/>
      <c r="H295" s="137">
        <v>41.0</v>
      </c>
      <c r="I295" s="136" t="s">
        <v>1281</v>
      </c>
      <c r="J295" s="136" t="s">
        <v>1281</v>
      </c>
    </row>
    <row r="296">
      <c r="B296" s="82"/>
      <c r="C296" s="82" t="b">
        <v>0</v>
      </c>
      <c r="D296" s="136" t="s">
        <v>762</v>
      </c>
      <c r="E296" s="82"/>
      <c r="F296" s="82"/>
      <c r="G296" s="82"/>
      <c r="H296" s="137">
        <v>57.0</v>
      </c>
      <c r="I296" s="136" t="s">
        <v>1281</v>
      </c>
      <c r="J296" s="136" t="s">
        <v>1281</v>
      </c>
    </row>
    <row r="297">
      <c r="B297" s="82"/>
      <c r="C297" s="142" t="b">
        <v>0</v>
      </c>
      <c r="D297" s="143" t="s">
        <v>388</v>
      </c>
      <c r="E297" s="143" t="s">
        <v>372</v>
      </c>
      <c r="F297" s="144">
        <v>45721.0</v>
      </c>
      <c r="G297" s="82"/>
      <c r="H297" s="137">
        <v>84.0</v>
      </c>
      <c r="I297" s="138" t="s">
        <v>1281</v>
      </c>
      <c r="J297" s="138" t="s">
        <v>1281</v>
      </c>
      <c r="K297" s="108"/>
    </row>
    <row r="298">
      <c r="B298" s="82"/>
      <c r="C298" s="82" t="b">
        <v>0</v>
      </c>
      <c r="D298" s="136" t="s">
        <v>763</v>
      </c>
      <c r="E298" s="82"/>
      <c r="F298" s="82"/>
      <c r="G298" s="82"/>
      <c r="H298" s="137">
        <v>31.0</v>
      </c>
      <c r="I298" s="136" t="s">
        <v>1281</v>
      </c>
      <c r="J298" s="136" t="s">
        <v>1281</v>
      </c>
    </row>
    <row r="299">
      <c r="B299" s="82"/>
      <c r="C299" s="82" t="b">
        <v>0</v>
      </c>
      <c r="D299" s="136" t="s">
        <v>764</v>
      </c>
      <c r="E299" s="82"/>
      <c r="F299" s="82"/>
      <c r="G299" s="82"/>
      <c r="H299" s="96"/>
      <c r="I299" s="136" t="s">
        <v>1281</v>
      </c>
      <c r="J299" s="136" t="s">
        <v>1281</v>
      </c>
    </row>
    <row r="300">
      <c r="B300" s="82"/>
      <c r="C300" s="82" t="b">
        <v>0</v>
      </c>
      <c r="D300" s="136" t="s">
        <v>765</v>
      </c>
      <c r="E300" s="82"/>
      <c r="F300" s="82"/>
      <c r="G300" s="82"/>
      <c r="H300" s="137">
        <v>103.0</v>
      </c>
      <c r="I300" s="136" t="s">
        <v>1281</v>
      </c>
      <c r="J300" s="136" t="s">
        <v>1281</v>
      </c>
    </row>
    <row r="301">
      <c r="B301" s="82"/>
      <c r="C301" s="82" t="b">
        <v>0</v>
      </c>
      <c r="D301" s="136" t="s">
        <v>766</v>
      </c>
      <c r="E301" s="82"/>
      <c r="F301" s="82"/>
      <c r="G301" s="82"/>
      <c r="H301" s="137">
        <v>122.0</v>
      </c>
      <c r="I301" s="136" t="s">
        <v>1281</v>
      </c>
      <c r="J301" s="136" t="s">
        <v>1281</v>
      </c>
    </row>
    <row r="302">
      <c r="B302" s="82"/>
      <c r="C302" s="82" t="b">
        <v>0</v>
      </c>
      <c r="D302" s="136" t="s">
        <v>767</v>
      </c>
      <c r="E302" s="82"/>
      <c r="F302" s="82"/>
      <c r="G302" s="82"/>
      <c r="H302" s="137">
        <v>75.0</v>
      </c>
      <c r="I302" s="136" t="s">
        <v>1281</v>
      </c>
      <c r="J302" s="136" t="s">
        <v>1281</v>
      </c>
    </row>
    <row r="303">
      <c r="B303" s="138"/>
      <c r="C303" s="138" t="b">
        <v>0</v>
      </c>
      <c r="D303" s="138" t="s">
        <v>79</v>
      </c>
      <c r="E303" s="138" t="s">
        <v>68</v>
      </c>
      <c r="F303" s="139">
        <v>45356.0</v>
      </c>
      <c r="G303" s="138"/>
      <c r="H303" s="140">
        <v>113.0</v>
      </c>
      <c r="I303" s="138" t="s">
        <v>1278</v>
      </c>
      <c r="J303" s="138" t="s">
        <v>1278</v>
      </c>
      <c r="K303" s="141"/>
      <c r="L303" s="34"/>
      <c r="M303" s="34"/>
    </row>
    <row r="304">
      <c r="B304" s="82"/>
      <c r="C304" s="82" t="b">
        <v>0</v>
      </c>
      <c r="D304" s="136" t="s">
        <v>768</v>
      </c>
      <c r="E304" s="82"/>
      <c r="F304" s="82"/>
      <c r="G304" s="82"/>
      <c r="H304" s="137">
        <v>67.0</v>
      </c>
      <c r="I304" s="136" t="s">
        <v>1281</v>
      </c>
      <c r="J304" s="136" t="s">
        <v>1281</v>
      </c>
    </row>
    <row r="305">
      <c r="B305" s="82"/>
      <c r="C305" s="82" t="b">
        <v>0</v>
      </c>
      <c r="D305" s="136" t="s">
        <v>769</v>
      </c>
      <c r="E305" s="82"/>
      <c r="F305" s="82"/>
      <c r="G305" s="82"/>
      <c r="H305" s="137">
        <v>144.0</v>
      </c>
      <c r="I305" s="136" t="s">
        <v>1281</v>
      </c>
      <c r="J305" s="136" t="s">
        <v>1281</v>
      </c>
    </row>
    <row r="306">
      <c r="B306" s="82"/>
      <c r="C306" s="82" t="b">
        <v>0</v>
      </c>
      <c r="D306" s="136" t="s">
        <v>770</v>
      </c>
      <c r="E306" s="82"/>
      <c r="F306" s="82"/>
      <c r="G306" s="82"/>
      <c r="H306" s="137">
        <v>55.0</v>
      </c>
      <c r="I306" s="136" t="s">
        <v>1281</v>
      </c>
      <c r="J306" s="136" t="s">
        <v>1281</v>
      </c>
    </row>
    <row r="307">
      <c r="A307" s="124"/>
      <c r="B307" s="82"/>
      <c r="C307" s="82" t="b">
        <v>0</v>
      </c>
      <c r="D307" s="136" t="s">
        <v>771</v>
      </c>
      <c r="E307" s="82"/>
      <c r="F307" s="82"/>
      <c r="G307" s="82"/>
      <c r="H307" s="137">
        <v>-33.0</v>
      </c>
      <c r="I307" s="136" t="s">
        <v>1281</v>
      </c>
      <c r="J307" s="136" t="s">
        <v>1281</v>
      </c>
    </row>
    <row r="308">
      <c r="B308" s="82"/>
      <c r="C308" s="82" t="b">
        <v>0</v>
      </c>
      <c r="D308" s="136" t="s">
        <v>772</v>
      </c>
      <c r="E308" s="82"/>
      <c r="F308" s="82"/>
      <c r="G308" s="82"/>
      <c r="H308" s="137">
        <v>100.0</v>
      </c>
      <c r="I308" s="136" t="s">
        <v>1281</v>
      </c>
      <c r="J308" s="136" t="s">
        <v>1281</v>
      </c>
    </row>
    <row r="309">
      <c r="B309" s="82"/>
      <c r="C309" s="82" t="b">
        <v>0</v>
      </c>
      <c r="D309" s="136" t="s">
        <v>773</v>
      </c>
      <c r="E309" s="82"/>
      <c r="F309" s="82"/>
      <c r="G309" s="82"/>
      <c r="H309" s="137">
        <v>66.0</v>
      </c>
      <c r="I309" s="136" t="s">
        <v>1281</v>
      </c>
      <c r="J309" s="136" t="s">
        <v>1281</v>
      </c>
    </row>
    <row r="310">
      <c r="B310" s="82"/>
      <c r="C310" s="142" t="b">
        <v>0</v>
      </c>
      <c r="D310" s="143" t="s">
        <v>284</v>
      </c>
      <c r="E310" s="143" t="s">
        <v>264</v>
      </c>
      <c r="F310" s="144">
        <v>45721.0</v>
      </c>
      <c r="G310" s="82"/>
      <c r="H310" s="137">
        <v>89.0</v>
      </c>
      <c r="I310" s="138" t="s">
        <v>1278</v>
      </c>
      <c r="J310" s="138" t="s">
        <v>1281</v>
      </c>
      <c r="K310" s="108"/>
    </row>
    <row r="311">
      <c r="B311" s="82"/>
      <c r="C311" s="82" t="b">
        <v>0</v>
      </c>
      <c r="D311" s="136" t="s">
        <v>499</v>
      </c>
      <c r="E311" s="136" t="s">
        <v>481</v>
      </c>
      <c r="F311" s="144">
        <v>45356.0</v>
      </c>
      <c r="G311" s="82"/>
      <c r="H311" s="137">
        <v>117.0</v>
      </c>
      <c r="I311" s="138" t="s">
        <v>1278</v>
      </c>
      <c r="J311" s="138" t="s">
        <v>1278</v>
      </c>
    </row>
    <row r="312">
      <c r="A312" s="124"/>
      <c r="B312" s="82"/>
      <c r="C312" s="82" t="b">
        <v>0</v>
      </c>
      <c r="D312" s="136" t="s">
        <v>774</v>
      </c>
      <c r="E312" s="82"/>
      <c r="F312" s="82"/>
      <c r="G312" s="82"/>
      <c r="H312" s="137">
        <v>97.0</v>
      </c>
      <c r="I312" s="136" t="s">
        <v>1281</v>
      </c>
      <c r="J312" s="136" t="s">
        <v>1281</v>
      </c>
    </row>
    <row r="313">
      <c r="B313" s="82"/>
      <c r="C313" s="82" t="b">
        <v>0</v>
      </c>
      <c r="D313" s="136" t="s">
        <v>775</v>
      </c>
      <c r="E313" s="82"/>
      <c r="F313" s="82"/>
      <c r="G313" s="82"/>
      <c r="H313" s="96"/>
      <c r="I313" s="136" t="s">
        <v>1281</v>
      </c>
      <c r="J313" s="136" t="s">
        <v>1281</v>
      </c>
    </row>
    <row r="314">
      <c r="B314" s="82"/>
      <c r="C314" s="82" t="b">
        <v>0</v>
      </c>
      <c r="D314" s="136" t="s">
        <v>778</v>
      </c>
      <c r="E314" s="82"/>
      <c r="F314" s="82"/>
      <c r="G314" s="82"/>
      <c r="H314" s="96"/>
      <c r="I314" s="136" t="s">
        <v>1281</v>
      </c>
      <c r="J314" s="136" t="s">
        <v>1281</v>
      </c>
    </row>
    <row r="315">
      <c r="B315" s="82"/>
      <c r="C315" s="82" t="b">
        <v>0</v>
      </c>
      <c r="D315" s="136" t="s">
        <v>779</v>
      </c>
      <c r="E315" s="82"/>
      <c r="F315" s="82"/>
      <c r="G315" s="82"/>
      <c r="H315" s="137">
        <v>48.0</v>
      </c>
      <c r="I315" s="136" t="s">
        <v>1281</v>
      </c>
      <c r="J315" s="136" t="s">
        <v>1281</v>
      </c>
    </row>
    <row r="316">
      <c r="B316" s="82"/>
      <c r="C316" s="82" t="b">
        <v>0</v>
      </c>
      <c r="D316" s="136" t="s">
        <v>780</v>
      </c>
      <c r="E316" s="82"/>
      <c r="F316" s="82"/>
      <c r="G316" s="82"/>
      <c r="H316" s="96"/>
      <c r="I316" s="136" t="s">
        <v>1281</v>
      </c>
      <c r="J316" s="136" t="s">
        <v>1281</v>
      </c>
    </row>
    <row r="317">
      <c r="B317" s="82"/>
      <c r="C317" s="82" t="b">
        <v>0</v>
      </c>
      <c r="D317" s="136" t="s">
        <v>781</v>
      </c>
      <c r="E317" s="82"/>
      <c r="F317" s="82"/>
      <c r="G317" s="82"/>
      <c r="H317" s="96"/>
      <c r="I317" s="136" t="s">
        <v>1281</v>
      </c>
      <c r="J317" s="136" t="s">
        <v>1281</v>
      </c>
    </row>
    <row r="318">
      <c r="B318" s="82"/>
      <c r="C318" s="82" t="b">
        <v>0</v>
      </c>
      <c r="D318" s="136" t="s">
        <v>496</v>
      </c>
      <c r="E318" s="136" t="s">
        <v>481</v>
      </c>
      <c r="F318" s="144">
        <v>45356.0</v>
      </c>
      <c r="G318" s="82"/>
      <c r="H318" s="137">
        <v>114.0</v>
      </c>
      <c r="I318" s="138" t="s">
        <v>1278</v>
      </c>
      <c r="J318" s="138" t="s">
        <v>1278</v>
      </c>
    </row>
    <row r="319">
      <c r="B319" s="82"/>
      <c r="C319" s="142" t="b">
        <v>0</v>
      </c>
      <c r="D319" s="143" t="s">
        <v>313</v>
      </c>
      <c r="E319" s="143" t="s">
        <v>264</v>
      </c>
      <c r="F319" s="144">
        <v>45356.0</v>
      </c>
      <c r="G319" s="82"/>
      <c r="H319" s="137">
        <v>10.0</v>
      </c>
      <c r="I319" s="138" t="s">
        <v>1278</v>
      </c>
      <c r="J319" s="138" t="s">
        <v>1278</v>
      </c>
      <c r="K319" s="108"/>
    </row>
    <row r="320">
      <c r="B320" s="82"/>
      <c r="C320" s="82" t="b">
        <v>0</v>
      </c>
      <c r="D320" s="136" t="s">
        <v>633</v>
      </c>
      <c r="E320" s="136" t="s">
        <v>590</v>
      </c>
      <c r="F320" s="144">
        <v>45921.0</v>
      </c>
      <c r="G320" s="82"/>
      <c r="H320" s="137">
        <v>81.0</v>
      </c>
      <c r="I320" s="138" t="s">
        <v>1281</v>
      </c>
      <c r="J320" s="138" t="s">
        <v>1281</v>
      </c>
    </row>
    <row r="321">
      <c r="B321" s="82"/>
      <c r="C321" s="82" t="b">
        <v>0</v>
      </c>
      <c r="D321" s="136" t="s">
        <v>782</v>
      </c>
      <c r="E321" s="82"/>
      <c r="F321" s="82"/>
      <c r="G321" s="82"/>
      <c r="H321" s="137">
        <v>47.0</v>
      </c>
      <c r="I321" s="136" t="s">
        <v>1281</v>
      </c>
      <c r="J321" s="136" t="s">
        <v>1281</v>
      </c>
    </row>
    <row r="322">
      <c r="A322" s="124"/>
      <c r="B322" s="82"/>
      <c r="C322" s="142" t="b">
        <v>0</v>
      </c>
      <c r="D322" s="143" t="s">
        <v>426</v>
      </c>
      <c r="E322" s="143" t="s">
        <v>417</v>
      </c>
      <c r="F322" s="144">
        <v>45721.0</v>
      </c>
      <c r="G322" s="82"/>
      <c r="H322" s="137">
        <v>75.0</v>
      </c>
      <c r="I322" s="138" t="s">
        <v>1278</v>
      </c>
      <c r="J322" s="138" t="s">
        <v>1281</v>
      </c>
      <c r="K322" s="108"/>
    </row>
    <row r="323">
      <c r="A323" s="124"/>
      <c r="B323" s="82"/>
      <c r="C323" s="82" t="b">
        <v>0</v>
      </c>
      <c r="D323" s="136" t="s">
        <v>426</v>
      </c>
      <c r="E323" s="82"/>
      <c r="F323" s="82"/>
      <c r="G323" s="82"/>
      <c r="H323" s="137">
        <v>75.0</v>
      </c>
      <c r="I323" s="136" t="s">
        <v>1281</v>
      </c>
      <c r="J323" s="136" t="s">
        <v>1281</v>
      </c>
    </row>
    <row r="324">
      <c r="B324" s="82"/>
      <c r="C324" s="82" t="b">
        <v>0</v>
      </c>
      <c r="D324" s="136" t="s">
        <v>509</v>
      </c>
      <c r="E324" s="136" t="s">
        <v>481</v>
      </c>
      <c r="F324" s="144">
        <v>45732.0</v>
      </c>
      <c r="G324" s="82"/>
      <c r="H324" s="96"/>
      <c r="I324" s="138" t="s">
        <v>1278</v>
      </c>
      <c r="J324" s="138" t="s">
        <v>1281</v>
      </c>
    </row>
    <row r="325">
      <c r="B325" s="82"/>
      <c r="C325" s="82" t="b">
        <v>0</v>
      </c>
      <c r="D325" s="136" t="s">
        <v>783</v>
      </c>
      <c r="E325" s="82"/>
      <c r="F325" s="82"/>
      <c r="G325" s="82"/>
      <c r="H325" s="137">
        <v>104.0</v>
      </c>
      <c r="I325" s="136" t="s">
        <v>1281</v>
      </c>
      <c r="J325" s="136" t="s">
        <v>1281</v>
      </c>
    </row>
    <row r="326">
      <c r="B326" s="82"/>
      <c r="C326" s="82" t="b">
        <v>0</v>
      </c>
      <c r="D326" s="136" t="s">
        <v>784</v>
      </c>
      <c r="E326" s="82"/>
      <c r="F326" s="82"/>
      <c r="G326" s="82"/>
      <c r="H326" s="137">
        <v>86.0</v>
      </c>
      <c r="I326" s="136" t="s">
        <v>1281</v>
      </c>
      <c r="J326" s="136" t="s">
        <v>1281</v>
      </c>
    </row>
    <row r="327">
      <c r="B327" s="82"/>
      <c r="C327" s="82" t="b">
        <v>0</v>
      </c>
      <c r="D327" s="136" t="s">
        <v>785</v>
      </c>
      <c r="E327" s="82"/>
      <c r="F327" s="82"/>
      <c r="G327" s="82"/>
      <c r="H327" s="96"/>
      <c r="I327" s="136" t="s">
        <v>1281</v>
      </c>
      <c r="J327" s="136" t="s">
        <v>1281</v>
      </c>
    </row>
    <row r="328">
      <c r="A328" s="124"/>
      <c r="B328" s="82"/>
      <c r="C328" s="82" t="b">
        <v>0</v>
      </c>
      <c r="D328" s="136" t="s">
        <v>786</v>
      </c>
      <c r="E328" s="82"/>
      <c r="F328" s="82"/>
      <c r="G328" s="82"/>
      <c r="H328" s="96"/>
      <c r="I328" s="136" t="s">
        <v>1281</v>
      </c>
      <c r="J328" s="136" t="s">
        <v>1281</v>
      </c>
    </row>
    <row r="329">
      <c r="B329" s="82"/>
      <c r="C329" s="82" t="b">
        <v>0</v>
      </c>
      <c r="D329" s="142" t="s">
        <v>411</v>
      </c>
      <c r="E329" s="136" t="s">
        <v>372</v>
      </c>
      <c r="F329" s="82"/>
      <c r="G329" s="82"/>
      <c r="H329" s="82"/>
      <c r="I329" s="136" t="s">
        <v>1281</v>
      </c>
      <c r="J329" s="136" t="s">
        <v>1281</v>
      </c>
    </row>
    <row r="330">
      <c r="B330" s="82"/>
      <c r="C330" s="82" t="b">
        <v>0</v>
      </c>
      <c r="D330" s="136" t="s">
        <v>456</v>
      </c>
      <c r="E330" s="136" t="s">
        <v>417</v>
      </c>
      <c r="F330" s="144">
        <v>45844.0</v>
      </c>
      <c r="G330" s="82"/>
      <c r="H330" s="137">
        <v>110.0</v>
      </c>
      <c r="I330" s="138" t="s">
        <v>1281</v>
      </c>
      <c r="J330" s="138" t="s">
        <v>1281</v>
      </c>
    </row>
    <row r="331">
      <c r="A331" s="124"/>
      <c r="B331" s="82"/>
      <c r="C331" s="82" t="b">
        <v>0</v>
      </c>
      <c r="D331" s="136" t="s">
        <v>628</v>
      </c>
      <c r="E331" s="136" t="s">
        <v>590</v>
      </c>
      <c r="F331" s="144">
        <v>45767.0</v>
      </c>
      <c r="G331" s="82"/>
      <c r="H331" s="137">
        <v>87.0</v>
      </c>
      <c r="I331" s="138" t="s">
        <v>1281</v>
      </c>
      <c r="J331" s="138" t="s">
        <v>1281</v>
      </c>
    </row>
    <row r="332">
      <c r="B332" s="82"/>
      <c r="C332" s="82" t="b">
        <v>0</v>
      </c>
      <c r="D332" s="136" t="s">
        <v>787</v>
      </c>
      <c r="E332" s="82"/>
      <c r="F332" s="82"/>
      <c r="G332" s="82"/>
      <c r="H332" s="137">
        <v>95.0</v>
      </c>
      <c r="I332" s="136" t="s">
        <v>1281</v>
      </c>
      <c r="J332" s="136" t="s">
        <v>1281</v>
      </c>
    </row>
    <row r="333">
      <c r="B333" s="82"/>
      <c r="C333" s="82" t="b">
        <v>0</v>
      </c>
      <c r="D333" s="136" t="s">
        <v>788</v>
      </c>
      <c r="E333" s="82"/>
      <c r="F333" s="82"/>
      <c r="G333" s="82"/>
      <c r="H333" s="137">
        <v>28.0</v>
      </c>
      <c r="I333" s="136" t="s">
        <v>1281</v>
      </c>
      <c r="J333" s="136" t="s">
        <v>1281</v>
      </c>
    </row>
    <row r="334">
      <c r="B334" s="82"/>
      <c r="C334" s="82" t="b">
        <v>0</v>
      </c>
      <c r="D334" s="136" t="s">
        <v>789</v>
      </c>
      <c r="E334" s="82"/>
      <c r="F334" s="82"/>
      <c r="G334" s="82"/>
      <c r="H334" s="96"/>
      <c r="I334" s="136" t="s">
        <v>1281</v>
      </c>
      <c r="J334" s="136" t="s">
        <v>1281</v>
      </c>
    </row>
    <row r="335">
      <c r="B335" s="82"/>
      <c r="C335" s="82" t="b">
        <v>0</v>
      </c>
      <c r="D335" s="136" t="s">
        <v>790</v>
      </c>
      <c r="E335" s="82"/>
      <c r="F335" s="82"/>
      <c r="G335" s="82"/>
      <c r="H335" s="96"/>
      <c r="I335" s="136" t="s">
        <v>1281</v>
      </c>
      <c r="J335" s="136" t="s">
        <v>1281</v>
      </c>
    </row>
    <row r="336">
      <c r="B336" s="82"/>
      <c r="C336" s="82" t="b">
        <v>0</v>
      </c>
      <c r="D336" s="136" t="s">
        <v>791</v>
      </c>
      <c r="E336" s="82"/>
      <c r="F336" s="82"/>
      <c r="G336" s="82"/>
      <c r="H336" s="137">
        <v>90.0</v>
      </c>
      <c r="I336" s="136" t="s">
        <v>1281</v>
      </c>
      <c r="J336" s="136" t="s">
        <v>1281</v>
      </c>
    </row>
    <row r="337">
      <c r="B337" s="82"/>
      <c r="C337" s="82" t="b">
        <v>0</v>
      </c>
      <c r="D337" s="136" t="s">
        <v>430</v>
      </c>
      <c r="E337" s="82"/>
      <c r="F337" s="82"/>
      <c r="G337" s="82"/>
      <c r="H337" s="82"/>
      <c r="I337" s="136" t="s">
        <v>1281</v>
      </c>
      <c r="J337" s="136" t="s">
        <v>1281</v>
      </c>
    </row>
    <row r="338">
      <c r="B338" s="82"/>
      <c r="C338" s="142" t="b">
        <v>0</v>
      </c>
      <c r="D338" s="143" t="s">
        <v>328</v>
      </c>
      <c r="E338" s="143" t="s">
        <v>981</v>
      </c>
      <c r="F338" s="144">
        <v>45356.0</v>
      </c>
      <c r="G338" s="82"/>
      <c r="H338" s="96"/>
      <c r="I338" s="138" t="s">
        <v>1278</v>
      </c>
      <c r="J338" s="138" t="s">
        <v>1278</v>
      </c>
      <c r="K338" s="108"/>
    </row>
    <row r="339">
      <c r="B339" s="82"/>
      <c r="C339" s="82" t="b">
        <v>0</v>
      </c>
      <c r="D339" s="136" t="s">
        <v>792</v>
      </c>
      <c r="E339" s="82"/>
      <c r="F339" s="82"/>
      <c r="G339" s="82"/>
      <c r="H339" s="137">
        <v>110.0</v>
      </c>
      <c r="I339" s="136" t="s">
        <v>1281</v>
      </c>
      <c r="J339" s="136" t="s">
        <v>1281</v>
      </c>
    </row>
    <row r="340">
      <c r="B340" s="82"/>
      <c r="C340" s="82" t="b">
        <v>0</v>
      </c>
      <c r="D340" s="136" t="s">
        <v>629</v>
      </c>
      <c r="E340" s="136" t="s">
        <v>590</v>
      </c>
      <c r="F340" s="144">
        <v>45914.0</v>
      </c>
      <c r="G340" s="82"/>
      <c r="H340" s="137">
        <v>86.0</v>
      </c>
      <c r="I340" s="138" t="s">
        <v>1281</v>
      </c>
      <c r="J340" s="138" t="s">
        <v>1281</v>
      </c>
    </row>
    <row r="341">
      <c r="B341" s="82"/>
      <c r="C341" s="82" t="b">
        <v>0</v>
      </c>
      <c r="D341" s="136" t="s">
        <v>793</v>
      </c>
      <c r="E341" s="82"/>
      <c r="F341" s="82"/>
      <c r="G341" s="82"/>
      <c r="H341" s="137">
        <v>148.0</v>
      </c>
      <c r="I341" s="136" t="s">
        <v>1281</v>
      </c>
      <c r="J341" s="136" t="s">
        <v>1281</v>
      </c>
    </row>
    <row r="342">
      <c r="B342" s="82"/>
      <c r="C342" s="82" t="b">
        <v>0</v>
      </c>
      <c r="D342" s="136" t="s">
        <v>794</v>
      </c>
      <c r="E342" s="82"/>
      <c r="F342" s="82"/>
      <c r="G342" s="82"/>
      <c r="H342" s="96"/>
      <c r="I342" s="136" t="s">
        <v>1281</v>
      </c>
      <c r="J342" s="136" t="s">
        <v>1281</v>
      </c>
    </row>
    <row r="343">
      <c r="B343" s="82"/>
      <c r="C343" s="82" t="b">
        <v>0</v>
      </c>
      <c r="D343" s="136" t="s">
        <v>635</v>
      </c>
      <c r="E343" s="136" t="s">
        <v>590</v>
      </c>
      <c r="F343" s="144">
        <v>45921.0</v>
      </c>
      <c r="G343" s="82"/>
      <c r="H343" s="137">
        <v>100.0</v>
      </c>
      <c r="I343" s="138" t="s">
        <v>1281</v>
      </c>
      <c r="J343" s="138" t="s">
        <v>1281</v>
      </c>
    </row>
    <row r="344">
      <c r="B344" s="82"/>
      <c r="C344" s="82" t="b">
        <v>0</v>
      </c>
      <c r="D344" s="136" t="s">
        <v>795</v>
      </c>
      <c r="E344" s="82"/>
      <c r="F344" s="82"/>
      <c r="G344" s="82"/>
      <c r="H344" s="137">
        <v>58.0</v>
      </c>
      <c r="I344" s="136" t="s">
        <v>1281</v>
      </c>
      <c r="J344" s="136" t="s">
        <v>1281</v>
      </c>
    </row>
    <row r="345">
      <c r="B345" s="82"/>
      <c r="C345" s="82" t="b">
        <v>0</v>
      </c>
      <c r="D345" s="136" t="s">
        <v>796</v>
      </c>
      <c r="E345" s="82"/>
      <c r="F345" s="82"/>
      <c r="G345" s="82"/>
      <c r="H345" s="96"/>
      <c r="I345" s="136" t="s">
        <v>1281</v>
      </c>
      <c r="J345" s="136" t="s">
        <v>1281</v>
      </c>
    </row>
    <row r="346">
      <c r="B346" s="82"/>
      <c r="C346" s="82" t="b">
        <v>0</v>
      </c>
      <c r="D346" s="136" t="s">
        <v>797</v>
      </c>
      <c r="E346" s="82"/>
      <c r="F346" s="82"/>
      <c r="G346" s="82"/>
      <c r="H346" s="96"/>
      <c r="I346" s="136" t="s">
        <v>1281</v>
      </c>
      <c r="J346" s="136" t="s">
        <v>1281</v>
      </c>
    </row>
    <row r="347">
      <c r="B347" s="82"/>
      <c r="C347" s="82" t="b">
        <v>0</v>
      </c>
      <c r="D347" s="136" t="s">
        <v>798</v>
      </c>
      <c r="E347" s="82"/>
      <c r="F347" s="82"/>
      <c r="G347" s="82"/>
      <c r="H347" s="137">
        <v>100.0</v>
      </c>
      <c r="I347" s="136" t="s">
        <v>1281</v>
      </c>
      <c r="J347" s="136" t="s">
        <v>1281</v>
      </c>
    </row>
    <row r="348">
      <c r="B348" s="82"/>
      <c r="C348" s="82" t="b">
        <v>0</v>
      </c>
      <c r="D348" s="136" t="s">
        <v>799</v>
      </c>
      <c r="E348" s="82"/>
      <c r="F348" s="82"/>
      <c r="G348" s="82"/>
      <c r="H348" s="137">
        <v>81.0</v>
      </c>
      <c r="I348" s="136" t="s">
        <v>1281</v>
      </c>
      <c r="J348" s="136" t="s">
        <v>1281</v>
      </c>
    </row>
    <row r="349">
      <c r="B349" s="82"/>
      <c r="C349" s="82" t="b">
        <v>0</v>
      </c>
      <c r="D349" s="136" t="s">
        <v>800</v>
      </c>
      <c r="E349" s="82"/>
      <c r="F349" s="82"/>
      <c r="G349" s="82"/>
      <c r="H349" s="137">
        <v>42.0</v>
      </c>
      <c r="I349" s="136" t="s">
        <v>1281</v>
      </c>
      <c r="J349" s="136" t="s">
        <v>1281</v>
      </c>
    </row>
    <row r="350">
      <c r="B350" s="82"/>
      <c r="C350" s="82" t="b">
        <v>0</v>
      </c>
      <c r="D350" s="136" t="s">
        <v>801</v>
      </c>
      <c r="E350" s="82"/>
      <c r="F350" s="82"/>
      <c r="G350" s="82"/>
      <c r="H350" s="137">
        <v>176.0</v>
      </c>
      <c r="I350" s="136" t="s">
        <v>1281</v>
      </c>
      <c r="J350" s="136" t="s">
        <v>1281</v>
      </c>
    </row>
    <row r="351">
      <c r="B351" s="82"/>
      <c r="C351" s="82" t="b">
        <v>0</v>
      </c>
      <c r="D351" s="136" t="s">
        <v>802</v>
      </c>
      <c r="E351" s="82"/>
      <c r="F351" s="82"/>
      <c r="G351" s="82"/>
      <c r="H351" s="137">
        <v>138.0</v>
      </c>
      <c r="I351" s="136" t="s">
        <v>1281</v>
      </c>
      <c r="J351" s="136" t="s">
        <v>1281</v>
      </c>
    </row>
    <row r="352">
      <c r="B352" s="82"/>
      <c r="C352" s="82" t="b">
        <v>0</v>
      </c>
      <c r="D352" s="136" t="s">
        <v>604</v>
      </c>
      <c r="E352" s="136" t="s">
        <v>590</v>
      </c>
      <c r="F352" s="144">
        <v>45356.0</v>
      </c>
      <c r="G352" s="82"/>
      <c r="H352" s="137">
        <v>69.0</v>
      </c>
      <c r="I352" s="138" t="s">
        <v>1281</v>
      </c>
      <c r="J352" s="138" t="s">
        <v>1281</v>
      </c>
    </row>
    <row r="353">
      <c r="B353" s="82"/>
      <c r="C353" s="82" t="b">
        <v>0</v>
      </c>
      <c r="D353" s="136" t="s">
        <v>803</v>
      </c>
      <c r="E353" s="82"/>
      <c r="F353" s="82"/>
      <c r="G353" s="82"/>
      <c r="H353" s="137">
        <v>108.0</v>
      </c>
      <c r="I353" s="136" t="s">
        <v>1281</v>
      </c>
      <c r="J353" s="136" t="s">
        <v>1281</v>
      </c>
    </row>
    <row r="354">
      <c r="A354" s="124"/>
      <c r="B354" s="82"/>
      <c r="C354" s="82" t="b">
        <v>0</v>
      </c>
      <c r="D354" s="136" t="s">
        <v>804</v>
      </c>
      <c r="E354" s="82"/>
      <c r="F354" s="82"/>
      <c r="G354" s="82"/>
      <c r="H354" s="96"/>
      <c r="I354" s="136" t="s">
        <v>1281</v>
      </c>
      <c r="J354" s="136" t="s">
        <v>1281</v>
      </c>
    </row>
    <row r="355">
      <c r="B355" s="82"/>
      <c r="C355" s="82" t="b">
        <v>0</v>
      </c>
      <c r="D355" s="136" t="s">
        <v>805</v>
      </c>
      <c r="E355" s="82"/>
      <c r="F355" s="82"/>
      <c r="G355" s="82"/>
      <c r="H355" s="96"/>
      <c r="I355" s="136" t="s">
        <v>1281</v>
      </c>
      <c r="J355" s="136" t="s">
        <v>1281</v>
      </c>
    </row>
    <row r="356">
      <c r="B356" s="82"/>
      <c r="C356" s="142" t="b">
        <v>0</v>
      </c>
      <c r="D356" s="143" t="s">
        <v>124</v>
      </c>
      <c r="E356" s="143" t="s">
        <v>114</v>
      </c>
      <c r="F356" s="144">
        <v>45356.0</v>
      </c>
      <c r="G356" s="82"/>
      <c r="H356" s="137">
        <v>127.0</v>
      </c>
      <c r="I356" s="138" t="s">
        <v>1278</v>
      </c>
      <c r="J356" s="138" t="s">
        <v>1278</v>
      </c>
      <c r="K356" s="108"/>
    </row>
    <row r="357">
      <c r="B357" s="82"/>
      <c r="C357" s="82" t="b">
        <v>0</v>
      </c>
      <c r="D357" s="136" t="s">
        <v>806</v>
      </c>
      <c r="E357" s="82"/>
      <c r="F357" s="82"/>
      <c r="G357" s="82"/>
      <c r="H357" s="137">
        <v>66.0</v>
      </c>
      <c r="I357" s="136" t="s">
        <v>1281</v>
      </c>
      <c r="J357" s="136" t="s">
        <v>1281</v>
      </c>
    </row>
    <row r="358">
      <c r="B358" s="82"/>
      <c r="C358" s="82" t="b">
        <v>0</v>
      </c>
      <c r="D358" s="136" t="s">
        <v>807</v>
      </c>
      <c r="E358" s="82"/>
      <c r="F358" s="82"/>
      <c r="G358" s="82"/>
      <c r="H358" s="137">
        <v>83.0</v>
      </c>
      <c r="I358" s="136" t="s">
        <v>1281</v>
      </c>
      <c r="J358" s="136" t="s">
        <v>1281</v>
      </c>
    </row>
    <row r="359">
      <c r="B359" s="138"/>
      <c r="C359" s="138" t="b">
        <v>0</v>
      </c>
      <c r="D359" s="138" t="s">
        <v>74</v>
      </c>
      <c r="E359" s="138" t="s">
        <v>68</v>
      </c>
      <c r="F359" s="139">
        <v>45356.0</v>
      </c>
      <c r="G359" s="138"/>
      <c r="H359" s="140">
        <v>88.0</v>
      </c>
      <c r="I359" s="138" t="s">
        <v>1278</v>
      </c>
      <c r="J359" s="138" t="s">
        <v>1278</v>
      </c>
      <c r="K359" s="141"/>
      <c r="L359" s="34"/>
      <c r="M359" s="34"/>
    </row>
    <row r="360">
      <c r="B360" s="82"/>
      <c r="C360" s="82" t="b">
        <v>0</v>
      </c>
      <c r="D360" s="136" t="s">
        <v>808</v>
      </c>
      <c r="E360" s="82"/>
      <c r="F360" s="82"/>
      <c r="G360" s="82"/>
      <c r="H360" s="96"/>
      <c r="I360" s="136" t="s">
        <v>1281</v>
      </c>
      <c r="J360" s="136" t="s">
        <v>1281</v>
      </c>
    </row>
    <row r="361">
      <c r="B361" s="82"/>
      <c r="C361" s="82" t="b">
        <v>0</v>
      </c>
      <c r="D361" s="136" t="s">
        <v>605</v>
      </c>
      <c r="E361" s="136" t="s">
        <v>590</v>
      </c>
      <c r="F361" s="144">
        <v>45356.0</v>
      </c>
      <c r="G361" s="82"/>
      <c r="H361" s="137">
        <v>86.0</v>
      </c>
      <c r="I361" s="138" t="s">
        <v>1281</v>
      </c>
      <c r="J361" s="138" t="s">
        <v>1281</v>
      </c>
    </row>
    <row r="362">
      <c r="B362" s="82"/>
      <c r="C362" s="142" t="b">
        <v>0</v>
      </c>
      <c r="D362" s="143" t="s">
        <v>220</v>
      </c>
      <c r="E362" s="143" t="s">
        <v>204</v>
      </c>
      <c r="F362" s="144">
        <v>45318.0</v>
      </c>
      <c r="G362" s="82"/>
      <c r="H362" s="137">
        <v>110.0</v>
      </c>
      <c r="I362" s="138" t="s">
        <v>1278</v>
      </c>
      <c r="J362" s="138" t="s">
        <v>1278</v>
      </c>
      <c r="K362" s="108"/>
    </row>
    <row r="363">
      <c r="B363" s="138"/>
      <c r="C363" s="138" t="b">
        <v>0</v>
      </c>
      <c r="D363" s="138" t="s">
        <v>49</v>
      </c>
      <c r="E363" s="138" t="s">
        <v>11</v>
      </c>
      <c r="F363" s="139">
        <v>45721.0</v>
      </c>
      <c r="G363" s="138"/>
      <c r="H363" s="140">
        <v>97.0</v>
      </c>
      <c r="I363" s="138" t="s">
        <v>1278</v>
      </c>
      <c r="J363" s="138" t="s">
        <v>1281</v>
      </c>
      <c r="K363" s="141"/>
      <c r="L363" s="34"/>
      <c r="M363" s="34"/>
    </row>
    <row r="364">
      <c r="B364" s="82"/>
      <c r="C364" s="82" t="b">
        <v>0</v>
      </c>
      <c r="D364" s="136" t="s">
        <v>615</v>
      </c>
      <c r="E364" s="136" t="s">
        <v>590</v>
      </c>
      <c r="F364" s="144">
        <v>45872.0</v>
      </c>
      <c r="G364" s="82"/>
      <c r="H364" s="137">
        <v>73.0</v>
      </c>
      <c r="I364" s="138" t="s">
        <v>1281</v>
      </c>
      <c r="J364" s="138" t="s">
        <v>1281</v>
      </c>
    </row>
    <row r="365">
      <c r="B365" s="82"/>
      <c r="C365" s="82" t="b">
        <v>0</v>
      </c>
      <c r="D365" s="136" t="s">
        <v>809</v>
      </c>
      <c r="E365" s="82"/>
      <c r="F365" s="82"/>
      <c r="G365" s="82"/>
      <c r="H365" s="96"/>
      <c r="I365" s="136" t="s">
        <v>1281</v>
      </c>
      <c r="J365" s="136" t="s">
        <v>1281</v>
      </c>
    </row>
    <row r="366">
      <c r="A366" s="124"/>
      <c r="B366" s="82"/>
      <c r="C366" s="82" t="b">
        <v>0</v>
      </c>
      <c r="D366" s="136" t="s">
        <v>810</v>
      </c>
      <c r="E366" s="82"/>
      <c r="F366" s="82"/>
      <c r="G366" s="82"/>
      <c r="H366" s="96"/>
      <c r="I366" s="136" t="s">
        <v>1281</v>
      </c>
      <c r="J366" s="136" t="s">
        <v>1281</v>
      </c>
    </row>
    <row r="367">
      <c r="B367" s="82"/>
      <c r="C367" s="82" t="b">
        <v>0</v>
      </c>
      <c r="D367" s="136" t="s">
        <v>811</v>
      </c>
      <c r="E367" s="82"/>
      <c r="F367" s="82"/>
      <c r="G367" s="82"/>
      <c r="H367" s="137">
        <v>116.0</v>
      </c>
      <c r="I367" s="136" t="s">
        <v>1281</v>
      </c>
      <c r="J367" s="136" t="s">
        <v>1281</v>
      </c>
    </row>
    <row r="368">
      <c r="B368" s="138"/>
      <c r="C368" s="138" t="b">
        <v>0</v>
      </c>
      <c r="D368" s="138" t="s">
        <v>41</v>
      </c>
      <c r="E368" s="138" t="s">
        <v>11</v>
      </c>
      <c r="F368" s="139">
        <v>45356.0</v>
      </c>
      <c r="G368" s="138"/>
      <c r="H368" s="140">
        <v>-11.0</v>
      </c>
      <c r="I368" s="138" t="s">
        <v>1278</v>
      </c>
      <c r="J368" s="138" t="s">
        <v>1278</v>
      </c>
      <c r="K368" s="141"/>
      <c r="L368" s="34"/>
      <c r="M368" s="34"/>
    </row>
    <row r="369">
      <c r="B369" s="82"/>
      <c r="C369" s="82" t="b">
        <v>0</v>
      </c>
      <c r="D369" s="136" t="s">
        <v>453</v>
      </c>
      <c r="E369" s="136" t="s">
        <v>417</v>
      </c>
      <c r="F369" s="144">
        <v>45746.0</v>
      </c>
      <c r="G369" s="82"/>
      <c r="H369" s="137">
        <v>88.0</v>
      </c>
      <c r="I369" s="138" t="s">
        <v>1281</v>
      </c>
      <c r="J369" s="138" t="s">
        <v>1281</v>
      </c>
    </row>
    <row r="370">
      <c r="B370" s="82"/>
      <c r="C370" s="82" t="b">
        <v>0</v>
      </c>
      <c r="D370" s="136" t="s">
        <v>812</v>
      </c>
      <c r="E370" s="82"/>
      <c r="F370" s="82"/>
      <c r="G370" s="82"/>
      <c r="H370" s="137">
        <v>66.0</v>
      </c>
      <c r="I370" s="136" t="s">
        <v>1281</v>
      </c>
      <c r="J370" s="136" t="s">
        <v>1281</v>
      </c>
    </row>
    <row r="371">
      <c r="B371" s="82"/>
      <c r="C371" s="82" t="b">
        <v>0</v>
      </c>
      <c r="D371" s="136" t="s">
        <v>495</v>
      </c>
      <c r="E371" s="136" t="s">
        <v>481</v>
      </c>
      <c r="F371" s="144">
        <v>45356.0</v>
      </c>
      <c r="G371" s="82"/>
      <c r="H371" s="137">
        <v>107.0</v>
      </c>
      <c r="I371" s="138" t="s">
        <v>1278</v>
      </c>
      <c r="J371" s="138" t="s">
        <v>1278</v>
      </c>
    </row>
    <row r="372">
      <c r="A372" s="124"/>
      <c r="B372" s="82"/>
      <c r="C372" s="82" t="b">
        <v>0</v>
      </c>
      <c r="D372" s="136" t="s">
        <v>607</v>
      </c>
      <c r="E372" s="136" t="s">
        <v>590</v>
      </c>
      <c r="F372" s="144">
        <v>45343.0</v>
      </c>
      <c r="G372" s="82"/>
      <c r="H372" s="137">
        <v>91.0</v>
      </c>
      <c r="I372" s="138" t="s">
        <v>1278</v>
      </c>
      <c r="J372" s="138" t="s">
        <v>1278</v>
      </c>
    </row>
    <row r="373">
      <c r="A373" s="124"/>
      <c r="B373" s="82"/>
      <c r="C373" s="82" t="b">
        <v>0</v>
      </c>
      <c r="D373" s="136" t="s">
        <v>813</v>
      </c>
      <c r="E373" s="82"/>
      <c r="F373" s="82"/>
      <c r="G373" s="82"/>
      <c r="H373" s="137">
        <v>79.0</v>
      </c>
      <c r="I373" s="136" t="s">
        <v>1281</v>
      </c>
      <c r="J373" s="136" t="s">
        <v>1281</v>
      </c>
    </row>
    <row r="374">
      <c r="B374" s="82"/>
      <c r="C374" s="82" t="b">
        <v>0</v>
      </c>
      <c r="D374" s="136" t="s">
        <v>814</v>
      </c>
      <c r="E374" s="82"/>
      <c r="F374" s="82"/>
      <c r="G374" s="82"/>
      <c r="H374" s="137">
        <v>44.0</v>
      </c>
      <c r="I374" s="136" t="s">
        <v>1281</v>
      </c>
      <c r="J374" s="136" t="s">
        <v>1281</v>
      </c>
    </row>
    <row r="375">
      <c r="B375" s="82"/>
      <c r="C375" s="82" t="b">
        <v>0</v>
      </c>
      <c r="D375" s="136" t="s">
        <v>815</v>
      </c>
      <c r="E375" s="82"/>
      <c r="F375" s="82"/>
      <c r="G375" s="82"/>
      <c r="H375" s="137">
        <v>100.0</v>
      </c>
      <c r="I375" s="136" t="s">
        <v>1281</v>
      </c>
      <c r="J375" s="136" t="s">
        <v>1281</v>
      </c>
    </row>
    <row r="376">
      <c r="B376" s="82"/>
      <c r="C376" s="142" t="b">
        <v>0</v>
      </c>
      <c r="D376" s="143" t="s">
        <v>335</v>
      </c>
      <c r="E376" s="143" t="s">
        <v>981</v>
      </c>
      <c r="F376" s="144">
        <v>45356.0</v>
      </c>
      <c r="G376" s="82"/>
      <c r="H376" s="96"/>
      <c r="I376" s="138" t="s">
        <v>1278</v>
      </c>
      <c r="J376" s="138" t="s">
        <v>1278</v>
      </c>
      <c r="K376" s="108"/>
    </row>
    <row r="377">
      <c r="B377" s="82"/>
      <c r="C377" s="142" t="b">
        <v>0</v>
      </c>
      <c r="D377" s="143" t="s">
        <v>141</v>
      </c>
      <c r="E377" s="143" t="s">
        <v>114</v>
      </c>
      <c r="F377" s="144">
        <v>45344.0</v>
      </c>
      <c r="G377" s="82"/>
      <c r="H377" s="96"/>
      <c r="I377" s="138" t="s">
        <v>1278</v>
      </c>
      <c r="J377" s="138" t="s">
        <v>1278</v>
      </c>
      <c r="K377" s="108"/>
    </row>
    <row r="378">
      <c r="B378" s="138"/>
      <c r="C378" s="138" t="b">
        <v>0</v>
      </c>
      <c r="D378" s="138" t="s">
        <v>83</v>
      </c>
      <c r="E378" s="138" t="s">
        <v>68</v>
      </c>
      <c r="F378" s="139">
        <v>45788.0</v>
      </c>
      <c r="G378" s="138"/>
      <c r="H378" s="140">
        <v>124.0</v>
      </c>
      <c r="I378" s="138" t="s">
        <v>1281</v>
      </c>
      <c r="J378" s="138" t="s">
        <v>1281</v>
      </c>
      <c r="K378" s="141"/>
      <c r="L378" s="34"/>
      <c r="M378" s="34"/>
    </row>
    <row r="379">
      <c r="B379" s="138"/>
      <c r="C379" s="138" t="b">
        <v>0</v>
      </c>
      <c r="D379" s="138" t="s">
        <v>18</v>
      </c>
      <c r="E379" s="138" t="s">
        <v>11</v>
      </c>
      <c r="F379" s="139">
        <v>45356.0</v>
      </c>
      <c r="G379" s="138"/>
      <c r="H379" s="140">
        <v>94.0</v>
      </c>
      <c r="I379" s="138" t="s">
        <v>1278</v>
      </c>
      <c r="J379" s="138" t="s">
        <v>1278</v>
      </c>
      <c r="K379" s="141"/>
      <c r="L379" s="34"/>
      <c r="M379" s="34"/>
    </row>
    <row r="380">
      <c r="B380" s="82"/>
      <c r="C380" s="82" t="b">
        <v>0</v>
      </c>
      <c r="D380" s="136" t="s">
        <v>816</v>
      </c>
      <c r="E380" s="82"/>
      <c r="F380" s="82"/>
      <c r="G380" s="82"/>
      <c r="H380" s="137">
        <v>91.0</v>
      </c>
      <c r="I380" s="136" t="s">
        <v>1281</v>
      </c>
      <c r="J380" s="136" t="s">
        <v>1281</v>
      </c>
    </row>
    <row r="381">
      <c r="B381" s="82"/>
      <c r="C381" s="82" t="b">
        <v>0</v>
      </c>
      <c r="D381" s="136" t="s">
        <v>817</v>
      </c>
      <c r="E381" s="82"/>
      <c r="F381" s="82"/>
      <c r="G381" s="82"/>
      <c r="H381" s="137">
        <v>115.0</v>
      </c>
      <c r="I381" s="136" t="s">
        <v>1281</v>
      </c>
      <c r="J381" s="136" t="s">
        <v>1281</v>
      </c>
    </row>
    <row r="382">
      <c r="B382" s="82"/>
      <c r="C382" s="82" t="b">
        <v>0</v>
      </c>
      <c r="D382" s="136" t="s">
        <v>818</v>
      </c>
      <c r="E382" s="82"/>
      <c r="F382" s="82"/>
      <c r="G382" s="82"/>
      <c r="H382" s="137">
        <v>91.0</v>
      </c>
      <c r="I382" s="136" t="s">
        <v>1281</v>
      </c>
      <c r="J382" s="136" t="s">
        <v>1281</v>
      </c>
    </row>
    <row r="383">
      <c r="B383" s="82"/>
      <c r="C383" s="82" t="b">
        <v>0</v>
      </c>
      <c r="D383" s="136" t="s">
        <v>819</v>
      </c>
      <c r="E383" s="82"/>
      <c r="F383" s="82"/>
      <c r="G383" s="82"/>
      <c r="H383" s="137">
        <v>88.0</v>
      </c>
      <c r="I383" s="136" t="s">
        <v>1281</v>
      </c>
      <c r="J383" s="136" t="s">
        <v>1281</v>
      </c>
    </row>
    <row r="384">
      <c r="B384" s="82"/>
      <c r="C384" s="142" t="b">
        <v>0</v>
      </c>
      <c r="D384" s="143" t="s">
        <v>166</v>
      </c>
      <c r="E384" s="143" t="s">
        <v>163</v>
      </c>
      <c r="F384" s="144">
        <v>45318.0</v>
      </c>
      <c r="G384" s="82"/>
      <c r="H384" s="137">
        <v>121.0</v>
      </c>
      <c r="I384" s="138" t="s">
        <v>1281</v>
      </c>
      <c r="J384" s="138" t="s">
        <v>1281</v>
      </c>
      <c r="K384" s="108"/>
    </row>
    <row r="385">
      <c r="A385" s="124"/>
      <c r="B385" s="82"/>
      <c r="C385" s="142" t="b">
        <v>0</v>
      </c>
      <c r="D385" s="143" t="s">
        <v>389</v>
      </c>
      <c r="E385" s="143" t="s">
        <v>372</v>
      </c>
      <c r="F385" s="144">
        <v>45356.0</v>
      </c>
      <c r="G385" s="82"/>
      <c r="H385" s="137">
        <v>71.0</v>
      </c>
      <c r="I385" s="138" t="s">
        <v>1281</v>
      </c>
      <c r="J385" s="138" t="s">
        <v>1281</v>
      </c>
      <c r="K385" s="108"/>
    </row>
    <row r="386">
      <c r="B386" s="82"/>
      <c r="C386" s="82" t="b">
        <v>0</v>
      </c>
      <c r="D386" s="136" t="s">
        <v>511</v>
      </c>
      <c r="E386" s="136" t="s">
        <v>481</v>
      </c>
      <c r="F386" s="144">
        <v>45732.0</v>
      </c>
      <c r="G386" s="82"/>
      <c r="H386" s="137">
        <v>97.0</v>
      </c>
      <c r="I386" s="138" t="s">
        <v>1278</v>
      </c>
      <c r="J386" s="138" t="s">
        <v>1281</v>
      </c>
    </row>
    <row r="387">
      <c r="B387" s="82"/>
      <c r="C387" s="82" t="b">
        <v>0</v>
      </c>
      <c r="D387" s="136" t="s">
        <v>820</v>
      </c>
      <c r="E387" s="82"/>
      <c r="F387" s="82"/>
      <c r="G387" s="82"/>
      <c r="H387" s="137">
        <v>92.0</v>
      </c>
      <c r="I387" s="136" t="s">
        <v>1281</v>
      </c>
      <c r="J387" s="136" t="s">
        <v>1281</v>
      </c>
    </row>
    <row r="388">
      <c r="B388" s="138"/>
      <c r="C388" s="138" t="b">
        <v>0</v>
      </c>
      <c r="D388" s="138" t="s">
        <v>109</v>
      </c>
      <c r="E388" s="138" t="s">
        <v>68</v>
      </c>
      <c r="F388" s="139">
        <v>45774.0</v>
      </c>
      <c r="G388" s="138"/>
      <c r="H388" s="140">
        <v>71.0</v>
      </c>
      <c r="I388" s="138" t="s">
        <v>1281</v>
      </c>
      <c r="J388" s="138" t="s">
        <v>1281</v>
      </c>
      <c r="K388" s="141"/>
      <c r="L388" s="34"/>
      <c r="M388" s="34"/>
    </row>
    <row r="389">
      <c r="B389" s="82"/>
      <c r="C389" s="82" t="b">
        <v>0</v>
      </c>
      <c r="D389" s="136" t="s">
        <v>821</v>
      </c>
      <c r="E389" s="82"/>
      <c r="F389" s="82"/>
      <c r="G389" s="82"/>
      <c r="H389" s="137">
        <v>65.0</v>
      </c>
      <c r="I389" s="136" t="s">
        <v>1281</v>
      </c>
      <c r="J389" s="136" t="s">
        <v>1281</v>
      </c>
    </row>
    <row r="390">
      <c r="B390" s="82"/>
      <c r="C390" s="82" t="b">
        <v>0</v>
      </c>
      <c r="D390" s="136" t="s">
        <v>822</v>
      </c>
      <c r="E390" s="82"/>
      <c r="F390" s="82"/>
      <c r="G390" s="82"/>
      <c r="H390" s="137">
        <v>82.0</v>
      </c>
      <c r="I390" s="136" t="s">
        <v>1281</v>
      </c>
      <c r="J390" s="136" t="s">
        <v>1281</v>
      </c>
    </row>
    <row r="391">
      <c r="B391" s="82"/>
      <c r="C391" s="82" t="b">
        <v>0</v>
      </c>
      <c r="D391" s="136" t="s">
        <v>630</v>
      </c>
      <c r="E391" s="136" t="s">
        <v>590</v>
      </c>
      <c r="F391" s="144">
        <v>45921.0</v>
      </c>
      <c r="G391" s="82"/>
      <c r="H391" s="137">
        <v>119.0</v>
      </c>
      <c r="I391" s="138" t="s">
        <v>1281</v>
      </c>
      <c r="J391" s="138" t="s">
        <v>1281</v>
      </c>
    </row>
    <row r="392">
      <c r="B392" s="82"/>
      <c r="C392" s="82" t="b">
        <v>0</v>
      </c>
      <c r="D392" s="136" t="s">
        <v>823</v>
      </c>
      <c r="E392" s="82"/>
      <c r="F392" s="82"/>
      <c r="G392" s="82"/>
      <c r="H392" s="137">
        <v>118.0</v>
      </c>
      <c r="I392" s="136" t="s">
        <v>1281</v>
      </c>
      <c r="J392" s="136" t="s">
        <v>1281</v>
      </c>
    </row>
    <row r="393">
      <c r="B393" s="82"/>
      <c r="C393" s="82" t="b">
        <v>0</v>
      </c>
      <c r="D393" s="136" t="s">
        <v>555</v>
      </c>
      <c r="E393" s="136" t="s">
        <v>533</v>
      </c>
      <c r="F393" s="144">
        <v>45356.0</v>
      </c>
      <c r="G393" s="82"/>
      <c r="H393" s="137">
        <v>94.0</v>
      </c>
      <c r="I393" s="138" t="s">
        <v>1278</v>
      </c>
      <c r="J393" s="138" t="s">
        <v>1278</v>
      </c>
    </row>
    <row r="394">
      <c r="B394" s="138"/>
      <c r="C394" s="138" t="b">
        <v>0</v>
      </c>
      <c r="D394" s="138" t="s">
        <v>84</v>
      </c>
      <c r="E394" s="138" t="s">
        <v>68</v>
      </c>
      <c r="F394" s="139">
        <v>45356.0</v>
      </c>
      <c r="G394" s="138"/>
      <c r="H394" s="140"/>
      <c r="I394" s="138" t="s">
        <v>1278</v>
      </c>
      <c r="J394" s="138" t="s">
        <v>1278</v>
      </c>
      <c r="K394" s="141"/>
      <c r="L394" s="34"/>
      <c r="M394" s="41"/>
    </row>
    <row r="395">
      <c r="A395" s="124"/>
      <c r="B395" s="138"/>
      <c r="C395" s="138" t="b">
        <v>0</v>
      </c>
      <c r="D395" s="138" t="s">
        <v>42</v>
      </c>
      <c r="E395" s="138" t="s">
        <v>11</v>
      </c>
      <c r="F395" s="139">
        <v>45356.0</v>
      </c>
      <c r="G395" s="138"/>
      <c r="H395" s="140">
        <v>65.0</v>
      </c>
      <c r="I395" s="138" t="s">
        <v>1278</v>
      </c>
      <c r="J395" s="138" t="s">
        <v>1278</v>
      </c>
      <c r="K395" s="141"/>
      <c r="L395" s="34"/>
      <c r="M395" s="34"/>
    </row>
    <row r="396">
      <c r="B396" s="82"/>
      <c r="C396" s="82" t="b">
        <v>0</v>
      </c>
      <c r="D396" s="136" t="s">
        <v>824</v>
      </c>
      <c r="E396" s="82"/>
      <c r="F396" s="82"/>
      <c r="G396" s="82"/>
      <c r="H396" s="137">
        <v>91.0</v>
      </c>
      <c r="I396" s="136" t="s">
        <v>1281</v>
      </c>
      <c r="J396" s="136" t="s">
        <v>1281</v>
      </c>
    </row>
    <row r="397">
      <c r="B397" s="82"/>
      <c r="C397" s="82" t="b">
        <v>0</v>
      </c>
      <c r="D397" s="136" t="s">
        <v>825</v>
      </c>
      <c r="E397" s="82"/>
      <c r="F397" s="82"/>
      <c r="G397" s="82"/>
      <c r="H397" s="137">
        <v>27.0</v>
      </c>
      <c r="I397" s="136" t="s">
        <v>1281</v>
      </c>
      <c r="J397" s="136" t="s">
        <v>1281</v>
      </c>
    </row>
    <row r="398">
      <c r="B398" s="82"/>
      <c r="C398" s="82" t="b">
        <v>0</v>
      </c>
      <c r="D398" s="136" t="s">
        <v>826</v>
      </c>
      <c r="E398" s="82"/>
      <c r="F398" s="82"/>
      <c r="G398" s="82"/>
      <c r="H398" s="96"/>
      <c r="I398" s="136" t="s">
        <v>1281</v>
      </c>
      <c r="J398" s="136" t="s">
        <v>1281</v>
      </c>
    </row>
    <row r="399">
      <c r="B399" s="82"/>
      <c r="C399" s="82" t="b">
        <v>0</v>
      </c>
      <c r="D399" s="136" t="s">
        <v>827</v>
      </c>
      <c r="E399" s="82"/>
      <c r="F399" s="82"/>
      <c r="G399" s="82"/>
      <c r="H399" s="137">
        <v>70.0</v>
      </c>
      <c r="I399" s="136" t="s">
        <v>1281</v>
      </c>
      <c r="J399" s="136" t="s">
        <v>1281</v>
      </c>
    </row>
    <row r="400">
      <c r="B400" s="82"/>
      <c r="C400" s="82" t="b">
        <v>0</v>
      </c>
      <c r="D400" s="136" t="s">
        <v>828</v>
      </c>
      <c r="E400" s="82"/>
      <c r="F400" s="82"/>
      <c r="G400" s="82"/>
      <c r="H400" s="137">
        <v>111.0</v>
      </c>
      <c r="I400" s="136" t="s">
        <v>1281</v>
      </c>
      <c r="J400" s="136" t="s">
        <v>1281</v>
      </c>
    </row>
    <row r="401">
      <c r="B401" s="82"/>
      <c r="C401" s="82" t="b">
        <v>0</v>
      </c>
      <c r="D401" s="136" t="s">
        <v>829</v>
      </c>
      <c r="E401" s="82"/>
      <c r="F401" s="82"/>
      <c r="G401" s="82"/>
      <c r="H401" s="137">
        <v>95.0</v>
      </c>
      <c r="I401" s="136" t="s">
        <v>1281</v>
      </c>
      <c r="J401" s="136" t="s">
        <v>1281</v>
      </c>
    </row>
    <row r="402">
      <c r="A402" s="124"/>
      <c r="B402" s="82"/>
      <c r="C402" s="82" t="b">
        <v>0</v>
      </c>
      <c r="D402" s="136" t="s">
        <v>830</v>
      </c>
      <c r="E402" s="82"/>
      <c r="F402" s="82"/>
      <c r="G402" s="82"/>
      <c r="H402" s="96"/>
      <c r="I402" s="136" t="s">
        <v>1281</v>
      </c>
      <c r="J402" s="136" t="s">
        <v>1281</v>
      </c>
    </row>
    <row r="403">
      <c r="B403" s="82"/>
      <c r="C403" s="142" t="b">
        <v>0</v>
      </c>
      <c r="D403" s="143" t="s">
        <v>300</v>
      </c>
      <c r="E403" s="143" t="s">
        <v>264</v>
      </c>
      <c r="F403" s="144">
        <v>45753.0</v>
      </c>
      <c r="G403" s="82"/>
      <c r="H403" s="137">
        <v>69.0</v>
      </c>
      <c r="I403" s="138" t="s">
        <v>1281</v>
      </c>
      <c r="J403" s="138" t="s">
        <v>1281</v>
      </c>
      <c r="K403" s="108"/>
    </row>
    <row r="404">
      <c r="B404" s="82"/>
      <c r="C404" s="142" t="b">
        <v>0</v>
      </c>
      <c r="D404" s="143" t="s">
        <v>315</v>
      </c>
      <c r="E404" s="143" t="s">
        <v>264</v>
      </c>
      <c r="F404" s="144">
        <v>45703.0</v>
      </c>
      <c r="G404" s="82"/>
      <c r="H404" s="137">
        <v>116.0</v>
      </c>
      <c r="I404" s="138" t="s">
        <v>1278</v>
      </c>
      <c r="J404" s="138" t="s">
        <v>1281</v>
      </c>
      <c r="K404" s="108"/>
    </row>
    <row r="405">
      <c r="B405" s="82"/>
      <c r="C405" s="82" t="b">
        <v>0</v>
      </c>
      <c r="D405" s="136" t="s">
        <v>831</v>
      </c>
      <c r="E405" s="82"/>
      <c r="F405" s="82"/>
      <c r="G405" s="82"/>
      <c r="H405" s="96"/>
      <c r="I405" s="136" t="s">
        <v>1281</v>
      </c>
      <c r="J405" s="136" t="s">
        <v>1281</v>
      </c>
    </row>
    <row r="406">
      <c r="B406" s="82"/>
      <c r="C406" s="82" t="b">
        <v>0</v>
      </c>
      <c r="D406" s="136" t="s">
        <v>517</v>
      </c>
      <c r="E406" s="136" t="s">
        <v>481</v>
      </c>
      <c r="F406" s="144">
        <v>45732.0</v>
      </c>
      <c r="G406" s="82"/>
      <c r="H406" s="137">
        <v>75.0</v>
      </c>
      <c r="I406" s="138" t="s">
        <v>1278</v>
      </c>
      <c r="J406" s="138" t="s">
        <v>1281</v>
      </c>
    </row>
    <row r="407">
      <c r="A407" s="124"/>
      <c r="B407" s="82"/>
      <c r="C407" s="82" t="b">
        <v>0</v>
      </c>
      <c r="D407" s="136" t="s">
        <v>832</v>
      </c>
      <c r="E407" s="82"/>
      <c r="F407" s="82"/>
      <c r="G407" s="82"/>
      <c r="H407" s="137">
        <v>96.0</v>
      </c>
      <c r="I407" s="136" t="s">
        <v>1281</v>
      </c>
      <c r="J407" s="136" t="s">
        <v>1281</v>
      </c>
    </row>
    <row r="408">
      <c r="B408" s="138"/>
      <c r="C408" s="82" t="b">
        <v>0</v>
      </c>
      <c r="D408" s="138" t="s">
        <v>85</v>
      </c>
      <c r="E408" s="138" t="s">
        <v>68</v>
      </c>
      <c r="F408" s="139">
        <v>45356.0</v>
      </c>
      <c r="G408" s="138"/>
      <c r="H408" s="140">
        <v>258.0</v>
      </c>
      <c r="I408" s="138" t="s">
        <v>1278</v>
      </c>
      <c r="J408" s="138" t="s">
        <v>1278</v>
      </c>
      <c r="K408" s="141"/>
      <c r="L408" s="34"/>
      <c r="M408" s="34"/>
    </row>
    <row r="409">
      <c r="B409" s="82"/>
      <c r="C409" s="82" t="b">
        <v>0</v>
      </c>
      <c r="D409" s="136" t="s">
        <v>833</v>
      </c>
      <c r="E409" s="82"/>
      <c r="F409" s="82"/>
      <c r="G409" s="82"/>
      <c r="H409" s="137">
        <v>92.0</v>
      </c>
      <c r="I409" s="136" t="s">
        <v>1281</v>
      </c>
      <c r="J409" s="136" t="s">
        <v>1281</v>
      </c>
    </row>
    <row r="410">
      <c r="B410" s="82"/>
      <c r="C410" s="82" t="b">
        <v>0</v>
      </c>
      <c r="D410" s="136" t="s">
        <v>834</v>
      </c>
      <c r="E410" s="82"/>
      <c r="F410" s="82"/>
      <c r="G410" s="82"/>
      <c r="H410" s="96"/>
      <c r="I410" s="136" t="s">
        <v>1281</v>
      </c>
      <c r="J410" s="136" t="s">
        <v>1281</v>
      </c>
    </row>
    <row r="411">
      <c r="B411" s="82"/>
      <c r="C411" s="82" t="b">
        <v>0</v>
      </c>
      <c r="D411" s="136" t="s">
        <v>835</v>
      </c>
      <c r="E411" s="82"/>
      <c r="F411" s="82"/>
      <c r="G411" s="82"/>
      <c r="H411" s="96"/>
      <c r="I411" s="136" t="s">
        <v>1281</v>
      </c>
      <c r="J411" s="136" t="s">
        <v>1281</v>
      </c>
    </row>
    <row r="412">
      <c r="B412" s="82"/>
      <c r="C412" s="82" t="b">
        <v>0</v>
      </c>
      <c r="D412" s="136" t="s">
        <v>836</v>
      </c>
      <c r="E412" s="82"/>
      <c r="F412" s="82"/>
      <c r="G412" s="82"/>
      <c r="H412" s="137">
        <v>78.0</v>
      </c>
      <c r="I412" s="136" t="s">
        <v>1281</v>
      </c>
      <c r="J412" s="136" t="s">
        <v>1281</v>
      </c>
    </row>
    <row r="413">
      <c r="B413" s="82"/>
      <c r="C413" s="82" t="b">
        <v>0</v>
      </c>
      <c r="D413" s="136" t="s">
        <v>837</v>
      </c>
      <c r="E413" s="82"/>
      <c r="F413" s="82"/>
      <c r="G413" s="82"/>
      <c r="H413" s="137">
        <v>52.0</v>
      </c>
      <c r="I413" s="136" t="s">
        <v>1281</v>
      </c>
      <c r="J413" s="136" t="s">
        <v>1281</v>
      </c>
    </row>
    <row r="414">
      <c r="B414" s="138"/>
      <c r="C414" s="138" t="b">
        <v>0</v>
      </c>
      <c r="D414" s="138" t="s">
        <v>75</v>
      </c>
      <c r="E414" s="138" t="s">
        <v>68</v>
      </c>
      <c r="F414" s="139">
        <v>45356.0</v>
      </c>
      <c r="G414" s="138"/>
      <c r="H414" s="140"/>
      <c r="I414" s="138" t="s">
        <v>1278</v>
      </c>
      <c r="J414" s="138" t="s">
        <v>1278</v>
      </c>
      <c r="K414" s="141"/>
      <c r="L414" s="34"/>
      <c r="M414" s="34"/>
    </row>
    <row r="415">
      <c r="B415" s="82"/>
      <c r="C415" s="82" t="b">
        <v>0</v>
      </c>
      <c r="D415" s="136" t="s">
        <v>838</v>
      </c>
      <c r="E415" s="82"/>
      <c r="F415" s="82"/>
      <c r="G415" s="82"/>
      <c r="H415" s="137">
        <v>140.0</v>
      </c>
      <c r="I415" s="136" t="s">
        <v>1281</v>
      </c>
      <c r="J415" s="136" t="s">
        <v>1281</v>
      </c>
    </row>
    <row r="416">
      <c r="B416" s="82"/>
      <c r="C416" s="82" t="b">
        <v>0</v>
      </c>
      <c r="D416" s="136" t="s">
        <v>839</v>
      </c>
      <c r="E416" s="82"/>
      <c r="F416" s="82"/>
      <c r="G416" s="82"/>
      <c r="H416" s="137">
        <v>98.0</v>
      </c>
      <c r="I416" s="136" t="s">
        <v>1281</v>
      </c>
      <c r="J416" s="136" t="s">
        <v>1281</v>
      </c>
    </row>
    <row r="417">
      <c r="B417" s="82"/>
      <c r="C417" s="82" t="b">
        <v>0</v>
      </c>
      <c r="D417" s="136" t="s">
        <v>840</v>
      </c>
      <c r="E417" s="82"/>
      <c r="F417" s="82"/>
      <c r="G417" s="82"/>
      <c r="H417" s="137">
        <v>133.0</v>
      </c>
      <c r="I417" s="136" t="s">
        <v>1281</v>
      </c>
      <c r="J417" s="136" t="s">
        <v>1281</v>
      </c>
    </row>
    <row r="418">
      <c r="B418" s="82"/>
      <c r="C418" s="142" t="b">
        <v>0</v>
      </c>
      <c r="D418" s="143" t="s">
        <v>431</v>
      </c>
      <c r="E418" s="143" t="s">
        <v>417</v>
      </c>
      <c r="F418" s="144">
        <v>45356.0</v>
      </c>
      <c r="G418" s="82"/>
      <c r="H418" s="137">
        <v>48.0</v>
      </c>
      <c r="I418" s="138" t="s">
        <v>1281</v>
      </c>
      <c r="J418" s="138" t="s">
        <v>1281</v>
      </c>
      <c r="K418" s="108"/>
    </row>
    <row r="419">
      <c r="B419" s="82"/>
      <c r="C419" s="142" t="b">
        <v>0</v>
      </c>
      <c r="D419" s="143" t="s">
        <v>282</v>
      </c>
      <c r="E419" s="143" t="s">
        <v>264</v>
      </c>
      <c r="F419" s="144">
        <v>45356.0</v>
      </c>
      <c r="G419" s="82"/>
      <c r="H419" s="137">
        <v>96.0</v>
      </c>
      <c r="I419" s="138" t="s">
        <v>1278</v>
      </c>
      <c r="J419" s="138" t="s">
        <v>1278</v>
      </c>
      <c r="K419" s="108"/>
    </row>
    <row r="420">
      <c r="B420" s="82"/>
      <c r="C420" s="82" t="b">
        <v>0</v>
      </c>
      <c r="D420" s="136" t="s">
        <v>841</v>
      </c>
      <c r="E420" s="82"/>
      <c r="F420" s="82"/>
      <c r="G420" s="82"/>
      <c r="H420" s="96"/>
      <c r="I420" s="136" t="s">
        <v>1281</v>
      </c>
      <c r="J420" s="136" t="s">
        <v>1281</v>
      </c>
    </row>
    <row r="421">
      <c r="B421" s="82"/>
      <c r="C421" s="142" t="b">
        <v>0</v>
      </c>
      <c r="D421" s="143" t="s">
        <v>400</v>
      </c>
      <c r="E421" s="143" t="s">
        <v>372</v>
      </c>
      <c r="F421" s="144">
        <v>45356.0</v>
      </c>
      <c r="G421" s="82"/>
      <c r="H421" s="137">
        <v>47.0</v>
      </c>
      <c r="I421" s="138" t="s">
        <v>1281</v>
      </c>
      <c r="J421" s="138" t="s">
        <v>1281</v>
      </c>
      <c r="K421" s="108"/>
    </row>
    <row r="422">
      <c r="B422" s="138"/>
      <c r="C422" s="138" t="b">
        <v>0</v>
      </c>
      <c r="D422" s="138" t="s">
        <v>88</v>
      </c>
      <c r="E422" s="138" t="s">
        <v>68</v>
      </c>
      <c r="F422" s="139">
        <v>45343.0</v>
      </c>
      <c r="G422" s="138"/>
      <c r="H422" s="140">
        <v>106.0</v>
      </c>
      <c r="I422" s="138" t="s">
        <v>1278</v>
      </c>
      <c r="J422" s="138" t="s">
        <v>1278</v>
      </c>
      <c r="K422" s="141"/>
      <c r="L422" s="34"/>
      <c r="M422" s="34"/>
    </row>
    <row r="423">
      <c r="B423" s="82"/>
      <c r="C423" s="82" t="b">
        <v>0</v>
      </c>
      <c r="D423" s="142" t="s">
        <v>185</v>
      </c>
      <c r="E423" s="136" t="s">
        <v>163</v>
      </c>
      <c r="F423" s="82"/>
      <c r="G423" s="82"/>
      <c r="H423" s="82"/>
      <c r="I423" s="136" t="s">
        <v>1281</v>
      </c>
      <c r="J423" s="136" t="s">
        <v>1281</v>
      </c>
    </row>
    <row r="424">
      <c r="B424" s="82"/>
      <c r="C424" s="82" t="b">
        <v>0</v>
      </c>
      <c r="D424" s="136" t="s">
        <v>842</v>
      </c>
      <c r="E424" s="82"/>
      <c r="F424" s="82"/>
      <c r="G424" s="82"/>
      <c r="H424" s="137">
        <v>72.0</v>
      </c>
      <c r="I424" s="136" t="s">
        <v>1281</v>
      </c>
      <c r="J424" s="136" t="s">
        <v>1281</v>
      </c>
    </row>
    <row r="425">
      <c r="B425" s="82"/>
      <c r="C425" s="142" t="b">
        <v>0</v>
      </c>
      <c r="D425" s="143" t="s">
        <v>329</v>
      </c>
      <c r="E425" s="143" t="s">
        <v>981</v>
      </c>
      <c r="F425" s="144">
        <v>45356.0</v>
      </c>
      <c r="G425" s="82"/>
      <c r="H425" s="137">
        <v>95.0</v>
      </c>
      <c r="I425" s="138" t="s">
        <v>1278</v>
      </c>
      <c r="J425" s="138" t="s">
        <v>1278</v>
      </c>
      <c r="K425" s="108"/>
    </row>
    <row r="426">
      <c r="B426" s="82"/>
      <c r="C426" s="142" t="b">
        <v>0</v>
      </c>
      <c r="D426" s="143" t="s">
        <v>239</v>
      </c>
      <c r="E426" s="143" t="s">
        <v>204</v>
      </c>
      <c r="F426" s="144">
        <v>45844.0</v>
      </c>
      <c r="G426" s="82"/>
      <c r="H426" s="137">
        <v>99.0</v>
      </c>
      <c r="I426" s="138" t="s">
        <v>1281</v>
      </c>
      <c r="J426" s="138" t="s">
        <v>1281</v>
      </c>
      <c r="K426" s="108"/>
    </row>
    <row r="427">
      <c r="B427" s="82"/>
      <c r="C427" s="82" t="b">
        <v>0</v>
      </c>
      <c r="D427" s="136" t="s">
        <v>843</v>
      </c>
      <c r="E427" s="82"/>
      <c r="F427" s="82"/>
      <c r="G427" s="82"/>
      <c r="H427" s="96"/>
      <c r="I427" s="136" t="s">
        <v>1281</v>
      </c>
      <c r="J427" s="136" t="s">
        <v>1281</v>
      </c>
    </row>
    <row r="428">
      <c r="B428" s="82"/>
      <c r="C428" s="82" t="b">
        <v>0</v>
      </c>
      <c r="D428" s="136" t="s">
        <v>844</v>
      </c>
      <c r="E428" s="82"/>
      <c r="F428" s="82"/>
      <c r="G428" s="82"/>
      <c r="H428" s="137">
        <v>91.0</v>
      </c>
      <c r="I428" s="136" t="s">
        <v>1281</v>
      </c>
      <c r="J428" s="136" t="s">
        <v>1281</v>
      </c>
    </row>
    <row r="429">
      <c r="B429" s="82"/>
      <c r="C429" s="82" t="b">
        <v>0</v>
      </c>
      <c r="D429" s="136" t="s">
        <v>631</v>
      </c>
      <c r="E429" s="136" t="s">
        <v>590</v>
      </c>
      <c r="F429" s="144">
        <v>45914.0</v>
      </c>
      <c r="G429" s="82"/>
      <c r="H429" s="137">
        <v>109.0</v>
      </c>
      <c r="I429" s="138" t="s">
        <v>1281</v>
      </c>
      <c r="J429" s="138" t="s">
        <v>1281</v>
      </c>
    </row>
    <row r="430">
      <c r="B430" s="82"/>
      <c r="C430" s="82" t="b">
        <v>0</v>
      </c>
      <c r="D430" s="136" t="s">
        <v>845</v>
      </c>
      <c r="E430" s="82"/>
      <c r="F430" s="82"/>
      <c r="G430" s="82"/>
      <c r="H430" s="96"/>
      <c r="I430" s="136" t="s">
        <v>1281</v>
      </c>
      <c r="J430" s="136" t="s">
        <v>1281</v>
      </c>
    </row>
    <row r="431">
      <c r="B431" s="82"/>
      <c r="C431" s="82" t="b">
        <v>0</v>
      </c>
      <c r="D431" s="136" t="s">
        <v>636</v>
      </c>
      <c r="E431" s="136" t="s">
        <v>590</v>
      </c>
      <c r="F431" s="144">
        <v>45921.0</v>
      </c>
      <c r="G431" s="82"/>
      <c r="H431" s="137">
        <v>110.0</v>
      </c>
      <c r="I431" s="138" t="s">
        <v>1281</v>
      </c>
      <c r="J431" s="138" t="s">
        <v>1281</v>
      </c>
    </row>
    <row r="432">
      <c r="B432" s="82"/>
      <c r="C432" s="82" t="b">
        <v>0</v>
      </c>
      <c r="D432" s="136" t="s">
        <v>846</v>
      </c>
      <c r="E432" s="82"/>
      <c r="F432" s="82"/>
      <c r="G432" s="82"/>
      <c r="H432" s="137">
        <v>73.0</v>
      </c>
      <c r="I432" s="136" t="s">
        <v>1281</v>
      </c>
      <c r="J432" s="136" t="s">
        <v>1281</v>
      </c>
    </row>
    <row r="433">
      <c r="B433" s="82"/>
      <c r="C433" s="82" t="b">
        <v>0</v>
      </c>
      <c r="D433" s="136" t="s">
        <v>847</v>
      </c>
      <c r="E433" s="82"/>
      <c r="F433" s="82"/>
      <c r="G433" s="82"/>
      <c r="H433" s="137">
        <v>108.0</v>
      </c>
      <c r="I433" s="136" t="s">
        <v>1281</v>
      </c>
      <c r="J433" s="136" t="s">
        <v>1281</v>
      </c>
    </row>
    <row r="434">
      <c r="B434" s="82"/>
      <c r="C434" s="82" t="b">
        <v>0</v>
      </c>
      <c r="D434" s="136" t="s">
        <v>848</v>
      </c>
      <c r="E434" s="82"/>
      <c r="F434" s="82"/>
      <c r="G434" s="82"/>
      <c r="H434" s="96"/>
      <c r="I434" s="136" t="s">
        <v>1281</v>
      </c>
      <c r="J434" s="136" t="s">
        <v>1281</v>
      </c>
    </row>
    <row r="435">
      <c r="B435" s="82"/>
      <c r="C435" s="82" t="b">
        <v>0</v>
      </c>
      <c r="D435" s="136" t="s">
        <v>849</v>
      </c>
      <c r="E435" s="82"/>
      <c r="F435" s="82"/>
      <c r="G435" s="82"/>
      <c r="H435" s="137">
        <v>91.0</v>
      </c>
      <c r="I435" s="136" t="s">
        <v>1281</v>
      </c>
      <c r="J435" s="136" t="s">
        <v>1281</v>
      </c>
    </row>
    <row r="436">
      <c r="B436" s="82"/>
      <c r="C436" s="143" t="b">
        <v>0</v>
      </c>
      <c r="D436" s="143" t="s">
        <v>180</v>
      </c>
      <c r="E436" s="143" t="s">
        <v>163</v>
      </c>
      <c r="F436" s="144">
        <v>45721.0</v>
      </c>
      <c r="G436" s="82"/>
      <c r="H436" s="137">
        <v>91.0</v>
      </c>
      <c r="I436" s="138" t="s">
        <v>1281</v>
      </c>
      <c r="J436" s="138" t="s">
        <v>1281</v>
      </c>
      <c r="K436" s="108"/>
    </row>
    <row r="437">
      <c r="B437" s="82"/>
      <c r="C437" s="82" t="b">
        <v>0</v>
      </c>
      <c r="D437" s="136" t="s">
        <v>617</v>
      </c>
      <c r="E437" s="136" t="s">
        <v>590</v>
      </c>
      <c r="F437" s="144">
        <v>45318.0</v>
      </c>
      <c r="G437" s="82"/>
      <c r="H437" s="137">
        <v>114.0</v>
      </c>
      <c r="I437" s="138" t="s">
        <v>1278</v>
      </c>
      <c r="J437" s="138" t="s">
        <v>1278</v>
      </c>
    </row>
    <row r="438">
      <c r="B438" s="82"/>
      <c r="C438" s="82" t="b">
        <v>0</v>
      </c>
      <c r="D438" s="136" t="s">
        <v>850</v>
      </c>
      <c r="E438" s="82"/>
      <c r="F438" s="82"/>
      <c r="G438" s="82"/>
      <c r="H438" s="96"/>
      <c r="I438" s="136" t="s">
        <v>1281</v>
      </c>
      <c r="J438" s="136" t="s">
        <v>1281</v>
      </c>
    </row>
    <row r="439">
      <c r="B439" s="82"/>
      <c r="C439" s="142" t="b">
        <v>0</v>
      </c>
      <c r="D439" s="143" t="s">
        <v>266</v>
      </c>
      <c r="E439" s="143" t="s">
        <v>264</v>
      </c>
      <c r="F439" s="144">
        <v>45318.0</v>
      </c>
      <c r="G439" s="82"/>
      <c r="H439" s="137">
        <v>89.0</v>
      </c>
      <c r="I439" s="138" t="s">
        <v>1278</v>
      </c>
      <c r="J439" s="138" t="s">
        <v>1278</v>
      </c>
      <c r="K439" s="108"/>
    </row>
    <row r="440">
      <c r="B440" s="82"/>
      <c r="C440" s="82" t="b">
        <v>0</v>
      </c>
      <c r="D440" s="136" t="s">
        <v>497</v>
      </c>
      <c r="E440" s="136" t="s">
        <v>481</v>
      </c>
      <c r="F440" s="144">
        <v>45356.0</v>
      </c>
      <c r="G440" s="82"/>
      <c r="H440" s="137">
        <v>122.0</v>
      </c>
      <c r="I440" s="138" t="s">
        <v>1278</v>
      </c>
      <c r="J440" s="138" t="s">
        <v>1278</v>
      </c>
    </row>
    <row r="441">
      <c r="B441" s="82"/>
      <c r="C441" s="82" t="b">
        <v>0</v>
      </c>
      <c r="D441" s="136" t="s">
        <v>851</v>
      </c>
      <c r="E441" s="82"/>
      <c r="F441" s="82"/>
      <c r="G441" s="82"/>
      <c r="H441" s="137">
        <v>49.0</v>
      </c>
      <c r="I441" s="136" t="s">
        <v>1281</v>
      </c>
      <c r="J441" s="136" t="s">
        <v>1281</v>
      </c>
    </row>
    <row r="442">
      <c r="B442" s="138"/>
      <c r="C442" s="138" t="b">
        <v>0</v>
      </c>
      <c r="D442" s="138" t="s">
        <v>89</v>
      </c>
      <c r="E442" s="138" t="s">
        <v>68</v>
      </c>
      <c r="F442" s="139">
        <v>45343.0</v>
      </c>
      <c r="G442" s="138"/>
      <c r="H442" s="140">
        <v>97.0</v>
      </c>
      <c r="I442" s="138" t="s">
        <v>1278</v>
      </c>
      <c r="J442" s="138" t="s">
        <v>1278</v>
      </c>
      <c r="K442" s="141"/>
      <c r="L442" s="34"/>
      <c r="M442" s="41"/>
    </row>
    <row r="443">
      <c r="B443" s="82"/>
      <c r="C443" s="82" t="b">
        <v>0</v>
      </c>
      <c r="D443" s="136" t="s">
        <v>852</v>
      </c>
      <c r="E443" s="82"/>
      <c r="F443" s="82"/>
      <c r="G443" s="82"/>
      <c r="H443" s="137">
        <v>99.0</v>
      </c>
      <c r="I443" s="136" t="s">
        <v>1281</v>
      </c>
      <c r="J443" s="136" t="s">
        <v>1281</v>
      </c>
    </row>
    <row r="444">
      <c r="B444" s="82"/>
      <c r="C444" s="82" t="b">
        <v>0</v>
      </c>
      <c r="D444" s="136" t="s">
        <v>601</v>
      </c>
      <c r="E444" s="136" t="s">
        <v>590</v>
      </c>
      <c r="F444" s="144">
        <v>45318.0</v>
      </c>
      <c r="G444" s="82"/>
      <c r="H444" s="137">
        <v>88.0</v>
      </c>
      <c r="I444" s="138" t="s">
        <v>1281</v>
      </c>
      <c r="J444" s="138" t="s">
        <v>1281</v>
      </c>
    </row>
    <row r="445">
      <c r="B445" s="82"/>
      <c r="C445" s="82" t="b">
        <v>0</v>
      </c>
      <c r="D445" s="136" t="s">
        <v>461</v>
      </c>
      <c r="E445" s="136" t="s">
        <v>417</v>
      </c>
      <c r="F445" s="144">
        <v>45914.0</v>
      </c>
      <c r="G445" s="82"/>
      <c r="H445" s="137">
        <v>76.0</v>
      </c>
      <c r="I445" s="138" t="s">
        <v>1281</v>
      </c>
      <c r="J445" s="138" t="s">
        <v>1281</v>
      </c>
    </row>
    <row r="446">
      <c r="A446" s="124"/>
      <c r="B446" s="82"/>
      <c r="C446" s="82" t="b">
        <v>0</v>
      </c>
      <c r="D446" s="136" t="s">
        <v>853</v>
      </c>
      <c r="E446" s="82"/>
      <c r="F446" s="82"/>
      <c r="G446" s="82"/>
      <c r="H446" s="137">
        <v>76.0</v>
      </c>
      <c r="I446" s="136" t="s">
        <v>1281</v>
      </c>
      <c r="J446" s="136" t="s">
        <v>1281</v>
      </c>
    </row>
    <row r="447">
      <c r="A447" s="124"/>
      <c r="B447" s="82"/>
      <c r="C447" s="82" t="b">
        <v>0</v>
      </c>
      <c r="D447" s="136" t="s">
        <v>854</v>
      </c>
      <c r="E447" s="82"/>
      <c r="F447" s="82"/>
      <c r="G447" s="82"/>
      <c r="H447" s="96"/>
      <c r="I447" s="136" t="s">
        <v>1281</v>
      </c>
      <c r="J447" s="136" t="s">
        <v>1281</v>
      </c>
    </row>
    <row r="448">
      <c r="B448" s="82"/>
      <c r="C448" s="82" t="b">
        <v>0</v>
      </c>
      <c r="D448" s="136" t="s">
        <v>856</v>
      </c>
      <c r="E448" s="82"/>
      <c r="F448" s="82"/>
      <c r="G448" s="82"/>
      <c r="H448" s="137">
        <v>99.0</v>
      </c>
      <c r="I448" s="136" t="s">
        <v>1281</v>
      </c>
      <c r="J448" s="136" t="s">
        <v>1281</v>
      </c>
    </row>
    <row r="449">
      <c r="B449" s="82"/>
      <c r="C449" s="82" t="b">
        <v>0</v>
      </c>
      <c r="D449" s="136" t="s">
        <v>857</v>
      </c>
      <c r="E449" s="82"/>
      <c r="F449" s="82"/>
      <c r="G449" s="82"/>
      <c r="H449" s="137">
        <v>90.0</v>
      </c>
      <c r="I449" s="136" t="s">
        <v>1281</v>
      </c>
      <c r="J449" s="136" t="s">
        <v>1281</v>
      </c>
    </row>
    <row r="450">
      <c r="B450" s="82"/>
      <c r="C450" s="82" t="b">
        <v>0</v>
      </c>
      <c r="D450" s="136" t="s">
        <v>858</v>
      </c>
      <c r="E450" s="82"/>
      <c r="F450" s="82"/>
      <c r="G450" s="82"/>
      <c r="H450" s="137">
        <v>118.0</v>
      </c>
      <c r="I450" s="136" t="s">
        <v>1281</v>
      </c>
      <c r="J450" s="136" t="s">
        <v>1281</v>
      </c>
    </row>
    <row r="451">
      <c r="B451" s="82"/>
      <c r="C451" s="142" t="b">
        <v>0</v>
      </c>
      <c r="D451" s="143" t="s">
        <v>277</v>
      </c>
      <c r="E451" s="143" t="s">
        <v>264</v>
      </c>
      <c r="F451" s="144">
        <v>45356.0</v>
      </c>
      <c r="G451" s="82"/>
      <c r="H451" s="137">
        <v>93.0</v>
      </c>
      <c r="I451" s="138" t="s">
        <v>1278</v>
      </c>
      <c r="J451" s="138" t="s">
        <v>1278</v>
      </c>
      <c r="K451" s="108"/>
    </row>
    <row r="452">
      <c r="B452" s="82"/>
      <c r="C452" s="82" t="b">
        <v>0</v>
      </c>
      <c r="D452" s="136" t="s">
        <v>859</v>
      </c>
      <c r="E452" s="82"/>
      <c r="F452" s="82"/>
      <c r="G452" s="82"/>
      <c r="H452" s="137">
        <v>83.0</v>
      </c>
      <c r="I452" s="136" t="s">
        <v>1281</v>
      </c>
      <c r="J452" s="136" t="s">
        <v>1281</v>
      </c>
    </row>
    <row r="453">
      <c r="B453" s="82"/>
      <c r="C453" s="82" t="b">
        <v>0</v>
      </c>
      <c r="D453" s="136" t="s">
        <v>860</v>
      </c>
      <c r="E453" s="82"/>
      <c r="F453" s="82"/>
      <c r="G453" s="82"/>
      <c r="H453" s="137">
        <v>105.0</v>
      </c>
      <c r="I453" s="136" t="s">
        <v>1281</v>
      </c>
      <c r="J453" s="136" t="s">
        <v>1281</v>
      </c>
    </row>
    <row r="454">
      <c r="B454" s="82"/>
      <c r="C454" s="82" t="b">
        <v>0</v>
      </c>
      <c r="D454" s="136" t="s">
        <v>861</v>
      </c>
      <c r="E454" s="82"/>
      <c r="F454" s="82"/>
      <c r="G454" s="82"/>
      <c r="H454" s="137">
        <v>110.0</v>
      </c>
      <c r="I454" s="136" t="s">
        <v>1281</v>
      </c>
      <c r="J454" s="136" t="s">
        <v>1281</v>
      </c>
    </row>
    <row r="455">
      <c r="B455" s="82"/>
      <c r="C455" s="142" t="b">
        <v>0</v>
      </c>
      <c r="D455" s="143" t="s">
        <v>302</v>
      </c>
      <c r="E455" s="143" t="s">
        <v>264</v>
      </c>
      <c r="F455" s="144">
        <v>45879.0</v>
      </c>
      <c r="G455" s="82"/>
      <c r="H455" s="137">
        <v>105.0</v>
      </c>
      <c r="I455" s="138" t="s">
        <v>1281</v>
      </c>
      <c r="J455" s="138" t="s">
        <v>1281</v>
      </c>
      <c r="K455" s="108"/>
    </row>
    <row r="456">
      <c r="B456" s="82"/>
      <c r="C456" s="82" t="b">
        <v>0</v>
      </c>
      <c r="D456" s="136" t="s">
        <v>503</v>
      </c>
      <c r="E456" s="136" t="s">
        <v>481</v>
      </c>
      <c r="F456" s="144">
        <v>45732.0</v>
      </c>
      <c r="G456" s="82"/>
      <c r="H456" s="137">
        <v>54.0</v>
      </c>
      <c r="I456" s="138" t="s">
        <v>1278</v>
      </c>
      <c r="J456" s="138" t="s">
        <v>1281</v>
      </c>
    </row>
    <row r="457">
      <c r="B457" s="82"/>
      <c r="C457" s="142" t="b">
        <v>0</v>
      </c>
      <c r="D457" s="143" t="s">
        <v>134</v>
      </c>
      <c r="E457" s="143" t="s">
        <v>114</v>
      </c>
      <c r="F457" s="144">
        <v>45721.0</v>
      </c>
      <c r="G457" s="82"/>
      <c r="H457" s="137">
        <v>88.0</v>
      </c>
      <c r="I457" s="138" t="s">
        <v>1278</v>
      </c>
      <c r="J457" s="138" t="s">
        <v>1281</v>
      </c>
      <c r="K457" s="108"/>
    </row>
    <row r="458">
      <c r="B458" s="82"/>
      <c r="C458" s="82" t="b">
        <v>0</v>
      </c>
      <c r="D458" s="142" t="s">
        <v>413</v>
      </c>
      <c r="E458" s="136" t="s">
        <v>372</v>
      </c>
      <c r="F458" s="82"/>
      <c r="G458" s="82"/>
      <c r="H458" s="82"/>
      <c r="I458" s="136" t="s">
        <v>1281</v>
      </c>
      <c r="J458" s="136" t="s">
        <v>1281</v>
      </c>
    </row>
    <row r="459">
      <c r="B459" s="82"/>
      <c r="C459" s="82" t="b">
        <v>0</v>
      </c>
      <c r="D459" s="136" t="s">
        <v>862</v>
      </c>
      <c r="E459" s="82"/>
      <c r="F459" s="82"/>
      <c r="G459" s="82"/>
      <c r="H459" s="137">
        <v>124.0</v>
      </c>
      <c r="I459" s="136" t="s">
        <v>1281</v>
      </c>
      <c r="J459" s="136" t="s">
        <v>1281</v>
      </c>
    </row>
    <row r="460">
      <c r="B460" s="82"/>
      <c r="C460" s="142" t="b">
        <v>0</v>
      </c>
      <c r="D460" s="143" t="s">
        <v>304</v>
      </c>
      <c r="E460" s="143" t="s">
        <v>264</v>
      </c>
      <c r="F460" s="144">
        <v>45880.0</v>
      </c>
      <c r="G460" s="82"/>
      <c r="H460" s="137">
        <v>125.0</v>
      </c>
      <c r="I460" s="138" t="s">
        <v>1281</v>
      </c>
      <c r="J460" s="138" t="s">
        <v>1281</v>
      </c>
      <c r="K460" s="108"/>
    </row>
    <row r="461">
      <c r="B461" s="82"/>
      <c r="C461" s="82" t="b">
        <v>0</v>
      </c>
      <c r="D461" s="136" t="s">
        <v>863</v>
      </c>
      <c r="E461" s="82"/>
      <c r="F461" s="82"/>
      <c r="G461" s="82"/>
      <c r="H461" s="137">
        <v>101.0</v>
      </c>
      <c r="I461" s="136" t="s">
        <v>1281</v>
      </c>
      <c r="J461" s="136" t="s">
        <v>1281</v>
      </c>
    </row>
    <row r="462">
      <c r="B462" s="82"/>
      <c r="C462" s="82" t="b">
        <v>0</v>
      </c>
      <c r="D462" s="136" t="s">
        <v>864</v>
      </c>
      <c r="E462" s="82"/>
      <c r="F462" s="82"/>
      <c r="G462" s="82"/>
      <c r="H462" s="137">
        <v>102.0</v>
      </c>
      <c r="I462" s="136" t="s">
        <v>1281</v>
      </c>
      <c r="J462" s="136" t="s">
        <v>1281</v>
      </c>
    </row>
    <row r="463">
      <c r="B463" s="82"/>
      <c r="C463" s="82" t="b">
        <v>0</v>
      </c>
      <c r="D463" s="136" t="s">
        <v>865</v>
      </c>
      <c r="E463" s="82"/>
      <c r="F463" s="82"/>
      <c r="G463" s="82"/>
      <c r="H463" s="137">
        <v>115.0</v>
      </c>
      <c r="I463" s="136" t="s">
        <v>1281</v>
      </c>
      <c r="J463" s="136" t="s">
        <v>1281</v>
      </c>
    </row>
    <row r="464">
      <c r="B464" s="82"/>
      <c r="C464" s="142" t="b">
        <v>0</v>
      </c>
      <c r="D464" s="143" t="s">
        <v>193</v>
      </c>
      <c r="E464" s="143" t="s">
        <v>163</v>
      </c>
      <c r="F464" s="144">
        <v>45767.0</v>
      </c>
      <c r="G464" s="82"/>
      <c r="H464" s="137">
        <v>106.0</v>
      </c>
      <c r="I464" s="138" t="s">
        <v>1281</v>
      </c>
      <c r="J464" s="138" t="s">
        <v>1281</v>
      </c>
      <c r="K464" s="108"/>
    </row>
    <row r="465">
      <c r="B465" s="138"/>
      <c r="C465" s="138" t="b">
        <v>0</v>
      </c>
      <c r="D465" s="138" t="s">
        <v>80</v>
      </c>
      <c r="E465" s="138" t="s">
        <v>68</v>
      </c>
      <c r="F465" s="139">
        <v>45356.0</v>
      </c>
      <c r="G465" s="138"/>
      <c r="H465" s="140">
        <v>124.0</v>
      </c>
      <c r="I465" s="138" t="s">
        <v>1278</v>
      </c>
      <c r="J465" s="138" t="s">
        <v>1278</v>
      </c>
      <c r="K465" s="141"/>
      <c r="L465" s="34"/>
      <c r="M465" s="34"/>
    </row>
    <row r="466">
      <c r="B466" s="82"/>
      <c r="C466" s="82" t="b">
        <v>0</v>
      </c>
      <c r="D466" s="136" t="s">
        <v>866</v>
      </c>
      <c r="E466" s="82"/>
      <c r="F466" s="82"/>
      <c r="G466" s="82"/>
      <c r="H466" s="137">
        <v>86.0</v>
      </c>
      <c r="I466" s="136" t="s">
        <v>1281</v>
      </c>
      <c r="J466" s="136" t="s">
        <v>1281</v>
      </c>
    </row>
    <row r="467">
      <c r="B467" s="82"/>
      <c r="C467" s="82" t="b">
        <v>0</v>
      </c>
      <c r="D467" s="136" t="s">
        <v>867</v>
      </c>
      <c r="E467" s="82"/>
      <c r="F467" s="82"/>
      <c r="G467" s="82"/>
      <c r="H467" s="96"/>
      <c r="I467" s="136" t="s">
        <v>1281</v>
      </c>
      <c r="J467" s="136" t="s">
        <v>1281</v>
      </c>
    </row>
    <row r="468">
      <c r="A468" s="124"/>
      <c r="B468" s="138"/>
      <c r="C468" s="138" t="b">
        <v>0</v>
      </c>
      <c r="D468" s="138" t="s">
        <v>77</v>
      </c>
      <c r="E468" s="138" t="s">
        <v>68</v>
      </c>
      <c r="F468" s="139">
        <v>45356.0</v>
      </c>
      <c r="G468" s="138"/>
      <c r="H468" s="140">
        <v>98.0</v>
      </c>
      <c r="I468" s="138" t="s">
        <v>1278</v>
      </c>
      <c r="J468" s="138" t="s">
        <v>1278</v>
      </c>
      <c r="K468" s="141"/>
      <c r="L468" s="34"/>
      <c r="M468" s="34"/>
    </row>
    <row r="469">
      <c r="B469" s="82"/>
      <c r="C469" s="82" t="b">
        <v>0</v>
      </c>
      <c r="D469" s="136" t="s">
        <v>868</v>
      </c>
      <c r="E469" s="82"/>
      <c r="F469" s="82"/>
      <c r="G469" s="82"/>
      <c r="H469" s="137">
        <v>120.0</v>
      </c>
      <c r="I469" s="136" t="s">
        <v>1281</v>
      </c>
      <c r="J469" s="136" t="s">
        <v>1281</v>
      </c>
    </row>
    <row r="470">
      <c r="B470" s="82"/>
      <c r="C470" s="82" t="b">
        <v>0</v>
      </c>
      <c r="D470" s="136" t="s">
        <v>869</v>
      </c>
      <c r="E470" s="82"/>
      <c r="F470" s="82"/>
      <c r="G470" s="82"/>
      <c r="H470" s="137">
        <v>-14.0</v>
      </c>
      <c r="I470" s="136" t="s">
        <v>1281</v>
      </c>
      <c r="J470" s="136" t="s">
        <v>1281</v>
      </c>
    </row>
    <row r="471">
      <c r="B471" s="82"/>
      <c r="C471" s="82" t="b">
        <v>0</v>
      </c>
      <c r="D471" s="136" t="s">
        <v>870</v>
      </c>
      <c r="E471" s="82"/>
      <c r="F471" s="82"/>
      <c r="G471" s="82"/>
      <c r="H471" s="137">
        <v>76.0</v>
      </c>
      <c r="I471" s="136" t="s">
        <v>1281</v>
      </c>
      <c r="J471" s="136" t="s">
        <v>1281</v>
      </c>
    </row>
    <row r="472">
      <c r="B472" s="138"/>
      <c r="C472" s="138" t="b">
        <v>0</v>
      </c>
      <c r="D472" s="138" t="s">
        <v>19</v>
      </c>
      <c r="E472" s="138" t="s">
        <v>11</v>
      </c>
      <c r="F472" s="139">
        <v>45356.0</v>
      </c>
      <c r="G472" s="138"/>
      <c r="H472" s="140">
        <v>91.0</v>
      </c>
      <c r="I472" s="138" t="s">
        <v>1278</v>
      </c>
      <c r="J472" s="138" t="s">
        <v>1278</v>
      </c>
      <c r="K472" s="141"/>
      <c r="L472" s="34"/>
      <c r="M472" s="34"/>
    </row>
    <row r="473">
      <c r="B473" s="82"/>
      <c r="C473" s="82" t="b">
        <v>0</v>
      </c>
      <c r="D473" s="136" t="s">
        <v>871</v>
      </c>
      <c r="E473" s="82"/>
      <c r="F473" s="82"/>
      <c r="G473" s="82"/>
      <c r="H473" s="96"/>
      <c r="I473" s="136" t="s">
        <v>1281</v>
      </c>
      <c r="J473" s="136" t="s">
        <v>1281</v>
      </c>
    </row>
    <row r="474">
      <c r="B474" s="82"/>
      <c r="C474" s="82" t="b">
        <v>0</v>
      </c>
      <c r="D474" s="136" t="s">
        <v>872</v>
      </c>
      <c r="E474" s="82"/>
      <c r="F474" s="82"/>
      <c r="G474" s="82"/>
      <c r="H474" s="96"/>
      <c r="I474" s="136" t="s">
        <v>1281</v>
      </c>
      <c r="J474" s="136" t="s">
        <v>1281</v>
      </c>
    </row>
    <row r="475">
      <c r="B475" s="82"/>
      <c r="C475" s="82" t="b">
        <v>0</v>
      </c>
      <c r="D475" s="143" t="s">
        <v>405</v>
      </c>
      <c r="E475" s="143" t="s">
        <v>372</v>
      </c>
      <c r="F475" s="144">
        <v>45721.0</v>
      </c>
      <c r="G475" s="82"/>
      <c r="H475" s="137">
        <v>199.0</v>
      </c>
      <c r="I475" s="138" t="s">
        <v>1281</v>
      </c>
      <c r="J475" s="138" t="s">
        <v>1281</v>
      </c>
      <c r="K475" s="108"/>
    </row>
    <row r="476">
      <c r="B476" s="82"/>
      <c r="C476" s="142" t="b">
        <v>0</v>
      </c>
      <c r="D476" s="143" t="s">
        <v>126</v>
      </c>
      <c r="E476" s="143" t="s">
        <v>114</v>
      </c>
      <c r="F476" s="144">
        <v>45721.0</v>
      </c>
      <c r="G476" s="82"/>
      <c r="H476" s="137">
        <v>90.0</v>
      </c>
      <c r="I476" s="138" t="s">
        <v>1278</v>
      </c>
      <c r="J476" s="138" t="s">
        <v>1281</v>
      </c>
      <c r="K476" s="108"/>
    </row>
    <row r="477">
      <c r="B477" s="82"/>
      <c r="C477" s="82" t="b">
        <v>0</v>
      </c>
      <c r="D477" s="142" t="s">
        <v>414</v>
      </c>
      <c r="E477" s="136" t="s">
        <v>372</v>
      </c>
      <c r="F477" s="82"/>
      <c r="G477" s="82"/>
      <c r="H477" s="82"/>
      <c r="I477" s="136" t="s">
        <v>1281</v>
      </c>
      <c r="J477" s="136" t="s">
        <v>1281</v>
      </c>
    </row>
    <row r="478">
      <c r="B478" s="82"/>
      <c r="C478" s="82" t="b">
        <v>0</v>
      </c>
      <c r="D478" s="136" t="s">
        <v>873</v>
      </c>
      <c r="E478" s="82"/>
      <c r="F478" s="82"/>
      <c r="G478" s="82"/>
      <c r="H478" s="137">
        <v>82.0</v>
      </c>
      <c r="I478" s="136" t="s">
        <v>1281</v>
      </c>
      <c r="J478" s="136" t="s">
        <v>1281</v>
      </c>
    </row>
    <row r="479">
      <c r="B479" s="82"/>
      <c r="C479" s="82" t="b">
        <v>0</v>
      </c>
      <c r="D479" s="136" t="s">
        <v>874</v>
      </c>
      <c r="E479" s="82"/>
      <c r="F479" s="82"/>
      <c r="G479" s="82"/>
      <c r="H479" s="137">
        <v>73.0</v>
      </c>
      <c r="I479" s="136" t="s">
        <v>1281</v>
      </c>
      <c r="J479" s="136" t="s">
        <v>1281</v>
      </c>
    </row>
    <row r="480">
      <c r="B480" s="82"/>
      <c r="C480" s="82" t="b">
        <v>0</v>
      </c>
      <c r="D480" s="136" t="s">
        <v>875</v>
      </c>
      <c r="E480" s="82"/>
      <c r="F480" s="82"/>
      <c r="G480" s="82"/>
      <c r="H480" s="96"/>
      <c r="I480" s="136" t="s">
        <v>1281</v>
      </c>
      <c r="J480" s="136" t="s">
        <v>1281</v>
      </c>
    </row>
    <row r="481">
      <c r="B481" s="82"/>
      <c r="C481" s="142" t="b">
        <v>0</v>
      </c>
      <c r="D481" s="143" t="s">
        <v>1106</v>
      </c>
      <c r="E481" s="143" t="s">
        <v>372</v>
      </c>
      <c r="F481" s="144">
        <v>45356.0</v>
      </c>
      <c r="G481" s="82"/>
      <c r="H481" s="137">
        <v>85.0</v>
      </c>
      <c r="I481" s="138" t="s">
        <v>1281</v>
      </c>
      <c r="J481" s="138" t="s">
        <v>1281</v>
      </c>
      <c r="K481" s="108"/>
    </row>
    <row r="482">
      <c r="B482" s="82"/>
      <c r="C482" s="82" t="b">
        <v>0</v>
      </c>
      <c r="D482" s="142" t="s">
        <v>177</v>
      </c>
      <c r="E482" s="136" t="s">
        <v>163</v>
      </c>
      <c r="F482" s="82"/>
      <c r="G482" s="82"/>
      <c r="H482" s="82"/>
      <c r="I482" s="136" t="s">
        <v>1281</v>
      </c>
      <c r="J482" s="136" t="s">
        <v>1281</v>
      </c>
    </row>
    <row r="483">
      <c r="B483" s="82"/>
      <c r="C483" s="82" t="b">
        <v>0</v>
      </c>
      <c r="D483" s="136" t="s">
        <v>876</v>
      </c>
      <c r="E483" s="82"/>
      <c r="F483" s="82"/>
      <c r="G483" s="82"/>
      <c r="H483" s="137">
        <v>91.0</v>
      </c>
      <c r="I483" s="136" t="s">
        <v>1281</v>
      </c>
      <c r="J483" s="136" t="s">
        <v>1281</v>
      </c>
    </row>
    <row r="484">
      <c r="A484" s="124"/>
      <c r="B484" s="82"/>
      <c r="C484" s="142" t="b">
        <v>0</v>
      </c>
      <c r="D484" s="143" t="s">
        <v>231</v>
      </c>
      <c r="E484" s="143" t="s">
        <v>204</v>
      </c>
      <c r="F484" s="144">
        <v>45356.0</v>
      </c>
      <c r="G484" s="82"/>
      <c r="H484" s="137">
        <v>33.0</v>
      </c>
      <c r="I484" s="138" t="s">
        <v>1281</v>
      </c>
      <c r="J484" s="138" t="s">
        <v>1281</v>
      </c>
      <c r="K484" s="108"/>
    </row>
    <row r="485">
      <c r="A485" s="124"/>
      <c r="B485" s="82"/>
      <c r="C485" s="82" t="b">
        <v>0</v>
      </c>
      <c r="D485" s="136" t="s">
        <v>877</v>
      </c>
      <c r="E485" s="82"/>
      <c r="F485" s="82"/>
      <c r="G485" s="82"/>
      <c r="H485" s="96"/>
      <c r="I485" s="136" t="s">
        <v>1281</v>
      </c>
      <c r="J485" s="136" t="s">
        <v>1281</v>
      </c>
    </row>
    <row r="486">
      <c r="A486" s="124"/>
      <c r="B486" s="82"/>
      <c r="C486" s="82" t="b">
        <v>0</v>
      </c>
      <c r="D486" s="136" t="s">
        <v>878</v>
      </c>
      <c r="E486" s="82"/>
      <c r="F486" s="82"/>
      <c r="G486" s="82"/>
      <c r="H486" s="137">
        <v>83.0</v>
      </c>
      <c r="I486" s="136" t="s">
        <v>1281</v>
      </c>
      <c r="J486" s="136" t="s">
        <v>1281</v>
      </c>
    </row>
    <row r="487">
      <c r="A487" s="124"/>
      <c r="B487" s="82"/>
      <c r="C487" s="82" t="b">
        <v>0</v>
      </c>
      <c r="D487" s="136" t="s">
        <v>878</v>
      </c>
      <c r="E487" s="82"/>
      <c r="F487" s="82"/>
      <c r="G487" s="82"/>
      <c r="H487" s="96"/>
      <c r="I487" s="136" t="s">
        <v>1281</v>
      </c>
      <c r="J487" s="136" t="s">
        <v>1281</v>
      </c>
    </row>
    <row r="488">
      <c r="A488" s="124"/>
      <c r="B488" s="82"/>
      <c r="C488" s="82" t="b">
        <v>0</v>
      </c>
      <c r="D488" s="136" t="s">
        <v>484</v>
      </c>
      <c r="E488" s="136" t="s">
        <v>481</v>
      </c>
      <c r="F488" s="144">
        <v>45318.0</v>
      </c>
      <c r="G488" s="82"/>
      <c r="H488" s="137">
        <v>87.0</v>
      </c>
      <c r="I488" s="138" t="s">
        <v>1278</v>
      </c>
      <c r="J488" s="138" t="s">
        <v>1278</v>
      </c>
    </row>
    <row r="489">
      <c r="A489" s="124"/>
      <c r="B489" s="82"/>
      <c r="C489" s="82" t="b">
        <v>0</v>
      </c>
      <c r="D489" s="136" t="s">
        <v>632</v>
      </c>
      <c r="E489" s="136" t="s">
        <v>590</v>
      </c>
      <c r="F489" s="144">
        <v>45907.0</v>
      </c>
      <c r="G489" s="82"/>
      <c r="H489" s="137">
        <v>72.0</v>
      </c>
      <c r="I489" s="138" t="s">
        <v>1281</v>
      </c>
      <c r="J489" s="138" t="s">
        <v>1281</v>
      </c>
    </row>
    <row r="490">
      <c r="B490" s="82"/>
      <c r="C490" s="82" t="b">
        <v>0</v>
      </c>
      <c r="D490" s="136" t="s">
        <v>879</v>
      </c>
      <c r="E490" s="82"/>
      <c r="F490" s="82"/>
      <c r="G490" s="82"/>
      <c r="H490" s="137">
        <v>70.0</v>
      </c>
      <c r="I490" s="136" t="s">
        <v>1281</v>
      </c>
      <c r="J490" s="136" t="s">
        <v>1281</v>
      </c>
    </row>
    <row r="491">
      <c r="B491" s="82"/>
      <c r="C491" s="82" t="b">
        <v>0</v>
      </c>
      <c r="D491" s="136" t="s">
        <v>880</v>
      </c>
      <c r="E491" s="82"/>
      <c r="F491" s="82"/>
      <c r="G491" s="82"/>
      <c r="H491" s="137">
        <v>101.0</v>
      </c>
      <c r="I491" s="136" t="s">
        <v>1281</v>
      </c>
      <c r="J491" s="136" t="s">
        <v>1281</v>
      </c>
    </row>
    <row r="492">
      <c r="B492" s="82"/>
      <c r="C492" s="82" t="b">
        <v>0</v>
      </c>
      <c r="D492" s="136" t="s">
        <v>881</v>
      </c>
      <c r="E492" s="82"/>
      <c r="F492" s="82"/>
      <c r="G492" s="82"/>
      <c r="H492" s="137"/>
      <c r="I492" s="136" t="s">
        <v>1281</v>
      </c>
      <c r="J492" s="136" t="s">
        <v>1281</v>
      </c>
    </row>
    <row r="493">
      <c r="B493" s="82"/>
      <c r="C493" s="82" t="b">
        <v>0</v>
      </c>
      <c r="D493" s="136" t="s">
        <v>882</v>
      </c>
      <c r="E493" s="82"/>
      <c r="F493" s="82"/>
      <c r="G493" s="82"/>
      <c r="H493" s="137">
        <v>105.0</v>
      </c>
      <c r="I493" s="136" t="s">
        <v>1281</v>
      </c>
      <c r="J493" s="136" t="s">
        <v>1281</v>
      </c>
    </row>
    <row r="494">
      <c r="B494" s="82"/>
      <c r="C494" s="82" t="b">
        <v>0</v>
      </c>
      <c r="D494" s="136" t="s">
        <v>883</v>
      </c>
      <c r="E494" s="82"/>
      <c r="F494" s="82"/>
      <c r="G494" s="82"/>
      <c r="H494" s="137">
        <v>76.0</v>
      </c>
      <c r="I494" s="136" t="s">
        <v>1281</v>
      </c>
      <c r="J494" s="136" t="s">
        <v>1281</v>
      </c>
    </row>
    <row r="495">
      <c r="B495" s="82"/>
      <c r="C495" s="142" t="b">
        <v>0</v>
      </c>
      <c r="D495" s="143" t="s">
        <v>285</v>
      </c>
      <c r="E495" s="143" t="s">
        <v>264</v>
      </c>
      <c r="F495" s="144">
        <v>45356.0</v>
      </c>
      <c r="G495" s="82"/>
      <c r="H495" s="137">
        <v>113.0</v>
      </c>
      <c r="I495" s="138" t="s">
        <v>1281</v>
      </c>
      <c r="J495" s="138" t="s">
        <v>1281</v>
      </c>
      <c r="K495" s="108"/>
    </row>
    <row r="496">
      <c r="B496" s="82"/>
      <c r="C496" s="142" t="b">
        <v>0</v>
      </c>
      <c r="D496" s="143" t="s">
        <v>187</v>
      </c>
      <c r="E496" s="143" t="s">
        <v>163</v>
      </c>
      <c r="F496" s="144">
        <v>45774.0</v>
      </c>
      <c r="G496" s="82"/>
      <c r="H496" s="137">
        <v>123.0</v>
      </c>
      <c r="I496" s="138" t="s">
        <v>1281</v>
      </c>
      <c r="J496" s="138" t="s">
        <v>1281</v>
      </c>
      <c r="K496" s="108"/>
    </row>
    <row r="497">
      <c r="B497" s="82"/>
      <c r="C497" s="82" t="b">
        <v>0</v>
      </c>
      <c r="D497" s="136" t="s">
        <v>884</v>
      </c>
      <c r="E497" s="82"/>
      <c r="F497" s="82"/>
      <c r="G497" s="82"/>
      <c r="H497" s="96"/>
      <c r="I497" s="136" t="s">
        <v>1281</v>
      </c>
      <c r="J497" s="136" t="s">
        <v>1281</v>
      </c>
    </row>
    <row r="498">
      <c r="B498" s="82"/>
      <c r="C498" s="142" t="b">
        <v>0</v>
      </c>
      <c r="D498" s="143" t="s">
        <v>432</v>
      </c>
      <c r="E498" s="143" t="s">
        <v>417</v>
      </c>
      <c r="F498" s="144">
        <v>45356.0</v>
      </c>
      <c r="G498" s="82"/>
      <c r="H498" s="137">
        <v>85.0</v>
      </c>
      <c r="I498" s="138" t="s">
        <v>1278</v>
      </c>
      <c r="J498" s="138" t="s">
        <v>1278</v>
      </c>
      <c r="K498" s="108"/>
    </row>
    <row r="499">
      <c r="B499" s="82"/>
      <c r="C499" s="82" t="b">
        <v>0</v>
      </c>
      <c r="D499" s="136" t="s">
        <v>885</v>
      </c>
      <c r="E499" s="82"/>
      <c r="F499" s="82"/>
      <c r="G499" s="82"/>
      <c r="H499" s="137">
        <v>63.0</v>
      </c>
      <c r="I499" s="136" t="s">
        <v>1281</v>
      </c>
      <c r="J499" s="136" t="s">
        <v>1281</v>
      </c>
    </row>
    <row r="500">
      <c r="B500" s="82"/>
      <c r="C500" s="82" t="b">
        <v>0</v>
      </c>
      <c r="D500" s="136" t="s">
        <v>886</v>
      </c>
      <c r="E500" s="82"/>
      <c r="F500" s="82"/>
      <c r="G500" s="82"/>
      <c r="H500" s="96"/>
      <c r="I500" s="136" t="s">
        <v>1281</v>
      </c>
      <c r="J500" s="136" t="s">
        <v>1281</v>
      </c>
    </row>
    <row r="501">
      <c r="B501" s="82"/>
      <c r="C501" s="142" t="b">
        <v>0</v>
      </c>
      <c r="D501" s="143" t="s">
        <v>241</v>
      </c>
      <c r="E501" s="143" t="s">
        <v>204</v>
      </c>
      <c r="F501" s="144">
        <v>45830.0</v>
      </c>
      <c r="G501" s="82"/>
      <c r="H501" s="137">
        <v>97.0</v>
      </c>
      <c r="I501" s="138" t="s">
        <v>1281</v>
      </c>
      <c r="J501" s="138" t="s">
        <v>1281</v>
      </c>
      <c r="K501" s="108"/>
    </row>
    <row r="502">
      <c r="B502" s="82"/>
      <c r="C502" s="82" t="b">
        <v>0</v>
      </c>
      <c r="D502" s="136" t="s">
        <v>888</v>
      </c>
      <c r="E502" s="82"/>
      <c r="F502" s="82"/>
      <c r="G502" s="82"/>
      <c r="H502" s="137">
        <v>118.0</v>
      </c>
      <c r="I502" s="136" t="s">
        <v>1281</v>
      </c>
      <c r="J502" s="136" t="s">
        <v>1281</v>
      </c>
    </row>
    <row r="503">
      <c r="B503" s="82"/>
      <c r="C503" s="82" t="b">
        <v>0</v>
      </c>
      <c r="D503" s="136" t="s">
        <v>889</v>
      </c>
      <c r="E503" s="82"/>
      <c r="F503" s="82"/>
      <c r="G503" s="82"/>
      <c r="H503" s="137">
        <v>84.0</v>
      </c>
      <c r="I503" s="136" t="s">
        <v>1281</v>
      </c>
      <c r="J503" s="136" t="s">
        <v>1281</v>
      </c>
    </row>
    <row r="504">
      <c r="B504" s="82"/>
      <c r="C504" s="82" t="b">
        <v>0</v>
      </c>
      <c r="D504" s="136" t="s">
        <v>890</v>
      </c>
      <c r="E504" s="82"/>
      <c r="F504" s="82"/>
      <c r="G504" s="82"/>
      <c r="H504" s="137">
        <v>73.0</v>
      </c>
      <c r="I504" s="136" t="s">
        <v>1281</v>
      </c>
      <c r="J504" s="136" t="s">
        <v>1281</v>
      </c>
    </row>
    <row r="505">
      <c r="B505" s="82"/>
      <c r="C505" s="142" t="b">
        <v>0</v>
      </c>
      <c r="D505" s="143" t="s">
        <v>224</v>
      </c>
      <c r="E505" s="143" t="s">
        <v>204</v>
      </c>
      <c r="F505" s="144">
        <v>45356.0</v>
      </c>
      <c r="G505" s="82"/>
      <c r="H505" s="137">
        <v>109.0</v>
      </c>
      <c r="I505" s="138" t="s">
        <v>1281</v>
      </c>
      <c r="J505" s="138" t="s">
        <v>1281</v>
      </c>
      <c r="K505" s="108"/>
    </row>
    <row r="506">
      <c r="B506" s="82"/>
      <c r="C506" s="82" t="b">
        <v>0</v>
      </c>
      <c r="D506" s="136" t="s">
        <v>891</v>
      </c>
      <c r="E506" s="82"/>
      <c r="F506" s="82"/>
      <c r="G506" s="82"/>
      <c r="H506" s="137">
        <v>139.0</v>
      </c>
      <c r="I506" s="136" t="s">
        <v>1281</v>
      </c>
      <c r="J506" s="136" t="s">
        <v>1281</v>
      </c>
    </row>
    <row r="507">
      <c r="B507" s="82"/>
      <c r="C507" s="82" t="b">
        <v>0</v>
      </c>
      <c r="D507" s="136" t="s">
        <v>892</v>
      </c>
      <c r="E507" s="82"/>
      <c r="F507" s="82"/>
      <c r="G507" s="82"/>
      <c r="H507" s="96"/>
      <c r="I507" s="136" t="s">
        <v>1281</v>
      </c>
      <c r="J507" s="136" t="s">
        <v>1281</v>
      </c>
    </row>
    <row r="508">
      <c r="B508" s="82"/>
      <c r="C508" s="82" t="b">
        <v>0</v>
      </c>
      <c r="D508" s="136" t="s">
        <v>603</v>
      </c>
      <c r="E508" s="136" t="s">
        <v>590</v>
      </c>
      <c r="F508" s="144">
        <v>45721.0</v>
      </c>
      <c r="G508" s="82"/>
      <c r="H508" s="137">
        <v>99.0</v>
      </c>
      <c r="I508" s="138" t="s">
        <v>1278</v>
      </c>
      <c r="J508" s="138" t="s">
        <v>1281</v>
      </c>
    </row>
    <row r="509">
      <c r="B509" s="82"/>
      <c r="C509" s="142" t="b">
        <v>0</v>
      </c>
      <c r="D509" s="143" t="s">
        <v>359</v>
      </c>
      <c r="E509" s="143" t="s">
        <v>981</v>
      </c>
      <c r="F509" s="144">
        <v>45872.0</v>
      </c>
      <c r="G509" s="82"/>
      <c r="H509" s="137">
        <v>88.0</v>
      </c>
      <c r="I509" s="138" t="s">
        <v>1281</v>
      </c>
      <c r="J509" s="138" t="s">
        <v>1281</v>
      </c>
      <c r="K509" s="108"/>
    </row>
    <row r="510">
      <c r="B510" s="82"/>
      <c r="C510" s="142" t="b">
        <v>0</v>
      </c>
      <c r="D510" s="143" t="s">
        <v>287</v>
      </c>
      <c r="E510" s="143" t="s">
        <v>264</v>
      </c>
      <c r="F510" s="144">
        <v>45356.0</v>
      </c>
      <c r="G510" s="82"/>
      <c r="H510" s="137"/>
      <c r="I510" s="138" t="s">
        <v>1278</v>
      </c>
      <c r="J510" s="138" t="s">
        <v>1278</v>
      </c>
      <c r="K510" s="108"/>
    </row>
    <row r="511">
      <c r="B511" s="82"/>
      <c r="C511" s="82" t="b">
        <v>0</v>
      </c>
      <c r="D511" s="136" t="s">
        <v>893</v>
      </c>
      <c r="E511" s="82"/>
      <c r="F511" s="82"/>
      <c r="G511" s="82"/>
      <c r="H511" s="96"/>
      <c r="I511" s="136" t="s">
        <v>1281</v>
      </c>
      <c r="J511" s="136" t="s">
        <v>1281</v>
      </c>
    </row>
    <row r="512">
      <c r="B512" s="82"/>
      <c r="C512" s="142" t="b">
        <v>0</v>
      </c>
      <c r="D512" s="143" t="s">
        <v>301</v>
      </c>
      <c r="E512" s="143" t="s">
        <v>264</v>
      </c>
      <c r="F512" s="144">
        <v>45851.0</v>
      </c>
      <c r="G512" s="82"/>
      <c r="H512" s="137">
        <v>123.0</v>
      </c>
      <c r="I512" s="138" t="s">
        <v>1281</v>
      </c>
      <c r="J512" s="138" t="s">
        <v>1281</v>
      </c>
      <c r="K512" s="108"/>
    </row>
    <row r="513">
      <c r="B513" s="82"/>
      <c r="C513" s="82" t="b">
        <v>0</v>
      </c>
      <c r="D513" s="136" t="s">
        <v>894</v>
      </c>
      <c r="E513" s="82"/>
      <c r="F513" s="82"/>
      <c r="G513" s="82"/>
      <c r="H513" s="137">
        <v>77.0</v>
      </c>
      <c r="I513" s="136" t="s">
        <v>1281</v>
      </c>
      <c r="J513" s="136" t="s">
        <v>1281</v>
      </c>
    </row>
    <row r="514">
      <c r="B514" s="82"/>
      <c r="C514" s="82" t="b">
        <v>0</v>
      </c>
      <c r="D514" s="136" t="s">
        <v>895</v>
      </c>
      <c r="E514" s="82"/>
      <c r="F514" s="82"/>
      <c r="G514" s="82"/>
      <c r="H514" s="96"/>
      <c r="I514" s="136" t="s">
        <v>1281</v>
      </c>
      <c r="J514" s="136" t="s">
        <v>1281</v>
      </c>
    </row>
    <row r="515">
      <c r="B515" s="82"/>
      <c r="C515" s="82" t="b">
        <v>0</v>
      </c>
      <c r="D515" s="136" t="s">
        <v>896</v>
      </c>
      <c r="E515" s="82"/>
      <c r="F515" s="82"/>
      <c r="G515" s="82"/>
      <c r="H515" s="137">
        <v>101.0</v>
      </c>
      <c r="I515" s="136" t="s">
        <v>1281</v>
      </c>
      <c r="J515" s="136" t="s">
        <v>1281</v>
      </c>
    </row>
    <row r="516">
      <c r="B516" s="82"/>
      <c r="C516" s="82" t="b">
        <v>0</v>
      </c>
      <c r="D516" s="136" t="s">
        <v>897</v>
      </c>
      <c r="E516" s="82"/>
      <c r="F516" s="82"/>
      <c r="G516" s="82"/>
      <c r="H516" s="137">
        <v>113.0</v>
      </c>
      <c r="I516" s="136" t="s">
        <v>1281</v>
      </c>
      <c r="J516" s="136" t="s">
        <v>1281</v>
      </c>
    </row>
    <row r="517">
      <c r="B517" s="82"/>
      <c r="C517" s="142" t="b">
        <v>0</v>
      </c>
      <c r="D517" s="143" t="s">
        <v>385</v>
      </c>
      <c r="E517" s="143" t="s">
        <v>372</v>
      </c>
      <c r="F517" s="144">
        <v>45721.0</v>
      </c>
      <c r="G517" s="82"/>
      <c r="H517" s="137">
        <v>86.0</v>
      </c>
      <c r="I517" s="138" t="s">
        <v>1281</v>
      </c>
      <c r="J517" s="138" t="s">
        <v>1281</v>
      </c>
      <c r="K517" s="108"/>
    </row>
    <row r="518">
      <c r="B518" s="82"/>
      <c r="C518" s="142" t="b">
        <v>0</v>
      </c>
      <c r="D518" s="143" t="s">
        <v>386</v>
      </c>
      <c r="E518" s="143" t="s">
        <v>372</v>
      </c>
      <c r="F518" s="144">
        <v>45785.0</v>
      </c>
      <c r="G518" s="82"/>
      <c r="H518" s="137">
        <v>81.0</v>
      </c>
      <c r="I518" s="138" t="s">
        <v>1281</v>
      </c>
      <c r="J518" s="138" t="s">
        <v>1281</v>
      </c>
      <c r="K518" s="108"/>
    </row>
    <row r="519">
      <c r="B519" s="82"/>
      <c r="C519" s="82" t="b">
        <v>0</v>
      </c>
      <c r="D519" s="136" t="s">
        <v>898</v>
      </c>
      <c r="E519" s="82"/>
      <c r="F519" s="82"/>
      <c r="G519" s="82"/>
      <c r="H519" s="137">
        <v>29.0</v>
      </c>
      <c r="I519" s="136" t="s">
        <v>1281</v>
      </c>
      <c r="J519" s="136" t="s">
        <v>1281</v>
      </c>
    </row>
    <row r="520">
      <c r="B520" s="82"/>
      <c r="C520" s="82" t="b">
        <v>0</v>
      </c>
      <c r="D520" s="136" t="s">
        <v>463</v>
      </c>
      <c r="E520" s="136" t="s">
        <v>417</v>
      </c>
      <c r="F520" s="144">
        <v>45746.0</v>
      </c>
      <c r="G520" s="82"/>
      <c r="H520" s="137">
        <v>127.0</v>
      </c>
      <c r="I520" s="138" t="s">
        <v>1281</v>
      </c>
      <c r="J520" s="138" t="s">
        <v>1281</v>
      </c>
    </row>
    <row r="521">
      <c r="B521" s="82"/>
      <c r="C521" s="142" t="b">
        <v>0</v>
      </c>
      <c r="D521" s="143" t="s">
        <v>336</v>
      </c>
      <c r="E521" s="143" t="s">
        <v>981</v>
      </c>
      <c r="F521" s="144">
        <v>45721.0</v>
      </c>
      <c r="G521" s="82"/>
      <c r="H521" s="137">
        <v>124.0</v>
      </c>
      <c r="I521" s="138" t="s">
        <v>1278</v>
      </c>
      <c r="J521" s="138" t="s">
        <v>1281</v>
      </c>
      <c r="K521" s="108"/>
    </row>
    <row r="522">
      <c r="B522" s="82"/>
      <c r="C522" s="82" t="b">
        <v>0</v>
      </c>
      <c r="D522" s="136" t="s">
        <v>899</v>
      </c>
      <c r="E522" s="82"/>
      <c r="F522" s="82"/>
      <c r="G522" s="82"/>
      <c r="H522" s="137">
        <v>94.0</v>
      </c>
      <c r="I522" s="136" t="s">
        <v>1281</v>
      </c>
      <c r="J522" s="136" t="s">
        <v>1281</v>
      </c>
    </row>
    <row r="523">
      <c r="B523" s="82"/>
      <c r="C523" s="82" t="b">
        <v>0</v>
      </c>
      <c r="D523" s="136" t="s">
        <v>464</v>
      </c>
      <c r="E523" s="136" t="s">
        <v>417</v>
      </c>
      <c r="F523" s="144">
        <v>45900.0</v>
      </c>
      <c r="G523" s="82"/>
      <c r="H523" s="145"/>
      <c r="I523" s="138" t="s">
        <v>1281</v>
      </c>
      <c r="J523" s="138" t="s">
        <v>1281</v>
      </c>
    </row>
    <row r="524">
      <c r="B524" s="82"/>
      <c r="C524" s="82" t="b">
        <v>0</v>
      </c>
      <c r="D524" s="136" t="s">
        <v>900</v>
      </c>
      <c r="E524" s="82"/>
      <c r="F524" s="82"/>
      <c r="G524" s="82"/>
      <c r="H524" s="137">
        <v>119.0</v>
      </c>
      <c r="I524" s="136" t="s">
        <v>1281</v>
      </c>
      <c r="J524" s="136" t="s">
        <v>1281</v>
      </c>
    </row>
    <row r="525">
      <c r="B525" s="82"/>
      <c r="C525" s="82" t="b">
        <v>0</v>
      </c>
      <c r="D525" s="136" t="s">
        <v>901</v>
      </c>
      <c r="E525" s="82"/>
      <c r="F525" s="82"/>
      <c r="G525" s="82"/>
      <c r="H525" s="137">
        <v>94.0</v>
      </c>
      <c r="I525" s="136" t="s">
        <v>1281</v>
      </c>
      <c r="J525" s="136" t="s">
        <v>1281</v>
      </c>
    </row>
    <row r="526">
      <c r="B526" s="82"/>
      <c r="C526" s="82" t="b">
        <v>0</v>
      </c>
      <c r="D526" s="136" t="s">
        <v>902</v>
      </c>
      <c r="E526" s="82"/>
      <c r="F526" s="82"/>
      <c r="G526" s="82"/>
      <c r="H526" s="137">
        <v>107.0</v>
      </c>
      <c r="I526" s="136" t="s">
        <v>1281</v>
      </c>
      <c r="J526" s="136" t="s">
        <v>1281</v>
      </c>
    </row>
    <row r="527">
      <c r="B527" s="82"/>
      <c r="C527" s="82" t="b">
        <v>0</v>
      </c>
      <c r="D527" s="136" t="s">
        <v>903</v>
      </c>
      <c r="E527" s="82"/>
      <c r="F527" s="82"/>
      <c r="G527" s="82"/>
      <c r="H527" s="137">
        <v>58.0</v>
      </c>
      <c r="I527" s="136" t="s">
        <v>1281</v>
      </c>
      <c r="J527" s="136" t="s">
        <v>1281</v>
      </c>
    </row>
    <row r="528">
      <c r="B528" s="82"/>
      <c r="C528" s="82" t="b">
        <v>0</v>
      </c>
      <c r="D528" s="142" t="s">
        <v>201</v>
      </c>
      <c r="E528" s="136" t="s">
        <v>163</v>
      </c>
      <c r="F528" s="82"/>
      <c r="G528" s="82"/>
      <c r="H528" s="82"/>
      <c r="I528" s="136" t="s">
        <v>1281</v>
      </c>
      <c r="J528" s="136" t="s">
        <v>1281</v>
      </c>
    </row>
    <row r="529">
      <c r="B529" s="82"/>
      <c r="C529" s="82" t="b">
        <v>0</v>
      </c>
      <c r="D529" s="136" t="s">
        <v>904</v>
      </c>
      <c r="E529" s="82"/>
      <c r="F529" s="82"/>
      <c r="G529" s="82"/>
      <c r="H529" s="137">
        <v>108.0</v>
      </c>
      <c r="I529" s="136" t="s">
        <v>1281</v>
      </c>
      <c r="J529" s="136" t="s">
        <v>1281</v>
      </c>
    </row>
    <row r="530">
      <c r="B530" s="82"/>
      <c r="C530" s="82" t="b">
        <v>0</v>
      </c>
      <c r="D530" s="136" t="s">
        <v>905</v>
      </c>
      <c r="E530" s="82"/>
      <c r="F530" s="82"/>
      <c r="G530" s="82"/>
      <c r="H530" s="137">
        <v>96.0</v>
      </c>
      <c r="I530" s="136" t="s">
        <v>1281</v>
      </c>
      <c r="J530" s="136" t="s">
        <v>1281</v>
      </c>
    </row>
    <row r="531">
      <c r="B531" s="82"/>
      <c r="C531" s="82" t="b">
        <v>0</v>
      </c>
      <c r="D531" s="136" t="s">
        <v>906</v>
      </c>
      <c r="E531" s="82"/>
      <c r="F531" s="82"/>
      <c r="G531" s="82"/>
      <c r="H531" s="137">
        <v>115.0</v>
      </c>
      <c r="I531" s="136" t="s">
        <v>1281</v>
      </c>
      <c r="J531" s="136" t="s">
        <v>1281</v>
      </c>
    </row>
    <row r="532">
      <c r="B532" s="82"/>
      <c r="C532" s="82" t="b">
        <v>0</v>
      </c>
      <c r="D532" s="136" t="s">
        <v>907</v>
      </c>
      <c r="E532" s="82"/>
      <c r="F532" s="82"/>
      <c r="G532" s="82"/>
      <c r="H532" s="137">
        <v>97.0</v>
      </c>
      <c r="I532" s="136" t="s">
        <v>1281</v>
      </c>
      <c r="J532" s="136" t="s">
        <v>1281</v>
      </c>
    </row>
    <row r="533">
      <c r="B533" s="138"/>
      <c r="C533" s="138" t="b">
        <v>0</v>
      </c>
      <c r="D533" s="138" t="s">
        <v>27</v>
      </c>
      <c r="E533" s="138" t="s">
        <v>11</v>
      </c>
      <c r="F533" s="139">
        <v>45356.0</v>
      </c>
      <c r="G533" s="138"/>
      <c r="H533" s="140">
        <v>64.0</v>
      </c>
      <c r="I533" s="138" t="s">
        <v>1278</v>
      </c>
      <c r="J533" s="138" t="s">
        <v>1278</v>
      </c>
      <c r="K533" s="141"/>
      <c r="L533" s="34"/>
      <c r="M533" s="34"/>
    </row>
    <row r="534">
      <c r="B534" s="82"/>
      <c r="C534" s="82" t="b">
        <v>0</v>
      </c>
      <c r="D534" s="136" t="s">
        <v>908</v>
      </c>
      <c r="E534" s="82"/>
      <c r="F534" s="82"/>
      <c r="G534" s="82"/>
      <c r="H534" s="137">
        <v>119.0</v>
      </c>
      <c r="I534" s="136" t="s">
        <v>1281</v>
      </c>
      <c r="J534" s="136" t="s">
        <v>1281</v>
      </c>
    </row>
    <row r="535">
      <c r="B535" s="82"/>
      <c r="C535" s="82" t="b">
        <v>0</v>
      </c>
      <c r="D535" s="136" t="s">
        <v>573</v>
      </c>
      <c r="E535" s="136" t="s">
        <v>533</v>
      </c>
      <c r="F535" s="144">
        <v>45816.0</v>
      </c>
      <c r="G535" s="82"/>
      <c r="H535" s="137">
        <v>106.0</v>
      </c>
      <c r="I535" s="138" t="s">
        <v>1281</v>
      </c>
      <c r="J535" s="138" t="s">
        <v>1281</v>
      </c>
    </row>
    <row r="536">
      <c r="B536" s="82"/>
      <c r="C536" s="82" t="b">
        <v>0</v>
      </c>
      <c r="D536" s="136" t="s">
        <v>909</v>
      </c>
      <c r="E536" s="82"/>
      <c r="F536" s="82"/>
      <c r="G536" s="82"/>
      <c r="H536" s="137">
        <v>95.0</v>
      </c>
      <c r="I536" s="136" t="s">
        <v>1281</v>
      </c>
      <c r="J536" s="136" t="s">
        <v>1281</v>
      </c>
    </row>
    <row r="537">
      <c r="B537" s="82"/>
      <c r="C537" s="82" t="b">
        <v>0</v>
      </c>
      <c r="D537" s="136" t="s">
        <v>574</v>
      </c>
      <c r="E537" s="136" t="s">
        <v>533</v>
      </c>
      <c r="F537" s="144">
        <v>45844.0</v>
      </c>
      <c r="G537" s="82"/>
      <c r="H537" s="137">
        <v>86.0</v>
      </c>
      <c r="I537" s="138" t="s">
        <v>1281</v>
      </c>
      <c r="J537" s="138" t="s">
        <v>1281</v>
      </c>
    </row>
    <row r="538">
      <c r="B538" s="82"/>
      <c r="C538" s="82" t="b">
        <v>0</v>
      </c>
      <c r="D538" s="136" t="s">
        <v>910</v>
      </c>
      <c r="E538" s="82"/>
      <c r="F538" s="82"/>
      <c r="G538" s="82"/>
      <c r="H538" s="137">
        <v>147.0</v>
      </c>
      <c r="I538" s="136" t="s">
        <v>1281</v>
      </c>
      <c r="J538" s="136" t="s">
        <v>1281</v>
      </c>
    </row>
    <row r="539">
      <c r="B539" s="82"/>
      <c r="C539" s="82" t="b">
        <v>0</v>
      </c>
      <c r="D539" s="136" t="s">
        <v>911</v>
      </c>
      <c r="E539" s="82"/>
      <c r="F539" s="82"/>
      <c r="G539" s="82"/>
      <c r="H539" s="137">
        <v>108.0</v>
      </c>
      <c r="I539" s="136" t="s">
        <v>1281</v>
      </c>
      <c r="J539" s="136" t="s">
        <v>1281</v>
      </c>
    </row>
    <row r="540">
      <c r="B540" s="82"/>
      <c r="C540" s="82" t="b">
        <v>0</v>
      </c>
      <c r="D540" s="136" t="s">
        <v>912</v>
      </c>
      <c r="E540" s="82"/>
      <c r="F540" s="82"/>
      <c r="G540" s="82"/>
      <c r="H540" s="137">
        <v>113.0</v>
      </c>
      <c r="I540" s="136" t="s">
        <v>1281</v>
      </c>
      <c r="J540" s="136" t="s">
        <v>1281</v>
      </c>
    </row>
    <row r="541">
      <c r="B541" s="82"/>
      <c r="C541" s="82" t="b">
        <v>0</v>
      </c>
      <c r="D541" s="136" t="s">
        <v>913</v>
      </c>
      <c r="E541" s="82"/>
      <c r="F541" s="82"/>
      <c r="G541" s="82"/>
      <c r="H541" s="137">
        <v>119.0</v>
      </c>
      <c r="I541" s="136" t="s">
        <v>1281</v>
      </c>
      <c r="J541" s="136" t="s">
        <v>1281</v>
      </c>
    </row>
    <row r="542">
      <c r="B542" s="82"/>
      <c r="C542" s="82" t="b">
        <v>0</v>
      </c>
      <c r="D542" s="142" t="s">
        <v>170</v>
      </c>
      <c r="E542" s="136" t="s">
        <v>163</v>
      </c>
      <c r="F542" s="82"/>
      <c r="G542" s="82"/>
      <c r="H542" s="82"/>
      <c r="I542" s="136" t="s">
        <v>1281</v>
      </c>
      <c r="J542" s="136" t="s">
        <v>1281</v>
      </c>
    </row>
    <row r="543">
      <c r="B543" s="82"/>
      <c r="C543" s="82" t="b">
        <v>0</v>
      </c>
      <c r="D543" s="136" t="s">
        <v>914</v>
      </c>
      <c r="E543" s="82"/>
      <c r="F543" s="82"/>
      <c r="G543" s="82"/>
      <c r="H543" s="96"/>
      <c r="I543" s="136" t="s">
        <v>1281</v>
      </c>
      <c r="J543" s="136" t="s">
        <v>1281</v>
      </c>
    </row>
    <row r="544">
      <c r="B544" s="82"/>
      <c r="C544" s="142" t="b">
        <v>0</v>
      </c>
      <c r="D544" s="143" t="s">
        <v>391</v>
      </c>
      <c r="E544" s="143" t="s">
        <v>372</v>
      </c>
      <c r="F544" s="144">
        <v>45356.0</v>
      </c>
      <c r="G544" s="82"/>
      <c r="H544" s="137">
        <v>112.0</v>
      </c>
      <c r="I544" s="138" t="s">
        <v>1281</v>
      </c>
      <c r="J544" s="138" t="s">
        <v>1281</v>
      </c>
      <c r="K544" s="108"/>
    </row>
    <row r="545">
      <c r="B545" s="82"/>
      <c r="C545" s="82" t="b">
        <v>0</v>
      </c>
      <c r="D545" s="136" t="s">
        <v>915</v>
      </c>
      <c r="E545" s="82"/>
      <c r="F545" s="82"/>
      <c r="G545" s="82"/>
      <c r="H545" s="96"/>
      <c r="I545" s="136" t="s">
        <v>1281</v>
      </c>
      <c r="J545" s="136" t="s">
        <v>1281</v>
      </c>
    </row>
    <row r="546">
      <c r="B546" s="82"/>
      <c r="C546" s="82" t="b">
        <v>0</v>
      </c>
      <c r="D546" s="136" t="s">
        <v>916</v>
      </c>
      <c r="E546" s="82"/>
      <c r="F546" s="82"/>
      <c r="G546" s="82"/>
      <c r="H546" s="137">
        <v>120.0</v>
      </c>
      <c r="I546" s="136" t="s">
        <v>1281</v>
      </c>
      <c r="J546" s="136" t="s">
        <v>1281</v>
      </c>
    </row>
    <row r="547">
      <c r="B547" s="82"/>
      <c r="C547" s="142" t="b">
        <v>0</v>
      </c>
      <c r="D547" s="143" t="s">
        <v>290</v>
      </c>
      <c r="E547" s="143" t="s">
        <v>264</v>
      </c>
      <c r="F547" s="144">
        <v>45343.0</v>
      </c>
      <c r="G547" s="82"/>
      <c r="H547" s="137">
        <v>103.0</v>
      </c>
      <c r="I547" s="138" t="s">
        <v>1278</v>
      </c>
      <c r="J547" s="138" t="s">
        <v>1278</v>
      </c>
      <c r="K547" s="108"/>
    </row>
    <row r="548">
      <c r="B548" s="82"/>
      <c r="C548" s="82" t="b">
        <v>0</v>
      </c>
      <c r="D548" s="136" t="s">
        <v>917</v>
      </c>
      <c r="E548" s="82"/>
      <c r="F548" s="82"/>
      <c r="G548" s="82"/>
      <c r="H548" s="137">
        <v>66.0</v>
      </c>
      <c r="I548" s="136" t="s">
        <v>1281</v>
      </c>
      <c r="J548" s="136" t="s">
        <v>1281</v>
      </c>
    </row>
    <row r="549">
      <c r="B549" s="82"/>
      <c r="C549" s="82" t="b">
        <v>0</v>
      </c>
      <c r="D549" s="136" t="s">
        <v>918</v>
      </c>
      <c r="E549" s="82"/>
      <c r="F549" s="82"/>
      <c r="G549" s="82"/>
      <c r="H549" s="96"/>
      <c r="I549" s="136" t="s">
        <v>1281</v>
      </c>
      <c r="J549" s="136" t="s">
        <v>1281</v>
      </c>
    </row>
    <row r="550">
      <c r="B550" s="82"/>
      <c r="C550" s="82" t="b">
        <v>0</v>
      </c>
      <c r="D550" s="136" t="s">
        <v>919</v>
      </c>
      <c r="E550" s="82"/>
      <c r="F550" s="82"/>
      <c r="G550" s="82"/>
      <c r="H550" s="96"/>
      <c r="I550" s="136" t="s">
        <v>1281</v>
      </c>
      <c r="J550" s="136" t="s">
        <v>1281</v>
      </c>
    </row>
    <row r="551">
      <c r="B551" s="82"/>
      <c r="C551" s="82" t="b">
        <v>0</v>
      </c>
      <c r="D551" s="136" t="s">
        <v>920</v>
      </c>
      <c r="E551" s="82"/>
      <c r="F551" s="82"/>
      <c r="G551" s="82"/>
      <c r="H551" s="137">
        <v>109.0</v>
      </c>
      <c r="I551" s="136" t="s">
        <v>1281</v>
      </c>
      <c r="J551" s="136" t="s">
        <v>1281</v>
      </c>
    </row>
    <row r="552">
      <c r="B552" s="82"/>
      <c r="C552" s="82" t="b">
        <v>0</v>
      </c>
      <c r="D552" s="136" t="s">
        <v>921</v>
      </c>
      <c r="E552" s="82"/>
      <c r="F552" s="82"/>
      <c r="G552" s="82"/>
      <c r="H552" s="96"/>
      <c r="I552" s="136" t="s">
        <v>1281</v>
      </c>
      <c r="J552" s="136" t="s">
        <v>1281</v>
      </c>
    </row>
    <row r="553">
      <c r="B553" s="82"/>
      <c r="C553" s="142" t="b">
        <v>0</v>
      </c>
      <c r="D553" s="143" t="s">
        <v>135</v>
      </c>
      <c r="E553" s="143" t="s">
        <v>114</v>
      </c>
      <c r="F553" s="144">
        <v>45356.0</v>
      </c>
      <c r="G553" s="82"/>
      <c r="H553" s="137">
        <v>81.0</v>
      </c>
      <c r="I553" s="138" t="s">
        <v>1278</v>
      </c>
      <c r="J553" s="138" t="s">
        <v>1278</v>
      </c>
      <c r="K553" s="108"/>
    </row>
    <row r="554">
      <c r="B554" s="82"/>
      <c r="C554" s="142" t="b">
        <v>0</v>
      </c>
      <c r="D554" s="143" t="s">
        <v>360</v>
      </c>
      <c r="E554" s="143" t="s">
        <v>981</v>
      </c>
      <c r="F554" s="144">
        <v>45760.0</v>
      </c>
      <c r="G554" s="82"/>
      <c r="H554" s="137">
        <v>113.0</v>
      </c>
      <c r="I554" s="138" t="s">
        <v>1281</v>
      </c>
      <c r="J554" s="138" t="s">
        <v>1281</v>
      </c>
      <c r="K554" s="108"/>
    </row>
    <row r="555">
      <c r="B555" s="82"/>
      <c r="C555" s="82" t="b">
        <v>0</v>
      </c>
      <c r="D555" s="136" t="s">
        <v>922</v>
      </c>
      <c r="E555" s="82"/>
      <c r="F555" s="82"/>
      <c r="G555" s="82"/>
      <c r="H555" s="137">
        <v>94.0</v>
      </c>
      <c r="I555" s="136" t="s">
        <v>1281</v>
      </c>
      <c r="J555" s="136" t="s">
        <v>1281</v>
      </c>
    </row>
    <row r="556">
      <c r="B556" s="82"/>
      <c r="C556" s="82" t="b">
        <v>0</v>
      </c>
      <c r="D556" s="136" t="s">
        <v>923</v>
      </c>
      <c r="E556" s="82"/>
      <c r="F556" s="82"/>
      <c r="G556" s="82"/>
      <c r="H556" s="137">
        <v>130.0</v>
      </c>
      <c r="I556" s="136" t="s">
        <v>1281</v>
      </c>
      <c r="J556" s="136" t="s">
        <v>1281</v>
      </c>
    </row>
    <row r="557">
      <c r="B557" s="82"/>
      <c r="C557" s="82" t="b">
        <v>0</v>
      </c>
      <c r="D557" s="136" t="s">
        <v>924</v>
      </c>
      <c r="E557" s="82"/>
      <c r="F557" s="82"/>
      <c r="G557" s="82"/>
      <c r="H557" s="137">
        <v>141.0</v>
      </c>
      <c r="I557" s="136" t="s">
        <v>1281</v>
      </c>
      <c r="J557" s="136" t="s">
        <v>1281</v>
      </c>
    </row>
    <row r="558">
      <c r="B558" s="82"/>
      <c r="C558" s="142" t="b">
        <v>0</v>
      </c>
      <c r="D558" s="143" t="s">
        <v>243</v>
      </c>
      <c r="E558" s="143" t="s">
        <v>204</v>
      </c>
      <c r="F558" s="144">
        <v>45781.0</v>
      </c>
      <c r="G558" s="82"/>
      <c r="H558" s="137">
        <v>86.0</v>
      </c>
      <c r="I558" s="138" t="s">
        <v>1281</v>
      </c>
      <c r="J558" s="138" t="s">
        <v>1281</v>
      </c>
      <c r="K558" s="108"/>
    </row>
    <row r="559">
      <c r="B559" s="82"/>
      <c r="C559" s="142" t="b">
        <v>0</v>
      </c>
      <c r="D559" s="143" t="s">
        <v>149</v>
      </c>
      <c r="E559" s="143" t="s">
        <v>114</v>
      </c>
      <c r="F559" s="144">
        <v>45721.0</v>
      </c>
      <c r="G559" s="82"/>
      <c r="H559" s="137">
        <v>64.0</v>
      </c>
      <c r="I559" s="138" t="s">
        <v>1278</v>
      </c>
      <c r="J559" s="138" t="s">
        <v>1281</v>
      </c>
      <c r="K559" s="108"/>
    </row>
    <row r="560">
      <c r="B560" s="82"/>
      <c r="C560" s="82" t="b">
        <v>0</v>
      </c>
      <c r="D560" s="136" t="s">
        <v>925</v>
      </c>
      <c r="E560" s="82"/>
      <c r="F560" s="82"/>
      <c r="G560" s="82"/>
      <c r="H560" s="96"/>
      <c r="I560" s="136" t="s">
        <v>1281</v>
      </c>
      <c r="J560" s="136" t="s">
        <v>1281</v>
      </c>
    </row>
    <row r="561">
      <c r="B561" s="82"/>
      <c r="C561" s="142" t="b">
        <v>0</v>
      </c>
      <c r="D561" s="143" t="s">
        <v>361</v>
      </c>
      <c r="E561" s="143" t="s">
        <v>981</v>
      </c>
      <c r="F561" s="144">
        <v>45802.0</v>
      </c>
      <c r="G561" s="82"/>
      <c r="H561" s="137">
        <v>102.0</v>
      </c>
      <c r="I561" s="138" t="s">
        <v>1281</v>
      </c>
      <c r="J561" s="138" t="s">
        <v>1281</v>
      </c>
      <c r="K561" s="108"/>
    </row>
    <row r="562">
      <c r="B562" s="82"/>
      <c r="C562" s="142" t="b">
        <v>0</v>
      </c>
      <c r="D562" s="143" t="s">
        <v>288</v>
      </c>
      <c r="E562" s="143" t="s">
        <v>264</v>
      </c>
      <c r="F562" s="144">
        <v>45721.0</v>
      </c>
      <c r="G562" s="82"/>
      <c r="H562" s="137">
        <v>61.0</v>
      </c>
      <c r="I562" s="138" t="s">
        <v>1278</v>
      </c>
      <c r="J562" s="138" t="s">
        <v>1281</v>
      </c>
      <c r="K562" s="108"/>
    </row>
    <row r="563">
      <c r="B563" s="82"/>
      <c r="C563" s="82" t="b">
        <v>0</v>
      </c>
      <c r="D563" s="136" t="s">
        <v>927</v>
      </c>
      <c r="E563" s="82"/>
      <c r="F563" s="82"/>
      <c r="G563" s="82"/>
      <c r="H563" s="137">
        <v>67.0</v>
      </c>
      <c r="I563" s="136" t="s">
        <v>1281</v>
      </c>
      <c r="J563" s="136" t="s">
        <v>1281</v>
      </c>
    </row>
    <row r="564">
      <c r="B564" s="82"/>
      <c r="C564" s="142" t="b">
        <v>0</v>
      </c>
      <c r="D564" s="143" t="s">
        <v>305</v>
      </c>
      <c r="E564" s="143" t="s">
        <v>264</v>
      </c>
      <c r="F564" s="144">
        <v>45865.0</v>
      </c>
      <c r="G564" s="82"/>
      <c r="H564" s="137">
        <v>72.0</v>
      </c>
      <c r="I564" s="138" t="s">
        <v>1281</v>
      </c>
      <c r="J564" s="138" t="s">
        <v>1281</v>
      </c>
      <c r="K564" s="108"/>
    </row>
    <row r="565">
      <c r="B565" s="82"/>
      <c r="C565" s="82" t="b">
        <v>0</v>
      </c>
      <c r="D565" s="136" t="s">
        <v>928</v>
      </c>
      <c r="E565" s="82"/>
      <c r="F565" s="82"/>
      <c r="G565" s="82"/>
      <c r="H565" s="137">
        <v>99.0</v>
      </c>
      <c r="I565" s="136" t="s">
        <v>1281</v>
      </c>
      <c r="J565" s="136" t="s">
        <v>1281</v>
      </c>
    </row>
    <row r="566">
      <c r="B566" s="82"/>
      <c r="C566" s="82" t="b">
        <v>0</v>
      </c>
      <c r="D566" s="136" t="s">
        <v>929</v>
      </c>
      <c r="E566" s="82"/>
      <c r="F566" s="82"/>
      <c r="G566" s="82"/>
      <c r="H566" s="96"/>
      <c r="I566" s="136" t="s">
        <v>1281</v>
      </c>
      <c r="J566" s="136" t="s">
        <v>1281</v>
      </c>
    </row>
    <row r="567">
      <c r="B567" s="82"/>
      <c r="C567" s="82" t="b">
        <v>0</v>
      </c>
      <c r="D567" s="136" t="s">
        <v>930</v>
      </c>
      <c r="E567" s="82"/>
      <c r="F567" s="82"/>
      <c r="G567" s="82"/>
      <c r="H567" s="137">
        <v>106.0</v>
      </c>
      <c r="I567" s="136" t="s">
        <v>1281</v>
      </c>
      <c r="J567" s="136" t="s">
        <v>1281</v>
      </c>
    </row>
    <row r="568">
      <c r="B568" s="82"/>
      <c r="C568" s="142" t="b">
        <v>0</v>
      </c>
      <c r="D568" s="143" t="s">
        <v>142</v>
      </c>
      <c r="E568" s="143" t="s">
        <v>114</v>
      </c>
      <c r="F568" s="144">
        <v>45343.0</v>
      </c>
      <c r="G568" s="82"/>
      <c r="H568" s="137">
        <v>56.0</v>
      </c>
      <c r="I568" s="138" t="s">
        <v>1278</v>
      </c>
      <c r="J568" s="138" t="s">
        <v>1278</v>
      </c>
      <c r="K568" s="108"/>
    </row>
    <row r="569">
      <c r="B569" s="138"/>
      <c r="C569" s="138" t="b">
        <v>0</v>
      </c>
      <c r="D569" s="138" t="s">
        <v>28</v>
      </c>
      <c r="E569" s="138" t="s">
        <v>11</v>
      </c>
      <c r="F569" s="139">
        <v>45318.0</v>
      </c>
      <c r="G569" s="138"/>
      <c r="H569" s="140"/>
      <c r="I569" s="138" t="s">
        <v>1278</v>
      </c>
      <c r="J569" s="138" t="s">
        <v>1278</v>
      </c>
      <c r="K569" s="141"/>
      <c r="L569" s="34"/>
      <c r="M569" s="34"/>
    </row>
    <row r="570">
      <c r="B570" s="82"/>
      <c r="C570" s="142" t="b">
        <v>0</v>
      </c>
      <c r="D570" s="143" t="s">
        <v>295</v>
      </c>
      <c r="E570" s="143" t="s">
        <v>264</v>
      </c>
      <c r="F570" s="144">
        <v>45518.0</v>
      </c>
      <c r="G570" s="82"/>
      <c r="H570" s="137">
        <v>92.0</v>
      </c>
      <c r="I570" s="138" t="s">
        <v>1278</v>
      </c>
      <c r="J570" s="138" t="s">
        <v>1281</v>
      </c>
      <c r="K570" s="108"/>
    </row>
    <row r="571">
      <c r="B571" s="82"/>
      <c r="C571" s="82" t="b">
        <v>0</v>
      </c>
      <c r="D571" s="143" t="s">
        <v>194</v>
      </c>
      <c r="E571" s="143" t="s">
        <v>163</v>
      </c>
      <c r="F571" s="144">
        <v>45732.0</v>
      </c>
      <c r="G571" s="82"/>
      <c r="H571" s="137">
        <v>133.0</v>
      </c>
      <c r="I571" s="138" t="s">
        <v>1281</v>
      </c>
      <c r="J571" s="138" t="s">
        <v>1281</v>
      </c>
      <c r="K571" s="108"/>
    </row>
    <row r="572">
      <c r="B572" s="82"/>
      <c r="C572" s="82" t="b">
        <v>0</v>
      </c>
      <c r="D572" s="136" t="s">
        <v>931</v>
      </c>
      <c r="E572" s="82"/>
      <c r="F572" s="82"/>
      <c r="G572" s="82"/>
      <c r="H572" s="96"/>
      <c r="I572" s="136" t="s">
        <v>1281</v>
      </c>
      <c r="J572" s="136" t="s">
        <v>1281</v>
      </c>
    </row>
    <row r="573">
      <c r="B573" s="138"/>
      <c r="C573" s="138" t="b">
        <v>0</v>
      </c>
      <c r="D573" s="138" t="s">
        <v>50</v>
      </c>
      <c r="E573" s="138" t="s">
        <v>11</v>
      </c>
      <c r="F573" s="139">
        <v>45721.0</v>
      </c>
      <c r="G573" s="138"/>
      <c r="H573" s="140">
        <v>72.0</v>
      </c>
      <c r="I573" s="138" t="s">
        <v>1278</v>
      </c>
      <c r="J573" s="138" t="s">
        <v>1281</v>
      </c>
      <c r="K573" s="141"/>
      <c r="L573" s="34"/>
      <c r="M573" s="34"/>
    </row>
    <row r="574">
      <c r="B574" s="138"/>
      <c r="C574" s="138" t="b">
        <v>0</v>
      </c>
      <c r="D574" s="138" t="s">
        <v>91</v>
      </c>
      <c r="E574" s="138" t="s">
        <v>68</v>
      </c>
      <c r="F574" s="139">
        <v>45343.0</v>
      </c>
      <c r="G574" s="138"/>
      <c r="H574" s="140">
        <v>111.0</v>
      </c>
      <c r="I574" s="138" t="s">
        <v>1278</v>
      </c>
      <c r="J574" s="138" t="s">
        <v>1278</v>
      </c>
      <c r="K574" s="141"/>
      <c r="L574" s="34"/>
      <c r="M574" s="41"/>
    </row>
    <row r="575">
      <c r="B575" s="82"/>
      <c r="C575" s="142" t="b">
        <v>0</v>
      </c>
      <c r="D575" s="143" t="s">
        <v>195</v>
      </c>
      <c r="E575" s="143" t="s">
        <v>163</v>
      </c>
      <c r="F575" s="144">
        <v>45767.0</v>
      </c>
      <c r="G575" s="82"/>
      <c r="H575" s="137">
        <v>80.0</v>
      </c>
      <c r="I575" s="138" t="s">
        <v>1281</v>
      </c>
      <c r="J575" s="138" t="s">
        <v>1281</v>
      </c>
      <c r="K575" s="108"/>
    </row>
    <row r="576">
      <c r="B576" s="82"/>
      <c r="C576" s="82" t="b">
        <v>0</v>
      </c>
      <c r="D576" s="136" t="s">
        <v>932</v>
      </c>
      <c r="E576" s="82"/>
      <c r="F576" s="82"/>
      <c r="G576" s="82"/>
      <c r="H576" s="96"/>
      <c r="I576" s="136" t="s">
        <v>1281</v>
      </c>
      <c r="J576" s="136" t="s">
        <v>1281</v>
      </c>
    </row>
    <row r="577">
      <c r="B577" s="82"/>
      <c r="C577" s="142" t="b">
        <v>0</v>
      </c>
      <c r="D577" s="143" t="s">
        <v>342</v>
      </c>
      <c r="E577" s="143" t="s">
        <v>981</v>
      </c>
      <c r="F577" s="144">
        <v>45356.0</v>
      </c>
      <c r="G577" s="82"/>
      <c r="H577" s="137">
        <v>91.0</v>
      </c>
      <c r="I577" s="138" t="s">
        <v>1278</v>
      </c>
      <c r="J577" s="138" t="s">
        <v>1278</v>
      </c>
      <c r="K577" s="108"/>
    </row>
    <row r="578">
      <c r="B578" s="82"/>
      <c r="C578" s="142" t="b">
        <v>0</v>
      </c>
      <c r="D578" s="143" t="s">
        <v>283</v>
      </c>
      <c r="E578" s="143" t="s">
        <v>264</v>
      </c>
      <c r="F578" s="144">
        <v>45880.0</v>
      </c>
      <c r="G578" s="82"/>
      <c r="H578" s="137">
        <v>67.0</v>
      </c>
      <c r="I578" s="138" t="s">
        <v>1281</v>
      </c>
      <c r="J578" s="138" t="s">
        <v>1281</v>
      </c>
      <c r="K578" s="108"/>
    </row>
    <row r="579">
      <c r="B579" s="82"/>
      <c r="C579" s="82" t="b">
        <v>0</v>
      </c>
      <c r="D579" s="136" t="s">
        <v>933</v>
      </c>
      <c r="E579" s="82"/>
      <c r="F579" s="82"/>
      <c r="G579" s="82"/>
      <c r="H579" s="137">
        <v>99.0</v>
      </c>
      <c r="I579" s="136" t="s">
        <v>1281</v>
      </c>
      <c r="J579" s="136" t="s">
        <v>1281</v>
      </c>
    </row>
    <row r="580">
      <c r="B580" s="82"/>
      <c r="C580" s="82" t="b">
        <v>0</v>
      </c>
      <c r="D580" s="136" t="s">
        <v>625</v>
      </c>
      <c r="E580" s="136" t="s">
        <v>590</v>
      </c>
      <c r="F580" s="144">
        <v>45921.0</v>
      </c>
      <c r="G580" s="82"/>
      <c r="H580" s="137">
        <v>100.0</v>
      </c>
      <c r="I580" s="138" t="s">
        <v>1281</v>
      </c>
      <c r="J580" s="138" t="s">
        <v>1281</v>
      </c>
    </row>
    <row r="581">
      <c r="B581" s="82"/>
      <c r="C581" s="82" t="b">
        <v>0</v>
      </c>
      <c r="D581" s="136" t="s">
        <v>934</v>
      </c>
      <c r="E581" s="82"/>
      <c r="F581" s="82"/>
      <c r="G581" s="82"/>
      <c r="H581" s="137">
        <v>84.0</v>
      </c>
      <c r="I581" s="136" t="s">
        <v>1281</v>
      </c>
      <c r="J581" s="136" t="s">
        <v>1281</v>
      </c>
    </row>
    <row r="582">
      <c r="B582" s="82"/>
      <c r="C582" s="82" t="b">
        <v>0</v>
      </c>
      <c r="D582" s="136" t="s">
        <v>935</v>
      </c>
      <c r="E582" s="82"/>
      <c r="F582" s="82"/>
      <c r="G582" s="82"/>
      <c r="H582" s="96"/>
      <c r="I582" s="136" t="s">
        <v>1281</v>
      </c>
      <c r="J582" s="136" t="s">
        <v>1281</v>
      </c>
    </row>
    <row r="583">
      <c r="B583" s="82"/>
      <c r="C583" s="82" t="b">
        <v>0</v>
      </c>
      <c r="D583" s="136" t="s">
        <v>936</v>
      </c>
      <c r="E583" s="82"/>
      <c r="F583" s="82"/>
      <c r="G583" s="82"/>
      <c r="H583" s="137">
        <v>75.0</v>
      </c>
      <c r="I583" s="136" t="s">
        <v>1281</v>
      </c>
      <c r="J583" s="136" t="s">
        <v>1281</v>
      </c>
    </row>
    <row r="584">
      <c r="B584" s="138"/>
      <c r="C584" s="82" t="b">
        <v>0</v>
      </c>
      <c r="D584" s="138" t="s">
        <v>119</v>
      </c>
      <c r="E584" s="138" t="s">
        <v>114</v>
      </c>
      <c r="F584" s="139">
        <v>45318.0</v>
      </c>
      <c r="G584" s="138"/>
      <c r="H584" s="140">
        <v>136.0</v>
      </c>
      <c r="I584" s="138" t="s">
        <v>1278</v>
      </c>
      <c r="J584" s="138" t="s">
        <v>1278</v>
      </c>
      <c r="K584" s="141"/>
      <c r="L584" s="34"/>
      <c r="M584" s="34"/>
    </row>
    <row r="585">
      <c r="B585" s="82"/>
      <c r="C585" s="82" t="b">
        <v>0</v>
      </c>
      <c r="D585" s="136" t="s">
        <v>937</v>
      </c>
      <c r="E585" s="82"/>
      <c r="F585" s="82"/>
      <c r="G585" s="82"/>
      <c r="H585" s="96"/>
      <c r="I585" s="136" t="s">
        <v>1281</v>
      </c>
      <c r="J585" s="136" t="s">
        <v>1281</v>
      </c>
    </row>
    <row r="586">
      <c r="B586" s="82"/>
      <c r="C586" s="82" t="b">
        <v>0</v>
      </c>
      <c r="D586" s="136" t="s">
        <v>938</v>
      </c>
      <c r="E586" s="82"/>
      <c r="F586" s="82"/>
      <c r="G586" s="82"/>
      <c r="H586" s="96"/>
      <c r="I586" s="136" t="s">
        <v>1281</v>
      </c>
      <c r="J586" s="136" t="s">
        <v>1281</v>
      </c>
    </row>
    <row r="587">
      <c r="B587" s="138"/>
      <c r="C587" s="82" t="b">
        <v>0</v>
      </c>
      <c r="D587" s="138" t="s">
        <v>1511</v>
      </c>
      <c r="E587" s="138" t="s">
        <v>11</v>
      </c>
      <c r="F587" s="139">
        <v>45356.0</v>
      </c>
      <c r="G587" s="138"/>
      <c r="H587" s="140" t="s">
        <v>1111</v>
      </c>
      <c r="I587" s="138" t="s">
        <v>1278</v>
      </c>
      <c r="J587" s="138" t="s">
        <v>1278</v>
      </c>
      <c r="K587" s="141"/>
      <c r="L587" s="34"/>
      <c r="M587" s="34"/>
    </row>
    <row r="588">
      <c r="B588" s="82"/>
      <c r="C588" s="82" t="b">
        <v>0</v>
      </c>
      <c r="D588" s="136" t="s">
        <v>939</v>
      </c>
      <c r="E588" s="82"/>
      <c r="F588" s="82"/>
      <c r="G588" s="82"/>
      <c r="H588" s="96"/>
      <c r="I588" s="136" t="s">
        <v>1281</v>
      </c>
      <c r="J588" s="136" t="s">
        <v>1281</v>
      </c>
    </row>
    <row r="589">
      <c r="B589" s="82"/>
      <c r="C589" s="82" t="b">
        <v>0</v>
      </c>
      <c r="D589" s="136" t="s">
        <v>940</v>
      </c>
      <c r="E589" s="82"/>
      <c r="F589" s="82"/>
      <c r="G589" s="82"/>
      <c r="H589" s="137">
        <v>85.0</v>
      </c>
      <c r="I589" s="136" t="s">
        <v>1281</v>
      </c>
      <c r="J589" s="136" t="s">
        <v>1281</v>
      </c>
    </row>
    <row r="590">
      <c r="B590" s="82"/>
      <c r="C590" s="82" t="b">
        <v>0</v>
      </c>
      <c r="D590" s="136" t="s">
        <v>941</v>
      </c>
      <c r="E590" s="82"/>
      <c r="F590" s="82"/>
      <c r="G590" s="82"/>
      <c r="H590" s="96"/>
      <c r="I590" s="136" t="s">
        <v>1281</v>
      </c>
      <c r="J590" s="136" t="s">
        <v>1281</v>
      </c>
    </row>
    <row r="591">
      <c r="B591" s="82"/>
      <c r="C591" s="142" t="b">
        <v>0</v>
      </c>
      <c r="D591" s="143" t="s">
        <v>245</v>
      </c>
      <c r="E591" s="143" t="s">
        <v>204</v>
      </c>
      <c r="F591" s="144">
        <v>45802.0</v>
      </c>
      <c r="G591" s="82"/>
      <c r="H591" s="137">
        <v>64.0</v>
      </c>
      <c r="I591" s="138" t="s">
        <v>1281</v>
      </c>
      <c r="J591" s="138" t="s">
        <v>1281</v>
      </c>
      <c r="K591" s="108"/>
    </row>
    <row r="592">
      <c r="B592" s="82"/>
      <c r="C592" s="142" t="b">
        <v>0</v>
      </c>
      <c r="D592" s="143" t="s">
        <v>196</v>
      </c>
      <c r="E592" s="143" t="s">
        <v>163</v>
      </c>
      <c r="F592" s="144">
        <v>45732.0</v>
      </c>
      <c r="G592" s="82"/>
      <c r="H592" s="137">
        <v>95.0</v>
      </c>
      <c r="I592" s="138" t="s">
        <v>1281</v>
      </c>
      <c r="J592" s="138" t="s">
        <v>1281</v>
      </c>
      <c r="K592" s="108"/>
    </row>
    <row r="593">
      <c r="B593" s="82"/>
      <c r="C593" s="82" t="b">
        <v>0</v>
      </c>
      <c r="D593" s="142" t="s">
        <v>178</v>
      </c>
      <c r="E593" s="136" t="s">
        <v>163</v>
      </c>
      <c r="F593" s="82"/>
      <c r="G593" s="82"/>
      <c r="H593" s="82"/>
      <c r="I593" s="136" t="s">
        <v>1281</v>
      </c>
      <c r="J593" s="136" t="s">
        <v>1281</v>
      </c>
    </row>
    <row r="594">
      <c r="B594" s="138"/>
      <c r="C594" s="138" t="b">
        <v>0</v>
      </c>
      <c r="D594" s="138" t="s">
        <v>103</v>
      </c>
      <c r="E594" s="138" t="s">
        <v>68</v>
      </c>
      <c r="F594" s="139">
        <v>45760.0</v>
      </c>
      <c r="G594" s="138"/>
      <c r="H594" s="140">
        <v>95.0</v>
      </c>
      <c r="I594" s="138" t="s">
        <v>1281</v>
      </c>
      <c r="J594" s="138" t="s">
        <v>1281</v>
      </c>
      <c r="K594" s="141"/>
      <c r="L594" s="34"/>
      <c r="M594" s="34"/>
    </row>
    <row r="595">
      <c r="B595" s="82"/>
      <c r="C595" s="142" t="b">
        <v>0</v>
      </c>
      <c r="D595" s="143" t="s">
        <v>219</v>
      </c>
      <c r="E595" s="143" t="s">
        <v>204</v>
      </c>
      <c r="F595" s="144">
        <v>45356.0</v>
      </c>
      <c r="G595" s="82"/>
      <c r="H595" s="137">
        <v>104.0</v>
      </c>
      <c r="I595" s="138" t="s">
        <v>1278</v>
      </c>
      <c r="J595" s="138" t="s">
        <v>1278</v>
      </c>
      <c r="K595" s="108"/>
    </row>
    <row r="596">
      <c r="B596" s="82"/>
      <c r="C596" s="142" t="b">
        <v>0</v>
      </c>
      <c r="D596" s="143" t="s">
        <v>143</v>
      </c>
      <c r="E596" s="143" t="s">
        <v>114</v>
      </c>
      <c r="F596" s="144">
        <v>45351.0</v>
      </c>
      <c r="G596" s="82"/>
      <c r="H596" s="96"/>
      <c r="I596" s="138" t="s">
        <v>1278</v>
      </c>
      <c r="J596" s="138" t="s">
        <v>1278</v>
      </c>
      <c r="K596" s="108"/>
    </row>
    <row r="597">
      <c r="B597" s="82"/>
      <c r="C597" s="142" t="b">
        <v>0</v>
      </c>
      <c r="D597" s="143" t="s">
        <v>343</v>
      </c>
      <c r="E597" s="143" t="s">
        <v>981</v>
      </c>
      <c r="F597" s="144">
        <v>45343.0</v>
      </c>
      <c r="G597" s="82"/>
      <c r="H597" s="137">
        <v>92.0</v>
      </c>
      <c r="I597" s="138" t="s">
        <v>1278</v>
      </c>
      <c r="J597" s="138" t="s">
        <v>1278</v>
      </c>
      <c r="K597" s="108"/>
    </row>
    <row r="598">
      <c r="B598" s="82"/>
      <c r="C598" s="82" t="b">
        <v>0</v>
      </c>
      <c r="D598" s="136" t="s">
        <v>942</v>
      </c>
      <c r="E598" s="82"/>
      <c r="F598" s="82"/>
      <c r="G598" s="82"/>
      <c r="H598" s="137">
        <v>55.0</v>
      </c>
      <c r="I598" s="136" t="s">
        <v>1281</v>
      </c>
      <c r="J598" s="136" t="s">
        <v>1281</v>
      </c>
    </row>
    <row r="599">
      <c r="B599" s="82"/>
      <c r="C599" s="82" t="b">
        <v>0</v>
      </c>
      <c r="D599" s="136" t="s">
        <v>943</v>
      </c>
      <c r="E599" s="82"/>
      <c r="F599" s="82"/>
      <c r="G599" s="82"/>
      <c r="H599" s="137">
        <v>104.0</v>
      </c>
      <c r="I599" s="136" t="s">
        <v>1281</v>
      </c>
      <c r="J599" s="136" t="s">
        <v>1281</v>
      </c>
    </row>
    <row r="600">
      <c r="B600" s="82"/>
      <c r="C600" s="142" t="b">
        <v>0</v>
      </c>
      <c r="D600" s="143" t="s">
        <v>344</v>
      </c>
      <c r="E600" s="143" t="s">
        <v>981</v>
      </c>
      <c r="F600" s="144">
        <v>45343.0</v>
      </c>
      <c r="G600" s="82"/>
      <c r="H600" s="137">
        <v>103.0</v>
      </c>
      <c r="I600" s="138" t="s">
        <v>1278</v>
      </c>
      <c r="J600" s="138" t="s">
        <v>1278</v>
      </c>
      <c r="K600" s="108"/>
    </row>
    <row r="601">
      <c r="B601" s="82"/>
      <c r="C601" s="82" t="b">
        <v>0</v>
      </c>
      <c r="D601" s="136" t="s">
        <v>944</v>
      </c>
      <c r="E601" s="82"/>
      <c r="F601" s="82"/>
      <c r="G601" s="82"/>
      <c r="H601" s="137">
        <v>91.0</v>
      </c>
      <c r="I601" s="136" t="s">
        <v>1281</v>
      </c>
      <c r="J601" s="136" t="s">
        <v>1281</v>
      </c>
    </row>
    <row r="602">
      <c r="B602" s="82"/>
      <c r="C602" s="142" t="b">
        <v>0</v>
      </c>
      <c r="D602" s="143" t="s">
        <v>197</v>
      </c>
      <c r="E602" s="143" t="s">
        <v>163</v>
      </c>
      <c r="F602" s="144">
        <v>45886.0</v>
      </c>
      <c r="G602" s="82"/>
      <c r="H602" s="137">
        <v>123.0</v>
      </c>
      <c r="I602" s="138" t="s">
        <v>1281</v>
      </c>
      <c r="J602" s="138" t="s">
        <v>1281</v>
      </c>
      <c r="K602" s="108"/>
    </row>
    <row r="603">
      <c r="B603" s="82"/>
      <c r="C603" s="142" t="b">
        <v>0</v>
      </c>
      <c r="D603" s="143" t="s">
        <v>150</v>
      </c>
      <c r="E603" s="143" t="s">
        <v>114</v>
      </c>
      <c r="F603" s="144">
        <v>45721.0</v>
      </c>
      <c r="G603" s="82"/>
      <c r="H603" s="137">
        <v>117.0</v>
      </c>
      <c r="I603" s="138" t="s">
        <v>1278</v>
      </c>
      <c r="J603" s="138" t="s">
        <v>1281</v>
      </c>
      <c r="K603" s="108"/>
    </row>
    <row r="604">
      <c r="B604" s="82"/>
      <c r="C604" s="82" t="b">
        <v>0</v>
      </c>
      <c r="D604" s="142" t="s">
        <v>403</v>
      </c>
      <c r="E604" s="136" t="s">
        <v>372</v>
      </c>
      <c r="F604" s="82"/>
      <c r="G604" s="82"/>
      <c r="H604" s="82"/>
      <c r="I604" s="136" t="s">
        <v>1281</v>
      </c>
      <c r="J604" s="136" t="s">
        <v>1281</v>
      </c>
    </row>
    <row r="605">
      <c r="B605" s="82"/>
      <c r="C605" s="82" t="b">
        <v>0</v>
      </c>
      <c r="D605" s="136" t="s">
        <v>500</v>
      </c>
      <c r="E605" s="136" t="s">
        <v>481</v>
      </c>
      <c r="F605" s="144">
        <v>45703.0</v>
      </c>
      <c r="G605" s="82"/>
      <c r="H605" s="137">
        <v>100.0</v>
      </c>
      <c r="I605" s="138" t="s">
        <v>1278</v>
      </c>
      <c r="J605" s="138" t="s">
        <v>1281</v>
      </c>
    </row>
    <row r="606">
      <c r="B606" s="82"/>
      <c r="C606" s="82" t="b">
        <v>0</v>
      </c>
      <c r="D606" s="143" t="s">
        <v>424</v>
      </c>
      <c r="E606" s="143" t="s">
        <v>417</v>
      </c>
      <c r="F606" s="144">
        <v>45701.0</v>
      </c>
      <c r="G606" s="82"/>
      <c r="H606" s="137">
        <v>137.0</v>
      </c>
      <c r="I606" s="138" t="s">
        <v>1278</v>
      </c>
      <c r="J606" s="138" t="s">
        <v>1281</v>
      </c>
      <c r="K606" s="108"/>
    </row>
    <row r="607">
      <c r="B607" s="82"/>
      <c r="C607" s="82" t="b">
        <v>0</v>
      </c>
      <c r="D607" s="136" t="s">
        <v>945</v>
      </c>
      <c r="E607" s="82"/>
      <c r="F607" s="82"/>
      <c r="G607" s="82"/>
      <c r="H607" s="137">
        <v>129.0</v>
      </c>
      <c r="I607" s="136" t="s">
        <v>1281</v>
      </c>
      <c r="J607" s="136" t="s">
        <v>1281</v>
      </c>
    </row>
    <row r="608">
      <c r="B608" s="82"/>
      <c r="C608" s="142" t="b">
        <v>0</v>
      </c>
      <c r="D608" s="143" t="s">
        <v>244</v>
      </c>
      <c r="E608" s="143" t="s">
        <v>204</v>
      </c>
      <c r="F608" s="144">
        <v>45844.0</v>
      </c>
      <c r="G608" s="82"/>
      <c r="H608" s="137">
        <v>114.0</v>
      </c>
      <c r="I608" s="138" t="s">
        <v>1281</v>
      </c>
      <c r="J608" s="138" t="s">
        <v>1281</v>
      </c>
      <c r="K608" s="108"/>
    </row>
    <row r="609">
      <c r="B609" s="82"/>
      <c r="C609" s="143" t="b">
        <v>0</v>
      </c>
      <c r="D609" s="143" t="s">
        <v>291</v>
      </c>
      <c r="E609" s="143" t="s">
        <v>264</v>
      </c>
      <c r="F609" s="144">
        <v>45343.0</v>
      </c>
      <c r="G609" s="82"/>
      <c r="H609" s="137">
        <v>36.0</v>
      </c>
      <c r="I609" s="138" t="s">
        <v>1278</v>
      </c>
      <c r="J609" s="138" t="s">
        <v>1278</v>
      </c>
      <c r="K609" s="108"/>
    </row>
    <row r="610">
      <c r="B610" s="138"/>
      <c r="C610" s="138" t="b">
        <v>0</v>
      </c>
      <c r="D610" s="138" t="s">
        <v>104</v>
      </c>
      <c r="E610" s="138" t="s">
        <v>68</v>
      </c>
      <c r="F610" s="139">
        <v>45721.0</v>
      </c>
      <c r="G610" s="138"/>
      <c r="H610" s="140">
        <v>114.0</v>
      </c>
      <c r="I610" s="138" t="s">
        <v>1278</v>
      </c>
      <c r="J610" s="138" t="s">
        <v>1281</v>
      </c>
      <c r="K610" s="141"/>
      <c r="L610" s="34"/>
      <c r="M610" s="34"/>
    </row>
    <row r="611">
      <c r="B611" s="82"/>
      <c r="C611" s="82"/>
      <c r="D611" s="142" t="s">
        <v>171</v>
      </c>
      <c r="E611" s="136" t="s">
        <v>163</v>
      </c>
      <c r="F611" s="82"/>
      <c r="G611" s="82"/>
      <c r="H611" s="82"/>
      <c r="I611" s="136" t="s">
        <v>1281</v>
      </c>
      <c r="J611" s="136" t="s">
        <v>1281</v>
      </c>
    </row>
  </sheetData>
  <autoFilter ref="$A$8:$M$611">
    <sortState ref="A8:M611">
      <sortCondition ref="B8:B611"/>
      <sortCondition descending="1" ref="C8:C611"/>
      <sortCondition descending="1" ref="H8:H611"/>
    </sortState>
  </autoFilter>
  <mergeCells count="10">
    <mergeCell ref="F5:G5"/>
    <mergeCell ref="F6:G6"/>
    <mergeCell ref="F7:G7"/>
    <mergeCell ref="A4:B4"/>
    <mergeCell ref="C4:D4"/>
    <mergeCell ref="E4:F4"/>
    <mergeCell ref="A5:B5"/>
    <mergeCell ref="C5:D5"/>
    <mergeCell ref="A6:B6"/>
    <mergeCell ref="C6:D6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29.5"/>
    <col customWidth="1" min="3" max="4" width="13.25"/>
    <col customWidth="1" min="5" max="8" width="18.0"/>
    <col customWidth="1" min="9" max="9" width="51.88"/>
  </cols>
  <sheetData>
    <row r="1">
      <c r="B1" s="26">
        <v>2025.0</v>
      </c>
    </row>
    <row r="2">
      <c r="C2" s="147">
        <v>45443.0</v>
      </c>
      <c r="D2" s="147">
        <v>45504.0</v>
      </c>
      <c r="E2" s="27" t="s">
        <v>1512</v>
      </c>
      <c r="F2" s="27" t="s">
        <v>1513</v>
      </c>
      <c r="G2" s="27" t="s">
        <v>1514</v>
      </c>
      <c r="H2" s="27" t="s">
        <v>1515</v>
      </c>
      <c r="I2" s="7" t="s">
        <v>1516</v>
      </c>
      <c r="K2" s="27" t="s">
        <v>1517</v>
      </c>
    </row>
    <row r="3">
      <c r="B3" s="77" t="s">
        <v>957</v>
      </c>
      <c r="C3" s="148">
        <v>2.356E8</v>
      </c>
      <c r="D3" s="148">
        <v>2.368E8</v>
      </c>
      <c r="E3" s="148">
        <v>2.387E8</v>
      </c>
      <c r="F3" s="149">
        <f t="shared" ref="F3:F14" si="1">(C3*0.25)+(D3*0.25)+(E3*0.5)</f>
        <v>237450000</v>
      </c>
      <c r="G3" s="79">
        <f t="array" ref="G3">index(Summary!$A$3:$G$14,match($B3,Summary!$A$3:$A$14,0),3)</f>
        <v>161050000</v>
      </c>
      <c r="H3" s="150">
        <f t="shared" ref="H3:H14" si="2">F3/G3</f>
        <v>1.474386836</v>
      </c>
      <c r="I3" s="7" t="s">
        <v>1518</v>
      </c>
      <c r="K3" s="7">
        <v>1.0</v>
      </c>
      <c r="L3" s="151" t="s">
        <v>372</v>
      </c>
      <c r="O3" s="7" t="s">
        <v>1519</v>
      </c>
    </row>
    <row r="4">
      <c r="B4" s="77" t="s">
        <v>417</v>
      </c>
      <c r="C4" s="148">
        <v>1.743E8</v>
      </c>
      <c r="D4" s="148">
        <v>1.733E8</v>
      </c>
      <c r="E4" s="148">
        <v>1.746E8</v>
      </c>
      <c r="F4" s="149">
        <f t="shared" si="1"/>
        <v>174200000</v>
      </c>
      <c r="G4" s="79">
        <f t="array" ref="G4">index(Summary!$A$3:$G$14,match($B4,Summary!$A$3:$A$14,0),3)</f>
        <v>160000000</v>
      </c>
      <c r="H4" s="150">
        <f t="shared" si="2"/>
        <v>1.08875</v>
      </c>
      <c r="I4" s="7" t="s">
        <v>1520</v>
      </c>
      <c r="K4" s="7">
        <v>2.0</v>
      </c>
      <c r="L4" s="151" t="s">
        <v>11</v>
      </c>
    </row>
    <row r="5">
      <c r="B5" s="77" t="s">
        <v>11</v>
      </c>
      <c r="C5" s="148">
        <v>1.708E8</v>
      </c>
      <c r="D5" s="148">
        <v>1.703E8</v>
      </c>
      <c r="E5" s="148">
        <v>1.541E8</v>
      </c>
      <c r="F5" s="149">
        <f t="shared" si="1"/>
        <v>162325000</v>
      </c>
      <c r="G5" s="79">
        <f t="array" ref="G5">index(Summary!$A$3:$G$14,match($B5,Summary!$A$3:$A$14,0),3)</f>
        <v>163250000</v>
      </c>
      <c r="H5" s="150">
        <f t="shared" si="2"/>
        <v>0.9943338438</v>
      </c>
      <c r="I5" s="7" t="s">
        <v>1111</v>
      </c>
      <c r="K5" s="7">
        <v>3.0</v>
      </c>
      <c r="L5" s="151" t="s">
        <v>68</v>
      </c>
    </row>
    <row r="6">
      <c r="B6" s="77" t="s">
        <v>264</v>
      </c>
      <c r="C6" s="148">
        <v>1.783E8</v>
      </c>
      <c r="D6" s="148">
        <v>1.751E8</v>
      </c>
      <c r="E6" s="148">
        <v>1.839E8</v>
      </c>
      <c r="F6" s="149">
        <f t="shared" si="1"/>
        <v>180300000</v>
      </c>
      <c r="G6" s="79">
        <f t="array" ref="G6">index(Summary!$A$3:$G$14,match($B6,Summary!$A$3:$A$14,0),3)</f>
        <v>157700000</v>
      </c>
      <c r="H6" s="150">
        <f t="shared" si="2"/>
        <v>1.143310082</v>
      </c>
      <c r="I6" s="7" t="s">
        <v>1521</v>
      </c>
      <c r="K6" s="7">
        <v>4.0</v>
      </c>
      <c r="L6" s="151" t="s">
        <v>590</v>
      </c>
    </row>
    <row r="7">
      <c r="B7" s="77" t="s">
        <v>204</v>
      </c>
      <c r="C7" s="148">
        <v>1.884E8</v>
      </c>
      <c r="D7" s="148">
        <v>1.874E8</v>
      </c>
      <c r="E7" s="148">
        <v>1.862E8</v>
      </c>
      <c r="F7" s="149">
        <f t="shared" si="1"/>
        <v>187050000</v>
      </c>
      <c r="G7" s="79">
        <f t="array" ref="G7">index(Summary!$A$3:$G$14,match($B7,Summary!$A$3:$A$14,0),3)</f>
        <v>160000000</v>
      </c>
      <c r="H7" s="150">
        <f t="shared" si="2"/>
        <v>1.1690625</v>
      </c>
      <c r="I7" s="7" t="s">
        <v>1521</v>
      </c>
      <c r="K7" s="7">
        <v>5.0</v>
      </c>
      <c r="L7" s="151" t="s">
        <v>481</v>
      </c>
    </row>
    <row r="8">
      <c r="B8" s="77" t="s">
        <v>320</v>
      </c>
      <c r="C8" s="148">
        <v>1.74E8</v>
      </c>
      <c r="D8" s="148">
        <v>1.738E8</v>
      </c>
      <c r="E8" s="148">
        <v>1.779E8</v>
      </c>
      <c r="F8" s="149">
        <f t="shared" si="1"/>
        <v>175900000</v>
      </c>
      <c r="G8" s="23" t="str">
        <f t="array" ref="G8">index(Summary!$A$3:$G$14,match($B8,Summary!$A$3:$A$14,0),3)</f>
        <v>#N/A</v>
      </c>
      <c r="H8" s="150" t="str">
        <f t="shared" si="2"/>
        <v>#N/A</v>
      </c>
      <c r="I8" s="7" t="s">
        <v>1520</v>
      </c>
      <c r="K8" s="7">
        <v>6.0</v>
      </c>
      <c r="L8" s="151" t="s">
        <v>114</v>
      </c>
    </row>
    <row r="9">
      <c r="B9" s="77" t="s">
        <v>114</v>
      </c>
      <c r="C9" s="148">
        <v>1.742E8</v>
      </c>
      <c r="D9" s="148">
        <v>1.742E8</v>
      </c>
      <c r="E9" s="148">
        <v>1.742E8</v>
      </c>
      <c r="F9" s="149">
        <f t="shared" si="1"/>
        <v>174200000</v>
      </c>
      <c r="G9" s="79">
        <f t="array" ref="G9">index(Summary!$A$3:$G$14,match($B9,Summary!$A$3:$A$14,0),3)</f>
        <v>160500000</v>
      </c>
      <c r="H9" s="150">
        <f t="shared" si="2"/>
        <v>1.085358255</v>
      </c>
      <c r="I9" s="7" t="s">
        <v>1520</v>
      </c>
      <c r="K9" s="7">
        <v>7.0</v>
      </c>
      <c r="L9" s="151" t="s">
        <v>163</v>
      </c>
      <c r="O9" s="7" t="s">
        <v>1519</v>
      </c>
    </row>
    <row r="10">
      <c r="B10" s="77" t="s">
        <v>68</v>
      </c>
      <c r="C10" s="148">
        <v>1.578E8</v>
      </c>
      <c r="D10" s="148">
        <v>1.59E8</v>
      </c>
      <c r="E10" s="148">
        <v>1.58E8</v>
      </c>
      <c r="F10" s="149">
        <f t="shared" si="1"/>
        <v>158200000</v>
      </c>
      <c r="G10" s="79">
        <f t="array" ref="G10">index(Summary!$A$3:$G$14,match($B10,Summary!$A$3:$A$14,0),3)</f>
        <v>160000000</v>
      </c>
      <c r="H10" s="150">
        <f t="shared" si="2"/>
        <v>0.98875</v>
      </c>
      <c r="I10" s="7" t="s">
        <v>1111</v>
      </c>
      <c r="K10" s="7">
        <v>8.0</v>
      </c>
      <c r="L10" s="151" t="s">
        <v>320</v>
      </c>
      <c r="O10" s="7" t="s">
        <v>1519</v>
      </c>
    </row>
    <row r="11">
      <c r="B11" s="77" t="s">
        <v>590</v>
      </c>
      <c r="C11" s="148">
        <v>1.639E8</v>
      </c>
      <c r="D11" s="148">
        <v>1.57E8</v>
      </c>
      <c r="E11" s="148">
        <v>1.58E8</v>
      </c>
      <c r="F11" s="149">
        <f t="shared" si="1"/>
        <v>159225000</v>
      </c>
      <c r="G11" s="79">
        <f t="array" ref="G11">index(Summary!$A$3:$G$14,match($B11,Summary!$A$3:$A$14,0),3)</f>
        <v>160000000</v>
      </c>
      <c r="H11" s="150">
        <f t="shared" si="2"/>
        <v>0.99515625</v>
      </c>
      <c r="I11" s="7" t="s">
        <v>1111</v>
      </c>
      <c r="K11" s="7">
        <v>9.0</v>
      </c>
      <c r="L11" s="151" t="s">
        <v>264</v>
      </c>
    </row>
    <row r="12">
      <c r="B12" s="77" t="s">
        <v>481</v>
      </c>
      <c r="C12" s="148">
        <v>1.888E8</v>
      </c>
      <c r="D12" s="148">
        <v>1.898E8</v>
      </c>
      <c r="E12" s="148">
        <v>1.898E8</v>
      </c>
      <c r="F12" s="149">
        <f t="shared" si="1"/>
        <v>189550000</v>
      </c>
      <c r="G12" s="79">
        <f t="array" ref="G12">index(Summary!$A$3:$G$14,match($B12,Summary!$A$3:$A$14,0),3)</f>
        <v>160000000</v>
      </c>
      <c r="H12" s="150">
        <f t="shared" si="2"/>
        <v>1.1846875</v>
      </c>
      <c r="I12" s="7" t="s">
        <v>1521</v>
      </c>
      <c r="K12" s="7">
        <v>10.0</v>
      </c>
      <c r="L12" s="151" t="s">
        <v>204</v>
      </c>
    </row>
    <row r="13">
      <c r="B13" s="77" t="s">
        <v>163</v>
      </c>
      <c r="C13" s="148">
        <v>1.659E8</v>
      </c>
      <c r="D13" s="148">
        <v>1.67E8</v>
      </c>
      <c r="E13" s="148">
        <v>1.591E8</v>
      </c>
      <c r="F13" s="149">
        <f t="shared" si="1"/>
        <v>162775000</v>
      </c>
      <c r="G13" s="23" t="str">
        <f t="array" ref="G13">index(Summary!$A$3:$G$14,match($B13,Summary!$A$3:$A$14,0),3)</f>
        <v>#N/A</v>
      </c>
      <c r="H13" s="150" t="str">
        <f t="shared" si="2"/>
        <v>#N/A</v>
      </c>
      <c r="I13" s="7" t="s">
        <v>1520</v>
      </c>
      <c r="K13" s="7">
        <v>11.0</v>
      </c>
      <c r="L13" s="151" t="s">
        <v>417</v>
      </c>
    </row>
    <row r="14">
      <c r="B14" s="77" t="s">
        <v>372</v>
      </c>
      <c r="C14" s="148">
        <v>1.558E8</v>
      </c>
      <c r="D14" s="148">
        <v>1.558E8</v>
      </c>
      <c r="E14" s="148">
        <v>1.558E8</v>
      </c>
      <c r="F14" s="149">
        <f t="shared" si="1"/>
        <v>155800000</v>
      </c>
      <c r="G14" s="23" t="str">
        <f t="array" ref="G14">index(Summary!$A$3:$G$14,match($B14,Summary!$A$3:$A$14,0),3)</f>
        <v>#N/A</v>
      </c>
      <c r="H14" s="150" t="str">
        <f t="shared" si="2"/>
        <v>#N/A</v>
      </c>
      <c r="I14" s="7" t="s">
        <v>1111</v>
      </c>
      <c r="K14" s="7">
        <v>12.0</v>
      </c>
      <c r="L14" s="151" t="s">
        <v>533</v>
      </c>
    </row>
    <row r="17">
      <c r="B17" s="26" t="s">
        <v>1522</v>
      </c>
    </row>
    <row r="18">
      <c r="C18" s="27" t="s">
        <v>955</v>
      </c>
      <c r="D18" s="27" t="s">
        <v>1523</v>
      </c>
      <c r="E18" s="27" t="s">
        <v>1524</v>
      </c>
      <c r="F18" s="27" t="s">
        <v>1525</v>
      </c>
      <c r="G18" s="27" t="s">
        <v>1526</v>
      </c>
      <c r="H18" s="27" t="s">
        <v>1527</v>
      </c>
      <c r="I18" s="27" t="s">
        <v>1528</v>
      </c>
      <c r="J18" s="27" t="s">
        <v>1529</v>
      </c>
      <c r="K18" s="27" t="s">
        <v>1530</v>
      </c>
      <c r="L18" s="27" t="s">
        <v>1531</v>
      </c>
      <c r="M18" s="27" t="s">
        <v>1532</v>
      </c>
      <c r="N18" s="27" t="s">
        <v>1533</v>
      </c>
      <c r="O18" s="27" t="s">
        <v>1534</v>
      </c>
      <c r="P18" s="27" t="s">
        <v>1535</v>
      </c>
      <c r="Q18" s="27" t="s">
        <v>1536</v>
      </c>
    </row>
    <row r="19">
      <c r="B19" s="81" t="s">
        <v>533</v>
      </c>
      <c r="C19" s="3">
        <f t="shared" ref="C19:C30" si="3">sum(D19:Q19)</f>
        <v>137</v>
      </c>
      <c r="D19" s="11">
        <v>12.0</v>
      </c>
      <c r="E19" s="11">
        <v>12.0</v>
      </c>
      <c r="F19" s="11">
        <v>12.0</v>
      </c>
      <c r="G19" s="11">
        <v>7.0</v>
      </c>
      <c r="H19" s="11">
        <v>9.0</v>
      </c>
      <c r="I19" s="11">
        <v>8.0</v>
      </c>
      <c r="J19" s="11">
        <v>12.0</v>
      </c>
      <c r="K19" s="11">
        <v>2.0</v>
      </c>
      <c r="L19" s="11">
        <v>12.0</v>
      </c>
      <c r="M19" s="11">
        <v>11.0</v>
      </c>
      <c r="N19" s="11">
        <v>11.0</v>
      </c>
      <c r="O19" s="11">
        <v>5.0</v>
      </c>
      <c r="P19" s="11">
        <v>12.0</v>
      </c>
      <c r="Q19" s="11">
        <v>12.0</v>
      </c>
    </row>
    <row r="20">
      <c r="B20" s="81" t="s">
        <v>417</v>
      </c>
      <c r="C20" s="3">
        <f t="shared" si="3"/>
        <v>128</v>
      </c>
      <c r="D20" s="11">
        <v>10.0</v>
      </c>
      <c r="E20" s="11">
        <v>8.0</v>
      </c>
      <c r="F20" s="11">
        <v>8.0</v>
      </c>
      <c r="G20" s="11">
        <v>11.0</v>
      </c>
      <c r="H20" s="11">
        <v>10.0</v>
      </c>
      <c r="I20" s="11">
        <v>12.0</v>
      </c>
      <c r="J20" s="11">
        <v>6.0</v>
      </c>
      <c r="K20" s="11">
        <v>11.0</v>
      </c>
      <c r="L20" s="11">
        <v>9.0</v>
      </c>
      <c r="M20" s="11">
        <v>9.0</v>
      </c>
      <c r="N20" s="11">
        <v>8.0</v>
      </c>
      <c r="O20" s="11">
        <v>11.0</v>
      </c>
      <c r="P20" s="11">
        <v>8.0</v>
      </c>
      <c r="Q20" s="11">
        <v>7.0</v>
      </c>
    </row>
    <row r="21">
      <c r="B21" s="81" t="s">
        <v>590</v>
      </c>
      <c r="C21" s="3">
        <f t="shared" si="3"/>
        <v>126</v>
      </c>
      <c r="D21" s="11">
        <v>8.0</v>
      </c>
      <c r="E21" s="11">
        <v>7.0</v>
      </c>
      <c r="F21" s="11">
        <v>7.0</v>
      </c>
      <c r="G21" s="11">
        <v>5.0</v>
      </c>
      <c r="H21" s="11">
        <v>12.0</v>
      </c>
      <c r="I21" s="11">
        <v>11.0</v>
      </c>
      <c r="J21" s="11">
        <v>8.0</v>
      </c>
      <c r="K21" s="11">
        <v>12.0</v>
      </c>
      <c r="L21" s="11">
        <v>8.0</v>
      </c>
      <c r="M21" s="11">
        <v>12.0</v>
      </c>
      <c r="N21" s="11">
        <v>4.0</v>
      </c>
      <c r="O21" s="11">
        <v>12.0</v>
      </c>
      <c r="P21" s="11">
        <v>10.0</v>
      </c>
      <c r="Q21" s="11">
        <v>10.0</v>
      </c>
    </row>
    <row r="22">
      <c r="B22" s="77" t="s">
        <v>204</v>
      </c>
      <c r="C22" s="3">
        <f t="shared" si="3"/>
        <v>113</v>
      </c>
      <c r="D22" s="11">
        <v>11.0</v>
      </c>
      <c r="E22" s="11">
        <v>11.0</v>
      </c>
      <c r="F22" s="11">
        <v>11.0</v>
      </c>
      <c r="G22" s="11">
        <v>8.0</v>
      </c>
      <c r="H22" s="11">
        <v>8.0</v>
      </c>
      <c r="I22" s="11">
        <v>7.0</v>
      </c>
      <c r="J22" s="11">
        <v>11.0</v>
      </c>
      <c r="K22" s="11">
        <v>10.0</v>
      </c>
      <c r="L22" s="11">
        <v>7.0</v>
      </c>
      <c r="M22" s="11">
        <v>8.0</v>
      </c>
      <c r="N22" s="11">
        <v>2.0</v>
      </c>
      <c r="O22" s="11">
        <v>10.0</v>
      </c>
      <c r="P22" s="11">
        <v>5.0</v>
      </c>
      <c r="Q22" s="11">
        <v>4.0</v>
      </c>
    </row>
    <row r="23">
      <c r="B23" s="81" t="s">
        <v>264</v>
      </c>
      <c r="C23" s="3">
        <f t="shared" si="3"/>
        <v>105</v>
      </c>
      <c r="D23" s="11">
        <v>9.0</v>
      </c>
      <c r="E23" s="11">
        <v>10.0</v>
      </c>
      <c r="F23" s="11">
        <v>10.0</v>
      </c>
      <c r="G23" s="11">
        <v>10.0</v>
      </c>
      <c r="H23" s="11">
        <v>5.0</v>
      </c>
      <c r="I23" s="11">
        <v>6.0</v>
      </c>
      <c r="J23" s="11">
        <v>9.0</v>
      </c>
      <c r="K23" s="11">
        <v>6.0</v>
      </c>
      <c r="L23" s="11">
        <v>11.0</v>
      </c>
      <c r="M23" s="11">
        <v>5.0</v>
      </c>
      <c r="N23" s="11">
        <v>7.0</v>
      </c>
      <c r="O23" s="11">
        <v>9.0</v>
      </c>
      <c r="P23" s="11">
        <v>3.0</v>
      </c>
      <c r="Q23" s="11">
        <v>5.0</v>
      </c>
    </row>
    <row r="24">
      <c r="B24" s="77" t="s">
        <v>320</v>
      </c>
      <c r="C24" s="3">
        <f t="shared" si="3"/>
        <v>101.5</v>
      </c>
      <c r="D24" s="11">
        <v>7.0</v>
      </c>
      <c r="E24" s="11">
        <v>9.0</v>
      </c>
      <c r="F24" s="11">
        <v>9.0</v>
      </c>
      <c r="G24" s="11">
        <v>2.0</v>
      </c>
      <c r="H24" s="11">
        <v>11.0</v>
      </c>
      <c r="I24" s="11">
        <v>10.0</v>
      </c>
      <c r="J24" s="11">
        <v>10.0</v>
      </c>
      <c r="K24" s="11">
        <v>4.5</v>
      </c>
      <c r="L24" s="11">
        <v>5.0</v>
      </c>
      <c r="M24" s="11">
        <v>4.0</v>
      </c>
      <c r="N24" s="11">
        <v>3.0</v>
      </c>
      <c r="O24" s="11">
        <v>7.0</v>
      </c>
      <c r="P24" s="11">
        <v>9.0</v>
      </c>
      <c r="Q24" s="11">
        <v>11.0</v>
      </c>
    </row>
    <row r="25">
      <c r="B25" s="77" t="s">
        <v>163</v>
      </c>
      <c r="C25" s="3">
        <f t="shared" si="3"/>
        <v>85</v>
      </c>
      <c r="D25" s="11">
        <v>5.0</v>
      </c>
      <c r="E25" s="11">
        <v>6.0</v>
      </c>
      <c r="F25" s="11">
        <v>6.0</v>
      </c>
      <c r="G25" s="11">
        <v>6.0</v>
      </c>
      <c r="H25" s="11">
        <v>2.0</v>
      </c>
      <c r="I25" s="11">
        <v>1.0</v>
      </c>
      <c r="J25" s="11">
        <v>5.0</v>
      </c>
      <c r="K25" s="11">
        <v>9.0</v>
      </c>
      <c r="L25" s="11">
        <v>1.0</v>
      </c>
      <c r="M25" s="11">
        <v>10.0</v>
      </c>
      <c r="N25" s="11">
        <v>9.0</v>
      </c>
      <c r="O25" s="11">
        <v>8.0</v>
      </c>
      <c r="P25" s="11">
        <v>11.0</v>
      </c>
      <c r="Q25" s="11">
        <v>6.0</v>
      </c>
    </row>
    <row r="26">
      <c r="B26" s="77" t="s">
        <v>68</v>
      </c>
      <c r="C26" s="3">
        <f t="shared" si="3"/>
        <v>76</v>
      </c>
      <c r="D26" s="11">
        <v>4.0</v>
      </c>
      <c r="E26" s="11">
        <v>3.5</v>
      </c>
      <c r="F26" s="11">
        <v>5.0</v>
      </c>
      <c r="G26" s="11">
        <v>3.0</v>
      </c>
      <c r="H26" s="11">
        <v>7.0</v>
      </c>
      <c r="I26" s="11">
        <v>9.0</v>
      </c>
      <c r="J26" s="11">
        <v>3.0</v>
      </c>
      <c r="K26" s="11">
        <v>7.5</v>
      </c>
      <c r="L26" s="11">
        <v>2.0</v>
      </c>
      <c r="M26" s="11">
        <v>7.0</v>
      </c>
      <c r="N26" s="11">
        <v>12.0</v>
      </c>
      <c r="O26" s="11">
        <v>4.0</v>
      </c>
      <c r="P26" s="11">
        <v>7.0</v>
      </c>
      <c r="Q26" s="11">
        <v>2.0</v>
      </c>
    </row>
    <row r="27">
      <c r="B27" s="77" t="s">
        <v>11</v>
      </c>
      <c r="C27" s="3">
        <f t="shared" si="3"/>
        <v>71.5</v>
      </c>
      <c r="D27" s="11">
        <v>3.0</v>
      </c>
      <c r="E27" s="11">
        <v>2.0</v>
      </c>
      <c r="F27" s="11">
        <v>2.0</v>
      </c>
      <c r="G27" s="11">
        <v>12.0</v>
      </c>
      <c r="H27" s="11">
        <v>6.0</v>
      </c>
      <c r="I27" s="11">
        <v>3.0</v>
      </c>
      <c r="J27" s="11">
        <v>2.0</v>
      </c>
      <c r="K27" s="11">
        <v>7.5</v>
      </c>
      <c r="L27" s="11">
        <v>4.0</v>
      </c>
      <c r="M27" s="11">
        <v>3.0</v>
      </c>
      <c r="N27" s="11">
        <v>6.0</v>
      </c>
      <c r="O27" s="11">
        <v>6.0</v>
      </c>
      <c r="P27" s="11">
        <v>6.0</v>
      </c>
      <c r="Q27" s="11">
        <v>9.0</v>
      </c>
    </row>
    <row r="28">
      <c r="B28" s="77" t="s">
        <v>114</v>
      </c>
      <c r="C28" s="3">
        <f t="shared" si="3"/>
        <v>67</v>
      </c>
      <c r="D28" s="11">
        <v>2.0</v>
      </c>
      <c r="E28" s="11">
        <v>5.0</v>
      </c>
      <c r="F28" s="11">
        <v>3.0</v>
      </c>
      <c r="G28" s="11">
        <v>1.0</v>
      </c>
      <c r="H28" s="11">
        <v>4.0</v>
      </c>
      <c r="I28" s="11">
        <v>5.0</v>
      </c>
      <c r="J28" s="11">
        <v>7.0</v>
      </c>
      <c r="K28" s="11">
        <v>3.0</v>
      </c>
      <c r="L28" s="11">
        <v>10.0</v>
      </c>
      <c r="M28" s="11">
        <v>2.0</v>
      </c>
      <c r="N28" s="11">
        <v>10.0</v>
      </c>
      <c r="O28" s="11">
        <v>3.0</v>
      </c>
      <c r="P28" s="11">
        <v>4.0</v>
      </c>
      <c r="Q28" s="11">
        <v>8.0</v>
      </c>
    </row>
    <row r="29">
      <c r="B29" s="77" t="s">
        <v>481</v>
      </c>
      <c r="C29" s="3">
        <f t="shared" si="3"/>
        <v>51.5</v>
      </c>
      <c r="D29" s="11">
        <v>6.0</v>
      </c>
      <c r="E29" s="11">
        <v>1.0</v>
      </c>
      <c r="F29" s="11">
        <v>4.0</v>
      </c>
      <c r="G29" s="11">
        <v>9.0</v>
      </c>
      <c r="H29" s="11">
        <v>3.0</v>
      </c>
      <c r="I29" s="11">
        <v>4.0</v>
      </c>
      <c r="J29" s="11">
        <v>1.0</v>
      </c>
      <c r="K29" s="11">
        <v>4.5</v>
      </c>
      <c r="L29" s="11">
        <v>6.0</v>
      </c>
      <c r="M29" s="11">
        <v>1.0</v>
      </c>
      <c r="N29" s="11">
        <v>5.0</v>
      </c>
      <c r="O29" s="11">
        <v>2.0</v>
      </c>
      <c r="P29" s="11">
        <v>2.0</v>
      </c>
      <c r="Q29" s="11">
        <v>3.0</v>
      </c>
    </row>
    <row r="30">
      <c r="B30" s="77" t="s">
        <v>372</v>
      </c>
      <c r="C30" s="3">
        <f t="shared" si="3"/>
        <v>30.5</v>
      </c>
      <c r="D30" s="11">
        <v>1.0</v>
      </c>
      <c r="E30" s="11">
        <v>3.5</v>
      </c>
      <c r="F30" s="11">
        <v>1.0</v>
      </c>
      <c r="G30" s="11">
        <v>4.0</v>
      </c>
      <c r="H30" s="11">
        <v>1.0</v>
      </c>
      <c r="I30" s="11">
        <v>2.0</v>
      </c>
      <c r="J30" s="11">
        <v>4.0</v>
      </c>
      <c r="K30" s="11">
        <v>1.0</v>
      </c>
      <c r="L30" s="11">
        <v>3.0</v>
      </c>
      <c r="M30" s="11">
        <v>6.0</v>
      </c>
      <c r="N30" s="11">
        <v>1.0</v>
      </c>
      <c r="O30" s="11">
        <v>1.0</v>
      </c>
      <c r="P30" s="11">
        <v>1.0</v>
      </c>
      <c r="Q30" s="11">
        <v>1.0</v>
      </c>
    </row>
    <row r="32">
      <c r="B32" s="152" t="s">
        <v>1537</v>
      </c>
    </row>
    <row r="33">
      <c r="C33" s="27" t="s">
        <v>955</v>
      </c>
      <c r="D33" s="27" t="s">
        <v>1523</v>
      </c>
      <c r="E33" s="27" t="s">
        <v>1524</v>
      </c>
      <c r="F33" s="27" t="s">
        <v>1525</v>
      </c>
      <c r="G33" s="27" t="s">
        <v>1526</v>
      </c>
      <c r="H33" s="27" t="s">
        <v>1527</v>
      </c>
      <c r="I33" s="27" t="s">
        <v>1528</v>
      </c>
      <c r="J33" s="27" t="s">
        <v>1529</v>
      </c>
      <c r="K33" s="27" t="s">
        <v>1530</v>
      </c>
      <c r="L33" s="27" t="s">
        <v>1531</v>
      </c>
      <c r="M33" s="27" t="s">
        <v>1532</v>
      </c>
      <c r="N33" s="27" t="s">
        <v>1533</v>
      </c>
      <c r="O33" s="27" t="s">
        <v>1534</v>
      </c>
      <c r="P33" s="27" t="s">
        <v>1535</v>
      </c>
      <c r="Q33" s="27" t="s">
        <v>1536</v>
      </c>
    </row>
    <row r="34">
      <c r="B34" s="81" t="s">
        <v>533</v>
      </c>
      <c r="C34" s="3">
        <f t="shared" ref="C34:C45" si="4">sum(D34:Q34)</f>
        <v>120.5</v>
      </c>
      <c r="D34" s="57">
        <v>12.0</v>
      </c>
      <c r="E34" s="57">
        <v>10.0</v>
      </c>
      <c r="F34" s="57">
        <v>10.0</v>
      </c>
      <c r="G34" s="57">
        <v>6.5</v>
      </c>
      <c r="H34" s="57">
        <v>9.0</v>
      </c>
      <c r="I34" s="57">
        <v>9.0</v>
      </c>
      <c r="J34" s="57">
        <v>8.0</v>
      </c>
      <c r="K34" s="57">
        <v>2.0</v>
      </c>
      <c r="L34" s="57">
        <v>11.0</v>
      </c>
      <c r="M34" s="57">
        <v>12.0</v>
      </c>
      <c r="N34" s="57">
        <v>9.0</v>
      </c>
      <c r="O34" s="57">
        <v>5.0</v>
      </c>
      <c r="P34" s="57">
        <v>10.0</v>
      </c>
      <c r="Q34" s="57">
        <v>7.0</v>
      </c>
    </row>
    <row r="35">
      <c r="B35" s="81" t="s">
        <v>417</v>
      </c>
      <c r="C35" s="3">
        <f t="shared" si="4"/>
        <v>117</v>
      </c>
      <c r="D35" s="57">
        <v>9.0</v>
      </c>
      <c r="E35" s="57">
        <v>7.0</v>
      </c>
      <c r="F35" s="57">
        <v>8.0</v>
      </c>
      <c r="G35" s="57">
        <v>12.0</v>
      </c>
      <c r="H35" s="57">
        <v>10.0</v>
      </c>
      <c r="I35" s="57">
        <v>11.0</v>
      </c>
      <c r="J35" s="57">
        <v>6.0</v>
      </c>
      <c r="K35" s="57">
        <v>7.0</v>
      </c>
      <c r="L35" s="57">
        <v>9.0</v>
      </c>
      <c r="M35" s="57">
        <v>11.0</v>
      </c>
      <c r="N35" s="57">
        <v>6.0</v>
      </c>
      <c r="O35" s="57">
        <v>9.0</v>
      </c>
      <c r="P35" s="57">
        <v>7.0</v>
      </c>
      <c r="Q35" s="57">
        <v>5.0</v>
      </c>
    </row>
    <row r="36">
      <c r="B36" s="81" t="s">
        <v>264</v>
      </c>
      <c r="C36" s="3">
        <f t="shared" si="4"/>
        <v>115.5</v>
      </c>
      <c r="D36" s="57">
        <v>11.0</v>
      </c>
      <c r="E36" s="57">
        <v>12.0</v>
      </c>
      <c r="F36" s="57">
        <v>11.0</v>
      </c>
      <c r="G36" s="57">
        <v>10.0</v>
      </c>
      <c r="H36" s="57">
        <v>4.0</v>
      </c>
      <c r="I36" s="57">
        <v>8.0</v>
      </c>
      <c r="J36" s="57">
        <v>11.0</v>
      </c>
      <c r="K36" s="57">
        <v>4.5</v>
      </c>
      <c r="L36" s="57">
        <v>12.0</v>
      </c>
      <c r="M36" s="57">
        <v>7.0</v>
      </c>
      <c r="N36" s="57">
        <v>8.0</v>
      </c>
      <c r="O36" s="57">
        <v>10.0</v>
      </c>
      <c r="P36" s="57">
        <v>3.0</v>
      </c>
      <c r="Q36" s="57">
        <v>4.0</v>
      </c>
    </row>
    <row r="37">
      <c r="B37" s="81" t="s">
        <v>590</v>
      </c>
      <c r="C37" s="3">
        <f t="shared" si="4"/>
        <v>113</v>
      </c>
      <c r="D37" s="57">
        <v>6.0</v>
      </c>
      <c r="E37" s="57">
        <v>7.0</v>
      </c>
      <c r="F37" s="57">
        <v>5.0</v>
      </c>
      <c r="G37" s="57">
        <v>4.0</v>
      </c>
      <c r="H37" s="57">
        <v>12.0</v>
      </c>
      <c r="I37" s="57">
        <v>12.0</v>
      </c>
      <c r="J37" s="57">
        <v>7.0</v>
      </c>
      <c r="K37" s="57">
        <v>12.0</v>
      </c>
      <c r="L37" s="57">
        <v>7.0</v>
      </c>
      <c r="M37" s="57">
        <v>10.0</v>
      </c>
      <c r="N37" s="57">
        <v>5.0</v>
      </c>
      <c r="O37" s="57">
        <v>12.0</v>
      </c>
      <c r="P37" s="57">
        <v>4.0</v>
      </c>
      <c r="Q37" s="57">
        <v>10.0</v>
      </c>
    </row>
    <row r="38">
      <c r="B38" s="77" t="s">
        <v>320</v>
      </c>
      <c r="C38" s="3">
        <f t="shared" si="4"/>
        <v>97</v>
      </c>
      <c r="D38" s="57">
        <v>4.0</v>
      </c>
      <c r="E38" s="57">
        <v>9.0</v>
      </c>
      <c r="F38" s="57">
        <v>7.0</v>
      </c>
      <c r="G38" s="57">
        <v>2.0</v>
      </c>
      <c r="H38" s="57">
        <v>11.0</v>
      </c>
      <c r="I38" s="57">
        <v>10.0</v>
      </c>
      <c r="J38" s="57">
        <v>12.0</v>
      </c>
      <c r="K38" s="57">
        <v>6.0</v>
      </c>
      <c r="L38" s="57">
        <v>6.0</v>
      </c>
      <c r="M38" s="57">
        <v>2.0</v>
      </c>
      <c r="N38" s="57">
        <v>10.0</v>
      </c>
      <c r="O38" s="57">
        <v>3.0</v>
      </c>
      <c r="P38" s="57">
        <v>6.0</v>
      </c>
      <c r="Q38" s="57">
        <v>9.0</v>
      </c>
    </row>
    <row r="39">
      <c r="B39" s="77" t="s">
        <v>204</v>
      </c>
      <c r="C39" s="3">
        <f t="shared" si="4"/>
        <v>96</v>
      </c>
      <c r="D39" s="57">
        <v>10.0</v>
      </c>
      <c r="E39" s="57">
        <v>11.0</v>
      </c>
      <c r="F39" s="57">
        <v>12.0</v>
      </c>
      <c r="G39" s="57">
        <v>5.0</v>
      </c>
      <c r="H39" s="57">
        <v>5.0</v>
      </c>
      <c r="I39" s="57">
        <v>6.0</v>
      </c>
      <c r="J39" s="57">
        <v>10.0</v>
      </c>
      <c r="K39" s="57">
        <v>9.5</v>
      </c>
      <c r="L39" s="57">
        <v>4.5</v>
      </c>
      <c r="M39" s="57">
        <v>8.0</v>
      </c>
      <c r="N39" s="57">
        <v>1.0</v>
      </c>
      <c r="O39" s="57">
        <v>11.0</v>
      </c>
      <c r="P39" s="57">
        <v>1.0</v>
      </c>
      <c r="Q39" s="57">
        <v>2.0</v>
      </c>
    </row>
    <row r="40">
      <c r="B40" s="77" t="s">
        <v>163</v>
      </c>
      <c r="C40" s="3">
        <f t="shared" si="4"/>
        <v>87.5</v>
      </c>
      <c r="D40" s="57">
        <v>7.0</v>
      </c>
      <c r="E40" s="57">
        <v>3.5</v>
      </c>
      <c r="F40" s="57">
        <v>9.0</v>
      </c>
      <c r="G40" s="57">
        <v>9.0</v>
      </c>
      <c r="H40" s="57">
        <v>6.0</v>
      </c>
      <c r="I40" s="57">
        <v>1.0</v>
      </c>
      <c r="J40" s="57">
        <v>5.0</v>
      </c>
      <c r="K40" s="57">
        <v>3.0</v>
      </c>
      <c r="L40" s="57">
        <v>1.0</v>
      </c>
      <c r="M40" s="57">
        <v>9.0</v>
      </c>
      <c r="N40" s="57">
        <v>4.0</v>
      </c>
      <c r="O40" s="57">
        <v>7.0</v>
      </c>
      <c r="P40" s="57">
        <v>11.0</v>
      </c>
      <c r="Q40" s="57">
        <v>12.0</v>
      </c>
    </row>
    <row r="41">
      <c r="B41" s="77" t="s">
        <v>114</v>
      </c>
      <c r="C41" s="3">
        <f t="shared" si="4"/>
        <v>83.5</v>
      </c>
      <c r="D41" s="57">
        <v>1.0</v>
      </c>
      <c r="E41" s="57">
        <v>5.0</v>
      </c>
      <c r="F41" s="57">
        <v>1.0</v>
      </c>
      <c r="G41" s="57">
        <v>1.0</v>
      </c>
      <c r="H41" s="57">
        <v>7.0</v>
      </c>
      <c r="I41" s="57">
        <v>7.0</v>
      </c>
      <c r="J41" s="57">
        <v>9.0</v>
      </c>
      <c r="K41" s="57">
        <v>4.5</v>
      </c>
      <c r="L41" s="57">
        <v>10.0</v>
      </c>
      <c r="M41" s="57">
        <v>5.0</v>
      </c>
      <c r="N41" s="57">
        <v>11.0</v>
      </c>
      <c r="O41" s="57">
        <v>2.0</v>
      </c>
      <c r="P41" s="57">
        <v>9.0</v>
      </c>
      <c r="Q41" s="57">
        <v>11.0</v>
      </c>
    </row>
    <row r="42">
      <c r="B42" s="77" t="s">
        <v>11</v>
      </c>
      <c r="C42" s="3">
        <f t="shared" si="4"/>
        <v>83.5</v>
      </c>
      <c r="D42" s="57">
        <v>5.0</v>
      </c>
      <c r="E42" s="57">
        <v>2.0</v>
      </c>
      <c r="F42" s="57">
        <v>2.0</v>
      </c>
      <c r="G42" s="57">
        <v>11.0</v>
      </c>
      <c r="H42" s="57">
        <v>8.0</v>
      </c>
      <c r="I42" s="57">
        <v>4.0</v>
      </c>
      <c r="J42" s="57">
        <v>4.0</v>
      </c>
      <c r="K42" s="57">
        <v>11.0</v>
      </c>
      <c r="L42" s="57">
        <v>4.5</v>
      </c>
      <c r="M42" s="57">
        <v>3.0</v>
      </c>
      <c r="N42" s="57">
        <v>7.0</v>
      </c>
      <c r="O42" s="57">
        <v>8.0</v>
      </c>
      <c r="P42" s="57">
        <v>8.0</v>
      </c>
      <c r="Q42" s="57">
        <v>6.0</v>
      </c>
    </row>
    <row r="43">
      <c r="B43" s="77" t="s">
        <v>481</v>
      </c>
      <c r="C43" s="3">
        <f t="shared" si="4"/>
        <v>66.5</v>
      </c>
      <c r="D43" s="57">
        <v>8.0</v>
      </c>
      <c r="E43" s="57">
        <v>7.0</v>
      </c>
      <c r="F43" s="57">
        <v>6.0</v>
      </c>
      <c r="G43" s="57">
        <v>6.5</v>
      </c>
      <c r="H43" s="57">
        <v>3.0</v>
      </c>
      <c r="I43" s="57">
        <v>3.0</v>
      </c>
      <c r="J43" s="57">
        <v>2.0</v>
      </c>
      <c r="K43" s="57">
        <v>8.0</v>
      </c>
      <c r="L43" s="57">
        <v>8.0</v>
      </c>
      <c r="M43" s="57">
        <v>1.0</v>
      </c>
      <c r="N43" s="57">
        <v>3.0</v>
      </c>
      <c r="O43" s="57">
        <v>6.0</v>
      </c>
      <c r="P43" s="57">
        <v>2.0</v>
      </c>
      <c r="Q43" s="57">
        <v>3.0</v>
      </c>
    </row>
    <row r="44">
      <c r="B44" s="77" t="s">
        <v>372</v>
      </c>
      <c r="C44" s="3">
        <f t="shared" si="4"/>
        <v>56.5</v>
      </c>
      <c r="D44" s="57">
        <v>2.0</v>
      </c>
      <c r="E44" s="57">
        <v>3.5</v>
      </c>
      <c r="F44" s="57">
        <v>3.5</v>
      </c>
      <c r="G44" s="57">
        <v>8.0</v>
      </c>
      <c r="H44" s="57">
        <v>2.0</v>
      </c>
      <c r="I44" s="57">
        <v>2.0</v>
      </c>
      <c r="J44" s="57">
        <v>3.0</v>
      </c>
      <c r="K44" s="57">
        <v>1.0</v>
      </c>
      <c r="L44" s="57">
        <v>2.5</v>
      </c>
      <c r="M44" s="57">
        <v>6.0</v>
      </c>
      <c r="N44" s="57">
        <v>2.0</v>
      </c>
      <c r="O44" s="57">
        <v>1.0</v>
      </c>
      <c r="P44" s="57">
        <v>12.0</v>
      </c>
      <c r="Q44" s="57">
        <v>8.0</v>
      </c>
    </row>
    <row r="45">
      <c r="B45" s="77" t="s">
        <v>68</v>
      </c>
      <c r="C45" s="3">
        <f t="shared" si="4"/>
        <v>55.5</v>
      </c>
      <c r="D45" s="57">
        <v>3.0</v>
      </c>
      <c r="E45" s="57">
        <v>1.0</v>
      </c>
      <c r="F45" s="57">
        <v>3.5</v>
      </c>
      <c r="G45" s="57">
        <v>3.0</v>
      </c>
      <c r="H45" s="57">
        <v>1.0</v>
      </c>
      <c r="I45" s="57">
        <v>5.0</v>
      </c>
      <c r="J45" s="57">
        <v>1.0</v>
      </c>
      <c r="K45" s="57">
        <v>9.5</v>
      </c>
      <c r="L45" s="57">
        <v>2.5</v>
      </c>
      <c r="M45" s="57">
        <v>4.0</v>
      </c>
      <c r="N45" s="57">
        <v>12.0</v>
      </c>
      <c r="O45" s="57">
        <v>4.0</v>
      </c>
      <c r="P45" s="57">
        <v>5.0</v>
      </c>
      <c r="Q45" s="57">
        <v>1.0</v>
      </c>
    </row>
    <row r="47">
      <c r="B47" s="26" t="s">
        <v>1538</v>
      </c>
    </row>
    <row r="48">
      <c r="C48" s="27" t="s">
        <v>955</v>
      </c>
      <c r="D48" s="27" t="s">
        <v>1523</v>
      </c>
      <c r="E48" s="27" t="s">
        <v>1524</v>
      </c>
      <c r="F48" s="27" t="s">
        <v>1525</v>
      </c>
      <c r="G48" s="27" t="s">
        <v>1526</v>
      </c>
      <c r="H48" s="27" t="s">
        <v>1527</v>
      </c>
      <c r="I48" s="27" t="s">
        <v>1528</v>
      </c>
      <c r="J48" s="27" t="s">
        <v>1529</v>
      </c>
      <c r="K48" s="27" t="s">
        <v>1530</v>
      </c>
      <c r="L48" s="27" t="s">
        <v>1531</v>
      </c>
      <c r="M48" s="27" t="s">
        <v>1532</v>
      </c>
      <c r="N48" s="27" t="s">
        <v>1533</v>
      </c>
      <c r="O48" s="27" t="s">
        <v>1534</v>
      </c>
      <c r="P48" s="27" t="s">
        <v>1535</v>
      </c>
      <c r="Q48" s="27" t="s">
        <v>1536</v>
      </c>
    </row>
    <row r="49">
      <c r="B49" s="77" t="s">
        <v>533</v>
      </c>
      <c r="C49" s="3">
        <f t="shared" ref="C49:C60" si="5">sum(D49:Q49)</f>
        <v>135</v>
      </c>
      <c r="D49" s="11">
        <v>12.0</v>
      </c>
      <c r="E49" s="11">
        <v>11.0</v>
      </c>
      <c r="F49" s="11">
        <v>12.0</v>
      </c>
      <c r="G49" s="11">
        <v>7.0</v>
      </c>
      <c r="H49" s="11">
        <v>10.0</v>
      </c>
      <c r="I49" s="11">
        <v>9.0</v>
      </c>
      <c r="J49" s="11">
        <v>12.0</v>
      </c>
      <c r="K49" s="11">
        <v>2.0</v>
      </c>
      <c r="L49" s="11">
        <v>12.0</v>
      </c>
      <c r="M49" s="11">
        <v>11.0</v>
      </c>
      <c r="N49" s="11">
        <v>10.0</v>
      </c>
      <c r="O49" s="11">
        <v>5.0</v>
      </c>
      <c r="P49" s="11">
        <v>12.0</v>
      </c>
      <c r="Q49" s="11">
        <v>10.0</v>
      </c>
    </row>
    <row r="50">
      <c r="B50" s="77" t="s">
        <v>417</v>
      </c>
      <c r="C50" s="3">
        <f t="shared" si="5"/>
        <v>122</v>
      </c>
      <c r="D50" s="11">
        <v>10.0</v>
      </c>
      <c r="E50" s="11">
        <v>8.0</v>
      </c>
      <c r="F50" s="11">
        <v>6.0</v>
      </c>
      <c r="G50" s="11">
        <v>11.0</v>
      </c>
      <c r="H50" s="11">
        <v>9.0</v>
      </c>
      <c r="I50" s="11">
        <v>12.0</v>
      </c>
      <c r="J50" s="11">
        <v>5.0</v>
      </c>
      <c r="K50" s="11">
        <v>10.0</v>
      </c>
      <c r="L50" s="11">
        <v>9.0</v>
      </c>
      <c r="M50" s="11">
        <v>10.0</v>
      </c>
      <c r="N50" s="11">
        <v>9.0</v>
      </c>
      <c r="O50" s="11">
        <v>11.0</v>
      </c>
      <c r="P50" s="11">
        <v>8.0</v>
      </c>
      <c r="Q50" s="11">
        <v>4.0</v>
      </c>
    </row>
    <row r="51">
      <c r="B51" s="77" t="s">
        <v>590</v>
      </c>
      <c r="C51" s="3">
        <f t="shared" si="5"/>
        <v>117</v>
      </c>
      <c r="D51" s="11">
        <v>6.0</v>
      </c>
      <c r="E51" s="11">
        <v>7.0</v>
      </c>
      <c r="F51" s="11">
        <v>7.0</v>
      </c>
      <c r="G51" s="11">
        <v>4.0</v>
      </c>
      <c r="H51" s="11">
        <v>12.0</v>
      </c>
      <c r="I51" s="11">
        <v>11.0</v>
      </c>
      <c r="J51" s="11">
        <v>8.0</v>
      </c>
      <c r="K51" s="11">
        <v>11.0</v>
      </c>
      <c r="L51" s="11">
        <v>8.0</v>
      </c>
      <c r="M51" s="11">
        <v>12.0</v>
      </c>
      <c r="N51" s="11">
        <v>5.0</v>
      </c>
      <c r="O51" s="11">
        <v>12.0</v>
      </c>
      <c r="P51" s="11">
        <v>5.0</v>
      </c>
      <c r="Q51" s="11">
        <v>9.0</v>
      </c>
    </row>
    <row r="52">
      <c r="B52" s="77" t="s">
        <v>204</v>
      </c>
      <c r="C52" s="3">
        <f t="shared" si="5"/>
        <v>114</v>
      </c>
      <c r="D52" s="11">
        <v>11.0</v>
      </c>
      <c r="E52" s="11">
        <v>12.0</v>
      </c>
      <c r="F52" s="11">
        <v>11.0</v>
      </c>
      <c r="G52" s="11">
        <v>8.0</v>
      </c>
      <c r="H52" s="11">
        <v>8.0</v>
      </c>
      <c r="I52" s="11">
        <v>8.0</v>
      </c>
      <c r="J52" s="11">
        <v>11.0</v>
      </c>
      <c r="K52" s="11">
        <v>12.0</v>
      </c>
      <c r="L52" s="11">
        <v>5.0</v>
      </c>
      <c r="M52" s="11">
        <v>9.0</v>
      </c>
      <c r="N52" s="11">
        <v>2.0</v>
      </c>
      <c r="O52" s="11">
        <v>10.0</v>
      </c>
      <c r="P52" s="11">
        <v>4.0</v>
      </c>
      <c r="Q52" s="11">
        <v>3.0</v>
      </c>
    </row>
    <row r="53">
      <c r="B53" s="77" t="s">
        <v>264</v>
      </c>
      <c r="C53" s="3">
        <f t="shared" si="5"/>
        <v>106.5</v>
      </c>
      <c r="D53" s="11">
        <v>9.0</v>
      </c>
      <c r="E53" s="11">
        <v>10.0</v>
      </c>
      <c r="F53" s="11">
        <v>10.0</v>
      </c>
      <c r="G53" s="11">
        <v>10.0</v>
      </c>
      <c r="H53" s="11">
        <v>6.0</v>
      </c>
      <c r="I53" s="11">
        <v>7.0</v>
      </c>
      <c r="J53" s="11">
        <v>10.0</v>
      </c>
      <c r="K53" s="11">
        <v>4.0</v>
      </c>
      <c r="L53" s="11">
        <v>11.0</v>
      </c>
      <c r="M53" s="11">
        <v>6.5</v>
      </c>
      <c r="N53" s="11">
        <v>6.0</v>
      </c>
      <c r="O53" s="11">
        <v>9.0</v>
      </c>
      <c r="P53" s="11">
        <v>3.0</v>
      </c>
      <c r="Q53" s="11">
        <v>5.0</v>
      </c>
    </row>
    <row r="54">
      <c r="B54" s="77" t="s">
        <v>320</v>
      </c>
      <c r="C54" s="3">
        <f t="shared" si="5"/>
        <v>106.5</v>
      </c>
      <c r="D54" s="11">
        <v>7.0</v>
      </c>
      <c r="E54" s="11">
        <v>9.0</v>
      </c>
      <c r="F54" s="11">
        <v>9.0</v>
      </c>
      <c r="G54" s="11">
        <v>3.0</v>
      </c>
      <c r="H54" s="11">
        <v>11.0</v>
      </c>
      <c r="I54" s="11">
        <v>10.0</v>
      </c>
      <c r="J54" s="11">
        <v>9.0</v>
      </c>
      <c r="K54" s="11">
        <v>6.5</v>
      </c>
      <c r="L54" s="11">
        <v>6.0</v>
      </c>
      <c r="M54" s="11">
        <v>2.0</v>
      </c>
      <c r="N54" s="11">
        <v>8.0</v>
      </c>
      <c r="O54" s="11">
        <v>6.0</v>
      </c>
      <c r="P54" s="11">
        <v>9.0</v>
      </c>
      <c r="Q54" s="11">
        <v>11.0</v>
      </c>
    </row>
    <row r="55">
      <c r="B55" s="77" t="s">
        <v>11</v>
      </c>
      <c r="C55" s="3">
        <f t="shared" si="5"/>
        <v>75.5</v>
      </c>
      <c r="D55" s="11">
        <v>4.0</v>
      </c>
      <c r="E55" s="11">
        <v>1.5</v>
      </c>
      <c r="F55" s="11">
        <v>1.0</v>
      </c>
      <c r="G55" s="11">
        <v>12.0</v>
      </c>
      <c r="H55" s="11">
        <v>7.0</v>
      </c>
      <c r="I55" s="11">
        <v>2.0</v>
      </c>
      <c r="J55" s="11">
        <v>3.0</v>
      </c>
      <c r="K55" s="11">
        <v>8.0</v>
      </c>
      <c r="L55" s="11">
        <v>4.0</v>
      </c>
      <c r="M55" s="11">
        <v>4.0</v>
      </c>
      <c r="N55" s="11">
        <v>7.0</v>
      </c>
      <c r="O55" s="11">
        <v>8.0</v>
      </c>
      <c r="P55" s="11">
        <v>6.0</v>
      </c>
      <c r="Q55" s="11">
        <v>8.0</v>
      </c>
    </row>
    <row r="56">
      <c r="B56" s="77" t="s">
        <v>163</v>
      </c>
      <c r="C56" s="3">
        <f t="shared" si="5"/>
        <v>75.5</v>
      </c>
      <c r="D56" s="11">
        <v>5.0</v>
      </c>
      <c r="E56" s="11">
        <v>6.0</v>
      </c>
      <c r="F56" s="11">
        <v>8.0</v>
      </c>
      <c r="G56" s="11">
        <v>6.0</v>
      </c>
      <c r="H56" s="11">
        <v>1.0</v>
      </c>
      <c r="I56" s="11">
        <v>1.0</v>
      </c>
      <c r="J56" s="11">
        <v>4.0</v>
      </c>
      <c r="K56" s="11">
        <v>6.5</v>
      </c>
      <c r="L56" s="11">
        <v>1.0</v>
      </c>
      <c r="M56" s="11">
        <v>8.0</v>
      </c>
      <c r="N56" s="11">
        <v>4.0</v>
      </c>
      <c r="O56" s="11">
        <v>7.0</v>
      </c>
      <c r="P56" s="11">
        <v>11.0</v>
      </c>
      <c r="Q56" s="11">
        <v>7.0</v>
      </c>
    </row>
    <row r="57">
      <c r="B57" s="77" t="s">
        <v>114</v>
      </c>
      <c r="C57" s="3">
        <f t="shared" si="5"/>
        <v>73</v>
      </c>
      <c r="D57" s="11">
        <v>1.0</v>
      </c>
      <c r="E57" s="11">
        <v>4.0</v>
      </c>
      <c r="F57" s="11">
        <v>2.0</v>
      </c>
      <c r="G57" s="11">
        <v>1.0</v>
      </c>
      <c r="H57" s="11">
        <v>3.0</v>
      </c>
      <c r="I57" s="11">
        <v>4.0</v>
      </c>
      <c r="J57" s="11">
        <v>7.0</v>
      </c>
      <c r="K57" s="11">
        <v>3.0</v>
      </c>
      <c r="L57" s="11">
        <v>10.0</v>
      </c>
      <c r="M57" s="11">
        <v>3.0</v>
      </c>
      <c r="N57" s="11">
        <v>11.0</v>
      </c>
      <c r="O57" s="11">
        <v>2.0</v>
      </c>
      <c r="P57" s="11">
        <v>10.0</v>
      </c>
      <c r="Q57" s="11">
        <v>12.0</v>
      </c>
    </row>
    <row r="58">
      <c r="B58" s="77" t="s">
        <v>481</v>
      </c>
      <c r="C58" s="3">
        <f t="shared" si="5"/>
        <v>59</v>
      </c>
      <c r="D58" s="11">
        <v>8.0</v>
      </c>
      <c r="E58" s="11">
        <v>3.0</v>
      </c>
      <c r="F58" s="11">
        <v>5.0</v>
      </c>
      <c r="G58" s="11">
        <v>9.0</v>
      </c>
      <c r="H58" s="11">
        <v>5.0</v>
      </c>
      <c r="I58" s="11">
        <v>3.0</v>
      </c>
      <c r="J58" s="11">
        <v>2.0</v>
      </c>
      <c r="K58" s="11">
        <v>5.0</v>
      </c>
      <c r="L58" s="11">
        <v>7.0</v>
      </c>
      <c r="M58" s="11">
        <v>1.0</v>
      </c>
      <c r="N58" s="11">
        <v>3.0</v>
      </c>
      <c r="O58" s="11">
        <v>4.0</v>
      </c>
      <c r="P58" s="11">
        <v>2.0</v>
      </c>
      <c r="Q58" s="11">
        <v>2.0</v>
      </c>
    </row>
    <row r="59">
      <c r="B59" s="77" t="s">
        <v>68</v>
      </c>
      <c r="C59" s="3">
        <f t="shared" si="5"/>
        <v>57.5</v>
      </c>
      <c r="D59" s="11">
        <v>3.0</v>
      </c>
      <c r="E59" s="11">
        <v>1.5</v>
      </c>
      <c r="F59" s="11">
        <v>3.0</v>
      </c>
      <c r="G59" s="11">
        <v>2.0</v>
      </c>
      <c r="H59" s="11">
        <v>2.0</v>
      </c>
      <c r="I59" s="11">
        <v>6.0</v>
      </c>
      <c r="J59" s="11">
        <v>1.0</v>
      </c>
      <c r="K59" s="11">
        <v>9.0</v>
      </c>
      <c r="L59" s="11">
        <v>2.0</v>
      </c>
      <c r="M59" s="11">
        <v>5.0</v>
      </c>
      <c r="N59" s="11">
        <v>12.0</v>
      </c>
      <c r="O59" s="11">
        <v>3.0</v>
      </c>
      <c r="P59" s="11">
        <v>7.0</v>
      </c>
      <c r="Q59" s="11">
        <v>1.0</v>
      </c>
    </row>
    <row r="60">
      <c r="B60" s="77" t="s">
        <v>372</v>
      </c>
      <c r="C60" s="3">
        <f t="shared" si="5"/>
        <v>50.5</v>
      </c>
      <c r="D60" s="11">
        <v>2.0</v>
      </c>
      <c r="E60" s="11">
        <v>5.0</v>
      </c>
      <c r="F60" s="11">
        <v>4.0</v>
      </c>
      <c r="G60" s="11">
        <v>5.0</v>
      </c>
      <c r="H60" s="11">
        <v>4.0</v>
      </c>
      <c r="I60" s="11">
        <v>5.0</v>
      </c>
      <c r="J60" s="11">
        <v>6.0</v>
      </c>
      <c r="K60" s="11">
        <v>1.0</v>
      </c>
      <c r="L60" s="11">
        <v>3.0</v>
      </c>
      <c r="M60" s="11">
        <v>6.5</v>
      </c>
      <c r="N60" s="11">
        <v>1.0</v>
      </c>
      <c r="O60" s="11">
        <v>1.0</v>
      </c>
      <c r="P60" s="11">
        <v>1.0</v>
      </c>
      <c r="Q60" s="11">
        <v>6.0</v>
      </c>
    </row>
  </sheetData>
  <autoFilter ref="$B$2:$I$14"/>
  <mergeCells count="17">
    <mergeCell ref="B1:H1"/>
    <mergeCell ref="K2:N2"/>
    <mergeCell ref="L3:N3"/>
    <mergeCell ref="L4:N4"/>
    <mergeCell ref="L5:N5"/>
    <mergeCell ref="L6:N6"/>
    <mergeCell ref="L7:N7"/>
    <mergeCell ref="B17:Q17"/>
    <mergeCell ref="B32:Q32"/>
    <mergeCell ref="B47:Q47"/>
    <mergeCell ref="L8:N8"/>
    <mergeCell ref="L9:N9"/>
    <mergeCell ref="L10:N10"/>
    <mergeCell ref="L11:N11"/>
    <mergeCell ref="L12:N12"/>
    <mergeCell ref="L13:N13"/>
    <mergeCell ref="L14:N14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3" width="14.38"/>
    <col customWidth="1" min="9" max="9" width="16.38"/>
    <col customWidth="1" min="10" max="20" width="16.63"/>
  </cols>
  <sheetData>
    <row r="1">
      <c r="A1" s="7" t="s">
        <v>1539</v>
      </c>
      <c r="I1" s="137"/>
      <c r="U1" s="82"/>
      <c r="V1" s="82"/>
      <c r="W1" s="82"/>
      <c r="X1" s="82"/>
      <c r="Y1" s="82"/>
      <c r="Z1" s="82"/>
    </row>
    <row r="2">
      <c r="A2" s="11" t="s">
        <v>1116</v>
      </c>
      <c r="B2" s="11" t="s">
        <v>1117</v>
      </c>
      <c r="C2" s="11" t="s">
        <v>6</v>
      </c>
      <c r="D2" s="7" t="s">
        <v>1118</v>
      </c>
      <c r="E2" s="7" t="s">
        <v>1119</v>
      </c>
      <c r="G2" s="11" t="s">
        <v>1123</v>
      </c>
      <c r="H2" s="11" t="s">
        <v>1124</v>
      </c>
      <c r="I2" s="153" t="s">
        <v>1540</v>
      </c>
      <c r="J2" s="153" t="s">
        <v>1130</v>
      </c>
      <c r="K2" s="153" t="s">
        <v>1541</v>
      </c>
      <c r="L2" s="153" t="s">
        <v>1128</v>
      </c>
      <c r="M2" s="153" t="s">
        <v>1138</v>
      </c>
      <c r="N2" s="153" t="s">
        <v>1153</v>
      </c>
      <c r="O2" s="153" t="s">
        <v>1542</v>
      </c>
      <c r="P2" s="153" t="s">
        <v>1154</v>
      </c>
      <c r="Q2" s="153" t="s">
        <v>1543</v>
      </c>
      <c r="R2" s="153" t="s">
        <v>1544</v>
      </c>
      <c r="S2" s="153" t="s">
        <v>1155</v>
      </c>
      <c r="T2" s="153" t="s">
        <v>1156</v>
      </c>
      <c r="U2" s="82"/>
      <c r="V2" s="82"/>
      <c r="W2" s="82"/>
      <c r="X2" s="82"/>
      <c r="Y2" s="82"/>
      <c r="Z2" s="82"/>
    </row>
    <row r="3">
      <c r="A3" s="83">
        <v>1.0</v>
      </c>
      <c r="B3" s="84">
        <v>5000000.0</v>
      </c>
      <c r="C3" s="83">
        <v>2.0</v>
      </c>
      <c r="D3" s="83" t="s">
        <v>1120</v>
      </c>
      <c r="E3" s="83">
        <v>3.0</v>
      </c>
      <c r="G3" s="90">
        <v>1.0</v>
      </c>
      <c r="H3" s="90" t="s">
        <v>1120</v>
      </c>
      <c r="I3" s="91" t="s">
        <v>599</v>
      </c>
      <c r="J3" s="91" t="s">
        <v>20</v>
      </c>
      <c r="K3" s="91" t="s">
        <v>1174</v>
      </c>
      <c r="L3" s="91" t="s">
        <v>1545</v>
      </c>
      <c r="M3" s="154" t="s">
        <v>1546</v>
      </c>
      <c r="N3" s="91" t="s">
        <v>128</v>
      </c>
      <c r="O3" s="154" t="s">
        <v>1547</v>
      </c>
      <c r="P3" s="154" t="s">
        <v>1548</v>
      </c>
      <c r="Q3" s="155" t="s">
        <v>1174</v>
      </c>
      <c r="R3" s="154" t="s">
        <v>1548</v>
      </c>
      <c r="S3" s="91" t="s">
        <v>215</v>
      </c>
      <c r="T3" s="91" t="s">
        <v>1549</v>
      </c>
      <c r="U3" s="82"/>
      <c r="V3" s="82"/>
      <c r="W3" s="82"/>
      <c r="X3" s="82"/>
      <c r="Y3" s="82"/>
      <c r="Z3" s="82"/>
    </row>
    <row r="4">
      <c r="A4" s="88">
        <f t="shared" ref="A4:A13" si="1">A3+1</f>
        <v>2</v>
      </c>
      <c r="B4" s="84">
        <v>5000000.0</v>
      </c>
      <c r="C4" s="83">
        <v>1.0</v>
      </c>
      <c r="D4" s="83" t="s">
        <v>1122</v>
      </c>
      <c r="E4" s="83">
        <v>3.0</v>
      </c>
      <c r="G4" s="90">
        <v>1.0</v>
      </c>
      <c r="H4" s="90" t="s">
        <v>1120</v>
      </c>
      <c r="I4" s="91" t="s">
        <v>600</v>
      </c>
      <c r="J4" s="91" t="s">
        <v>1174</v>
      </c>
      <c r="K4" s="91" t="s">
        <v>1174</v>
      </c>
      <c r="L4" s="91" t="s">
        <v>1198</v>
      </c>
      <c r="M4" s="155" t="s">
        <v>1174</v>
      </c>
      <c r="N4" s="155" t="s">
        <v>1174</v>
      </c>
      <c r="O4" s="155" t="s">
        <v>1174</v>
      </c>
      <c r="P4" s="155" t="s">
        <v>1174</v>
      </c>
      <c r="Q4" s="155" t="s">
        <v>1174</v>
      </c>
      <c r="R4" s="155" t="s">
        <v>1174</v>
      </c>
      <c r="S4" s="91" t="s">
        <v>1550</v>
      </c>
      <c r="T4" s="155" t="s">
        <v>1174</v>
      </c>
      <c r="U4" s="82"/>
      <c r="V4" s="82"/>
      <c r="W4" s="82"/>
      <c r="X4" s="82"/>
      <c r="Y4" s="82"/>
      <c r="Z4" s="82"/>
    </row>
    <row r="5">
      <c r="A5" s="88">
        <f t="shared" si="1"/>
        <v>3</v>
      </c>
      <c r="B5" s="84">
        <v>4000000.0</v>
      </c>
      <c r="C5" s="83">
        <v>2.0</v>
      </c>
      <c r="D5" s="83" t="s">
        <v>1120</v>
      </c>
      <c r="E5" s="83">
        <v>3.0</v>
      </c>
      <c r="G5" s="93">
        <v>2.0</v>
      </c>
      <c r="H5" s="90" t="s">
        <v>1122</v>
      </c>
      <c r="I5" s="91" t="s">
        <v>456</v>
      </c>
      <c r="J5" s="91" t="s">
        <v>1174</v>
      </c>
      <c r="K5" s="91" t="s">
        <v>1174</v>
      </c>
      <c r="L5" s="91" t="s">
        <v>1174</v>
      </c>
      <c r="M5" s="155" t="s">
        <v>1174</v>
      </c>
      <c r="N5" s="155" t="s">
        <v>126</v>
      </c>
      <c r="O5" s="155" t="s">
        <v>1174</v>
      </c>
      <c r="P5" s="155" t="s">
        <v>1174</v>
      </c>
      <c r="Q5" s="155" t="s">
        <v>1174</v>
      </c>
      <c r="R5" s="155" t="s">
        <v>1174</v>
      </c>
      <c r="S5" s="155" t="s">
        <v>1174</v>
      </c>
      <c r="T5" s="91" t="s">
        <v>426</v>
      </c>
      <c r="U5" s="82"/>
      <c r="V5" s="82"/>
      <c r="W5" s="82"/>
      <c r="X5" s="82"/>
      <c r="Y5" s="82"/>
      <c r="Z5" s="82"/>
    </row>
    <row r="6">
      <c r="A6" s="88">
        <f t="shared" si="1"/>
        <v>4</v>
      </c>
      <c r="B6" s="84">
        <v>4000000.0</v>
      </c>
      <c r="C6" s="83">
        <v>1.0</v>
      </c>
      <c r="D6" s="83" t="s">
        <v>1122</v>
      </c>
      <c r="E6" s="83">
        <v>3.0</v>
      </c>
      <c r="G6" s="93">
        <v>2.0</v>
      </c>
      <c r="H6" s="90" t="s">
        <v>1122</v>
      </c>
      <c r="I6" s="91" t="s">
        <v>1551</v>
      </c>
      <c r="J6" s="155" t="s">
        <v>1174</v>
      </c>
      <c r="K6" s="155" t="s">
        <v>1174</v>
      </c>
      <c r="L6" s="155" t="s">
        <v>1174</v>
      </c>
      <c r="M6" s="155" t="s">
        <v>1174</v>
      </c>
      <c r="N6" s="155" t="s">
        <v>1174</v>
      </c>
      <c r="O6" s="155" t="s">
        <v>1174</v>
      </c>
      <c r="P6" s="155" t="s">
        <v>1174</v>
      </c>
      <c r="Q6" s="155" t="s">
        <v>1174</v>
      </c>
      <c r="R6" s="155" t="s">
        <v>1174</v>
      </c>
      <c r="S6" s="155" t="s">
        <v>1174</v>
      </c>
      <c r="T6" s="155" t="s">
        <v>1174</v>
      </c>
      <c r="U6" s="82"/>
      <c r="V6" s="82"/>
      <c r="W6" s="82"/>
      <c r="X6" s="82"/>
      <c r="Y6" s="82"/>
      <c r="Z6" s="82"/>
    </row>
    <row r="7">
      <c r="A7" s="88">
        <f t="shared" si="1"/>
        <v>5</v>
      </c>
      <c r="B7" s="84">
        <v>3000000.0</v>
      </c>
      <c r="C7" s="83">
        <v>2.0</v>
      </c>
      <c r="D7" s="83" t="s">
        <v>1120</v>
      </c>
      <c r="E7" s="83">
        <v>3.0</v>
      </c>
      <c r="G7" s="93">
        <v>3.0</v>
      </c>
      <c r="H7" s="90" t="s">
        <v>1120</v>
      </c>
      <c r="I7" s="155" t="s">
        <v>1174</v>
      </c>
      <c r="J7" s="155" t="s">
        <v>1174</v>
      </c>
      <c r="K7" s="155" t="s">
        <v>1174</v>
      </c>
      <c r="L7" s="155" t="s">
        <v>1174</v>
      </c>
      <c r="M7" s="155" t="s">
        <v>1174</v>
      </c>
      <c r="N7" s="155" t="s">
        <v>131</v>
      </c>
      <c r="O7" s="155" t="s">
        <v>1174</v>
      </c>
      <c r="P7" s="155" t="s">
        <v>1174</v>
      </c>
      <c r="Q7" s="155" t="s">
        <v>551</v>
      </c>
      <c r="R7" s="155" t="s">
        <v>330</v>
      </c>
      <c r="S7" s="91" t="s">
        <v>222</v>
      </c>
      <c r="T7" s="155" t="s">
        <v>1174</v>
      </c>
      <c r="U7" s="82"/>
      <c r="V7" s="82"/>
      <c r="W7" s="82"/>
      <c r="X7" s="82"/>
      <c r="Y7" s="82"/>
      <c r="Z7" s="82"/>
    </row>
    <row r="8">
      <c r="A8" s="88">
        <f t="shared" si="1"/>
        <v>6</v>
      </c>
      <c r="B8" s="84">
        <v>3000000.0</v>
      </c>
      <c r="C8" s="83">
        <v>1.0</v>
      </c>
      <c r="D8" s="83" t="s">
        <v>1122</v>
      </c>
      <c r="E8" s="83">
        <v>3.0</v>
      </c>
      <c r="G8" s="93">
        <v>3.0</v>
      </c>
      <c r="H8" s="90" t="s">
        <v>1120</v>
      </c>
      <c r="I8" s="155" t="s">
        <v>1174</v>
      </c>
      <c r="J8" s="155" t="s">
        <v>1174</v>
      </c>
      <c r="K8" s="155" t="s">
        <v>1174</v>
      </c>
      <c r="L8" s="155" t="s">
        <v>1174</v>
      </c>
      <c r="M8" s="155" t="s">
        <v>1174</v>
      </c>
      <c r="N8" s="155" t="s">
        <v>1174</v>
      </c>
      <c r="O8" s="155" t="s">
        <v>1174</v>
      </c>
      <c r="P8" s="155" t="s">
        <v>1174</v>
      </c>
      <c r="Q8" s="155" t="s">
        <v>1174</v>
      </c>
      <c r="R8" s="155" t="s">
        <v>1174</v>
      </c>
      <c r="S8" s="91" t="s">
        <v>1174</v>
      </c>
      <c r="T8" s="91" t="s">
        <v>1174</v>
      </c>
      <c r="U8" s="82"/>
      <c r="V8" s="82"/>
      <c r="W8" s="82"/>
      <c r="X8" s="82"/>
      <c r="Y8" s="82"/>
      <c r="Z8" s="82"/>
    </row>
    <row r="9">
      <c r="A9" s="88">
        <f t="shared" si="1"/>
        <v>7</v>
      </c>
      <c r="B9" s="84">
        <v>2500000.0</v>
      </c>
      <c r="C9" s="83">
        <v>1.0</v>
      </c>
      <c r="D9" s="83" t="s">
        <v>1120</v>
      </c>
      <c r="E9" s="83">
        <v>3.0</v>
      </c>
      <c r="G9" s="93">
        <v>4.0</v>
      </c>
      <c r="H9" s="90" t="s">
        <v>1122</v>
      </c>
      <c r="I9" s="91" t="s">
        <v>603</v>
      </c>
      <c r="J9" s="155" t="s">
        <v>1174</v>
      </c>
      <c r="K9" s="155" t="s">
        <v>1174</v>
      </c>
      <c r="L9" s="155" t="s">
        <v>1174</v>
      </c>
      <c r="M9" s="155" t="s">
        <v>1174</v>
      </c>
      <c r="N9" s="155" t="s">
        <v>132</v>
      </c>
      <c r="O9" s="155" t="s">
        <v>1174</v>
      </c>
      <c r="P9" s="91" t="s">
        <v>1174</v>
      </c>
      <c r="Q9" s="155" t="s">
        <v>1174</v>
      </c>
      <c r="R9" s="91" t="s">
        <v>1174</v>
      </c>
      <c r="S9" s="91" t="s">
        <v>1174</v>
      </c>
      <c r="T9" s="91" t="s">
        <v>1174</v>
      </c>
      <c r="U9" s="82"/>
      <c r="V9" s="82"/>
      <c r="W9" s="82"/>
      <c r="X9" s="82"/>
      <c r="Y9" s="82"/>
      <c r="Z9" s="82"/>
    </row>
    <row r="10">
      <c r="A10" s="88">
        <f t="shared" si="1"/>
        <v>8</v>
      </c>
      <c r="B10" s="84">
        <v>2000000.0</v>
      </c>
      <c r="C10" s="83">
        <v>1.0</v>
      </c>
      <c r="D10" s="83" t="s">
        <v>1122</v>
      </c>
      <c r="E10" s="83">
        <v>3.0</v>
      </c>
      <c r="G10" s="93">
        <v>5.0</v>
      </c>
      <c r="H10" s="90" t="s">
        <v>1120</v>
      </c>
      <c r="I10" s="91" t="s">
        <v>82</v>
      </c>
      <c r="J10" s="155" t="s">
        <v>1174</v>
      </c>
      <c r="K10" s="155" t="s">
        <v>1174</v>
      </c>
      <c r="L10" s="91" t="s">
        <v>81</v>
      </c>
      <c r="M10" s="155" t="s">
        <v>1174</v>
      </c>
      <c r="N10" s="155" t="s">
        <v>1197</v>
      </c>
      <c r="O10" s="155" t="s">
        <v>177</v>
      </c>
      <c r="P10" s="155" t="s">
        <v>281</v>
      </c>
      <c r="Q10" s="155" t="s">
        <v>1174</v>
      </c>
      <c r="R10" s="91" t="s">
        <v>1174</v>
      </c>
      <c r="S10" s="91" t="s">
        <v>226</v>
      </c>
      <c r="T10" s="91" t="s">
        <v>433</v>
      </c>
      <c r="U10" s="82"/>
      <c r="V10" s="82"/>
      <c r="W10" s="82"/>
      <c r="X10" s="82"/>
      <c r="Y10" s="82"/>
      <c r="Z10" s="82"/>
    </row>
    <row r="11">
      <c r="A11" s="88">
        <f t="shared" si="1"/>
        <v>9</v>
      </c>
      <c r="B11" s="84">
        <v>1500000.0</v>
      </c>
      <c r="C11" s="83">
        <v>1.0</v>
      </c>
      <c r="D11" s="83" t="s">
        <v>1120</v>
      </c>
      <c r="E11" s="83">
        <v>3.0</v>
      </c>
      <c r="G11" s="93">
        <v>5.0</v>
      </c>
      <c r="H11" s="90" t="s">
        <v>1120</v>
      </c>
      <c r="I11" s="91" t="s">
        <v>1174</v>
      </c>
      <c r="J11" s="155" t="s">
        <v>1174</v>
      </c>
      <c r="K11" s="155" t="s">
        <v>1174</v>
      </c>
      <c r="L11" s="155" t="s">
        <v>1174</v>
      </c>
      <c r="M11" s="155" t="s">
        <v>1174</v>
      </c>
      <c r="N11" s="155" t="s">
        <v>1174</v>
      </c>
      <c r="O11" s="155" t="s">
        <v>1552</v>
      </c>
      <c r="P11" s="155" t="s">
        <v>1174</v>
      </c>
      <c r="Q11" s="155" t="s">
        <v>1174</v>
      </c>
      <c r="R11" s="91" t="s">
        <v>1174</v>
      </c>
      <c r="S11" s="91" t="s">
        <v>225</v>
      </c>
      <c r="T11" s="91" t="s">
        <v>1174</v>
      </c>
      <c r="U11" s="82"/>
      <c r="V11" s="82"/>
      <c r="W11" s="82"/>
      <c r="X11" s="82"/>
      <c r="Y11" s="82"/>
      <c r="Z11" s="82"/>
    </row>
    <row r="12">
      <c r="A12" s="88">
        <f t="shared" si="1"/>
        <v>10</v>
      </c>
      <c r="B12" s="84">
        <v>1000000.0</v>
      </c>
      <c r="C12" s="83">
        <v>1.0</v>
      </c>
      <c r="D12" s="83" t="s">
        <v>1122</v>
      </c>
      <c r="E12" s="83">
        <v>3.0</v>
      </c>
      <c r="G12" s="93">
        <v>6.0</v>
      </c>
      <c r="H12" s="90" t="s">
        <v>1122</v>
      </c>
      <c r="I12" s="155" t="s">
        <v>1174</v>
      </c>
      <c r="J12" s="155" t="s">
        <v>1174</v>
      </c>
      <c r="K12" s="155" t="s">
        <v>1174</v>
      </c>
      <c r="L12" s="91" t="s">
        <v>1174</v>
      </c>
      <c r="M12" s="155" t="s">
        <v>1174</v>
      </c>
      <c r="N12" s="155" t="s">
        <v>134</v>
      </c>
      <c r="O12" s="155" t="s">
        <v>1174</v>
      </c>
      <c r="P12" s="155" t="s">
        <v>1174</v>
      </c>
      <c r="Q12" s="155" t="s">
        <v>1174</v>
      </c>
      <c r="R12" s="91" t="s">
        <v>1174</v>
      </c>
      <c r="S12" s="155" t="s">
        <v>1174</v>
      </c>
      <c r="T12" s="91" t="s">
        <v>1174</v>
      </c>
      <c r="U12" s="82"/>
      <c r="V12" s="82"/>
      <c r="W12" s="82"/>
      <c r="X12" s="82"/>
      <c r="Y12" s="82"/>
      <c r="Z12" s="82"/>
    </row>
    <row r="13">
      <c r="A13" s="88">
        <f t="shared" si="1"/>
        <v>11</v>
      </c>
      <c r="B13" s="84">
        <v>500000.0</v>
      </c>
      <c r="C13" s="83">
        <v>1.0</v>
      </c>
      <c r="D13" s="83" t="s">
        <v>1120</v>
      </c>
      <c r="E13" s="83">
        <v>5.0</v>
      </c>
      <c r="G13" s="93">
        <v>7.0</v>
      </c>
      <c r="H13" s="90" t="s">
        <v>1120</v>
      </c>
      <c r="I13" s="155" t="s">
        <v>1174</v>
      </c>
      <c r="J13" s="155" t="s">
        <v>1174</v>
      </c>
      <c r="K13" s="155" t="s">
        <v>1174</v>
      </c>
      <c r="L13" s="155" t="s">
        <v>1174</v>
      </c>
      <c r="M13" s="155" t="s">
        <v>1174</v>
      </c>
      <c r="N13" s="155" t="s">
        <v>1174</v>
      </c>
      <c r="O13" s="155" t="s">
        <v>179</v>
      </c>
      <c r="P13" s="155" t="s">
        <v>1196</v>
      </c>
      <c r="Q13" s="155" t="s">
        <v>1174</v>
      </c>
      <c r="R13" s="91" t="s">
        <v>1174</v>
      </c>
      <c r="S13" s="91" t="s">
        <v>908</v>
      </c>
      <c r="T13" s="91" t="s">
        <v>1174</v>
      </c>
      <c r="U13" s="82"/>
      <c r="V13" s="82"/>
      <c r="W13" s="82"/>
      <c r="X13" s="82"/>
      <c r="Y13" s="82"/>
      <c r="Z13" s="82"/>
    </row>
    <row r="14">
      <c r="G14" s="93">
        <v>8.0</v>
      </c>
      <c r="H14" s="90" t="s">
        <v>1122</v>
      </c>
      <c r="I14" s="155" t="s">
        <v>1174</v>
      </c>
      <c r="J14" s="155" t="s">
        <v>1174</v>
      </c>
      <c r="K14" s="155" t="s">
        <v>385</v>
      </c>
      <c r="L14" s="155" t="s">
        <v>1174</v>
      </c>
      <c r="M14" s="155" t="s">
        <v>1174</v>
      </c>
      <c r="N14" s="155" t="s">
        <v>1174</v>
      </c>
      <c r="O14" s="155" t="s">
        <v>386</v>
      </c>
      <c r="P14" s="155" t="s">
        <v>1553</v>
      </c>
      <c r="Q14" s="155" t="s">
        <v>1174</v>
      </c>
      <c r="R14" s="155" t="s">
        <v>1554</v>
      </c>
      <c r="S14" s="91" t="s">
        <v>1174</v>
      </c>
      <c r="T14" s="91" t="s">
        <v>1174</v>
      </c>
      <c r="U14" s="82"/>
      <c r="V14" s="82"/>
      <c r="W14" s="82"/>
      <c r="X14" s="82"/>
      <c r="Y14" s="82"/>
      <c r="Z14" s="82"/>
    </row>
    <row r="15">
      <c r="A15" s="11" t="s">
        <v>1139</v>
      </c>
      <c r="G15" s="93">
        <v>8.0</v>
      </c>
      <c r="H15" s="90" t="s">
        <v>1122</v>
      </c>
      <c r="I15" s="91" t="s">
        <v>1174</v>
      </c>
      <c r="J15" s="91" t="s">
        <v>1174</v>
      </c>
      <c r="K15" s="91" t="s">
        <v>384</v>
      </c>
      <c r="L15" s="155" t="s">
        <v>1174</v>
      </c>
      <c r="M15" s="155" t="s">
        <v>1174</v>
      </c>
      <c r="N15" s="155" t="s">
        <v>1174</v>
      </c>
      <c r="O15" s="91" t="s">
        <v>1174</v>
      </c>
      <c r="P15" s="91" t="s">
        <v>1174</v>
      </c>
      <c r="Q15" s="155" t="s">
        <v>1174</v>
      </c>
      <c r="R15" s="91" t="s">
        <v>1174</v>
      </c>
      <c r="S15" s="91" t="s">
        <v>1174</v>
      </c>
      <c r="T15" s="91" t="s">
        <v>1174</v>
      </c>
      <c r="U15" s="82"/>
      <c r="V15" s="82"/>
      <c r="W15" s="82"/>
      <c r="X15" s="82"/>
      <c r="Y15" s="82"/>
      <c r="Z15" s="82"/>
    </row>
    <row r="16">
      <c r="A16" s="11" t="s">
        <v>1140</v>
      </c>
      <c r="B16" s="11" t="s">
        <v>1120</v>
      </c>
      <c r="C16" s="11" t="s">
        <v>1122</v>
      </c>
      <c r="G16" s="93">
        <v>9.0</v>
      </c>
      <c r="H16" s="90" t="s">
        <v>1120</v>
      </c>
      <c r="I16" s="91" t="s">
        <v>1174</v>
      </c>
      <c r="J16" s="91" t="s">
        <v>1174</v>
      </c>
      <c r="K16" s="91" t="s">
        <v>390</v>
      </c>
      <c r="L16" s="155" t="s">
        <v>1174</v>
      </c>
      <c r="M16" s="155" t="s">
        <v>1174</v>
      </c>
      <c r="N16" s="155" t="s">
        <v>1174</v>
      </c>
      <c r="O16" s="155" t="s">
        <v>180</v>
      </c>
      <c r="P16" s="155" t="s">
        <v>1555</v>
      </c>
      <c r="Q16" s="155" t="s">
        <v>1174</v>
      </c>
      <c r="R16" s="91" t="s">
        <v>1174</v>
      </c>
      <c r="S16" s="91" t="s">
        <v>1174</v>
      </c>
      <c r="T16" s="155" t="s">
        <v>936</v>
      </c>
      <c r="U16" s="82"/>
      <c r="V16" s="82"/>
      <c r="W16" s="82"/>
      <c r="X16" s="82"/>
      <c r="Y16" s="82"/>
      <c r="Z16" s="82"/>
    </row>
    <row r="17">
      <c r="A17" s="94">
        <v>1.0</v>
      </c>
      <c r="B17" s="83" t="s">
        <v>1540</v>
      </c>
      <c r="C17" s="94" t="s">
        <v>1156</v>
      </c>
      <c r="G17" s="93">
        <v>9.0</v>
      </c>
      <c r="H17" s="90" t="s">
        <v>1120</v>
      </c>
      <c r="I17" s="91" t="s">
        <v>1174</v>
      </c>
      <c r="J17" s="91" t="s">
        <v>1174</v>
      </c>
      <c r="K17" s="155" t="s">
        <v>388</v>
      </c>
      <c r="L17" s="155" t="s">
        <v>1174</v>
      </c>
      <c r="M17" s="155" t="s">
        <v>1174</v>
      </c>
      <c r="N17" s="155" t="s">
        <v>1174</v>
      </c>
      <c r="O17" s="155" t="s">
        <v>1556</v>
      </c>
      <c r="P17" s="155" t="s">
        <v>1174</v>
      </c>
      <c r="Q17" s="155" t="s">
        <v>1174</v>
      </c>
      <c r="R17" s="155" t="s">
        <v>1174</v>
      </c>
      <c r="S17" s="155" t="s">
        <v>1174</v>
      </c>
      <c r="T17" s="155" t="s">
        <v>1174</v>
      </c>
      <c r="U17" s="82"/>
      <c r="V17" s="82"/>
      <c r="W17" s="82"/>
      <c r="X17" s="82"/>
      <c r="Y17" s="82"/>
      <c r="Z17" s="82"/>
    </row>
    <row r="18">
      <c r="A18" s="94">
        <v>2.0</v>
      </c>
      <c r="B18" s="83" t="s">
        <v>1130</v>
      </c>
      <c r="C18" s="94" t="s">
        <v>1155</v>
      </c>
      <c r="G18" s="93">
        <v>10.0</v>
      </c>
      <c r="H18" s="90" t="s">
        <v>1122</v>
      </c>
      <c r="I18" s="91" t="s">
        <v>1174</v>
      </c>
      <c r="J18" s="91" t="s">
        <v>1174</v>
      </c>
      <c r="K18" s="155" t="s">
        <v>395</v>
      </c>
      <c r="L18" s="155" t="s">
        <v>1174</v>
      </c>
      <c r="M18" s="155" t="s">
        <v>1174</v>
      </c>
      <c r="N18" s="155" t="s">
        <v>150</v>
      </c>
      <c r="O18" s="155" t="s">
        <v>782</v>
      </c>
      <c r="P18" s="155" t="s">
        <v>1557</v>
      </c>
      <c r="Q18" s="155" t="s">
        <v>1174</v>
      </c>
      <c r="R18" s="155" t="s">
        <v>1558</v>
      </c>
      <c r="S18" s="155" t="s">
        <v>707</v>
      </c>
      <c r="T18" s="155" t="s">
        <v>441</v>
      </c>
      <c r="U18" s="82"/>
      <c r="V18" s="82"/>
      <c r="W18" s="82"/>
      <c r="X18" s="82"/>
      <c r="Y18" s="82"/>
      <c r="Z18" s="82"/>
    </row>
    <row r="19">
      <c r="A19" s="94">
        <v>3.0</v>
      </c>
      <c r="B19" s="83" t="s">
        <v>1559</v>
      </c>
      <c r="C19" s="94" t="s">
        <v>1544</v>
      </c>
      <c r="G19" s="93">
        <v>10.0</v>
      </c>
      <c r="H19" s="90" t="s">
        <v>1122</v>
      </c>
      <c r="I19" s="91" t="s">
        <v>1174</v>
      </c>
      <c r="J19" s="91" t="s">
        <v>1174</v>
      </c>
      <c r="K19" s="155" t="s">
        <v>401</v>
      </c>
      <c r="L19" s="155" t="s">
        <v>1174</v>
      </c>
      <c r="M19" s="155" t="s">
        <v>1174</v>
      </c>
      <c r="N19" s="155" t="s">
        <v>1560</v>
      </c>
      <c r="O19" s="155" t="s">
        <v>869</v>
      </c>
      <c r="P19" s="155" t="s">
        <v>858</v>
      </c>
      <c r="Q19" s="155" t="s">
        <v>1174</v>
      </c>
      <c r="R19" s="91" t="s">
        <v>1174</v>
      </c>
      <c r="S19" s="91" t="s">
        <v>1174</v>
      </c>
      <c r="T19" s="155" t="s">
        <v>440</v>
      </c>
      <c r="U19" s="82"/>
      <c r="V19" s="82"/>
      <c r="W19" s="82"/>
      <c r="X19" s="82"/>
      <c r="Y19" s="82"/>
      <c r="Z19" s="82"/>
    </row>
    <row r="20">
      <c r="A20" s="94">
        <v>4.0</v>
      </c>
      <c r="B20" s="83" t="s">
        <v>1128</v>
      </c>
      <c r="C20" s="94" t="s">
        <v>1543</v>
      </c>
      <c r="G20" s="93">
        <v>10.0</v>
      </c>
      <c r="H20" s="90" t="s">
        <v>1122</v>
      </c>
      <c r="I20" s="91" t="s">
        <v>1174</v>
      </c>
      <c r="J20" s="91" t="s">
        <v>1174</v>
      </c>
      <c r="K20" s="155" t="s">
        <v>1174</v>
      </c>
      <c r="L20" s="155" t="s">
        <v>1174</v>
      </c>
      <c r="M20" s="155" t="s">
        <v>1174</v>
      </c>
      <c r="N20" s="155" t="s">
        <v>1561</v>
      </c>
      <c r="O20" s="91" t="s">
        <v>1174</v>
      </c>
      <c r="P20" s="91" t="s">
        <v>1174</v>
      </c>
      <c r="Q20" s="155" t="s">
        <v>1174</v>
      </c>
      <c r="R20" s="91" t="s">
        <v>1174</v>
      </c>
      <c r="S20" s="91" t="s">
        <v>1174</v>
      </c>
      <c r="T20" s="155" t="s">
        <v>1562</v>
      </c>
      <c r="U20" s="82"/>
      <c r="V20" s="82"/>
      <c r="W20" s="82"/>
      <c r="X20" s="82"/>
      <c r="Y20" s="82"/>
      <c r="Z20" s="82"/>
    </row>
    <row r="21">
      <c r="A21" s="94">
        <v>5.0</v>
      </c>
      <c r="B21" s="83" t="s">
        <v>1138</v>
      </c>
      <c r="C21" s="94" t="s">
        <v>1154</v>
      </c>
      <c r="G21" s="93">
        <v>11.0</v>
      </c>
      <c r="H21" s="90" t="s">
        <v>1120</v>
      </c>
      <c r="I21" s="91" t="s">
        <v>1174</v>
      </c>
      <c r="J21" s="155" t="s">
        <v>49</v>
      </c>
      <c r="K21" s="155" t="s">
        <v>405</v>
      </c>
      <c r="L21" s="155" t="s">
        <v>101</v>
      </c>
      <c r="M21" s="155" t="s">
        <v>1174</v>
      </c>
      <c r="N21" s="155" t="s">
        <v>1174</v>
      </c>
      <c r="O21" s="91" t="s">
        <v>1174</v>
      </c>
      <c r="P21" s="155" t="s">
        <v>1563</v>
      </c>
      <c r="Q21" s="155" t="s">
        <v>1174</v>
      </c>
      <c r="R21" s="91" t="s">
        <v>1174</v>
      </c>
      <c r="S21" s="155" t="s">
        <v>682</v>
      </c>
      <c r="T21" s="155" t="s">
        <v>1564</v>
      </c>
      <c r="U21" s="82"/>
      <c r="V21" s="82"/>
      <c r="W21" s="82"/>
      <c r="X21" s="82"/>
      <c r="Y21" s="82"/>
      <c r="Z21" s="82"/>
    </row>
    <row r="22">
      <c r="A22" s="94">
        <v>6.0</v>
      </c>
      <c r="B22" s="83" t="s">
        <v>1153</v>
      </c>
      <c r="C22" s="94" t="s">
        <v>1542</v>
      </c>
      <c r="G22" s="93">
        <v>11.0</v>
      </c>
      <c r="H22" s="90" t="s">
        <v>1120</v>
      </c>
      <c r="I22" s="91" t="s">
        <v>1174</v>
      </c>
      <c r="J22" s="91" t="s">
        <v>1174</v>
      </c>
      <c r="K22" s="155" t="s">
        <v>404</v>
      </c>
      <c r="L22" s="155" t="s">
        <v>1565</v>
      </c>
      <c r="M22" s="155" t="s">
        <v>1174</v>
      </c>
      <c r="N22" s="155" t="s">
        <v>1174</v>
      </c>
      <c r="O22" s="91" t="s">
        <v>1174</v>
      </c>
      <c r="P22" s="155" t="s">
        <v>298</v>
      </c>
      <c r="Q22" s="155" t="s">
        <v>1174</v>
      </c>
      <c r="R22" s="91" t="s">
        <v>1174</v>
      </c>
      <c r="S22" s="155" t="s">
        <v>664</v>
      </c>
      <c r="T22" s="155" t="s">
        <v>846</v>
      </c>
      <c r="U22" s="82"/>
      <c r="V22" s="82"/>
      <c r="W22" s="82"/>
      <c r="X22" s="82"/>
      <c r="Y22" s="82"/>
      <c r="Z22" s="82"/>
    </row>
    <row r="23">
      <c r="A23" s="94">
        <v>7.0</v>
      </c>
      <c r="B23" s="83" t="s">
        <v>1542</v>
      </c>
      <c r="C23" s="94" t="s">
        <v>1153</v>
      </c>
      <c r="G23" s="93">
        <v>11.0</v>
      </c>
      <c r="H23" s="90" t="s">
        <v>1120</v>
      </c>
      <c r="I23" s="91" t="s">
        <v>1174</v>
      </c>
      <c r="J23" s="155" t="s">
        <v>50</v>
      </c>
      <c r="K23" s="91" t="s">
        <v>1174</v>
      </c>
      <c r="L23" s="155" t="s">
        <v>1174</v>
      </c>
      <c r="M23" s="155" t="s">
        <v>1174</v>
      </c>
      <c r="N23" s="155" t="s">
        <v>1174</v>
      </c>
      <c r="O23" s="91" t="s">
        <v>1174</v>
      </c>
      <c r="P23" s="91" t="s">
        <v>1174</v>
      </c>
      <c r="Q23" s="155" t="s">
        <v>1174</v>
      </c>
      <c r="R23" s="91" t="s">
        <v>1174</v>
      </c>
      <c r="S23" s="91" t="s">
        <v>1174</v>
      </c>
      <c r="T23" s="155" t="s">
        <v>443</v>
      </c>
      <c r="U23" s="82"/>
      <c r="V23" s="82"/>
      <c r="W23" s="82"/>
      <c r="X23" s="82"/>
      <c r="Y23" s="82"/>
      <c r="Z23" s="82"/>
    </row>
    <row r="24">
      <c r="A24" s="94">
        <v>8.0</v>
      </c>
      <c r="B24" s="83" t="s">
        <v>1154</v>
      </c>
      <c r="C24" s="94" t="s">
        <v>1138</v>
      </c>
      <c r="G24" s="93">
        <v>11.0</v>
      </c>
      <c r="H24" s="90" t="s">
        <v>1120</v>
      </c>
      <c r="I24" s="91" t="s">
        <v>1174</v>
      </c>
      <c r="J24" s="91" t="s">
        <v>1174</v>
      </c>
      <c r="K24" s="91" t="s">
        <v>1174</v>
      </c>
      <c r="L24" s="91" t="s">
        <v>1174</v>
      </c>
      <c r="M24" s="91" t="s">
        <v>1174</v>
      </c>
      <c r="N24" s="91" t="s">
        <v>1174</v>
      </c>
      <c r="O24" s="91" t="s">
        <v>1174</v>
      </c>
      <c r="P24" s="91" t="s">
        <v>1174</v>
      </c>
      <c r="Q24" s="91" t="s">
        <v>1174</v>
      </c>
      <c r="R24" s="91" t="s">
        <v>1174</v>
      </c>
      <c r="S24" s="91" t="s">
        <v>1174</v>
      </c>
      <c r="T24" s="155" t="s">
        <v>710</v>
      </c>
      <c r="U24" s="82"/>
      <c r="V24" s="82"/>
      <c r="W24" s="82"/>
      <c r="X24" s="82"/>
      <c r="Y24" s="82"/>
      <c r="Z24" s="82"/>
    </row>
    <row r="25">
      <c r="A25" s="94">
        <v>9.0</v>
      </c>
      <c r="B25" s="83" t="s">
        <v>1543</v>
      </c>
      <c r="C25" s="94" t="s">
        <v>1128</v>
      </c>
      <c r="G25" s="93">
        <v>11.0</v>
      </c>
      <c r="H25" s="90" t="s">
        <v>1120</v>
      </c>
      <c r="I25" s="91" t="s">
        <v>1174</v>
      </c>
      <c r="J25" s="91" t="s">
        <v>1174</v>
      </c>
      <c r="K25" s="91" t="s">
        <v>1174</v>
      </c>
      <c r="L25" s="91" t="s">
        <v>1174</v>
      </c>
      <c r="M25" s="91" t="s">
        <v>1174</v>
      </c>
      <c r="N25" s="91" t="s">
        <v>1174</v>
      </c>
      <c r="O25" s="91" t="s">
        <v>1174</v>
      </c>
      <c r="P25" s="91" t="s">
        <v>1174</v>
      </c>
      <c r="Q25" s="91" t="s">
        <v>1174</v>
      </c>
      <c r="R25" s="91" t="s">
        <v>1174</v>
      </c>
      <c r="S25" s="91" t="s">
        <v>1174</v>
      </c>
      <c r="T25" s="155" t="s">
        <v>933</v>
      </c>
      <c r="U25" s="82"/>
      <c r="V25" s="82"/>
      <c r="W25" s="82"/>
      <c r="X25" s="82"/>
      <c r="Y25" s="82"/>
      <c r="Z25" s="82"/>
    </row>
    <row r="26">
      <c r="A26" s="94">
        <v>10.0</v>
      </c>
      <c r="B26" s="83" t="s">
        <v>1544</v>
      </c>
      <c r="C26" s="94" t="s">
        <v>1559</v>
      </c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</row>
    <row r="27">
      <c r="A27" s="94">
        <v>11.0</v>
      </c>
      <c r="B27" s="83" t="s">
        <v>1155</v>
      </c>
      <c r="C27" s="94" t="s">
        <v>1130</v>
      </c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</row>
    <row r="28">
      <c r="A28" s="94">
        <v>12.0</v>
      </c>
      <c r="B28" s="83" t="s">
        <v>1156</v>
      </c>
      <c r="C28" s="94" t="s">
        <v>1540</v>
      </c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</row>
    <row r="29"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</row>
    <row r="30">
      <c r="A30" s="7" t="s">
        <v>1141</v>
      </c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</row>
    <row r="31">
      <c r="A31" s="7" t="s">
        <v>1142</v>
      </c>
      <c r="I31" s="82"/>
      <c r="J31" s="82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</row>
    <row r="32">
      <c r="A32" s="7" t="s">
        <v>1143</v>
      </c>
      <c r="I32" s="82"/>
      <c r="J32" s="82"/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</row>
    <row r="33">
      <c r="A33" s="7" t="s">
        <v>1144</v>
      </c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</row>
    <row r="34"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</row>
    <row r="35"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</row>
    <row r="36"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</row>
    <row r="37"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</row>
    <row r="38"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</row>
    <row r="39"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</row>
    <row r="40"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</row>
    <row r="41"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</row>
    <row r="42"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</row>
    <row r="43"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</row>
    <row r="44">
      <c r="I44" s="82"/>
      <c r="J44" s="82"/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</row>
    <row r="45"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</row>
    <row r="46"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</row>
    <row r="47"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</row>
    <row r="48"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</row>
    <row r="49">
      <c r="I49" s="82"/>
      <c r="J49" s="82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</row>
    <row r="50">
      <c r="I50" s="82"/>
      <c r="J50" s="82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</row>
    <row r="51">
      <c r="I51" s="82"/>
      <c r="J51" s="82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</row>
    <row r="52"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</row>
    <row r="53"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</row>
    <row r="54"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</row>
    <row r="55">
      <c r="I55" s="82"/>
      <c r="J55" s="82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</row>
    <row r="56"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</row>
    <row r="57">
      <c r="I57" s="82"/>
      <c r="J57" s="82"/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</row>
    <row r="58"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</row>
    <row r="59"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</row>
    <row r="60"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</row>
    <row r="61"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</row>
    <row r="62">
      <c r="I62" s="82"/>
      <c r="J62" s="82"/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</row>
    <row r="63"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</row>
    <row r="64"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</row>
    <row r="65"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</row>
    <row r="66"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</row>
    <row r="67">
      <c r="I67" s="82"/>
      <c r="J67" s="82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</row>
    <row r="68"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</row>
    <row r="69"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</row>
    <row r="70">
      <c r="I70" s="82"/>
      <c r="J70" s="82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</row>
    <row r="71">
      <c r="I71" s="82"/>
      <c r="J71" s="82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</row>
    <row r="72">
      <c r="I72" s="82"/>
      <c r="J72" s="82"/>
      <c r="K72" s="8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</row>
    <row r="73">
      <c r="I73" s="82"/>
      <c r="J73" s="82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</row>
    <row r="74"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</row>
    <row r="75">
      <c r="I75" s="82"/>
      <c r="J75" s="82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</row>
    <row r="76"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</row>
    <row r="77">
      <c r="I77" s="82"/>
      <c r="J77" s="82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</row>
    <row r="78">
      <c r="I78" s="82"/>
      <c r="J78" s="82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</row>
    <row r="79">
      <c r="I79" s="82"/>
      <c r="J79" s="82"/>
      <c r="K79" s="8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</row>
    <row r="80"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</row>
    <row r="81">
      <c r="I81" s="82"/>
      <c r="J81" s="82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</row>
    <row r="82"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</row>
    <row r="83"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</row>
    <row r="84"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</row>
    <row r="85"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</row>
    <row r="86"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</row>
    <row r="87"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</row>
    <row r="88"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</row>
    <row r="89"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</row>
    <row r="90"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</row>
    <row r="91"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</row>
    <row r="92"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</row>
    <row r="93"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</row>
    <row r="94"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</row>
    <row r="95"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</row>
    <row r="96"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</row>
    <row r="97"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</row>
    <row r="98"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</row>
    <row r="99"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</row>
    <row r="100"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</row>
    <row r="101"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</row>
    <row r="102"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</row>
    <row r="103"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</row>
    <row r="104"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</row>
    <row r="105"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</row>
    <row r="106"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</row>
    <row r="107"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</row>
    <row r="108"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</row>
    <row r="109"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</row>
    <row r="110">
      <c r="I110" s="82"/>
      <c r="J110" s="82"/>
      <c r="K110" s="8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</row>
    <row r="111"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</row>
    <row r="112">
      <c r="I112" s="82"/>
      <c r="J112" s="82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</row>
    <row r="113">
      <c r="I113" s="82"/>
      <c r="J113" s="82"/>
      <c r="K113" s="8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</row>
    <row r="114">
      <c r="I114" s="82"/>
      <c r="J114" s="82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</row>
    <row r="115">
      <c r="I115" s="82"/>
      <c r="J115" s="82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</row>
    <row r="116">
      <c r="I116" s="82"/>
      <c r="J116" s="82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</row>
    <row r="117">
      <c r="I117" s="82"/>
      <c r="J117" s="82"/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</row>
    <row r="118">
      <c r="I118" s="82"/>
      <c r="J118" s="82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</row>
    <row r="119">
      <c r="I119" s="82"/>
      <c r="J119" s="82"/>
      <c r="K119" s="82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</row>
    <row r="120">
      <c r="I120" s="82"/>
      <c r="J120" s="82"/>
      <c r="K120" s="82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</row>
    <row r="121">
      <c r="I121" s="82"/>
      <c r="J121" s="82"/>
      <c r="K121" s="82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</row>
    <row r="122"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</row>
    <row r="123">
      <c r="I123" s="82"/>
      <c r="J123" s="82"/>
      <c r="K123" s="82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</row>
    <row r="124">
      <c r="I124" s="82"/>
      <c r="J124" s="82"/>
      <c r="K124" s="82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</row>
    <row r="125">
      <c r="I125" s="82"/>
      <c r="J125" s="82"/>
      <c r="K125" s="8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</row>
    <row r="126">
      <c r="I126" s="82"/>
      <c r="J126" s="82"/>
      <c r="K126" s="82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</row>
    <row r="127">
      <c r="I127" s="82"/>
      <c r="J127" s="82"/>
      <c r="K127" s="8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</row>
    <row r="128">
      <c r="I128" s="82"/>
      <c r="J128" s="82"/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</row>
    <row r="129">
      <c r="I129" s="82"/>
      <c r="J129" s="82"/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</row>
    <row r="130">
      <c r="I130" s="82"/>
      <c r="J130" s="82"/>
      <c r="K130" s="82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</row>
    <row r="131">
      <c r="I131" s="82"/>
      <c r="J131" s="82"/>
      <c r="K131" s="82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</row>
    <row r="132">
      <c r="I132" s="82"/>
      <c r="J132" s="82"/>
      <c r="K132" s="8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</row>
    <row r="133">
      <c r="I133" s="82"/>
      <c r="J133" s="82"/>
      <c r="K133" s="82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</row>
    <row r="134"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</row>
    <row r="135"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</row>
    <row r="136"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</row>
    <row r="137">
      <c r="I137" s="82"/>
      <c r="J137" s="82"/>
      <c r="K137" s="82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</row>
    <row r="138">
      <c r="I138" s="82"/>
      <c r="J138" s="82"/>
      <c r="K138" s="82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</row>
    <row r="139">
      <c r="I139" s="82"/>
      <c r="J139" s="82"/>
      <c r="K139" s="82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</row>
    <row r="140">
      <c r="I140" s="82"/>
      <c r="J140" s="82"/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</row>
    <row r="141">
      <c r="I141" s="82"/>
      <c r="J141" s="82"/>
      <c r="K141" s="82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</row>
    <row r="142">
      <c r="I142" s="82"/>
      <c r="J142" s="82"/>
      <c r="K142" s="82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</row>
    <row r="143">
      <c r="I143" s="82"/>
      <c r="J143" s="82"/>
      <c r="K143" s="82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</row>
    <row r="144">
      <c r="I144" s="82"/>
      <c r="J144" s="82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</row>
    <row r="145">
      <c r="I145" s="82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</row>
    <row r="146">
      <c r="I146" s="82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</row>
    <row r="147"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</row>
    <row r="148">
      <c r="I148" s="82"/>
      <c r="J148" s="82"/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</row>
    <row r="149">
      <c r="I149" s="82"/>
      <c r="J149" s="82"/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</row>
    <row r="150">
      <c r="I150" s="82"/>
      <c r="J150" s="82"/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</row>
    <row r="151">
      <c r="I151" s="82"/>
      <c r="J151" s="82"/>
      <c r="K151" s="82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</row>
    <row r="152">
      <c r="I152" s="82"/>
      <c r="J152" s="82"/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</row>
    <row r="153">
      <c r="I153" s="82"/>
      <c r="J153" s="82"/>
      <c r="K153" s="82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</row>
    <row r="154">
      <c r="I154" s="82"/>
      <c r="J154" s="82"/>
      <c r="K154" s="82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</row>
    <row r="155">
      <c r="I155" s="82"/>
      <c r="J155" s="82"/>
      <c r="K155" s="82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</row>
    <row r="156">
      <c r="I156" s="82"/>
      <c r="J156" s="82"/>
      <c r="K156" s="82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</row>
    <row r="157">
      <c r="I157" s="82"/>
      <c r="J157" s="82"/>
      <c r="K157" s="82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</row>
    <row r="158"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</row>
    <row r="159">
      <c r="I159" s="82"/>
      <c r="J159" s="82"/>
      <c r="K159" s="82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</row>
    <row r="160">
      <c r="I160" s="82"/>
      <c r="J160" s="82"/>
      <c r="K160" s="82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</row>
    <row r="161">
      <c r="I161" s="82"/>
      <c r="J161" s="82"/>
      <c r="K161" s="82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</row>
    <row r="162">
      <c r="I162" s="82"/>
      <c r="J162" s="82"/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</row>
    <row r="163">
      <c r="I163" s="82"/>
      <c r="J163" s="82"/>
      <c r="K163" s="82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</row>
    <row r="164">
      <c r="I164" s="82"/>
      <c r="J164" s="82"/>
      <c r="K164" s="8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</row>
    <row r="165">
      <c r="I165" s="82"/>
      <c r="J165" s="82"/>
      <c r="K165" s="82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</row>
    <row r="166">
      <c r="I166" s="82"/>
      <c r="J166" s="82"/>
      <c r="K166" s="82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</row>
    <row r="167">
      <c r="I167" s="82"/>
      <c r="J167" s="82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</row>
    <row r="168">
      <c r="I168" s="82"/>
      <c r="J168" s="82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</row>
    <row r="169">
      <c r="I169" s="82"/>
      <c r="J169" s="82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</row>
    <row r="170"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</row>
    <row r="171"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</row>
    <row r="172"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</row>
    <row r="173"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</row>
    <row r="174"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</row>
    <row r="175">
      <c r="I175" s="82"/>
      <c r="J175" s="82"/>
      <c r="K175" s="82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</row>
    <row r="176">
      <c r="I176" s="82"/>
      <c r="J176" s="82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</row>
    <row r="177">
      <c r="I177" s="82"/>
      <c r="J177" s="82"/>
      <c r="K177" s="82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</row>
    <row r="178">
      <c r="I178" s="82"/>
      <c r="J178" s="82"/>
      <c r="K178" s="82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</row>
    <row r="179">
      <c r="I179" s="82"/>
      <c r="J179" s="82"/>
      <c r="K179" s="82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</row>
    <row r="180">
      <c r="I180" s="82"/>
      <c r="J180" s="82"/>
      <c r="K180" s="82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</row>
    <row r="181">
      <c r="I181" s="82"/>
      <c r="J181" s="82"/>
      <c r="K181" s="82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</row>
    <row r="182">
      <c r="I182" s="82"/>
      <c r="J182" s="82"/>
      <c r="K182" s="82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</row>
    <row r="183">
      <c r="I183" s="82"/>
      <c r="J183" s="82"/>
      <c r="K183" s="82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</row>
    <row r="184">
      <c r="I184" s="82"/>
      <c r="J184" s="82"/>
      <c r="K184" s="82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</row>
    <row r="185"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</row>
    <row r="186">
      <c r="I186" s="82"/>
      <c r="J186" s="82"/>
      <c r="K186" s="82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</row>
    <row r="187">
      <c r="I187" s="82"/>
      <c r="J187" s="82"/>
      <c r="K187" s="82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</row>
    <row r="188">
      <c r="I188" s="82"/>
      <c r="J188" s="82"/>
      <c r="K188" s="82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</row>
    <row r="189">
      <c r="I189" s="82"/>
      <c r="J189" s="82"/>
      <c r="K189" s="82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  <c r="Z189" s="82"/>
    </row>
    <row r="190">
      <c r="I190" s="82"/>
      <c r="J190" s="82"/>
      <c r="K190" s="82"/>
      <c r="L190" s="82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  <c r="Z190" s="82"/>
    </row>
    <row r="191">
      <c r="I191" s="82"/>
      <c r="J191" s="82"/>
      <c r="K191" s="82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  <c r="Z191" s="82"/>
    </row>
    <row r="192">
      <c r="I192" s="82"/>
      <c r="J192" s="82"/>
      <c r="K192" s="82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</row>
    <row r="193">
      <c r="I193" s="82"/>
      <c r="J193" s="82"/>
      <c r="K193" s="82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</row>
    <row r="194">
      <c r="I194" s="82"/>
      <c r="J194" s="82"/>
      <c r="K194" s="82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</row>
    <row r="195">
      <c r="I195" s="82"/>
      <c r="J195" s="82"/>
      <c r="K195" s="82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</row>
    <row r="196"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</row>
    <row r="197">
      <c r="I197" s="82"/>
      <c r="J197" s="82"/>
      <c r="K197" s="8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</row>
    <row r="198">
      <c r="I198" s="82"/>
      <c r="J198" s="82"/>
      <c r="K198" s="8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</row>
    <row r="199">
      <c r="I199" s="82"/>
      <c r="J199" s="82"/>
      <c r="K199" s="8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</row>
    <row r="200">
      <c r="I200" s="82"/>
      <c r="J200" s="82"/>
      <c r="K200" s="8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</row>
    <row r="201">
      <c r="I201" s="82"/>
      <c r="J201" s="82"/>
      <c r="K201" s="82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  <c r="Z201" s="82"/>
    </row>
    <row r="202">
      <c r="I202" s="82"/>
      <c r="J202" s="82"/>
      <c r="K202" s="82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</row>
    <row r="203">
      <c r="I203" s="82"/>
      <c r="J203" s="82"/>
      <c r="K203" s="82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  <c r="Z203" s="82"/>
    </row>
    <row r="204">
      <c r="I204" s="82"/>
      <c r="J204" s="82"/>
      <c r="K204" s="82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  <c r="Z204" s="82"/>
    </row>
    <row r="205">
      <c r="I205" s="82"/>
      <c r="J205" s="82"/>
      <c r="K205" s="82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</row>
    <row r="206">
      <c r="I206" s="82"/>
      <c r="J206" s="82"/>
      <c r="K206" s="82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</row>
    <row r="207">
      <c r="I207" s="82"/>
      <c r="J207" s="82"/>
      <c r="K207" s="82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</row>
    <row r="208"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</row>
    <row r="209"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</row>
    <row r="210"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</row>
    <row r="211">
      <c r="I211" s="82"/>
      <c r="J211" s="82"/>
      <c r="K211" s="82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</row>
    <row r="212">
      <c r="I212" s="82"/>
      <c r="J212" s="82"/>
      <c r="K212" s="8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</row>
    <row r="213">
      <c r="I213" s="82"/>
      <c r="J213" s="82"/>
      <c r="K213" s="82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</row>
    <row r="214">
      <c r="I214" s="82"/>
      <c r="J214" s="82"/>
      <c r="K214" s="82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</row>
    <row r="215">
      <c r="I215" s="82"/>
      <c r="J215" s="82"/>
      <c r="K215" s="82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</row>
    <row r="216">
      <c r="I216" s="82"/>
      <c r="J216" s="82"/>
      <c r="K216" s="82"/>
      <c r="L216" s="82"/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</row>
    <row r="217">
      <c r="I217" s="82"/>
      <c r="J217" s="82"/>
      <c r="K217" s="82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</row>
    <row r="218">
      <c r="I218" s="82"/>
      <c r="J218" s="82"/>
      <c r="K218" s="82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</row>
    <row r="219">
      <c r="I219" s="82"/>
      <c r="J219" s="82"/>
      <c r="K219" s="82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</row>
    <row r="220">
      <c r="I220" s="82"/>
      <c r="J220" s="82"/>
      <c r="K220" s="82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</row>
    <row r="221"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</row>
    <row r="222">
      <c r="I222" s="82"/>
      <c r="J222" s="82"/>
      <c r="K222" s="82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</row>
    <row r="223">
      <c r="I223" s="82"/>
      <c r="J223" s="82"/>
      <c r="K223" s="82"/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82"/>
      <c r="Z223" s="82"/>
    </row>
    <row r="224">
      <c r="I224" s="82"/>
      <c r="J224" s="82"/>
      <c r="K224" s="8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</row>
    <row r="225">
      <c r="I225" s="82"/>
      <c r="J225" s="82"/>
      <c r="K225" s="82"/>
      <c r="L225" s="82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82"/>
      <c r="Z225" s="82"/>
    </row>
    <row r="226">
      <c r="I226" s="82"/>
      <c r="J226" s="82"/>
      <c r="K226" s="82"/>
      <c r="L226" s="82"/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  <c r="Y226" s="82"/>
      <c r="Z226" s="82"/>
    </row>
    <row r="227">
      <c r="I227" s="82"/>
      <c r="J227" s="82"/>
      <c r="K227" s="82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82"/>
      <c r="Z227" s="82"/>
    </row>
    <row r="228">
      <c r="I228" s="82"/>
      <c r="J228" s="82"/>
      <c r="K228" s="82"/>
      <c r="L228" s="82"/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  <c r="Y228" s="82"/>
      <c r="Z228" s="82"/>
    </row>
    <row r="229">
      <c r="I229" s="82"/>
      <c r="J229" s="82"/>
      <c r="K229" s="82"/>
      <c r="L229" s="82"/>
      <c r="M229" s="82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  <c r="Y229" s="82"/>
      <c r="Z229" s="82"/>
    </row>
    <row r="230">
      <c r="I230" s="82"/>
      <c r="J230" s="82"/>
      <c r="K230" s="82"/>
      <c r="L230" s="82"/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82"/>
      <c r="Z230" s="82"/>
    </row>
    <row r="231">
      <c r="I231" s="82"/>
      <c r="J231" s="82"/>
      <c r="K231" s="82"/>
      <c r="L231" s="82"/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  <c r="Y231" s="82"/>
      <c r="Z231" s="82"/>
    </row>
    <row r="232"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</row>
    <row r="233">
      <c r="I233" s="82"/>
      <c r="J233" s="82"/>
      <c r="K233" s="82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</row>
    <row r="234">
      <c r="I234" s="82"/>
      <c r="J234" s="82"/>
      <c r="K234" s="82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</row>
    <row r="235">
      <c r="I235" s="82"/>
      <c r="J235" s="82"/>
      <c r="K235" s="82"/>
      <c r="L235" s="82"/>
      <c r="M235" s="82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  <c r="Y235" s="82"/>
      <c r="Z235" s="82"/>
    </row>
    <row r="236">
      <c r="I236" s="82"/>
      <c r="J236" s="82"/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</row>
    <row r="237">
      <c r="I237" s="82"/>
      <c r="J237" s="82"/>
      <c r="K237" s="82"/>
      <c r="L237" s="82"/>
      <c r="M237" s="82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  <c r="Y237" s="82"/>
      <c r="Z237" s="82"/>
    </row>
    <row r="238">
      <c r="I238" s="82"/>
      <c r="J238" s="82"/>
      <c r="K238" s="82"/>
      <c r="L238" s="82"/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  <c r="Y238" s="82"/>
      <c r="Z238" s="82"/>
    </row>
    <row r="239">
      <c r="I239" s="82"/>
      <c r="J239" s="82"/>
      <c r="K239" s="82"/>
      <c r="L239" s="82"/>
      <c r="M239" s="82"/>
      <c r="N239" s="82"/>
      <c r="O239" s="82"/>
      <c r="P239" s="82"/>
      <c r="Q239" s="82"/>
      <c r="R239" s="82"/>
      <c r="S239" s="82"/>
      <c r="T239" s="82"/>
      <c r="U239" s="82"/>
      <c r="V239" s="82"/>
      <c r="W239" s="82"/>
      <c r="X239" s="82"/>
      <c r="Y239" s="82"/>
      <c r="Z239" s="82"/>
    </row>
    <row r="240">
      <c r="I240" s="82"/>
      <c r="J240" s="82"/>
      <c r="K240" s="82"/>
      <c r="L240" s="82"/>
      <c r="M240" s="82"/>
      <c r="N240" s="82"/>
      <c r="O240" s="82"/>
      <c r="P240" s="82"/>
      <c r="Q240" s="82"/>
      <c r="R240" s="82"/>
      <c r="S240" s="82"/>
      <c r="T240" s="82"/>
      <c r="U240" s="82"/>
      <c r="V240" s="82"/>
      <c r="W240" s="82"/>
      <c r="X240" s="82"/>
      <c r="Y240" s="82"/>
      <c r="Z240" s="82"/>
    </row>
    <row r="241">
      <c r="I241" s="82"/>
      <c r="J241" s="82"/>
      <c r="K241" s="82"/>
      <c r="L241" s="82"/>
      <c r="M241" s="82"/>
      <c r="N241" s="82"/>
      <c r="O241" s="82"/>
      <c r="P241" s="82"/>
      <c r="Q241" s="82"/>
      <c r="R241" s="82"/>
      <c r="S241" s="82"/>
      <c r="T241" s="82"/>
      <c r="U241" s="82"/>
      <c r="V241" s="82"/>
      <c r="W241" s="82"/>
      <c r="X241" s="82"/>
      <c r="Y241" s="82"/>
      <c r="Z241" s="82"/>
    </row>
    <row r="242">
      <c r="I242" s="82"/>
      <c r="J242" s="82"/>
      <c r="K242" s="82"/>
      <c r="L242" s="82"/>
      <c r="M242" s="82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82"/>
      <c r="Y242" s="82"/>
      <c r="Z242" s="82"/>
    </row>
    <row r="243">
      <c r="I243" s="82"/>
      <c r="J243" s="82"/>
      <c r="K243" s="82"/>
      <c r="L243" s="82"/>
      <c r="M243" s="82"/>
      <c r="N243" s="82"/>
      <c r="O243" s="82"/>
      <c r="P243" s="82"/>
      <c r="Q243" s="82"/>
      <c r="R243" s="82"/>
      <c r="S243" s="82"/>
      <c r="T243" s="82"/>
      <c r="U243" s="82"/>
      <c r="V243" s="82"/>
      <c r="W243" s="82"/>
      <c r="X243" s="82"/>
      <c r="Y243" s="82"/>
      <c r="Z243" s="82"/>
    </row>
    <row r="244"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</row>
    <row r="245"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</row>
    <row r="246"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</row>
    <row r="247"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</row>
    <row r="248">
      <c r="I248" s="82"/>
      <c r="J248" s="82"/>
      <c r="K248" s="82"/>
      <c r="L248" s="82"/>
      <c r="M248" s="82"/>
      <c r="N248" s="82"/>
      <c r="O248" s="82"/>
      <c r="P248" s="82"/>
      <c r="Q248" s="82"/>
      <c r="R248" s="82"/>
      <c r="S248" s="82"/>
      <c r="T248" s="82"/>
      <c r="U248" s="82"/>
      <c r="V248" s="82"/>
      <c r="W248" s="82"/>
      <c r="X248" s="82"/>
      <c r="Y248" s="82"/>
      <c r="Z248" s="82"/>
    </row>
    <row r="249">
      <c r="I249" s="82"/>
      <c r="J249" s="82"/>
      <c r="K249" s="82"/>
      <c r="L249" s="82"/>
      <c r="M249" s="82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2"/>
      <c r="Y249" s="82"/>
      <c r="Z249" s="82"/>
    </row>
    <row r="250"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</row>
    <row r="251">
      <c r="I251" s="82"/>
      <c r="J251" s="82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</row>
    <row r="252">
      <c r="I252" s="82"/>
      <c r="J252" s="82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</row>
    <row r="253">
      <c r="I253" s="82"/>
      <c r="J253" s="82"/>
      <c r="K253" s="82"/>
      <c r="L253" s="82"/>
      <c r="M253" s="82"/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82"/>
      <c r="Y253" s="82"/>
      <c r="Z253" s="82"/>
    </row>
    <row r="254">
      <c r="I254" s="82"/>
      <c r="J254" s="82"/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</row>
    <row r="255"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</row>
    <row r="256"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</row>
    <row r="257">
      <c r="I257" s="82"/>
      <c r="J257" s="82"/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</row>
    <row r="258">
      <c r="I258" s="82"/>
      <c r="J258" s="82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82"/>
    </row>
    <row r="259">
      <c r="I259" s="82"/>
      <c r="J259" s="82"/>
      <c r="K259" s="82"/>
      <c r="L259" s="82"/>
      <c r="M259" s="82"/>
      <c r="N259" s="82"/>
      <c r="O259" s="82"/>
      <c r="P259" s="82"/>
      <c r="Q259" s="82"/>
      <c r="R259" s="82"/>
      <c r="S259" s="82"/>
      <c r="T259" s="82"/>
      <c r="U259" s="82"/>
      <c r="V259" s="82"/>
      <c r="W259" s="82"/>
      <c r="X259" s="82"/>
      <c r="Y259" s="82"/>
      <c r="Z259" s="82"/>
    </row>
    <row r="260">
      <c r="I260" s="82"/>
      <c r="J260" s="82"/>
      <c r="K260" s="82"/>
      <c r="L260" s="82"/>
      <c r="M260" s="82"/>
      <c r="N260" s="82"/>
      <c r="O260" s="82"/>
      <c r="P260" s="82"/>
      <c r="Q260" s="82"/>
      <c r="R260" s="82"/>
      <c r="S260" s="82"/>
      <c r="T260" s="82"/>
      <c r="U260" s="82"/>
      <c r="V260" s="82"/>
      <c r="W260" s="82"/>
      <c r="X260" s="82"/>
      <c r="Y260" s="82"/>
      <c r="Z260" s="82"/>
    </row>
    <row r="261">
      <c r="I261" s="82"/>
      <c r="J261" s="82"/>
      <c r="K261" s="82"/>
      <c r="L261" s="82"/>
      <c r="M261" s="82"/>
      <c r="N261" s="82"/>
      <c r="O261" s="82"/>
      <c r="P261" s="82"/>
      <c r="Q261" s="82"/>
      <c r="R261" s="82"/>
      <c r="S261" s="82"/>
      <c r="T261" s="82"/>
      <c r="U261" s="82"/>
      <c r="V261" s="82"/>
      <c r="W261" s="82"/>
      <c r="X261" s="82"/>
      <c r="Y261" s="82"/>
      <c r="Z261" s="82"/>
    </row>
    <row r="262">
      <c r="I262" s="82"/>
      <c r="J262" s="82"/>
      <c r="K262" s="82"/>
      <c r="L262" s="82"/>
      <c r="M262" s="82"/>
      <c r="N262" s="82"/>
      <c r="O262" s="82"/>
      <c r="P262" s="82"/>
      <c r="Q262" s="82"/>
      <c r="R262" s="82"/>
      <c r="S262" s="82"/>
      <c r="T262" s="82"/>
      <c r="U262" s="82"/>
      <c r="V262" s="82"/>
      <c r="W262" s="82"/>
      <c r="X262" s="82"/>
      <c r="Y262" s="82"/>
      <c r="Z262" s="82"/>
    </row>
    <row r="263">
      <c r="I263" s="82"/>
      <c r="J263" s="82"/>
      <c r="K263" s="82"/>
      <c r="L263" s="82"/>
      <c r="M263" s="82"/>
      <c r="N263" s="82"/>
      <c r="O263" s="82"/>
      <c r="P263" s="82"/>
      <c r="Q263" s="82"/>
      <c r="R263" s="82"/>
      <c r="S263" s="82"/>
      <c r="T263" s="82"/>
      <c r="U263" s="82"/>
      <c r="V263" s="82"/>
      <c r="W263" s="82"/>
      <c r="X263" s="82"/>
      <c r="Y263" s="82"/>
      <c r="Z263" s="82"/>
    </row>
    <row r="264"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</row>
    <row r="265"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</row>
    <row r="266">
      <c r="I266" s="82"/>
      <c r="J266" s="82"/>
      <c r="K266" s="82"/>
      <c r="L266" s="82"/>
      <c r="M266" s="82"/>
      <c r="N266" s="82"/>
      <c r="O266" s="82"/>
      <c r="P266" s="82"/>
      <c r="Q266" s="82"/>
      <c r="R266" s="82"/>
      <c r="S266" s="82"/>
      <c r="T266" s="82"/>
      <c r="U266" s="82"/>
      <c r="V266" s="82"/>
      <c r="W266" s="82"/>
      <c r="X266" s="82"/>
      <c r="Y266" s="82"/>
      <c r="Z266" s="82"/>
    </row>
    <row r="267">
      <c r="I267" s="82"/>
      <c r="J267" s="82"/>
      <c r="K267" s="82"/>
      <c r="L267" s="82"/>
      <c r="M267" s="82"/>
      <c r="N267" s="82"/>
      <c r="O267" s="82"/>
      <c r="P267" s="82"/>
      <c r="Q267" s="82"/>
      <c r="R267" s="82"/>
      <c r="S267" s="82"/>
      <c r="T267" s="82"/>
      <c r="U267" s="82"/>
      <c r="V267" s="82"/>
      <c r="W267" s="82"/>
      <c r="X267" s="82"/>
      <c r="Y267" s="82"/>
      <c r="Z267" s="82"/>
    </row>
    <row r="268">
      <c r="I268" s="82"/>
      <c r="J268" s="82"/>
      <c r="K268" s="82"/>
      <c r="L268" s="82"/>
      <c r="M268" s="82"/>
      <c r="N268" s="82"/>
      <c r="O268" s="82"/>
      <c r="P268" s="82"/>
      <c r="Q268" s="82"/>
      <c r="R268" s="82"/>
      <c r="S268" s="82"/>
      <c r="T268" s="82"/>
      <c r="U268" s="82"/>
      <c r="V268" s="82"/>
      <c r="W268" s="82"/>
      <c r="X268" s="82"/>
      <c r="Y268" s="82"/>
      <c r="Z268" s="82"/>
    </row>
    <row r="269"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</row>
    <row r="270">
      <c r="I270" s="82"/>
      <c r="J270" s="82"/>
      <c r="K270" s="82"/>
      <c r="L270" s="82"/>
      <c r="M270" s="82"/>
      <c r="N270" s="82"/>
      <c r="O270" s="82"/>
      <c r="P270" s="82"/>
      <c r="Q270" s="82"/>
      <c r="R270" s="82"/>
      <c r="S270" s="82"/>
      <c r="T270" s="82"/>
      <c r="U270" s="82"/>
      <c r="V270" s="82"/>
      <c r="W270" s="82"/>
      <c r="X270" s="82"/>
      <c r="Y270" s="82"/>
      <c r="Z270" s="82"/>
    </row>
    <row r="271">
      <c r="I271" s="82"/>
      <c r="J271" s="82"/>
      <c r="K271" s="82"/>
      <c r="L271" s="82"/>
      <c r="M271" s="82"/>
      <c r="N271" s="82"/>
      <c r="O271" s="82"/>
      <c r="P271" s="82"/>
      <c r="Q271" s="82"/>
      <c r="R271" s="82"/>
      <c r="S271" s="82"/>
      <c r="T271" s="82"/>
      <c r="U271" s="82"/>
      <c r="V271" s="82"/>
      <c r="W271" s="82"/>
      <c r="X271" s="82"/>
      <c r="Y271" s="82"/>
      <c r="Z271" s="82"/>
    </row>
    <row r="272">
      <c r="I272" s="82"/>
      <c r="J272" s="82"/>
      <c r="K272" s="82"/>
      <c r="L272" s="82"/>
      <c r="M272" s="82"/>
      <c r="N272" s="82"/>
      <c r="O272" s="82"/>
      <c r="P272" s="82"/>
      <c r="Q272" s="82"/>
      <c r="R272" s="82"/>
      <c r="S272" s="82"/>
      <c r="T272" s="82"/>
      <c r="U272" s="82"/>
      <c r="V272" s="82"/>
      <c r="W272" s="82"/>
      <c r="X272" s="82"/>
      <c r="Y272" s="82"/>
      <c r="Z272" s="82"/>
    </row>
    <row r="273">
      <c r="I273" s="82"/>
      <c r="J273" s="82"/>
      <c r="K273" s="82"/>
      <c r="L273" s="82"/>
      <c r="M273" s="82"/>
      <c r="N273" s="82"/>
      <c r="O273" s="82"/>
      <c r="P273" s="82"/>
      <c r="Q273" s="82"/>
      <c r="R273" s="82"/>
      <c r="S273" s="82"/>
      <c r="T273" s="82"/>
      <c r="U273" s="82"/>
      <c r="V273" s="82"/>
      <c r="W273" s="82"/>
      <c r="X273" s="82"/>
      <c r="Y273" s="82"/>
      <c r="Z273" s="82"/>
    </row>
    <row r="274"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</row>
    <row r="275">
      <c r="I275" s="82"/>
      <c r="J275" s="82"/>
      <c r="K275" s="82"/>
      <c r="L275" s="82"/>
      <c r="M275" s="82"/>
      <c r="N275" s="82"/>
      <c r="O275" s="82"/>
      <c r="P275" s="82"/>
      <c r="Q275" s="82"/>
      <c r="R275" s="82"/>
      <c r="S275" s="82"/>
      <c r="T275" s="82"/>
      <c r="U275" s="82"/>
      <c r="V275" s="82"/>
      <c r="W275" s="82"/>
      <c r="X275" s="82"/>
      <c r="Y275" s="82"/>
      <c r="Z275" s="82"/>
    </row>
    <row r="276"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</row>
    <row r="277"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</row>
    <row r="278"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</row>
    <row r="279"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</row>
    <row r="280"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</row>
    <row r="281"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</row>
    <row r="282"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</row>
    <row r="283"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</row>
    <row r="284"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</row>
    <row r="285"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</row>
    <row r="286"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</row>
    <row r="287"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</row>
    <row r="288"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</row>
    <row r="289"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</row>
    <row r="290"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</row>
    <row r="291"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</row>
    <row r="292"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</row>
    <row r="293"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</row>
    <row r="294"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</row>
    <row r="295"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</row>
    <row r="296"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</row>
    <row r="297"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</row>
    <row r="298"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</row>
    <row r="299"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</row>
    <row r="300"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</row>
    <row r="301"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</row>
    <row r="302"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</row>
    <row r="303"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</row>
    <row r="304"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</row>
    <row r="305"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</row>
    <row r="306"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</row>
    <row r="307"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</row>
    <row r="308"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</row>
    <row r="309"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</row>
    <row r="310"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</row>
    <row r="311"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</row>
    <row r="312"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</row>
    <row r="313"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</row>
    <row r="314"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</row>
    <row r="315"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</row>
    <row r="316"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</row>
    <row r="317"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</row>
    <row r="318"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</row>
    <row r="319"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</row>
    <row r="320"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</row>
    <row r="321"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</row>
    <row r="322"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</row>
    <row r="323"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</row>
    <row r="324"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</row>
    <row r="325"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</row>
    <row r="326"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</row>
    <row r="327"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</row>
    <row r="328"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</row>
    <row r="329"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</row>
    <row r="330"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</row>
    <row r="331"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</row>
    <row r="332"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</row>
    <row r="333"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</row>
    <row r="334"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</row>
    <row r="335">
      <c r="I335" s="82"/>
      <c r="J335" s="82"/>
      <c r="K335" s="82"/>
      <c r="L335" s="82"/>
      <c r="M335" s="82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  <c r="Y335" s="82"/>
      <c r="Z335" s="82"/>
    </row>
    <row r="336">
      <c r="I336" s="82"/>
      <c r="J336" s="82"/>
      <c r="K336" s="82"/>
      <c r="L336" s="82"/>
      <c r="M336" s="82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  <c r="Y336" s="82"/>
      <c r="Z336" s="82"/>
    </row>
    <row r="337">
      <c r="I337" s="82"/>
      <c r="J337" s="82"/>
      <c r="K337" s="82"/>
      <c r="L337" s="82"/>
      <c r="M337" s="82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  <c r="Y337" s="82"/>
      <c r="Z337" s="82"/>
    </row>
    <row r="338">
      <c r="I338" s="82"/>
      <c r="J338" s="82"/>
      <c r="K338" s="82"/>
      <c r="L338" s="82"/>
      <c r="M338" s="82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  <c r="Y338" s="82"/>
      <c r="Z338" s="82"/>
    </row>
    <row r="339">
      <c r="I339" s="82"/>
      <c r="J339" s="82"/>
      <c r="K339" s="82"/>
      <c r="L339" s="82"/>
      <c r="M339" s="82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  <c r="Z339" s="82"/>
    </row>
    <row r="340">
      <c r="I340" s="82"/>
      <c r="J340" s="82"/>
      <c r="K340" s="82"/>
      <c r="L340" s="82"/>
      <c r="M340" s="82"/>
      <c r="N340" s="82"/>
      <c r="O340" s="82"/>
      <c r="P340" s="82"/>
      <c r="Q340" s="82"/>
      <c r="R340" s="82"/>
      <c r="S340" s="82"/>
      <c r="T340" s="82"/>
      <c r="U340" s="82"/>
      <c r="V340" s="82"/>
      <c r="W340" s="82"/>
      <c r="X340" s="82"/>
      <c r="Y340" s="82"/>
      <c r="Z340" s="82"/>
    </row>
    <row r="341">
      <c r="I341" s="82"/>
      <c r="J341" s="82"/>
      <c r="K341" s="82"/>
      <c r="L341" s="82"/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  <c r="Y341" s="82"/>
      <c r="Z341" s="82"/>
    </row>
    <row r="342">
      <c r="I342" s="82"/>
      <c r="J342" s="82"/>
      <c r="K342" s="82"/>
      <c r="L342" s="82"/>
      <c r="M342" s="82"/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82"/>
      <c r="Y342" s="82"/>
      <c r="Z342" s="82"/>
    </row>
    <row r="343">
      <c r="I343" s="82"/>
      <c r="J343" s="82"/>
      <c r="K343" s="82"/>
      <c r="L343" s="82"/>
      <c r="M343" s="82"/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82"/>
      <c r="Y343" s="82"/>
      <c r="Z343" s="82"/>
    </row>
    <row r="344">
      <c r="I344" s="82"/>
      <c r="J344" s="82"/>
      <c r="K344" s="82"/>
      <c r="L344" s="82"/>
      <c r="M344" s="82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2"/>
      <c r="Y344" s="82"/>
      <c r="Z344" s="82"/>
    </row>
    <row r="345">
      <c r="I345" s="82"/>
      <c r="J345" s="82"/>
      <c r="K345" s="82"/>
      <c r="L345" s="82"/>
      <c r="M345" s="82"/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82"/>
      <c r="Y345" s="82"/>
      <c r="Z345" s="82"/>
    </row>
    <row r="346">
      <c r="I346" s="82"/>
      <c r="J346" s="82"/>
      <c r="K346" s="82"/>
      <c r="L346" s="82"/>
      <c r="M346" s="82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  <c r="Y346" s="82"/>
      <c r="Z346" s="82"/>
    </row>
    <row r="347">
      <c r="I347" s="82"/>
      <c r="J347" s="82"/>
      <c r="K347" s="82"/>
      <c r="L347" s="82"/>
      <c r="M347" s="82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  <c r="Y347" s="82"/>
      <c r="Z347" s="82"/>
    </row>
    <row r="348">
      <c r="I348" s="82"/>
      <c r="J348" s="82"/>
      <c r="K348" s="82"/>
      <c r="L348" s="82"/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  <c r="Y348" s="82"/>
      <c r="Z348" s="82"/>
    </row>
    <row r="349">
      <c r="I349" s="82"/>
      <c r="J349" s="82"/>
      <c r="K349" s="82"/>
      <c r="L349" s="82"/>
      <c r="M349" s="82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  <c r="Y349" s="82"/>
      <c r="Z349" s="82"/>
    </row>
    <row r="350">
      <c r="I350" s="82"/>
      <c r="J350" s="82"/>
      <c r="K350" s="82"/>
      <c r="L350" s="82"/>
      <c r="M350" s="82"/>
      <c r="N350" s="82"/>
      <c r="O350" s="82"/>
      <c r="P350" s="82"/>
      <c r="Q350" s="82"/>
      <c r="R350" s="82"/>
      <c r="S350" s="82"/>
      <c r="T350" s="82"/>
      <c r="U350" s="82"/>
      <c r="V350" s="82"/>
      <c r="W350" s="82"/>
      <c r="X350" s="82"/>
      <c r="Y350" s="82"/>
      <c r="Z350" s="82"/>
    </row>
    <row r="351">
      <c r="I351" s="82"/>
      <c r="J351" s="82"/>
      <c r="K351" s="82"/>
      <c r="L351" s="82"/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  <c r="Y351" s="82"/>
      <c r="Z351" s="82"/>
    </row>
    <row r="352">
      <c r="I352" s="82"/>
      <c r="J352" s="82"/>
      <c r="K352" s="82"/>
      <c r="L352" s="82"/>
      <c r="M352" s="82"/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82"/>
      <c r="Y352" s="82"/>
      <c r="Z352" s="82"/>
    </row>
    <row r="353">
      <c r="I353" s="82"/>
      <c r="J353" s="82"/>
      <c r="K353" s="82"/>
      <c r="L353" s="82"/>
      <c r="M353" s="82"/>
      <c r="N353" s="82"/>
      <c r="O353" s="82"/>
      <c r="P353" s="82"/>
      <c r="Q353" s="82"/>
      <c r="R353" s="82"/>
      <c r="S353" s="82"/>
      <c r="T353" s="82"/>
      <c r="U353" s="82"/>
      <c r="V353" s="82"/>
      <c r="W353" s="82"/>
      <c r="X353" s="82"/>
      <c r="Y353" s="82"/>
      <c r="Z353" s="82"/>
    </row>
    <row r="354">
      <c r="I354" s="82"/>
      <c r="J354" s="82"/>
      <c r="K354" s="82"/>
      <c r="L354" s="82"/>
      <c r="M354" s="82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  <c r="Y354" s="82"/>
      <c r="Z354" s="82"/>
    </row>
    <row r="355">
      <c r="I355" s="82"/>
      <c r="J355" s="82"/>
      <c r="K355" s="82"/>
      <c r="L355" s="82"/>
      <c r="M355" s="82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  <c r="Y355" s="82"/>
      <c r="Z355" s="82"/>
    </row>
    <row r="356">
      <c r="I356" s="82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</row>
    <row r="357">
      <c r="I357" s="82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</row>
    <row r="358">
      <c r="I358" s="82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</row>
    <row r="359">
      <c r="I359" s="82"/>
      <c r="J359" s="82"/>
      <c r="K359" s="82"/>
      <c r="L359" s="82"/>
      <c r="M359" s="82"/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82"/>
      <c r="Y359" s="82"/>
      <c r="Z359" s="82"/>
    </row>
    <row r="360">
      <c r="I360" s="82"/>
      <c r="J360" s="82"/>
      <c r="K360" s="82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  <c r="Z360" s="82"/>
    </row>
    <row r="361">
      <c r="I361" s="82"/>
      <c r="J361" s="82"/>
      <c r="K361" s="82"/>
      <c r="L361" s="82"/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  <c r="Y361" s="82"/>
      <c r="Z361" s="82"/>
    </row>
    <row r="362">
      <c r="I362" s="82"/>
      <c r="J362" s="82"/>
      <c r="K362" s="82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  <c r="Z362" s="82"/>
    </row>
    <row r="363">
      <c r="I363" s="82"/>
      <c r="J363" s="82"/>
      <c r="K363" s="82"/>
      <c r="L363" s="82"/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  <c r="Y363" s="82"/>
      <c r="Z363" s="82"/>
    </row>
    <row r="364">
      <c r="I364" s="82"/>
      <c r="J364" s="82"/>
      <c r="K364" s="82"/>
      <c r="L364" s="82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2"/>
      <c r="Z364" s="82"/>
    </row>
    <row r="365">
      <c r="I365" s="82"/>
      <c r="J365" s="82"/>
      <c r="K365" s="82"/>
      <c r="L365" s="82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2"/>
      <c r="Z365" s="82"/>
    </row>
    <row r="366">
      <c r="I366" s="82"/>
      <c r="J366" s="82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  <c r="Z366" s="82"/>
    </row>
    <row r="367">
      <c r="I367" s="82"/>
      <c r="J367" s="82"/>
      <c r="K367" s="82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  <c r="Z367" s="82"/>
    </row>
    <row r="368">
      <c r="I368" s="82"/>
      <c r="J368" s="82"/>
      <c r="K368" s="82"/>
      <c r="L368" s="82"/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  <c r="Y368" s="82"/>
      <c r="Z368" s="82"/>
    </row>
    <row r="369">
      <c r="I369" s="82"/>
      <c r="J369" s="82"/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  <c r="Z369" s="82"/>
    </row>
    <row r="370">
      <c r="I370" s="82"/>
      <c r="J370" s="82"/>
      <c r="K370" s="82"/>
      <c r="L370" s="82"/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  <c r="Z370" s="82"/>
    </row>
    <row r="371">
      <c r="I371" s="82"/>
      <c r="J371" s="82"/>
      <c r="K371" s="82"/>
      <c r="L371" s="82"/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  <c r="Z371" s="82"/>
    </row>
    <row r="372">
      <c r="I372" s="82"/>
      <c r="J372" s="82"/>
      <c r="K372" s="82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</row>
    <row r="373">
      <c r="I373" s="82"/>
      <c r="J373" s="82"/>
      <c r="K373" s="82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</row>
    <row r="374">
      <c r="I374" s="82"/>
      <c r="J374" s="82"/>
      <c r="K374" s="82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</row>
    <row r="375">
      <c r="I375" s="82"/>
      <c r="J375" s="82"/>
      <c r="K375" s="82"/>
      <c r="L375" s="82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</row>
    <row r="376">
      <c r="I376" s="82"/>
      <c r="J376" s="82"/>
      <c r="K376" s="82"/>
      <c r="L376" s="82"/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  <c r="Z376" s="82"/>
    </row>
    <row r="377">
      <c r="I377" s="82"/>
      <c r="J377" s="82"/>
      <c r="K377" s="82"/>
      <c r="L377" s="82"/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  <c r="Z377" s="82"/>
    </row>
    <row r="378">
      <c r="I378" s="82"/>
      <c r="J378" s="82"/>
      <c r="K378" s="82"/>
      <c r="L378" s="82"/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  <c r="Z378" s="82"/>
    </row>
    <row r="379">
      <c r="I379" s="82"/>
      <c r="J379" s="82"/>
      <c r="K379" s="82"/>
      <c r="L379" s="82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</row>
    <row r="380">
      <c r="I380" s="82"/>
      <c r="J380" s="82"/>
      <c r="K380" s="82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  <c r="Z380" s="82"/>
    </row>
    <row r="381">
      <c r="I381" s="82"/>
      <c r="J381" s="82"/>
      <c r="K381" s="82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  <c r="Z381" s="82"/>
    </row>
    <row r="382">
      <c r="I382" s="82"/>
      <c r="J382" s="82"/>
      <c r="K382" s="82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</row>
    <row r="383">
      <c r="I383" s="82"/>
      <c r="J383" s="82"/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</row>
    <row r="384">
      <c r="I384" s="82"/>
      <c r="J384" s="82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</row>
    <row r="385">
      <c r="I385" s="82"/>
      <c r="J385" s="82"/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</row>
    <row r="386">
      <c r="I386" s="82"/>
      <c r="J386" s="82"/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</row>
    <row r="387">
      <c r="I387" s="82"/>
      <c r="J387" s="82"/>
      <c r="K387" s="82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82"/>
    </row>
    <row r="388">
      <c r="I388" s="82"/>
      <c r="J388" s="82"/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82"/>
    </row>
    <row r="389">
      <c r="I389" s="82"/>
      <c r="J389" s="82"/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82"/>
    </row>
    <row r="390">
      <c r="I390" s="82"/>
      <c r="J390" s="82"/>
      <c r="K390" s="82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  <c r="Z390" s="82"/>
    </row>
    <row r="391">
      <c r="I391" s="82"/>
      <c r="J391" s="82"/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</row>
    <row r="392">
      <c r="I392" s="82"/>
      <c r="J392" s="82"/>
      <c r="K392" s="82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  <c r="Z392" s="82"/>
    </row>
    <row r="393">
      <c r="I393" s="82"/>
      <c r="J393" s="82"/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  <c r="Z393" s="82"/>
    </row>
    <row r="394">
      <c r="I394" s="82"/>
      <c r="J394" s="82"/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  <c r="Z394" s="82"/>
    </row>
    <row r="395">
      <c r="I395" s="82"/>
      <c r="J395" s="82"/>
      <c r="K395" s="82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  <c r="Z395" s="82"/>
    </row>
    <row r="396">
      <c r="I396" s="82"/>
      <c r="J396" s="82"/>
      <c r="K396" s="82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  <c r="Z396" s="82"/>
    </row>
    <row r="397">
      <c r="I397" s="82"/>
      <c r="J397" s="82"/>
      <c r="K397" s="82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  <c r="Z397" s="82"/>
    </row>
    <row r="398">
      <c r="I398" s="82"/>
      <c r="J398" s="82"/>
      <c r="K398" s="82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  <c r="Z398" s="82"/>
    </row>
    <row r="399">
      <c r="I399" s="82"/>
      <c r="J399" s="82"/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  <c r="Z399" s="82"/>
    </row>
    <row r="400">
      <c r="I400" s="82"/>
      <c r="J400" s="82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</row>
    <row r="401">
      <c r="I401" s="82"/>
      <c r="J401" s="82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</row>
    <row r="402">
      <c r="I402" s="82"/>
      <c r="J402" s="82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</row>
    <row r="403">
      <c r="I403" s="82"/>
      <c r="J403" s="82"/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</row>
    <row r="404">
      <c r="I404" s="82"/>
      <c r="J404" s="82"/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</row>
    <row r="405">
      <c r="I405" s="82"/>
      <c r="J405" s="82"/>
      <c r="K405" s="82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  <c r="Z405" s="82"/>
    </row>
    <row r="406">
      <c r="I406" s="82"/>
      <c r="J406" s="82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</row>
    <row r="407">
      <c r="I407" s="82"/>
      <c r="J407" s="82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</row>
    <row r="408">
      <c r="I408" s="82"/>
      <c r="J408" s="82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</row>
    <row r="409"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</row>
    <row r="410"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</row>
    <row r="411"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</row>
    <row r="412">
      <c r="I412" s="82"/>
      <c r="J412" s="82"/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</row>
    <row r="413">
      <c r="I413" s="82"/>
      <c r="J413" s="82"/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</row>
    <row r="414">
      <c r="I414" s="82"/>
      <c r="J414" s="82"/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</row>
    <row r="415">
      <c r="I415" s="82"/>
      <c r="J415" s="82"/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</row>
    <row r="416">
      <c r="I416" s="82"/>
      <c r="J416" s="82"/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</row>
    <row r="417">
      <c r="I417" s="82"/>
      <c r="J417" s="82"/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</row>
    <row r="418">
      <c r="I418" s="82"/>
      <c r="J418" s="82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</row>
    <row r="419">
      <c r="I419" s="82"/>
      <c r="J419" s="82"/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</row>
    <row r="420">
      <c r="I420" s="82"/>
      <c r="J420" s="82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  <c r="Z420" s="82"/>
    </row>
    <row r="421">
      <c r="I421" s="82"/>
      <c r="J421" s="82"/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  <c r="Z421" s="82"/>
    </row>
    <row r="422">
      <c r="I422" s="82"/>
      <c r="J422" s="82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</row>
    <row r="423">
      <c r="I423" s="82"/>
      <c r="J423" s="82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</row>
    <row r="424">
      <c r="I424" s="82"/>
      <c r="J424" s="82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</row>
    <row r="425">
      <c r="I425" s="82"/>
      <c r="J425" s="82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</row>
    <row r="426">
      <c r="I426" s="82"/>
      <c r="J426" s="82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</row>
    <row r="427">
      <c r="I427" s="82"/>
      <c r="J427" s="82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</row>
    <row r="428">
      <c r="I428" s="82"/>
      <c r="J428" s="82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</row>
    <row r="429">
      <c r="I429" s="82"/>
      <c r="J429" s="82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</row>
    <row r="430">
      <c r="I430" s="82"/>
      <c r="J430" s="82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</row>
    <row r="431">
      <c r="I431" s="82"/>
      <c r="J431" s="82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</row>
    <row r="432">
      <c r="I432" s="82"/>
      <c r="J432" s="82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</row>
    <row r="433">
      <c r="I433" s="82"/>
      <c r="J433" s="82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</row>
    <row r="434">
      <c r="I434" s="82"/>
      <c r="J434" s="82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</row>
    <row r="435">
      <c r="I435" s="82"/>
      <c r="J435" s="82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</row>
    <row r="436">
      <c r="I436" s="82"/>
      <c r="J436" s="82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</row>
    <row r="437">
      <c r="I437" s="82"/>
      <c r="J437" s="82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</row>
    <row r="438">
      <c r="I438" s="82"/>
      <c r="J438" s="82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</row>
    <row r="439">
      <c r="I439" s="82"/>
      <c r="J439" s="82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</row>
    <row r="440">
      <c r="I440" s="82"/>
      <c r="J440" s="82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</row>
    <row r="441">
      <c r="I441" s="82"/>
      <c r="J441" s="82"/>
      <c r="K441" s="82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  <c r="Z441" s="82"/>
    </row>
    <row r="442">
      <c r="I442" s="82"/>
      <c r="J442" s="82"/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  <c r="Z442" s="82"/>
    </row>
    <row r="443">
      <c r="I443" s="82"/>
      <c r="J443" s="82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</row>
    <row r="444">
      <c r="I444" s="82"/>
      <c r="J444" s="82"/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  <c r="Z444" s="82"/>
    </row>
    <row r="445">
      <c r="I445" s="82"/>
      <c r="J445" s="82"/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  <c r="Z445" s="82"/>
    </row>
    <row r="446">
      <c r="I446" s="82"/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</row>
    <row r="447">
      <c r="I447" s="82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</row>
    <row r="448">
      <c r="I448" s="82"/>
      <c r="J448" s="82"/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</row>
    <row r="449">
      <c r="I449" s="82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</row>
    <row r="450">
      <c r="I450" s="82"/>
      <c r="J450" s="82"/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</row>
    <row r="451">
      <c r="I451" s="82"/>
      <c r="J451" s="82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</row>
    <row r="452">
      <c r="I452" s="82"/>
      <c r="J452" s="82"/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</row>
    <row r="453">
      <c r="I453" s="82"/>
      <c r="J453" s="82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</row>
    <row r="454">
      <c r="I454" s="82"/>
      <c r="J454" s="82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</row>
    <row r="455">
      <c r="I455" s="82"/>
      <c r="J455" s="82"/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</row>
    <row r="456">
      <c r="I456" s="82"/>
      <c r="J456" s="82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</row>
    <row r="457">
      <c r="I457" s="82"/>
      <c r="J457" s="82"/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</row>
    <row r="458">
      <c r="I458" s="82"/>
      <c r="J458" s="82"/>
      <c r="K458" s="82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</row>
    <row r="459">
      <c r="I459" s="82"/>
      <c r="J459" s="82"/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</row>
    <row r="460">
      <c r="I460" s="82"/>
      <c r="J460" s="82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</row>
    <row r="461">
      <c r="I461" s="82"/>
      <c r="J461" s="82"/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</row>
    <row r="462"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</row>
    <row r="463"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</row>
    <row r="464"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</row>
    <row r="465">
      <c r="I465" s="82"/>
      <c r="J465" s="82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</row>
    <row r="466">
      <c r="I466" s="82"/>
      <c r="J466" s="82"/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</row>
    <row r="467">
      <c r="I467" s="82"/>
      <c r="J467" s="82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</row>
    <row r="468">
      <c r="I468" s="82"/>
      <c r="J468" s="82"/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</row>
    <row r="469">
      <c r="I469" s="82"/>
      <c r="J469" s="82"/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</row>
    <row r="470">
      <c r="I470" s="82"/>
      <c r="J470" s="82"/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</row>
    <row r="471">
      <c r="I471" s="82"/>
      <c r="J471" s="82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</row>
    <row r="472">
      <c r="I472" s="82"/>
      <c r="J472" s="82"/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</row>
    <row r="473">
      <c r="I473" s="82"/>
      <c r="J473" s="82"/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</row>
    <row r="474">
      <c r="I474" s="82"/>
      <c r="J474" s="82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</row>
    <row r="475">
      <c r="I475" s="82"/>
      <c r="J475" s="82"/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</row>
    <row r="476">
      <c r="I476" s="82"/>
      <c r="J476" s="82"/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</row>
    <row r="477">
      <c r="I477" s="82"/>
      <c r="J477" s="82"/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</row>
    <row r="478">
      <c r="I478" s="82"/>
      <c r="J478" s="82"/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</row>
    <row r="479">
      <c r="I479" s="82"/>
      <c r="J479" s="82"/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</row>
    <row r="480">
      <c r="I480" s="82"/>
      <c r="J480" s="82"/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</row>
    <row r="481">
      <c r="I481" s="82"/>
      <c r="J481" s="82"/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</row>
    <row r="482">
      <c r="I482" s="82"/>
      <c r="J482" s="82"/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</row>
    <row r="483">
      <c r="I483" s="82"/>
      <c r="J483" s="82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  <c r="Z483" s="82"/>
    </row>
    <row r="484">
      <c r="I484" s="82"/>
      <c r="J484" s="82"/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</row>
    <row r="485">
      <c r="I485" s="82"/>
      <c r="J485" s="82"/>
      <c r="K485" s="82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  <c r="Z485" s="82"/>
    </row>
    <row r="486">
      <c r="I486" s="82"/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</row>
    <row r="487">
      <c r="I487" s="82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</row>
    <row r="488">
      <c r="I488" s="82"/>
      <c r="J488" s="82"/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  <c r="Z488" s="82"/>
    </row>
    <row r="489">
      <c r="I489" s="82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</row>
    <row r="490">
      <c r="I490" s="82"/>
      <c r="J490" s="82"/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</row>
    <row r="491">
      <c r="I491" s="82"/>
      <c r="J491" s="82"/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</row>
    <row r="492">
      <c r="I492" s="82"/>
      <c r="J492" s="82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</row>
    <row r="493">
      <c r="I493" s="82"/>
      <c r="J493" s="82"/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</row>
    <row r="494">
      <c r="I494" s="82"/>
      <c r="J494" s="82"/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</row>
    <row r="495">
      <c r="I495" s="82"/>
      <c r="J495" s="82"/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</row>
    <row r="496">
      <c r="I496" s="82"/>
      <c r="J496" s="82"/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</row>
    <row r="497">
      <c r="I497" s="82"/>
      <c r="J497" s="82"/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</row>
    <row r="498">
      <c r="I498" s="82"/>
      <c r="J498" s="82"/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</row>
    <row r="499">
      <c r="I499" s="82"/>
      <c r="J499" s="82"/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</row>
    <row r="500">
      <c r="I500" s="82"/>
      <c r="J500" s="82"/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  <c r="Z500" s="82"/>
    </row>
    <row r="501">
      <c r="I501" s="82"/>
      <c r="J501" s="82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  <c r="Z501" s="82"/>
    </row>
    <row r="502">
      <c r="I502" s="82"/>
      <c r="J502" s="82"/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  <c r="Z502" s="82"/>
    </row>
    <row r="503">
      <c r="I503" s="82"/>
      <c r="J503" s="82"/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  <c r="Z503" s="82"/>
    </row>
    <row r="504">
      <c r="I504" s="82"/>
      <c r="J504" s="82"/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  <c r="Z504" s="82"/>
    </row>
    <row r="505">
      <c r="I505" s="82"/>
      <c r="J505" s="82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</row>
    <row r="506">
      <c r="I506" s="82"/>
      <c r="J506" s="82"/>
      <c r="K506" s="82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  <c r="Z506" s="82"/>
    </row>
    <row r="507">
      <c r="I507" s="82"/>
      <c r="J507" s="82"/>
      <c r="K507" s="82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  <c r="Z507" s="82"/>
    </row>
    <row r="508">
      <c r="I508" s="82"/>
      <c r="J508" s="82"/>
      <c r="K508" s="82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  <c r="Z508" s="82"/>
    </row>
    <row r="509">
      <c r="I509" s="82"/>
      <c r="J509" s="82"/>
      <c r="K509" s="82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  <c r="Z509" s="82"/>
    </row>
    <row r="510">
      <c r="I510" s="82"/>
      <c r="J510" s="82"/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  <c r="Z510" s="82"/>
    </row>
    <row r="511">
      <c r="I511" s="82"/>
      <c r="J511" s="82"/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  <c r="Z511" s="82"/>
    </row>
    <row r="512">
      <c r="I512" s="82"/>
      <c r="J512" s="82"/>
      <c r="K512" s="82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  <c r="Z512" s="82"/>
    </row>
    <row r="513">
      <c r="I513" s="82"/>
      <c r="J513" s="82"/>
      <c r="K513" s="82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  <c r="Z513" s="82"/>
    </row>
    <row r="514">
      <c r="I514" s="82"/>
      <c r="J514" s="82"/>
      <c r="K514" s="82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  <c r="Z514" s="82"/>
    </row>
    <row r="515"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</row>
    <row r="516"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</row>
    <row r="517"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</row>
    <row r="518">
      <c r="I518" s="82"/>
      <c r="J518" s="82"/>
      <c r="K518" s="82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  <c r="Z518" s="82"/>
    </row>
    <row r="519">
      <c r="I519" s="82"/>
      <c r="J519" s="82"/>
      <c r="K519" s="82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  <c r="Z519" s="82"/>
    </row>
    <row r="520">
      <c r="I520" s="82"/>
      <c r="J520" s="82"/>
      <c r="K520" s="82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  <c r="Z520" s="82"/>
    </row>
    <row r="521">
      <c r="I521" s="82"/>
      <c r="J521" s="82"/>
      <c r="K521" s="82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  <c r="Z521" s="82"/>
    </row>
    <row r="522">
      <c r="I522" s="82"/>
      <c r="J522" s="82"/>
      <c r="K522" s="82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  <c r="Z522" s="82"/>
    </row>
    <row r="523">
      <c r="I523" s="82"/>
      <c r="J523" s="82"/>
      <c r="K523" s="82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  <c r="Z523" s="82"/>
    </row>
    <row r="524">
      <c r="I524" s="82"/>
      <c r="J524" s="82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  <c r="Z524" s="82"/>
    </row>
    <row r="525">
      <c r="I525" s="82"/>
      <c r="J525" s="82"/>
      <c r="K525" s="82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  <c r="Z525" s="82"/>
    </row>
    <row r="526">
      <c r="I526" s="82"/>
      <c r="J526" s="82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</row>
    <row r="527">
      <c r="I527" s="82"/>
      <c r="J527" s="82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</row>
    <row r="528">
      <c r="I528" s="82"/>
      <c r="J528" s="82"/>
      <c r="K528" s="82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  <c r="Z528" s="82"/>
    </row>
    <row r="529">
      <c r="I529" s="82"/>
      <c r="J529" s="82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</row>
    <row r="530">
      <c r="I530" s="82"/>
      <c r="J530" s="82"/>
      <c r="K530" s="82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</row>
    <row r="531">
      <c r="I531" s="82"/>
      <c r="J531" s="82"/>
      <c r="K531" s="82"/>
      <c r="L531" s="82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</row>
    <row r="532">
      <c r="I532" s="82"/>
      <c r="J532" s="82"/>
      <c r="K532" s="82"/>
      <c r="L532" s="82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</row>
    <row r="533">
      <c r="I533" s="82"/>
      <c r="J533" s="82"/>
      <c r="K533" s="82"/>
      <c r="L533" s="82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</row>
    <row r="534">
      <c r="I534" s="82"/>
      <c r="J534" s="82"/>
      <c r="K534" s="82"/>
      <c r="L534" s="82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</row>
    <row r="535">
      <c r="I535" s="82"/>
      <c r="J535" s="82"/>
      <c r="K535" s="82"/>
      <c r="L535" s="82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</row>
    <row r="536">
      <c r="I536" s="82"/>
      <c r="J536" s="82"/>
      <c r="K536" s="82"/>
      <c r="L536" s="82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</row>
    <row r="537">
      <c r="I537" s="82"/>
      <c r="J537" s="82"/>
      <c r="K537" s="82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</row>
    <row r="538">
      <c r="I538" s="82"/>
      <c r="J538" s="82"/>
      <c r="K538" s="82"/>
      <c r="L538" s="82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</row>
    <row r="539">
      <c r="I539" s="82"/>
      <c r="J539" s="82"/>
      <c r="K539" s="82"/>
      <c r="L539" s="82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</row>
    <row r="540">
      <c r="I540" s="82"/>
      <c r="J540" s="82"/>
      <c r="K540" s="82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2"/>
      <c r="Z540" s="82"/>
    </row>
    <row r="541">
      <c r="I541" s="82"/>
      <c r="J541" s="82"/>
      <c r="K541" s="82"/>
      <c r="L541" s="82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2"/>
      <c r="Z541" s="82"/>
    </row>
    <row r="542">
      <c r="I542" s="82"/>
      <c r="J542" s="82"/>
      <c r="K542" s="82"/>
      <c r="L542" s="82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2"/>
      <c r="Z542" s="82"/>
    </row>
    <row r="543">
      <c r="I543" s="82"/>
      <c r="J543" s="82"/>
      <c r="K543" s="82"/>
      <c r="L543" s="82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2"/>
      <c r="Z543" s="82"/>
    </row>
    <row r="544">
      <c r="I544" s="82"/>
      <c r="J544" s="82"/>
      <c r="K544" s="82"/>
      <c r="L544" s="82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2"/>
      <c r="Z544" s="82"/>
    </row>
    <row r="545">
      <c r="I545" s="82"/>
      <c r="J545" s="82"/>
      <c r="K545" s="82"/>
      <c r="L545" s="82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2"/>
      <c r="Z545" s="82"/>
    </row>
    <row r="546">
      <c r="I546" s="82"/>
      <c r="J546" s="82"/>
      <c r="K546" s="82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82"/>
    </row>
    <row r="547">
      <c r="I547" s="82"/>
      <c r="J547" s="82"/>
      <c r="K547" s="82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82"/>
    </row>
    <row r="548">
      <c r="I548" s="82"/>
      <c r="J548" s="82"/>
      <c r="K548" s="82"/>
      <c r="L548" s="82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82"/>
    </row>
    <row r="549">
      <c r="I549" s="82"/>
      <c r="J549" s="82"/>
      <c r="K549" s="82"/>
      <c r="L549" s="82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82"/>
    </row>
    <row r="550">
      <c r="I550" s="82"/>
      <c r="J550" s="82"/>
      <c r="K550" s="82"/>
      <c r="L550" s="82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82"/>
    </row>
    <row r="551">
      <c r="I551" s="82"/>
      <c r="J551" s="82"/>
      <c r="K551" s="82"/>
      <c r="L551" s="82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82"/>
    </row>
    <row r="552">
      <c r="I552" s="82"/>
      <c r="J552" s="82"/>
      <c r="K552" s="82"/>
      <c r="L552" s="82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82"/>
    </row>
    <row r="553">
      <c r="I553" s="82"/>
      <c r="J553" s="82"/>
      <c r="K553" s="82"/>
      <c r="L553" s="82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2"/>
      <c r="Z553" s="82"/>
    </row>
    <row r="554">
      <c r="I554" s="82"/>
      <c r="J554" s="82"/>
      <c r="K554" s="82"/>
      <c r="L554" s="82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2"/>
      <c r="Z554" s="82"/>
    </row>
    <row r="555">
      <c r="I555" s="82"/>
      <c r="J555" s="82"/>
      <c r="K555" s="82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2"/>
      <c r="Z555" s="82"/>
    </row>
    <row r="556">
      <c r="I556" s="82"/>
      <c r="J556" s="82"/>
      <c r="K556" s="82"/>
      <c r="L556" s="82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2"/>
      <c r="Z556" s="82"/>
    </row>
    <row r="557">
      <c r="I557" s="82"/>
      <c r="J557" s="82"/>
      <c r="K557" s="82"/>
      <c r="L557" s="82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2"/>
      <c r="Z557" s="82"/>
    </row>
    <row r="558">
      <c r="I558" s="82"/>
      <c r="J558" s="82"/>
      <c r="K558" s="82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2"/>
      <c r="Z558" s="82"/>
    </row>
    <row r="559">
      <c r="I559" s="82"/>
      <c r="J559" s="82"/>
      <c r="K559" s="82"/>
      <c r="L559" s="82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2"/>
      <c r="Z559" s="82"/>
    </row>
    <row r="560">
      <c r="I560" s="82"/>
      <c r="J560" s="82"/>
      <c r="K560" s="82"/>
      <c r="L560" s="82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2"/>
      <c r="Z560" s="82"/>
    </row>
    <row r="561">
      <c r="I561" s="82"/>
      <c r="J561" s="82"/>
      <c r="K561" s="82"/>
      <c r="L561" s="82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2"/>
      <c r="Z561" s="82"/>
    </row>
    <row r="562">
      <c r="I562" s="82"/>
      <c r="J562" s="82"/>
      <c r="K562" s="82"/>
      <c r="L562" s="82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2"/>
      <c r="Z562" s="82"/>
    </row>
    <row r="563">
      <c r="I563" s="82"/>
      <c r="J563" s="82"/>
      <c r="K563" s="82"/>
      <c r="L563" s="82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2"/>
      <c r="Z563" s="82"/>
    </row>
    <row r="564">
      <c r="I564" s="82"/>
      <c r="J564" s="82"/>
      <c r="K564" s="82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2"/>
      <c r="Z564" s="82"/>
    </row>
    <row r="565">
      <c r="I565" s="82"/>
      <c r="J565" s="82"/>
      <c r="K565" s="82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2"/>
      <c r="Z565" s="82"/>
    </row>
    <row r="566">
      <c r="I566" s="82"/>
      <c r="J566" s="82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</row>
    <row r="567">
      <c r="I567" s="82"/>
      <c r="J567" s="82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</row>
    <row r="568"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</row>
    <row r="569"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</row>
    <row r="570"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</row>
    <row r="571">
      <c r="I571" s="82"/>
      <c r="J571" s="82"/>
      <c r="K571" s="82"/>
      <c r="L571" s="82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</row>
    <row r="572">
      <c r="I572" s="82"/>
      <c r="J572" s="82"/>
      <c r="K572" s="82"/>
      <c r="L572" s="82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</row>
    <row r="573">
      <c r="I573" s="82"/>
      <c r="J573" s="82"/>
      <c r="K573" s="82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</row>
    <row r="574">
      <c r="I574" s="82"/>
      <c r="J574" s="82"/>
      <c r="K574" s="82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</row>
    <row r="575">
      <c r="I575" s="82"/>
      <c r="J575" s="82"/>
      <c r="K575" s="82"/>
      <c r="L575" s="82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</row>
    <row r="576">
      <c r="I576" s="82"/>
      <c r="J576" s="82"/>
      <c r="K576" s="82"/>
      <c r="L576" s="82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</row>
    <row r="577">
      <c r="I577" s="82"/>
      <c r="J577" s="82"/>
      <c r="K577" s="82"/>
      <c r="L577" s="82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</row>
    <row r="578">
      <c r="I578" s="82"/>
      <c r="J578" s="82"/>
      <c r="K578" s="82"/>
      <c r="L578" s="82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</row>
    <row r="579">
      <c r="I579" s="82"/>
      <c r="J579" s="82"/>
      <c r="K579" s="82"/>
      <c r="L579" s="82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</row>
    <row r="580">
      <c r="I580" s="82"/>
      <c r="J580" s="82"/>
      <c r="K580" s="82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  <c r="Z580" s="82"/>
    </row>
    <row r="581">
      <c r="I581" s="82"/>
      <c r="J581" s="82"/>
      <c r="K581" s="82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2"/>
      <c r="Z581" s="82"/>
    </row>
    <row r="582">
      <c r="I582" s="82"/>
      <c r="J582" s="82"/>
      <c r="K582" s="82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2"/>
      <c r="Z582" s="82"/>
    </row>
    <row r="583">
      <c r="I583" s="82"/>
      <c r="J583" s="82"/>
      <c r="K583" s="82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  <c r="Z583" s="82"/>
    </row>
    <row r="584">
      <c r="I584" s="82"/>
      <c r="J584" s="82"/>
      <c r="K584" s="82"/>
      <c r="L584" s="82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2"/>
      <c r="Z584" s="82"/>
    </row>
    <row r="585">
      <c r="I585" s="82"/>
      <c r="J585" s="82"/>
      <c r="K585" s="82"/>
      <c r="L585" s="82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2"/>
      <c r="Z585" s="82"/>
    </row>
    <row r="586">
      <c r="I586" s="82"/>
      <c r="J586" s="82"/>
      <c r="K586" s="82"/>
      <c r="L586" s="82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2"/>
      <c r="Z586" s="82"/>
    </row>
    <row r="587">
      <c r="I587" s="82"/>
      <c r="J587" s="82"/>
      <c r="K587" s="82"/>
      <c r="L587" s="82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2"/>
      <c r="Z587" s="82"/>
    </row>
    <row r="588">
      <c r="I588" s="82"/>
      <c r="J588" s="82"/>
      <c r="K588" s="82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  <c r="Z588" s="82"/>
    </row>
    <row r="589">
      <c r="I589" s="82"/>
      <c r="J589" s="82"/>
      <c r="K589" s="82"/>
      <c r="L589" s="82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2"/>
      <c r="Z589" s="82"/>
    </row>
    <row r="590">
      <c r="I590" s="82"/>
      <c r="J590" s="82"/>
      <c r="K590" s="82"/>
      <c r="L590" s="82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2"/>
      <c r="Z590" s="82"/>
    </row>
    <row r="591">
      <c r="I591" s="82"/>
      <c r="J591" s="82"/>
      <c r="K591" s="82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2"/>
      <c r="Z591" s="82"/>
    </row>
    <row r="592">
      <c r="I592" s="82"/>
      <c r="J592" s="82"/>
      <c r="K592" s="82"/>
      <c r="L592" s="82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2"/>
      <c r="Z592" s="82"/>
    </row>
    <row r="593">
      <c r="I593" s="82"/>
      <c r="J593" s="82"/>
      <c r="K593" s="82"/>
      <c r="L593" s="82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2"/>
      <c r="Z593" s="82"/>
    </row>
    <row r="594">
      <c r="I594" s="82"/>
      <c r="J594" s="82"/>
      <c r="K594" s="82"/>
      <c r="L594" s="82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2"/>
      <c r="Z594" s="82"/>
    </row>
    <row r="595">
      <c r="I595" s="82"/>
      <c r="J595" s="82"/>
      <c r="K595" s="82"/>
      <c r="L595" s="82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2"/>
      <c r="Z595" s="82"/>
    </row>
    <row r="596">
      <c r="I596" s="82"/>
      <c r="J596" s="82"/>
      <c r="K596" s="82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  <c r="Z596" s="82"/>
    </row>
    <row r="597">
      <c r="I597" s="82"/>
      <c r="J597" s="82"/>
      <c r="K597" s="82"/>
      <c r="L597" s="82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2"/>
      <c r="Z597" s="82"/>
    </row>
    <row r="598">
      <c r="I598" s="82"/>
      <c r="J598" s="82"/>
      <c r="K598" s="82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2"/>
      <c r="Z598" s="82"/>
    </row>
    <row r="599">
      <c r="I599" s="82"/>
      <c r="J599" s="82"/>
      <c r="K599" s="82"/>
      <c r="L599" s="82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  <c r="Z599" s="82"/>
    </row>
    <row r="600">
      <c r="I600" s="82"/>
      <c r="J600" s="82"/>
      <c r="K600" s="82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2"/>
      <c r="Z600" s="82"/>
    </row>
    <row r="601">
      <c r="I601" s="82"/>
      <c r="J601" s="82"/>
      <c r="K601" s="82"/>
      <c r="L601" s="82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2"/>
      <c r="Z601" s="82"/>
    </row>
    <row r="602">
      <c r="I602" s="82"/>
      <c r="J602" s="82"/>
      <c r="K602" s="82"/>
      <c r="L602" s="82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2"/>
      <c r="Z602" s="82"/>
    </row>
    <row r="603">
      <c r="I603" s="82"/>
      <c r="J603" s="82"/>
      <c r="K603" s="82"/>
      <c r="L603" s="82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2"/>
      <c r="Z603" s="82"/>
    </row>
    <row r="604">
      <c r="I604" s="82"/>
      <c r="J604" s="82"/>
      <c r="K604" s="82"/>
      <c r="L604" s="82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2"/>
      <c r="Z604" s="82"/>
    </row>
    <row r="605">
      <c r="I605" s="82"/>
      <c r="J605" s="82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  <c r="Z605" s="82"/>
    </row>
    <row r="606">
      <c r="I606" s="82"/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</row>
    <row r="607">
      <c r="I607" s="82"/>
      <c r="J607" s="82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</row>
    <row r="608">
      <c r="I608" s="82"/>
      <c r="J608" s="82"/>
      <c r="K608" s="82"/>
      <c r="L608" s="82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  <c r="Z608" s="82"/>
    </row>
    <row r="609">
      <c r="I609" s="82"/>
      <c r="J609" s="82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</row>
    <row r="610">
      <c r="I610" s="82"/>
      <c r="J610" s="82"/>
      <c r="K610" s="82"/>
      <c r="L610" s="82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</row>
    <row r="611">
      <c r="I611" s="82"/>
      <c r="J611" s="82"/>
      <c r="K611" s="82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</row>
    <row r="612">
      <c r="I612" s="82"/>
      <c r="J612" s="82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</row>
    <row r="613">
      <c r="I613" s="82"/>
      <c r="J613" s="82"/>
      <c r="K613" s="82"/>
      <c r="L613" s="82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</row>
    <row r="614">
      <c r="I614" s="82"/>
      <c r="J614" s="82"/>
      <c r="K614" s="82"/>
      <c r="L614" s="82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</row>
    <row r="615">
      <c r="I615" s="82"/>
      <c r="J615" s="82"/>
      <c r="K615" s="82"/>
      <c r="L615" s="82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</row>
    <row r="616">
      <c r="I616" s="82"/>
      <c r="J616" s="82"/>
      <c r="K616" s="82"/>
      <c r="L616" s="82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</row>
    <row r="617">
      <c r="I617" s="82"/>
      <c r="J617" s="82"/>
      <c r="K617" s="82"/>
      <c r="L617" s="82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</row>
    <row r="618">
      <c r="I618" s="82"/>
      <c r="J618" s="82"/>
      <c r="K618" s="82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</row>
    <row r="619">
      <c r="I619" s="82"/>
      <c r="J619" s="82"/>
      <c r="K619" s="82"/>
      <c r="L619" s="82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</row>
    <row r="620">
      <c r="I620" s="82"/>
      <c r="J620" s="82"/>
      <c r="K620" s="82"/>
      <c r="L620" s="82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2"/>
      <c r="Z620" s="82"/>
    </row>
    <row r="621">
      <c r="I621" s="82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</row>
    <row r="622"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</row>
    <row r="623">
      <c r="I623" s="82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</row>
    <row r="624">
      <c r="I624" s="82"/>
      <c r="J624" s="82"/>
      <c r="K624" s="82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2"/>
      <c r="Z624" s="82"/>
    </row>
    <row r="625">
      <c r="I625" s="82"/>
      <c r="J625" s="82"/>
      <c r="K625" s="82"/>
      <c r="L625" s="82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  <c r="Z625" s="82"/>
    </row>
    <row r="626">
      <c r="I626" s="82"/>
      <c r="J626" s="82"/>
      <c r="K626" s="82"/>
      <c r="L626" s="82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2"/>
      <c r="Z626" s="82"/>
    </row>
    <row r="627">
      <c r="I627" s="82"/>
      <c r="J627" s="82"/>
      <c r="K627" s="82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  <c r="Z627" s="82"/>
    </row>
    <row r="628">
      <c r="I628" s="82"/>
      <c r="J628" s="82"/>
      <c r="K628" s="82"/>
      <c r="L628" s="82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2"/>
      <c r="Z628" s="82"/>
    </row>
    <row r="629">
      <c r="I629" s="82"/>
      <c r="J629" s="82"/>
      <c r="K629" s="82"/>
      <c r="L629" s="82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2"/>
      <c r="Z629" s="82"/>
    </row>
    <row r="630">
      <c r="I630" s="82"/>
      <c r="J630" s="82"/>
      <c r="K630" s="82"/>
      <c r="L630" s="82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2"/>
      <c r="Z630" s="82"/>
    </row>
    <row r="631">
      <c r="I631" s="82"/>
      <c r="J631" s="82"/>
      <c r="K631" s="82"/>
      <c r="L631" s="82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2"/>
      <c r="Z631" s="82"/>
    </row>
    <row r="632">
      <c r="I632" s="82"/>
      <c r="J632" s="82"/>
      <c r="K632" s="82"/>
      <c r="L632" s="82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2"/>
      <c r="Z632" s="82"/>
    </row>
    <row r="633">
      <c r="I633" s="82"/>
      <c r="J633" s="82"/>
      <c r="K633" s="82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  <c r="Z633" s="82"/>
    </row>
    <row r="634">
      <c r="I634" s="82"/>
      <c r="J634" s="82"/>
      <c r="K634" s="82"/>
      <c r="L634" s="82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2"/>
      <c r="Z634" s="82"/>
    </row>
    <row r="635">
      <c r="I635" s="82"/>
      <c r="J635" s="82"/>
      <c r="K635" s="82"/>
      <c r="L635" s="82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2"/>
      <c r="Z635" s="82"/>
    </row>
    <row r="636">
      <c r="I636" s="82"/>
      <c r="J636" s="82"/>
      <c r="K636" s="82"/>
      <c r="L636" s="82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  <c r="Y636" s="82"/>
      <c r="Z636" s="82"/>
    </row>
    <row r="637">
      <c r="I637" s="82"/>
      <c r="J637" s="82"/>
      <c r="K637" s="82"/>
      <c r="L637" s="82"/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  <c r="Y637" s="82"/>
      <c r="Z637" s="82"/>
    </row>
    <row r="638">
      <c r="I638" s="82"/>
      <c r="J638" s="82"/>
      <c r="K638" s="82"/>
      <c r="L638" s="82"/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  <c r="Y638" s="82"/>
      <c r="Z638" s="82"/>
    </row>
    <row r="639">
      <c r="I639" s="82"/>
      <c r="J639" s="82"/>
      <c r="K639" s="82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  <c r="Z639" s="82"/>
    </row>
    <row r="640">
      <c r="I640" s="82"/>
      <c r="J640" s="82"/>
      <c r="K640" s="82"/>
      <c r="L640" s="82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2"/>
      <c r="Z640" s="82"/>
    </row>
    <row r="641">
      <c r="I641" s="82"/>
      <c r="J641" s="82"/>
      <c r="K641" s="82"/>
      <c r="L641" s="82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2"/>
      <c r="Z641" s="82"/>
    </row>
    <row r="642">
      <c r="I642" s="82"/>
      <c r="J642" s="82"/>
      <c r="K642" s="82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  <c r="Z642" s="82"/>
    </row>
    <row r="643">
      <c r="I643" s="82"/>
      <c r="J643" s="82"/>
      <c r="K643" s="82"/>
      <c r="L643" s="82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2"/>
      <c r="Z643" s="82"/>
    </row>
    <row r="644">
      <c r="I644" s="82"/>
      <c r="J644" s="82"/>
      <c r="K644" s="82"/>
      <c r="L644" s="82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2"/>
      <c r="Z644" s="82"/>
    </row>
    <row r="645">
      <c r="I645" s="82"/>
      <c r="J645" s="82"/>
      <c r="K645" s="82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2"/>
      <c r="Z645" s="82"/>
    </row>
    <row r="646">
      <c r="I646" s="82"/>
      <c r="J646" s="82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</row>
    <row r="647">
      <c r="I647" s="82"/>
      <c r="J647" s="82"/>
      <c r="K647" s="82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2"/>
      <c r="Z647" s="82"/>
    </row>
    <row r="648">
      <c r="I648" s="82"/>
      <c r="J648" s="82"/>
      <c r="K648" s="82"/>
      <c r="L648" s="82"/>
      <c r="M648" s="82"/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82"/>
      <c r="Y648" s="82"/>
      <c r="Z648" s="82"/>
    </row>
    <row r="649">
      <c r="I649" s="82"/>
      <c r="J649" s="82"/>
      <c r="K649" s="82"/>
      <c r="L649" s="82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2"/>
      <c r="Z649" s="82"/>
    </row>
    <row r="650">
      <c r="I650" s="82"/>
      <c r="J650" s="82"/>
      <c r="K650" s="82"/>
      <c r="L650" s="82"/>
      <c r="M650" s="82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2"/>
      <c r="Z650" s="82"/>
    </row>
    <row r="651">
      <c r="I651" s="82"/>
      <c r="J651" s="82"/>
      <c r="K651" s="82"/>
      <c r="L651" s="82"/>
      <c r="M651" s="82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  <c r="Z651" s="82"/>
    </row>
    <row r="652">
      <c r="I652" s="82"/>
      <c r="J652" s="82"/>
      <c r="K652" s="82"/>
      <c r="L652" s="82"/>
      <c r="M652" s="82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2"/>
      <c r="Z652" s="82"/>
    </row>
    <row r="653">
      <c r="I653" s="82"/>
      <c r="J653" s="82"/>
      <c r="K653" s="82"/>
      <c r="L653" s="82"/>
      <c r="M653" s="82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2"/>
      <c r="Z653" s="82"/>
    </row>
    <row r="654">
      <c r="I654" s="82"/>
      <c r="J654" s="82"/>
      <c r="K654" s="82"/>
      <c r="L654" s="82"/>
      <c r="M654" s="82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2"/>
      <c r="Z654" s="82"/>
    </row>
    <row r="655">
      <c r="I655" s="82"/>
      <c r="J655" s="82"/>
      <c r="K655" s="82"/>
      <c r="L655" s="82"/>
      <c r="M655" s="82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2"/>
      <c r="Z655" s="82"/>
    </row>
    <row r="656">
      <c r="I656" s="82"/>
      <c r="J656" s="82"/>
      <c r="K656" s="82"/>
      <c r="L656" s="82"/>
      <c r="M656" s="82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2"/>
      <c r="Z656" s="82"/>
    </row>
    <row r="657">
      <c r="I657" s="82"/>
      <c r="J657" s="82"/>
      <c r="K657" s="82"/>
      <c r="L657" s="82"/>
      <c r="M657" s="82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2"/>
      <c r="Z657" s="82"/>
    </row>
    <row r="658">
      <c r="I658" s="82"/>
      <c r="J658" s="82"/>
      <c r="K658" s="82"/>
      <c r="L658" s="82"/>
      <c r="M658" s="82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2"/>
      <c r="Z658" s="82"/>
    </row>
    <row r="659">
      <c r="I659" s="82"/>
      <c r="J659" s="82"/>
      <c r="K659" s="82"/>
      <c r="L659" s="82"/>
      <c r="M659" s="82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  <c r="Y659" s="82"/>
      <c r="Z659" s="82"/>
    </row>
    <row r="660">
      <c r="I660" s="82"/>
      <c r="J660" s="82"/>
      <c r="K660" s="82"/>
      <c r="L660" s="82"/>
      <c r="M660" s="82"/>
      <c r="N660" s="82"/>
      <c r="O660" s="82"/>
      <c r="P660" s="82"/>
      <c r="Q660" s="82"/>
      <c r="R660" s="82"/>
      <c r="S660" s="82"/>
      <c r="T660" s="82"/>
      <c r="U660" s="82"/>
      <c r="V660" s="82"/>
      <c r="W660" s="82"/>
      <c r="X660" s="82"/>
      <c r="Y660" s="82"/>
      <c r="Z660" s="82"/>
    </row>
    <row r="661">
      <c r="I661" s="82"/>
      <c r="J661" s="82"/>
      <c r="K661" s="82"/>
      <c r="L661" s="82"/>
      <c r="M661" s="82"/>
      <c r="N661" s="82"/>
      <c r="O661" s="82"/>
      <c r="P661" s="82"/>
      <c r="Q661" s="82"/>
      <c r="R661" s="82"/>
      <c r="S661" s="82"/>
      <c r="T661" s="82"/>
      <c r="U661" s="82"/>
      <c r="V661" s="82"/>
      <c r="W661" s="82"/>
      <c r="X661" s="82"/>
      <c r="Y661" s="82"/>
      <c r="Z661" s="82"/>
    </row>
    <row r="662">
      <c r="I662" s="82"/>
      <c r="J662" s="82"/>
      <c r="K662" s="82"/>
      <c r="L662" s="82"/>
      <c r="M662" s="82"/>
      <c r="N662" s="82"/>
      <c r="O662" s="82"/>
      <c r="P662" s="82"/>
      <c r="Q662" s="82"/>
      <c r="R662" s="82"/>
      <c r="S662" s="82"/>
      <c r="T662" s="82"/>
      <c r="U662" s="82"/>
      <c r="V662" s="82"/>
      <c r="W662" s="82"/>
      <c r="X662" s="82"/>
      <c r="Y662" s="82"/>
      <c r="Z662" s="82"/>
    </row>
    <row r="663">
      <c r="I663" s="82"/>
      <c r="J663" s="82"/>
      <c r="K663" s="82"/>
      <c r="L663" s="82"/>
      <c r="M663" s="82"/>
      <c r="N663" s="82"/>
      <c r="O663" s="82"/>
      <c r="P663" s="82"/>
      <c r="Q663" s="82"/>
      <c r="R663" s="82"/>
      <c r="S663" s="82"/>
      <c r="T663" s="82"/>
      <c r="U663" s="82"/>
      <c r="V663" s="82"/>
      <c r="W663" s="82"/>
      <c r="X663" s="82"/>
      <c r="Y663" s="82"/>
      <c r="Z663" s="82"/>
    </row>
    <row r="664">
      <c r="I664" s="82"/>
      <c r="J664" s="82"/>
      <c r="K664" s="82"/>
      <c r="L664" s="82"/>
      <c r="M664" s="82"/>
      <c r="N664" s="82"/>
      <c r="O664" s="82"/>
      <c r="P664" s="82"/>
      <c r="Q664" s="82"/>
      <c r="R664" s="82"/>
      <c r="S664" s="82"/>
      <c r="T664" s="82"/>
      <c r="U664" s="82"/>
      <c r="V664" s="82"/>
      <c r="W664" s="82"/>
      <c r="X664" s="82"/>
      <c r="Y664" s="82"/>
      <c r="Z664" s="82"/>
    </row>
    <row r="665">
      <c r="I665" s="82"/>
      <c r="J665" s="82"/>
      <c r="K665" s="82"/>
      <c r="L665" s="82"/>
      <c r="M665" s="82"/>
      <c r="N665" s="82"/>
      <c r="O665" s="82"/>
      <c r="P665" s="82"/>
      <c r="Q665" s="82"/>
      <c r="R665" s="82"/>
      <c r="S665" s="82"/>
      <c r="T665" s="82"/>
      <c r="U665" s="82"/>
      <c r="V665" s="82"/>
      <c r="W665" s="82"/>
      <c r="X665" s="82"/>
      <c r="Y665" s="82"/>
      <c r="Z665" s="82"/>
    </row>
    <row r="666">
      <c r="I666" s="82"/>
      <c r="J666" s="82"/>
      <c r="K666" s="82"/>
      <c r="L666" s="82"/>
      <c r="M666" s="82"/>
      <c r="N666" s="82"/>
      <c r="O666" s="82"/>
      <c r="P666" s="82"/>
      <c r="Q666" s="82"/>
      <c r="R666" s="82"/>
      <c r="S666" s="82"/>
      <c r="T666" s="82"/>
      <c r="U666" s="82"/>
      <c r="V666" s="82"/>
      <c r="W666" s="82"/>
      <c r="X666" s="82"/>
      <c r="Y666" s="82"/>
      <c r="Z666" s="82"/>
    </row>
    <row r="667">
      <c r="I667" s="82"/>
      <c r="J667" s="82"/>
      <c r="K667" s="82"/>
      <c r="L667" s="82"/>
      <c r="M667" s="82"/>
      <c r="N667" s="82"/>
      <c r="O667" s="82"/>
      <c r="P667" s="82"/>
      <c r="Q667" s="82"/>
      <c r="R667" s="82"/>
      <c r="S667" s="82"/>
      <c r="T667" s="82"/>
      <c r="U667" s="82"/>
      <c r="V667" s="82"/>
      <c r="W667" s="82"/>
      <c r="X667" s="82"/>
      <c r="Y667" s="82"/>
      <c r="Z667" s="82"/>
    </row>
    <row r="668">
      <c r="I668" s="82"/>
      <c r="J668" s="82"/>
      <c r="K668" s="82"/>
      <c r="L668" s="82"/>
      <c r="M668" s="82"/>
      <c r="N668" s="82"/>
      <c r="O668" s="82"/>
      <c r="P668" s="82"/>
      <c r="Q668" s="82"/>
      <c r="R668" s="82"/>
      <c r="S668" s="82"/>
      <c r="T668" s="82"/>
      <c r="U668" s="82"/>
      <c r="V668" s="82"/>
      <c r="W668" s="82"/>
      <c r="X668" s="82"/>
      <c r="Y668" s="82"/>
      <c r="Z668" s="82"/>
    </row>
    <row r="669">
      <c r="I669" s="82"/>
      <c r="J669" s="82"/>
      <c r="K669" s="82"/>
      <c r="L669" s="82"/>
      <c r="M669" s="82"/>
      <c r="N669" s="82"/>
      <c r="O669" s="82"/>
      <c r="P669" s="82"/>
      <c r="Q669" s="82"/>
      <c r="R669" s="82"/>
      <c r="S669" s="82"/>
      <c r="T669" s="82"/>
      <c r="U669" s="82"/>
      <c r="V669" s="82"/>
      <c r="W669" s="82"/>
      <c r="X669" s="82"/>
      <c r="Y669" s="82"/>
      <c r="Z669" s="82"/>
    </row>
    <row r="670">
      <c r="I670" s="82"/>
      <c r="J670" s="82"/>
      <c r="K670" s="82"/>
      <c r="L670" s="82"/>
      <c r="M670" s="82"/>
      <c r="N670" s="82"/>
      <c r="O670" s="82"/>
      <c r="P670" s="82"/>
      <c r="Q670" s="82"/>
      <c r="R670" s="82"/>
      <c r="S670" s="82"/>
      <c r="T670" s="82"/>
      <c r="U670" s="82"/>
      <c r="V670" s="82"/>
      <c r="W670" s="82"/>
      <c r="X670" s="82"/>
      <c r="Y670" s="82"/>
      <c r="Z670" s="82"/>
    </row>
    <row r="671">
      <c r="I671" s="82"/>
      <c r="J671" s="82"/>
      <c r="K671" s="82"/>
      <c r="L671" s="82"/>
      <c r="M671" s="82"/>
      <c r="N671" s="82"/>
      <c r="O671" s="82"/>
      <c r="P671" s="82"/>
      <c r="Q671" s="82"/>
      <c r="R671" s="82"/>
      <c r="S671" s="82"/>
      <c r="T671" s="82"/>
      <c r="U671" s="82"/>
      <c r="V671" s="82"/>
      <c r="W671" s="82"/>
      <c r="X671" s="82"/>
      <c r="Y671" s="82"/>
      <c r="Z671" s="82"/>
    </row>
    <row r="672">
      <c r="I672" s="82"/>
      <c r="J672" s="82"/>
      <c r="K672" s="82"/>
      <c r="L672" s="82"/>
      <c r="M672" s="82"/>
      <c r="N672" s="82"/>
      <c r="O672" s="82"/>
      <c r="P672" s="82"/>
      <c r="Q672" s="82"/>
      <c r="R672" s="82"/>
      <c r="S672" s="82"/>
      <c r="T672" s="82"/>
      <c r="U672" s="82"/>
      <c r="V672" s="82"/>
      <c r="W672" s="82"/>
      <c r="X672" s="82"/>
      <c r="Y672" s="82"/>
      <c r="Z672" s="82"/>
    </row>
    <row r="673">
      <c r="I673" s="82"/>
      <c r="J673" s="82"/>
      <c r="K673" s="82"/>
      <c r="L673" s="82"/>
      <c r="M673" s="82"/>
      <c r="N673" s="82"/>
      <c r="O673" s="82"/>
      <c r="P673" s="82"/>
      <c r="Q673" s="82"/>
      <c r="R673" s="82"/>
      <c r="S673" s="82"/>
      <c r="T673" s="82"/>
      <c r="U673" s="82"/>
      <c r="V673" s="82"/>
      <c r="W673" s="82"/>
      <c r="X673" s="82"/>
      <c r="Y673" s="82"/>
      <c r="Z673" s="82"/>
    </row>
    <row r="674">
      <c r="I674" s="82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</row>
    <row r="675">
      <c r="I675" s="82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</row>
    <row r="676">
      <c r="I676" s="82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</row>
    <row r="677">
      <c r="I677" s="82"/>
      <c r="J677" s="82"/>
      <c r="K677" s="82"/>
      <c r="L677" s="82"/>
      <c r="M677" s="82"/>
      <c r="N677" s="82"/>
      <c r="O677" s="82"/>
      <c r="P677" s="82"/>
      <c r="Q677" s="82"/>
      <c r="R677" s="82"/>
      <c r="S677" s="82"/>
      <c r="T677" s="82"/>
      <c r="U677" s="82"/>
      <c r="V677" s="82"/>
      <c r="W677" s="82"/>
      <c r="X677" s="82"/>
      <c r="Y677" s="82"/>
      <c r="Z677" s="82"/>
    </row>
    <row r="678">
      <c r="I678" s="82"/>
      <c r="J678" s="82"/>
      <c r="K678" s="82"/>
      <c r="L678" s="82"/>
      <c r="M678" s="82"/>
      <c r="N678" s="82"/>
      <c r="O678" s="82"/>
      <c r="P678" s="82"/>
      <c r="Q678" s="82"/>
      <c r="R678" s="82"/>
      <c r="S678" s="82"/>
      <c r="T678" s="82"/>
      <c r="U678" s="82"/>
      <c r="V678" s="82"/>
      <c r="W678" s="82"/>
      <c r="X678" s="82"/>
      <c r="Y678" s="82"/>
      <c r="Z678" s="82"/>
    </row>
    <row r="679">
      <c r="I679" s="82"/>
      <c r="J679" s="82"/>
      <c r="K679" s="82"/>
      <c r="L679" s="82"/>
      <c r="M679" s="82"/>
      <c r="N679" s="82"/>
      <c r="O679" s="82"/>
      <c r="P679" s="82"/>
      <c r="Q679" s="82"/>
      <c r="R679" s="82"/>
      <c r="S679" s="82"/>
      <c r="T679" s="82"/>
      <c r="U679" s="82"/>
      <c r="V679" s="82"/>
      <c r="W679" s="82"/>
      <c r="X679" s="82"/>
      <c r="Y679" s="82"/>
      <c r="Z679" s="82"/>
    </row>
    <row r="680">
      <c r="I680" s="82"/>
      <c r="J680" s="82"/>
      <c r="K680" s="82"/>
      <c r="L680" s="82"/>
      <c r="M680" s="82"/>
      <c r="N680" s="82"/>
      <c r="O680" s="82"/>
      <c r="P680" s="82"/>
      <c r="Q680" s="82"/>
      <c r="R680" s="82"/>
      <c r="S680" s="82"/>
      <c r="T680" s="82"/>
      <c r="U680" s="82"/>
      <c r="V680" s="82"/>
      <c r="W680" s="82"/>
      <c r="X680" s="82"/>
      <c r="Y680" s="82"/>
      <c r="Z680" s="82"/>
    </row>
    <row r="681">
      <c r="I681" s="82"/>
      <c r="J681" s="82"/>
      <c r="K681" s="82"/>
      <c r="L681" s="82"/>
      <c r="M681" s="82"/>
      <c r="N681" s="82"/>
      <c r="O681" s="82"/>
      <c r="P681" s="82"/>
      <c r="Q681" s="82"/>
      <c r="R681" s="82"/>
      <c r="S681" s="82"/>
      <c r="T681" s="82"/>
      <c r="U681" s="82"/>
      <c r="V681" s="82"/>
      <c r="W681" s="82"/>
      <c r="X681" s="82"/>
      <c r="Y681" s="82"/>
      <c r="Z681" s="82"/>
    </row>
    <row r="682">
      <c r="I682" s="82"/>
      <c r="J682" s="82"/>
      <c r="K682" s="82"/>
      <c r="L682" s="82"/>
      <c r="M682" s="82"/>
      <c r="N682" s="82"/>
      <c r="O682" s="82"/>
      <c r="P682" s="82"/>
      <c r="Q682" s="82"/>
      <c r="R682" s="82"/>
      <c r="S682" s="82"/>
      <c r="T682" s="82"/>
      <c r="U682" s="82"/>
      <c r="V682" s="82"/>
      <c r="W682" s="82"/>
      <c r="X682" s="82"/>
      <c r="Y682" s="82"/>
      <c r="Z682" s="82"/>
    </row>
    <row r="683">
      <c r="I683" s="82"/>
      <c r="J683" s="82"/>
      <c r="K683" s="82"/>
      <c r="L683" s="82"/>
      <c r="M683" s="82"/>
      <c r="N683" s="82"/>
      <c r="O683" s="82"/>
      <c r="P683" s="82"/>
      <c r="Q683" s="82"/>
      <c r="R683" s="82"/>
      <c r="S683" s="82"/>
      <c r="T683" s="82"/>
      <c r="U683" s="82"/>
      <c r="V683" s="82"/>
      <c r="W683" s="82"/>
      <c r="X683" s="82"/>
      <c r="Y683" s="82"/>
      <c r="Z683" s="82"/>
    </row>
    <row r="684">
      <c r="I684" s="82"/>
      <c r="J684" s="82"/>
      <c r="K684" s="82"/>
      <c r="L684" s="82"/>
      <c r="M684" s="82"/>
      <c r="N684" s="82"/>
      <c r="O684" s="82"/>
      <c r="P684" s="82"/>
      <c r="Q684" s="82"/>
      <c r="R684" s="82"/>
      <c r="S684" s="82"/>
      <c r="T684" s="82"/>
      <c r="U684" s="82"/>
      <c r="V684" s="82"/>
      <c r="W684" s="82"/>
      <c r="X684" s="82"/>
      <c r="Y684" s="82"/>
      <c r="Z684" s="82"/>
    </row>
    <row r="685">
      <c r="I685" s="82"/>
      <c r="J685" s="82"/>
      <c r="K685" s="82"/>
      <c r="L685" s="82"/>
      <c r="M685" s="82"/>
      <c r="N685" s="82"/>
      <c r="O685" s="82"/>
      <c r="P685" s="82"/>
      <c r="Q685" s="82"/>
      <c r="R685" s="82"/>
      <c r="S685" s="82"/>
      <c r="T685" s="82"/>
      <c r="U685" s="82"/>
      <c r="V685" s="82"/>
      <c r="W685" s="82"/>
      <c r="X685" s="82"/>
      <c r="Y685" s="82"/>
      <c r="Z685" s="82"/>
    </row>
    <row r="686">
      <c r="I686" s="82"/>
      <c r="J686" s="82"/>
      <c r="K686" s="82"/>
      <c r="L686" s="82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2"/>
      <c r="Z686" s="82"/>
    </row>
    <row r="687">
      <c r="I687" s="82"/>
      <c r="J687" s="82"/>
      <c r="K687" s="82"/>
      <c r="L687" s="82"/>
      <c r="M687" s="82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  <c r="Y687" s="82"/>
      <c r="Z687" s="82"/>
    </row>
    <row r="688">
      <c r="I688" s="82"/>
      <c r="J688" s="82"/>
      <c r="K688" s="82"/>
      <c r="L688" s="82"/>
      <c r="M688" s="82"/>
      <c r="N688" s="82"/>
      <c r="O688" s="82"/>
      <c r="P688" s="82"/>
      <c r="Q688" s="82"/>
      <c r="R688" s="82"/>
      <c r="S688" s="82"/>
      <c r="T688" s="82"/>
      <c r="U688" s="82"/>
      <c r="V688" s="82"/>
      <c r="W688" s="82"/>
      <c r="X688" s="82"/>
      <c r="Y688" s="82"/>
      <c r="Z688" s="82"/>
    </row>
    <row r="689">
      <c r="I689" s="82"/>
      <c r="J689" s="82"/>
      <c r="K689" s="82"/>
      <c r="L689" s="82"/>
      <c r="M689" s="82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  <c r="Y689" s="82"/>
      <c r="Z689" s="82"/>
    </row>
    <row r="690">
      <c r="I690" s="82"/>
      <c r="J690" s="82"/>
      <c r="K690" s="82"/>
      <c r="L690" s="82"/>
      <c r="M690" s="82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  <c r="Y690" s="82"/>
      <c r="Z690" s="82"/>
    </row>
    <row r="691">
      <c r="I691" s="82"/>
      <c r="J691" s="82"/>
      <c r="K691" s="82"/>
      <c r="L691" s="82"/>
      <c r="M691" s="82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  <c r="Y691" s="82"/>
      <c r="Z691" s="82"/>
    </row>
    <row r="692">
      <c r="I692" s="82"/>
      <c r="J692" s="82"/>
      <c r="K692" s="82"/>
      <c r="L692" s="82"/>
      <c r="M692" s="82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  <c r="Y692" s="82"/>
      <c r="Z692" s="82"/>
    </row>
    <row r="693">
      <c r="I693" s="82"/>
      <c r="J693" s="82"/>
      <c r="K693" s="82"/>
      <c r="L693" s="82"/>
      <c r="M693" s="82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  <c r="Y693" s="82"/>
      <c r="Z693" s="82"/>
    </row>
    <row r="694">
      <c r="I694" s="82"/>
      <c r="J694" s="82"/>
      <c r="K694" s="82"/>
      <c r="L694" s="82"/>
      <c r="M694" s="82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  <c r="Y694" s="82"/>
      <c r="Z694" s="82"/>
    </row>
    <row r="695">
      <c r="I695" s="82"/>
      <c r="J695" s="82"/>
      <c r="K695" s="82"/>
      <c r="L695" s="82"/>
      <c r="M695" s="82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  <c r="Y695" s="82"/>
      <c r="Z695" s="82"/>
    </row>
    <row r="696">
      <c r="I696" s="82"/>
      <c r="J696" s="82"/>
      <c r="K696" s="82"/>
      <c r="L696" s="82"/>
      <c r="M696" s="82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  <c r="Y696" s="82"/>
      <c r="Z696" s="82"/>
    </row>
    <row r="697">
      <c r="I697" s="82"/>
      <c r="J697" s="82"/>
      <c r="K697" s="82"/>
      <c r="L697" s="82"/>
      <c r="M697" s="82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  <c r="Y697" s="82"/>
      <c r="Z697" s="82"/>
    </row>
    <row r="698">
      <c r="I698" s="82"/>
      <c r="J698" s="82"/>
      <c r="K698" s="82"/>
      <c r="L698" s="82"/>
      <c r="M698" s="82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  <c r="Y698" s="82"/>
      <c r="Z698" s="82"/>
    </row>
    <row r="699">
      <c r="I699" s="82"/>
      <c r="J699" s="82"/>
      <c r="K699" s="82"/>
      <c r="L699" s="82"/>
      <c r="M699" s="82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  <c r="Y699" s="82"/>
      <c r="Z699" s="82"/>
    </row>
    <row r="700">
      <c r="I700" s="82"/>
      <c r="J700" s="82"/>
      <c r="K700" s="82"/>
      <c r="L700" s="82"/>
      <c r="M700" s="82"/>
      <c r="N700" s="82"/>
      <c r="O700" s="82"/>
      <c r="P700" s="82"/>
      <c r="Q700" s="82"/>
      <c r="R700" s="82"/>
      <c r="S700" s="82"/>
      <c r="T700" s="82"/>
      <c r="U700" s="82"/>
      <c r="V700" s="82"/>
      <c r="W700" s="82"/>
      <c r="X700" s="82"/>
      <c r="Y700" s="82"/>
      <c r="Z700" s="82"/>
    </row>
    <row r="701">
      <c r="I701" s="82"/>
      <c r="J701" s="82"/>
      <c r="K701" s="82"/>
      <c r="L701" s="82"/>
      <c r="M701" s="82"/>
      <c r="N701" s="82"/>
      <c r="O701" s="82"/>
      <c r="P701" s="82"/>
      <c r="Q701" s="82"/>
      <c r="R701" s="82"/>
      <c r="S701" s="82"/>
      <c r="T701" s="82"/>
      <c r="U701" s="82"/>
      <c r="V701" s="82"/>
      <c r="W701" s="82"/>
      <c r="X701" s="82"/>
      <c r="Y701" s="82"/>
      <c r="Z701" s="82"/>
    </row>
    <row r="702">
      <c r="I702" s="82"/>
      <c r="J702" s="82"/>
      <c r="K702" s="82"/>
      <c r="L702" s="82"/>
      <c r="M702" s="82"/>
      <c r="N702" s="82"/>
      <c r="O702" s="82"/>
      <c r="P702" s="82"/>
      <c r="Q702" s="82"/>
      <c r="R702" s="82"/>
      <c r="S702" s="82"/>
      <c r="T702" s="82"/>
      <c r="U702" s="82"/>
      <c r="V702" s="82"/>
      <c r="W702" s="82"/>
      <c r="X702" s="82"/>
      <c r="Y702" s="82"/>
      <c r="Z702" s="82"/>
    </row>
    <row r="703">
      <c r="I703" s="82"/>
      <c r="J703" s="82"/>
      <c r="K703" s="82"/>
      <c r="L703" s="82"/>
      <c r="M703" s="82"/>
      <c r="N703" s="82"/>
      <c r="O703" s="82"/>
      <c r="P703" s="82"/>
      <c r="Q703" s="82"/>
      <c r="R703" s="82"/>
      <c r="S703" s="82"/>
      <c r="T703" s="82"/>
      <c r="U703" s="82"/>
      <c r="V703" s="82"/>
      <c r="W703" s="82"/>
      <c r="X703" s="82"/>
      <c r="Y703" s="82"/>
      <c r="Z703" s="82"/>
    </row>
    <row r="704">
      <c r="I704" s="82"/>
      <c r="J704" s="82"/>
      <c r="K704" s="82"/>
      <c r="L704" s="82"/>
      <c r="M704" s="82"/>
      <c r="N704" s="82"/>
      <c r="O704" s="82"/>
      <c r="P704" s="82"/>
      <c r="Q704" s="82"/>
      <c r="R704" s="82"/>
      <c r="S704" s="82"/>
      <c r="T704" s="82"/>
      <c r="U704" s="82"/>
      <c r="V704" s="82"/>
      <c r="W704" s="82"/>
      <c r="X704" s="82"/>
      <c r="Y704" s="82"/>
      <c r="Z704" s="82"/>
    </row>
    <row r="705">
      <c r="I705" s="82"/>
      <c r="J705" s="82"/>
      <c r="K705" s="82"/>
      <c r="L705" s="82"/>
      <c r="M705" s="82"/>
      <c r="N705" s="82"/>
      <c r="O705" s="82"/>
      <c r="P705" s="82"/>
      <c r="Q705" s="82"/>
      <c r="R705" s="82"/>
      <c r="S705" s="82"/>
      <c r="T705" s="82"/>
      <c r="U705" s="82"/>
      <c r="V705" s="82"/>
      <c r="W705" s="82"/>
      <c r="X705" s="82"/>
      <c r="Y705" s="82"/>
      <c r="Z705" s="82"/>
    </row>
    <row r="706">
      <c r="I706" s="82"/>
      <c r="J706" s="82"/>
      <c r="K706" s="82"/>
      <c r="L706" s="82"/>
      <c r="M706" s="82"/>
      <c r="N706" s="82"/>
      <c r="O706" s="82"/>
      <c r="P706" s="82"/>
      <c r="Q706" s="82"/>
      <c r="R706" s="82"/>
      <c r="S706" s="82"/>
      <c r="T706" s="82"/>
      <c r="U706" s="82"/>
      <c r="V706" s="82"/>
      <c r="W706" s="82"/>
      <c r="X706" s="82"/>
      <c r="Y706" s="82"/>
      <c r="Z706" s="82"/>
    </row>
    <row r="707">
      <c r="I707" s="82"/>
      <c r="J707" s="82"/>
      <c r="K707" s="82"/>
      <c r="L707" s="82"/>
      <c r="M707" s="82"/>
      <c r="N707" s="82"/>
      <c r="O707" s="82"/>
      <c r="P707" s="82"/>
      <c r="Q707" s="82"/>
      <c r="R707" s="82"/>
      <c r="S707" s="82"/>
      <c r="T707" s="82"/>
      <c r="U707" s="82"/>
      <c r="V707" s="82"/>
      <c r="W707" s="82"/>
      <c r="X707" s="82"/>
      <c r="Y707" s="82"/>
      <c r="Z707" s="82"/>
    </row>
    <row r="708">
      <c r="I708" s="82"/>
      <c r="J708" s="82"/>
      <c r="K708" s="82"/>
      <c r="L708" s="82"/>
      <c r="M708" s="82"/>
      <c r="N708" s="82"/>
      <c r="O708" s="82"/>
      <c r="P708" s="82"/>
      <c r="Q708" s="82"/>
      <c r="R708" s="82"/>
      <c r="S708" s="82"/>
      <c r="T708" s="82"/>
      <c r="U708" s="82"/>
      <c r="V708" s="82"/>
      <c r="W708" s="82"/>
      <c r="X708" s="82"/>
      <c r="Y708" s="82"/>
      <c r="Z708" s="82"/>
    </row>
    <row r="709">
      <c r="I709" s="82"/>
      <c r="J709" s="82"/>
      <c r="K709" s="82"/>
      <c r="L709" s="82"/>
      <c r="M709" s="82"/>
      <c r="N709" s="82"/>
      <c r="O709" s="82"/>
      <c r="P709" s="82"/>
      <c r="Q709" s="82"/>
      <c r="R709" s="82"/>
      <c r="S709" s="82"/>
      <c r="T709" s="82"/>
      <c r="U709" s="82"/>
      <c r="V709" s="82"/>
      <c r="W709" s="82"/>
      <c r="X709" s="82"/>
      <c r="Y709" s="82"/>
      <c r="Z709" s="82"/>
    </row>
    <row r="710">
      <c r="I710" s="82"/>
      <c r="J710" s="82"/>
      <c r="K710" s="82"/>
      <c r="L710" s="82"/>
      <c r="M710" s="82"/>
      <c r="N710" s="82"/>
      <c r="O710" s="82"/>
      <c r="P710" s="82"/>
      <c r="Q710" s="82"/>
      <c r="R710" s="82"/>
      <c r="S710" s="82"/>
      <c r="T710" s="82"/>
      <c r="U710" s="82"/>
      <c r="V710" s="82"/>
      <c r="W710" s="82"/>
      <c r="X710" s="82"/>
      <c r="Y710" s="82"/>
      <c r="Z710" s="82"/>
    </row>
    <row r="711">
      <c r="I711" s="82"/>
      <c r="J711" s="82"/>
      <c r="K711" s="82"/>
      <c r="L711" s="82"/>
      <c r="M711" s="82"/>
      <c r="N711" s="82"/>
      <c r="O711" s="82"/>
      <c r="P711" s="82"/>
      <c r="Q711" s="82"/>
      <c r="R711" s="82"/>
      <c r="S711" s="82"/>
      <c r="T711" s="82"/>
      <c r="U711" s="82"/>
      <c r="V711" s="82"/>
      <c r="W711" s="82"/>
      <c r="X711" s="82"/>
      <c r="Y711" s="82"/>
      <c r="Z711" s="82"/>
    </row>
    <row r="712">
      <c r="I712" s="82"/>
      <c r="J712" s="82"/>
      <c r="K712" s="82"/>
      <c r="L712" s="82"/>
      <c r="M712" s="82"/>
      <c r="N712" s="82"/>
      <c r="O712" s="82"/>
      <c r="P712" s="82"/>
      <c r="Q712" s="82"/>
      <c r="R712" s="82"/>
      <c r="S712" s="82"/>
      <c r="T712" s="82"/>
      <c r="U712" s="82"/>
      <c r="V712" s="82"/>
      <c r="W712" s="82"/>
      <c r="X712" s="82"/>
      <c r="Y712" s="82"/>
      <c r="Z712" s="82"/>
    </row>
    <row r="713">
      <c r="I713" s="82"/>
      <c r="J713" s="82"/>
      <c r="K713" s="82"/>
      <c r="L713" s="82"/>
      <c r="M713" s="82"/>
      <c r="N713" s="82"/>
      <c r="O713" s="82"/>
      <c r="P713" s="82"/>
      <c r="Q713" s="82"/>
      <c r="R713" s="82"/>
      <c r="S713" s="82"/>
      <c r="T713" s="82"/>
      <c r="U713" s="82"/>
      <c r="V713" s="82"/>
      <c r="W713" s="82"/>
      <c r="X713" s="82"/>
      <c r="Y713" s="82"/>
      <c r="Z713" s="82"/>
    </row>
    <row r="714">
      <c r="I714" s="82"/>
      <c r="J714" s="82"/>
      <c r="K714" s="82"/>
      <c r="L714" s="82"/>
      <c r="M714" s="82"/>
      <c r="N714" s="82"/>
      <c r="O714" s="82"/>
      <c r="P714" s="82"/>
      <c r="Q714" s="82"/>
      <c r="R714" s="82"/>
      <c r="S714" s="82"/>
      <c r="T714" s="82"/>
      <c r="U714" s="82"/>
      <c r="V714" s="82"/>
      <c r="W714" s="82"/>
      <c r="X714" s="82"/>
      <c r="Y714" s="82"/>
      <c r="Z714" s="82"/>
    </row>
    <row r="715">
      <c r="I715" s="82"/>
      <c r="J715" s="82"/>
      <c r="K715" s="82"/>
      <c r="L715" s="82"/>
      <c r="M715" s="82"/>
      <c r="N715" s="82"/>
      <c r="O715" s="82"/>
      <c r="P715" s="82"/>
      <c r="Q715" s="82"/>
      <c r="R715" s="82"/>
      <c r="S715" s="82"/>
      <c r="T715" s="82"/>
      <c r="U715" s="82"/>
      <c r="V715" s="82"/>
      <c r="W715" s="82"/>
      <c r="X715" s="82"/>
      <c r="Y715" s="82"/>
      <c r="Z715" s="82"/>
    </row>
    <row r="716">
      <c r="I716" s="82"/>
      <c r="J716" s="82"/>
      <c r="K716" s="82"/>
      <c r="L716" s="82"/>
      <c r="M716" s="82"/>
      <c r="N716" s="82"/>
      <c r="O716" s="82"/>
      <c r="P716" s="82"/>
      <c r="Q716" s="82"/>
      <c r="R716" s="82"/>
      <c r="S716" s="82"/>
      <c r="T716" s="82"/>
      <c r="U716" s="82"/>
      <c r="V716" s="82"/>
      <c r="W716" s="82"/>
      <c r="X716" s="82"/>
      <c r="Y716" s="82"/>
      <c r="Z716" s="82"/>
    </row>
    <row r="717">
      <c r="I717" s="82"/>
      <c r="J717" s="82"/>
      <c r="K717" s="82"/>
      <c r="L717" s="82"/>
      <c r="M717" s="82"/>
      <c r="N717" s="82"/>
      <c r="O717" s="82"/>
      <c r="P717" s="82"/>
      <c r="Q717" s="82"/>
      <c r="R717" s="82"/>
      <c r="S717" s="82"/>
      <c r="T717" s="82"/>
      <c r="U717" s="82"/>
      <c r="V717" s="82"/>
      <c r="W717" s="82"/>
      <c r="X717" s="82"/>
      <c r="Y717" s="82"/>
      <c r="Z717" s="82"/>
    </row>
    <row r="718">
      <c r="I718" s="82"/>
      <c r="J718" s="82"/>
      <c r="K718" s="82"/>
      <c r="L718" s="82"/>
      <c r="M718" s="82"/>
      <c r="N718" s="82"/>
      <c r="O718" s="82"/>
      <c r="P718" s="82"/>
      <c r="Q718" s="82"/>
      <c r="R718" s="82"/>
      <c r="S718" s="82"/>
      <c r="T718" s="82"/>
      <c r="U718" s="82"/>
      <c r="V718" s="82"/>
      <c r="W718" s="82"/>
      <c r="X718" s="82"/>
      <c r="Y718" s="82"/>
      <c r="Z718" s="82"/>
    </row>
    <row r="719">
      <c r="I719" s="82"/>
      <c r="J719" s="82"/>
      <c r="K719" s="82"/>
      <c r="L719" s="82"/>
      <c r="M719" s="82"/>
      <c r="N719" s="82"/>
      <c r="O719" s="82"/>
      <c r="P719" s="82"/>
      <c r="Q719" s="82"/>
      <c r="R719" s="82"/>
      <c r="S719" s="82"/>
      <c r="T719" s="82"/>
      <c r="U719" s="82"/>
      <c r="V719" s="82"/>
      <c r="W719" s="82"/>
      <c r="X719" s="82"/>
      <c r="Y719" s="82"/>
      <c r="Z719" s="82"/>
    </row>
    <row r="720">
      <c r="I720" s="82"/>
      <c r="J720" s="82"/>
      <c r="K720" s="82"/>
      <c r="L720" s="82"/>
      <c r="M720" s="82"/>
      <c r="N720" s="82"/>
      <c r="O720" s="82"/>
      <c r="P720" s="82"/>
      <c r="Q720" s="82"/>
      <c r="R720" s="82"/>
      <c r="S720" s="82"/>
      <c r="T720" s="82"/>
      <c r="U720" s="82"/>
      <c r="V720" s="82"/>
      <c r="W720" s="82"/>
      <c r="X720" s="82"/>
      <c r="Y720" s="82"/>
      <c r="Z720" s="82"/>
    </row>
    <row r="721">
      <c r="I721" s="82"/>
      <c r="J721" s="82"/>
      <c r="K721" s="82"/>
      <c r="L721" s="82"/>
      <c r="M721" s="82"/>
      <c r="N721" s="82"/>
      <c r="O721" s="82"/>
      <c r="P721" s="82"/>
      <c r="Q721" s="82"/>
      <c r="R721" s="82"/>
      <c r="S721" s="82"/>
      <c r="T721" s="82"/>
      <c r="U721" s="82"/>
      <c r="V721" s="82"/>
      <c r="W721" s="82"/>
      <c r="X721" s="82"/>
      <c r="Y721" s="82"/>
      <c r="Z721" s="82"/>
    </row>
    <row r="722">
      <c r="I722" s="82"/>
      <c r="J722" s="82"/>
      <c r="K722" s="82"/>
      <c r="L722" s="82"/>
      <c r="M722" s="82"/>
      <c r="N722" s="82"/>
      <c r="O722" s="82"/>
      <c r="P722" s="82"/>
      <c r="Q722" s="82"/>
      <c r="R722" s="82"/>
      <c r="S722" s="82"/>
      <c r="T722" s="82"/>
      <c r="U722" s="82"/>
      <c r="V722" s="82"/>
      <c r="W722" s="82"/>
      <c r="X722" s="82"/>
      <c r="Y722" s="82"/>
      <c r="Z722" s="82"/>
    </row>
    <row r="723">
      <c r="I723" s="82"/>
      <c r="J723" s="82"/>
      <c r="K723" s="82"/>
      <c r="L723" s="82"/>
      <c r="M723" s="82"/>
      <c r="N723" s="82"/>
      <c r="O723" s="82"/>
      <c r="P723" s="82"/>
      <c r="Q723" s="82"/>
      <c r="R723" s="82"/>
      <c r="S723" s="82"/>
      <c r="T723" s="82"/>
      <c r="U723" s="82"/>
      <c r="V723" s="82"/>
      <c r="W723" s="82"/>
      <c r="X723" s="82"/>
      <c r="Y723" s="82"/>
      <c r="Z723" s="82"/>
    </row>
    <row r="724">
      <c r="I724" s="82"/>
      <c r="J724" s="82"/>
      <c r="K724" s="82"/>
      <c r="L724" s="82"/>
      <c r="M724" s="82"/>
      <c r="N724" s="82"/>
      <c r="O724" s="82"/>
      <c r="P724" s="82"/>
      <c r="Q724" s="82"/>
      <c r="R724" s="82"/>
      <c r="S724" s="82"/>
      <c r="T724" s="82"/>
      <c r="U724" s="82"/>
      <c r="V724" s="82"/>
      <c r="W724" s="82"/>
      <c r="X724" s="82"/>
      <c r="Y724" s="82"/>
      <c r="Z724" s="82"/>
    </row>
    <row r="725">
      <c r="I725" s="82"/>
      <c r="J725" s="82"/>
      <c r="K725" s="82"/>
      <c r="L725" s="82"/>
      <c r="M725" s="82"/>
      <c r="N725" s="82"/>
      <c r="O725" s="82"/>
      <c r="P725" s="82"/>
      <c r="Q725" s="82"/>
      <c r="R725" s="82"/>
      <c r="S725" s="82"/>
      <c r="T725" s="82"/>
      <c r="U725" s="82"/>
      <c r="V725" s="82"/>
      <c r="W725" s="82"/>
      <c r="X725" s="82"/>
      <c r="Y725" s="82"/>
      <c r="Z725" s="82"/>
    </row>
    <row r="726">
      <c r="I726" s="82"/>
      <c r="J726" s="82"/>
      <c r="K726" s="82"/>
      <c r="L726" s="82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  <c r="Y726" s="82"/>
      <c r="Z726" s="82"/>
    </row>
    <row r="727"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</row>
    <row r="728">
      <c r="I728" s="82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</row>
    <row r="729"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</row>
    <row r="730">
      <c r="I730" s="82"/>
      <c r="J730" s="82"/>
      <c r="K730" s="82"/>
      <c r="L730" s="82"/>
      <c r="M730" s="82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  <c r="Y730" s="82"/>
      <c r="Z730" s="82"/>
    </row>
    <row r="731">
      <c r="I731" s="82"/>
      <c r="J731" s="82"/>
      <c r="K731" s="82"/>
      <c r="L731" s="82"/>
      <c r="M731" s="82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  <c r="Y731" s="82"/>
      <c r="Z731" s="82"/>
    </row>
    <row r="732">
      <c r="I732" s="82"/>
      <c r="J732" s="82"/>
      <c r="K732" s="82"/>
      <c r="L732" s="82"/>
      <c r="M732" s="82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  <c r="Y732" s="82"/>
      <c r="Z732" s="82"/>
    </row>
    <row r="733">
      <c r="I733" s="82"/>
      <c r="J733" s="82"/>
      <c r="K733" s="82"/>
      <c r="L733" s="82"/>
      <c r="M733" s="82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  <c r="Y733" s="82"/>
      <c r="Z733" s="82"/>
    </row>
    <row r="734">
      <c r="I734" s="82"/>
      <c r="J734" s="82"/>
      <c r="K734" s="82"/>
      <c r="L734" s="82"/>
      <c r="M734" s="82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  <c r="Y734" s="82"/>
      <c r="Z734" s="82"/>
    </row>
    <row r="735">
      <c r="I735" s="82"/>
      <c r="J735" s="82"/>
      <c r="K735" s="82"/>
      <c r="L735" s="82"/>
      <c r="M735" s="82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  <c r="Y735" s="82"/>
      <c r="Z735" s="82"/>
    </row>
    <row r="736">
      <c r="I736" s="82"/>
      <c r="J736" s="82"/>
      <c r="K736" s="82"/>
      <c r="L736" s="82"/>
      <c r="M736" s="82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  <c r="Y736" s="82"/>
      <c r="Z736" s="82"/>
    </row>
    <row r="737">
      <c r="I737" s="82"/>
      <c r="J737" s="82"/>
      <c r="K737" s="82"/>
      <c r="L737" s="82"/>
      <c r="M737" s="82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  <c r="Y737" s="82"/>
      <c r="Z737" s="82"/>
    </row>
    <row r="738">
      <c r="I738" s="82"/>
      <c r="J738" s="82"/>
      <c r="K738" s="82"/>
      <c r="L738" s="82"/>
      <c r="M738" s="82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  <c r="Y738" s="82"/>
      <c r="Z738" s="82"/>
    </row>
    <row r="739">
      <c r="I739" s="82"/>
      <c r="J739" s="82"/>
      <c r="K739" s="82"/>
      <c r="L739" s="82"/>
      <c r="M739" s="82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  <c r="Y739" s="82"/>
      <c r="Z739" s="82"/>
    </row>
    <row r="740">
      <c r="I740" s="82"/>
      <c r="J740" s="82"/>
      <c r="K740" s="82"/>
      <c r="L740" s="82"/>
      <c r="M740" s="82"/>
      <c r="N740" s="82"/>
      <c r="O740" s="82"/>
      <c r="P740" s="82"/>
      <c r="Q740" s="82"/>
      <c r="R740" s="82"/>
      <c r="S740" s="82"/>
      <c r="T740" s="82"/>
      <c r="U740" s="82"/>
      <c r="V740" s="82"/>
      <c r="W740" s="82"/>
      <c r="X740" s="82"/>
      <c r="Y740" s="82"/>
      <c r="Z740" s="82"/>
    </row>
    <row r="741">
      <c r="I741" s="82"/>
      <c r="J741" s="82"/>
      <c r="K741" s="82"/>
      <c r="L741" s="82"/>
      <c r="M741" s="82"/>
      <c r="N741" s="82"/>
      <c r="O741" s="82"/>
      <c r="P741" s="82"/>
      <c r="Q741" s="82"/>
      <c r="R741" s="82"/>
      <c r="S741" s="82"/>
      <c r="T741" s="82"/>
      <c r="U741" s="82"/>
      <c r="V741" s="82"/>
      <c r="W741" s="82"/>
      <c r="X741" s="82"/>
      <c r="Y741" s="82"/>
      <c r="Z741" s="82"/>
    </row>
    <row r="742">
      <c r="I742" s="82"/>
      <c r="J742" s="82"/>
      <c r="K742" s="82"/>
      <c r="L742" s="82"/>
      <c r="M742" s="82"/>
      <c r="N742" s="82"/>
      <c r="O742" s="82"/>
      <c r="P742" s="82"/>
      <c r="Q742" s="82"/>
      <c r="R742" s="82"/>
      <c r="S742" s="82"/>
      <c r="T742" s="82"/>
      <c r="U742" s="82"/>
      <c r="V742" s="82"/>
      <c r="W742" s="82"/>
      <c r="X742" s="82"/>
      <c r="Y742" s="82"/>
      <c r="Z742" s="82"/>
    </row>
    <row r="743">
      <c r="I743" s="82"/>
      <c r="J743" s="82"/>
      <c r="K743" s="82"/>
      <c r="L743" s="82"/>
      <c r="M743" s="82"/>
      <c r="N743" s="82"/>
      <c r="O743" s="82"/>
      <c r="P743" s="82"/>
      <c r="Q743" s="82"/>
      <c r="R743" s="82"/>
      <c r="S743" s="82"/>
      <c r="T743" s="82"/>
      <c r="U743" s="82"/>
      <c r="V743" s="82"/>
      <c r="W743" s="82"/>
      <c r="X743" s="82"/>
      <c r="Y743" s="82"/>
      <c r="Z743" s="82"/>
    </row>
    <row r="744">
      <c r="I744" s="82"/>
      <c r="J744" s="82"/>
      <c r="K744" s="82"/>
      <c r="L744" s="82"/>
      <c r="M744" s="82"/>
      <c r="N744" s="82"/>
      <c r="O744" s="82"/>
      <c r="P744" s="82"/>
      <c r="Q744" s="82"/>
      <c r="R744" s="82"/>
      <c r="S744" s="82"/>
      <c r="T744" s="82"/>
      <c r="U744" s="82"/>
      <c r="V744" s="82"/>
      <c r="W744" s="82"/>
      <c r="X744" s="82"/>
      <c r="Y744" s="82"/>
      <c r="Z744" s="82"/>
    </row>
    <row r="745">
      <c r="I745" s="82"/>
      <c r="J745" s="82"/>
      <c r="K745" s="82"/>
      <c r="L745" s="82"/>
      <c r="M745" s="82"/>
      <c r="N745" s="82"/>
      <c r="O745" s="82"/>
      <c r="P745" s="82"/>
      <c r="Q745" s="82"/>
      <c r="R745" s="82"/>
      <c r="S745" s="82"/>
      <c r="T745" s="82"/>
      <c r="U745" s="82"/>
      <c r="V745" s="82"/>
      <c r="W745" s="82"/>
      <c r="X745" s="82"/>
      <c r="Y745" s="82"/>
      <c r="Z745" s="82"/>
    </row>
    <row r="746">
      <c r="I746" s="82"/>
      <c r="J746" s="82"/>
      <c r="K746" s="82"/>
      <c r="L746" s="82"/>
      <c r="M746" s="82"/>
      <c r="N746" s="82"/>
      <c r="O746" s="82"/>
      <c r="P746" s="82"/>
      <c r="Q746" s="82"/>
      <c r="R746" s="82"/>
      <c r="S746" s="82"/>
      <c r="T746" s="82"/>
      <c r="U746" s="82"/>
      <c r="V746" s="82"/>
      <c r="W746" s="82"/>
      <c r="X746" s="82"/>
      <c r="Y746" s="82"/>
      <c r="Z746" s="82"/>
    </row>
    <row r="747">
      <c r="I747" s="82"/>
      <c r="J747" s="82"/>
      <c r="K747" s="82"/>
      <c r="L747" s="82"/>
      <c r="M747" s="82"/>
      <c r="N747" s="82"/>
      <c r="O747" s="82"/>
      <c r="P747" s="82"/>
      <c r="Q747" s="82"/>
      <c r="R747" s="82"/>
      <c r="S747" s="82"/>
      <c r="T747" s="82"/>
      <c r="U747" s="82"/>
      <c r="V747" s="82"/>
      <c r="W747" s="82"/>
      <c r="X747" s="82"/>
      <c r="Y747" s="82"/>
      <c r="Z747" s="82"/>
    </row>
    <row r="748">
      <c r="I748" s="82"/>
      <c r="J748" s="82"/>
      <c r="K748" s="82"/>
      <c r="L748" s="82"/>
      <c r="M748" s="82"/>
      <c r="N748" s="82"/>
      <c r="O748" s="82"/>
      <c r="P748" s="82"/>
      <c r="Q748" s="82"/>
      <c r="R748" s="82"/>
      <c r="S748" s="82"/>
      <c r="T748" s="82"/>
      <c r="U748" s="82"/>
      <c r="V748" s="82"/>
      <c r="W748" s="82"/>
      <c r="X748" s="82"/>
      <c r="Y748" s="82"/>
      <c r="Z748" s="82"/>
    </row>
    <row r="749">
      <c r="I749" s="82"/>
      <c r="J749" s="82"/>
      <c r="K749" s="82"/>
      <c r="L749" s="82"/>
      <c r="M749" s="82"/>
      <c r="N749" s="82"/>
      <c r="O749" s="82"/>
      <c r="P749" s="82"/>
      <c r="Q749" s="82"/>
      <c r="R749" s="82"/>
      <c r="S749" s="82"/>
      <c r="T749" s="82"/>
      <c r="U749" s="82"/>
      <c r="V749" s="82"/>
      <c r="W749" s="82"/>
      <c r="X749" s="82"/>
      <c r="Y749" s="82"/>
      <c r="Z749" s="82"/>
    </row>
    <row r="750">
      <c r="I750" s="82"/>
      <c r="J750" s="82"/>
      <c r="K750" s="82"/>
      <c r="L750" s="82"/>
      <c r="M750" s="82"/>
      <c r="N750" s="82"/>
      <c r="O750" s="82"/>
      <c r="P750" s="82"/>
      <c r="Q750" s="82"/>
      <c r="R750" s="82"/>
      <c r="S750" s="82"/>
      <c r="T750" s="82"/>
      <c r="U750" s="82"/>
      <c r="V750" s="82"/>
      <c r="W750" s="82"/>
      <c r="X750" s="82"/>
      <c r="Y750" s="82"/>
      <c r="Z750" s="82"/>
    </row>
    <row r="751">
      <c r="I751" s="82"/>
      <c r="J751" s="82"/>
      <c r="K751" s="82"/>
      <c r="L751" s="82"/>
      <c r="M751" s="82"/>
      <c r="N751" s="82"/>
      <c r="O751" s="82"/>
      <c r="P751" s="82"/>
      <c r="Q751" s="82"/>
      <c r="R751" s="82"/>
      <c r="S751" s="82"/>
      <c r="T751" s="82"/>
      <c r="U751" s="82"/>
      <c r="V751" s="82"/>
      <c r="W751" s="82"/>
      <c r="X751" s="82"/>
      <c r="Y751" s="82"/>
      <c r="Z751" s="82"/>
    </row>
    <row r="752">
      <c r="I752" s="82"/>
      <c r="J752" s="82"/>
      <c r="K752" s="82"/>
      <c r="L752" s="82"/>
      <c r="M752" s="82"/>
      <c r="N752" s="82"/>
      <c r="O752" s="82"/>
      <c r="P752" s="82"/>
      <c r="Q752" s="82"/>
      <c r="R752" s="82"/>
      <c r="S752" s="82"/>
      <c r="T752" s="82"/>
      <c r="U752" s="82"/>
      <c r="V752" s="82"/>
      <c r="W752" s="82"/>
      <c r="X752" s="82"/>
      <c r="Y752" s="82"/>
      <c r="Z752" s="82"/>
    </row>
    <row r="753">
      <c r="I753" s="82"/>
      <c r="J753" s="82"/>
      <c r="K753" s="82"/>
      <c r="L753" s="82"/>
      <c r="M753" s="82"/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82"/>
      <c r="Y753" s="82"/>
      <c r="Z753" s="82"/>
    </row>
    <row r="754">
      <c r="I754" s="82"/>
      <c r="J754" s="82"/>
      <c r="K754" s="82"/>
      <c r="L754" s="82"/>
      <c r="M754" s="82"/>
      <c r="N754" s="82"/>
      <c r="O754" s="82"/>
      <c r="P754" s="82"/>
      <c r="Q754" s="82"/>
      <c r="R754" s="82"/>
      <c r="S754" s="82"/>
      <c r="T754" s="82"/>
      <c r="U754" s="82"/>
      <c r="V754" s="82"/>
      <c r="W754" s="82"/>
      <c r="X754" s="82"/>
      <c r="Y754" s="82"/>
      <c r="Z754" s="82"/>
    </row>
    <row r="755">
      <c r="I755" s="82"/>
      <c r="J755" s="82"/>
      <c r="K755" s="82"/>
      <c r="L755" s="82"/>
      <c r="M755" s="82"/>
      <c r="N755" s="82"/>
      <c r="O755" s="82"/>
      <c r="P755" s="82"/>
      <c r="Q755" s="82"/>
      <c r="R755" s="82"/>
      <c r="S755" s="82"/>
      <c r="T755" s="82"/>
      <c r="U755" s="82"/>
      <c r="V755" s="82"/>
      <c r="W755" s="82"/>
      <c r="X755" s="82"/>
      <c r="Y755" s="82"/>
      <c r="Z755" s="82"/>
    </row>
    <row r="756">
      <c r="I756" s="82"/>
      <c r="J756" s="82"/>
      <c r="K756" s="82"/>
      <c r="L756" s="82"/>
      <c r="M756" s="82"/>
      <c r="N756" s="82"/>
      <c r="O756" s="82"/>
      <c r="P756" s="82"/>
      <c r="Q756" s="82"/>
      <c r="R756" s="82"/>
      <c r="S756" s="82"/>
      <c r="T756" s="82"/>
      <c r="U756" s="82"/>
      <c r="V756" s="82"/>
      <c r="W756" s="82"/>
      <c r="X756" s="82"/>
      <c r="Y756" s="82"/>
      <c r="Z756" s="82"/>
    </row>
    <row r="757">
      <c r="I757" s="82"/>
      <c r="J757" s="82"/>
      <c r="K757" s="82"/>
      <c r="L757" s="82"/>
      <c r="M757" s="82"/>
      <c r="N757" s="82"/>
      <c r="O757" s="82"/>
      <c r="P757" s="82"/>
      <c r="Q757" s="82"/>
      <c r="R757" s="82"/>
      <c r="S757" s="82"/>
      <c r="T757" s="82"/>
      <c r="U757" s="82"/>
      <c r="V757" s="82"/>
      <c r="W757" s="82"/>
      <c r="X757" s="82"/>
      <c r="Y757" s="82"/>
      <c r="Z757" s="82"/>
    </row>
    <row r="758">
      <c r="I758" s="82"/>
      <c r="J758" s="82"/>
      <c r="K758" s="82"/>
      <c r="L758" s="82"/>
      <c r="M758" s="82"/>
      <c r="N758" s="82"/>
      <c r="O758" s="82"/>
      <c r="P758" s="82"/>
      <c r="Q758" s="82"/>
      <c r="R758" s="82"/>
      <c r="S758" s="82"/>
      <c r="T758" s="82"/>
      <c r="U758" s="82"/>
      <c r="V758" s="82"/>
      <c r="W758" s="82"/>
      <c r="X758" s="82"/>
      <c r="Y758" s="82"/>
      <c r="Z758" s="82"/>
    </row>
    <row r="759">
      <c r="I759" s="82"/>
      <c r="J759" s="82"/>
      <c r="K759" s="82"/>
      <c r="L759" s="82"/>
      <c r="M759" s="82"/>
      <c r="N759" s="82"/>
      <c r="O759" s="82"/>
      <c r="P759" s="82"/>
      <c r="Q759" s="82"/>
      <c r="R759" s="82"/>
      <c r="S759" s="82"/>
      <c r="T759" s="82"/>
      <c r="U759" s="82"/>
      <c r="V759" s="82"/>
      <c r="W759" s="82"/>
      <c r="X759" s="82"/>
      <c r="Y759" s="82"/>
      <c r="Z759" s="82"/>
    </row>
    <row r="760">
      <c r="I760" s="82"/>
      <c r="J760" s="82"/>
      <c r="K760" s="82"/>
      <c r="L760" s="82"/>
      <c r="M760" s="82"/>
      <c r="N760" s="82"/>
      <c r="O760" s="82"/>
      <c r="P760" s="82"/>
      <c r="Q760" s="82"/>
      <c r="R760" s="82"/>
      <c r="S760" s="82"/>
      <c r="T760" s="82"/>
      <c r="U760" s="82"/>
      <c r="V760" s="82"/>
      <c r="W760" s="82"/>
      <c r="X760" s="82"/>
      <c r="Y760" s="82"/>
      <c r="Z760" s="82"/>
    </row>
    <row r="761">
      <c r="I761" s="82"/>
      <c r="J761" s="82"/>
      <c r="K761" s="82"/>
      <c r="L761" s="82"/>
      <c r="M761" s="82"/>
      <c r="N761" s="82"/>
      <c r="O761" s="82"/>
      <c r="P761" s="82"/>
      <c r="Q761" s="82"/>
      <c r="R761" s="82"/>
      <c r="S761" s="82"/>
      <c r="T761" s="82"/>
      <c r="U761" s="82"/>
      <c r="V761" s="82"/>
      <c r="W761" s="82"/>
      <c r="X761" s="82"/>
      <c r="Y761" s="82"/>
      <c r="Z761" s="82"/>
    </row>
    <row r="762">
      <c r="I762" s="82"/>
      <c r="J762" s="82"/>
      <c r="K762" s="82"/>
      <c r="L762" s="82"/>
      <c r="M762" s="82"/>
      <c r="N762" s="82"/>
      <c r="O762" s="82"/>
      <c r="P762" s="82"/>
      <c r="Q762" s="82"/>
      <c r="R762" s="82"/>
      <c r="S762" s="82"/>
      <c r="T762" s="82"/>
      <c r="U762" s="82"/>
      <c r="V762" s="82"/>
      <c r="W762" s="82"/>
      <c r="X762" s="82"/>
      <c r="Y762" s="82"/>
      <c r="Z762" s="82"/>
    </row>
    <row r="763">
      <c r="I763" s="82"/>
      <c r="J763" s="82"/>
      <c r="K763" s="82"/>
      <c r="L763" s="82"/>
      <c r="M763" s="82"/>
      <c r="N763" s="82"/>
      <c r="O763" s="82"/>
      <c r="P763" s="82"/>
      <c r="Q763" s="82"/>
      <c r="R763" s="82"/>
      <c r="S763" s="82"/>
      <c r="T763" s="82"/>
      <c r="U763" s="82"/>
      <c r="V763" s="82"/>
      <c r="W763" s="82"/>
      <c r="X763" s="82"/>
      <c r="Y763" s="82"/>
      <c r="Z763" s="82"/>
    </row>
    <row r="764">
      <c r="I764" s="82"/>
      <c r="J764" s="82"/>
      <c r="K764" s="82"/>
      <c r="L764" s="82"/>
      <c r="M764" s="82"/>
      <c r="N764" s="82"/>
      <c r="O764" s="82"/>
      <c r="P764" s="82"/>
      <c r="Q764" s="82"/>
      <c r="R764" s="82"/>
      <c r="S764" s="82"/>
      <c r="T764" s="82"/>
      <c r="U764" s="82"/>
      <c r="V764" s="82"/>
      <c r="W764" s="82"/>
      <c r="X764" s="82"/>
      <c r="Y764" s="82"/>
      <c r="Z764" s="82"/>
    </row>
    <row r="765">
      <c r="I765" s="82"/>
      <c r="J765" s="82"/>
      <c r="K765" s="82"/>
      <c r="L765" s="82"/>
      <c r="M765" s="82"/>
      <c r="N765" s="82"/>
      <c r="O765" s="82"/>
      <c r="P765" s="82"/>
      <c r="Q765" s="82"/>
      <c r="R765" s="82"/>
      <c r="S765" s="82"/>
      <c r="T765" s="82"/>
      <c r="U765" s="82"/>
      <c r="V765" s="82"/>
      <c r="W765" s="82"/>
      <c r="X765" s="82"/>
      <c r="Y765" s="82"/>
      <c r="Z765" s="82"/>
    </row>
    <row r="766">
      <c r="I766" s="82"/>
      <c r="J766" s="82"/>
      <c r="K766" s="82"/>
      <c r="L766" s="82"/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  <c r="Y766" s="82"/>
      <c r="Z766" s="82"/>
    </row>
    <row r="767">
      <c r="I767" s="82"/>
      <c r="J767" s="82"/>
      <c r="K767" s="82"/>
      <c r="L767" s="82"/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  <c r="Y767" s="82"/>
      <c r="Z767" s="82"/>
    </row>
    <row r="768">
      <c r="I768" s="82"/>
      <c r="J768" s="82"/>
      <c r="K768" s="82"/>
      <c r="L768" s="82"/>
      <c r="M768" s="82"/>
      <c r="N768" s="82"/>
      <c r="O768" s="82"/>
      <c r="P768" s="82"/>
      <c r="Q768" s="82"/>
      <c r="R768" s="82"/>
      <c r="S768" s="82"/>
      <c r="T768" s="82"/>
      <c r="U768" s="82"/>
      <c r="V768" s="82"/>
      <c r="W768" s="82"/>
      <c r="X768" s="82"/>
      <c r="Y768" s="82"/>
      <c r="Z768" s="82"/>
    </row>
    <row r="769">
      <c r="I769" s="82"/>
      <c r="J769" s="82"/>
      <c r="K769" s="82"/>
      <c r="L769" s="82"/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  <c r="Y769" s="82"/>
      <c r="Z769" s="82"/>
    </row>
    <row r="770">
      <c r="I770" s="82"/>
      <c r="J770" s="82"/>
      <c r="K770" s="82"/>
      <c r="L770" s="82"/>
      <c r="M770" s="82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  <c r="Y770" s="82"/>
      <c r="Z770" s="82"/>
    </row>
    <row r="771">
      <c r="I771" s="82"/>
      <c r="J771" s="82"/>
      <c r="K771" s="82"/>
      <c r="L771" s="82"/>
      <c r="M771" s="82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  <c r="Y771" s="82"/>
      <c r="Z771" s="82"/>
    </row>
    <row r="772">
      <c r="I772" s="82"/>
      <c r="J772" s="82"/>
      <c r="K772" s="82"/>
      <c r="L772" s="82"/>
      <c r="M772" s="82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  <c r="Y772" s="82"/>
      <c r="Z772" s="82"/>
    </row>
    <row r="773">
      <c r="I773" s="82"/>
      <c r="J773" s="82"/>
      <c r="K773" s="82"/>
      <c r="L773" s="82"/>
      <c r="M773" s="82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  <c r="Y773" s="82"/>
      <c r="Z773" s="82"/>
    </row>
    <row r="774">
      <c r="I774" s="82"/>
      <c r="J774" s="82"/>
      <c r="K774" s="82"/>
      <c r="L774" s="82"/>
      <c r="M774" s="82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  <c r="Y774" s="82"/>
      <c r="Z774" s="82"/>
    </row>
    <row r="775">
      <c r="I775" s="82"/>
      <c r="J775" s="82"/>
      <c r="K775" s="82"/>
      <c r="L775" s="82"/>
      <c r="M775" s="82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  <c r="Y775" s="82"/>
      <c r="Z775" s="82"/>
    </row>
    <row r="776">
      <c r="I776" s="82"/>
      <c r="J776" s="82"/>
      <c r="K776" s="82"/>
      <c r="L776" s="82"/>
      <c r="M776" s="82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  <c r="Y776" s="82"/>
      <c r="Z776" s="82"/>
    </row>
    <row r="777">
      <c r="I777" s="82"/>
      <c r="J777" s="82"/>
      <c r="K777" s="82"/>
      <c r="L777" s="82"/>
      <c r="M777" s="82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  <c r="Y777" s="82"/>
      <c r="Z777" s="82"/>
    </row>
    <row r="778">
      <c r="I778" s="82"/>
      <c r="J778" s="82"/>
      <c r="K778" s="82"/>
      <c r="L778" s="82"/>
      <c r="M778" s="82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  <c r="Y778" s="82"/>
      <c r="Z778" s="82"/>
    </row>
    <row r="779">
      <c r="I779" s="82"/>
      <c r="J779" s="82"/>
      <c r="K779" s="82"/>
      <c r="L779" s="82"/>
      <c r="M779" s="82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  <c r="Y779" s="82"/>
      <c r="Z779" s="82"/>
    </row>
    <row r="780">
      <c r="I780" s="82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</row>
    <row r="781">
      <c r="I781" s="82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</row>
    <row r="782">
      <c r="I782" s="82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</row>
    <row r="783">
      <c r="I783" s="82"/>
      <c r="J783" s="82"/>
      <c r="K783" s="82"/>
      <c r="L783" s="82"/>
      <c r="M783" s="82"/>
      <c r="N783" s="82"/>
      <c r="O783" s="82"/>
      <c r="P783" s="82"/>
      <c r="Q783" s="82"/>
      <c r="R783" s="82"/>
      <c r="S783" s="82"/>
      <c r="T783" s="82"/>
      <c r="U783" s="82"/>
      <c r="V783" s="82"/>
      <c r="W783" s="82"/>
      <c r="X783" s="82"/>
      <c r="Y783" s="82"/>
      <c r="Z783" s="82"/>
    </row>
    <row r="784">
      <c r="I784" s="82"/>
      <c r="J784" s="82"/>
      <c r="K784" s="82"/>
      <c r="L784" s="82"/>
      <c r="M784" s="82"/>
      <c r="N784" s="82"/>
      <c r="O784" s="82"/>
      <c r="P784" s="82"/>
      <c r="Q784" s="82"/>
      <c r="R784" s="82"/>
      <c r="S784" s="82"/>
      <c r="T784" s="82"/>
      <c r="U784" s="82"/>
      <c r="V784" s="82"/>
      <c r="W784" s="82"/>
      <c r="X784" s="82"/>
      <c r="Y784" s="82"/>
      <c r="Z784" s="82"/>
    </row>
    <row r="785">
      <c r="I785" s="82"/>
      <c r="J785" s="82"/>
      <c r="K785" s="82"/>
      <c r="L785" s="82"/>
      <c r="M785" s="82"/>
      <c r="N785" s="82"/>
      <c r="O785" s="82"/>
      <c r="P785" s="82"/>
      <c r="Q785" s="82"/>
      <c r="R785" s="82"/>
      <c r="S785" s="82"/>
      <c r="T785" s="82"/>
      <c r="U785" s="82"/>
      <c r="V785" s="82"/>
      <c r="W785" s="82"/>
      <c r="X785" s="82"/>
      <c r="Y785" s="82"/>
      <c r="Z785" s="82"/>
    </row>
    <row r="786">
      <c r="I786" s="82"/>
      <c r="J786" s="82"/>
      <c r="K786" s="82"/>
      <c r="L786" s="82"/>
      <c r="M786" s="82"/>
      <c r="N786" s="82"/>
      <c r="O786" s="82"/>
      <c r="P786" s="82"/>
      <c r="Q786" s="82"/>
      <c r="R786" s="82"/>
      <c r="S786" s="82"/>
      <c r="T786" s="82"/>
      <c r="U786" s="82"/>
      <c r="V786" s="82"/>
      <c r="W786" s="82"/>
      <c r="X786" s="82"/>
      <c r="Y786" s="82"/>
      <c r="Z786" s="82"/>
    </row>
    <row r="787">
      <c r="I787" s="82"/>
      <c r="J787" s="82"/>
      <c r="K787" s="82"/>
      <c r="L787" s="82"/>
      <c r="M787" s="82"/>
      <c r="N787" s="82"/>
      <c r="O787" s="82"/>
      <c r="P787" s="82"/>
      <c r="Q787" s="82"/>
      <c r="R787" s="82"/>
      <c r="S787" s="82"/>
      <c r="T787" s="82"/>
      <c r="U787" s="82"/>
      <c r="V787" s="82"/>
      <c r="W787" s="82"/>
      <c r="X787" s="82"/>
      <c r="Y787" s="82"/>
      <c r="Z787" s="82"/>
    </row>
    <row r="788">
      <c r="I788" s="82"/>
      <c r="J788" s="82"/>
      <c r="K788" s="82"/>
      <c r="L788" s="82"/>
      <c r="M788" s="82"/>
      <c r="N788" s="82"/>
      <c r="O788" s="82"/>
      <c r="P788" s="82"/>
      <c r="Q788" s="82"/>
      <c r="R788" s="82"/>
      <c r="S788" s="82"/>
      <c r="T788" s="82"/>
      <c r="U788" s="82"/>
      <c r="V788" s="82"/>
      <c r="W788" s="82"/>
      <c r="X788" s="82"/>
      <c r="Y788" s="82"/>
      <c r="Z788" s="82"/>
    </row>
    <row r="789">
      <c r="I789" s="82"/>
      <c r="J789" s="82"/>
      <c r="K789" s="82"/>
      <c r="L789" s="82"/>
      <c r="M789" s="82"/>
      <c r="N789" s="82"/>
      <c r="O789" s="82"/>
      <c r="P789" s="82"/>
      <c r="Q789" s="82"/>
      <c r="R789" s="82"/>
      <c r="S789" s="82"/>
      <c r="T789" s="82"/>
      <c r="U789" s="82"/>
      <c r="V789" s="82"/>
      <c r="W789" s="82"/>
      <c r="X789" s="82"/>
      <c r="Y789" s="82"/>
      <c r="Z789" s="82"/>
    </row>
    <row r="790">
      <c r="I790" s="82"/>
      <c r="J790" s="82"/>
      <c r="K790" s="82"/>
      <c r="L790" s="82"/>
      <c r="M790" s="82"/>
      <c r="N790" s="82"/>
      <c r="O790" s="82"/>
      <c r="P790" s="82"/>
      <c r="Q790" s="82"/>
      <c r="R790" s="82"/>
      <c r="S790" s="82"/>
      <c r="T790" s="82"/>
      <c r="U790" s="82"/>
      <c r="V790" s="82"/>
      <c r="W790" s="82"/>
      <c r="X790" s="82"/>
      <c r="Y790" s="82"/>
      <c r="Z790" s="82"/>
    </row>
    <row r="791">
      <c r="I791" s="82"/>
      <c r="J791" s="82"/>
      <c r="K791" s="82"/>
      <c r="L791" s="82"/>
      <c r="M791" s="82"/>
      <c r="N791" s="82"/>
      <c r="O791" s="82"/>
      <c r="P791" s="82"/>
      <c r="Q791" s="82"/>
      <c r="R791" s="82"/>
      <c r="S791" s="82"/>
      <c r="T791" s="82"/>
      <c r="U791" s="82"/>
      <c r="V791" s="82"/>
      <c r="W791" s="82"/>
      <c r="X791" s="82"/>
      <c r="Y791" s="82"/>
      <c r="Z791" s="82"/>
    </row>
    <row r="792">
      <c r="I792" s="82"/>
      <c r="J792" s="82"/>
      <c r="K792" s="82"/>
      <c r="L792" s="82"/>
      <c r="M792" s="82"/>
      <c r="N792" s="82"/>
      <c r="O792" s="82"/>
      <c r="P792" s="82"/>
      <c r="Q792" s="82"/>
      <c r="R792" s="82"/>
      <c r="S792" s="82"/>
      <c r="T792" s="82"/>
      <c r="U792" s="82"/>
      <c r="V792" s="82"/>
      <c r="W792" s="82"/>
      <c r="X792" s="82"/>
      <c r="Y792" s="82"/>
      <c r="Z792" s="82"/>
    </row>
    <row r="793">
      <c r="I793" s="82"/>
      <c r="J793" s="82"/>
      <c r="K793" s="82"/>
      <c r="L793" s="82"/>
      <c r="M793" s="82"/>
      <c r="N793" s="82"/>
      <c r="O793" s="82"/>
      <c r="P793" s="82"/>
      <c r="Q793" s="82"/>
      <c r="R793" s="82"/>
      <c r="S793" s="82"/>
      <c r="T793" s="82"/>
      <c r="U793" s="82"/>
      <c r="V793" s="82"/>
      <c r="W793" s="82"/>
      <c r="X793" s="82"/>
      <c r="Y793" s="82"/>
      <c r="Z793" s="82"/>
    </row>
    <row r="794">
      <c r="I794" s="82"/>
      <c r="J794" s="82"/>
      <c r="K794" s="82"/>
      <c r="L794" s="82"/>
      <c r="M794" s="82"/>
      <c r="N794" s="82"/>
      <c r="O794" s="82"/>
      <c r="P794" s="82"/>
      <c r="Q794" s="82"/>
      <c r="R794" s="82"/>
      <c r="S794" s="82"/>
      <c r="T794" s="82"/>
      <c r="U794" s="82"/>
      <c r="V794" s="82"/>
      <c r="W794" s="82"/>
      <c r="X794" s="82"/>
      <c r="Y794" s="82"/>
      <c r="Z794" s="82"/>
    </row>
    <row r="795">
      <c r="I795" s="82"/>
      <c r="J795" s="82"/>
      <c r="K795" s="82"/>
      <c r="L795" s="82"/>
      <c r="M795" s="82"/>
      <c r="N795" s="82"/>
      <c r="O795" s="82"/>
      <c r="P795" s="82"/>
      <c r="Q795" s="82"/>
      <c r="R795" s="82"/>
      <c r="S795" s="82"/>
      <c r="T795" s="82"/>
      <c r="U795" s="82"/>
      <c r="V795" s="82"/>
      <c r="W795" s="82"/>
      <c r="X795" s="82"/>
      <c r="Y795" s="82"/>
      <c r="Z795" s="82"/>
    </row>
    <row r="796">
      <c r="I796" s="82"/>
      <c r="J796" s="82"/>
      <c r="K796" s="82"/>
      <c r="L796" s="82"/>
      <c r="M796" s="82"/>
      <c r="N796" s="82"/>
      <c r="O796" s="82"/>
      <c r="P796" s="82"/>
      <c r="Q796" s="82"/>
      <c r="R796" s="82"/>
      <c r="S796" s="82"/>
      <c r="T796" s="82"/>
      <c r="U796" s="82"/>
      <c r="V796" s="82"/>
      <c r="W796" s="82"/>
      <c r="X796" s="82"/>
      <c r="Y796" s="82"/>
      <c r="Z796" s="82"/>
    </row>
    <row r="797">
      <c r="I797" s="82"/>
      <c r="J797" s="82"/>
      <c r="K797" s="82"/>
      <c r="L797" s="82"/>
      <c r="M797" s="82"/>
      <c r="N797" s="82"/>
      <c r="O797" s="82"/>
      <c r="P797" s="82"/>
      <c r="Q797" s="82"/>
      <c r="R797" s="82"/>
      <c r="S797" s="82"/>
      <c r="T797" s="82"/>
      <c r="U797" s="82"/>
      <c r="V797" s="82"/>
      <c r="W797" s="82"/>
      <c r="X797" s="82"/>
      <c r="Y797" s="82"/>
      <c r="Z797" s="82"/>
    </row>
    <row r="798">
      <c r="I798" s="82"/>
      <c r="J798" s="82"/>
      <c r="K798" s="82"/>
      <c r="L798" s="82"/>
      <c r="M798" s="82"/>
      <c r="N798" s="82"/>
      <c r="O798" s="82"/>
      <c r="P798" s="82"/>
      <c r="Q798" s="82"/>
      <c r="R798" s="82"/>
      <c r="S798" s="82"/>
      <c r="T798" s="82"/>
      <c r="U798" s="82"/>
      <c r="V798" s="82"/>
      <c r="W798" s="82"/>
      <c r="X798" s="82"/>
      <c r="Y798" s="82"/>
      <c r="Z798" s="82"/>
    </row>
    <row r="799">
      <c r="I799" s="82"/>
      <c r="J799" s="82"/>
      <c r="K799" s="82"/>
      <c r="L799" s="82"/>
      <c r="M799" s="82"/>
      <c r="N799" s="82"/>
      <c r="O799" s="82"/>
      <c r="P799" s="82"/>
      <c r="Q799" s="82"/>
      <c r="R799" s="82"/>
      <c r="S799" s="82"/>
      <c r="T799" s="82"/>
      <c r="U799" s="82"/>
      <c r="V799" s="82"/>
      <c r="W799" s="82"/>
      <c r="X799" s="82"/>
      <c r="Y799" s="82"/>
      <c r="Z799" s="82"/>
    </row>
    <row r="800">
      <c r="I800" s="82"/>
      <c r="J800" s="82"/>
      <c r="K800" s="82"/>
      <c r="L800" s="82"/>
      <c r="M800" s="82"/>
      <c r="N800" s="82"/>
      <c r="O800" s="82"/>
      <c r="P800" s="82"/>
      <c r="Q800" s="82"/>
      <c r="R800" s="82"/>
      <c r="S800" s="82"/>
      <c r="T800" s="82"/>
      <c r="U800" s="82"/>
      <c r="V800" s="82"/>
      <c r="W800" s="82"/>
      <c r="X800" s="82"/>
      <c r="Y800" s="82"/>
      <c r="Z800" s="82"/>
    </row>
    <row r="801">
      <c r="I801" s="82"/>
      <c r="J801" s="82"/>
      <c r="K801" s="82"/>
      <c r="L801" s="82"/>
      <c r="M801" s="82"/>
      <c r="N801" s="82"/>
      <c r="O801" s="82"/>
      <c r="P801" s="82"/>
      <c r="Q801" s="82"/>
      <c r="R801" s="82"/>
      <c r="S801" s="82"/>
      <c r="T801" s="82"/>
      <c r="U801" s="82"/>
      <c r="V801" s="82"/>
      <c r="W801" s="82"/>
      <c r="X801" s="82"/>
      <c r="Y801" s="82"/>
      <c r="Z801" s="82"/>
    </row>
    <row r="802">
      <c r="I802" s="82"/>
      <c r="J802" s="82"/>
      <c r="K802" s="82"/>
      <c r="L802" s="82"/>
      <c r="M802" s="82"/>
      <c r="N802" s="82"/>
      <c r="O802" s="82"/>
      <c r="P802" s="82"/>
      <c r="Q802" s="82"/>
      <c r="R802" s="82"/>
      <c r="S802" s="82"/>
      <c r="T802" s="82"/>
      <c r="U802" s="82"/>
      <c r="V802" s="82"/>
      <c r="W802" s="82"/>
      <c r="X802" s="82"/>
      <c r="Y802" s="82"/>
      <c r="Z802" s="82"/>
    </row>
    <row r="803">
      <c r="I803" s="82"/>
      <c r="J803" s="82"/>
      <c r="K803" s="82"/>
      <c r="L803" s="82"/>
      <c r="M803" s="82"/>
      <c r="N803" s="82"/>
      <c r="O803" s="82"/>
      <c r="P803" s="82"/>
      <c r="Q803" s="82"/>
      <c r="R803" s="82"/>
      <c r="S803" s="82"/>
      <c r="T803" s="82"/>
      <c r="U803" s="82"/>
      <c r="V803" s="82"/>
      <c r="W803" s="82"/>
      <c r="X803" s="82"/>
      <c r="Y803" s="82"/>
      <c r="Z803" s="82"/>
    </row>
    <row r="804">
      <c r="I804" s="82"/>
      <c r="J804" s="82"/>
      <c r="K804" s="82"/>
      <c r="L804" s="82"/>
      <c r="M804" s="82"/>
      <c r="N804" s="82"/>
      <c r="O804" s="82"/>
      <c r="P804" s="82"/>
      <c r="Q804" s="82"/>
      <c r="R804" s="82"/>
      <c r="S804" s="82"/>
      <c r="T804" s="82"/>
      <c r="U804" s="82"/>
      <c r="V804" s="82"/>
      <c r="W804" s="82"/>
      <c r="X804" s="82"/>
      <c r="Y804" s="82"/>
      <c r="Z804" s="82"/>
    </row>
    <row r="805">
      <c r="I805" s="82"/>
      <c r="J805" s="82"/>
      <c r="K805" s="82"/>
      <c r="L805" s="82"/>
      <c r="M805" s="82"/>
      <c r="N805" s="82"/>
      <c r="O805" s="82"/>
      <c r="P805" s="82"/>
      <c r="Q805" s="82"/>
      <c r="R805" s="82"/>
      <c r="S805" s="82"/>
      <c r="T805" s="82"/>
      <c r="U805" s="82"/>
      <c r="V805" s="82"/>
      <c r="W805" s="82"/>
      <c r="X805" s="82"/>
      <c r="Y805" s="82"/>
      <c r="Z805" s="82"/>
    </row>
    <row r="806">
      <c r="I806" s="82"/>
      <c r="J806" s="82"/>
      <c r="K806" s="82"/>
      <c r="L806" s="82"/>
      <c r="M806" s="82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  <c r="Y806" s="82"/>
      <c r="Z806" s="82"/>
    </row>
    <row r="807">
      <c r="I807" s="82"/>
      <c r="J807" s="82"/>
      <c r="K807" s="82"/>
      <c r="L807" s="82"/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  <c r="Y807" s="82"/>
      <c r="Z807" s="82"/>
    </row>
    <row r="808">
      <c r="I808" s="82"/>
      <c r="J808" s="82"/>
      <c r="K808" s="82"/>
      <c r="L808" s="82"/>
      <c r="M808" s="82"/>
      <c r="N808" s="82"/>
      <c r="O808" s="82"/>
      <c r="P808" s="82"/>
      <c r="Q808" s="82"/>
      <c r="R808" s="82"/>
      <c r="S808" s="82"/>
      <c r="T808" s="82"/>
      <c r="U808" s="82"/>
      <c r="V808" s="82"/>
      <c r="W808" s="82"/>
      <c r="X808" s="82"/>
      <c r="Y808" s="82"/>
      <c r="Z808" s="82"/>
    </row>
    <row r="809">
      <c r="I809" s="82"/>
      <c r="J809" s="82"/>
      <c r="K809" s="82"/>
      <c r="L809" s="82"/>
      <c r="M809" s="82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  <c r="Y809" s="82"/>
      <c r="Z809" s="82"/>
    </row>
    <row r="810">
      <c r="I810" s="82"/>
      <c r="J810" s="82"/>
      <c r="K810" s="82"/>
      <c r="L810" s="82"/>
      <c r="M810" s="82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  <c r="Y810" s="82"/>
      <c r="Z810" s="82"/>
    </row>
    <row r="811">
      <c r="I811" s="82"/>
      <c r="J811" s="82"/>
      <c r="K811" s="82"/>
      <c r="L811" s="82"/>
      <c r="M811" s="82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  <c r="Y811" s="82"/>
      <c r="Z811" s="82"/>
    </row>
    <row r="812">
      <c r="I812" s="82"/>
      <c r="J812" s="82"/>
      <c r="K812" s="82"/>
      <c r="L812" s="82"/>
      <c r="M812" s="82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  <c r="Y812" s="82"/>
      <c r="Z812" s="82"/>
    </row>
    <row r="813">
      <c r="I813" s="82"/>
      <c r="J813" s="82"/>
      <c r="K813" s="82"/>
      <c r="L813" s="82"/>
      <c r="M813" s="82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  <c r="Y813" s="82"/>
      <c r="Z813" s="82"/>
    </row>
    <row r="814">
      <c r="I814" s="82"/>
      <c r="J814" s="82"/>
      <c r="K814" s="82"/>
      <c r="L814" s="82"/>
      <c r="M814" s="82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  <c r="Y814" s="82"/>
      <c r="Z814" s="82"/>
    </row>
    <row r="815">
      <c r="I815" s="82"/>
      <c r="J815" s="82"/>
      <c r="K815" s="82"/>
      <c r="L815" s="82"/>
      <c r="M815" s="82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  <c r="Y815" s="82"/>
      <c r="Z815" s="82"/>
    </row>
    <row r="816">
      <c r="I816" s="82"/>
      <c r="J816" s="82"/>
      <c r="K816" s="82"/>
      <c r="L816" s="82"/>
      <c r="M816" s="82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  <c r="Y816" s="82"/>
      <c r="Z816" s="82"/>
    </row>
    <row r="817">
      <c r="I817" s="82"/>
      <c r="J817" s="82"/>
      <c r="K817" s="82"/>
      <c r="L817" s="82"/>
      <c r="M817" s="82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  <c r="Y817" s="82"/>
      <c r="Z817" s="82"/>
    </row>
    <row r="818">
      <c r="I818" s="82"/>
      <c r="J818" s="82"/>
      <c r="K818" s="82"/>
      <c r="L818" s="82"/>
      <c r="M818" s="82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  <c r="Y818" s="82"/>
      <c r="Z818" s="82"/>
    </row>
    <row r="819">
      <c r="I819" s="82"/>
      <c r="J819" s="82"/>
      <c r="K819" s="82"/>
      <c r="L819" s="82"/>
      <c r="M819" s="82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  <c r="Y819" s="82"/>
      <c r="Z819" s="82"/>
    </row>
    <row r="820">
      <c r="I820" s="82"/>
      <c r="J820" s="82"/>
      <c r="K820" s="82"/>
      <c r="L820" s="82"/>
      <c r="M820" s="82"/>
      <c r="N820" s="82"/>
      <c r="O820" s="82"/>
      <c r="P820" s="82"/>
      <c r="Q820" s="82"/>
      <c r="R820" s="82"/>
      <c r="S820" s="82"/>
      <c r="T820" s="82"/>
      <c r="U820" s="82"/>
      <c r="V820" s="82"/>
      <c r="W820" s="82"/>
      <c r="X820" s="82"/>
      <c r="Y820" s="82"/>
      <c r="Z820" s="82"/>
    </row>
    <row r="821">
      <c r="I821" s="82"/>
      <c r="J821" s="82"/>
      <c r="K821" s="82"/>
      <c r="L821" s="82"/>
      <c r="M821" s="82"/>
      <c r="N821" s="82"/>
      <c r="O821" s="82"/>
      <c r="P821" s="82"/>
      <c r="Q821" s="82"/>
      <c r="R821" s="82"/>
      <c r="S821" s="82"/>
      <c r="T821" s="82"/>
      <c r="U821" s="82"/>
      <c r="V821" s="82"/>
      <c r="W821" s="82"/>
      <c r="X821" s="82"/>
      <c r="Y821" s="82"/>
      <c r="Z821" s="82"/>
    </row>
    <row r="822">
      <c r="I822" s="82"/>
      <c r="J822" s="82"/>
      <c r="K822" s="82"/>
      <c r="L822" s="82"/>
      <c r="M822" s="82"/>
      <c r="N822" s="82"/>
      <c r="O822" s="82"/>
      <c r="P822" s="82"/>
      <c r="Q822" s="82"/>
      <c r="R822" s="82"/>
      <c r="S822" s="82"/>
      <c r="T822" s="82"/>
      <c r="U822" s="82"/>
      <c r="V822" s="82"/>
      <c r="W822" s="82"/>
      <c r="X822" s="82"/>
      <c r="Y822" s="82"/>
      <c r="Z822" s="82"/>
    </row>
    <row r="823">
      <c r="I823" s="82"/>
      <c r="J823" s="82"/>
      <c r="K823" s="82"/>
      <c r="L823" s="82"/>
      <c r="M823" s="82"/>
      <c r="N823" s="82"/>
      <c r="O823" s="82"/>
      <c r="P823" s="82"/>
      <c r="Q823" s="82"/>
      <c r="R823" s="82"/>
      <c r="S823" s="82"/>
      <c r="T823" s="82"/>
      <c r="U823" s="82"/>
      <c r="V823" s="82"/>
      <c r="W823" s="82"/>
      <c r="X823" s="82"/>
      <c r="Y823" s="82"/>
      <c r="Z823" s="82"/>
    </row>
    <row r="824">
      <c r="I824" s="82"/>
      <c r="J824" s="82"/>
      <c r="K824" s="82"/>
      <c r="L824" s="82"/>
      <c r="M824" s="82"/>
      <c r="N824" s="82"/>
      <c r="O824" s="82"/>
      <c r="P824" s="82"/>
      <c r="Q824" s="82"/>
      <c r="R824" s="82"/>
      <c r="S824" s="82"/>
      <c r="T824" s="82"/>
      <c r="U824" s="82"/>
      <c r="V824" s="82"/>
      <c r="W824" s="82"/>
      <c r="X824" s="82"/>
      <c r="Y824" s="82"/>
      <c r="Z824" s="82"/>
    </row>
    <row r="825">
      <c r="I825" s="82"/>
      <c r="J825" s="82"/>
      <c r="K825" s="82"/>
      <c r="L825" s="82"/>
      <c r="M825" s="82"/>
      <c r="N825" s="82"/>
      <c r="O825" s="82"/>
      <c r="P825" s="82"/>
      <c r="Q825" s="82"/>
      <c r="R825" s="82"/>
      <c r="S825" s="82"/>
      <c r="T825" s="82"/>
      <c r="U825" s="82"/>
      <c r="V825" s="82"/>
      <c r="W825" s="82"/>
      <c r="X825" s="82"/>
      <c r="Y825" s="82"/>
      <c r="Z825" s="82"/>
    </row>
    <row r="826">
      <c r="I826" s="82"/>
      <c r="J826" s="82"/>
      <c r="K826" s="82"/>
      <c r="L826" s="82"/>
      <c r="M826" s="82"/>
      <c r="N826" s="82"/>
      <c r="O826" s="82"/>
      <c r="P826" s="82"/>
      <c r="Q826" s="82"/>
      <c r="R826" s="82"/>
      <c r="S826" s="82"/>
      <c r="T826" s="82"/>
      <c r="U826" s="82"/>
      <c r="V826" s="82"/>
      <c r="W826" s="82"/>
      <c r="X826" s="82"/>
      <c r="Y826" s="82"/>
      <c r="Z826" s="82"/>
    </row>
    <row r="827">
      <c r="I827" s="82"/>
      <c r="J827" s="82"/>
      <c r="K827" s="82"/>
      <c r="L827" s="82"/>
      <c r="M827" s="82"/>
      <c r="N827" s="82"/>
      <c r="O827" s="82"/>
      <c r="P827" s="82"/>
      <c r="Q827" s="82"/>
      <c r="R827" s="82"/>
      <c r="S827" s="82"/>
      <c r="T827" s="82"/>
      <c r="U827" s="82"/>
      <c r="V827" s="82"/>
      <c r="W827" s="82"/>
      <c r="X827" s="82"/>
      <c r="Y827" s="82"/>
      <c r="Z827" s="82"/>
    </row>
    <row r="828">
      <c r="I828" s="82"/>
      <c r="J828" s="82"/>
      <c r="K828" s="82"/>
      <c r="L828" s="82"/>
      <c r="M828" s="82"/>
      <c r="N828" s="82"/>
      <c r="O828" s="82"/>
      <c r="P828" s="82"/>
      <c r="Q828" s="82"/>
      <c r="R828" s="82"/>
      <c r="S828" s="82"/>
      <c r="T828" s="82"/>
      <c r="U828" s="82"/>
      <c r="V828" s="82"/>
      <c r="W828" s="82"/>
      <c r="X828" s="82"/>
      <c r="Y828" s="82"/>
      <c r="Z828" s="82"/>
    </row>
    <row r="829">
      <c r="I829" s="82"/>
      <c r="J829" s="82"/>
      <c r="K829" s="82"/>
      <c r="L829" s="82"/>
      <c r="M829" s="82"/>
      <c r="N829" s="82"/>
      <c r="O829" s="82"/>
      <c r="P829" s="82"/>
      <c r="Q829" s="82"/>
      <c r="R829" s="82"/>
      <c r="S829" s="82"/>
      <c r="T829" s="82"/>
      <c r="U829" s="82"/>
      <c r="V829" s="82"/>
      <c r="W829" s="82"/>
      <c r="X829" s="82"/>
      <c r="Y829" s="82"/>
      <c r="Z829" s="82"/>
    </row>
    <row r="830">
      <c r="I830" s="82"/>
      <c r="J830" s="82"/>
      <c r="K830" s="82"/>
      <c r="L830" s="82"/>
      <c r="M830" s="82"/>
      <c r="N830" s="82"/>
      <c r="O830" s="82"/>
      <c r="P830" s="82"/>
      <c r="Q830" s="82"/>
      <c r="R830" s="82"/>
      <c r="S830" s="82"/>
      <c r="T830" s="82"/>
      <c r="U830" s="82"/>
      <c r="V830" s="82"/>
      <c r="W830" s="82"/>
      <c r="X830" s="82"/>
      <c r="Y830" s="82"/>
      <c r="Z830" s="82"/>
    </row>
    <row r="831">
      <c r="I831" s="82"/>
      <c r="J831" s="82"/>
      <c r="K831" s="82"/>
      <c r="L831" s="82"/>
      <c r="M831" s="82"/>
      <c r="N831" s="82"/>
      <c r="O831" s="82"/>
      <c r="P831" s="82"/>
      <c r="Q831" s="82"/>
      <c r="R831" s="82"/>
      <c r="S831" s="82"/>
      <c r="T831" s="82"/>
      <c r="U831" s="82"/>
      <c r="V831" s="82"/>
      <c r="W831" s="82"/>
      <c r="X831" s="82"/>
      <c r="Y831" s="82"/>
      <c r="Z831" s="82"/>
    </row>
    <row r="832">
      <c r="I832" s="82"/>
      <c r="J832" s="82"/>
      <c r="K832" s="82"/>
      <c r="L832" s="82"/>
      <c r="M832" s="82"/>
      <c r="N832" s="82"/>
      <c r="O832" s="82"/>
      <c r="P832" s="82"/>
      <c r="Q832" s="82"/>
      <c r="R832" s="82"/>
      <c r="S832" s="82"/>
      <c r="T832" s="82"/>
      <c r="U832" s="82"/>
      <c r="V832" s="82"/>
      <c r="W832" s="82"/>
      <c r="X832" s="82"/>
      <c r="Y832" s="82"/>
      <c r="Z832" s="82"/>
    </row>
    <row r="833">
      <c r="I833" s="82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</row>
    <row r="834">
      <c r="I834" s="82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</row>
    <row r="835">
      <c r="I835" s="82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</row>
    <row r="836">
      <c r="I836" s="82"/>
      <c r="J836" s="82"/>
      <c r="K836" s="82"/>
      <c r="L836" s="82"/>
      <c r="M836" s="82"/>
      <c r="N836" s="82"/>
      <c r="O836" s="82"/>
      <c r="P836" s="82"/>
      <c r="Q836" s="82"/>
      <c r="R836" s="82"/>
      <c r="S836" s="82"/>
      <c r="T836" s="82"/>
      <c r="U836" s="82"/>
      <c r="V836" s="82"/>
      <c r="W836" s="82"/>
      <c r="X836" s="82"/>
      <c r="Y836" s="82"/>
      <c r="Z836" s="82"/>
    </row>
    <row r="837">
      <c r="I837" s="82"/>
      <c r="J837" s="82"/>
      <c r="K837" s="82"/>
      <c r="L837" s="82"/>
      <c r="M837" s="82"/>
      <c r="N837" s="82"/>
      <c r="O837" s="82"/>
      <c r="P837" s="82"/>
      <c r="Q837" s="82"/>
      <c r="R837" s="82"/>
      <c r="S837" s="82"/>
      <c r="T837" s="82"/>
      <c r="U837" s="82"/>
      <c r="V837" s="82"/>
      <c r="W837" s="82"/>
      <c r="X837" s="82"/>
      <c r="Y837" s="82"/>
      <c r="Z837" s="82"/>
    </row>
    <row r="838">
      <c r="I838" s="82"/>
      <c r="J838" s="82"/>
      <c r="K838" s="82"/>
      <c r="L838" s="82"/>
      <c r="M838" s="82"/>
      <c r="N838" s="82"/>
      <c r="O838" s="82"/>
      <c r="P838" s="82"/>
      <c r="Q838" s="82"/>
      <c r="R838" s="82"/>
      <c r="S838" s="82"/>
      <c r="T838" s="82"/>
      <c r="U838" s="82"/>
      <c r="V838" s="82"/>
      <c r="W838" s="82"/>
      <c r="X838" s="82"/>
      <c r="Y838" s="82"/>
      <c r="Z838" s="82"/>
    </row>
    <row r="839">
      <c r="I839" s="82"/>
      <c r="J839" s="82"/>
      <c r="K839" s="82"/>
      <c r="L839" s="82"/>
      <c r="M839" s="82"/>
      <c r="N839" s="82"/>
      <c r="O839" s="82"/>
      <c r="P839" s="82"/>
      <c r="Q839" s="82"/>
      <c r="R839" s="82"/>
      <c r="S839" s="82"/>
      <c r="T839" s="82"/>
      <c r="U839" s="82"/>
      <c r="V839" s="82"/>
      <c r="W839" s="82"/>
      <c r="X839" s="82"/>
      <c r="Y839" s="82"/>
      <c r="Z839" s="82"/>
    </row>
    <row r="840">
      <c r="I840" s="82"/>
      <c r="J840" s="82"/>
      <c r="K840" s="82"/>
      <c r="L840" s="82"/>
      <c r="M840" s="82"/>
      <c r="N840" s="82"/>
      <c r="O840" s="82"/>
      <c r="P840" s="82"/>
      <c r="Q840" s="82"/>
      <c r="R840" s="82"/>
      <c r="S840" s="82"/>
      <c r="T840" s="82"/>
      <c r="U840" s="82"/>
      <c r="V840" s="82"/>
      <c r="W840" s="82"/>
      <c r="X840" s="82"/>
      <c r="Y840" s="82"/>
      <c r="Z840" s="82"/>
    </row>
    <row r="841">
      <c r="I841" s="82"/>
      <c r="J841" s="82"/>
      <c r="K841" s="82"/>
      <c r="L841" s="82"/>
      <c r="M841" s="82"/>
      <c r="N841" s="82"/>
      <c r="O841" s="82"/>
      <c r="P841" s="82"/>
      <c r="Q841" s="82"/>
      <c r="R841" s="82"/>
      <c r="S841" s="82"/>
      <c r="T841" s="82"/>
      <c r="U841" s="82"/>
      <c r="V841" s="82"/>
      <c r="W841" s="82"/>
      <c r="X841" s="82"/>
      <c r="Y841" s="82"/>
      <c r="Z841" s="82"/>
    </row>
    <row r="842">
      <c r="I842" s="82"/>
      <c r="J842" s="82"/>
      <c r="K842" s="82"/>
      <c r="L842" s="82"/>
      <c r="M842" s="82"/>
      <c r="N842" s="82"/>
      <c r="O842" s="82"/>
      <c r="P842" s="82"/>
      <c r="Q842" s="82"/>
      <c r="R842" s="82"/>
      <c r="S842" s="82"/>
      <c r="T842" s="82"/>
      <c r="U842" s="82"/>
      <c r="V842" s="82"/>
      <c r="W842" s="82"/>
      <c r="X842" s="82"/>
      <c r="Y842" s="82"/>
      <c r="Z842" s="82"/>
    </row>
    <row r="843">
      <c r="I843" s="82"/>
      <c r="J843" s="82"/>
      <c r="K843" s="82"/>
      <c r="L843" s="82"/>
      <c r="M843" s="82"/>
      <c r="N843" s="82"/>
      <c r="O843" s="82"/>
      <c r="P843" s="82"/>
      <c r="Q843" s="82"/>
      <c r="R843" s="82"/>
      <c r="S843" s="82"/>
      <c r="T843" s="82"/>
      <c r="U843" s="82"/>
      <c r="V843" s="82"/>
      <c r="W843" s="82"/>
      <c r="X843" s="82"/>
      <c r="Y843" s="82"/>
      <c r="Z843" s="82"/>
    </row>
    <row r="844">
      <c r="I844" s="82"/>
      <c r="J844" s="82"/>
      <c r="K844" s="82"/>
      <c r="L844" s="82"/>
      <c r="M844" s="82"/>
      <c r="N844" s="82"/>
      <c r="O844" s="82"/>
      <c r="P844" s="82"/>
      <c r="Q844" s="82"/>
      <c r="R844" s="82"/>
      <c r="S844" s="82"/>
      <c r="T844" s="82"/>
      <c r="U844" s="82"/>
      <c r="V844" s="82"/>
      <c r="W844" s="82"/>
      <c r="X844" s="82"/>
      <c r="Y844" s="82"/>
      <c r="Z844" s="82"/>
    </row>
    <row r="845">
      <c r="I845" s="82"/>
      <c r="J845" s="82"/>
      <c r="K845" s="82"/>
      <c r="L845" s="82"/>
      <c r="M845" s="82"/>
      <c r="N845" s="82"/>
      <c r="O845" s="82"/>
      <c r="P845" s="82"/>
      <c r="Q845" s="82"/>
      <c r="R845" s="82"/>
      <c r="S845" s="82"/>
      <c r="T845" s="82"/>
      <c r="U845" s="82"/>
      <c r="V845" s="82"/>
      <c r="W845" s="82"/>
      <c r="X845" s="82"/>
      <c r="Y845" s="82"/>
      <c r="Z845" s="82"/>
    </row>
    <row r="846">
      <c r="I846" s="82"/>
      <c r="J846" s="82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  <c r="Y846" s="82"/>
      <c r="Z846" s="82"/>
    </row>
    <row r="847">
      <c r="I847" s="82"/>
      <c r="J847" s="82"/>
      <c r="K847" s="82"/>
      <c r="L847" s="82"/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  <c r="Y847" s="82"/>
      <c r="Z847" s="82"/>
    </row>
    <row r="848">
      <c r="I848" s="82"/>
      <c r="J848" s="82"/>
      <c r="K848" s="82"/>
      <c r="L848" s="82"/>
      <c r="M848" s="82"/>
      <c r="N848" s="82"/>
      <c r="O848" s="82"/>
      <c r="P848" s="82"/>
      <c r="Q848" s="82"/>
      <c r="R848" s="82"/>
      <c r="S848" s="82"/>
      <c r="T848" s="82"/>
      <c r="U848" s="82"/>
      <c r="V848" s="82"/>
      <c r="W848" s="82"/>
      <c r="X848" s="82"/>
      <c r="Y848" s="82"/>
      <c r="Z848" s="82"/>
    </row>
    <row r="849">
      <c r="I849" s="82"/>
      <c r="J849" s="82"/>
      <c r="K849" s="82"/>
      <c r="L849" s="82"/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  <c r="Y849" s="82"/>
      <c r="Z849" s="82"/>
    </row>
    <row r="850">
      <c r="I850" s="82"/>
      <c r="J850" s="82"/>
      <c r="K850" s="82"/>
      <c r="L850" s="82"/>
      <c r="M850" s="82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  <c r="Y850" s="82"/>
      <c r="Z850" s="82"/>
    </row>
    <row r="851">
      <c r="I851" s="82"/>
      <c r="J851" s="82"/>
      <c r="K851" s="82"/>
      <c r="L851" s="82"/>
      <c r="M851" s="82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  <c r="Y851" s="82"/>
      <c r="Z851" s="82"/>
    </row>
    <row r="852">
      <c r="I852" s="82"/>
      <c r="J852" s="82"/>
      <c r="K852" s="82"/>
      <c r="L852" s="82"/>
      <c r="M852" s="82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  <c r="Y852" s="82"/>
      <c r="Z852" s="82"/>
    </row>
    <row r="853">
      <c r="I853" s="82"/>
      <c r="J853" s="82"/>
      <c r="K853" s="82"/>
      <c r="L853" s="82"/>
      <c r="M853" s="82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  <c r="Y853" s="82"/>
      <c r="Z853" s="82"/>
    </row>
    <row r="854">
      <c r="I854" s="82"/>
      <c r="J854" s="82"/>
      <c r="K854" s="82"/>
      <c r="L854" s="82"/>
      <c r="M854" s="82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  <c r="Y854" s="82"/>
      <c r="Z854" s="82"/>
    </row>
    <row r="855">
      <c r="I855" s="82"/>
      <c r="J855" s="82"/>
      <c r="K855" s="82"/>
      <c r="L855" s="82"/>
      <c r="M855" s="82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  <c r="Y855" s="82"/>
      <c r="Z855" s="82"/>
    </row>
    <row r="856">
      <c r="I856" s="82"/>
      <c r="J856" s="82"/>
      <c r="K856" s="82"/>
      <c r="L856" s="82"/>
      <c r="M856" s="82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2"/>
      <c r="Z856" s="82"/>
    </row>
    <row r="857">
      <c r="I857" s="82"/>
      <c r="J857" s="82"/>
      <c r="K857" s="82"/>
      <c r="L857" s="82"/>
      <c r="M857" s="82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  <c r="Y857" s="82"/>
      <c r="Z857" s="82"/>
    </row>
    <row r="858">
      <c r="I858" s="82"/>
      <c r="J858" s="82"/>
      <c r="K858" s="82"/>
      <c r="L858" s="82"/>
      <c r="M858" s="82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  <c r="Y858" s="82"/>
      <c r="Z858" s="82"/>
    </row>
    <row r="859">
      <c r="I859" s="82"/>
      <c r="J859" s="82"/>
      <c r="K859" s="82"/>
      <c r="L859" s="82"/>
      <c r="M859" s="82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  <c r="Y859" s="82"/>
      <c r="Z859" s="82"/>
    </row>
    <row r="860">
      <c r="I860" s="82"/>
      <c r="J860" s="82"/>
      <c r="K860" s="82"/>
      <c r="L860" s="82"/>
      <c r="M860" s="82"/>
      <c r="N860" s="82"/>
      <c r="O860" s="82"/>
      <c r="P860" s="82"/>
      <c r="Q860" s="82"/>
      <c r="R860" s="82"/>
      <c r="S860" s="82"/>
      <c r="T860" s="82"/>
      <c r="U860" s="82"/>
      <c r="V860" s="82"/>
      <c r="W860" s="82"/>
      <c r="X860" s="82"/>
      <c r="Y860" s="82"/>
      <c r="Z860" s="82"/>
    </row>
    <row r="861">
      <c r="I861" s="82"/>
      <c r="J861" s="82"/>
      <c r="K861" s="82"/>
      <c r="L861" s="82"/>
      <c r="M861" s="82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82"/>
      <c r="Y861" s="82"/>
      <c r="Z861" s="82"/>
    </row>
    <row r="862">
      <c r="I862" s="82"/>
      <c r="J862" s="82"/>
      <c r="K862" s="82"/>
      <c r="L862" s="82"/>
      <c r="M862" s="82"/>
      <c r="N862" s="82"/>
      <c r="O862" s="82"/>
      <c r="P862" s="82"/>
      <c r="Q862" s="82"/>
      <c r="R862" s="82"/>
      <c r="S862" s="82"/>
      <c r="T862" s="82"/>
      <c r="U862" s="82"/>
      <c r="V862" s="82"/>
      <c r="W862" s="82"/>
      <c r="X862" s="82"/>
      <c r="Y862" s="82"/>
      <c r="Z862" s="82"/>
    </row>
    <row r="863">
      <c r="I863" s="82"/>
      <c r="J863" s="82"/>
      <c r="K863" s="82"/>
      <c r="L863" s="82"/>
      <c r="M863" s="82"/>
      <c r="N863" s="82"/>
      <c r="O863" s="82"/>
      <c r="P863" s="82"/>
      <c r="Q863" s="82"/>
      <c r="R863" s="82"/>
      <c r="S863" s="82"/>
      <c r="T863" s="82"/>
      <c r="U863" s="82"/>
      <c r="V863" s="82"/>
      <c r="W863" s="82"/>
      <c r="X863" s="82"/>
      <c r="Y863" s="82"/>
      <c r="Z863" s="82"/>
    </row>
    <row r="864">
      <c r="I864" s="82"/>
      <c r="J864" s="82"/>
      <c r="K864" s="82"/>
      <c r="L864" s="82"/>
      <c r="M864" s="82"/>
      <c r="N864" s="82"/>
      <c r="O864" s="82"/>
      <c r="P864" s="82"/>
      <c r="Q864" s="82"/>
      <c r="R864" s="82"/>
      <c r="S864" s="82"/>
      <c r="T864" s="82"/>
      <c r="U864" s="82"/>
      <c r="V864" s="82"/>
      <c r="W864" s="82"/>
      <c r="X864" s="82"/>
      <c r="Y864" s="82"/>
      <c r="Z864" s="82"/>
    </row>
    <row r="865">
      <c r="I865" s="82"/>
      <c r="J865" s="82"/>
      <c r="K865" s="82"/>
      <c r="L865" s="82"/>
      <c r="M865" s="82"/>
      <c r="N865" s="82"/>
      <c r="O865" s="82"/>
      <c r="P865" s="82"/>
      <c r="Q865" s="82"/>
      <c r="R865" s="82"/>
      <c r="S865" s="82"/>
      <c r="T865" s="82"/>
      <c r="U865" s="82"/>
      <c r="V865" s="82"/>
      <c r="W865" s="82"/>
      <c r="X865" s="82"/>
      <c r="Y865" s="82"/>
      <c r="Z865" s="82"/>
    </row>
    <row r="866">
      <c r="I866" s="82"/>
      <c r="J866" s="82"/>
      <c r="K866" s="82"/>
      <c r="L866" s="82"/>
      <c r="M866" s="82"/>
      <c r="N866" s="82"/>
      <c r="O866" s="82"/>
      <c r="P866" s="82"/>
      <c r="Q866" s="82"/>
      <c r="R866" s="82"/>
      <c r="S866" s="82"/>
      <c r="T866" s="82"/>
      <c r="U866" s="82"/>
      <c r="V866" s="82"/>
      <c r="W866" s="82"/>
      <c r="X866" s="82"/>
      <c r="Y866" s="82"/>
      <c r="Z866" s="82"/>
    </row>
    <row r="867">
      <c r="I867" s="82"/>
      <c r="J867" s="82"/>
      <c r="K867" s="82"/>
      <c r="L867" s="82"/>
      <c r="M867" s="82"/>
      <c r="N867" s="82"/>
      <c r="O867" s="82"/>
      <c r="P867" s="82"/>
      <c r="Q867" s="82"/>
      <c r="R867" s="82"/>
      <c r="S867" s="82"/>
      <c r="T867" s="82"/>
      <c r="U867" s="82"/>
      <c r="V867" s="82"/>
      <c r="W867" s="82"/>
      <c r="X867" s="82"/>
      <c r="Y867" s="82"/>
      <c r="Z867" s="82"/>
    </row>
    <row r="868">
      <c r="I868" s="82"/>
      <c r="J868" s="82"/>
      <c r="K868" s="82"/>
      <c r="L868" s="82"/>
      <c r="M868" s="82"/>
      <c r="N868" s="82"/>
      <c r="O868" s="82"/>
      <c r="P868" s="82"/>
      <c r="Q868" s="82"/>
      <c r="R868" s="82"/>
      <c r="S868" s="82"/>
      <c r="T868" s="82"/>
      <c r="U868" s="82"/>
      <c r="V868" s="82"/>
      <c r="W868" s="82"/>
      <c r="X868" s="82"/>
      <c r="Y868" s="82"/>
      <c r="Z868" s="82"/>
    </row>
    <row r="869">
      <c r="I869" s="82"/>
      <c r="J869" s="82"/>
      <c r="K869" s="82"/>
      <c r="L869" s="82"/>
      <c r="M869" s="82"/>
      <c r="N869" s="82"/>
      <c r="O869" s="82"/>
      <c r="P869" s="82"/>
      <c r="Q869" s="82"/>
      <c r="R869" s="82"/>
      <c r="S869" s="82"/>
      <c r="T869" s="82"/>
      <c r="U869" s="82"/>
      <c r="V869" s="82"/>
      <c r="W869" s="82"/>
      <c r="X869" s="82"/>
      <c r="Y869" s="82"/>
      <c r="Z869" s="82"/>
    </row>
    <row r="870">
      <c r="I870" s="82"/>
      <c r="J870" s="82"/>
      <c r="K870" s="82"/>
      <c r="L870" s="82"/>
      <c r="M870" s="82"/>
      <c r="N870" s="82"/>
      <c r="O870" s="82"/>
      <c r="P870" s="82"/>
      <c r="Q870" s="82"/>
      <c r="R870" s="82"/>
      <c r="S870" s="82"/>
      <c r="T870" s="82"/>
      <c r="U870" s="82"/>
      <c r="V870" s="82"/>
      <c r="W870" s="82"/>
      <c r="X870" s="82"/>
      <c r="Y870" s="82"/>
      <c r="Z870" s="82"/>
    </row>
    <row r="871">
      <c r="I871" s="82"/>
      <c r="J871" s="82"/>
      <c r="K871" s="82"/>
      <c r="L871" s="82"/>
      <c r="M871" s="82"/>
      <c r="N871" s="82"/>
      <c r="O871" s="82"/>
      <c r="P871" s="82"/>
      <c r="Q871" s="82"/>
      <c r="R871" s="82"/>
      <c r="S871" s="82"/>
      <c r="T871" s="82"/>
      <c r="U871" s="82"/>
      <c r="V871" s="82"/>
      <c r="W871" s="82"/>
      <c r="X871" s="82"/>
      <c r="Y871" s="82"/>
      <c r="Z871" s="82"/>
    </row>
    <row r="872">
      <c r="I872" s="82"/>
      <c r="J872" s="82"/>
      <c r="K872" s="82"/>
      <c r="L872" s="82"/>
      <c r="M872" s="82"/>
      <c r="N872" s="82"/>
      <c r="O872" s="82"/>
      <c r="P872" s="82"/>
      <c r="Q872" s="82"/>
      <c r="R872" s="82"/>
      <c r="S872" s="82"/>
      <c r="T872" s="82"/>
      <c r="U872" s="82"/>
      <c r="V872" s="82"/>
      <c r="W872" s="82"/>
      <c r="X872" s="82"/>
      <c r="Y872" s="82"/>
      <c r="Z872" s="82"/>
    </row>
    <row r="873">
      <c r="I873" s="82"/>
      <c r="J873" s="82"/>
      <c r="K873" s="82"/>
      <c r="L873" s="82"/>
      <c r="M873" s="82"/>
      <c r="N873" s="82"/>
      <c r="O873" s="82"/>
      <c r="P873" s="82"/>
      <c r="Q873" s="82"/>
      <c r="R873" s="82"/>
      <c r="S873" s="82"/>
      <c r="T873" s="82"/>
      <c r="U873" s="82"/>
      <c r="V873" s="82"/>
      <c r="W873" s="82"/>
      <c r="X873" s="82"/>
      <c r="Y873" s="82"/>
      <c r="Z873" s="82"/>
    </row>
    <row r="874">
      <c r="I874" s="82"/>
      <c r="J874" s="82"/>
      <c r="K874" s="82"/>
      <c r="L874" s="82"/>
      <c r="M874" s="82"/>
      <c r="N874" s="82"/>
      <c r="O874" s="82"/>
      <c r="P874" s="82"/>
      <c r="Q874" s="82"/>
      <c r="R874" s="82"/>
      <c r="S874" s="82"/>
      <c r="T874" s="82"/>
      <c r="U874" s="82"/>
      <c r="V874" s="82"/>
      <c r="W874" s="82"/>
      <c r="X874" s="82"/>
      <c r="Y874" s="82"/>
      <c r="Z874" s="82"/>
    </row>
    <row r="875">
      <c r="I875" s="82"/>
      <c r="J875" s="82"/>
      <c r="K875" s="82"/>
      <c r="L875" s="82"/>
      <c r="M875" s="82"/>
      <c r="N875" s="82"/>
      <c r="O875" s="82"/>
      <c r="P875" s="82"/>
      <c r="Q875" s="82"/>
      <c r="R875" s="82"/>
      <c r="S875" s="82"/>
      <c r="T875" s="82"/>
      <c r="U875" s="82"/>
      <c r="V875" s="82"/>
      <c r="W875" s="82"/>
      <c r="X875" s="82"/>
      <c r="Y875" s="82"/>
      <c r="Z875" s="82"/>
    </row>
    <row r="876">
      <c r="I876" s="82"/>
      <c r="J876" s="82"/>
      <c r="K876" s="82"/>
      <c r="L876" s="82"/>
      <c r="M876" s="82"/>
      <c r="N876" s="82"/>
      <c r="O876" s="82"/>
      <c r="P876" s="82"/>
      <c r="Q876" s="82"/>
      <c r="R876" s="82"/>
      <c r="S876" s="82"/>
      <c r="T876" s="82"/>
      <c r="U876" s="82"/>
      <c r="V876" s="82"/>
      <c r="W876" s="82"/>
      <c r="X876" s="82"/>
      <c r="Y876" s="82"/>
      <c r="Z876" s="82"/>
    </row>
    <row r="877">
      <c r="I877" s="82"/>
      <c r="J877" s="82"/>
      <c r="K877" s="82"/>
      <c r="L877" s="82"/>
      <c r="M877" s="82"/>
      <c r="N877" s="82"/>
      <c r="O877" s="82"/>
      <c r="P877" s="82"/>
      <c r="Q877" s="82"/>
      <c r="R877" s="82"/>
      <c r="S877" s="82"/>
      <c r="T877" s="82"/>
      <c r="U877" s="82"/>
      <c r="V877" s="82"/>
      <c r="W877" s="82"/>
      <c r="X877" s="82"/>
      <c r="Y877" s="82"/>
      <c r="Z877" s="82"/>
    </row>
    <row r="878">
      <c r="I878" s="82"/>
      <c r="J878" s="82"/>
      <c r="K878" s="82"/>
      <c r="L878" s="82"/>
      <c r="M878" s="82"/>
      <c r="N878" s="82"/>
      <c r="O878" s="82"/>
      <c r="P878" s="82"/>
      <c r="Q878" s="82"/>
      <c r="R878" s="82"/>
      <c r="S878" s="82"/>
      <c r="T878" s="82"/>
      <c r="U878" s="82"/>
      <c r="V878" s="82"/>
      <c r="W878" s="82"/>
      <c r="X878" s="82"/>
      <c r="Y878" s="82"/>
      <c r="Z878" s="82"/>
    </row>
    <row r="879">
      <c r="I879" s="82"/>
      <c r="J879" s="82"/>
      <c r="K879" s="82"/>
      <c r="L879" s="82"/>
      <c r="M879" s="82"/>
      <c r="N879" s="82"/>
      <c r="O879" s="82"/>
      <c r="P879" s="82"/>
      <c r="Q879" s="82"/>
      <c r="R879" s="82"/>
      <c r="S879" s="82"/>
      <c r="T879" s="82"/>
      <c r="U879" s="82"/>
      <c r="V879" s="82"/>
      <c r="W879" s="82"/>
      <c r="X879" s="82"/>
      <c r="Y879" s="82"/>
      <c r="Z879" s="82"/>
    </row>
    <row r="880">
      <c r="I880" s="82"/>
      <c r="J880" s="82"/>
      <c r="K880" s="82"/>
      <c r="L880" s="82"/>
      <c r="M880" s="82"/>
      <c r="N880" s="82"/>
      <c r="O880" s="82"/>
      <c r="P880" s="82"/>
      <c r="Q880" s="82"/>
      <c r="R880" s="82"/>
      <c r="S880" s="82"/>
      <c r="T880" s="82"/>
      <c r="U880" s="82"/>
      <c r="V880" s="82"/>
      <c r="W880" s="82"/>
      <c r="X880" s="82"/>
      <c r="Y880" s="82"/>
      <c r="Z880" s="82"/>
    </row>
    <row r="881">
      <c r="I881" s="82"/>
      <c r="J881" s="82"/>
      <c r="K881" s="82"/>
      <c r="L881" s="82"/>
      <c r="M881" s="82"/>
      <c r="N881" s="82"/>
      <c r="O881" s="82"/>
      <c r="P881" s="82"/>
      <c r="Q881" s="82"/>
      <c r="R881" s="82"/>
      <c r="S881" s="82"/>
      <c r="T881" s="82"/>
      <c r="U881" s="82"/>
      <c r="V881" s="82"/>
      <c r="W881" s="82"/>
      <c r="X881" s="82"/>
      <c r="Y881" s="82"/>
      <c r="Z881" s="82"/>
    </row>
    <row r="882">
      <c r="I882" s="82"/>
      <c r="J882" s="82"/>
      <c r="K882" s="82"/>
      <c r="L882" s="82"/>
      <c r="M882" s="82"/>
      <c r="N882" s="82"/>
      <c r="O882" s="82"/>
      <c r="P882" s="82"/>
      <c r="Q882" s="82"/>
      <c r="R882" s="82"/>
      <c r="S882" s="82"/>
      <c r="T882" s="82"/>
      <c r="U882" s="82"/>
      <c r="V882" s="82"/>
      <c r="W882" s="82"/>
      <c r="X882" s="82"/>
      <c r="Y882" s="82"/>
      <c r="Z882" s="82"/>
    </row>
    <row r="883">
      <c r="I883" s="82"/>
      <c r="J883" s="82"/>
      <c r="K883" s="82"/>
      <c r="L883" s="82"/>
      <c r="M883" s="82"/>
      <c r="N883" s="82"/>
      <c r="O883" s="82"/>
      <c r="P883" s="82"/>
      <c r="Q883" s="82"/>
      <c r="R883" s="82"/>
      <c r="S883" s="82"/>
      <c r="T883" s="82"/>
      <c r="U883" s="82"/>
      <c r="V883" s="82"/>
      <c r="W883" s="82"/>
      <c r="X883" s="82"/>
      <c r="Y883" s="82"/>
      <c r="Z883" s="82"/>
    </row>
    <row r="884">
      <c r="I884" s="82"/>
      <c r="J884" s="82"/>
      <c r="K884" s="82"/>
      <c r="L884" s="82"/>
      <c r="M884" s="82"/>
      <c r="N884" s="82"/>
      <c r="O884" s="82"/>
      <c r="P884" s="82"/>
      <c r="Q884" s="82"/>
      <c r="R884" s="82"/>
      <c r="S884" s="82"/>
      <c r="T884" s="82"/>
      <c r="U884" s="82"/>
      <c r="V884" s="82"/>
      <c r="W884" s="82"/>
      <c r="X884" s="82"/>
      <c r="Y884" s="82"/>
      <c r="Z884" s="82"/>
    </row>
    <row r="885">
      <c r="I885" s="82"/>
      <c r="J885" s="82"/>
      <c r="K885" s="82"/>
      <c r="L885" s="82"/>
      <c r="M885" s="82"/>
      <c r="N885" s="82"/>
      <c r="O885" s="82"/>
      <c r="P885" s="82"/>
      <c r="Q885" s="82"/>
      <c r="R885" s="82"/>
      <c r="S885" s="82"/>
      <c r="T885" s="82"/>
      <c r="U885" s="82"/>
      <c r="V885" s="82"/>
      <c r="W885" s="82"/>
      <c r="X885" s="82"/>
      <c r="Y885" s="82"/>
      <c r="Z885" s="82"/>
    </row>
    <row r="886">
      <c r="I886" s="82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</row>
    <row r="887"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</row>
    <row r="888">
      <c r="I888" s="82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</row>
    <row r="889">
      <c r="I889" s="82"/>
      <c r="J889" s="82"/>
      <c r="K889" s="82"/>
      <c r="L889" s="82"/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  <c r="Y889" s="82"/>
      <c r="Z889" s="82"/>
    </row>
    <row r="890">
      <c r="I890" s="82"/>
      <c r="J890" s="82"/>
      <c r="K890" s="82"/>
      <c r="L890" s="82"/>
      <c r="M890" s="82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  <c r="Y890" s="82"/>
      <c r="Z890" s="82"/>
    </row>
    <row r="891">
      <c r="I891" s="82"/>
      <c r="J891" s="82"/>
      <c r="K891" s="82"/>
      <c r="L891" s="82"/>
      <c r="M891" s="82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  <c r="Y891" s="82"/>
      <c r="Z891" s="82"/>
    </row>
    <row r="892">
      <c r="I892" s="82"/>
      <c r="J892" s="82"/>
      <c r="K892" s="82"/>
      <c r="L892" s="82"/>
      <c r="M892" s="82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  <c r="Y892" s="82"/>
      <c r="Z892" s="82"/>
    </row>
    <row r="893">
      <c r="I893" s="82"/>
      <c r="J893" s="82"/>
      <c r="K893" s="82"/>
      <c r="L893" s="82"/>
      <c r="M893" s="82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  <c r="Y893" s="82"/>
      <c r="Z893" s="82"/>
    </row>
    <row r="894">
      <c r="I894" s="82"/>
      <c r="J894" s="82"/>
      <c r="K894" s="82"/>
      <c r="L894" s="82"/>
      <c r="M894" s="82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  <c r="Y894" s="82"/>
      <c r="Z894" s="82"/>
    </row>
    <row r="895">
      <c r="I895" s="82"/>
      <c r="J895" s="82"/>
      <c r="K895" s="82"/>
      <c r="L895" s="82"/>
      <c r="M895" s="82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  <c r="Y895" s="82"/>
      <c r="Z895" s="82"/>
    </row>
    <row r="896">
      <c r="I896" s="82"/>
      <c r="J896" s="82"/>
      <c r="K896" s="82"/>
      <c r="L896" s="82"/>
      <c r="M896" s="82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  <c r="Y896" s="82"/>
      <c r="Z896" s="82"/>
    </row>
    <row r="897">
      <c r="I897" s="82"/>
      <c r="J897" s="82"/>
      <c r="K897" s="82"/>
      <c r="L897" s="82"/>
      <c r="M897" s="82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  <c r="Y897" s="82"/>
      <c r="Z897" s="82"/>
    </row>
    <row r="898">
      <c r="I898" s="82"/>
      <c r="J898" s="82"/>
      <c r="K898" s="82"/>
      <c r="L898" s="82"/>
      <c r="M898" s="82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  <c r="Y898" s="82"/>
      <c r="Z898" s="82"/>
    </row>
    <row r="899">
      <c r="I899" s="82"/>
      <c r="J899" s="82"/>
      <c r="K899" s="82"/>
      <c r="L899" s="82"/>
      <c r="M899" s="82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  <c r="Y899" s="82"/>
      <c r="Z899" s="82"/>
    </row>
    <row r="900">
      <c r="I900" s="82"/>
      <c r="J900" s="82"/>
      <c r="K900" s="82"/>
      <c r="L900" s="82"/>
      <c r="M900" s="82"/>
      <c r="N900" s="82"/>
      <c r="O900" s="82"/>
      <c r="P900" s="82"/>
      <c r="Q900" s="82"/>
      <c r="R900" s="82"/>
      <c r="S900" s="82"/>
      <c r="T900" s="82"/>
      <c r="U900" s="82"/>
      <c r="V900" s="82"/>
      <c r="W900" s="82"/>
      <c r="X900" s="82"/>
      <c r="Y900" s="82"/>
      <c r="Z900" s="82"/>
    </row>
    <row r="901">
      <c r="I901" s="82"/>
      <c r="J901" s="82"/>
      <c r="K901" s="82"/>
      <c r="L901" s="82"/>
      <c r="M901" s="82"/>
      <c r="N901" s="82"/>
      <c r="O901" s="82"/>
      <c r="P901" s="82"/>
      <c r="Q901" s="82"/>
      <c r="R901" s="82"/>
      <c r="S901" s="82"/>
      <c r="T901" s="82"/>
      <c r="U901" s="82"/>
      <c r="V901" s="82"/>
      <c r="W901" s="82"/>
      <c r="X901" s="82"/>
      <c r="Y901" s="82"/>
      <c r="Z901" s="82"/>
    </row>
    <row r="902">
      <c r="I902" s="82"/>
      <c r="J902" s="82"/>
      <c r="K902" s="82"/>
      <c r="L902" s="82"/>
      <c r="M902" s="82"/>
      <c r="N902" s="82"/>
      <c r="O902" s="82"/>
      <c r="P902" s="82"/>
      <c r="Q902" s="82"/>
      <c r="R902" s="82"/>
      <c r="S902" s="82"/>
      <c r="T902" s="82"/>
      <c r="U902" s="82"/>
      <c r="V902" s="82"/>
      <c r="W902" s="82"/>
      <c r="X902" s="82"/>
      <c r="Y902" s="82"/>
      <c r="Z902" s="82"/>
    </row>
    <row r="903">
      <c r="I903" s="82"/>
      <c r="J903" s="82"/>
      <c r="K903" s="82"/>
      <c r="L903" s="82"/>
      <c r="M903" s="82"/>
      <c r="N903" s="82"/>
      <c r="O903" s="82"/>
      <c r="P903" s="82"/>
      <c r="Q903" s="82"/>
      <c r="R903" s="82"/>
      <c r="S903" s="82"/>
      <c r="T903" s="82"/>
      <c r="U903" s="82"/>
      <c r="V903" s="82"/>
      <c r="W903" s="82"/>
      <c r="X903" s="82"/>
      <c r="Y903" s="82"/>
      <c r="Z903" s="82"/>
    </row>
    <row r="904">
      <c r="I904" s="82"/>
      <c r="J904" s="82"/>
      <c r="K904" s="82"/>
      <c r="L904" s="82"/>
      <c r="M904" s="82"/>
      <c r="N904" s="82"/>
      <c r="O904" s="82"/>
      <c r="P904" s="82"/>
      <c r="Q904" s="82"/>
      <c r="R904" s="82"/>
      <c r="S904" s="82"/>
      <c r="T904" s="82"/>
      <c r="U904" s="82"/>
      <c r="V904" s="82"/>
      <c r="W904" s="82"/>
      <c r="X904" s="82"/>
      <c r="Y904" s="82"/>
      <c r="Z904" s="82"/>
    </row>
    <row r="905">
      <c r="I905" s="82"/>
      <c r="J905" s="82"/>
      <c r="K905" s="82"/>
      <c r="L905" s="82"/>
      <c r="M905" s="82"/>
      <c r="N905" s="82"/>
      <c r="O905" s="82"/>
      <c r="P905" s="82"/>
      <c r="Q905" s="82"/>
      <c r="R905" s="82"/>
      <c r="S905" s="82"/>
      <c r="T905" s="82"/>
      <c r="U905" s="82"/>
      <c r="V905" s="82"/>
      <c r="W905" s="82"/>
      <c r="X905" s="82"/>
      <c r="Y905" s="82"/>
      <c r="Z905" s="82"/>
    </row>
    <row r="906">
      <c r="I906" s="82"/>
      <c r="J906" s="82"/>
      <c r="K906" s="82"/>
      <c r="L906" s="82"/>
      <c r="M906" s="82"/>
      <c r="N906" s="82"/>
      <c r="O906" s="82"/>
      <c r="P906" s="82"/>
      <c r="Q906" s="82"/>
      <c r="R906" s="82"/>
      <c r="S906" s="82"/>
      <c r="T906" s="82"/>
      <c r="U906" s="82"/>
      <c r="V906" s="82"/>
      <c r="W906" s="82"/>
      <c r="X906" s="82"/>
      <c r="Y906" s="82"/>
      <c r="Z906" s="82"/>
    </row>
    <row r="907">
      <c r="I907" s="82"/>
      <c r="J907" s="82"/>
      <c r="K907" s="82"/>
      <c r="L907" s="82"/>
      <c r="M907" s="82"/>
      <c r="N907" s="82"/>
      <c r="O907" s="82"/>
      <c r="P907" s="82"/>
      <c r="Q907" s="82"/>
      <c r="R907" s="82"/>
      <c r="S907" s="82"/>
      <c r="T907" s="82"/>
      <c r="U907" s="82"/>
      <c r="V907" s="82"/>
      <c r="W907" s="82"/>
      <c r="X907" s="82"/>
      <c r="Y907" s="82"/>
      <c r="Z907" s="82"/>
    </row>
    <row r="908">
      <c r="I908" s="82"/>
      <c r="J908" s="82"/>
      <c r="K908" s="82"/>
      <c r="L908" s="82"/>
      <c r="M908" s="82"/>
      <c r="N908" s="82"/>
      <c r="O908" s="82"/>
      <c r="P908" s="82"/>
      <c r="Q908" s="82"/>
      <c r="R908" s="82"/>
      <c r="S908" s="82"/>
      <c r="T908" s="82"/>
      <c r="U908" s="82"/>
      <c r="V908" s="82"/>
      <c r="W908" s="82"/>
      <c r="X908" s="82"/>
      <c r="Y908" s="82"/>
      <c r="Z908" s="82"/>
    </row>
    <row r="909">
      <c r="I909" s="82"/>
      <c r="J909" s="82"/>
      <c r="K909" s="82"/>
      <c r="L909" s="82"/>
      <c r="M909" s="82"/>
      <c r="N909" s="82"/>
      <c r="O909" s="82"/>
      <c r="P909" s="82"/>
      <c r="Q909" s="82"/>
      <c r="R909" s="82"/>
      <c r="S909" s="82"/>
      <c r="T909" s="82"/>
      <c r="U909" s="82"/>
      <c r="V909" s="82"/>
      <c r="W909" s="82"/>
      <c r="X909" s="82"/>
      <c r="Y909" s="82"/>
      <c r="Z909" s="82"/>
    </row>
    <row r="910">
      <c r="I910" s="82"/>
      <c r="J910" s="82"/>
      <c r="K910" s="82"/>
      <c r="L910" s="82"/>
      <c r="M910" s="82"/>
      <c r="N910" s="82"/>
      <c r="O910" s="82"/>
      <c r="P910" s="82"/>
      <c r="Q910" s="82"/>
      <c r="R910" s="82"/>
      <c r="S910" s="82"/>
      <c r="T910" s="82"/>
      <c r="U910" s="82"/>
      <c r="V910" s="82"/>
      <c r="W910" s="82"/>
      <c r="X910" s="82"/>
      <c r="Y910" s="82"/>
      <c r="Z910" s="82"/>
    </row>
    <row r="911">
      <c r="I911" s="82"/>
      <c r="J911" s="82"/>
      <c r="K911" s="82"/>
      <c r="L911" s="82"/>
      <c r="M911" s="82"/>
      <c r="N911" s="82"/>
      <c r="O911" s="82"/>
      <c r="P911" s="82"/>
      <c r="Q911" s="82"/>
      <c r="R911" s="82"/>
      <c r="S911" s="82"/>
      <c r="T911" s="82"/>
      <c r="U911" s="82"/>
      <c r="V911" s="82"/>
      <c r="W911" s="82"/>
      <c r="X911" s="82"/>
      <c r="Y911" s="82"/>
      <c r="Z911" s="82"/>
    </row>
    <row r="912">
      <c r="I912" s="82"/>
      <c r="J912" s="82"/>
      <c r="K912" s="82"/>
      <c r="L912" s="82"/>
      <c r="M912" s="82"/>
      <c r="N912" s="82"/>
      <c r="O912" s="82"/>
      <c r="P912" s="82"/>
      <c r="Q912" s="82"/>
      <c r="R912" s="82"/>
      <c r="S912" s="82"/>
      <c r="T912" s="82"/>
      <c r="U912" s="82"/>
      <c r="V912" s="82"/>
      <c r="W912" s="82"/>
      <c r="X912" s="82"/>
      <c r="Y912" s="82"/>
      <c r="Z912" s="82"/>
    </row>
    <row r="913">
      <c r="I913" s="82"/>
      <c r="J913" s="82"/>
      <c r="K913" s="82"/>
      <c r="L913" s="82"/>
      <c r="M913" s="82"/>
      <c r="N913" s="82"/>
      <c r="O913" s="82"/>
      <c r="P913" s="82"/>
      <c r="Q913" s="82"/>
      <c r="R913" s="82"/>
      <c r="S913" s="82"/>
      <c r="T913" s="82"/>
      <c r="U913" s="82"/>
      <c r="V913" s="82"/>
      <c r="W913" s="82"/>
      <c r="X913" s="82"/>
      <c r="Y913" s="82"/>
      <c r="Z913" s="82"/>
    </row>
    <row r="914">
      <c r="I914" s="82"/>
      <c r="J914" s="82"/>
      <c r="K914" s="82"/>
      <c r="L914" s="82"/>
      <c r="M914" s="82"/>
      <c r="N914" s="82"/>
      <c r="O914" s="82"/>
      <c r="P914" s="82"/>
      <c r="Q914" s="82"/>
      <c r="R914" s="82"/>
      <c r="S914" s="82"/>
      <c r="T914" s="82"/>
      <c r="U914" s="82"/>
      <c r="V914" s="82"/>
      <c r="W914" s="82"/>
      <c r="X914" s="82"/>
      <c r="Y914" s="82"/>
      <c r="Z914" s="82"/>
    </row>
    <row r="915">
      <c r="I915" s="82"/>
      <c r="J915" s="82"/>
      <c r="K915" s="82"/>
      <c r="L915" s="82"/>
      <c r="M915" s="82"/>
      <c r="N915" s="82"/>
      <c r="O915" s="82"/>
      <c r="P915" s="82"/>
      <c r="Q915" s="82"/>
      <c r="R915" s="82"/>
      <c r="S915" s="82"/>
      <c r="T915" s="82"/>
      <c r="U915" s="82"/>
      <c r="V915" s="82"/>
      <c r="W915" s="82"/>
      <c r="X915" s="82"/>
      <c r="Y915" s="82"/>
      <c r="Z915" s="82"/>
    </row>
    <row r="916">
      <c r="I916" s="82"/>
      <c r="J916" s="82"/>
      <c r="K916" s="82"/>
      <c r="L916" s="82"/>
      <c r="M916" s="82"/>
      <c r="N916" s="82"/>
      <c r="O916" s="82"/>
      <c r="P916" s="82"/>
      <c r="Q916" s="82"/>
      <c r="R916" s="82"/>
      <c r="S916" s="82"/>
      <c r="T916" s="82"/>
      <c r="U916" s="82"/>
      <c r="V916" s="82"/>
      <c r="W916" s="82"/>
      <c r="X916" s="82"/>
      <c r="Y916" s="82"/>
      <c r="Z916" s="82"/>
    </row>
    <row r="917">
      <c r="I917" s="82"/>
      <c r="J917" s="82"/>
      <c r="K917" s="82"/>
      <c r="L917" s="82"/>
      <c r="M917" s="82"/>
      <c r="N917" s="82"/>
      <c r="O917" s="82"/>
      <c r="P917" s="82"/>
      <c r="Q917" s="82"/>
      <c r="R917" s="82"/>
      <c r="S917" s="82"/>
      <c r="T917" s="82"/>
      <c r="U917" s="82"/>
      <c r="V917" s="82"/>
      <c r="W917" s="82"/>
      <c r="X917" s="82"/>
      <c r="Y917" s="82"/>
      <c r="Z917" s="82"/>
    </row>
    <row r="918">
      <c r="I918" s="82"/>
      <c r="J918" s="82"/>
      <c r="K918" s="82"/>
      <c r="L918" s="82"/>
      <c r="M918" s="82"/>
      <c r="N918" s="82"/>
      <c r="O918" s="82"/>
      <c r="P918" s="82"/>
      <c r="Q918" s="82"/>
      <c r="R918" s="82"/>
      <c r="S918" s="82"/>
      <c r="T918" s="82"/>
      <c r="U918" s="82"/>
      <c r="V918" s="82"/>
      <c r="W918" s="82"/>
      <c r="X918" s="82"/>
      <c r="Y918" s="82"/>
      <c r="Z918" s="82"/>
    </row>
    <row r="919">
      <c r="I919" s="82"/>
      <c r="J919" s="82"/>
      <c r="K919" s="82"/>
      <c r="L919" s="82"/>
      <c r="M919" s="82"/>
      <c r="N919" s="82"/>
      <c r="O919" s="82"/>
      <c r="P919" s="82"/>
      <c r="Q919" s="82"/>
      <c r="R919" s="82"/>
      <c r="S919" s="82"/>
      <c r="T919" s="82"/>
      <c r="U919" s="82"/>
      <c r="V919" s="82"/>
      <c r="W919" s="82"/>
      <c r="X919" s="82"/>
      <c r="Y919" s="82"/>
      <c r="Z919" s="82"/>
    </row>
    <row r="920">
      <c r="I920" s="82"/>
      <c r="J920" s="82"/>
      <c r="K920" s="82"/>
      <c r="L920" s="82"/>
      <c r="M920" s="82"/>
      <c r="N920" s="82"/>
      <c r="O920" s="82"/>
      <c r="P920" s="82"/>
      <c r="Q920" s="82"/>
      <c r="R920" s="82"/>
      <c r="S920" s="82"/>
      <c r="T920" s="82"/>
      <c r="U920" s="82"/>
      <c r="V920" s="82"/>
      <c r="W920" s="82"/>
      <c r="X920" s="82"/>
      <c r="Y920" s="82"/>
      <c r="Z920" s="82"/>
    </row>
    <row r="921">
      <c r="I921" s="82"/>
      <c r="J921" s="82"/>
      <c r="K921" s="82"/>
      <c r="L921" s="82"/>
      <c r="M921" s="82"/>
      <c r="N921" s="82"/>
      <c r="O921" s="82"/>
      <c r="P921" s="82"/>
      <c r="Q921" s="82"/>
      <c r="R921" s="82"/>
      <c r="S921" s="82"/>
      <c r="T921" s="82"/>
      <c r="U921" s="82"/>
      <c r="V921" s="82"/>
      <c r="W921" s="82"/>
      <c r="X921" s="82"/>
      <c r="Y921" s="82"/>
      <c r="Z921" s="82"/>
    </row>
    <row r="922">
      <c r="I922" s="82"/>
      <c r="J922" s="82"/>
      <c r="K922" s="82"/>
      <c r="L922" s="82"/>
      <c r="M922" s="82"/>
      <c r="N922" s="82"/>
      <c r="O922" s="82"/>
      <c r="P922" s="82"/>
      <c r="Q922" s="82"/>
      <c r="R922" s="82"/>
      <c r="S922" s="82"/>
      <c r="T922" s="82"/>
      <c r="U922" s="82"/>
      <c r="V922" s="82"/>
      <c r="W922" s="82"/>
      <c r="X922" s="82"/>
      <c r="Y922" s="82"/>
      <c r="Z922" s="82"/>
    </row>
    <row r="923">
      <c r="I923" s="82"/>
      <c r="J923" s="82"/>
      <c r="K923" s="82"/>
      <c r="L923" s="82"/>
      <c r="M923" s="82"/>
      <c r="N923" s="82"/>
      <c r="O923" s="82"/>
      <c r="P923" s="82"/>
      <c r="Q923" s="82"/>
      <c r="R923" s="82"/>
      <c r="S923" s="82"/>
      <c r="T923" s="82"/>
      <c r="U923" s="82"/>
      <c r="V923" s="82"/>
      <c r="W923" s="82"/>
      <c r="X923" s="82"/>
      <c r="Y923" s="82"/>
      <c r="Z923" s="82"/>
    </row>
    <row r="924">
      <c r="I924" s="82"/>
      <c r="J924" s="82"/>
      <c r="K924" s="82"/>
      <c r="L924" s="82"/>
      <c r="M924" s="82"/>
      <c r="N924" s="82"/>
      <c r="O924" s="82"/>
      <c r="P924" s="82"/>
      <c r="Q924" s="82"/>
      <c r="R924" s="82"/>
      <c r="S924" s="82"/>
      <c r="T924" s="82"/>
      <c r="U924" s="82"/>
      <c r="V924" s="82"/>
      <c r="W924" s="82"/>
      <c r="X924" s="82"/>
      <c r="Y924" s="82"/>
      <c r="Z924" s="82"/>
    </row>
    <row r="925">
      <c r="I925" s="82"/>
      <c r="J925" s="82"/>
      <c r="K925" s="82"/>
      <c r="L925" s="82"/>
      <c r="M925" s="82"/>
      <c r="N925" s="82"/>
      <c r="O925" s="82"/>
      <c r="P925" s="82"/>
      <c r="Q925" s="82"/>
      <c r="R925" s="82"/>
      <c r="S925" s="82"/>
      <c r="T925" s="82"/>
      <c r="U925" s="82"/>
      <c r="V925" s="82"/>
      <c r="W925" s="82"/>
      <c r="X925" s="82"/>
      <c r="Y925" s="82"/>
      <c r="Z925" s="82"/>
    </row>
    <row r="926">
      <c r="I926" s="82"/>
      <c r="J926" s="82"/>
      <c r="K926" s="82"/>
      <c r="L926" s="82"/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  <c r="Y926" s="82"/>
      <c r="Z926" s="82"/>
    </row>
    <row r="927">
      <c r="I927" s="82"/>
      <c r="J927" s="82"/>
      <c r="K927" s="82"/>
      <c r="L927" s="82"/>
      <c r="M927" s="82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  <c r="Y927" s="82"/>
      <c r="Z927" s="82"/>
    </row>
    <row r="928">
      <c r="I928" s="82"/>
      <c r="J928" s="82"/>
      <c r="K928" s="82"/>
      <c r="L928" s="82"/>
      <c r="M928" s="82"/>
      <c r="N928" s="82"/>
      <c r="O928" s="82"/>
      <c r="P928" s="82"/>
      <c r="Q928" s="82"/>
      <c r="R928" s="82"/>
      <c r="S928" s="82"/>
      <c r="T928" s="82"/>
      <c r="U928" s="82"/>
      <c r="V928" s="82"/>
      <c r="W928" s="82"/>
      <c r="X928" s="82"/>
      <c r="Y928" s="82"/>
      <c r="Z928" s="82"/>
    </row>
    <row r="929">
      <c r="I929" s="82"/>
      <c r="J929" s="82"/>
      <c r="K929" s="82"/>
      <c r="L929" s="82"/>
      <c r="M929" s="82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  <c r="Y929" s="82"/>
      <c r="Z929" s="82"/>
    </row>
    <row r="930">
      <c r="I930" s="82"/>
      <c r="J930" s="82"/>
      <c r="K930" s="82"/>
      <c r="L930" s="82"/>
      <c r="M930" s="82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  <c r="Y930" s="82"/>
      <c r="Z930" s="82"/>
    </row>
    <row r="931">
      <c r="I931" s="82"/>
      <c r="J931" s="82"/>
      <c r="K931" s="82"/>
      <c r="L931" s="82"/>
      <c r="M931" s="82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  <c r="Y931" s="82"/>
      <c r="Z931" s="82"/>
    </row>
    <row r="932">
      <c r="I932" s="82"/>
      <c r="J932" s="82"/>
      <c r="K932" s="82"/>
      <c r="L932" s="82"/>
      <c r="M932" s="82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  <c r="Y932" s="82"/>
      <c r="Z932" s="82"/>
    </row>
    <row r="933">
      <c r="I933" s="82"/>
      <c r="J933" s="82"/>
      <c r="K933" s="82"/>
      <c r="L933" s="82"/>
      <c r="M933" s="82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  <c r="Y933" s="82"/>
      <c r="Z933" s="82"/>
    </row>
    <row r="934">
      <c r="I934" s="82"/>
      <c r="J934" s="82"/>
      <c r="K934" s="82"/>
      <c r="L934" s="82"/>
      <c r="M934" s="82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  <c r="Y934" s="82"/>
      <c r="Z934" s="82"/>
    </row>
    <row r="935">
      <c r="I935" s="82"/>
      <c r="J935" s="82"/>
      <c r="K935" s="82"/>
      <c r="L935" s="82"/>
      <c r="M935" s="82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  <c r="Y935" s="82"/>
      <c r="Z935" s="82"/>
    </row>
    <row r="936">
      <c r="I936" s="82"/>
      <c r="J936" s="82"/>
      <c r="K936" s="82"/>
      <c r="L936" s="82"/>
      <c r="M936" s="82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  <c r="Y936" s="82"/>
      <c r="Z936" s="82"/>
    </row>
    <row r="937">
      <c r="I937" s="82"/>
      <c r="J937" s="82"/>
      <c r="K937" s="82"/>
      <c r="L937" s="82"/>
      <c r="M937" s="82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82"/>
      <c r="Y937" s="82"/>
      <c r="Z937" s="82"/>
    </row>
    <row r="938">
      <c r="I938" s="82"/>
      <c r="J938" s="82"/>
      <c r="K938" s="82"/>
      <c r="L938" s="82"/>
      <c r="M938" s="82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82"/>
      <c r="Y938" s="82"/>
      <c r="Z938" s="82"/>
    </row>
    <row r="939">
      <c r="I939" s="82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</row>
    <row r="940">
      <c r="I940" s="82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  <c r="Z940" s="82"/>
    </row>
    <row r="941">
      <c r="I941" s="82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  <c r="Z941" s="82"/>
    </row>
    <row r="942">
      <c r="I942" s="82"/>
      <c r="J942" s="82"/>
      <c r="K942" s="82"/>
      <c r="L942" s="82"/>
      <c r="M942" s="82"/>
      <c r="N942" s="82"/>
      <c r="O942" s="82"/>
      <c r="P942" s="82"/>
      <c r="Q942" s="82"/>
      <c r="R942" s="82"/>
      <c r="S942" s="82"/>
      <c r="T942" s="82"/>
      <c r="U942" s="82"/>
      <c r="V942" s="82"/>
      <c r="W942" s="82"/>
      <c r="X942" s="82"/>
      <c r="Y942" s="82"/>
      <c r="Z942" s="82"/>
    </row>
    <row r="943">
      <c r="I943" s="82"/>
      <c r="J943" s="82"/>
      <c r="K943" s="82"/>
      <c r="L943" s="82"/>
      <c r="M943" s="82"/>
      <c r="N943" s="82"/>
      <c r="O943" s="82"/>
      <c r="P943" s="82"/>
      <c r="Q943" s="82"/>
      <c r="R943" s="82"/>
      <c r="S943" s="82"/>
      <c r="T943" s="82"/>
      <c r="U943" s="82"/>
      <c r="V943" s="82"/>
      <c r="W943" s="82"/>
      <c r="X943" s="82"/>
      <c r="Y943" s="82"/>
      <c r="Z943" s="82"/>
    </row>
    <row r="944">
      <c r="I944" s="82"/>
      <c r="J944" s="82"/>
      <c r="K944" s="82"/>
      <c r="L944" s="82"/>
      <c r="M944" s="82"/>
      <c r="N944" s="82"/>
      <c r="O944" s="82"/>
      <c r="P944" s="82"/>
      <c r="Q944" s="82"/>
      <c r="R944" s="82"/>
      <c r="S944" s="82"/>
      <c r="T944" s="82"/>
      <c r="U944" s="82"/>
      <c r="V944" s="82"/>
      <c r="W944" s="82"/>
      <c r="X944" s="82"/>
      <c r="Y944" s="82"/>
      <c r="Z944" s="82"/>
    </row>
    <row r="945">
      <c r="I945" s="82"/>
      <c r="J945" s="82"/>
      <c r="K945" s="82"/>
      <c r="L945" s="82"/>
      <c r="M945" s="82"/>
      <c r="N945" s="82"/>
      <c r="O945" s="82"/>
      <c r="P945" s="82"/>
      <c r="Q945" s="82"/>
      <c r="R945" s="82"/>
      <c r="S945" s="82"/>
      <c r="T945" s="82"/>
      <c r="U945" s="82"/>
      <c r="V945" s="82"/>
      <c r="W945" s="82"/>
      <c r="X945" s="82"/>
      <c r="Y945" s="82"/>
      <c r="Z945" s="82"/>
    </row>
    <row r="946">
      <c r="I946" s="82"/>
      <c r="J946" s="82"/>
      <c r="K946" s="82"/>
      <c r="L946" s="82"/>
      <c r="M946" s="82"/>
      <c r="N946" s="82"/>
      <c r="O946" s="82"/>
      <c r="P946" s="82"/>
      <c r="Q946" s="82"/>
      <c r="R946" s="82"/>
      <c r="S946" s="82"/>
      <c r="T946" s="82"/>
      <c r="U946" s="82"/>
      <c r="V946" s="82"/>
      <c r="W946" s="82"/>
      <c r="X946" s="82"/>
      <c r="Y946" s="82"/>
      <c r="Z946" s="82"/>
    </row>
    <row r="947">
      <c r="I947" s="82"/>
      <c r="J947" s="82"/>
      <c r="K947" s="82"/>
      <c r="L947" s="82"/>
      <c r="M947" s="82"/>
      <c r="N947" s="82"/>
      <c r="O947" s="82"/>
      <c r="P947" s="82"/>
      <c r="Q947" s="82"/>
      <c r="R947" s="82"/>
      <c r="S947" s="82"/>
      <c r="T947" s="82"/>
      <c r="U947" s="82"/>
      <c r="V947" s="82"/>
      <c r="W947" s="82"/>
      <c r="X947" s="82"/>
      <c r="Y947" s="82"/>
      <c r="Z947" s="82"/>
    </row>
    <row r="948">
      <c r="I948" s="82"/>
      <c r="J948" s="82"/>
      <c r="K948" s="82"/>
      <c r="L948" s="82"/>
      <c r="M948" s="82"/>
      <c r="N948" s="82"/>
      <c r="O948" s="82"/>
      <c r="P948" s="82"/>
      <c r="Q948" s="82"/>
      <c r="R948" s="82"/>
      <c r="S948" s="82"/>
      <c r="T948" s="82"/>
      <c r="U948" s="82"/>
      <c r="V948" s="82"/>
      <c r="W948" s="82"/>
      <c r="X948" s="82"/>
      <c r="Y948" s="82"/>
      <c r="Z948" s="82"/>
    </row>
    <row r="949">
      <c r="I949" s="82"/>
      <c r="J949" s="82"/>
      <c r="K949" s="82"/>
      <c r="L949" s="82"/>
      <c r="M949" s="82"/>
      <c r="N949" s="82"/>
      <c r="O949" s="82"/>
      <c r="P949" s="82"/>
      <c r="Q949" s="82"/>
      <c r="R949" s="82"/>
      <c r="S949" s="82"/>
      <c r="T949" s="82"/>
      <c r="U949" s="82"/>
      <c r="V949" s="82"/>
      <c r="W949" s="82"/>
      <c r="X949" s="82"/>
      <c r="Y949" s="82"/>
      <c r="Z949" s="82"/>
    </row>
    <row r="950">
      <c r="I950" s="82"/>
      <c r="J950" s="82"/>
      <c r="K950" s="82"/>
      <c r="L950" s="82"/>
      <c r="M950" s="82"/>
      <c r="N950" s="82"/>
      <c r="O950" s="82"/>
      <c r="P950" s="82"/>
      <c r="Q950" s="82"/>
      <c r="R950" s="82"/>
      <c r="S950" s="82"/>
      <c r="T950" s="82"/>
      <c r="U950" s="82"/>
      <c r="V950" s="82"/>
      <c r="W950" s="82"/>
      <c r="X950" s="82"/>
      <c r="Y950" s="82"/>
      <c r="Z950" s="82"/>
    </row>
    <row r="951">
      <c r="I951" s="82"/>
      <c r="J951" s="82"/>
      <c r="K951" s="82"/>
      <c r="L951" s="82"/>
      <c r="M951" s="82"/>
      <c r="N951" s="82"/>
      <c r="O951" s="82"/>
      <c r="P951" s="82"/>
      <c r="Q951" s="82"/>
      <c r="R951" s="82"/>
      <c r="S951" s="82"/>
      <c r="T951" s="82"/>
      <c r="U951" s="82"/>
      <c r="V951" s="82"/>
      <c r="W951" s="82"/>
      <c r="X951" s="82"/>
      <c r="Y951" s="82"/>
      <c r="Z951" s="82"/>
    </row>
    <row r="952">
      <c r="I952" s="82"/>
      <c r="J952" s="82"/>
      <c r="K952" s="82"/>
      <c r="L952" s="82"/>
      <c r="M952" s="82"/>
      <c r="N952" s="82"/>
      <c r="O952" s="82"/>
      <c r="P952" s="82"/>
      <c r="Q952" s="82"/>
      <c r="R952" s="82"/>
      <c r="S952" s="82"/>
      <c r="T952" s="82"/>
      <c r="U952" s="82"/>
      <c r="V952" s="82"/>
      <c r="W952" s="82"/>
      <c r="X952" s="82"/>
      <c r="Y952" s="82"/>
      <c r="Z952" s="82"/>
    </row>
    <row r="953">
      <c r="I953" s="82"/>
      <c r="J953" s="82"/>
      <c r="K953" s="82"/>
      <c r="L953" s="82"/>
      <c r="M953" s="82"/>
      <c r="N953" s="82"/>
      <c r="O953" s="82"/>
      <c r="P953" s="82"/>
      <c r="Q953" s="82"/>
      <c r="R953" s="82"/>
      <c r="S953" s="82"/>
      <c r="T953" s="82"/>
      <c r="U953" s="82"/>
      <c r="V953" s="82"/>
      <c r="W953" s="82"/>
      <c r="X953" s="82"/>
      <c r="Y953" s="82"/>
      <c r="Z953" s="82"/>
    </row>
    <row r="954">
      <c r="I954" s="82"/>
      <c r="J954" s="82"/>
      <c r="K954" s="82"/>
      <c r="L954" s="82"/>
      <c r="M954" s="82"/>
      <c r="N954" s="82"/>
      <c r="O954" s="82"/>
      <c r="P954" s="82"/>
      <c r="Q954" s="82"/>
      <c r="R954" s="82"/>
      <c r="S954" s="82"/>
      <c r="T954" s="82"/>
      <c r="U954" s="82"/>
      <c r="V954" s="82"/>
      <c r="W954" s="82"/>
      <c r="X954" s="82"/>
      <c r="Y954" s="82"/>
      <c r="Z954" s="82"/>
    </row>
    <row r="955">
      <c r="I955" s="82"/>
      <c r="J955" s="82"/>
      <c r="K955" s="82"/>
      <c r="L955" s="82"/>
      <c r="M955" s="82"/>
      <c r="N955" s="82"/>
      <c r="O955" s="82"/>
      <c r="P955" s="82"/>
      <c r="Q955" s="82"/>
      <c r="R955" s="82"/>
      <c r="S955" s="82"/>
      <c r="T955" s="82"/>
      <c r="U955" s="82"/>
      <c r="V955" s="82"/>
      <c r="W955" s="82"/>
      <c r="X955" s="82"/>
      <c r="Y955" s="82"/>
      <c r="Z955" s="82"/>
    </row>
    <row r="956">
      <c r="I956" s="82"/>
      <c r="J956" s="82"/>
      <c r="K956" s="82"/>
      <c r="L956" s="82"/>
      <c r="M956" s="82"/>
      <c r="N956" s="82"/>
      <c r="O956" s="82"/>
      <c r="P956" s="82"/>
      <c r="Q956" s="82"/>
      <c r="R956" s="82"/>
      <c r="S956" s="82"/>
      <c r="T956" s="82"/>
      <c r="U956" s="82"/>
      <c r="V956" s="82"/>
      <c r="W956" s="82"/>
      <c r="X956" s="82"/>
      <c r="Y956" s="82"/>
      <c r="Z956" s="82"/>
    </row>
    <row r="957">
      <c r="I957" s="82"/>
      <c r="J957" s="82"/>
      <c r="K957" s="82"/>
      <c r="L957" s="82"/>
      <c r="M957" s="82"/>
      <c r="N957" s="82"/>
      <c r="O957" s="82"/>
      <c r="P957" s="82"/>
      <c r="Q957" s="82"/>
      <c r="R957" s="82"/>
      <c r="S957" s="82"/>
      <c r="T957" s="82"/>
      <c r="U957" s="82"/>
      <c r="V957" s="82"/>
      <c r="W957" s="82"/>
      <c r="X957" s="82"/>
      <c r="Y957" s="82"/>
      <c r="Z957" s="82"/>
    </row>
    <row r="958">
      <c r="I958" s="82"/>
      <c r="J958" s="82"/>
      <c r="K958" s="82"/>
      <c r="L958" s="82"/>
      <c r="M958" s="82"/>
      <c r="N958" s="82"/>
      <c r="O958" s="82"/>
      <c r="P958" s="82"/>
      <c r="Q958" s="82"/>
      <c r="R958" s="82"/>
      <c r="S958" s="82"/>
      <c r="T958" s="82"/>
      <c r="U958" s="82"/>
      <c r="V958" s="82"/>
      <c r="W958" s="82"/>
      <c r="X958" s="82"/>
      <c r="Y958" s="82"/>
      <c r="Z958" s="82"/>
    </row>
    <row r="959">
      <c r="I959" s="82"/>
      <c r="J959" s="82"/>
      <c r="K959" s="82"/>
      <c r="L959" s="82"/>
      <c r="M959" s="82"/>
      <c r="N959" s="82"/>
      <c r="O959" s="82"/>
      <c r="P959" s="82"/>
      <c r="Q959" s="82"/>
      <c r="R959" s="82"/>
      <c r="S959" s="82"/>
      <c r="T959" s="82"/>
      <c r="U959" s="82"/>
      <c r="V959" s="82"/>
      <c r="W959" s="82"/>
      <c r="X959" s="82"/>
      <c r="Y959" s="82"/>
      <c r="Z959" s="82"/>
    </row>
    <row r="960">
      <c r="I960" s="82"/>
      <c r="J960" s="82"/>
      <c r="K960" s="82"/>
      <c r="L960" s="82"/>
      <c r="M960" s="82"/>
      <c r="N960" s="82"/>
      <c r="O960" s="82"/>
      <c r="P960" s="82"/>
      <c r="Q960" s="82"/>
      <c r="R960" s="82"/>
      <c r="S960" s="82"/>
      <c r="T960" s="82"/>
      <c r="U960" s="82"/>
      <c r="V960" s="82"/>
      <c r="W960" s="82"/>
      <c r="X960" s="82"/>
      <c r="Y960" s="82"/>
      <c r="Z960" s="82"/>
    </row>
    <row r="961">
      <c r="I961" s="82"/>
      <c r="J961" s="82"/>
      <c r="K961" s="82"/>
      <c r="L961" s="82"/>
      <c r="M961" s="82"/>
      <c r="N961" s="82"/>
      <c r="O961" s="82"/>
      <c r="P961" s="82"/>
      <c r="Q961" s="82"/>
      <c r="R961" s="82"/>
      <c r="S961" s="82"/>
      <c r="T961" s="82"/>
      <c r="U961" s="82"/>
      <c r="V961" s="82"/>
      <c r="W961" s="82"/>
      <c r="X961" s="82"/>
      <c r="Y961" s="82"/>
      <c r="Z961" s="82"/>
    </row>
    <row r="962">
      <c r="I962" s="82"/>
      <c r="J962" s="82"/>
      <c r="K962" s="82"/>
      <c r="L962" s="82"/>
      <c r="M962" s="82"/>
      <c r="N962" s="82"/>
      <c r="O962" s="82"/>
      <c r="P962" s="82"/>
      <c r="Q962" s="82"/>
      <c r="R962" s="82"/>
      <c r="S962" s="82"/>
      <c r="T962" s="82"/>
      <c r="U962" s="82"/>
      <c r="V962" s="82"/>
      <c r="W962" s="82"/>
      <c r="X962" s="82"/>
      <c r="Y962" s="82"/>
      <c r="Z962" s="82"/>
    </row>
    <row r="963">
      <c r="I963" s="82"/>
      <c r="J963" s="82"/>
      <c r="K963" s="82"/>
      <c r="L963" s="82"/>
      <c r="M963" s="82"/>
      <c r="N963" s="82"/>
      <c r="O963" s="82"/>
      <c r="P963" s="82"/>
      <c r="Q963" s="82"/>
      <c r="R963" s="82"/>
      <c r="S963" s="82"/>
      <c r="T963" s="82"/>
      <c r="U963" s="82"/>
      <c r="V963" s="82"/>
      <c r="W963" s="82"/>
      <c r="X963" s="82"/>
      <c r="Y963" s="82"/>
      <c r="Z963" s="82"/>
    </row>
    <row r="964">
      <c r="I964" s="82"/>
      <c r="J964" s="82"/>
      <c r="K964" s="82"/>
      <c r="L964" s="82"/>
      <c r="M964" s="82"/>
      <c r="N964" s="82"/>
      <c r="O964" s="82"/>
      <c r="P964" s="82"/>
      <c r="Q964" s="82"/>
      <c r="R964" s="82"/>
      <c r="S964" s="82"/>
      <c r="T964" s="82"/>
      <c r="U964" s="82"/>
      <c r="V964" s="82"/>
      <c r="W964" s="82"/>
      <c r="X964" s="82"/>
      <c r="Y964" s="82"/>
      <c r="Z964" s="82"/>
    </row>
    <row r="965">
      <c r="I965" s="82"/>
      <c r="J965" s="82"/>
      <c r="K965" s="82"/>
      <c r="L965" s="82"/>
      <c r="M965" s="82"/>
      <c r="N965" s="82"/>
      <c r="O965" s="82"/>
      <c r="P965" s="82"/>
      <c r="Q965" s="82"/>
      <c r="R965" s="82"/>
      <c r="S965" s="82"/>
      <c r="T965" s="82"/>
      <c r="U965" s="82"/>
      <c r="V965" s="82"/>
      <c r="W965" s="82"/>
      <c r="X965" s="82"/>
      <c r="Y965" s="82"/>
      <c r="Z965" s="82"/>
    </row>
    <row r="966">
      <c r="I966" s="82"/>
      <c r="J966" s="82"/>
      <c r="K966" s="82"/>
      <c r="L966" s="82"/>
      <c r="M966" s="82"/>
      <c r="N966" s="82"/>
      <c r="O966" s="82"/>
      <c r="P966" s="82"/>
      <c r="Q966" s="82"/>
      <c r="R966" s="82"/>
      <c r="S966" s="82"/>
      <c r="T966" s="82"/>
      <c r="U966" s="82"/>
      <c r="V966" s="82"/>
      <c r="W966" s="82"/>
      <c r="X966" s="82"/>
      <c r="Y966" s="82"/>
      <c r="Z966" s="82"/>
    </row>
    <row r="967">
      <c r="I967" s="82"/>
      <c r="J967" s="82"/>
      <c r="K967" s="82"/>
      <c r="L967" s="82"/>
      <c r="M967" s="82"/>
      <c r="N967" s="82"/>
      <c r="O967" s="82"/>
      <c r="P967" s="82"/>
      <c r="Q967" s="82"/>
      <c r="R967" s="82"/>
      <c r="S967" s="82"/>
      <c r="T967" s="82"/>
      <c r="U967" s="82"/>
      <c r="V967" s="82"/>
      <c r="W967" s="82"/>
      <c r="X967" s="82"/>
      <c r="Y967" s="82"/>
      <c r="Z967" s="82"/>
    </row>
    <row r="968">
      <c r="I968" s="82"/>
      <c r="J968" s="82"/>
      <c r="K968" s="82"/>
      <c r="L968" s="82"/>
      <c r="M968" s="82"/>
      <c r="N968" s="82"/>
      <c r="O968" s="82"/>
      <c r="P968" s="82"/>
      <c r="Q968" s="82"/>
      <c r="R968" s="82"/>
      <c r="S968" s="82"/>
      <c r="T968" s="82"/>
      <c r="U968" s="82"/>
      <c r="V968" s="82"/>
      <c r="W968" s="82"/>
      <c r="X968" s="82"/>
      <c r="Y968" s="82"/>
      <c r="Z968" s="82"/>
    </row>
    <row r="969">
      <c r="I969" s="82"/>
      <c r="J969" s="82"/>
      <c r="K969" s="82"/>
      <c r="L969" s="82"/>
      <c r="M969" s="82"/>
      <c r="N969" s="82"/>
      <c r="O969" s="82"/>
      <c r="P969" s="82"/>
      <c r="Q969" s="82"/>
      <c r="R969" s="82"/>
      <c r="S969" s="82"/>
      <c r="T969" s="82"/>
      <c r="U969" s="82"/>
      <c r="V969" s="82"/>
      <c r="W969" s="82"/>
      <c r="X969" s="82"/>
      <c r="Y969" s="82"/>
      <c r="Z969" s="82"/>
    </row>
    <row r="970">
      <c r="I970" s="82"/>
      <c r="J970" s="82"/>
      <c r="K970" s="82"/>
      <c r="L970" s="82"/>
      <c r="M970" s="82"/>
      <c r="N970" s="82"/>
      <c r="O970" s="82"/>
      <c r="P970" s="82"/>
      <c r="Q970" s="82"/>
      <c r="R970" s="82"/>
      <c r="S970" s="82"/>
      <c r="T970" s="82"/>
      <c r="U970" s="82"/>
      <c r="V970" s="82"/>
      <c r="W970" s="82"/>
      <c r="X970" s="82"/>
      <c r="Y970" s="82"/>
      <c r="Z970" s="82"/>
    </row>
    <row r="971">
      <c r="I971" s="82"/>
      <c r="J971" s="82"/>
      <c r="K971" s="82"/>
      <c r="L971" s="82"/>
      <c r="M971" s="82"/>
      <c r="N971" s="82"/>
      <c r="O971" s="82"/>
      <c r="P971" s="82"/>
      <c r="Q971" s="82"/>
      <c r="R971" s="82"/>
      <c r="S971" s="82"/>
      <c r="T971" s="82"/>
      <c r="U971" s="82"/>
      <c r="V971" s="82"/>
      <c r="W971" s="82"/>
      <c r="X971" s="82"/>
      <c r="Y971" s="82"/>
      <c r="Z971" s="82"/>
    </row>
    <row r="972">
      <c r="I972" s="82"/>
      <c r="J972" s="82"/>
      <c r="K972" s="82"/>
      <c r="L972" s="82"/>
      <c r="M972" s="82"/>
      <c r="N972" s="82"/>
      <c r="O972" s="82"/>
      <c r="P972" s="82"/>
      <c r="Q972" s="82"/>
      <c r="R972" s="82"/>
      <c r="S972" s="82"/>
      <c r="T972" s="82"/>
      <c r="U972" s="82"/>
      <c r="V972" s="82"/>
      <c r="W972" s="82"/>
      <c r="X972" s="82"/>
      <c r="Y972" s="82"/>
      <c r="Z972" s="82"/>
    </row>
    <row r="973">
      <c r="I973" s="82"/>
      <c r="J973" s="82"/>
      <c r="K973" s="82"/>
      <c r="L973" s="82"/>
      <c r="M973" s="82"/>
      <c r="N973" s="82"/>
      <c r="O973" s="82"/>
      <c r="P973" s="82"/>
      <c r="Q973" s="82"/>
      <c r="R973" s="82"/>
      <c r="S973" s="82"/>
      <c r="T973" s="82"/>
      <c r="U973" s="82"/>
      <c r="V973" s="82"/>
      <c r="W973" s="82"/>
      <c r="X973" s="82"/>
      <c r="Y973" s="82"/>
      <c r="Z973" s="82"/>
    </row>
    <row r="974">
      <c r="I974" s="82"/>
      <c r="J974" s="82"/>
      <c r="K974" s="82"/>
      <c r="L974" s="82"/>
      <c r="M974" s="82"/>
      <c r="N974" s="82"/>
      <c r="O974" s="82"/>
      <c r="P974" s="82"/>
      <c r="Q974" s="82"/>
      <c r="R974" s="82"/>
      <c r="S974" s="82"/>
      <c r="T974" s="82"/>
      <c r="U974" s="82"/>
      <c r="V974" s="82"/>
      <c r="W974" s="82"/>
      <c r="X974" s="82"/>
      <c r="Y974" s="82"/>
      <c r="Z974" s="82"/>
    </row>
    <row r="975">
      <c r="I975" s="82"/>
      <c r="J975" s="82"/>
      <c r="K975" s="82"/>
      <c r="L975" s="82"/>
      <c r="M975" s="82"/>
      <c r="N975" s="82"/>
      <c r="O975" s="82"/>
      <c r="P975" s="82"/>
      <c r="Q975" s="82"/>
      <c r="R975" s="82"/>
      <c r="S975" s="82"/>
      <c r="T975" s="82"/>
      <c r="U975" s="82"/>
      <c r="V975" s="82"/>
      <c r="W975" s="82"/>
      <c r="X975" s="82"/>
      <c r="Y975" s="82"/>
      <c r="Z975" s="82"/>
    </row>
    <row r="976">
      <c r="I976" s="82"/>
      <c r="J976" s="82"/>
      <c r="K976" s="82"/>
      <c r="L976" s="82"/>
      <c r="M976" s="82"/>
      <c r="N976" s="82"/>
      <c r="O976" s="82"/>
      <c r="P976" s="82"/>
      <c r="Q976" s="82"/>
      <c r="R976" s="82"/>
      <c r="S976" s="82"/>
      <c r="T976" s="82"/>
      <c r="U976" s="82"/>
      <c r="V976" s="82"/>
      <c r="W976" s="82"/>
      <c r="X976" s="82"/>
      <c r="Y976" s="82"/>
      <c r="Z976" s="82"/>
    </row>
    <row r="977">
      <c r="I977" s="82"/>
      <c r="J977" s="82"/>
      <c r="K977" s="82"/>
      <c r="L977" s="82"/>
      <c r="M977" s="82"/>
      <c r="N977" s="82"/>
      <c r="O977" s="82"/>
      <c r="P977" s="82"/>
      <c r="Q977" s="82"/>
      <c r="R977" s="82"/>
      <c r="S977" s="82"/>
      <c r="T977" s="82"/>
      <c r="U977" s="82"/>
      <c r="V977" s="82"/>
      <c r="W977" s="82"/>
      <c r="X977" s="82"/>
      <c r="Y977" s="82"/>
      <c r="Z977" s="82"/>
    </row>
    <row r="978">
      <c r="I978" s="82"/>
      <c r="J978" s="82"/>
      <c r="K978" s="82"/>
      <c r="L978" s="82"/>
      <c r="M978" s="82"/>
      <c r="N978" s="82"/>
      <c r="O978" s="82"/>
      <c r="P978" s="82"/>
      <c r="Q978" s="82"/>
      <c r="R978" s="82"/>
      <c r="S978" s="82"/>
      <c r="T978" s="82"/>
      <c r="U978" s="82"/>
      <c r="V978" s="82"/>
      <c r="W978" s="82"/>
      <c r="X978" s="82"/>
      <c r="Y978" s="82"/>
      <c r="Z978" s="82"/>
    </row>
    <row r="979">
      <c r="I979" s="82"/>
      <c r="J979" s="82"/>
      <c r="K979" s="82"/>
      <c r="L979" s="82"/>
      <c r="M979" s="82"/>
      <c r="N979" s="82"/>
      <c r="O979" s="82"/>
      <c r="P979" s="82"/>
      <c r="Q979" s="82"/>
      <c r="R979" s="82"/>
      <c r="S979" s="82"/>
      <c r="T979" s="82"/>
      <c r="U979" s="82"/>
      <c r="V979" s="82"/>
      <c r="W979" s="82"/>
      <c r="X979" s="82"/>
      <c r="Y979" s="82"/>
      <c r="Z979" s="82"/>
    </row>
    <row r="980">
      <c r="I980" s="82"/>
      <c r="J980" s="82"/>
      <c r="K980" s="82"/>
      <c r="L980" s="82"/>
      <c r="M980" s="82"/>
      <c r="N980" s="82"/>
      <c r="O980" s="82"/>
      <c r="P980" s="82"/>
      <c r="Q980" s="82"/>
      <c r="R980" s="82"/>
      <c r="S980" s="82"/>
      <c r="T980" s="82"/>
      <c r="U980" s="82"/>
      <c r="V980" s="82"/>
      <c r="W980" s="82"/>
      <c r="X980" s="82"/>
      <c r="Y980" s="82"/>
      <c r="Z980" s="82"/>
    </row>
    <row r="981">
      <c r="I981" s="82"/>
      <c r="J981" s="82"/>
      <c r="K981" s="82"/>
      <c r="L981" s="82"/>
      <c r="M981" s="82"/>
      <c r="N981" s="82"/>
      <c r="O981" s="82"/>
      <c r="P981" s="82"/>
      <c r="Q981" s="82"/>
      <c r="R981" s="82"/>
      <c r="S981" s="82"/>
      <c r="T981" s="82"/>
      <c r="U981" s="82"/>
      <c r="V981" s="82"/>
      <c r="W981" s="82"/>
      <c r="X981" s="82"/>
      <c r="Y981" s="82"/>
      <c r="Z981" s="82"/>
    </row>
    <row r="982">
      <c r="I982" s="82"/>
      <c r="J982" s="82"/>
      <c r="K982" s="82"/>
      <c r="L982" s="82"/>
      <c r="M982" s="82"/>
      <c r="N982" s="82"/>
      <c r="O982" s="82"/>
      <c r="P982" s="82"/>
      <c r="Q982" s="82"/>
      <c r="R982" s="82"/>
      <c r="S982" s="82"/>
      <c r="T982" s="82"/>
      <c r="U982" s="82"/>
      <c r="V982" s="82"/>
      <c r="W982" s="82"/>
      <c r="X982" s="82"/>
      <c r="Y982" s="82"/>
      <c r="Z982" s="82"/>
    </row>
    <row r="983">
      <c r="I983" s="82"/>
      <c r="J983" s="82"/>
      <c r="K983" s="82"/>
      <c r="L983" s="82"/>
      <c r="M983" s="82"/>
      <c r="N983" s="82"/>
      <c r="O983" s="82"/>
      <c r="P983" s="82"/>
      <c r="Q983" s="82"/>
      <c r="R983" s="82"/>
      <c r="S983" s="82"/>
      <c r="T983" s="82"/>
      <c r="U983" s="82"/>
      <c r="V983" s="82"/>
      <c r="W983" s="82"/>
      <c r="X983" s="82"/>
      <c r="Y983" s="82"/>
      <c r="Z983" s="82"/>
    </row>
    <row r="984">
      <c r="I984" s="82"/>
      <c r="J984" s="82"/>
      <c r="K984" s="82"/>
      <c r="L984" s="82"/>
      <c r="M984" s="82"/>
      <c r="N984" s="82"/>
      <c r="O984" s="82"/>
      <c r="P984" s="82"/>
      <c r="Q984" s="82"/>
      <c r="R984" s="82"/>
      <c r="S984" s="82"/>
      <c r="T984" s="82"/>
      <c r="U984" s="82"/>
      <c r="V984" s="82"/>
      <c r="W984" s="82"/>
      <c r="X984" s="82"/>
      <c r="Y984" s="82"/>
      <c r="Z984" s="82"/>
    </row>
    <row r="985">
      <c r="I985" s="82"/>
      <c r="J985" s="82"/>
      <c r="K985" s="82"/>
      <c r="L985" s="82"/>
      <c r="M985" s="82"/>
      <c r="N985" s="82"/>
      <c r="O985" s="82"/>
      <c r="P985" s="82"/>
      <c r="Q985" s="82"/>
      <c r="R985" s="82"/>
      <c r="S985" s="82"/>
      <c r="T985" s="82"/>
      <c r="U985" s="82"/>
      <c r="V985" s="82"/>
      <c r="W985" s="82"/>
      <c r="X985" s="82"/>
      <c r="Y985" s="82"/>
      <c r="Z985" s="82"/>
    </row>
    <row r="986">
      <c r="I986" s="82"/>
      <c r="J986" s="82"/>
      <c r="K986" s="82"/>
      <c r="L986" s="82"/>
      <c r="M986" s="82"/>
      <c r="N986" s="82"/>
      <c r="O986" s="82"/>
      <c r="P986" s="82"/>
      <c r="Q986" s="82"/>
      <c r="R986" s="82"/>
      <c r="S986" s="82"/>
      <c r="T986" s="82"/>
      <c r="U986" s="82"/>
      <c r="V986" s="82"/>
      <c r="W986" s="82"/>
      <c r="X986" s="82"/>
      <c r="Y986" s="82"/>
      <c r="Z986" s="82"/>
    </row>
    <row r="987">
      <c r="I987" s="82"/>
      <c r="J987" s="82"/>
      <c r="K987" s="82"/>
      <c r="L987" s="82"/>
      <c r="M987" s="82"/>
      <c r="N987" s="82"/>
      <c r="O987" s="82"/>
      <c r="P987" s="82"/>
      <c r="Q987" s="82"/>
      <c r="R987" s="82"/>
      <c r="S987" s="82"/>
      <c r="T987" s="82"/>
      <c r="U987" s="82"/>
      <c r="V987" s="82"/>
      <c r="W987" s="82"/>
      <c r="X987" s="82"/>
      <c r="Y987" s="82"/>
      <c r="Z987" s="82"/>
    </row>
    <row r="988">
      <c r="I988" s="82"/>
      <c r="J988" s="82"/>
      <c r="K988" s="82"/>
      <c r="L988" s="82"/>
      <c r="M988" s="82"/>
      <c r="N988" s="82"/>
      <c r="O988" s="82"/>
      <c r="P988" s="82"/>
      <c r="Q988" s="82"/>
      <c r="R988" s="82"/>
      <c r="S988" s="82"/>
      <c r="T988" s="82"/>
      <c r="U988" s="82"/>
      <c r="V988" s="82"/>
      <c r="W988" s="82"/>
      <c r="X988" s="82"/>
      <c r="Y988" s="82"/>
      <c r="Z988" s="82"/>
    </row>
    <row r="989">
      <c r="I989" s="82"/>
      <c r="J989" s="82"/>
      <c r="K989" s="82"/>
      <c r="L989" s="82"/>
      <c r="M989" s="82"/>
      <c r="N989" s="82"/>
      <c r="O989" s="82"/>
      <c r="P989" s="82"/>
      <c r="Q989" s="82"/>
      <c r="R989" s="82"/>
      <c r="S989" s="82"/>
      <c r="T989" s="82"/>
      <c r="U989" s="82"/>
      <c r="V989" s="82"/>
      <c r="W989" s="82"/>
      <c r="X989" s="82"/>
      <c r="Y989" s="82"/>
      <c r="Z989" s="82"/>
    </row>
    <row r="990">
      <c r="I990" s="82"/>
      <c r="J990" s="82"/>
      <c r="K990" s="82"/>
      <c r="L990" s="82"/>
      <c r="M990" s="82"/>
      <c r="N990" s="82"/>
      <c r="O990" s="82"/>
      <c r="P990" s="82"/>
      <c r="Q990" s="82"/>
      <c r="R990" s="82"/>
      <c r="S990" s="82"/>
      <c r="T990" s="82"/>
      <c r="U990" s="82"/>
      <c r="V990" s="82"/>
      <c r="W990" s="82"/>
      <c r="X990" s="82"/>
      <c r="Y990" s="82"/>
      <c r="Z990" s="82"/>
    </row>
    <row r="991">
      <c r="I991" s="82"/>
      <c r="J991" s="82"/>
      <c r="K991" s="82"/>
      <c r="L991" s="82"/>
      <c r="M991" s="82"/>
      <c r="N991" s="82"/>
      <c r="O991" s="82"/>
      <c r="P991" s="82"/>
      <c r="Q991" s="82"/>
      <c r="R991" s="82"/>
      <c r="S991" s="82"/>
      <c r="T991" s="82"/>
      <c r="U991" s="82"/>
      <c r="V991" s="82"/>
      <c r="W991" s="82"/>
      <c r="X991" s="82"/>
      <c r="Y991" s="82"/>
      <c r="Z991" s="82"/>
    </row>
    <row r="992">
      <c r="I992" s="82"/>
      <c r="J992" s="82"/>
      <c r="K992" s="82"/>
      <c r="L992" s="82"/>
      <c r="M992" s="82"/>
      <c r="N992" s="82"/>
      <c r="O992" s="82"/>
      <c r="P992" s="82"/>
      <c r="Q992" s="82"/>
      <c r="R992" s="82"/>
      <c r="S992" s="82"/>
      <c r="T992" s="82"/>
      <c r="U992" s="82"/>
      <c r="V992" s="82"/>
      <c r="W992" s="82"/>
      <c r="X992" s="82"/>
      <c r="Y992" s="82"/>
      <c r="Z992" s="82"/>
    </row>
    <row r="993">
      <c r="I993" s="82"/>
      <c r="J993" s="82"/>
      <c r="K993" s="82"/>
      <c r="L993" s="82"/>
      <c r="M993" s="82"/>
      <c r="N993" s="82"/>
      <c r="O993" s="82"/>
      <c r="P993" s="82"/>
      <c r="Q993" s="82"/>
      <c r="R993" s="82"/>
      <c r="S993" s="82"/>
      <c r="T993" s="82"/>
      <c r="U993" s="82"/>
      <c r="V993" s="82"/>
      <c r="W993" s="82"/>
      <c r="X993" s="82"/>
      <c r="Y993" s="82"/>
      <c r="Z993" s="82"/>
    </row>
    <row r="994">
      <c r="I994" s="82"/>
      <c r="J994" s="82"/>
      <c r="K994" s="82"/>
      <c r="L994" s="82"/>
      <c r="M994" s="82"/>
      <c r="N994" s="82"/>
      <c r="O994" s="82"/>
      <c r="P994" s="82"/>
      <c r="Q994" s="82"/>
      <c r="R994" s="82"/>
      <c r="S994" s="82"/>
      <c r="T994" s="82"/>
      <c r="U994" s="82"/>
      <c r="V994" s="82"/>
      <c r="W994" s="82"/>
      <c r="X994" s="82"/>
      <c r="Y994" s="82"/>
      <c r="Z994" s="82"/>
    </row>
    <row r="995">
      <c r="I995" s="82"/>
      <c r="J995" s="82"/>
      <c r="K995" s="82"/>
      <c r="L995" s="82"/>
      <c r="M995" s="82"/>
      <c r="N995" s="82"/>
      <c r="O995" s="82"/>
      <c r="P995" s="82"/>
      <c r="Q995" s="82"/>
      <c r="R995" s="82"/>
      <c r="S995" s="82"/>
      <c r="T995" s="82"/>
      <c r="U995" s="82"/>
      <c r="V995" s="82"/>
      <c r="W995" s="82"/>
      <c r="X995" s="82"/>
      <c r="Y995" s="82"/>
      <c r="Z995" s="82"/>
    </row>
    <row r="996">
      <c r="I996" s="82"/>
      <c r="J996" s="82"/>
      <c r="K996" s="82"/>
      <c r="L996" s="82"/>
      <c r="M996" s="82"/>
      <c r="N996" s="82"/>
      <c r="O996" s="82"/>
      <c r="P996" s="82"/>
      <c r="Q996" s="82"/>
      <c r="R996" s="82"/>
      <c r="S996" s="82"/>
      <c r="T996" s="82"/>
      <c r="U996" s="82"/>
      <c r="V996" s="82"/>
      <c r="W996" s="82"/>
      <c r="X996" s="82"/>
      <c r="Y996" s="82"/>
      <c r="Z996" s="82"/>
    </row>
  </sheetData>
  <mergeCells count="2">
    <mergeCell ref="I1:T1"/>
    <mergeCell ref="A15:C15"/>
  </mergeCells>
  <conditionalFormatting sqref="I3:I25 J3:J22 K3:L20 M3:O25 P3:P21 Q3:R25 S3:T21 K23:L25 P23:P25 S23:S25 J24:J25">
    <cfRule type="cellIs" dxfId="2" priority="1" operator="equal">
      <formula>"PASS"</formula>
    </cfRule>
  </conditionalFormatting>
  <drawing r:id="rId4"/>
  <legacyDrawing r:id="rId5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9.25"/>
    <col customWidth="1" min="2" max="2" width="17.13"/>
    <col customWidth="1" min="3" max="3" width="15.13"/>
    <col customWidth="1" min="4" max="4" width="17.0"/>
    <col customWidth="1" min="5" max="5" width="14.75"/>
    <col customWidth="1" min="6" max="6" width="18.13"/>
    <col customWidth="1" min="7" max="7" width="14.25"/>
    <col customWidth="1" min="8" max="8" width="15.63"/>
    <col customWidth="1" min="9" max="9" width="18.88"/>
    <col customWidth="1" min="10" max="10" width="14.38"/>
    <col customWidth="1" min="11" max="11" width="15.38"/>
    <col customWidth="1" min="13" max="13" width="15.38"/>
    <col customWidth="1" min="14" max="14" width="15.88"/>
    <col customWidth="1" min="15" max="15" width="16.75"/>
    <col customWidth="1" min="16" max="16" width="17.13"/>
    <col customWidth="1" min="17" max="17" width="16.13"/>
  </cols>
  <sheetData>
    <row r="1">
      <c r="A1" s="156" t="s">
        <v>1566</v>
      </c>
      <c r="B1" s="27" t="s">
        <v>1567</v>
      </c>
      <c r="C1" s="27" t="s">
        <v>1567</v>
      </c>
      <c r="D1" s="27" t="s">
        <v>1567</v>
      </c>
      <c r="E1" s="27" t="s">
        <v>1567</v>
      </c>
      <c r="F1" s="27" t="s">
        <v>1567</v>
      </c>
      <c r="G1" s="27" t="s">
        <v>1568</v>
      </c>
      <c r="H1" s="27" t="s">
        <v>1568</v>
      </c>
      <c r="I1" s="27" t="s">
        <v>1568</v>
      </c>
      <c r="J1" s="27" t="s">
        <v>1568</v>
      </c>
      <c r="K1" s="27" t="s">
        <v>1568</v>
      </c>
      <c r="M1" s="16"/>
      <c r="N1" s="16" t="s">
        <v>1149</v>
      </c>
      <c r="O1" s="16" t="s">
        <v>1150</v>
      </c>
      <c r="P1" s="16" t="s">
        <v>1569</v>
      </c>
      <c r="Q1" s="16" t="s">
        <v>1127</v>
      </c>
    </row>
    <row r="2">
      <c r="A2" s="77" t="s">
        <v>957</v>
      </c>
      <c r="B2" s="157" t="s">
        <v>532</v>
      </c>
      <c r="C2" s="157" t="s">
        <v>1570</v>
      </c>
      <c r="D2" s="157" t="s">
        <v>545</v>
      </c>
      <c r="E2" s="157" t="s">
        <v>566</v>
      </c>
      <c r="F2" s="157" t="s">
        <v>586</v>
      </c>
      <c r="G2" s="157" t="s">
        <v>580</v>
      </c>
      <c r="H2" s="158" t="s">
        <v>534</v>
      </c>
      <c r="I2" s="158" t="s">
        <v>542</v>
      </c>
      <c r="J2" s="158" t="s">
        <v>535</v>
      </c>
      <c r="K2" s="158" t="s">
        <v>1571</v>
      </c>
      <c r="M2" s="16" t="s">
        <v>1157</v>
      </c>
      <c r="N2" s="95" t="s">
        <v>565</v>
      </c>
      <c r="O2" s="95" t="s">
        <v>1571</v>
      </c>
      <c r="P2" s="95" t="s">
        <v>1572</v>
      </c>
      <c r="Q2" s="95" t="s">
        <v>563</v>
      </c>
    </row>
    <row r="3">
      <c r="A3" s="77" t="s">
        <v>417</v>
      </c>
      <c r="B3" s="157" t="s">
        <v>418</v>
      </c>
      <c r="C3" s="157" t="s">
        <v>416</v>
      </c>
      <c r="D3" s="157" t="s">
        <v>421</v>
      </c>
      <c r="E3" s="157" t="s">
        <v>445</v>
      </c>
      <c r="F3" s="157" t="s">
        <v>423</v>
      </c>
      <c r="G3" s="157" t="s">
        <v>476</v>
      </c>
      <c r="H3" s="158" t="s">
        <v>419</v>
      </c>
      <c r="I3" s="158" t="s">
        <v>422</v>
      </c>
      <c r="J3" s="158" t="s">
        <v>420</v>
      </c>
      <c r="K3" s="158" t="s">
        <v>429</v>
      </c>
      <c r="M3" s="16" t="s">
        <v>1156</v>
      </c>
      <c r="N3" s="95" t="s">
        <v>1223</v>
      </c>
      <c r="O3" s="95" t="s">
        <v>452</v>
      </c>
      <c r="P3" s="95" t="s">
        <v>420</v>
      </c>
      <c r="Q3" s="95" t="s">
        <v>1573</v>
      </c>
    </row>
    <row r="4">
      <c r="A4" s="77" t="s">
        <v>11</v>
      </c>
      <c r="B4" s="157" t="s">
        <v>13</v>
      </c>
      <c r="C4" s="157" t="s">
        <v>14</v>
      </c>
      <c r="D4" s="157" t="s">
        <v>43</v>
      </c>
      <c r="E4" s="157" t="s">
        <v>40</v>
      </c>
      <c r="F4" s="157" t="s">
        <v>66</v>
      </c>
      <c r="G4" s="158" t="s">
        <v>10</v>
      </c>
      <c r="H4" s="158" t="s">
        <v>1574</v>
      </c>
      <c r="I4" s="158" t="s">
        <v>17</v>
      </c>
      <c r="J4" s="158" t="s">
        <v>21</v>
      </c>
      <c r="K4" s="158" t="s">
        <v>39</v>
      </c>
      <c r="M4" s="16" t="s">
        <v>1130</v>
      </c>
      <c r="N4" s="95" t="s">
        <v>39</v>
      </c>
      <c r="O4" s="95" t="s">
        <v>10</v>
      </c>
      <c r="P4" s="95" t="s">
        <v>1574</v>
      </c>
      <c r="Q4" s="95" t="s">
        <v>48</v>
      </c>
    </row>
    <row r="5">
      <c r="A5" s="77" t="s">
        <v>264</v>
      </c>
      <c r="B5" s="157" t="s">
        <v>263</v>
      </c>
      <c r="C5" s="157" t="s">
        <v>276</v>
      </c>
      <c r="D5" s="157" t="s">
        <v>293</v>
      </c>
      <c r="E5" s="157" t="s">
        <v>317</v>
      </c>
      <c r="F5" s="157" t="s">
        <v>268</v>
      </c>
      <c r="G5" s="158" t="s">
        <v>265</v>
      </c>
      <c r="H5" s="158" t="s">
        <v>286</v>
      </c>
      <c r="I5" s="158" t="s">
        <v>275</v>
      </c>
      <c r="J5" s="158" t="s">
        <v>274</v>
      </c>
      <c r="K5" s="158" t="s">
        <v>273</v>
      </c>
      <c r="M5" s="16" t="s">
        <v>1154</v>
      </c>
      <c r="N5" s="95" t="s">
        <v>265</v>
      </c>
      <c r="O5" s="95" t="s">
        <v>273</v>
      </c>
      <c r="P5" s="95" t="s">
        <v>286</v>
      </c>
      <c r="Q5" s="95" t="s">
        <v>274</v>
      </c>
    </row>
    <row r="6">
      <c r="A6" s="77" t="s">
        <v>204</v>
      </c>
      <c r="B6" s="157" t="s">
        <v>205</v>
      </c>
      <c r="C6" s="157" t="s">
        <v>203</v>
      </c>
      <c r="D6" s="157" t="s">
        <v>209</v>
      </c>
      <c r="E6" s="157" t="s">
        <v>211</v>
      </c>
      <c r="F6" s="157" t="s">
        <v>1575</v>
      </c>
      <c r="G6" s="158" t="s">
        <v>206</v>
      </c>
      <c r="H6" s="158" t="s">
        <v>230</v>
      </c>
      <c r="I6" s="158" t="s">
        <v>223</v>
      </c>
      <c r="J6" s="158" t="s">
        <v>217</v>
      </c>
      <c r="K6" s="158" t="s">
        <v>213</v>
      </c>
      <c r="M6" s="16" t="s">
        <v>1155</v>
      </c>
      <c r="N6" s="95" t="s">
        <v>230</v>
      </c>
      <c r="O6" s="95" t="s">
        <v>213</v>
      </c>
      <c r="P6" s="95" t="s">
        <v>206</v>
      </c>
      <c r="Q6" s="95" t="s">
        <v>215</v>
      </c>
    </row>
    <row r="7">
      <c r="A7" s="77" t="s">
        <v>114</v>
      </c>
      <c r="B7" s="157" t="s">
        <v>148</v>
      </c>
      <c r="C7" s="157" t="s">
        <v>116</v>
      </c>
      <c r="D7" s="157" t="s">
        <v>1031</v>
      </c>
      <c r="E7" s="157" t="s">
        <v>128</v>
      </c>
      <c r="F7" s="157" t="s">
        <v>155</v>
      </c>
      <c r="G7" s="158" t="s">
        <v>117</v>
      </c>
      <c r="H7" s="158" t="s">
        <v>123</v>
      </c>
      <c r="I7" s="158" t="s">
        <v>118</v>
      </c>
      <c r="J7" s="158" t="s">
        <v>156</v>
      </c>
      <c r="K7" s="158" t="s">
        <v>152</v>
      </c>
      <c r="M7" s="16" t="s">
        <v>1153</v>
      </c>
      <c r="N7" s="95" t="s">
        <v>113</v>
      </c>
      <c r="O7" s="95" t="s">
        <v>118</v>
      </c>
      <c r="P7" s="95" t="s">
        <v>1576</v>
      </c>
      <c r="Q7" s="95" t="s">
        <v>160</v>
      </c>
    </row>
    <row r="8">
      <c r="A8" s="77" t="s">
        <v>68</v>
      </c>
      <c r="B8" s="157" t="s">
        <v>67</v>
      </c>
      <c r="C8" s="157" t="s">
        <v>69</v>
      </c>
      <c r="D8" s="157" t="s">
        <v>70</v>
      </c>
      <c r="E8" s="157" t="s">
        <v>1577</v>
      </c>
      <c r="F8" s="157" t="s">
        <v>112</v>
      </c>
      <c r="G8" s="158" t="s">
        <v>86</v>
      </c>
      <c r="H8" s="158" t="s">
        <v>108</v>
      </c>
      <c r="I8" s="158" t="s">
        <v>1578</v>
      </c>
      <c r="J8" s="158" t="s">
        <v>1198</v>
      </c>
      <c r="K8" s="158" t="s">
        <v>98</v>
      </c>
      <c r="M8" s="16" t="s">
        <v>1128</v>
      </c>
      <c r="N8" s="95" t="s">
        <v>86</v>
      </c>
      <c r="O8" s="95" t="s">
        <v>100</v>
      </c>
      <c r="P8" s="95" t="s">
        <v>108</v>
      </c>
      <c r="Q8" s="95" t="s">
        <v>1198</v>
      </c>
    </row>
    <row r="9">
      <c r="A9" s="81" t="s">
        <v>590</v>
      </c>
      <c r="B9" s="157" t="s">
        <v>611</v>
      </c>
      <c r="C9" s="157" t="s">
        <v>594</v>
      </c>
      <c r="D9" s="157" t="s">
        <v>613</v>
      </c>
      <c r="E9" s="157" t="s">
        <v>619</v>
      </c>
      <c r="F9" s="157" t="s">
        <v>647</v>
      </c>
      <c r="G9" s="158" t="s">
        <v>595</v>
      </c>
      <c r="H9" s="158" t="s">
        <v>599</v>
      </c>
      <c r="I9" s="158" t="s">
        <v>593</v>
      </c>
      <c r="J9" s="158" t="s">
        <v>598</v>
      </c>
      <c r="K9" s="158" t="s">
        <v>589</v>
      </c>
      <c r="M9" s="16" t="s">
        <v>1152</v>
      </c>
      <c r="N9" s="95" t="s">
        <v>618</v>
      </c>
      <c r="O9" s="95" t="s">
        <v>589</v>
      </c>
      <c r="P9" s="95" t="s">
        <v>622</v>
      </c>
      <c r="Q9" s="95" t="s">
        <v>598</v>
      </c>
    </row>
    <row r="10">
      <c r="A10" s="77" t="s">
        <v>481</v>
      </c>
      <c r="B10" s="157" t="s">
        <v>502</v>
      </c>
      <c r="C10" s="157" t="s">
        <v>510</v>
      </c>
      <c r="D10" s="157" t="s">
        <v>507</v>
      </c>
      <c r="E10" s="157" t="s">
        <v>493</v>
      </c>
      <c r="F10" s="157" t="s">
        <v>1579</v>
      </c>
      <c r="G10" s="157" t="s">
        <v>523</v>
      </c>
      <c r="H10" s="158" t="s">
        <v>480</v>
      </c>
      <c r="I10" s="158" t="s">
        <v>486</v>
      </c>
      <c r="J10" s="158" t="s">
        <v>485</v>
      </c>
      <c r="K10" s="158" t="s">
        <v>491</v>
      </c>
      <c r="M10" s="16" t="s">
        <v>1138</v>
      </c>
      <c r="N10" s="95" t="s">
        <v>529</v>
      </c>
      <c r="O10" s="95" t="s">
        <v>486</v>
      </c>
      <c r="P10" s="95" t="s">
        <v>522</v>
      </c>
      <c r="Q10" s="95" t="s">
        <v>526</v>
      </c>
    </row>
    <row r="11">
      <c r="A11" s="77" t="s">
        <v>981</v>
      </c>
      <c r="B11" s="157" t="s">
        <v>1580</v>
      </c>
      <c r="C11" s="157" t="s">
        <v>325</v>
      </c>
      <c r="D11" s="157" t="s">
        <v>1581</v>
      </c>
      <c r="E11" s="157" t="s">
        <v>355</v>
      </c>
      <c r="F11" s="157" t="s">
        <v>353</v>
      </c>
      <c r="G11" s="157" t="s">
        <v>356</v>
      </c>
      <c r="H11" s="158" t="s">
        <v>324</v>
      </c>
      <c r="I11" s="158" t="s">
        <v>330</v>
      </c>
      <c r="J11" s="158" t="s">
        <v>349</v>
      </c>
      <c r="K11" s="158" t="s">
        <v>323</v>
      </c>
      <c r="M11" s="16" t="s">
        <v>1126</v>
      </c>
      <c r="N11" s="95" t="s">
        <v>364</v>
      </c>
      <c r="O11" s="95" t="s">
        <v>324</v>
      </c>
      <c r="P11" s="95" t="s">
        <v>323</v>
      </c>
      <c r="Q11" s="95" t="s">
        <v>352</v>
      </c>
    </row>
    <row r="12">
      <c r="M12" s="16" t="s">
        <v>1542</v>
      </c>
      <c r="N12" s="95" t="s">
        <v>167</v>
      </c>
      <c r="O12" s="95" t="s">
        <v>162</v>
      </c>
      <c r="P12" s="95" t="s">
        <v>202</v>
      </c>
      <c r="Q12" s="95" t="s">
        <v>168</v>
      </c>
    </row>
    <row r="13">
      <c r="M13" s="16" t="s">
        <v>1582</v>
      </c>
      <c r="N13" s="94" t="s">
        <v>375</v>
      </c>
      <c r="O13" s="95" t="s">
        <v>1583</v>
      </c>
      <c r="P13" s="95" t="s">
        <v>410</v>
      </c>
      <c r="Q13" s="95" t="s">
        <v>377</v>
      </c>
    </row>
    <row r="15">
      <c r="A15" s="159" t="s">
        <v>1584</v>
      </c>
      <c r="F15" s="159" t="s">
        <v>1585</v>
      </c>
    </row>
    <row r="16">
      <c r="A16" s="27" t="s">
        <v>0</v>
      </c>
      <c r="B16" s="27" t="s">
        <v>5</v>
      </c>
      <c r="C16" s="27" t="s">
        <v>1586</v>
      </c>
      <c r="D16" s="27" t="s">
        <v>1587</v>
      </c>
      <c r="F16" s="27" t="s">
        <v>0</v>
      </c>
      <c r="G16" s="27" t="s">
        <v>5</v>
      </c>
      <c r="H16" s="27" t="s">
        <v>1586</v>
      </c>
      <c r="I16" s="27" t="s">
        <v>1587</v>
      </c>
      <c r="N16" s="16" t="s">
        <v>1149</v>
      </c>
      <c r="O16" s="16" t="s">
        <v>1150</v>
      </c>
      <c r="P16" s="16" t="s">
        <v>1569</v>
      </c>
      <c r="Q16" s="16" t="s">
        <v>1127</v>
      </c>
    </row>
    <row r="17">
      <c r="A17" s="160" t="s">
        <v>375</v>
      </c>
      <c r="B17" s="161">
        <v>1.51E7</v>
      </c>
      <c r="C17" s="162">
        <v>3.0</v>
      </c>
      <c r="D17" s="160" t="s">
        <v>372</v>
      </c>
      <c r="F17" s="160" t="s">
        <v>162</v>
      </c>
      <c r="G17" s="163">
        <v>3.3E7</v>
      </c>
      <c r="H17" s="160">
        <v>5.0</v>
      </c>
      <c r="I17" s="160" t="s">
        <v>163</v>
      </c>
      <c r="M17" s="16">
        <v>1.0</v>
      </c>
      <c r="N17" s="94" t="s">
        <v>375</v>
      </c>
      <c r="O17" s="95" t="s">
        <v>162</v>
      </c>
      <c r="P17" s="95" t="s">
        <v>159</v>
      </c>
      <c r="Q17" s="95" t="s">
        <v>563</v>
      </c>
      <c r="R17" s="7" t="s">
        <v>1162</v>
      </c>
    </row>
    <row r="18">
      <c r="A18" s="164" t="s">
        <v>230</v>
      </c>
      <c r="B18" s="165" t="s">
        <v>35</v>
      </c>
      <c r="C18" s="164" t="s">
        <v>35</v>
      </c>
      <c r="D18" s="164" t="s">
        <v>204</v>
      </c>
      <c r="F18" s="164" t="s">
        <v>10</v>
      </c>
      <c r="G18" s="166">
        <f>33100000*1.2</f>
        <v>39720000</v>
      </c>
      <c r="H18" s="164">
        <v>5.0</v>
      </c>
      <c r="I18" s="164" t="s">
        <v>11</v>
      </c>
      <c r="M18" s="16">
        <v>2.0</v>
      </c>
      <c r="N18" s="95" t="s">
        <v>230</v>
      </c>
      <c r="O18" s="95" t="s">
        <v>10</v>
      </c>
      <c r="P18" s="95" t="s">
        <v>286</v>
      </c>
      <c r="Q18" s="95" t="s">
        <v>526</v>
      </c>
      <c r="R18" s="7" t="s">
        <v>1167</v>
      </c>
    </row>
    <row r="19">
      <c r="A19" s="160" t="s">
        <v>167</v>
      </c>
      <c r="B19" s="167">
        <v>9400000.0</v>
      </c>
      <c r="C19" s="160">
        <v>4.0</v>
      </c>
      <c r="D19" s="160" t="s">
        <v>163</v>
      </c>
      <c r="F19" s="164" t="s">
        <v>1571</v>
      </c>
      <c r="G19" s="166">
        <v>2.04E7</v>
      </c>
      <c r="H19" s="164">
        <v>4.0</v>
      </c>
      <c r="I19" s="164" t="s">
        <v>957</v>
      </c>
      <c r="M19" s="16">
        <v>3.0</v>
      </c>
      <c r="N19" s="95" t="s">
        <v>167</v>
      </c>
      <c r="O19" s="95" t="s">
        <v>1571</v>
      </c>
      <c r="P19" s="95" t="s">
        <v>206</v>
      </c>
      <c r="Q19" s="95" t="s">
        <v>1198</v>
      </c>
      <c r="R19" s="7" t="s">
        <v>1162</v>
      </c>
    </row>
    <row r="20">
      <c r="A20" s="160" t="s">
        <v>565</v>
      </c>
      <c r="B20" s="167" t="s">
        <v>35</v>
      </c>
      <c r="C20" s="160" t="s">
        <v>35</v>
      </c>
      <c r="D20" s="160" t="s">
        <v>957</v>
      </c>
      <c r="F20" s="164" t="s">
        <v>486</v>
      </c>
      <c r="G20" s="166">
        <v>1.5E7</v>
      </c>
      <c r="H20" s="164">
        <v>4.0</v>
      </c>
      <c r="I20" s="164" t="s">
        <v>481</v>
      </c>
      <c r="M20" s="16">
        <v>4.0</v>
      </c>
      <c r="N20" s="95" t="s">
        <v>565</v>
      </c>
      <c r="O20" s="95" t="s">
        <v>486</v>
      </c>
      <c r="P20" s="95" t="s">
        <v>420</v>
      </c>
      <c r="Q20" s="95" t="s">
        <v>598</v>
      </c>
      <c r="R20" s="7" t="s">
        <v>1167</v>
      </c>
    </row>
    <row r="21">
      <c r="A21" s="164" t="s">
        <v>265</v>
      </c>
      <c r="B21" s="165">
        <v>1.884E7</v>
      </c>
      <c r="C21" s="164">
        <v>4.0</v>
      </c>
      <c r="D21" s="164" t="s">
        <v>264</v>
      </c>
      <c r="F21" s="164" t="s">
        <v>213</v>
      </c>
      <c r="G21" s="166">
        <v>7200000.0</v>
      </c>
      <c r="H21" s="164">
        <v>3.0</v>
      </c>
      <c r="I21" s="164" t="s">
        <v>204</v>
      </c>
      <c r="M21" s="16">
        <v>5.0</v>
      </c>
      <c r="N21" s="95" t="s">
        <v>265</v>
      </c>
      <c r="O21" s="95" t="s">
        <v>213</v>
      </c>
      <c r="P21" s="95" t="s">
        <v>323</v>
      </c>
      <c r="Q21" s="95" t="s">
        <v>1573</v>
      </c>
      <c r="R21" s="7" t="s">
        <v>1162</v>
      </c>
    </row>
    <row r="22">
      <c r="A22" s="160" t="s">
        <v>618</v>
      </c>
      <c r="B22" s="167" t="s">
        <v>35</v>
      </c>
      <c r="C22" s="160" t="s">
        <v>35</v>
      </c>
      <c r="D22" s="160" t="s">
        <v>590</v>
      </c>
      <c r="F22" s="164" t="s">
        <v>324</v>
      </c>
      <c r="G22" s="166">
        <v>1.752E7</v>
      </c>
      <c r="H22" s="164">
        <v>5.0</v>
      </c>
      <c r="I22" s="164" t="s">
        <v>981</v>
      </c>
      <c r="M22" s="16">
        <v>6.0</v>
      </c>
      <c r="N22" s="95" t="s">
        <v>618</v>
      </c>
      <c r="O22" s="95" t="s">
        <v>324</v>
      </c>
      <c r="P22" s="95" t="s">
        <v>410</v>
      </c>
      <c r="Q22" s="95" t="s">
        <v>377</v>
      </c>
      <c r="R22" s="7" t="s">
        <v>1167</v>
      </c>
    </row>
    <row r="23">
      <c r="A23" s="160" t="s">
        <v>529</v>
      </c>
      <c r="B23" s="167" t="s">
        <v>35</v>
      </c>
      <c r="C23" s="160" t="s">
        <v>35</v>
      </c>
      <c r="D23" s="160" t="s">
        <v>481</v>
      </c>
      <c r="F23" s="164" t="s">
        <v>273</v>
      </c>
      <c r="G23" s="166">
        <v>6840000.0</v>
      </c>
      <c r="H23" s="164">
        <v>3.0</v>
      </c>
      <c r="I23" s="164" t="s">
        <v>264</v>
      </c>
      <c r="M23" s="16">
        <v>7.0</v>
      </c>
      <c r="N23" s="95" t="s">
        <v>529</v>
      </c>
      <c r="O23" s="95" t="s">
        <v>1588</v>
      </c>
      <c r="P23" s="95" t="s">
        <v>1574</v>
      </c>
      <c r="Q23" s="95" t="s">
        <v>48</v>
      </c>
      <c r="R23" s="7" t="s">
        <v>1162</v>
      </c>
    </row>
    <row r="24">
      <c r="A24" s="164" t="s">
        <v>39</v>
      </c>
      <c r="B24" s="165" t="s">
        <v>35</v>
      </c>
      <c r="C24" s="164" t="s">
        <v>35</v>
      </c>
      <c r="D24" s="164" t="s">
        <v>11</v>
      </c>
      <c r="F24" s="160" t="s">
        <v>452</v>
      </c>
      <c r="G24" s="163" t="s">
        <v>35</v>
      </c>
      <c r="H24" s="160" t="s">
        <v>35</v>
      </c>
      <c r="I24" s="160" t="s">
        <v>417</v>
      </c>
      <c r="M24" s="16">
        <v>8.0</v>
      </c>
      <c r="N24" s="95" t="s">
        <v>39</v>
      </c>
      <c r="O24" s="95" t="s">
        <v>452</v>
      </c>
      <c r="P24" s="95" t="s">
        <v>108</v>
      </c>
      <c r="Q24" s="95" t="s">
        <v>160</v>
      </c>
      <c r="R24" s="7" t="s">
        <v>1167</v>
      </c>
    </row>
    <row r="25">
      <c r="A25" s="160" t="s">
        <v>113</v>
      </c>
      <c r="B25" s="167">
        <v>2.51E7</v>
      </c>
      <c r="C25" s="160">
        <v>5.0</v>
      </c>
      <c r="D25" s="160" t="s">
        <v>114</v>
      </c>
      <c r="F25" s="164" t="s">
        <v>589</v>
      </c>
      <c r="G25" s="166">
        <v>2.952E7</v>
      </c>
      <c r="H25" s="164">
        <v>5.0</v>
      </c>
      <c r="I25" s="164" t="s">
        <v>590</v>
      </c>
      <c r="M25" s="16">
        <v>9.0</v>
      </c>
      <c r="N25" s="95" t="s">
        <v>113</v>
      </c>
      <c r="O25" s="95" t="s">
        <v>589</v>
      </c>
      <c r="P25" s="95" t="s">
        <v>202</v>
      </c>
      <c r="Q25" s="95" t="s">
        <v>215</v>
      </c>
      <c r="R25" s="7" t="s">
        <v>1162</v>
      </c>
    </row>
    <row r="26">
      <c r="A26" s="164" t="s">
        <v>86</v>
      </c>
      <c r="B26" s="165">
        <v>3360000.0</v>
      </c>
      <c r="C26" s="164">
        <v>2.0</v>
      </c>
      <c r="D26" s="164" t="s">
        <v>68</v>
      </c>
      <c r="F26" s="164" t="s">
        <v>118</v>
      </c>
      <c r="G26" s="166">
        <v>9480000.0</v>
      </c>
      <c r="H26" s="164">
        <v>3.0</v>
      </c>
      <c r="I26" s="164" t="s">
        <v>114</v>
      </c>
      <c r="M26" s="16">
        <v>10.0</v>
      </c>
      <c r="N26" s="95" t="s">
        <v>86</v>
      </c>
      <c r="O26" s="95" t="s">
        <v>118</v>
      </c>
      <c r="P26" s="95" t="s">
        <v>622</v>
      </c>
      <c r="Q26" s="95" t="s">
        <v>274</v>
      </c>
      <c r="R26" s="7" t="s">
        <v>1167</v>
      </c>
    </row>
    <row r="27">
      <c r="A27" s="160" t="s">
        <v>364</v>
      </c>
      <c r="B27" s="167" t="s">
        <v>35</v>
      </c>
      <c r="C27" s="160" t="s">
        <v>35</v>
      </c>
      <c r="D27" s="160" t="s">
        <v>981</v>
      </c>
      <c r="F27" s="160" t="s">
        <v>100</v>
      </c>
      <c r="G27" s="160" t="s">
        <v>35</v>
      </c>
      <c r="H27" s="160" t="s">
        <v>35</v>
      </c>
      <c r="I27" s="160" t="s">
        <v>68</v>
      </c>
      <c r="M27" s="16">
        <v>11.0</v>
      </c>
      <c r="N27" s="95" t="s">
        <v>364</v>
      </c>
      <c r="O27" s="95" t="s">
        <v>100</v>
      </c>
      <c r="P27" s="95" t="s">
        <v>522</v>
      </c>
      <c r="Q27" s="95" t="s">
        <v>168</v>
      </c>
      <c r="R27" s="7" t="s">
        <v>1162</v>
      </c>
    </row>
    <row r="28">
      <c r="A28" s="160" t="s">
        <v>1589</v>
      </c>
      <c r="B28" s="167" t="s">
        <v>35</v>
      </c>
      <c r="C28" s="160" t="s">
        <v>35</v>
      </c>
      <c r="D28" s="160" t="s">
        <v>417</v>
      </c>
      <c r="F28" s="160" t="s">
        <v>1583</v>
      </c>
      <c r="G28" s="160" t="s">
        <v>35</v>
      </c>
      <c r="H28" s="160" t="s">
        <v>35</v>
      </c>
      <c r="I28" s="160" t="s">
        <v>372</v>
      </c>
      <c r="M28" s="16">
        <v>12.0</v>
      </c>
      <c r="N28" s="95" t="s">
        <v>1589</v>
      </c>
      <c r="O28" s="95" t="s">
        <v>1583</v>
      </c>
      <c r="P28" s="95" t="s">
        <v>1572</v>
      </c>
      <c r="Q28" s="95" t="s">
        <v>352</v>
      </c>
      <c r="R28" s="7" t="s">
        <v>1167</v>
      </c>
    </row>
    <row r="30">
      <c r="A30" s="159" t="s">
        <v>1590</v>
      </c>
      <c r="F30" s="159" t="s">
        <v>1591</v>
      </c>
    </row>
    <row r="31">
      <c r="A31" s="27" t="s">
        <v>0</v>
      </c>
      <c r="B31" s="27" t="s">
        <v>5</v>
      </c>
      <c r="C31" s="27" t="s">
        <v>1586</v>
      </c>
      <c r="D31" s="27" t="s">
        <v>1587</v>
      </c>
      <c r="F31" s="27" t="s">
        <v>0</v>
      </c>
      <c r="G31" s="27" t="s">
        <v>5</v>
      </c>
      <c r="H31" s="27" t="s">
        <v>1586</v>
      </c>
      <c r="I31" s="27" t="s">
        <v>1587</v>
      </c>
    </row>
    <row r="32">
      <c r="A32" s="160" t="s">
        <v>1576</v>
      </c>
      <c r="B32" s="163" t="s">
        <v>35</v>
      </c>
      <c r="C32" s="160" t="s">
        <v>35</v>
      </c>
      <c r="D32" s="160" t="s">
        <v>114</v>
      </c>
      <c r="F32" s="160" t="s">
        <v>563</v>
      </c>
      <c r="G32" s="163" t="s">
        <v>35</v>
      </c>
      <c r="H32" s="160" t="s">
        <v>35</v>
      </c>
      <c r="I32" s="160" t="s">
        <v>957</v>
      </c>
    </row>
    <row r="33">
      <c r="A33" s="164" t="s">
        <v>286</v>
      </c>
      <c r="B33" s="166">
        <v>2400000.0</v>
      </c>
      <c r="C33" s="164">
        <v>2.0</v>
      </c>
      <c r="D33" s="164" t="s">
        <v>264</v>
      </c>
      <c r="F33" s="160" t="s">
        <v>526</v>
      </c>
      <c r="G33" s="163" t="s">
        <v>35</v>
      </c>
      <c r="H33" s="160" t="s">
        <v>35</v>
      </c>
      <c r="I33" s="160" t="s">
        <v>481</v>
      </c>
    </row>
    <row r="34">
      <c r="A34" s="164" t="s">
        <v>206</v>
      </c>
      <c r="B34" s="166">
        <v>1.992E7</v>
      </c>
      <c r="C34" s="164">
        <v>3.0</v>
      </c>
      <c r="D34" s="164" t="s">
        <v>204</v>
      </c>
      <c r="F34" s="164" t="s">
        <v>1198</v>
      </c>
      <c r="G34" s="166">
        <v>6000000.0</v>
      </c>
      <c r="H34" s="164">
        <v>2.0</v>
      </c>
      <c r="I34" s="164" t="s">
        <v>68</v>
      </c>
    </row>
    <row r="35">
      <c r="A35" s="164" t="s">
        <v>420</v>
      </c>
      <c r="B35" s="166">
        <v>1.656E7</v>
      </c>
      <c r="C35" s="164">
        <v>5.0</v>
      </c>
      <c r="D35" s="164" t="s">
        <v>417</v>
      </c>
      <c r="F35" s="164" t="s">
        <v>598</v>
      </c>
      <c r="G35" s="166">
        <v>6360000.0</v>
      </c>
      <c r="H35" s="164">
        <v>3.0</v>
      </c>
      <c r="I35" s="164" t="s">
        <v>590</v>
      </c>
    </row>
    <row r="36">
      <c r="A36" s="164" t="s">
        <v>323</v>
      </c>
      <c r="B36" s="166">
        <v>2.208E7</v>
      </c>
      <c r="C36" s="164">
        <v>4.0</v>
      </c>
      <c r="D36" s="164" t="s">
        <v>981</v>
      </c>
      <c r="F36" s="160" t="s">
        <v>1573</v>
      </c>
      <c r="G36" s="163" t="s">
        <v>35</v>
      </c>
      <c r="H36" s="160" t="s">
        <v>35</v>
      </c>
      <c r="I36" s="160" t="s">
        <v>417</v>
      </c>
    </row>
    <row r="37">
      <c r="A37" s="160" t="s">
        <v>410</v>
      </c>
      <c r="B37" s="163" t="s">
        <v>35</v>
      </c>
      <c r="C37" s="160" t="s">
        <v>35</v>
      </c>
      <c r="D37" s="160" t="s">
        <v>372</v>
      </c>
      <c r="F37" s="160" t="s">
        <v>377</v>
      </c>
      <c r="G37" s="163">
        <v>1.05E7</v>
      </c>
      <c r="H37" s="160">
        <v>5.0</v>
      </c>
      <c r="I37" s="160" t="s">
        <v>372</v>
      </c>
    </row>
    <row r="38">
      <c r="A38" s="164" t="s">
        <v>1574</v>
      </c>
      <c r="B38" s="166">
        <v>2400000.0</v>
      </c>
      <c r="C38" s="164">
        <v>4.0</v>
      </c>
      <c r="D38" s="164" t="s">
        <v>11</v>
      </c>
      <c r="F38" s="160" t="s">
        <v>48</v>
      </c>
      <c r="G38" s="163" t="s">
        <v>35</v>
      </c>
      <c r="H38" s="160" t="s">
        <v>35</v>
      </c>
      <c r="I38" s="160" t="s">
        <v>11</v>
      </c>
    </row>
    <row r="39">
      <c r="A39" s="164" t="s">
        <v>108</v>
      </c>
      <c r="B39" s="166" t="s">
        <v>35</v>
      </c>
      <c r="C39" s="164" t="s">
        <v>35</v>
      </c>
      <c r="D39" s="164" t="s">
        <v>68</v>
      </c>
      <c r="F39" s="160" t="s">
        <v>160</v>
      </c>
      <c r="G39" s="163" t="s">
        <v>35</v>
      </c>
      <c r="H39" s="160" t="s">
        <v>35</v>
      </c>
      <c r="I39" s="160" t="s">
        <v>114</v>
      </c>
    </row>
    <row r="40">
      <c r="A40" s="160" t="s">
        <v>202</v>
      </c>
      <c r="B40" s="163" t="s">
        <v>35</v>
      </c>
      <c r="C40" s="160" t="s">
        <v>35</v>
      </c>
      <c r="D40" s="160" t="s">
        <v>163</v>
      </c>
      <c r="F40" s="160" t="s">
        <v>215</v>
      </c>
      <c r="G40" s="163">
        <v>5000000.0</v>
      </c>
      <c r="H40" s="160">
        <v>2.0</v>
      </c>
      <c r="I40" s="160" t="s">
        <v>204</v>
      </c>
    </row>
    <row r="41">
      <c r="A41" s="160" t="s">
        <v>622</v>
      </c>
      <c r="B41" s="163" t="s">
        <v>35</v>
      </c>
      <c r="C41" s="160" t="s">
        <v>35</v>
      </c>
      <c r="D41" s="160" t="s">
        <v>590</v>
      </c>
      <c r="F41" s="164" t="s">
        <v>274</v>
      </c>
      <c r="G41" s="166">
        <v>6600000.0</v>
      </c>
      <c r="H41" s="164">
        <v>5.0</v>
      </c>
      <c r="I41" s="164" t="s">
        <v>264</v>
      </c>
    </row>
    <row r="42">
      <c r="A42" s="160" t="s">
        <v>522</v>
      </c>
      <c r="B42" s="160" t="s">
        <v>35</v>
      </c>
      <c r="C42" s="160" t="s">
        <v>35</v>
      </c>
      <c r="D42" s="160" t="s">
        <v>481</v>
      </c>
      <c r="F42" s="160" t="s">
        <v>168</v>
      </c>
      <c r="G42" s="163">
        <v>7100000.0</v>
      </c>
      <c r="H42" s="160">
        <v>3.0</v>
      </c>
      <c r="I42" s="160" t="s">
        <v>163</v>
      </c>
    </row>
    <row r="43">
      <c r="A43" s="160" t="s">
        <v>1572</v>
      </c>
      <c r="B43" s="163" t="s">
        <v>35</v>
      </c>
      <c r="C43" s="160" t="s">
        <v>35</v>
      </c>
      <c r="D43" s="160" t="s">
        <v>957</v>
      </c>
      <c r="F43" s="160" t="s">
        <v>1592</v>
      </c>
      <c r="G43" s="163" t="s">
        <v>35</v>
      </c>
      <c r="H43" s="160" t="s">
        <v>35</v>
      </c>
      <c r="I43" s="160" t="s">
        <v>981</v>
      </c>
    </row>
  </sheetData>
  <mergeCells count="4">
    <mergeCell ref="A15:D15"/>
    <mergeCell ref="F15:I15"/>
    <mergeCell ref="A30:D30"/>
    <mergeCell ref="F30:I30"/>
  </mergeCells>
  <conditionalFormatting sqref="M2:Q13">
    <cfRule type="containsBlanks" dxfId="3" priority="1">
      <formula>LEN(TRIM(M2))=0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2" max="3" width="15.63"/>
    <col customWidth="1" min="4" max="4" width="16.5"/>
    <col customWidth="1" min="5" max="7" width="15.63"/>
    <col customWidth="1" min="8" max="8" width="17.0"/>
    <col customWidth="1" min="9" max="11" width="15.63"/>
    <col customWidth="1" min="12" max="12" width="22.75"/>
    <col customWidth="1" min="13" max="13" width="15.63"/>
  </cols>
  <sheetData>
    <row r="1">
      <c r="B1" s="98" t="s">
        <v>1148</v>
      </c>
    </row>
    <row r="2">
      <c r="B2" s="11" t="s">
        <v>1130</v>
      </c>
      <c r="C2" s="11" t="s">
        <v>1138</v>
      </c>
      <c r="D2" s="11" t="s">
        <v>1542</v>
      </c>
      <c r="E2" s="11" t="s">
        <v>1544</v>
      </c>
      <c r="F2" s="11" t="s">
        <v>1543</v>
      </c>
      <c r="G2" s="11" t="s">
        <v>1593</v>
      </c>
      <c r="H2" s="11" t="s">
        <v>1582</v>
      </c>
      <c r="I2" s="11" t="s">
        <v>1153</v>
      </c>
      <c r="J2" s="11" t="s">
        <v>1594</v>
      </c>
      <c r="K2" s="11" t="s">
        <v>1128</v>
      </c>
      <c r="L2" s="11" t="s">
        <v>1154</v>
      </c>
      <c r="M2" s="11" t="s">
        <v>1156</v>
      </c>
    </row>
    <row r="3">
      <c r="A3" s="11">
        <v>1.0</v>
      </c>
      <c r="B3" s="94" t="s">
        <v>40</v>
      </c>
      <c r="C3" s="94" t="s">
        <v>502</v>
      </c>
      <c r="D3" s="94" t="s">
        <v>505</v>
      </c>
      <c r="E3" s="94" t="s">
        <v>1595</v>
      </c>
      <c r="F3" s="94" t="s">
        <v>1570</v>
      </c>
      <c r="G3" s="94" t="s">
        <v>1206</v>
      </c>
      <c r="H3" s="94" t="s">
        <v>1205</v>
      </c>
      <c r="I3" s="94" t="s">
        <v>148</v>
      </c>
      <c r="J3" s="94" t="s">
        <v>252</v>
      </c>
      <c r="K3" s="94" t="s">
        <v>98</v>
      </c>
      <c r="L3" s="94" t="s">
        <v>1596</v>
      </c>
      <c r="M3" s="94" t="s">
        <v>438</v>
      </c>
      <c r="N3" s="7" t="s">
        <v>1162</v>
      </c>
    </row>
    <row r="4">
      <c r="A4" s="11">
        <v>2.0</v>
      </c>
      <c r="B4" s="94" t="s">
        <v>46</v>
      </c>
      <c r="C4" s="94" t="s">
        <v>510</v>
      </c>
      <c r="D4" s="94" t="s">
        <v>1597</v>
      </c>
      <c r="E4" s="94" t="s">
        <v>340</v>
      </c>
      <c r="F4" s="94" t="s">
        <v>1598</v>
      </c>
      <c r="G4" s="94" t="s">
        <v>1599</v>
      </c>
      <c r="H4" s="94" t="s">
        <v>403</v>
      </c>
      <c r="I4" s="94" t="s">
        <v>664</v>
      </c>
      <c r="J4" s="94" t="s">
        <v>1555</v>
      </c>
      <c r="K4" s="94" t="s">
        <v>1600</v>
      </c>
      <c r="L4" s="94" t="s">
        <v>268</v>
      </c>
      <c r="M4" s="94" t="s">
        <v>1601</v>
      </c>
      <c r="N4" s="7" t="s">
        <v>1167</v>
      </c>
    </row>
    <row r="5">
      <c r="A5" s="11">
        <v>3.0</v>
      </c>
      <c r="B5" s="94" t="s">
        <v>1602</v>
      </c>
      <c r="C5" s="94" t="s">
        <v>498</v>
      </c>
      <c r="D5" s="94" t="s">
        <v>637</v>
      </c>
      <c r="E5" s="94" t="s">
        <v>343</v>
      </c>
      <c r="F5" s="94" t="s">
        <v>401</v>
      </c>
      <c r="G5" s="94" t="s">
        <v>289</v>
      </c>
      <c r="H5" s="94" t="s">
        <v>407</v>
      </c>
      <c r="I5" s="94" t="s">
        <v>1603</v>
      </c>
      <c r="J5" s="94" t="s">
        <v>1037</v>
      </c>
      <c r="K5" s="94" t="s">
        <v>108</v>
      </c>
      <c r="L5" s="94" t="s">
        <v>291</v>
      </c>
      <c r="M5" s="94" t="s">
        <v>128</v>
      </c>
      <c r="N5" s="7" t="s">
        <v>1162</v>
      </c>
    </row>
    <row r="6">
      <c r="A6" s="11">
        <v>4.0</v>
      </c>
      <c r="B6" s="94" t="s">
        <v>61</v>
      </c>
      <c r="C6" s="94" t="s">
        <v>1579</v>
      </c>
      <c r="D6" s="94" t="s">
        <v>686</v>
      </c>
      <c r="E6" s="94" t="s">
        <v>1581</v>
      </c>
      <c r="F6" s="94" t="s">
        <v>586</v>
      </c>
      <c r="G6" s="94" t="s">
        <v>1091</v>
      </c>
      <c r="H6" s="94" t="s">
        <v>1583</v>
      </c>
      <c r="I6" s="94" t="s">
        <v>1198</v>
      </c>
      <c r="J6" s="94" t="s">
        <v>833</v>
      </c>
      <c r="K6" s="94" t="s">
        <v>1604</v>
      </c>
      <c r="L6" s="94" t="s">
        <v>311</v>
      </c>
      <c r="M6" s="94" t="s">
        <v>1571</v>
      </c>
      <c r="N6" s="7" t="s">
        <v>1167</v>
      </c>
    </row>
    <row r="7">
      <c r="A7" s="11">
        <v>5.0</v>
      </c>
      <c r="B7" s="94" t="s">
        <v>62</v>
      </c>
      <c r="C7" s="94" t="s">
        <v>508</v>
      </c>
      <c r="D7" s="94" t="s">
        <v>184</v>
      </c>
      <c r="E7" s="94" t="s">
        <v>1605</v>
      </c>
      <c r="F7" s="94" t="s">
        <v>1606</v>
      </c>
      <c r="G7" s="94" t="s">
        <v>1607</v>
      </c>
      <c r="H7" s="94" t="s">
        <v>1608</v>
      </c>
      <c r="I7" s="94" t="s">
        <v>1031</v>
      </c>
      <c r="J7" s="94" t="s">
        <v>235</v>
      </c>
      <c r="K7" s="94" t="s">
        <v>1609</v>
      </c>
      <c r="L7" s="94" t="s">
        <v>1196</v>
      </c>
      <c r="M7" s="94" t="s">
        <v>439</v>
      </c>
      <c r="N7" s="7" t="s">
        <v>1162</v>
      </c>
    </row>
    <row r="8">
      <c r="A8" s="11">
        <v>6.0</v>
      </c>
      <c r="B8" s="94" t="s">
        <v>850</v>
      </c>
      <c r="C8" s="94" t="s">
        <v>507</v>
      </c>
      <c r="D8" s="94" t="s">
        <v>692</v>
      </c>
      <c r="E8" s="94" t="s">
        <v>355</v>
      </c>
      <c r="F8" s="94" t="s">
        <v>943</v>
      </c>
      <c r="G8" s="94" t="s">
        <v>1329</v>
      </c>
      <c r="H8" s="94" t="s">
        <v>392</v>
      </c>
      <c r="I8" s="94" t="s">
        <v>1197</v>
      </c>
      <c r="J8" s="94" t="s">
        <v>249</v>
      </c>
      <c r="K8" s="94" t="s">
        <v>100</v>
      </c>
      <c r="L8" s="94" t="s">
        <v>293</v>
      </c>
      <c r="M8" s="94" t="s">
        <v>1610</v>
      </c>
      <c r="N8" s="7" t="s">
        <v>1167</v>
      </c>
    </row>
    <row r="9">
      <c r="A9" s="11">
        <v>7.0</v>
      </c>
      <c r="B9" s="94" t="s">
        <v>45</v>
      </c>
      <c r="C9" s="94" t="s">
        <v>513</v>
      </c>
      <c r="D9" s="94" t="s">
        <v>202</v>
      </c>
      <c r="E9" s="94" t="s">
        <v>354</v>
      </c>
      <c r="F9" s="94" t="s">
        <v>624</v>
      </c>
      <c r="G9" s="94" t="s">
        <v>613</v>
      </c>
      <c r="H9" s="94" t="s">
        <v>1611</v>
      </c>
      <c r="I9" s="94" t="s">
        <v>707</v>
      </c>
      <c r="J9" s="94" t="s">
        <v>475</v>
      </c>
      <c r="K9" s="94" t="s">
        <v>95</v>
      </c>
      <c r="L9" s="94" t="s">
        <v>762</v>
      </c>
      <c r="M9" s="94" t="s">
        <v>1612</v>
      </c>
      <c r="N9" s="7" t="s">
        <v>1162</v>
      </c>
    </row>
    <row r="10">
      <c r="A10" s="11">
        <v>8.0</v>
      </c>
      <c r="B10" s="94" t="s">
        <v>36</v>
      </c>
      <c r="C10" s="94" t="s">
        <v>1613</v>
      </c>
      <c r="D10" s="94" t="s">
        <v>444</v>
      </c>
      <c r="E10" s="94" t="s">
        <v>339</v>
      </c>
      <c r="F10" s="94" t="s">
        <v>1614</v>
      </c>
      <c r="G10" s="94" t="s">
        <v>641</v>
      </c>
      <c r="H10" s="94" t="s">
        <v>409</v>
      </c>
      <c r="I10" s="94" t="s">
        <v>890</v>
      </c>
      <c r="J10" s="94" t="s">
        <v>233</v>
      </c>
      <c r="K10" s="94" t="s">
        <v>1577</v>
      </c>
      <c r="L10" s="94" t="s">
        <v>286</v>
      </c>
      <c r="M10" s="94" t="s">
        <v>437</v>
      </c>
      <c r="N10" s="7" t="s">
        <v>1167</v>
      </c>
    </row>
    <row r="11">
      <c r="A11" s="11">
        <v>9.0</v>
      </c>
      <c r="B11" s="94" t="s">
        <v>779</v>
      </c>
      <c r="C11" s="94" t="s">
        <v>526</v>
      </c>
      <c r="D11" s="94" t="s">
        <v>744</v>
      </c>
      <c r="E11" s="94" t="s">
        <v>352</v>
      </c>
      <c r="F11" s="94" t="s">
        <v>581</v>
      </c>
      <c r="G11" s="94" t="s">
        <v>614</v>
      </c>
      <c r="H11" s="94" t="s">
        <v>415</v>
      </c>
      <c r="I11" s="94" t="s">
        <v>181</v>
      </c>
      <c r="J11" s="94" t="s">
        <v>262</v>
      </c>
      <c r="K11" s="94" t="s">
        <v>1615</v>
      </c>
      <c r="L11" s="94" t="s">
        <v>296</v>
      </c>
      <c r="M11" s="94" t="s">
        <v>478</v>
      </c>
      <c r="N11" s="7" t="s">
        <v>1162</v>
      </c>
    </row>
    <row r="12">
      <c r="A12" s="11">
        <v>10.0</v>
      </c>
      <c r="B12" s="94" t="s">
        <v>47</v>
      </c>
      <c r="C12" s="94" t="s">
        <v>528</v>
      </c>
      <c r="D12" s="94" t="s">
        <v>303</v>
      </c>
      <c r="E12" s="94" t="s">
        <v>1616</v>
      </c>
      <c r="F12" s="94" t="s">
        <v>770</v>
      </c>
      <c r="G12" s="94" t="s">
        <v>611</v>
      </c>
      <c r="H12" s="94" t="s">
        <v>413</v>
      </c>
      <c r="I12" s="94" t="s">
        <v>144</v>
      </c>
      <c r="J12" s="94" t="s">
        <v>931</v>
      </c>
      <c r="K12" s="94" t="s">
        <v>97</v>
      </c>
      <c r="L12" s="94" t="s">
        <v>1617</v>
      </c>
      <c r="M12" s="94" t="s">
        <v>448</v>
      </c>
      <c r="N12" s="7" t="s">
        <v>1167</v>
      </c>
    </row>
    <row r="13">
      <c r="A13" s="11">
        <v>11.0</v>
      </c>
      <c r="B13" s="94" t="s">
        <v>930</v>
      </c>
      <c r="C13" s="94" t="s">
        <v>530</v>
      </c>
      <c r="D13" s="94" t="s">
        <v>217</v>
      </c>
      <c r="E13" s="94" t="s">
        <v>368</v>
      </c>
      <c r="F13" s="94" t="s">
        <v>474</v>
      </c>
      <c r="G13" s="94" t="s">
        <v>576</v>
      </c>
      <c r="H13" s="94" t="s">
        <v>398</v>
      </c>
      <c r="I13" s="94" t="s">
        <v>153</v>
      </c>
      <c r="J13" s="94" t="s">
        <v>1618</v>
      </c>
      <c r="K13" s="94" t="s">
        <v>89</v>
      </c>
      <c r="L13" s="94" t="s">
        <v>57</v>
      </c>
      <c r="M13" s="94" t="s">
        <v>1619</v>
      </c>
      <c r="N13" s="7" t="s">
        <v>1162</v>
      </c>
    </row>
    <row r="14">
      <c r="A14" s="11">
        <v>12.0</v>
      </c>
      <c r="B14" s="94" t="s">
        <v>64</v>
      </c>
      <c r="C14" s="94" t="s">
        <v>1620</v>
      </c>
      <c r="D14" s="94" t="s">
        <v>789</v>
      </c>
      <c r="E14" s="94" t="s">
        <v>350</v>
      </c>
      <c r="F14" s="94" t="s">
        <v>572</v>
      </c>
      <c r="G14" s="94" t="s">
        <v>748</v>
      </c>
      <c r="H14" s="94" t="s">
        <v>393</v>
      </c>
      <c r="I14" s="94" t="s">
        <v>139</v>
      </c>
      <c r="J14" s="94" t="s">
        <v>795</v>
      </c>
      <c r="K14" s="94" t="s">
        <v>90</v>
      </c>
      <c r="L14" s="94" t="s">
        <v>771</v>
      </c>
      <c r="M14" s="94" t="s">
        <v>447</v>
      </c>
      <c r="N14" s="7" t="s">
        <v>1167</v>
      </c>
    </row>
    <row r="15">
      <c r="A15" s="11">
        <v>13.0</v>
      </c>
      <c r="B15" s="94" t="s">
        <v>1621</v>
      </c>
      <c r="C15" s="94" t="s">
        <v>1622</v>
      </c>
      <c r="D15" s="94" t="s">
        <v>935</v>
      </c>
      <c r="E15" s="94" t="s">
        <v>1623</v>
      </c>
      <c r="F15" s="94" t="s">
        <v>37</v>
      </c>
      <c r="G15" s="94" t="s">
        <v>648</v>
      </c>
      <c r="H15" s="94" t="s">
        <v>408</v>
      </c>
      <c r="I15" s="94" t="s">
        <v>137</v>
      </c>
      <c r="J15" s="94" t="s">
        <v>876</v>
      </c>
      <c r="K15" s="94" t="s">
        <v>91</v>
      </c>
      <c r="L15" s="94" t="s">
        <v>751</v>
      </c>
      <c r="M15" s="94" t="s">
        <v>1624</v>
      </c>
      <c r="N15" s="7" t="s">
        <v>1162</v>
      </c>
    </row>
    <row r="16">
      <c r="A16" s="11">
        <v>14.0</v>
      </c>
      <c r="B16" s="94" t="s">
        <v>556</v>
      </c>
      <c r="C16" s="94" t="s">
        <v>523</v>
      </c>
      <c r="D16" s="94" t="s">
        <v>1625</v>
      </c>
      <c r="E16" s="94" t="s">
        <v>357</v>
      </c>
      <c r="F16" s="94" t="s">
        <v>140</v>
      </c>
      <c r="G16" s="94" t="s">
        <v>620</v>
      </c>
      <c r="H16" s="94" t="s">
        <v>396</v>
      </c>
      <c r="I16" s="94" t="s">
        <v>138</v>
      </c>
      <c r="J16" s="94" t="s">
        <v>1626</v>
      </c>
      <c r="K16" s="94" t="s">
        <v>88</v>
      </c>
      <c r="L16" s="94" t="s">
        <v>863</v>
      </c>
      <c r="M16" s="94" t="s">
        <v>702</v>
      </c>
      <c r="N16" s="7" t="s">
        <v>1167</v>
      </c>
    </row>
    <row r="17">
      <c r="A17" s="11">
        <v>15.0</v>
      </c>
      <c r="B17" s="94" t="s">
        <v>1627</v>
      </c>
      <c r="C17" s="94" t="s">
        <v>514</v>
      </c>
      <c r="D17" s="94" t="s">
        <v>708</v>
      </c>
      <c r="E17" s="94" t="s">
        <v>369</v>
      </c>
      <c r="F17" s="94" t="s">
        <v>1628</v>
      </c>
      <c r="G17" s="94" t="s">
        <v>703</v>
      </c>
      <c r="H17" s="94" t="s">
        <v>414</v>
      </c>
      <c r="I17" s="94" t="s">
        <v>920</v>
      </c>
      <c r="J17" s="94" t="s">
        <v>738</v>
      </c>
      <c r="K17" s="94" t="s">
        <v>898</v>
      </c>
      <c r="L17" s="94" t="s">
        <v>822</v>
      </c>
      <c r="M17" s="94" t="s">
        <v>807</v>
      </c>
      <c r="N17" s="7" t="s">
        <v>1162</v>
      </c>
    </row>
    <row r="18">
      <c r="A18" s="11">
        <v>16.0</v>
      </c>
      <c r="B18" s="94" t="s">
        <v>38</v>
      </c>
      <c r="C18" s="94" t="s">
        <v>831</v>
      </c>
      <c r="D18" s="100" t="s">
        <v>1629</v>
      </c>
      <c r="E18" s="94" t="s">
        <v>345</v>
      </c>
      <c r="F18" s="94" t="s">
        <v>626</v>
      </c>
      <c r="G18" s="94" t="s">
        <v>621</v>
      </c>
      <c r="H18" s="94" t="s">
        <v>406</v>
      </c>
      <c r="I18" s="94" t="s">
        <v>141</v>
      </c>
      <c r="J18" s="94" t="s">
        <v>886</v>
      </c>
      <c r="K18" s="94" t="s">
        <v>110</v>
      </c>
      <c r="L18" s="94" t="s">
        <v>527</v>
      </c>
      <c r="M18" s="94" t="s">
        <v>915</v>
      </c>
      <c r="N18" s="7" t="s">
        <v>1167</v>
      </c>
    </row>
    <row r="19">
      <c r="A19" s="11">
        <v>17.0</v>
      </c>
      <c r="B19" s="94" t="s">
        <v>54</v>
      </c>
      <c r="C19" s="94" t="s">
        <v>940</v>
      </c>
      <c r="D19" s="100" t="s">
        <v>1629</v>
      </c>
      <c r="E19" s="94" t="s">
        <v>358</v>
      </c>
      <c r="F19" s="94" t="s">
        <v>568</v>
      </c>
      <c r="G19" s="94" t="s">
        <v>622</v>
      </c>
      <c r="H19" s="94" t="s">
        <v>845</v>
      </c>
      <c r="I19" s="94" t="s">
        <v>152</v>
      </c>
      <c r="J19" s="94" t="s">
        <v>874</v>
      </c>
      <c r="K19" s="100" t="s">
        <v>1629</v>
      </c>
      <c r="L19" s="94" t="s">
        <v>147</v>
      </c>
      <c r="M19" s="94" t="s">
        <v>1630</v>
      </c>
      <c r="N19" s="7" t="s">
        <v>1162</v>
      </c>
    </row>
    <row r="20">
      <c r="A20" s="11">
        <v>18.0</v>
      </c>
      <c r="B20" s="94" t="s">
        <v>48</v>
      </c>
      <c r="C20" s="94" t="s">
        <v>461</v>
      </c>
      <c r="D20" s="100" t="s">
        <v>1629</v>
      </c>
      <c r="E20" s="94" t="s">
        <v>341</v>
      </c>
      <c r="F20" s="94" t="s">
        <v>309</v>
      </c>
      <c r="G20" s="94" t="s">
        <v>650</v>
      </c>
      <c r="H20" s="94" t="s">
        <v>402</v>
      </c>
      <c r="I20" s="94" t="s">
        <v>161</v>
      </c>
      <c r="J20" s="94" t="s">
        <v>848</v>
      </c>
      <c r="K20" s="100" t="s">
        <v>1629</v>
      </c>
      <c r="L20" s="94" t="s">
        <v>317</v>
      </c>
      <c r="M20" s="94" t="s">
        <v>1631</v>
      </c>
      <c r="N20" s="7" t="s">
        <v>1167</v>
      </c>
    </row>
    <row r="21">
      <c r="A21" s="11">
        <v>19.0</v>
      </c>
      <c r="B21" s="94" t="s">
        <v>60</v>
      </c>
      <c r="C21" s="94" t="s">
        <v>83</v>
      </c>
      <c r="D21" s="100" t="s">
        <v>1629</v>
      </c>
      <c r="E21" s="94" t="s">
        <v>366</v>
      </c>
      <c r="F21" s="94" t="s">
        <v>39</v>
      </c>
      <c r="G21" s="94" t="s">
        <v>728</v>
      </c>
      <c r="H21" s="94" t="s">
        <v>394</v>
      </c>
      <c r="I21" s="94" t="s">
        <v>160</v>
      </c>
      <c r="J21" s="94" t="s">
        <v>942</v>
      </c>
      <c r="K21" s="100" t="s">
        <v>1629</v>
      </c>
      <c r="L21" s="94" t="s">
        <v>634</v>
      </c>
      <c r="M21" s="94" t="s">
        <v>196</v>
      </c>
      <c r="N21" s="7" t="s">
        <v>1162</v>
      </c>
    </row>
    <row r="22">
      <c r="A22" s="11">
        <v>20.0</v>
      </c>
      <c r="B22" s="94" t="s">
        <v>53</v>
      </c>
      <c r="C22" s="94" t="s">
        <v>752</v>
      </c>
      <c r="D22" s="100" t="s">
        <v>1629</v>
      </c>
      <c r="E22" s="94" t="s">
        <v>370</v>
      </c>
      <c r="F22" s="94" t="s">
        <v>835</v>
      </c>
      <c r="G22" s="94" t="s">
        <v>1632</v>
      </c>
      <c r="H22" s="94" t="s">
        <v>877</v>
      </c>
      <c r="I22" s="94" t="s">
        <v>143</v>
      </c>
      <c r="J22" s="94" t="s">
        <v>230</v>
      </c>
      <c r="K22" s="100" t="s">
        <v>1629</v>
      </c>
      <c r="L22" s="94" t="s">
        <v>65</v>
      </c>
      <c r="M22" s="94" t="s">
        <v>753</v>
      </c>
      <c r="N22" s="7" t="s">
        <v>1167</v>
      </c>
    </row>
    <row r="23">
      <c r="A23" s="11">
        <v>21.0</v>
      </c>
      <c r="B23" s="168" t="s">
        <v>725</v>
      </c>
      <c r="C23" s="168" t="s">
        <v>515</v>
      </c>
      <c r="D23" s="100" t="s">
        <v>1629</v>
      </c>
      <c r="E23" s="168" t="s">
        <v>364</v>
      </c>
      <c r="F23" s="168" t="s">
        <v>582</v>
      </c>
      <c r="G23" s="100" t="s">
        <v>1629</v>
      </c>
      <c r="H23" s="168" t="s">
        <v>411</v>
      </c>
      <c r="I23" s="168" t="s">
        <v>151</v>
      </c>
      <c r="J23" s="168" t="s">
        <v>775</v>
      </c>
      <c r="K23" s="100" t="s">
        <v>1629</v>
      </c>
      <c r="L23" s="168" t="s">
        <v>318</v>
      </c>
      <c r="M23" s="168" t="s">
        <v>820</v>
      </c>
      <c r="N23" s="7" t="s">
        <v>1162</v>
      </c>
    </row>
    <row r="24">
      <c r="A24" s="11">
        <v>22.0</v>
      </c>
      <c r="B24" s="168" t="s">
        <v>63</v>
      </c>
      <c r="C24" s="168" t="s">
        <v>529</v>
      </c>
      <c r="D24" s="100" t="s">
        <v>1629</v>
      </c>
      <c r="E24" s="168" t="s">
        <v>367</v>
      </c>
      <c r="F24" s="168" t="s">
        <v>777</v>
      </c>
      <c r="G24" s="100" t="s">
        <v>1629</v>
      </c>
      <c r="H24" s="100" t="s">
        <v>1629</v>
      </c>
      <c r="I24" s="168" t="s">
        <v>156</v>
      </c>
      <c r="J24" s="168" t="s">
        <v>875</v>
      </c>
      <c r="K24" s="100" t="s">
        <v>1629</v>
      </c>
      <c r="L24" s="168" t="s">
        <v>310</v>
      </c>
      <c r="M24" s="168" t="s">
        <v>939</v>
      </c>
      <c r="N24" s="7" t="s">
        <v>1167</v>
      </c>
    </row>
    <row r="25">
      <c r="A25" s="11">
        <v>23.0</v>
      </c>
      <c r="B25" s="100" t="s">
        <v>1629</v>
      </c>
      <c r="C25" s="100" t="s">
        <v>1629</v>
      </c>
      <c r="D25" s="100" t="s">
        <v>1629</v>
      </c>
      <c r="E25" s="100" t="s">
        <v>1629</v>
      </c>
      <c r="F25" s="168" t="s">
        <v>306</v>
      </c>
      <c r="G25" s="100" t="s">
        <v>1629</v>
      </c>
      <c r="H25" s="100" t="s">
        <v>1629</v>
      </c>
      <c r="I25" s="168" t="s">
        <v>1633</v>
      </c>
      <c r="J25" s="168" t="s">
        <v>704</v>
      </c>
      <c r="K25" s="100" t="s">
        <v>1629</v>
      </c>
      <c r="L25" s="168" t="s">
        <v>557</v>
      </c>
      <c r="M25" s="100" t="s">
        <v>1629</v>
      </c>
      <c r="N25" s="7" t="s">
        <v>1162</v>
      </c>
    </row>
    <row r="26">
      <c r="A26" s="11">
        <v>24.0</v>
      </c>
      <c r="B26" s="100" t="s">
        <v>1629</v>
      </c>
      <c r="C26" s="100" t="s">
        <v>1629</v>
      </c>
      <c r="D26" s="100" t="s">
        <v>1629</v>
      </c>
      <c r="E26" s="100" t="s">
        <v>1629</v>
      </c>
      <c r="F26" s="168" t="s">
        <v>893</v>
      </c>
      <c r="G26" s="100" t="s">
        <v>1629</v>
      </c>
      <c r="H26" s="100" t="s">
        <v>1629</v>
      </c>
      <c r="I26" s="168" t="s">
        <v>157</v>
      </c>
      <c r="J26" s="100" t="s">
        <v>1629</v>
      </c>
      <c r="K26" s="100" t="s">
        <v>1629</v>
      </c>
      <c r="L26" s="168" t="s">
        <v>521</v>
      </c>
      <c r="M26" s="100" t="s">
        <v>1629</v>
      </c>
      <c r="N26" s="7" t="s">
        <v>1167</v>
      </c>
    </row>
    <row r="27">
      <c r="A27" s="11">
        <v>25.0</v>
      </c>
      <c r="B27" s="100" t="s">
        <v>1629</v>
      </c>
      <c r="C27" s="100" t="s">
        <v>1629</v>
      </c>
      <c r="D27" s="100" t="s">
        <v>1629</v>
      </c>
      <c r="E27" s="100" t="s">
        <v>1629</v>
      </c>
      <c r="F27" s="168" t="s">
        <v>796</v>
      </c>
      <c r="G27" s="100" t="s">
        <v>1629</v>
      </c>
      <c r="H27" s="100" t="s">
        <v>1629</v>
      </c>
      <c r="I27" s="100" t="s">
        <v>1629</v>
      </c>
      <c r="J27" s="100" t="s">
        <v>1629</v>
      </c>
      <c r="K27" s="100" t="s">
        <v>1629</v>
      </c>
      <c r="L27" s="168" t="s">
        <v>185</v>
      </c>
      <c r="M27" s="100" t="s">
        <v>1629</v>
      </c>
      <c r="N27" s="7" t="s">
        <v>1162</v>
      </c>
    </row>
    <row r="28">
      <c r="A28" s="11">
        <v>26.0</v>
      </c>
      <c r="B28" s="100" t="s">
        <v>1629</v>
      </c>
      <c r="C28" s="100" t="s">
        <v>1629</v>
      </c>
      <c r="D28" s="100" t="s">
        <v>1629</v>
      </c>
      <c r="E28" s="100" t="s">
        <v>1629</v>
      </c>
      <c r="F28" s="168" t="s">
        <v>315</v>
      </c>
      <c r="G28" s="100" t="s">
        <v>1629</v>
      </c>
      <c r="H28" s="100" t="s">
        <v>1629</v>
      </c>
      <c r="I28" s="100" t="s">
        <v>1629</v>
      </c>
      <c r="J28" s="100" t="s">
        <v>1629</v>
      </c>
      <c r="K28" s="100" t="s">
        <v>1629</v>
      </c>
      <c r="L28" s="168" t="s">
        <v>467</v>
      </c>
      <c r="M28" s="100" t="s">
        <v>1629</v>
      </c>
      <c r="N28" s="7" t="s">
        <v>1167</v>
      </c>
    </row>
    <row r="29">
      <c r="A29" s="11">
        <v>27.0</v>
      </c>
      <c r="B29" s="100" t="s">
        <v>1629</v>
      </c>
      <c r="C29" s="100" t="s">
        <v>1629</v>
      </c>
      <c r="D29" s="100" t="s">
        <v>1629</v>
      </c>
      <c r="E29" s="100" t="s">
        <v>1629</v>
      </c>
      <c r="F29" s="168" t="s">
        <v>1634</v>
      </c>
      <c r="G29" s="100" t="s">
        <v>1629</v>
      </c>
      <c r="H29" s="100" t="s">
        <v>1629</v>
      </c>
      <c r="I29" s="100" t="s">
        <v>1629</v>
      </c>
      <c r="J29" s="100" t="s">
        <v>1629</v>
      </c>
      <c r="K29" s="100" t="s">
        <v>1629</v>
      </c>
      <c r="L29" s="168" t="s">
        <v>200</v>
      </c>
      <c r="M29" s="100" t="s">
        <v>1629</v>
      </c>
      <c r="N29" s="7" t="s">
        <v>1162</v>
      </c>
    </row>
    <row r="30">
      <c r="A30" s="11">
        <v>28.0</v>
      </c>
      <c r="B30" s="100" t="s">
        <v>1629</v>
      </c>
      <c r="C30" s="100" t="s">
        <v>1629</v>
      </c>
      <c r="D30" s="100" t="s">
        <v>1629</v>
      </c>
      <c r="E30" s="100" t="s">
        <v>1629</v>
      </c>
      <c r="F30" s="168" t="s">
        <v>839</v>
      </c>
      <c r="G30" s="100" t="s">
        <v>1629</v>
      </c>
      <c r="H30" s="100" t="s">
        <v>1629</v>
      </c>
      <c r="I30" s="100" t="s">
        <v>1629</v>
      </c>
      <c r="J30" s="100" t="s">
        <v>1629</v>
      </c>
      <c r="K30" s="100" t="s">
        <v>1629</v>
      </c>
      <c r="L30" s="168" t="s">
        <v>781</v>
      </c>
      <c r="M30" s="100" t="s">
        <v>1629</v>
      </c>
      <c r="N30" s="7" t="s">
        <v>1167</v>
      </c>
    </row>
    <row r="31">
      <c r="A31" s="11">
        <v>29.0</v>
      </c>
      <c r="B31" s="100" t="s">
        <v>1629</v>
      </c>
      <c r="C31" s="100" t="s">
        <v>1629</v>
      </c>
      <c r="D31" s="100" t="s">
        <v>1629</v>
      </c>
      <c r="E31" s="100" t="s">
        <v>1629</v>
      </c>
      <c r="F31" s="168" t="s">
        <v>696</v>
      </c>
      <c r="G31" s="100" t="s">
        <v>1629</v>
      </c>
      <c r="H31" s="100" t="s">
        <v>1629</v>
      </c>
      <c r="I31" s="100" t="s">
        <v>1629</v>
      </c>
      <c r="J31" s="100" t="s">
        <v>1629</v>
      </c>
      <c r="K31" s="100" t="s">
        <v>1629</v>
      </c>
      <c r="L31" s="100" t="s">
        <v>1629</v>
      </c>
      <c r="M31" s="100" t="s">
        <v>1629</v>
      </c>
      <c r="N31" s="7" t="s">
        <v>1162</v>
      </c>
    </row>
    <row r="32">
      <c r="A32" s="11">
        <v>30.0</v>
      </c>
      <c r="B32" s="100" t="s">
        <v>1629</v>
      </c>
      <c r="C32" s="100" t="s">
        <v>1629</v>
      </c>
      <c r="D32" s="100" t="s">
        <v>1629</v>
      </c>
      <c r="E32" s="100" t="s">
        <v>1629</v>
      </c>
      <c r="F32" s="100" t="s">
        <v>1629</v>
      </c>
      <c r="G32" s="100" t="s">
        <v>1629</v>
      </c>
      <c r="H32" s="100" t="s">
        <v>1629</v>
      </c>
      <c r="I32" s="100" t="s">
        <v>1629</v>
      </c>
      <c r="J32" s="100" t="s">
        <v>1629</v>
      </c>
      <c r="K32" s="100" t="s">
        <v>1629</v>
      </c>
      <c r="L32" s="100" t="s">
        <v>1629</v>
      </c>
      <c r="M32" s="100" t="s">
        <v>1629</v>
      </c>
      <c r="N32" s="7" t="s">
        <v>1167</v>
      </c>
    </row>
    <row r="33">
      <c r="A33" s="11">
        <v>31.0</v>
      </c>
      <c r="B33" s="100" t="s">
        <v>1629</v>
      </c>
      <c r="C33" s="100" t="s">
        <v>1629</v>
      </c>
      <c r="D33" s="100" t="s">
        <v>1629</v>
      </c>
      <c r="E33" s="100" t="s">
        <v>1629</v>
      </c>
      <c r="F33" s="100" t="s">
        <v>1629</v>
      </c>
      <c r="G33" s="100" t="s">
        <v>1629</v>
      </c>
      <c r="H33" s="100" t="s">
        <v>1629</v>
      </c>
      <c r="I33" s="100" t="s">
        <v>1629</v>
      </c>
      <c r="J33" s="100" t="s">
        <v>1629</v>
      </c>
      <c r="K33" s="100" t="s">
        <v>1629</v>
      </c>
      <c r="L33" s="100" t="s">
        <v>1629</v>
      </c>
      <c r="M33" s="100" t="s">
        <v>1629</v>
      </c>
      <c r="N33" s="7" t="s">
        <v>1162</v>
      </c>
    </row>
    <row r="34">
      <c r="A34" s="11">
        <v>32.0</v>
      </c>
      <c r="B34" s="100" t="s">
        <v>1629</v>
      </c>
      <c r="C34" s="100" t="s">
        <v>1629</v>
      </c>
      <c r="D34" s="100" t="s">
        <v>1629</v>
      </c>
      <c r="E34" s="100" t="s">
        <v>1629</v>
      </c>
      <c r="F34" s="100" t="s">
        <v>1629</v>
      </c>
      <c r="G34" s="100" t="s">
        <v>1629</v>
      </c>
      <c r="H34" s="100" t="s">
        <v>1629</v>
      </c>
      <c r="I34" s="100" t="s">
        <v>1629</v>
      </c>
      <c r="J34" s="100" t="s">
        <v>1629</v>
      </c>
      <c r="K34" s="100" t="s">
        <v>1629</v>
      </c>
      <c r="L34" s="100" t="s">
        <v>1629</v>
      </c>
      <c r="M34" s="100" t="s">
        <v>1629</v>
      </c>
      <c r="N34" s="7" t="s">
        <v>1167</v>
      </c>
    </row>
    <row r="35">
      <c r="A35" s="11">
        <v>33.0</v>
      </c>
      <c r="B35" s="100" t="s">
        <v>1629</v>
      </c>
      <c r="C35" s="100" t="s">
        <v>1629</v>
      </c>
      <c r="D35" s="100" t="s">
        <v>1629</v>
      </c>
      <c r="E35" s="100" t="s">
        <v>1629</v>
      </c>
      <c r="F35" s="100" t="s">
        <v>1629</v>
      </c>
      <c r="G35" s="100" t="s">
        <v>1629</v>
      </c>
      <c r="H35" s="100" t="s">
        <v>1629</v>
      </c>
      <c r="I35" s="100" t="s">
        <v>1629</v>
      </c>
      <c r="J35" s="100" t="s">
        <v>1629</v>
      </c>
      <c r="K35" s="100" t="s">
        <v>1629</v>
      </c>
      <c r="L35" s="100" t="s">
        <v>1629</v>
      </c>
      <c r="M35" s="100" t="s">
        <v>1629</v>
      </c>
      <c r="N35" s="7" t="s">
        <v>1162</v>
      </c>
    </row>
    <row r="36">
      <c r="A36" s="11">
        <v>34.0</v>
      </c>
      <c r="B36" s="100" t="s">
        <v>1629</v>
      </c>
      <c r="C36" s="100" t="s">
        <v>1629</v>
      </c>
      <c r="D36" s="100" t="s">
        <v>1629</v>
      </c>
      <c r="E36" s="100" t="s">
        <v>1629</v>
      </c>
      <c r="F36" s="100" t="s">
        <v>1629</v>
      </c>
      <c r="G36" s="100" t="s">
        <v>1629</v>
      </c>
      <c r="H36" s="100" t="s">
        <v>1629</v>
      </c>
      <c r="I36" s="100" t="s">
        <v>1629</v>
      </c>
      <c r="J36" s="100" t="s">
        <v>1629</v>
      </c>
      <c r="K36" s="100" t="s">
        <v>1629</v>
      </c>
      <c r="L36" s="100" t="s">
        <v>1629</v>
      </c>
      <c r="M36" s="100" t="s">
        <v>1629</v>
      </c>
      <c r="N36" s="7" t="s">
        <v>1167</v>
      </c>
    </row>
    <row r="37">
      <c r="A37" s="11">
        <v>35.0</v>
      </c>
      <c r="B37" s="100" t="s">
        <v>1629</v>
      </c>
      <c r="C37" s="100" t="s">
        <v>1629</v>
      </c>
      <c r="D37" s="100" t="s">
        <v>1629</v>
      </c>
      <c r="E37" s="100" t="s">
        <v>1629</v>
      </c>
      <c r="F37" s="100" t="s">
        <v>1629</v>
      </c>
      <c r="G37" s="100" t="s">
        <v>1629</v>
      </c>
      <c r="H37" s="100" t="s">
        <v>1629</v>
      </c>
      <c r="I37" s="100" t="s">
        <v>1629</v>
      </c>
      <c r="J37" s="100" t="s">
        <v>1629</v>
      </c>
      <c r="K37" s="100" t="s">
        <v>1629</v>
      </c>
      <c r="L37" s="100" t="s">
        <v>1629</v>
      </c>
      <c r="M37" s="100" t="s">
        <v>1629</v>
      </c>
      <c r="N37" s="7" t="s">
        <v>1162</v>
      </c>
    </row>
  </sheetData>
  <mergeCells count="1">
    <mergeCell ref="B1:M1"/>
  </mergeCells>
  <drawing r:id="rId4"/>
  <legacyDrawing r:id="rId5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2" max="3" width="15.63"/>
    <col customWidth="1" min="4" max="4" width="16.5"/>
    <col customWidth="1" min="5" max="7" width="15.63"/>
    <col customWidth="1" min="8" max="8" width="17.0"/>
    <col customWidth="1" min="9" max="11" width="15.63"/>
    <col customWidth="1" min="12" max="12" width="22.75"/>
    <col customWidth="1" min="13" max="13" width="15.63"/>
  </cols>
  <sheetData>
    <row r="1">
      <c r="B1" s="98" t="s">
        <v>1148</v>
      </c>
    </row>
    <row r="2">
      <c r="B2" s="11" t="s">
        <v>1635</v>
      </c>
      <c r="C2" s="11" t="s">
        <v>1130</v>
      </c>
      <c r="D2" s="11" t="s">
        <v>1541</v>
      </c>
      <c r="E2" s="11" t="s">
        <v>1636</v>
      </c>
      <c r="F2" s="11" t="s">
        <v>1138</v>
      </c>
      <c r="G2" s="11" t="s">
        <v>1153</v>
      </c>
      <c r="H2" s="11" t="s">
        <v>1542</v>
      </c>
      <c r="I2" s="11" t="s">
        <v>1154</v>
      </c>
      <c r="J2" s="11" t="s">
        <v>1157</v>
      </c>
      <c r="K2" s="11" t="s">
        <v>1544</v>
      </c>
      <c r="L2" s="11" t="s">
        <v>1155</v>
      </c>
      <c r="M2" s="11" t="s">
        <v>1156</v>
      </c>
    </row>
    <row r="3">
      <c r="A3" s="11">
        <v>1.0</v>
      </c>
      <c r="B3" s="94" t="s">
        <v>618</v>
      </c>
      <c r="C3" s="94" t="s">
        <v>43</v>
      </c>
      <c r="D3" s="94" t="s">
        <v>410</v>
      </c>
      <c r="E3" s="94" t="s">
        <v>112</v>
      </c>
      <c r="F3" s="94" t="s">
        <v>525</v>
      </c>
      <c r="G3" s="94" t="s">
        <v>159</v>
      </c>
      <c r="H3" s="94" t="s">
        <v>199</v>
      </c>
      <c r="I3" s="94" t="s">
        <v>297</v>
      </c>
      <c r="J3" s="94" t="s">
        <v>566</v>
      </c>
      <c r="K3" s="94" t="s">
        <v>363</v>
      </c>
      <c r="L3" s="94" t="s">
        <v>234</v>
      </c>
      <c r="M3" s="94" t="s">
        <v>477</v>
      </c>
      <c r="N3" s="7" t="s">
        <v>1162</v>
      </c>
    </row>
    <row r="4">
      <c r="A4" s="11">
        <v>2.0</v>
      </c>
      <c r="B4" s="94"/>
      <c r="C4" s="94" t="s">
        <v>66</v>
      </c>
      <c r="D4" s="169" t="s">
        <v>1174</v>
      </c>
      <c r="E4" s="94" t="s">
        <v>107</v>
      </c>
      <c r="F4" s="94" t="s">
        <v>522</v>
      </c>
      <c r="G4" s="94" t="s">
        <v>155</v>
      </c>
      <c r="H4" s="94" t="s">
        <v>910</v>
      </c>
      <c r="I4" s="94" t="s">
        <v>260</v>
      </c>
      <c r="J4" s="94" t="s">
        <v>580</v>
      </c>
      <c r="K4" s="94" t="s">
        <v>353</v>
      </c>
      <c r="L4" s="94" t="s">
        <v>257</v>
      </c>
      <c r="M4" s="94" t="s">
        <v>923</v>
      </c>
      <c r="N4" s="7" t="s">
        <v>1167</v>
      </c>
    </row>
    <row r="5">
      <c r="A5" s="11">
        <v>3.0</v>
      </c>
      <c r="B5" s="94"/>
      <c r="C5" s="94" t="s">
        <v>44</v>
      </c>
      <c r="D5" s="169" t="s">
        <v>1174</v>
      </c>
      <c r="E5" s="94" t="s">
        <v>111</v>
      </c>
      <c r="F5" s="94" t="s">
        <v>1637</v>
      </c>
      <c r="G5" s="169" t="s">
        <v>1174</v>
      </c>
      <c r="H5" s="94" t="s">
        <v>198</v>
      </c>
      <c r="I5" s="94" t="s">
        <v>316</v>
      </c>
      <c r="J5" s="94" t="s">
        <v>578</v>
      </c>
      <c r="K5" s="94" t="s">
        <v>362</v>
      </c>
      <c r="L5" s="94" t="s">
        <v>259</v>
      </c>
      <c r="M5" s="94" t="s">
        <v>659</v>
      </c>
      <c r="N5" s="7" t="s">
        <v>1162</v>
      </c>
    </row>
    <row r="6">
      <c r="A6" s="11">
        <v>4.0</v>
      </c>
      <c r="B6" s="94"/>
      <c r="C6" s="169" t="s">
        <v>1174</v>
      </c>
      <c r="D6" s="169" t="s">
        <v>1174</v>
      </c>
      <c r="E6" s="169" t="s">
        <v>1174</v>
      </c>
      <c r="F6" s="169" t="s">
        <v>1174</v>
      </c>
      <c r="G6" s="169" t="s">
        <v>1174</v>
      </c>
      <c r="H6" s="169" t="s">
        <v>1174</v>
      </c>
      <c r="I6" s="94" t="s">
        <v>307</v>
      </c>
      <c r="J6" s="94" t="s">
        <v>656</v>
      </c>
      <c r="K6" s="94"/>
      <c r="L6" s="94" t="s">
        <v>250</v>
      </c>
      <c r="M6" s="94" t="s">
        <v>473</v>
      </c>
      <c r="N6" s="7" t="s">
        <v>1167</v>
      </c>
    </row>
    <row r="7">
      <c r="A7" s="11">
        <v>5.0</v>
      </c>
      <c r="B7" s="94"/>
      <c r="C7" s="169" t="s">
        <v>1174</v>
      </c>
      <c r="D7" s="169" t="s">
        <v>1174</v>
      </c>
      <c r="E7" s="169" t="s">
        <v>1174</v>
      </c>
      <c r="F7" s="169" t="s">
        <v>1174</v>
      </c>
      <c r="G7" s="169" t="s">
        <v>1174</v>
      </c>
      <c r="H7" s="169" t="s">
        <v>1174</v>
      </c>
      <c r="I7" s="102" t="s">
        <v>314</v>
      </c>
      <c r="J7" s="169" t="s">
        <v>1174</v>
      </c>
      <c r="K7" s="94"/>
      <c r="L7" s="102" t="s">
        <v>1638</v>
      </c>
      <c r="M7" s="94"/>
      <c r="N7" s="7" t="s">
        <v>1162</v>
      </c>
    </row>
    <row r="8">
      <c r="A8" s="11">
        <v>6.0</v>
      </c>
      <c r="B8" s="94"/>
      <c r="C8" s="169" t="s">
        <v>1174</v>
      </c>
      <c r="D8" s="169" t="s">
        <v>1174</v>
      </c>
      <c r="E8" s="169" t="s">
        <v>1174</v>
      </c>
      <c r="F8" s="169" t="s">
        <v>1174</v>
      </c>
      <c r="G8" s="169" t="s">
        <v>1174</v>
      </c>
      <c r="H8" s="169" t="s">
        <v>1174</v>
      </c>
      <c r="I8" s="94"/>
      <c r="J8" s="169" t="s">
        <v>1174</v>
      </c>
      <c r="K8" s="94"/>
      <c r="L8" s="102" t="s">
        <v>918</v>
      </c>
      <c r="M8" s="94"/>
      <c r="N8" s="7" t="s">
        <v>1167</v>
      </c>
    </row>
    <row r="9">
      <c r="A9" s="11">
        <v>7.0</v>
      </c>
      <c r="B9" s="94"/>
      <c r="C9" s="169" t="s">
        <v>1174</v>
      </c>
      <c r="D9" s="169" t="s">
        <v>1174</v>
      </c>
      <c r="E9" s="169" t="s">
        <v>1174</v>
      </c>
      <c r="F9" s="169" t="s">
        <v>1174</v>
      </c>
      <c r="G9" s="169" t="s">
        <v>1174</v>
      </c>
      <c r="H9" s="169" t="s">
        <v>1174</v>
      </c>
      <c r="I9" s="94"/>
      <c r="J9" s="169" t="s">
        <v>1174</v>
      </c>
      <c r="K9" s="94"/>
      <c r="L9" s="94"/>
      <c r="M9" s="94"/>
      <c r="N9" s="7" t="s">
        <v>1162</v>
      </c>
    </row>
    <row r="10">
      <c r="A10" s="11">
        <v>8.0</v>
      </c>
      <c r="B10" s="94"/>
      <c r="C10" s="169" t="s">
        <v>1174</v>
      </c>
      <c r="D10" s="169" t="s">
        <v>1174</v>
      </c>
      <c r="E10" s="169" t="s">
        <v>1174</v>
      </c>
      <c r="F10" s="169" t="s">
        <v>1174</v>
      </c>
      <c r="G10" s="169" t="s">
        <v>1174</v>
      </c>
      <c r="H10" s="169" t="s">
        <v>1174</v>
      </c>
      <c r="I10" s="94"/>
      <c r="J10" s="169" t="s">
        <v>1174</v>
      </c>
      <c r="K10" s="94"/>
      <c r="L10" s="94"/>
      <c r="M10" s="94"/>
      <c r="N10" s="7" t="s">
        <v>1167</v>
      </c>
    </row>
    <row r="11">
      <c r="A11" s="11">
        <v>9.0</v>
      </c>
      <c r="B11" s="94"/>
      <c r="C11" s="169" t="s">
        <v>1174</v>
      </c>
      <c r="D11" s="169" t="s">
        <v>1174</v>
      </c>
      <c r="E11" s="169" t="s">
        <v>1174</v>
      </c>
      <c r="F11" s="169" t="s">
        <v>1174</v>
      </c>
      <c r="G11" s="169" t="s">
        <v>1174</v>
      </c>
      <c r="H11" s="169" t="s">
        <v>1174</v>
      </c>
      <c r="I11" s="94"/>
      <c r="J11" s="169" t="s">
        <v>1174</v>
      </c>
      <c r="K11" s="94"/>
      <c r="L11" s="94"/>
      <c r="M11" s="94"/>
      <c r="N11" s="7" t="s">
        <v>1162</v>
      </c>
    </row>
    <row r="12">
      <c r="A12" s="11">
        <v>10.0</v>
      </c>
      <c r="B12" s="94"/>
      <c r="C12" s="169" t="s">
        <v>1174</v>
      </c>
      <c r="D12" s="169" t="s">
        <v>1174</v>
      </c>
      <c r="E12" s="169" t="s">
        <v>1174</v>
      </c>
      <c r="F12" s="169" t="s">
        <v>1174</v>
      </c>
      <c r="G12" s="169" t="s">
        <v>1174</v>
      </c>
      <c r="H12" s="169" t="s">
        <v>1174</v>
      </c>
      <c r="I12" s="94"/>
      <c r="J12" s="169" t="s">
        <v>1174</v>
      </c>
      <c r="K12" s="94"/>
      <c r="L12" s="94"/>
      <c r="M12" s="94"/>
      <c r="N12" s="7" t="s">
        <v>1167</v>
      </c>
    </row>
    <row r="13">
      <c r="A13" s="11">
        <v>11.0</v>
      </c>
      <c r="B13" s="94"/>
      <c r="C13" s="169" t="s">
        <v>1174</v>
      </c>
      <c r="D13" s="169" t="s">
        <v>1174</v>
      </c>
      <c r="E13" s="169" t="s">
        <v>1174</v>
      </c>
      <c r="F13" s="169" t="s">
        <v>1174</v>
      </c>
      <c r="G13" s="169" t="s">
        <v>1174</v>
      </c>
      <c r="H13" s="169" t="s">
        <v>1174</v>
      </c>
      <c r="I13" s="94"/>
      <c r="J13" s="169" t="s">
        <v>1174</v>
      </c>
      <c r="K13" s="94"/>
      <c r="L13" s="94"/>
      <c r="M13" s="94"/>
      <c r="N13" s="7" t="s">
        <v>1162</v>
      </c>
    </row>
    <row r="14">
      <c r="A14" s="11">
        <v>12.0</v>
      </c>
      <c r="B14" s="94"/>
      <c r="C14" s="169" t="s">
        <v>1174</v>
      </c>
      <c r="D14" s="169" t="s">
        <v>1174</v>
      </c>
      <c r="E14" s="169" t="s">
        <v>1174</v>
      </c>
      <c r="F14" s="169" t="s">
        <v>1174</v>
      </c>
      <c r="G14" s="169" t="s">
        <v>1174</v>
      </c>
      <c r="H14" s="169" t="s">
        <v>1174</v>
      </c>
      <c r="I14" s="94"/>
      <c r="J14" s="169" t="s">
        <v>1174</v>
      </c>
      <c r="K14" s="94"/>
      <c r="L14" s="94"/>
      <c r="M14" s="94"/>
      <c r="N14" s="7" t="s">
        <v>1167</v>
      </c>
    </row>
    <row r="15">
      <c r="A15" s="11">
        <v>13.0</v>
      </c>
      <c r="B15" s="94"/>
      <c r="C15" s="169" t="s">
        <v>1174</v>
      </c>
      <c r="D15" s="169" t="s">
        <v>1174</v>
      </c>
      <c r="E15" s="169" t="s">
        <v>1174</v>
      </c>
      <c r="F15" s="169" t="s">
        <v>1174</v>
      </c>
      <c r="G15" s="169" t="s">
        <v>1174</v>
      </c>
      <c r="H15" s="169" t="s">
        <v>1174</v>
      </c>
      <c r="I15" s="94"/>
      <c r="J15" s="169" t="s">
        <v>1174</v>
      </c>
      <c r="K15" s="94"/>
      <c r="L15" s="94"/>
      <c r="M15" s="94"/>
      <c r="N15" s="7" t="s">
        <v>1162</v>
      </c>
    </row>
    <row r="16">
      <c r="A16" s="11">
        <v>14.0</v>
      </c>
      <c r="B16" s="94"/>
      <c r="C16" s="169" t="s">
        <v>1174</v>
      </c>
      <c r="D16" s="169" t="s">
        <v>1174</v>
      </c>
      <c r="E16" s="169" t="s">
        <v>1174</v>
      </c>
      <c r="F16" s="169" t="s">
        <v>1174</v>
      </c>
      <c r="G16" s="169" t="s">
        <v>1174</v>
      </c>
      <c r="H16" s="169" t="s">
        <v>1174</v>
      </c>
      <c r="I16" s="94"/>
      <c r="J16" s="169" t="s">
        <v>1174</v>
      </c>
      <c r="K16" s="94"/>
      <c r="L16" s="94"/>
      <c r="M16" s="94"/>
      <c r="N16" s="7" t="s">
        <v>1167</v>
      </c>
    </row>
    <row r="17">
      <c r="A17" s="11">
        <v>15.0</v>
      </c>
      <c r="B17" s="94"/>
      <c r="C17" s="169" t="s">
        <v>1174</v>
      </c>
      <c r="D17" s="169" t="s">
        <v>1174</v>
      </c>
      <c r="E17" s="169" t="s">
        <v>1174</v>
      </c>
      <c r="F17" s="169" t="s">
        <v>1174</v>
      </c>
      <c r="G17" s="169" t="s">
        <v>1174</v>
      </c>
      <c r="H17" s="169" t="s">
        <v>1174</v>
      </c>
      <c r="I17" s="94"/>
      <c r="J17" s="169" t="s">
        <v>1174</v>
      </c>
      <c r="K17" s="94"/>
      <c r="L17" s="94"/>
      <c r="M17" s="94"/>
      <c r="N17" s="7" t="s">
        <v>1162</v>
      </c>
    </row>
  </sheetData>
  <mergeCells count="1">
    <mergeCell ref="B1:M1"/>
  </mergeCells>
  <drawing r:id="rId4"/>
  <legacyDrawing r:id="rId5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5"/>
    <col customWidth="1" min="3" max="8" width="18.0"/>
    <col customWidth="1" min="9" max="9" width="29.5"/>
  </cols>
  <sheetData>
    <row r="1">
      <c r="B1" s="26">
        <v>2024.0</v>
      </c>
    </row>
    <row r="2">
      <c r="C2" s="147">
        <v>45443.0</v>
      </c>
      <c r="D2" s="147">
        <v>45504.0</v>
      </c>
      <c r="E2" s="27" t="s">
        <v>1512</v>
      </c>
      <c r="F2" s="27" t="s">
        <v>1513</v>
      </c>
      <c r="G2" s="27" t="s">
        <v>1514</v>
      </c>
      <c r="H2" s="27" t="s">
        <v>1515</v>
      </c>
      <c r="I2" s="7" t="s">
        <v>1516</v>
      </c>
      <c r="K2" s="27" t="s">
        <v>1639</v>
      </c>
    </row>
    <row r="3">
      <c r="B3" s="77" t="s">
        <v>481</v>
      </c>
      <c r="C3" s="148">
        <v>1.761E8</v>
      </c>
      <c r="D3" s="148">
        <v>1.726E8</v>
      </c>
      <c r="E3" s="170">
        <v>1.738E8</v>
      </c>
      <c r="F3" s="149">
        <f t="shared" ref="F3:F14" si="1">(C3*0.25)+(D3*0.25)+(E3*0.5)</f>
        <v>174075000</v>
      </c>
      <c r="G3" s="171">
        <f>Summary!B12</f>
        <v>150000000</v>
      </c>
      <c r="H3" s="150">
        <f t="shared" ref="H3:H14" si="2">F3/G3</f>
        <v>1.1605</v>
      </c>
      <c r="I3" s="7" t="s">
        <v>1640</v>
      </c>
      <c r="K3" s="7">
        <v>1.0</v>
      </c>
      <c r="L3" s="151" t="s">
        <v>1112</v>
      </c>
    </row>
    <row r="4">
      <c r="B4" s="77" t="s">
        <v>533</v>
      </c>
      <c r="C4" s="148">
        <v>1.736E8</v>
      </c>
      <c r="D4" s="148">
        <v>1.68E8</v>
      </c>
      <c r="E4" s="170">
        <v>1.751E8</v>
      </c>
      <c r="F4" s="149">
        <f t="shared" si="1"/>
        <v>172950000</v>
      </c>
      <c r="G4" s="171">
        <f>Summary!B3</f>
        <v>150500000</v>
      </c>
      <c r="H4" s="150">
        <f t="shared" si="2"/>
        <v>1.149169435</v>
      </c>
      <c r="I4" s="7" t="s">
        <v>1640</v>
      </c>
      <c r="K4" s="7">
        <v>2.0</v>
      </c>
      <c r="L4" s="151" t="s">
        <v>11</v>
      </c>
    </row>
    <row r="5">
      <c r="B5" s="77" t="s">
        <v>372</v>
      </c>
      <c r="C5" s="148">
        <v>1.729E8</v>
      </c>
      <c r="D5" s="148">
        <v>1.729E8</v>
      </c>
      <c r="E5" s="170">
        <v>1.7E8</v>
      </c>
      <c r="F5" s="149">
        <f t="shared" si="1"/>
        <v>171450000</v>
      </c>
      <c r="G5" s="171">
        <f>Summary!B14</f>
        <v>150000000</v>
      </c>
      <c r="H5" s="150">
        <f t="shared" si="2"/>
        <v>1.143</v>
      </c>
      <c r="I5" s="7" t="s">
        <v>1640</v>
      </c>
      <c r="K5" s="7">
        <v>3.0</v>
      </c>
      <c r="L5" s="151" t="s">
        <v>372</v>
      </c>
    </row>
    <row r="6">
      <c r="B6" s="77" t="s">
        <v>320</v>
      </c>
      <c r="C6" s="148">
        <v>1.598E8</v>
      </c>
      <c r="D6" s="148">
        <v>1.592E8</v>
      </c>
      <c r="E6" s="170">
        <v>1.617E8</v>
      </c>
      <c r="F6" s="149">
        <f t="shared" si="1"/>
        <v>160600000</v>
      </c>
      <c r="G6" s="171">
        <f>Summary!B8</f>
        <v>150000000</v>
      </c>
      <c r="H6" s="150">
        <f t="shared" si="2"/>
        <v>1.070666667</v>
      </c>
      <c r="I6" s="7" t="s">
        <v>1520</v>
      </c>
      <c r="K6" s="7">
        <v>4.0</v>
      </c>
      <c r="L6" s="151" t="s">
        <v>68</v>
      </c>
    </row>
    <row r="7">
      <c r="B7" s="77" t="s">
        <v>11</v>
      </c>
      <c r="C7" s="148">
        <v>1.607E8</v>
      </c>
      <c r="D7" s="148">
        <v>1.588E8</v>
      </c>
      <c r="E7" s="170">
        <v>1.568E8</v>
      </c>
      <c r="F7" s="149">
        <f t="shared" si="1"/>
        <v>158275000</v>
      </c>
      <c r="G7" s="171">
        <f>Summary!B5</f>
        <v>149500000</v>
      </c>
      <c r="H7" s="150">
        <f t="shared" si="2"/>
        <v>1.058695652</v>
      </c>
      <c r="I7" s="7" t="s">
        <v>1520</v>
      </c>
      <c r="K7" s="7">
        <v>5.0</v>
      </c>
      <c r="L7" s="151" t="s">
        <v>481</v>
      </c>
    </row>
    <row r="8">
      <c r="B8" s="77" t="s">
        <v>114</v>
      </c>
      <c r="C8" s="148">
        <v>1.598E8</v>
      </c>
      <c r="D8" s="148">
        <v>1.607E8</v>
      </c>
      <c r="E8" s="170">
        <v>1.567E8</v>
      </c>
      <c r="F8" s="149">
        <f t="shared" si="1"/>
        <v>158475000</v>
      </c>
      <c r="G8" s="171">
        <f>Summary!B9</f>
        <v>150000000</v>
      </c>
      <c r="H8" s="150">
        <f t="shared" si="2"/>
        <v>1.0565</v>
      </c>
      <c r="I8" s="7" t="s">
        <v>1520</v>
      </c>
      <c r="K8" s="7">
        <v>6.0</v>
      </c>
      <c r="L8" s="151" t="s">
        <v>114</v>
      </c>
    </row>
    <row r="9">
      <c r="B9" s="77" t="s">
        <v>264</v>
      </c>
      <c r="C9" s="148">
        <v>1.576E8</v>
      </c>
      <c r="D9" s="148">
        <v>1.602E8</v>
      </c>
      <c r="E9" s="170">
        <v>1.563E8</v>
      </c>
      <c r="F9" s="149">
        <f t="shared" si="1"/>
        <v>157600000</v>
      </c>
      <c r="G9" s="171">
        <f>Summary!B6</f>
        <v>150000000</v>
      </c>
      <c r="H9" s="150">
        <f t="shared" si="2"/>
        <v>1.050666667</v>
      </c>
      <c r="I9" s="7" t="s">
        <v>1520</v>
      </c>
      <c r="K9" s="7">
        <v>7.0</v>
      </c>
      <c r="L9" s="151" t="s">
        <v>163</v>
      </c>
    </row>
    <row r="10">
      <c r="B10" s="77" t="s">
        <v>204</v>
      </c>
      <c r="C10" s="148">
        <v>1.585E8</v>
      </c>
      <c r="D10" s="148">
        <v>1.579E8</v>
      </c>
      <c r="E10" s="170">
        <v>1.531E8</v>
      </c>
      <c r="F10" s="149">
        <f t="shared" si="1"/>
        <v>155650000</v>
      </c>
      <c r="G10" s="171">
        <f>Summary!B7</f>
        <v>150000000</v>
      </c>
      <c r="H10" s="150">
        <f t="shared" si="2"/>
        <v>1.037666667</v>
      </c>
      <c r="I10" s="7" t="s">
        <v>1520</v>
      </c>
      <c r="K10" s="7">
        <v>8.0</v>
      </c>
      <c r="L10" s="151" t="s">
        <v>264</v>
      </c>
    </row>
    <row r="11">
      <c r="B11" s="77" t="s">
        <v>417</v>
      </c>
      <c r="C11" s="148">
        <v>1.647E8</v>
      </c>
      <c r="D11" s="148">
        <v>1.553E8</v>
      </c>
      <c r="E11" s="170">
        <v>1.458E8</v>
      </c>
      <c r="F11" s="149">
        <f t="shared" si="1"/>
        <v>152900000</v>
      </c>
      <c r="G11" s="171">
        <f>Summary!B4</f>
        <v>150000000</v>
      </c>
      <c r="H11" s="150">
        <f t="shared" si="2"/>
        <v>1.019333333</v>
      </c>
      <c r="I11" s="7" t="s">
        <v>1520</v>
      </c>
      <c r="K11" s="7">
        <v>9.0</v>
      </c>
      <c r="L11" s="151" t="s">
        <v>533</v>
      </c>
    </row>
    <row r="12">
      <c r="B12" s="77" t="s">
        <v>68</v>
      </c>
      <c r="C12" s="148">
        <v>1.533E8</v>
      </c>
      <c r="D12" s="148">
        <v>1.524E8</v>
      </c>
      <c r="E12" s="170">
        <v>1.529E8</v>
      </c>
      <c r="F12" s="149">
        <f t="shared" si="1"/>
        <v>152875000</v>
      </c>
      <c r="G12" s="171">
        <f>Summary!B10</f>
        <v>150000000</v>
      </c>
      <c r="H12" s="150">
        <f t="shared" si="2"/>
        <v>1.019166667</v>
      </c>
      <c r="I12" s="7" t="s">
        <v>1520</v>
      </c>
      <c r="K12" s="7">
        <v>10.0</v>
      </c>
      <c r="L12" s="151" t="s">
        <v>320</v>
      </c>
    </row>
    <row r="13">
      <c r="B13" s="77" t="s">
        <v>163</v>
      </c>
      <c r="C13" s="148">
        <v>1.593E8</v>
      </c>
      <c r="D13" s="148">
        <v>1.517E8</v>
      </c>
      <c r="E13" s="170">
        <v>1.499E8</v>
      </c>
      <c r="F13" s="149">
        <f t="shared" si="1"/>
        <v>152700000</v>
      </c>
      <c r="G13" s="171">
        <f>Summary!B13</f>
        <v>150000000</v>
      </c>
      <c r="H13" s="150">
        <f t="shared" si="2"/>
        <v>1.018</v>
      </c>
      <c r="I13" s="7" t="s">
        <v>1520</v>
      </c>
      <c r="K13" s="7">
        <v>11.0</v>
      </c>
      <c r="L13" s="151" t="s">
        <v>204</v>
      </c>
    </row>
    <row r="14">
      <c r="B14" s="77" t="s">
        <v>1112</v>
      </c>
      <c r="C14" s="148">
        <v>1.496E8</v>
      </c>
      <c r="D14" s="148">
        <v>1.447E8</v>
      </c>
      <c r="E14" s="170">
        <v>1.447E8</v>
      </c>
      <c r="F14" s="149">
        <f t="shared" si="1"/>
        <v>145925000</v>
      </c>
      <c r="G14" s="171">
        <f>Summary!B11</f>
        <v>150000000</v>
      </c>
      <c r="H14" s="150">
        <f t="shared" si="2"/>
        <v>0.9728333333</v>
      </c>
      <c r="I14" s="7" t="s">
        <v>1641</v>
      </c>
      <c r="K14" s="7">
        <v>12.0</v>
      </c>
      <c r="L14" s="151" t="s">
        <v>417</v>
      </c>
    </row>
    <row r="17">
      <c r="B17" s="26" t="s">
        <v>1522</v>
      </c>
    </row>
    <row r="18">
      <c r="C18" s="27" t="s">
        <v>955</v>
      </c>
      <c r="D18" s="27" t="s">
        <v>1523</v>
      </c>
      <c r="E18" s="27" t="s">
        <v>1524</v>
      </c>
      <c r="F18" s="27" t="s">
        <v>1525</v>
      </c>
      <c r="G18" s="27" t="s">
        <v>1526</v>
      </c>
      <c r="H18" s="27" t="s">
        <v>1527</v>
      </c>
      <c r="I18" s="27" t="s">
        <v>1528</v>
      </c>
      <c r="J18" s="27" t="s">
        <v>1529</v>
      </c>
      <c r="K18" s="27" t="s">
        <v>1530</v>
      </c>
      <c r="L18" s="27" t="s">
        <v>1531</v>
      </c>
      <c r="M18" s="27" t="s">
        <v>1532</v>
      </c>
      <c r="N18" s="27" t="s">
        <v>1533</v>
      </c>
      <c r="O18" s="27" t="s">
        <v>1534</v>
      </c>
      <c r="P18" s="27" t="s">
        <v>1535</v>
      </c>
      <c r="Q18" s="27" t="s">
        <v>1536</v>
      </c>
    </row>
    <row r="19">
      <c r="B19" s="77" t="s">
        <v>417</v>
      </c>
      <c r="C19" s="3">
        <f t="shared" ref="C19:C30" si="3">sum(D19:Q19)</f>
        <v>127</v>
      </c>
      <c r="D19" s="11">
        <v>12.0</v>
      </c>
      <c r="E19" s="11">
        <v>8.0</v>
      </c>
      <c r="F19" s="11">
        <v>8.0</v>
      </c>
      <c r="G19" s="11">
        <v>9.0</v>
      </c>
      <c r="H19" s="11">
        <v>5.0</v>
      </c>
      <c r="I19" s="11">
        <v>11.0</v>
      </c>
      <c r="J19" s="11">
        <v>7.0</v>
      </c>
      <c r="K19" s="11">
        <v>12.0</v>
      </c>
      <c r="L19" s="11">
        <v>12.0</v>
      </c>
      <c r="M19" s="11">
        <v>10.0</v>
      </c>
      <c r="N19" s="11">
        <v>12.0</v>
      </c>
      <c r="O19" s="11">
        <v>11.0</v>
      </c>
      <c r="P19" s="11">
        <v>5.0</v>
      </c>
      <c r="Q19" s="11">
        <v>5.0</v>
      </c>
    </row>
    <row r="20">
      <c r="B20" s="77" t="s">
        <v>204</v>
      </c>
      <c r="C20" s="3">
        <f t="shared" si="3"/>
        <v>124</v>
      </c>
      <c r="D20" s="11">
        <v>10.0</v>
      </c>
      <c r="E20" s="11">
        <v>12.0</v>
      </c>
      <c r="F20" s="11">
        <v>12.0</v>
      </c>
      <c r="G20" s="11">
        <v>7.5</v>
      </c>
      <c r="H20" s="11">
        <v>10.0</v>
      </c>
      <c r="I20" s="11">
        <v>8.0</v>
      </c>
      <c r="J20" s="11">
        <v>11.0</v>
      </c>
      <c r="K20" s="11">
        <v>9.0</v>
      </c>
      <c r="L20" s="11">
        <v>6.5</v>
      </c>
      <c r="M20" s="11">
        <v>12.0</v>
      </c>
      <c r="N20" s="11">
        <v>4.0</v>
      </c>
      <c r="O20" s="11">
        <v>12.0</v>
      </c>
      <c r="P20" s="11">
        <v>7.0</v>
      </c>
      <c r="Q20" s="11">
        <v>3.0</v>
      </c>
    </row>
    <row r="21">
      <c r="B21" s="77" t="s">
        <v>320</v>
      </c>
      <c r="C21" s="3">
        <f t="shared" si="3"/>
        <v>115.5</v>
      </c>
      <c r="D21" s="11">
        <v>11.0</v>
      </c>
      <c r="E21" s="11">
        <v>9.0</v>
      </c>
      <c r="F21" s="11">
        <v>11.0</v>
      </c>
      <c r="G21" s="11">
        <v>2.5</v>
      </c>
      <c r="H21" s="11">
        <v>12.0</v>
      </c>
      <c r="I21" s="11">
        <v>12.0</v>
      </c>
      <c r="J21" s="11">
        <v>12.0</v>
      </c>
      <c r="K21" s="11">
        <v>11.0</v>
      </c>
      <c r="L21" s="11">
        <v>4.0</v>
      </c>
      <c r="M21" s="11">
        <v>7.0</v>
      </c>
      <c r="N21" s="11">
        <v>2.0</v>
      </c>
      <c r="O21" s="11">
        <v>7.0</v>
      </c>
      <c r="P21" s="11">
        <v>6.0</v>
      </c>
      <c r="Q21" s="11">
        <v>9.0</v>
      </c>
    </row>
    <row r="22">
      <c r="B22" s="77" t="s">
        <v>533</v>
      </c>
      <c r="C22" s="3">
        <f t="shared" si="3"/>
        <v>111.5</v>
      </c>
      <c r="D22" s="11">
        <v>9.0</v>
      </c>
      <c r="E22" s="11">
        <v>11.0</v>
      </c>
      <c r="F22" s="11">
        <v>9.5</v>
      </c>
      <c r="G22" s="11">
        <v>11.0</v>
      </c>
      <c r="H22" s="11">
        <v>3.0</v>
      </c>
      <c r="I22" s="11">
        <v>4.0</v>
      </c>
      <c r="J22" s="11">
        <v>10.0</v>
      </c>
      <c r="K22" s="11">
        <v>5.0</v>
      </c>
      <c r="L22" s="11">
        <v>10.0</v>
      </c>
      <c r="M22" s="11">
        <v>9.0</v>
      </c>
      <c r="N22" s="11">
        <v>10.0</v>
      </c>
      <c r="O22" s="11">
        <v>5.0</v>
      </c>
      <c r="P22" s="11">
        <v>8.0</v>
      </c>
      <c r="Q22" s="11">
        <v>7.0</v>
      </c>
    </row>
    <row r="23">
      <c r="B23" s="77" t="s">
        <v>264</v>
      </c>
      <c r="C23" s="3">
        <f t="shared" si="3"/>
        <v>96.5</v>
      </c>
      <c r="D23" s="11">
        <v>7.0</v>
      </c>
      <c r="E23" s="11">
        <v>10.0</v>
      </c>
      <c r="F23" s="11">
        <v>9.5</v>
      </c>
      <c r="G23" s="11">
        <v>5.0</v>
      </c>
      <c r="H23" s="11">
        <v>2.0</v>
      </c>
      <c r="I23" s="11">
        <v>5.0</v>
      </c>
      <c r="J23" s="11">
        <v>6.0</v>
      </c>
      <c r="K23" s="11">
        <v>6.0</v>
      </c>
      <c r="L23" s="11">
        <v>9.0</v>
      </c>
      <c r="M23" s="11">
        <v>11.0</v>
      </c>
      <c r="N23" s="11">
        <v>1.0</v>
      </c>
      <c r="O23" s="11">
        <v>8.0</v>
      </c>
      <c r="P23" s="11">
        <v>9.0</v>
      </c>
      <c r="Q23" s="11">
        <v>8.0</v>
      </c>
    </row>
    <row r="24">
      <c r="B24" s="77" t="s">
        <v>163</v>
      </c>
      <c r="C24" s="3">
        <f t="shared" si="3"/>
        <v>94</v>
      </c>
      <c r="D24" s="11">
        <v>8.0</v>
      </c>
      <c r="E24" s="11">
        <v>3.0</v>
      </c>
      <c r="F24" s="11">
        <v>4.0</v>
      </c>
      <c r="G24" s="11">
        <v>12.0</v>
      </c>
      <c r="H24" s="11">
        <v>7.0</v>
      </c>
      <c r="I24" s="11">
        <v>7.0</v>
      </c>
      <c r="J24" s="11">
        <v>3.0</v>
      </c>
      <c r="K24" s="11">
        <v>10.0</v>
      </c>
      <c r="L24" s="11">
        <v>1.0</v>
      </c>
      <c r="M24" s="11">
        <v>5.0</v>
      </c>
      <c r="N24" s="11">
        <v>8.0</v>
      </c>
      <c r="O24" s="11">
        <v>10.0</v>
      </c>
      <c r="P24" s="11">
        <v>10.0</v>
      </c>
      <c r="Q24" s="11">
        <v>6.0</v>
      </c>
    </row>
    <row r="25">
      <c r="B25" s="77" t="s">
        <v>114</v>
      </c>
      <c r="C25" s="3">
        <f t="shared" si="3"/>
        <v>90.5</v>
      </c>
      <c r="D25" s="11">
        <v>4.0</v>
      </c>
      <c r="E25" s="11">
        <v>7.0</v>
      </c>
      <c r="F25" s="11">
        <v>6.0</v>
      </c>
      <c r="G25" s="11">
        <v>2.5</v>
      </c>
      <c r="H25" s="11">
        <v>8.0</v>
      </c>
      <c r="I25" s="11">
        <v>6.0</v>
      </c>
      <c r="J25" s="11">
        <v>8.0</v>
      </c>
      <c r="K25" s="11">
        <v>4.0</v>
      </c>
      <c r="L25" s="11">
        <v>11.0</v>
      </c>
      <c r="M25" s="11">
        <v>1.0</v>
      </c>
      <c r="N25" s="11">
        <v>6.0</v>
      </c>
      <c r="O25" s="11">
        <v>4.0</v>
      </c>
      <c r="P25" s="11">
        <v>11.0</v>
      </c>
      <c r="Q25" s="11">
        <v>12.0</v>
      </c>
    </row>
    <row r="26">
      <c r="B26" s="77" t="s">
        <v>1112</v>
      </c>
      <c r="C26" s="3">
        <f t="shared" si="3"/>
        <v>86</v>
      </c>
      <c r="D26" s="11">
        <v>5.0</v>
      </c>
      <c r="E26" s="11">
        <v>2.0</v>
      </c>
      <c r="F26" s="11">
        <v>3.0</v>
      </c>
      <c r="G26" s="11">
        <v>1.0</v>
      </c>
      <c r="H26" s="11">
        <v>11.0</v>
      </c>
      <c r="I26" s="11">
        <v>10.0</v>
      </c>
      <c r="J26" s="11">
        <v>5.0</v>
      </c>
      <c r="K26" s="11">
        <v>8.0</v>
      </c>
      <c r="L26" s="11">
        <v>3.0</v>
      </c>
      <c r="M26" s="11">
        <v>4.0</v>
      </c>
      <c r="N26" s="11">
        <v>5.0</v>
      </c>
      <c r="O26" s="11">
        <v>6.0</v>
      </c>
      <c r="P26" s="11">
        <v>12.0</v>
      </c>
      <c r="Q26" s="11">
        <v>11.0</v>
      </c>
    </row>
    <row r="27">
      <c r="B27" s="77" t="s">
        <v>481</v>
      </c>
      <c r="C27" s="3">
        <f t="shared" si="3"/>
        <v>84</v>
      </c>
      <c r="D27" s="11">
        <v>6.0</v>
      </c>
      <c r="E27" s="11">
        <v>5.0</v>
      </c>
      <c r="F27" s="11">
        <v>7.0</v>
      </c>
      <c r="G27" s="11">
        <v>7.5</v>
      </c>
      <c r="H27" s="11">
        <v>4.0</v>
      </c>
      <c r="I27" s="11">
        <v>3.0</v>
      </c>
      <c r="J27" s="11">
        <v>2.0</v>
      </c>
      <c r="K27" s="11">
        <v>7.0</v>
      </c>
      <c r="L27" s="11">
        <v>6.5</v>
      </c>
      <c r="M27" s="11">
        <v>8.0</v>
      </c>
      <c r="N27" s="11">
        <v>11.0</v>
      </c>
      <c r="O27" s="11">
        <v>9.0</v>
      </c>
      <c r="P27" s="11">
        <v>4.0</v>
      </c>
      <c r="Q27" s="11">
        <v>4.0</v>
      </c>
    </row>
    <row r="28">
      <c r="B28" s="77" t="s">
        <v>68</v>
      </c>
      <c r="C28" s="3">
        <f t="shared" si="3"/>
        <v>67</v>
      </c>
      <c r="D28" s="11">
        <v>3.0</v>
      </c>
      <c r="E28" s="11">
        <v>6.0</v>
      </c>
      <c r="F28" s="11">
        <v>5.0</v>
      </c>
      <c r="G28" s="11">
        <v>4.0</v>
      </c>
      <c r="H28" s="11">
        <v>9.0</v>
      </c>
      <c r="I28" s="11">
        <v>9.0</v>
      </c>
      <c r="J28" s="11">
        <v>9.0</v>
      </c>
      <c r="K28" s="11">
        <v>3.0</v>
      </c>
      <c r="L28" s="11">
        <v>2.0</v>
      </c>
      <c r="M28" s="11">
        <v>6.0</v>
      </c>
      <c r="N28" s="11">
        <v>7.0</v>
      </c>
      <c r="O28" s="11">
        <v>2.0</v>
      </c>
      <c r="P28" s="11">
        <v>1.0</v>
      </c>
      <c r="Q28" s="11">
        <v>1.0</v>
      </c>
    </row>
    <row r="29">
      <c r="B29" s="77" t="s">
        <v>372</v>
      </c>
      <c r="C29" s="3">
        <f t="shared" si="3"/>
        <v>52</v>
      </c>
      <c r="D29" s="11">
        <v>1.0</v>
      </c>
      <c r="E29" s="11">
        <v>1.0</v>
      </c>
      <c r="F29" s="11">
        <v>1.0</v>
      </c>
      <c r="G29" s="11">
        <v>6.0</v>
      </c>
      <c r="H29" s="11">
        <v>6.0</v>
      </c>
      <c r="I29" s="11">
        <v>2.0</v>
      </c>
      <c r="J29" s="11">
        <v>4.0</v>
      </c>
      <c r="K29" s="11">
        <v>1.0</v>
      </c>
      <c r="L29" s="11">
        <v>5.0</v>
      </c>
      <c r="M29" s="11">
        <v>2.0</v>
      </c>
      <c r="N29" s="11">
        <v>9.0</v>
      </c>
      <c r="O29" s="11">
        <v>1.0</v>
      </c>
      <c r="P29" s="11">
        <v>3.0</v>
      </c>
      <c r="Q29" s="11">
        <v>10.0</v>
      </c>
    </row>
    <row r="30">
      <c r="B30" s="77" t="s">
        <v>11</v>
      </c>
      <c r="C30" s="3">
        <f t="shared" si="3"/>
        <v>44</v>
      </c>
      <c r="D30" s="11">
        <v>2.0</v>
      </c>
      <c r="E30" s="11">
        <v>4.0</v>
      </c>
      <c r="F30" s="11">
        <v>2.0</v>
      </c>
      <c r="G30" s="11">
        <v>10.0</v>
      </c>
      <c r="H30" s="11">
        <v>1.0</v>
      </c>
      <c r="I30" s="11">
        <v>1.0</v>
      </c>
      <c r="J30" s="11">
        <v>1.0</v>
      </c>
      <c r="K30" s="11">
        <v>2.0</v>
      </c>
      <c r="L30" s="11">
        <v>8.0</v>
      </c>
      <c r="M30" s="11">
        <v>3.0</v>
      </c>
      <c r="N30" s="11">
        <v>3.0</v>
      </c>
      <c r="O30" s="11">
        <v>3.0</v>
      </c>
      <c r="P30" s="11">
        <v>2.0</v>
      </c>
      <c r="Q30" s="11">
        <v>2.0</v>
      </c>
    </row>
    <row r="32">
      <c r="B32" s="152" t="s">
        <v>1537</v>
      </c>
    </row>
    <row r="33">
      <c r="C33" s="27" t="s">
        <v>955</v>
      </c>
      <c r="D33" s="27" t="s">
        <v>1523</v>
      </c>
      <c r="E33" s="27" t="s">
        <v>1524</v>
      </c>
      <c r="F33" s="27" t="s">
        <v>1525</v>
      </c>
      <c r="G33" s="27" t="s">
        <v>1526</v>
      </c>
      <c r="H33" s="27" t="s">
        <v>1527</v>
      </c>
      <c r="I33" s="27" t="s">
        <v>1528</v>
      </c>
      <c r="J33" s="27" t="s">
        <v>1529</v>
      </c>
      <c r="K33" s="27" t="s">
        <v>1530</v>
      </c>
      <c r="L33" s="27" t="s">
        <v>1531</v>
      </c>
      <c r="M33" s="27" t="s">
        <v>1532</v>
      </c>
      <c r="N33" s="27" t="s">
        <v>1533</v>
      </c>
      <c r="O33" s="27" t="s">
        <v>1534</v>
      </c>
      <c r="P33" s="27" t="s">
        <v>1535</v>
      </c>
      <c r="Q33" s="27" t="s">
        <v>1536</v>
      </c>
    </row>
    <row r="34">
      <c r="B34" s="77" t="s">
        <v>417</v>
      </c>
      <c r="C34" s="3">
        <f t="shared" ref="C34:C45" si="4">sum(D34:Q34)</f>
        <v>143</v>
      </c>
      <c r="D34" s="11">
        <v>12.0</v>
      </c>
      <c r="E34" s="11">
        <v>11.0</v>
      </c>
      <c r="F34" s="11">
        <v>11.0</v>
      </c>
      <c r="G34" s="11">
        <v>11.5</v>
      </c>
      <c r="H34" s="11">
        <v>11.0</v>
      </c>
      <c r="I34" s="11">
        <v>12.0</v>
      </c>
      <c r="J34" s="11">
        <v>12.0</v>
      </c>
      <c r="K34" s="11">
        <v>10.0</v>
      </c>
      <c r="L34" s="11">
        <v>10.5</v>
      </c>
      <c r="M34" s="11">
        <v>11.0</v>
      </c>
      <c r="N34" s="11">
        <v>9.0</v>
      </c>
      <c r="O34" s="11">
        <v>9.0</v>
      </c>
      <c r="P34" s="11">
        <v>8.0</v>
      </c>
      <c r="Q34" s="11">
        <v>5.0</v>
      </c>
    </row>
    <row r="35">
      <c r="B35" s="77" t="s">
        <v>204</v>
      </c>
      <c r="C35" s="3">
        <f t="shared" si="4"/>
        <v>130.5</v>
      </c>
      <c r="D35" s="11">
        <v>10.0</v>
      </c>
      <c r="E35" s="11">
        <v>12.0</v>
      </c>
      <c r="F35" s="11">
        <v>12.0</v>
      </c>
      <c r="G35" s="11">
        <v>6.0</v>
      </c>
      <c r="H35" s="11">
        <v>5.0</v>
      </c>
      <c r="I35" s="11">
        <v>7.0</v>
      </c>
      <c r="J35" s="11">
        <v>11.0</v>
      </c>
      <c r="K35" s="11">
        <v>12.0</v>
      </c>
      <c r="L35" s="11">
        <v>6.5</v>
      </c>
      <c r="M35" s="11">
        <v>10.0</v>
      </c>
      <c r="N35" s="11">
        <v>5.0</v>
      </c>
      <c r="O35" s="11">
        <v>12.0</v>
      </c>
      <c r="P35" s="11">
        <v>12.0</v>
      </c>
      <c r="Q35" s="11">
        <v>10.0</v>
      </c>
    </row>
    <row r="36">
      <c r="B36" s="77" t="s">
        <v>481</v>
      </c>
      <c r="C36" s="3">
        <f t="shared" si="4"/>
        <v>105</v>
      </c>
      <c r="D36" s="11">
        <v>11.0</v>
      </c>
      <c r="E36" s="11">
        <v>4.5</v>
      </c>
      <c r="F36" s="11">
        <v>7.0</v>
      </c>
      <c r="G36" s="11">
        <v>9.0</v>
      </c>
      <c r="H36" s="11">
        <v>9.0</v>
      </c>
      <c r="I36" s="11">
        <v>6.0</v>
      </c>
      <c r="J36" s="11">
        <v>5.0</v>
      </c>
      <c r="K36" s="11">
        <v>11.0</v>
      </c>
      <c r="L36" s="11">
        <v>6.5</v>
      </c>
      <c r="M36" s="11">
        <v>9.0</v>
      </c>
      <c r="N36" s="11">
        <v>10.0</v>
      </c>
      <c r="O36" s="11">
        <v>11.0</v>
      </c>
      <c r="P36" s="11">
        <v>3.0</v>
      </c>
      <c r="Q36" s="11">
        <v>3.0</v>
      </c>
    </row>
    <row r="37">
      <c r="B37" s="77" t="s">
        <v>264</v>
      </c>
      <c r="C37" s="3">
        <f t="shared" si="4"/>
        <v>105</v>
      </c>
      <c r="D37" s="11">
        <v>7.0</v>
      </c>
      <c r="E37" s="11">
        <v>10.0</v>
      </c>
      <c r="F37" s="11">
        <v>10.0</v>
      </c>
      <c r="G37" s="11">
        <v>3.0</v>
      </c>
      <c r="H37" s="11">
        <v>1.0</v>
      </c>
      <c r="I37" s="11">
        <v>5.0</v>
      </c>
      <c r="J37" s="11">
        <v>6.0</v>
      </c>
      <c r="K37" s="11">
        <v>7.5</v>
      </c>
      <c r="L37" s="11">
        <v>10.5</v>
      </c>
      <c r="M37" s="11">
        <v>12.0</v>
      </c>
      <c r="N37" s="11">
        <v>1.0</v>
      </c>
      <c r="O37" s="11">
        <v>10.0</v>
      </c>
      <c r="P37" s="11">
        <v>10.0</v>
      </c>
      <c r="Q37" s="11">
        <v>12.0</v>
      </c>
    </row>
    <row r="38">
      <c r="B38" s="77" t="s">
        <v>1112</v>
      </c>
      <c r="C38" s="3">
        <f t="shared" si="4"/>
        <v>92.5</v>
      </c>
      <c r="D38" s="11">
        <v>5.0</v>
      </c>
      <c r="E38" s="11">
        <v>1.0</v>
      </c>
      <c r="F38" s="11">
        <v>2.0</v>
      </c>
      <c r="G38" s="11">
        <v>4.5</v>
      </c>
      <c r="H38" s="11">
        <v>12.0</v>
      </c>
      <c r="I38" s="11">
        <v>11.0</v>
      </c>
      <c r="J38" s="11">
        <v>9.0</v>
      </c>
      <c r="K38" s="11">
        <v>9.0</v>
      </c>
      <c r="L38" s="11">
        <v>3.0</v>
      </c>
      <c r="M38" s="11">
        <v>5.0</v>
      </c>
      <c r="N38" s="11">
        <v>3.0</v>
      </c>
      <c r="O38" s="11">
        <v>8.0</v>
      </c>
      <c r="P38" s="11">
        <v>11.0</v>
      </c>
      <c r="Q38" s="11">
        <v>9.0</v>
      </c>
    </row>
    <row r="39">
      <c r="B39" s="77" t="s">
        <v>533</v>
      </c>
      <c r="C39" s="3">
        <f t="shared" si="4"/>
        <v>87</v>
      </c>
      <c r="D39" s="11">
        <v>8.0</v>
      </c>
      <c r="E39" s="11">
        <v>9.0</v>
      </c>
      <c r="F39" s="11">
        <v>9.0</v>
      </c>
      <c r="G39" s="11">
        <v>8.0</v>
      </c>
      <c r="H39" s="11">
        <v>2.0</v>
      </c>
      <c r="I39" s="11">
        <v>2.0</v>
      </c>
      <c r="J39" s="11">
        <v>2.0</v>
      </c>
      <c r="K39" s="11">
        <v>4.0</v>
      </c>
      <c r="L39" s="11">
        <v>9.0</v>
      </c>
      <c r="M39" s="11">
        <v>7.0</v>
      </c>
      <c r="N39" s="11">
        <v>12.0</v>
      </c>
      <c r="O39" s="11">
        <v>6.0</v>
      </c>
      <c r="P39" s="11">
        <v>7.0</v>
      </c>
      <c r="Q39" s="11">
        <v>2.0</v>
      </c>
    </row>
    <row r="40">
      <c r="B40" s="77" t="s">
        <v>163</v>
      </c>
      <c r="C40" s="3">
        <f t="shared" si="4"/>
        <v>87</v>
      </c>
      <c r="D40" s="11">
        <v>6.0</v>
      </c>
      <c r="E40" s="11">
        <v>3.0</v>
      </c>
      <c r="F40" s="11">
        <v>6.0</v>
      </c>
      <c r="G40" s="11">
        <v>10.0</v>
      </c>
      <c r="H40" s="11">
        <v>7.0</v>
      </c>
      <c r="I40" s="11">
        <v>9.0</v>
      </c>
      <c r="J40" s="11">
        <v>4.0</v>
      </c>
      <c r="K40" s="11">
        <v>7.5</v>
      </c>
      <c r="L40" s="11">
        <v>1.5</v>
      </c>
      <c r="M40" s="11">
        <v>4.0</v>
      </c>
      <c r="N40" s="11">
        <v>11.0</v>
      </c>
      <c r="O40" s="11">
        <v>7.0</v>
      </c>
      <c r="P40" s="11">
        <v>4.0</v>
      </c>
      <c r="Q40" s="11">
        <v>7.0</v>
      </c>
    </row>
    <row r="41">
      <c r="B41" s="77" t="s">
        <v>320</v>
      </c>
      <c r="C41" s="3">
        <f t="shared" si="4"/>
        <v>84.5</v>
      </c>
      <c r="D41" s="11">
        <v>9.0</v>
      </c>
      <c r="E41" s="11">
        <v>8.0</v>
      </c>
      <c r="F41" s="11">
        <v>8.0</v>
      </c>
      <c r="G41" s="11">
        <v>1.0</v>
      </c>
      <c r="H41" s="11">
        <v>8.0</v>
      </c>
      <c r="I41" s="11">
        <v>8.0</v>
      </c>
      <c r="J41" s="11">
        <v>10.0</v>
      </c>
      <c r="K41" s="11">
        <v>6.0</v>
      </c>
      <c r="L41" s="11">
        <v>4.5</v>
      </c>
      <c r="M41" s="11">
        <v>8.0</v>
      </c>
      <c r="N41" s="11">
        <v>2.0</v>
      </c>
      <c r="O41" s="11">
        <v>5.0</v>
      </c>
      <c r="P41" s="11">
        <v>1.0</v>
      </c>
      <c r="Q41" s="11">
        <v>6.0</v>
      </c>
    </row>
    <row r="42">
      <c r="B42" s="77" t="s">
        <v>11</v>
      </c>
      <c r="C42" s="3">
        <f t="shared" si="4"/>
        <v>76.5</v>
      </c>
      <c r="D42" s="11">
        <v>2.0</v>
      </c>
      <c r="E42" s="11">
        <v>6.5</v>
      </c>
      <c r="F42" s="11">
        <v>3.5</v>
      </c>
      <c r="G42" s="11">
        <v>11.5</v>
      </c>
      <c r="H42" s="11">
        <v>6.0</v>
      </c>
      <c r="I42" s="11">
        <v>3.0</v>
      </c>
      <c r="J42" s="11">
        <v>3.0</v>
      </c>
      <c r="K42" s="11">
        <v>3.0</v>
      </c>
      <c r="L42" s="11">
        <v>8.0</v>
      </c>
      <c r="M42" s="11">
        <v>2.0</v>
      </c>
      <c r="N42" s="11">
        <v>7.0</v>
      </c>
      <c r="O42" s="11">
        <v>4.0</v>
      </c>
      <c r="P42" s="11">
        <v>9.0</v>
      </c>
      <c r="Q42" s="11">
        <v>8.0</v>
      </c>
    </row>
    <row r="43">
      <c r="B43" s="77" t="s">
        <v>68</v>
      </c>
      <c r="C43" s="3">
        <f t="shared" si="4"/>
        <v>69</v>
      </c>
      <c r="D43" s="11">
        <v>4.0</v>
      </c>
      <c r="E43" s="11">
        <v>4.5</v>
      </c>
      <c r="F43" s="11">
        <v>3.5</v>
      </c>
      <c r="G43" s="11">
        <v>4.5</v>
      </c>
      <c r="H43" s="11">
        <v>10.0</v>
      </c>
      <c r="I43" s="11">
        <v>10.0</v>
      </c>
      <c r="J43" s="11">
        <v>8.0</v>
      </c>
      <c r="K43" s="11">
        <v>5.0</v>
      </c>
      <c r="L43" s="11">
        <v>1.5</v>
      </c>
      <c r="M43" s="11">
        <v>6.0</v>
      </c>
      <c r="N43" s="11">
        <v>6.0</v>
      </c>
      <c r="O43" s="11">
        <v>3.0</v>
      </c>
      <c r="P43" s="11">
        <v>2.0</v>
      </c>
      <c r="Q43" s="11">
        <v>1.0</v>
      </c>
    </row>
    <row r="44">
      <c r="B44" s="77" t="s">
        <v>372</v>
      </c>
      <c r="C44" s="3">
        <f t="shared" si="4"/>
        <v>57.5</v>
      </c>
      <c r="D44" s="11">
        <v>1.0</v>
      </c>
      <c r="E44" s="11">
        <v>2.0</v>
      </c>
      <c r="F44" s="11">
        <v>1.0</v>
      </c>
      <c r="G44" s="11">
        <v>7.0</v>
      </c>
      <c r="H44" s="11">
        <v>4.0</v>
      </c>
      <c r="I44" s="11">
        <v>1.0</v>
      </c>
      <c r="J44" s="11">
        <v>7.0</v>
      </c>
      <c r="K44" s="11">
        <v>2.0</v>
      </c>
      <c r="L44" s="11">
        <v>4.5</v>
      </c>
      <c r="M44" s="11">
        <v>3.0</v>
      </c>
      <c r="N44" s="11">
        <v>8.0</v>
      </c>
      <c r="O44" s="11">
        <v>1.0</v>
      </c>
      <c r="P44" s="11">
        <v>5.0</v>
      </c>
      <c r="Q44" s="11">
        <v>11.0</v>
      </c>
    </row>
    <row r="45">
      <c r="B45" s="77" t="s">
        <v>114</v>
      </c>
      <c r="C45" s="3">
        <f t="shared" si="4"/>
        <v>54.5</v>
      </c>
      <c r="D45" s="11">
        <v>3.0</v>
      </c>
      <c r="E45" s="11">
        <v>6.5</v>
      </c>
      <c r="F45" s="11">
        <v>5.0</v>
      </c>
      <c r="G45" s="11">
        <v>2.0</v>
      </c>
      <c r="H45" s="11">
        <v>3.0</v>
      </c>
      <c r="I45" s="11">
        <v>4.0</v>
      </c>
      <c r="J45" s="11">
        <v>1.0</v>
      </c>
      <c r="K45" s="11">
        <v>1.0</v>
      </c>
      <c r="L45" s="11">
        <v>12.0</v>
      </c>
      <c r="M45" s="11">
        <v>1.0</v>
      </c>
      <c r="N45" s="11">
        <v>4.0</v>
      </c>
      <c r="O45" s="11">
        <v>2.0</v>
      </c>
      <c r="P45" s="11">
        <v>6.0</v>
      </c>
      <c r="Q45" s="11">
        <v>4.0</v>
      </c>
    </row>
    <row r="47">
      <c r="B47" s="26" t="s">
        <v>1538</v>
      </c>
    </row>
    <row r="48">
      <c r="C48" s="27" t="s">
        <v>955</v>
      </c>
      <c r="D48" s="27" t="s">
        <v>1523</v>
      </c>
      <c r="E48" s="27" t="s">
        <v>1524</v>
      </c>
      <c r="F48" s="27" t="s">
        <v>1525</v>
      </c>
      <c r="G48" s="27" t="s">
        <v>1526</v>
      </c>
      <c r="H48" s="27" t="s">
        <v>1527</v>
      </c>
      <c r="I48" s="27" t="s">
        <v>1528</v>
      </c>
      <c r="J48" s="27" t="s">
        <v>1529</v>
      </c>
      <c r="K48" s="27" t="s">
        <v>1530</v>
      </c>
      <c r="L48" s="27" t="s">
        <v>1531</v>
      </c>
      <c r="M48" s="27" t="s">
        <v>1532</v>
      </c>
      <c r="N48" s="27" t="s">
        <v>1533</v>
      </c>
      <c r="O48" s="27" t="s">
        <v>1534</v>
      </c>
      <c r="P48" s="27" t="s">
        <v>1535</v>
      </c>
      <c r="Q48" s="27" t="s">
        <v>1536</v>
      </c>
    </row>
    <row r="49">
      <c r="B49" s="77" t="s">
        <v>417</v>
      </c>
      <c r="C49" s="3">
        <f t="shared" ref="C49:C60" si="5">sum(D49:Q49)</f>
        <v>143.5</v>
      </c>
      <c r="D49" s="11">
        <v>11.5</v>
      </c>
      <c r="E49" s="11">
        <v>9.0</v>
      </c>
      <c r="F49" s="11">
        <v>10.0</v>
      </c>
      <c r="G49" s="11">
        <v>10.0</v>
      </c>
      <c r="H49" s="11">
        <v>8.0</v>
      </c>
      <c r="I49" s="11">
        <v>12.0</v>
      </c>
      <c r="J49" s="11">
        <v>10.0</v>
      </c>
      <c r="K49" s="11">
        <v>11.0</v>
      </c>
      <c r="L49" s="11">
        <v>12.0</v>
      </c>
      <c r="M49" s="11">
        <v>10.0</v>
      </c>
      <c r="N49" s="11">
        <v>11.0</v>
      </c>
      <c r="O49" s="11">
        <v>9.0</v>
      </c>
      <c r="P49" s="11">
        <v>11.0</v>
      </c>
      <c r="Q49" s="11">
        <v>9.0</v>
      </c>
    </row>
    <row r="50">
      <c r="B50" s="77" t="s">
        <v>204</v>
      </c>
      <c r="C50" s="3">
        <f t="shared" si="5"/>
        <v>129</v>
      </c>
      <c r="D50" s="11">
        <v>10.0</v>
      </c>
      <c r="E50" s="11">
        <v>12.0</v>
      </c>
      <c r="F50" s="11">
        <v>12.0</v>
      </c>
      <c r="G50" s="11">
        <v>8.0</v>
      </c>
      <c r="H50" s="11">
        <v>10.0</v>
      </c>
      <c r="I50" s="11">
        <v>9.0</v>
      </c>
      <c r="J50" s="11">
        <v>11.0</v>
      </c>
      <c r="K50" s="11">
        <v>9.0</v>
      </c>
      <c r="L50" s="11">
        <v>7.0</v>
      </c>
      <c r="M50" s="11">
        <v>11.0</v>
      </c>
      <c r="N50" s="11">
        <v>5.0</v>
      </c>
      <c r="O50" s="11">
        <v>11.0</v>
      </c>
      <c r="P50" s="11">
        <v>9.0</v>
      </c>
      <c r="Q50" s="11">
        <v>5.0</v>
      </c>
    </row>
    <row r="51">
      <c r="B51" s="77" t="s">
        <v>320</v>
      </c>
      <c r="C51" s="3">
        <f t="shared" si="5"/>
        <v>111.5</v>
      </c>
      <c r="D51" s="11">
        <v>11.5</v>
      </c>
      <c r="E51" s="11">
        <v>10.5</v>
      </c>
      <c r="F51" s="11">
        <v>11.0</v>
      </c>
      <c r="G51" s="11">
        <v>2.5</v>
      </c>
      <c r="H51" s="11">
        <v>11.0</v>
      </c>
      <c r="I51" s="11">
        <v>10.0</v>
      </c>
      <c r="J51" s="11">
        <v>12.0</v>
      </c>
      <c r="K51" s="11">
        <v>10.0</v>
      </c>
      <c r="L51" s="11">
        <v>5.0</v>
      </c>
      <c r="M51" s="11">
        <v>8.0</v>
      </c>
      <c r="N51" s="11">
        <v>2.0</v>
      </c>
      <c r="O51" s="11">
        <v>6.0</v>
      </c>
      <c r="P51" s="11">
        <v>4.0</v>
      </c>
      <c r="Q51" s="11">
        <v>8.0</v>
      </c>
    </row>
    <row r="52">
      <c r="B52" s="77" t="s">
        <v>264</v>
      </c>
      <c r="C52" s="3">
        <f t="shared" si="5"/>
        <v>96</v>
      </c>
      <c r="D52" s="11">
        <v>5.0</v>
      </c>
      <c r="E52" s="11">
        <v>10.5</v>
      </c>
      <c r="F52" s="11">
        <v>9.0</v>
      </c>
      <c r="G52" s="11">
        <v>2.5</v>
      </c>
      <c r="H52" s="11">
        <v>1.0</v>
      </c>
      <c r="I52" s="11">
        <v>5.0</v>
      </c>
      <c r="J52" s="11">
        <v>6.0</v>
      </c>
      <c r="K52" s="11">
        <v>5.0</v>
      </c>
      <c r="L52" s="11">
        <v>10.0</v>
      </c>
      <c r="M52" s="11">
        <v>12.0</v>
      </c>
      <c r="N52" s="11">
        <v>1.0</v>
      </c>
      <c r="O52" s="11">
        <v>8.0</v>
      </c>
      <c r="P52" s="11">
        <v>10.0</v>
      </c>
      <c r="Q52" s="11">
        <v>11.0</v>
      </c>
    </row>
    <row r="53">
      <c r="B53" s="77" t="s">
        <v>163</v>
      </c>
      <c r="C53" s="3">
        <f t="shared" si="5"/>
        <v>94</v>
      </c>
      <c r="D53" s="11">
        <v>8.0</v>
      </c>
      <c r="E53" s="11">
        <v>2.0</v>
      </c>
      <c r="F53" s="11">
        <v>5.0</v>
      </c>
      <c r="G53" s="11">
        <v>12.0</v>
      </c>
      <c r="H53" s="11">
        <v>5.0</v>
      </c>
      <c r="I53" s="11">
        <v>7.0</v>
      </c>
      <c r="J53" s="11">
        <v>3.0</v>
      </c>
      <c r="K53" s="11">
        <v>12.0</v>
      </c>
      <c r="L53" s="11">
        <v>1.0</v>
      </c>
      <c r="M53" s="11">
        <v>5.0</v>
      </c>
      <c r="N53" s="11">
        <v>10.0</v>
      </c>
      <c r="O53" s="11">
        <v>10.0</v>
      </c>
      <c r="P53" s="11">
        <v>8.0</v>
      </c>
      <c r="Q53" s="11">
        <v>6.0</v>
      </c>
    </row>
    <row r="54">
      <c r="B54" s="77" t="s">
        <v>1112</v>
      </c>
      <c r="C54" s="3">
        <f t="shared" si="5"/>
        <v>92</v>
      </c>
      <c r="D54" s="11">
        <v>4.0</v>
      </c>
      <c r="E54" s="11">
        <v>3.0</v>
      </c>
      <c r="F54" s="11">
        <v>4.0</v>
      </c>
      <c r="G54" s="11">
        <v>1.0</v>
      </c>
      <c r="H54" s="11">
        <v>12.0</v>
      </c>
      <c r="I54" s="11">
        <v>11.0</v>
      </c>
      <c r="J54" s="11">
        <v>9.0</v>
      </c>
      <c r="K54" s="11">
        <v>7.0</v>
      </c>
      <c r="L54" s="11">
        <v>3.0</v>
      </c>
      <c r="M54" s="11">
        <v>5.0</v>
      </c>
      <c r="N54" s="11">
        <v>4.0</v>
      </c>
      <c r="O54" s="11">
        <v>5.0</v>
      </c>
      <c r="P54" s="11">
        <v>12.0</v>
      </c>
      <c r="Q54" s="11">
        <v>12.0</v>
      </c>
    </row>
    <row r="55">
      <c r="B55" s="77" t="s">
        <v>533</v>
      </c>
      <c r="C55" s="3">
        <f t="shared" si="5"/>
        <v>90</v>
      </c>
      <c r="D55" s="11">
        <v>9.0</v>
      </c>
      <c r="E55" s="11">
        <v>8.0</v>
      </c>
      <c r="F55" s="11">
        <v>6.0</v>
      </c>
      <c r="G55" s="11">
        <v>9.0</v>
      </c>
      <c r="H55" s="11">
        <v>3.0</v>
      </c>
      <c r="I55" s="11">
        <v>3.0</v>
      </c>
      <c r="J55" s="11">
        <v>4.0</v>
      </c>
      <c r="K55" s="11">
        <v>6.0</v>
      </c>
      <c r="L55" s="11">
        <v>9.0</v>
      </c>
      <c r="M55" s="11">
        <v>5.0</v>
      </c>
      <c r="N55" s="11">
        <v>12.0</v>
      </c>
      <c r="O55" s="11">
        <v>7.0</v>
      </c>
      <c r="P55" s="11">
        <v>6.0</v>
      </c>
      <c r="Q55" s="11">
        <v>3.0</v>
      </c>
    </row>
    <row r="56">
      <c r="B56" s="77" t="s">
        <v>114</v>
      </c>
      <c r="C56" s="3">
        <f t="shared" si="5"/>
        <v>89</v>
      </c>
      <c r="D56" s="11">
        <v>7.0</v>
      </c>
      <c r="E56" s="11">
        <v>7.0</v>
      </c>
      <c r="F56" s="11">
        <v>7.0</v>
      </c>
      <c r="G56" s="11">
        <v>5.0</v>
      </c>
      <c r="H56" s="11">
        <v>9.0</v>
      </c>
      <c r="I56" s="11">
        <v>6.0</v>
      </c>
      <c r="J56" s="11">
        <v>8.0</v>
      </c>
      <c r="K56" s="11">
        <v>3.0</v>
      </c>
      <c r="L56" s="11">
        <v>11.0</v>
      </c>
      <c r="M56" s="11">
        <v>1.0</v>
      </c>
      <c r="N56" s="11">
        <v>7.0</v>
      </c>
      <c r="O56" s="11">
        <v>4.0</v>
      </c>
      <c r="P56" s="11">
        <v>7.0</v>
      </c>
      <c r="Q56" s="11">
        <v>7.0</v>
      </c>
    </row>
    <row r="57">
      <c r="B57" s="77" t="s">
        <v>481</v>
      </c>
      <c r="C57" s="3">
        <f t="shared" si="5"/>
        <v>79</v>
      </c>
      <c r="D57" s="11">
        <v>6.0</v>
      </c>
      <c r="E57" s="11">
        <v>6.0</v>
      </c>
      <c r="F57" s="11">
        <v>8.0</v>
      </c>
      <c r="G57" s="11">
        <v>6.0</v>
      </c>
      <c r="H57" s="11">
        <v>2.0</v>
      </c>
      <c r="I57" s="11">
        <v>2.0</v>
      </c>
      <c r="J57" s="11">
        <v>2.0</v>
      </c>
      <c r="K57" s="11">
        <v>8.0</v>
      </c>
      <c r="L57" s="11">
        <v>6.0</v>
      </c>
      <c r="M57" s="11">
        <v>9.0</v>
      </c>
      <c r="N57" s="11">
        <v>9.0</v>
      </c>
      <c r="O57" s="11">
        <v>12.0</v>
      </c>
      <c r="P57" s="11">
        <v>1.0</v>
      </c>
      <c r="Q57" s="11">
        <v>2.0</v>
      </c>
    </row>
    <row r="58">
      <c r="B58" s="77" t="s">
        <v>372</v>
      </c>
      <c r="C58" s="3">
        <f t="shared" si="5"/>
        <v>59</v>
      </c>
      <c r="D58" s="11">
        <v>1.0</v>
      </c>
      <c r="E58" s="11">
        <v>1.0</v>
      </c>
      <c r="F58" s="11">
        <v>1.0</v>
      </c>
      <c r="G58" s="11">
        <v>7.0</v>
      </c>
      <c r="H58" s="11">
        <v>7.0</v>
      </c>
      <c r="I58" s="11">
        <v>4.0</v>
      </c>
      <c r="J58" s="11">
        <v>7.0</v>
      </c>
      <c r="K58" s="11">
        <v>2.0</v>
      </c>
      <c r="L58" s="11">
        <v>4.0</v>
      </c>
      <c r="M58" s="11">
        <v>3.0</v>
      </c>
      <c r="N58" s="11">
        <v>8.0</v>
      </c>
      <c r="O58" s="11">
        <v>1.0</v>
      </c>
      <c r="P58" s="11">
        <v>3.0</v>
      </c>
      <c r="Q58" s="11">
        <v>10.0</v>
      </c>
    </row>
    <row r="59">
      <c r="B59" s="77" t="s">
        <v>68</v>
      </c>
      <c r="C59" s="3">
        <f t="shared" si="5"/>
        <v>56</v>
      </c>
      <c r="D59" s="11">
        <v>2.0</v>
      </c>
      <c r="E59" s="11">
        <v>5.0</v>
      </c>
      <c r="F59" s="11">
        <v>2.0</v>
      </c>
      <c r="G59" s="11">
        <v>4.0</v>
      </c>
      <c r="H59" s="11">
        <v>6.0</v>
      </c>
      <c r="I59" s="11">
        <v>8.0</v>
      </c>
      <c r="J59" s="11">
        <v>5.0</v>
      </c>
      <c r="K59" s="11">
        <v>4.0</v>
      </c>
      <c r="L59" s="11">
        <v>2.0</v>
      </c>
      <c r="M59" s="11">
        <v>7.0</v>
      </c>
      <c r="N59" s="11">
        <v>6.0</v>
      </c>
      <c r="O59" s="11">
        <v>2.0</v>
      </c>
      <c r="P59" s="11">
        <v>2.0</v>
      </c>
      <c r="Q59" s="11">
        <v>1.0</v>
      </c>
    </row>
    <row r="60">
      <c r="B60" s="77" t="s">
        <v>11</v>
      </c>
      <c r="C60" s="3">
        <f t="shared" si="5"/>
        <v>53</v>
      </c>
      <c r="D60" s="11">
        <v>3.0</v>
      </c>
      <c r="E60" s="11">
        <v>4.0</v>
      </c>
      <c r="F60" s="11">
        <v>3.0</v>
      </c>
      <c r="G60" s="11">
        <v>11.0</v>
      </c>
      <c r="H60" s="11">
        <v>4.0</v>
      </c>
      <c r="I60" s="11">
        <v>1.0</v>
      </c>
      <c r="J60" s="11">
        <v>1.0</v>
      </c>
      <c r="K60" s="11">
        <v>1.0</v>
      </c>
      <c r="L60" s="11">
        <v>8.0</v>
      </c>
      <c r="M60" s="11">
        <v>2.0</v>
      </c>
      <c r="N60" s="11">
        <v>3.0</v>
      </c>
      <c r="O60" s="11">
        <v>3.0</v>
      </c>
      <c r="P60" s="11">
        <v>5.0</v>
      </c>
      <c r="Q60" s="11">
        <v>4.0</v>
      </c>
    </row>
  </sheetData>
  <autoFilter ref="$B$2:$I$14"/>
  <mergeCells count="17">
    <mergeCell ref="B1:H1"/>
    <mergeCell ref="K2:N2"/>
    <mergeCell ref="L3:N3"/>
    <mergeCell ref="L4:N4"/>
    <mergeCell ref="L5:N5"/>
    <mergeCell ref="L6:N6"/>
    <mergeCell ref="L7:N7"/>
    <mergeCell ref="B17:Q17"/>
    <mergeCell ref="B32:Q32"/>
    <mergeCell ref="B47:Q47"/>
    <mergeCell ref="L8:N8"/>
    <mergeCell ref="L9:N9"/>
    <mergeCell ref="L10:N10"/>
    <mergeCell ref="L11:N11"/>
    <mergeCell ref="L12:N12"/>
    <mergeCell ref="L13:N13"/>
    <mergeCell ref="L14:N14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4" width="19.13"/>
    <col customWidth="1" min="5" max="5" width="20.0"/>
    <col customWidth="1" min="6" max="6" width="19.13"/>
    <col customWidth="1" hidden="1" min="7" max="7" width="19.13"/>
    <col customWidth="1" min="8" max="9" width="19.13"/>
    <col customWidth="1" min="10" max="10" width="26.0"/>
    <col customWidth="1" min="11" max="11" width="21.38"/>
    <col customWidth="1" min="12" max="12" width="22.63"/>
    <col customWidth="1" min="13" max="13" width="34.25"/>
    <col customWidth="1" min="15" max="15" width="24.75"/>
    <col customWidth="1" min="16" max="16" width="23.0"/>
  </cols>
  <sheetData>
    <row r="1">
      <c r="A1" s="172"/>
      <c r="B1" s="172"/>
      <c r="C1" s="172"/>
      <c r="D1" s="107" t="s">
        <v>1257</v>
      </c>
      <c r="K1" s="108"/>
      <c r="N1" s="109"/>
      <c r="O1" s="109"/>
    </row>
    <row r="2">
      <c r="C2" s="172"/>
      <c r="D2" s="107" t="s">
        <v>1258</v>
      </c>
      <c r="K2" s="108"/>
      <c r="N2" s="109"/>
      <c r="O2" s="109"/>
      <c r="P2" s="109"/>
    </row>
    <row r="3">
      <c r="D3" s="110" t="s">
        <v>1259</v>
      </c>
      <c r="K3" s="108"/>
      <c r="N3" s="109"/>
      <c r="O3" s="109"/>
      <c r="P3" s="109"/>
    </row>
    <row r="4">
      <c r="D4" s="109" t="s">
        <v>1260</v>
      </c>
      <c r="F4" s="109" t="s">
        <v>1261</v>
      </c>
      <c r="K4" s="108"/>
      <c r="N4" s="109"/>
      <c r="O4" s="109"/>
      <c r="P4" s="109"/>
    </row>
    <row r="5">
      <c r="D5" s="109" t="s">
        <v>1263</v>
      </c>
      <c r="F5" s="109" t="s">
        <v>1264</v>
      </c>
      <c r="K5" s="108"/>
      <c r="N5" s="109"/>
      <c r="O5" s="109"/>
      <c r="P5" s="109"/>
    </row>
    <row r="6">
      <c r="C6" s="112"/>
      <c r="D6" s="109" t="s">
        <v>1265</v>
      </c>
      <c r="F6" s="109" t="s">
        <v>1642</v>
      </c>
      <c r="H6" s="111"/>
      <c r="I6" s="111"/>
      <c r="J6" s="111"/>
      <c r="K6" s="108"/>
      <c r="L6" s="111"/>
    </row>
    <row r="7">
      <c r="C7" s="112">
        <f>countif($C$9:$C1005,"true")</f>
        <v>48</v>
      </c>
      <c r="D7" s="112" t="s">
        <v>1643</v>
      </c>
      <c r="E7" s="113"/>
      <c r="F7" s="173"/>
      <c r="G7" s="173"/>
      <c r="H7" s="111"/>
      <c r="I7" s="111"/>
      <c r="J7" s="111"/>
      <c r="K7" s="108"/>
      <c r="L7" s="111"/>
    </row>
    <row r="8">
      <c r="A8" s="7" t="s">
        <v>1267</v>
      </c>
      <c r="B8" s="7" t="s">
        <v>1644</v>
      </c>
      <c r="C8" s="112" t="s">
        <v>1268</v>
      </c>
      <c r="D8" s="111" t="s">
        <v>0</v>
      </c>
      <c r="E8" s="112" t="s">
        <v>1645</v>
      </c>
      <c r="F8" s="112" t="s">
        <v>1270</v>
      </c>
      <c r="G8" s="111" t="s">
        <v>1271</v>
      </c>
      <c r="H8" s="112" t="s">
        <v>1646</v>
      </c>
      <c r="I8" s="111" t="s">
        <v>1273</v>
      </c>
      <c r="J8" s="7" t="s">
        <v>1274</v>
      </c>
      <c r="K8" s="112" t="s">
        <v>1275</v>
      </c>
      <c r="L8" s="111" t="s">
        <v>1276</v>
      </c>
      <c r="M8" s="7" t="s">
        <v>1277</v>
      </c>
    </row>
    <row r="9">
      <c r="A9" s="124">
        <v>45684.0</v>
      </c>
      <c r="B9" s="34">
        <v>1.0</v>
      </c>
      <c r="C9" s="141" t="b">
        <v>1</v>
      </c>
      <c r="D9" s="174" t="s">
        <v>205</v>
      </c>
      <c r="E9" s="175" t="s">
        <v>204</v>
      </c>
      <c r="F9" s="176">
        <f t="array" ref="F9">index('Player Details - Post 2025'!$A$4:$P1005,match($D9,'Player Details - Post 2025'!$A$4:A1005,0),3)</f>
        <v>45684</v>
      </c>
      <c r="G9" s="34">
        <v>5.5</v>
      </c>
      <c r="H9" s="34">
        <v>165.0</v>
      </c>
      <c r="I9" s="34" t="s">
        <v>1278</v>
      </c>
      <c r="J9" s="34" t="s">
        <v>1278</v>
      </c>
      <c r="K9" s="141" t="s">
        <v>204</v>
      </c>
      <c r="L9" s="34" t="s">
        <v>1647</v>
      </c>
      <c r="M9" s="34" t="s">
        <v>1648</v>
      </c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</row>
    <row r="10">
      <c r="A10" s="124">
        <v>45684.0</v>
      </c>
      <c r="B10" s="34">
        <v>1.0</v>
      </c>
      <c r="C10" s="141" t="b">
        <v>1</v>
      </c>
      <c r="D10" s="174" t="s">
        <v>323</v>
      </c>
      <c r="E10" s="175" t="s">
        <v>320</v>
      </c>
      <c r="F10" s="176">
        <f t="array" ref="F10">index('Player Details - Post 2025'!$A$4:$P1005,match($D10,'Player Details - Post 2025'!$A$4:A1005,0),3)</f>
        <v>45685</v>
      </c>
      <c r="G10" s="34">
        <v>4.1</v>
      </c>
      <c r="H10" s="34">
        <v>134.0</v>
      </c>
      <c r="I10" s="34" t="s">
        <v>1278</v>
      </c>
      <c r="J10" s="34" t="s">
        <v>1278</v>
      </c>
      <c r="K10" s="141" t="s">
        <v>320</v>
      </c>
      <c r="L10" s="34" t="s">
        <v>1649</v>
      </c>
      <c r="M10" s="34" t="s">
        <v>1650</v>
      </c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</row>
    <row r="11">
      <c r="A11" s="124">
        <v>45684.0</v>
      </c>
      <c r="B11" s="34">
        <v>1.0</v>
      </c>
      <c r="C11" s="141" t="b">
        <v>1</v>
      </c>
      <c r="D11" s="174" t="s">
        <v>537</v>
      </c>
      <c r="E11" s="175" t="s">
        <v>417</v>
      </c>
      <c r="F11" s="176">
        <f t="array" ref="F11">index('Player Details - Post 2025'!$A$4:$P1005,match($D11,'Player Details - Post 2025'!$A$4:A1005,0),3)</f>
        <v>45685</v>
      </c>
      <c r="G11" s="34">
        <v>4.0</v>
      </c>
      <c r="H11" s="34">
        <v>135.0</v>
      </c>
      <c r="I11" s="34" t="s">
        <v>1278</v>
      </c>
      <c r="J11" s="34" t="s">
        <v>1278</v>
      </c>
      <c r="K11" s="141" t="s">
        <v>533</v>
      </c>
      <c r="L11" s="34" t="s">
        <v>1651</v>
      </c>
      <c r="M11" s="34" t="s">
        <v>1652</v>
      </c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</row>
    <row r="12">
      <c r="A12" s="124">
        <v>45685.0</v>
      </c>
      <c r="B12" s="34">
        <v>2.0</v>
      </c>
      <c r="C12" s="141" t="b">
        <v>1</v>
      </c>
      <c r="D12" s="174" t="s">
        <v>268</v>
      </c>
      <c r="E12" s="175" t="s">
        <v>264</v>
      </c>
      <c r="F12" s="176">
        <f t="array" ref="F12">index('Player Details - Post 2025'!$A$4:$P1005,match($D12,'Player Details - Post 2025'!$A$4:A1005,0),3)</f>
        <v>45686</v>
      </c>
      <c r="G12" s="34">
        <v>4.9</v>
      </c>
      <c r="H12" s="34">
        <v>2.99</v>
      </c>
      <c r="I12" s="34" t="s">
        <v>1278</v>
      </c>
      <c r="J12" s="34" t="s">
        <v>1278</v>
      </c>
      <c r="K12" s="141" t="s">
        <v>264</v>
      </c>
      <c r="L12" s="34" t="s">
        <v>1653</v>
      </c>
      <c r="M12" s="34" t="s">
        <v>1654</v>
      </c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</row>
    <row r="13">
      <c r="A13" s="124">
        <v>45685.0</v>
      </c>
      <c r="B13" s="34">
        <v>2.0</v>
      </c>
      <c r="C13" s="141" t="b">
        <v>1</v>
      </c>
      <c r="D13" s="174" t="s">
        <v>324</v>
      </c>
      <c r="E13" s="175" t="s">
        <v>320</v>
      </c>
      <c r="F13" s="176">
        <f t="array" ref="F13">index('Player Details - Post 2025'!$A$4:$P1005,match($D13,'Player Details - Post 2025'!$A$4:A1005,0),3)</f>
        <v>45686</v>
      </c>
      <c r="G13" s="34">
        <v>3.1</v>
      </c>
      <c r="H13" s="34">
        <v>4.8</v>
      </c>
      <c r="I13" s="34" t="s">
        <v>1278</v>
      </c>
      <c r="J13" s="34" t="s">
        <v>1278</v>
      </c>
      <c r="K13" s="141" t="s">
        <v>320</v>
      </c>
      <c r="L13" s="34" t="s">
        <v>1655</v>
      </c>
      <c r="M13" s="34" t="s">
        <v>1656</v>
      </c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</row>
    <row r="14">
      <c r="A14" s="124">
        <v>45685.0</v>
      </c>
      <c r="B14" s="34">
        <v>2.0</v>
      </c>
      <c r="C14" s="141" t="b">
        <v>1</v>
      </c>
      <c r="D14" s="177" t="s">
        <v>536</v>
      </c>
      <c r="E14" s="41"/>
      <c r="F14" s="41"/>
      <c r="G14" s="41"/>
      <c r="H14" s="41"/>
      <c r="I14" s="41"/>
      <c r="J14" s="41"/>
      <c r="K14" s="141" t="s">
        <v>533</v>
      </c>
      <c r="L14" s="34" t="s">
        <v>1657</v>
      </c>
      <c r="M14" s="34" t="s">
        <v>1658</v>
      </c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</row>
    <row r="15">
      <c r="A15" s="124">
        <v>45686.0</v>
      </c>
      <c r="B15" s="34">
        <v>3.0</v>
      </c>
      <c r="C15" s="141" t="b">
        <v>1</v>
      </c>
      <c r="D15" s="174" t="s">
        <v>123</v>
      </c>
      <c r="E15" s="175" t="s">
        <v>114</v>
      </c>
      <c r="F15" s="176">
        <f t="array" ref="F15">index('Player Details - Post 2025'!$A$4:$P1005,match($D15,'Player Details - Post 2025'!$A$4:A1005,0),3)</f>
        <v>45686</v>
      </c>
      <c r="G15" s="34">
        <v>4.3</v>
      </c>
      <c r="H15" s="34">
        <v>155.0</v>
      </c>
      <c r="I15" s="34" t="s">
        <v>1278</v>
      </c>
      <c r="J15" s="34" t="s">
        <v>1278</v>
      </c>
      <c r="K15" s="141" t="s">
        <v>114</v>
      </c>
      <c r="L15" s="34" t="s">
        <v>1659</v>
      </c>
      <c r="M15" s="34" t="s">
        <v>1660</v>
      </c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</row>
    <row r="16">
      <c r="A16" s="124">
        <v>45686.0</v>
      </c>
      <c r="B16" s="34">
        <v>3.0</v>
      </c>
      <c r="C16" s="141" t="b">
        <v>1</v>
      </c>
      <c r="D16" s="174" t="s">
        <v>211</v>
      </c>
      <c r="E16" s="175" t="s">
        <v>204</v>
      </c>
      <c r="F16" s="176">
        <f t="array" ref="F16">index('Player Details - Post 2025'!$A$4:$P1005,match($D16,'Player Details - Post 2025'!$A$4:A1005,0),3)</f>
        <v>45686</v>
      </c>
      <c r="G16" s="34">
        <v>5.4</v>
      </c>
      <c r="H16" s="34">
        <v>117.0</v>
      </c>
      <c r="I16" s="34" t="s">
        <v>1278</v>
      </c>
      <c r="J16" s="34" t="s">
        <v>1278</v>
      </c>
      <c r="K16" s="141" t="s">
        <v>204</v>
      </c>
      <c r="L16" s="34" t="s">
        <v>1661</v>
      </c>
      <c r="M16" s="34" t="s">
        <v>1662</v>
      </c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</row>
    <row r="17">
      <c r="A17" s="124">
        <v>45686.0</v>
      </c>
      <c r="B17" s="34">
        <v>3.0</v>
      </c>
      <c r="C17" s="141" t="b">
        <v>1</v>
      </c>
      <c r="D17" s="174" t="s">
        <v>276</v>
      </c>
      <c r="E17" s="175" t="s">
        <v>264</v>
      </c>
      <c r="F17" s="176">
        <f t="array" ref="F17">index('Player Details - Post 2025'!$A$4:$P1005,match($D17,'Player Details - Post 2025'!$A$4:A1005,0),3)</f>
        <v>45686</v>
      </c>
      <c r="G17" s="34">
        <v>3.4</v>
      </c>
      <c r="H17" s="34">
        <v>135.0</v>
      </c>
      <c r="I17" s="34" t="s">
        <v>1278</v>
      </c>
      <c r="J17" s="34" t="s">
        <v>1278</v>
      </c>
      <c r="K17" s="141" t="s">
        <v>264</v>
      </c>
      <c r="L17" s="34" t="s">
        <v>1663</v>
      </c>
      <c r="M17" s="34" t="s">
        <v>1664</v>
      </c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</row>
    <row r="18">
      <c r="A18" s="124">
        <v>45687.0</v>
      </c>
      <c r="B18" s="34">
        <v>4.0</v>
      </c>
      <c r="C18" s="141" t="b">
        <v>1</v>
      </c>
      <c r="D18" s="174" t="s">
        <v>70</v>
      </c>
      <c r="E18" s="175" t="s">
        <v>68</v>
      </c>
      <c r="F18" s="176">
        <f t="array" ref="F18">index('Player Details - Post 2025'!$A$4:$P1005,match($D18,'Player Details - Post 2025'!$A$4:A1005,0),3)</f>
        <v>45687</v>
      </c>
      <c r="G18" s="34">
        <v>4.4</v>
      </c>
      <c r="H18" s="34">
        <v>2.95</v>
      </c>
      <c r="I18" s="34" t="s">
        <v>1278</v>
      </c>
      <c r="J18" s="34" t="s">
        <v>1278</v>
      </c>
      <c r="K18" s="141" t="s">
        <v>68</v>
      </c>
      <c r="L18" s="34" t="s">
        <v>1665</v>
      </c>
      <c r="M18" s="34" t="s">
        <v>1666</v>
      </c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</row>
    <row r="19">
      <c r="A19" s="124">
        <v>45687.0</v>
      </c>
      <c r="B19" s="34">
        <v>4.0</v>
      </c>
      <c r="C19" s="141" t="b">
        <v>1</v>
      </c>
      <c r="D19" s="178" t="s">
        <v>279</v>
      </c>
      <c r="E19" s="175" t="s">
        <v>264</v>
      </c>
      <c r="F19" s="176">
        <f t="array" ref="F19">index('Player Details - Post 2025'!$A$4:$P1005,match($D19,'Player Details - Post 2025'!$A$4:A1005,0),3)</f>
        <v>45688</v>
      </c>
      <c r="G19" s="34">
        <v>3.2</v>
      </c>
      <c r="H19" s="34">
        <v>3.48</v>
      </c>
      <c r="I19" s="179" t="s">
        <v>1278</v>
      </c>
      <c r="J19" s="179" t="s">
        <v>1278</v>
      </c>
      <c r="K19" s="141" t="s">
        <v>264</v>
      </c>
      <c r="L19" s="34" t="s">
        <v>1667</v>
      </c>
      <c r="M19" s="34" t="s">
        <v>1668</v>
      </c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</row>
    <row r="20">
      <c r="A20" s="124">
        <v>45687.0</v>
      </c>
      <c r="B20" s="34">
        <v>4.0</v>
      </c>
      <c r="C20" s="141" t="b">
        <v>1</v>
      </c>
      <c r="D20" s="174" t="s">
        <v>435</v>
      </c>
      <c r="E20" s="175" t="s">
        <v>417</v>
      </c>
      <c r="F20" s="176">
        <f t="array" ref="F20">index('Player Details - Post 2025'!$A$4:$P1005,match($D20,'Player Details - Post 2025'!$A$4:A1005,0),3)</f>
        <v>45687</v>
      </c>
      <c r="G20" s="34">
        <v>4.7</v>
      </c>
      <c r="H20" s="34">
        <v>3.25</v>
      </c>
      <c r="I20" s="34" t="s">
        <v>1278</v>
      </c>
      <c r="J20" s="34" t="s">
        <v>1278</v>
      </c>
      <c r="K20" s="141" t="s">
        <v>417</v>
      </c>
      <c r="L20" s="34" t="s">
        <v>1669</v>
      </c>
      <c r="M20" s="34" t="s">
        <v>1670</v>
      </c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</row>
    <row r="21">
      <c r="A21" s="124">
        <v>45688.0</v>
      </c>
      <c r="B21" s="34">
        <v>5.0</v>
      </c>
      <c r="C21" s="141" t="b">
        <v>1</v>
      </c>
      <c r="D21" s="174" t="s">
        <v>86</v>
      </c>
      <c r="E21" s="175" t="s">
        <v>264</v>
      </c>
      <c r="F21" s="176">
        <f t="array" ref="F21">index('Player Details - Post 2025'!$A$4:$P1005,match($D21,'Player Details - Post 2025'!$A$4:A1005,0),3)</f>
        <v>45721</v>
      </c>
      <c r="G21" s="34">
        <v>3.0</v>
      </c>
      <c r="H21" s="34">
        <v>153.0</v>
      </c>
      <c r="I21" s="179" t="s">
        <v>1278</v>
      </c>
      <c r="J21" s="34" t="s">
        <v>1278</v>
      </c>
      <c r="K21" s="141" t="s">
        <v>264</v>
      </c>
      <c r="L21" s="34" t="s">
        <v>1671</v>
      </c>
      <c r="M21" s="34" t="s">
        <v>1672</v>
      </c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</row>
    <row r="22">
      <c r="A22" s="124">
        <v>45688.0</v>
      </c>
      <c r="B22" s="34">
        <v>5.0</v>
      </c>
      <c r="C22" s="141" t="b">
        <v>1</v>
      </c>
      <c r="D22" s="174" t="s">
        <v>598</v>
      </c>
      <c r="E22" s="175" t="s">
        <v>1112</v>
      </c>
      <c r="F22" s="176">
        <f t="array" ref="F22">index('Player Details - Post 2025'!$A$4:$P1005,match($D22,'Player Details - Post 2025'!$A$4:A1005,0),3)</f>
        <v>45689</v>
      </c>
      <c r="G22" s="34">
        <v>4.1</v>
      </c>
      <c r="H22" s="34">
        <v>131.0</v>
      </c>
      <c r="I22" s="34" t="s">
        <v>1278</v>
      </c>
      <c r="J22" s="34" t="s">
        <v>1278</v>
      </c>
      <c r="K22" s="141" t="s">
        <v>1112</v>
      </c>
      <c r="L22" s="34" t="s">
        <v>1673</v>
      </c>
      <c r="M22" s="34" t="s">
        <v>1674</v>
      </c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</row>
    <row r="23">
      <c r="A23" s="124">
        <v>45688.0</v>
      </c>
      <c r="B23" s="34">
        <v>5.0</v>
      </c>
      <c r="C23" s="141" t="b">
        <v>1</v>
      </c>
      <c r="D23" s="174" t="s">
        <v>169</v>
      </c>
      <c r="E23" s="175" t="s">
        <v>481</v>
      </c>
      <c r="F23" s="176">
        <f t="array" ref="F23">index('Player Details - Post 2025'!$A$4:$P1005,match($D23,'Player Details - Post 2025'!$A$4:A1005,0),3)</f>
        <v>45689</v>
      </c>
      <c r="G23" s="34">
        <v>3.2</v>
      </c>
      <c r="H23" s="34">
        <v>115.0</v>
      </c>
      <c r="I23" s="34" t="s">
        <v>1278</v>
      </c>
      <c r="J23" s="34" t="s">
        <v>1278</v>
      </c>
      <c r="K23" s="141" t="s">
        <v>163</v>
      </c>
      <c r="L23" s="34" t="s">
        <v>1675</v>
      </c>
      <c r="M23" s="34" t="s">
        <v>1676</v>
      </c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</row>
    <row r="24">
      <c r="A24" s="124">
        <v>45691.0</v>
      </c>
      <c r="B24" s="34">
        <v>6.0</v>
      </c>
      <c r="C24" s="141" t="b">
        <v>1</v>
      </c>
      <c r="D24" s="174" t="s">
        <v>549</v>
      </c>
      <c r="E24" s="175" t="s">
        <v>417</v>
      </c>
      <c r="F24" s="176">
        <f t="array" ref="F24">index('Player Details - Post 2025'!$A$4:$P1005,match($D24,'Player Details - Post 2025'!$A$4:A1005,0),3)</f>
        <v>45692</v>
      </c>
      <c r="G24" s="34">
        <v>1.7</v>
      </c>
      <c r="H24" s="34">
        <v>2.53</v>
      </c>
      <c r="I24" s="34" t="s">
        <v>1281</v>
      </c>
      <c r="J24" s="41"/>
      <c r="K24" s="141" t="s">
        <v>533</v>
      </c>
      <c r="L24" s="34" t="s">
        <v>1677</v>
      </c>
      <c r="M24" s="34" t="s">
        <v>1678</v>
      </c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</row>
    <row r="25">
      <c r="A25" s="124">
        <v>45691.0</v>
      </c>
      <c r="B25" s="34">
        <v>6.0</v>
      </c>
      <c r="C25" s="141" t="b">
        <v>1</v>
      </c>
      <c r="D25" s="174" t="s">
        <v>498</v>
      </c>
      <c r="E25" s="175" t="s">
        <v>481</v>
      </c>
      <c r="F25" s="176">
        <f t="array" ref="F25">index('Player Details - Post 2025'!$A$4:$P1005,match($D25,'Player Details - Post 2025'!$A$4:A1005,0),3)</f>
        <v>45691</v>
      </c>
      <c r="G25" s="34">
        <v>1.2</v>
      </c>
      <c r="H25" s="34">
        <v>2.85</v>
      </c>
      <c r="I25" s="34" t="s">
        <v>1278</v>
      </c>
      <c r="J25" s="34" t="s">
        <v>1278</v>
      </c>
      <c r="K25" s="141" t="s">
        <v>481</v>
      </c>
      <c r="L25" s="34" t="s">
        <v>1679</v>
      </c>
      <c r="M25" s="34" t="s">
        <v>1680</v>
      </c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</row>
    <row r="26">
      <c r="A26" s="124">
        <v>45691.0</v>
      </c>
      <c r="B26" s="34">
        <v>6.0</v>
      </c>
      <c r="C26" s="141" t="b">
        <v>1</v>
      </c>
      <c r="D26" s="174" t="s">
        <v>16</v>
      </c>
      <c r="E26" s="175" t="s">
        <v>533</v>
      </c>
      <c r="F26" s="176">
        <f t="array" ref="F26">index('Player Details - Post 2025'!$A$4:$P1005,match($D26,'Player Details - Post 2025'!$A$4:A1005,0),3)</f>
        <v>45691</v>
      </c>
      <c r="G26" s="34">
        <v>2.7</v>
      </c>
      <c r="H26" s="34">
        <v>1.4</v>
      </c>
      <c r="I26" s="34" t="s">
        <v>1281</v>
      </c>
      <c r="J26" s="41"/>
      <c r="K26" s="141" t="s">
        <v>11</v>
      </c>
      <c r="L26" s="34" t="s">
        <v>1681</v>
      </c>
      <c r="M26" s="34" t="s">
        <v>1682</v>
      </c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</row>
    <row r="27">
      <c r="A27" s="124">
        <v>45692.0</v>
      </c>
      <c r="B27" s="34">
        <v>7.0</v>
      </c>
      <c r="C27" s="141" t="b">
        <v>1</v>
      </c>
      <c r="D27" s="174" t="s">
        <v>210</v>
      </c>
      <c r="E27" s="175" t="s">
        <v>204</v>
      </c>
      <c r="F27" s="176">
        <f t="array" ref="F27">index('Player Details - Post 2025'!$A$4:$P1005,match($D27,'Player Details - Post 2025'!$A$4:A1005,0),3)</f>
        <v>45693</v>
      </c>
      <c r="G27" s="34">
        <v>2.7</v>
      </c>
      <c r="H27" s="34">
        <v>109.0</v>
      </c>
      <c r="I27" s="34" t="s">
        <v>1278</v>
      </c>
      <c r="J27" s="34" t="s">
        <v>1278</v>
      </c>
      <c r="K27" s="141" t="s">
        <v>204</v>
      </c>
      <c r="L27" s="34" t="s">
        <v>1681</v>
      </c>
      <c r="M27" s="34" t="s">
        <v>1683</v>
      </c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</row>
    <row r="28">
      <c r="A28" s="124">
        <v>45692.0</v>
      </c>
      <c r="B28" s="34">
        <v>7.0</v>
      </c>
      <c r="C28" s="141" t="b">
        <v>1</v>
      </c>
      <c r="D28" s="178" t="s">
        <v>212</v>
      </c>
      <c r="E28" s="175" t="s">
        <v>320</v>
      </c>
      <c r="F28" s="176">
        <f t="array" ref="F28">index('Player Details - Post 2025'!$A$4:$P1005,match($D28,'Player Details - Post 2025'!$A$4:A1005,0),3)</f>
        <v>45693</v>
      </c>
      <c r="G28" s="34">
        <v>2.4</v>
      </c>
      <c r="H28" s="34">
        <v>160.0</v>
      </c>
      <c r="I28" s="34" t="s">
        <v>1278</v>
      </c>
      <c r="J28" s="34" t="s">
        <v>1278</v>
      </c>
      <c r="K28" s="141" t="s">
        <v>204</v>
      </c>
      <c r="L28" s="34" t="s">
        <v>1681</v>
      </c>
      <c r="M28" s="34" t="s">
        <v>1684</v>
      </c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</row>
    <row r="29">
      <c r="A29" s="124">
        <v>45692.0</v>
      </c>
      <c r="B29" s="34">
        <v>7.0</v>
      </c>
      <c r="C29" s="141" t="b">
        <v>1</v>
      </c>
      <c r="D29" s="174" t="s">
        <v>216</v>
      </c>
      <c r="E29" s="175" t="s">
        <v>372</v>
      </c>
      <c r="F29" s="176">
        <f t="array" ref="F29">index('Player Details - Post 2025'!$A$4:$P1005,match($D29,'Player Details - Post 2025'!$A$4:A1005,0),3)</f>
        <v>45693</v>
      </c>
      <c r="G29" s="34">
        <v>3.7</v>
      </c>
      <c r="H29" s="34">
        <v>142.0</v>
      </c>
      <c r="I29" s="34" t="s">
        <v>1278</v>
      </c>
      <c r="J29" s="34" t="s">
        <v>1278</v>
      </c>
      <c r="K29" s="141" t="s">
        <v>204</v>
      </c>
      <c r="L29" s="34" t="s">
        <v>1685</v>
      </c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</row>
    <row r="30">
      <c r="A30" s="124">
        <v>45693.0</v>
      </c>
      <c r="B30" s="34">
        <v>8.0</v>
      </c>
      <c r="C30" s="141" t="b">
        <v>1</v>
      </c>
      <c r="D30" s="174" t="s">
        <v>488</v>
      </c>
      <c r="E30" s="175" t="s">
        <v>114</v>
      </c>
      <c r="F30" s="176">
        <f t="array" ref="F30">index('Player Details - Post 2025'!$A$4:$P1005,match($D30,'Player Details - Post 2025'!$A$4:A1005,0),3)</f>
        <v>45693</v>
      </c>
      <c r="G30" s="34">
        <v>2.8</v>
      </c>
      <c r="H30" s="34">
        <v>3.83</v>
      </c>
      <c r="I30" s="34" t="s">
        <v>1281</v>
      </c>
      <c r="J30" s="41"/>
      <c r="K30" s="141" t="s">
        <v>481</v>
      </c>
      <c r="L30" s="34" t="s">
        <v>1686</v>
      </c>
      <c r="M30" s="34" t="s">
        <v>1687</v>
      </c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</row>
    <row r="31">
      <c r="A31" s="124">
        <v>45693.0</v>
      </c>
      <c r="B31" s="34">
        <v>8.0</v>
      </c>
      <c r="C31" s="141" t="b">
        <v>1</v>
      </c>
      <c r="D31" s="174" t="s">
        <v>490</v>
      </c>
      <c r="E31" s="175" t="s">
        <v>204</v>
      </c>
      <c r="F31" s="176">
        <f t="array" ref="F31">index('Player Details - Post 2025'!$A$4:$P1005,match($D31,'Player Details - Post 2025'!$A$4:A1005,0),3)</f>
        <v>45693</v>
      </c>
      <c r="G31" s="34">
        <v>3.9</v>
      </c>
      <c r="H31" s="34">
        <v>3.32</v>
      </c>
      <c r="I31" s="34" t="s">
        <v>1281</v>
      </c>
      <c r="J31" s="41"/>
      <c r="K31" s="141" t="s">
        <v>481</v>
      </c>
      <c r="L31" s="34" t="s">
        <v>1688</v>
      </c>
      <c r="M31" s="34" t="s">
        <v>1689</v>
      </c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</row>
    <row r="32">
      <c r="A32" s="124">
        <v>45693.0</v>
      </c>
      <c r="B32" s="34">
        <v>8.0</v>
      </c>
      <c r="C32" s="141" t="b">
        <v>1</v>
      </c>
      <c r="D32" s="178" t="s">
        <v>286</v>
      </c>
      <c r="E32" s="175" t="s">
        <v>264</v>
      </c>
      <c r="F32" s="176">
        <f t="array" ref="F32">index('Player Details - Post 2025'!$A$4:$P1005,match($D32,'Player Details - Post 2025'!$A$4:A1005,0),3)</f>
        <v>45693</v>
      </c>
      <c r="G32" s="34">
        <v>4.7</v>
      </c>
      <c r="H32" s="34">
        <v>3.0</v>
      </c>
      <c r="I32" s="34" t="s">
        <v>1278</v>
      </c>
      <c r="J32" s="34" t="s">
        <v>1278</v>
      </c>
      <c r="K32" s="141" t="s">
        <v>264</v>
      </c>
      <c r="L32" s="34" t="s">
        <v>1690</v>
      </c>
      <c r="M32" s="34" t="s">
        <v>1691</v>
      </c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</row>
    <row r="33">
      <c r="A33" s="124">
        <v>45694.0</v>
      </c>
      <c r="B33" s="34">
        <v>9.0</v>
      </c>
      <c r="C33" s="141" t="b">
        <v>1</v>
      </c>
      <c r="D33" s="174" t="s">
        <v>168</v>
      </c>
      <c r="E33" s="175" t="s">
        <v>114</v>
      </c>
      <c r="F33" s="176">
        <f t="array" ref="F33">index('Player Details - Post 2025'!$A$4:$P1005,match($D33,'Player Details - Post 2025'!$A$4:A1005,0),3)</f>
        <v>45695</v>
      </c>
      <c r="G33" s="34">
        <v>0.2</v>
      </c>
      <c r="H33" s="34">
        <v>83.0</v>
      </c>
      <c r="I33" s="34" t="s">
        <v>1278</v>
      </c>
      <c r="J33" s="34" t="s">
        <v>1278</v>
      </c>
      <c r="K33" s="141" t="s">
        <v>163</v>
      </c>
      <c r="L33" s="34" t="s">
        <v>1692</v>
      </c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</row>
    <row r="34">
      <c r="A34" s="124">
        <v>45694.0</v>
      </c>
      <c r="B34" s="34">
        <v>9.0</v>
      </c>
      <c r="C34" s="141" t="b">
        <v>1</v>
      </c>
      <c r="D34" s="174" t="s">
        <v>167</v>
      </c>
      <c r="E34" s="175" t="s">
        <v>163</v>
      </c>
      <c r="F34" s="176">
        <f t="array" ref="F34">index('Player Details - Post 2025'!$A$4:$P1005,match($D34,'Player Details - Post 2025'!$A$4:A1005,0),3)</f>
        <v>45694</v>
      </c>
      <c r="G34" s="34">
        <v>2.0</v>
      </c>
      <c r="H34" s="34">
        <v>99.0</v>
      </c>
      <c r="I34" s="34" t="s">
        <v>1278</v>
      </c>
      <c r="J34" s="34" t="s">
        <v>1278</v>
      </c>
      <c r="K34" s="141" t="s">
        <v>163</v>
      </c>
      <c r="L34" s="34" t="s">
        <v>1693</v>
      </c>
      <c r="M34" s="34" t="s">
        <v>1694</v>
      </c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</row>
    <row r="35">
      <c r="A35" s="124">
        <v>45694.0</v>
      </c>
      <c r="B35" s="34">
        <v>9.0</v>
      </c>
      <c r="C35" s="141" t="b">
        <v>1</v>
      </c>
      <c r="D35" s="174" t="s">
        <v>422</v>
      </c>
      <c r="E35" s="175" t="s">
        <v>204</v>
      </c>
      <c r="F35" s="176">
        <f t="array" ref="F35">index('Player Details - Post 2025'!$A$4:$P1005,match($D35,'Player Details - Post 2025'!$A$4:A1005,0),3)</f>
        <v>45694</v>
      </c>
      <c r="G35" s="34">
        <v>4.3</v>
      </c>
      <c r="H35" s="34">
        <v>139.0</v>
      </c>
      <c r="I35" s="34" t="s">
        <v>1281</v>
      </c>
      <c r="J35" s="41"/>
      <c r="K35" s="141" t="s">
        <v>417</v>
      </c>
      <c r="L35" s="34" t="s">
        <v>1695</v>
      </c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</row>
    <row r="36">
      <c r="A36" s="124">
        <v>45694.0</v>
      </c>
      <c r="B36" s="34">
        <v>9.0</v>
      </c>
      <c r="C36" s="141" t="b">
        <v>1</v>
      </c>
      <c r="D36" s="174" t="s">
        <v>213</v>
      </c>
      <c r="E36" s="175" t="s">
        <v>417</v>
      </c>
      <c r="F36" s="176">
        <f t="array" ref="F36">index('Player Details - Post 2025'!$A$4:$P1005,match($D36,'Player Details - Post 2025'!$A$4:A1005,0),3)</f>
        <v>45694</v>
      </c>
      <c r="G36" s="34">
        <v>3.2</v>
      </c>
      <c r="H36" s="34">
        <v>130.0</v>
      </c>
      <c r="I36" s="41" t="str">
        <f>if($F36&lt;$E$7,"Yes","No")</f>
        <v>No</v>
      </c>
      <c r="J36" s="41"/>
      <c r="K36" s="141" t="s">
        <v>204</v>
      </c>
      <c r="L36" s="34" t="s">
        <v>1681</v>
      </c>
      <c r="M36" s="34" t="s">
        <v>1696</v>
      </c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</row>
    <row r="37">
      <c r="A37" s="124">
        <v>45695.0</v>
      </c>
      <c r="B37" s="34">
        <v>10.0</v>
      </c>
      <c r="C37" s="141" t="b">
        <v>1</v>
      </c>
      <c r="D37" s="174" t="s">
        <v>542</v>
      </c>
      <c r="E37" s="175" t="s">
        <v>417</v>
      </c>
      <c r="F37" s="176">
        <f t="array" ref="F37">index('Player Details - Post 2025'!$A$4:$P1005,match($D37,'Player Details - Post 2025'!$A$4:A1005,0),3)</f>
        <v>45695</v>
      </c>
      <c r="G37" s="34">
        <v>2.6</v>
      </c>
      <c r="H37" s="34">
        <v>3.29</v>
      </c>
      <c r="I37" s="34" t="s">
        <v>1281</v>
      </c>
      <c r="J37" s="41"/>
      <c r="K37" s="141" t="s">
        <v>533</v>
      </c>
      <c r="L37" s="34" t="s">
        <v>1697</v>
      </c>
      <c r="M37" s="34" t="s">
        <v>1698</v>
      </c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</row>
    <row r="38">
      <c r="A38" s="124">
        <v>45695.0</v>
      </c>
      <c r="B38" s="34">
        <v>10.0</v>
      </c>
      <c r="C38" s="141" t="b">
        <v>1</v>
      </c>
      <c r="D38" s="174" t="s">
        <v>492</v>
      </c>
      <c r="E38" s="175" t="s">
        <v>481</v>
      </c>
      <c r="F38" s="176">
        <f t="array" ref="F38">index('Player Details - Post 2025'!$A$4:$P1005,match($D38,'Player Details - Post 2025'!$A$4:A1005,0),3)</f>
        <v>45695</v>
      </c>
      <c r="G38" s="34">
        <v>3.8</v>
      </c>
      <c r="H38" s="34">
        <v>3.12</v>
      </c>
      <c r="I38" s="34" t="s">
        <v>1278</v>
      </c>
      <c r="J38" s="34" t="s">
        <v>1278</v>
      </c>
      <c r="K38" s="141" t="s">
        <v>481</v>
      </c>
      <c r="L38" s="34" t="s">
        <v>1699</v>
      </c>
      <c r="M38" s="34" t="s">
        <v>1700</v>
      </c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</row>
    <row r="39">
      <c r="A39" s="124">
        <v>45695.0</v>
      </c>
      <c r="B39" s="34">
        <v>10.0</v>
      </c>
      <c r="C39" s="141" t="b">
        <v>1</v>
      </c>
      <c r="D39" s="174" t="s">
        <v>572</v>
      </c>
      <c r="E39" s="175" t="s">
        <v>533</v>
      </c>
      <c r="F39" s="176">
        <f t="array" ref="F39">index('Player Details - Post 2025'!$A$4:$P1005,match($D39,'Player Details - Post 2025'!$A$4:A1005,0),3)</f>
        <v>45695</v>
      </c>
      <c r="G39" s="34">
        <v>2.1</v>
      </c>
      <c r="H39" s="34">
        <v>3.95</v>
      </c>
      <c r="I39" s="34" t="s">
        <v>1278</v>
      </c>
      <c r="J39" s="34" t="s">
        <v>1278</v>
      </c>
      <c r="K39" s="141" t="s">
        <v>533</v>
      </c>
      <c r="L39" s="34" t="s">
        <v>1701</v>
      </c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</row>
    <row r="40">
      <c r="A40" s="124">
        <v>45698.0</v>
      </c>
      <c r="B40" s="34">
        <v>11.0</v>
      </c>
      <c r="C40" s="141" t="b">
        <v>1</v>
      </c>
      <c r="D40" s="174" t="s">
        <v>183</v>
      </c>
      <c r="E40" s="175" t="s">
        <v>264</v>
      </c>
      <c r="F40" s="176">
        <f t="array" ref="F40">index('Player Details - Post 2025'!$A$4:$P1005,match($D40,'Player Details - Post 2025'!$A$4:A1005,0),3)</f>
        <v>45698</v>
      </c>
      <c r="G40" s="34">
        <v>2.3</v>
      </c>
      <c r="H40" s="34">
        <v>120.0</v>
      </c>
      <c r="I40" s="34" t="s">
        <v>1281</v>
      </c>
      <c r="J40" s="41"/>
      <c r="K40" s="141" t="s">
        <v>163</v>
      </c>
      <c r="L40" s="34" t="s">
        <v>1702</v>
      </c>
      <c r="M40" s="34" t="s">
        <v>1703</v>
      </c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</row>
    <row r="41">
      <c r="A41" s="124">
        <v>45698.0</v>
      </c>
      <c r="B41" s="34">
        <v>11.0</v>
      </c>
      <c r="C41" s="141" t="b">
        <v>1</v>
      </c>
      <c r="D41" s="174" t="s">
        <v>489</v>
      </c>
      <c r="E41" s="175" t="s">
        <v>481</v>
      </c>
      <c r="F41" s="176">
        <f t="array" ref="F41">index('Player Details - Post 2025'!$A$4:$P1005,match($D41,'Player Details - Post 2025'!$A$4:A1005,0),3)</f>
        <v>45698</v>
      </c>
      <c r="G41" s="34">
        <v>3.7</v>
      </c>
      <c r="H41" s="34">
        <v>97.0</v>
      </c>
      <c r="I41" s="34" t="s">
        <v>1281</v>
      </c>
      <c r="J41" s="41"/>
      <c r="K41" s="141" t="s">
        <v>481</v>
      </c>
      <c r="L41" s="34" t="s">
        <v>1704</v>
      </c>
      <c r="M41" s="34" t="s">
        <v>1705</v>
      </c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</row>
    <row r="42">
      <c r="A42" s="124">
        <v>45698.0</v>
      </c>
      <c r="B42" s="34">
        <v>11.0</v>
      </c>
      <c r="C42" s="141" t="b">
        <v>1</v>
      </c>
      <c r="D42" s="174" t="s">
        <v>494</v>
      </c>
      <c r="E42" s="175" t="s">
        <v>481</v>
      </c>
      <c r="F42" s="176">
        <f t="array" ref="F42">index('Player Details - Post 2025'!$A$4:$P1005,match($D42,'Player Details - Post 2025'!$A$4:A1005,0),3)</f>
        <v>45698</v>
      </c>
      <c r="G42" s="34">
        <v>1.7</v>
      </c>
      <c r="H42" s="34">
        <v>104.0</v>
      </c>
      <c r="I42" s="34" t="s">
        <v>1278</v>
      </c>
      <c r="J42" s="34" t="s">
        <v>1278</v>
      </c>
      <c r="K42" s="141" t="s">
        <v>481</v>
      </c>
      <c r="L42" s="34" t="s">
        <v>1706</v>
      </c>
      <c r="M42" s="34" t="s">
        <v>1707</v>
      </c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</row>
    <row r="43">
      <c r="A43" s="124">
        <v>45699.0</v>
      </c>
      <c r="B43" s="34">
        <v>12.0</v>
      </c>
      <c r="C43" s="141" t="b">
        <v>1</v>
      </c>
      <c r="D43" s="174" t="s">
        <v>631</v>
      </c>
      <c r="E43" s="175" t="s">
        <v>163</v>
      </c>
      <c r="F43" s="176">
        <f t="array" ref="F43">index('Player Details - Post 2025'!$A$4:$P1005,match($D43,'Player Details - Post 2025'!$A$4:A1005,0),3)</f>
        <v>45914</v>
      </c>
      <c r="G43" s="34">
        <v>2.2</v>
      </c>
      <c r="H43" s="34">
        <v>4.14</v>
      </c>
      <c r="I43" s="34" t="s">
        <v>1281</v>
      </c>
      <c r="J43" s="41"/>
      <c r="K43" s="141" t="s">
        <v>204</v>
      </c>
      <c r="L43" s="34" t="s">
        <v>1708</v>
      </c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</row>
    <row r="44">
      <c r="A44" s="124">
        <v>45699.0</v>
      </c>
      <c r="B44" s="34">
        <v>12.0</v>
      </c>
      <c r="C44" s="141" t="b">
        <v>1</v>
      </c>
      <c r="D44" s="174" t="s">
        <v>278</v>
      </c>
      <c r="E44" s="175" t="s">
        <v>204</v>
      </c>
      <c r="F44" s="176">
        <f t="array" ref="F44">index('Player Details - Post 2025'!$A$4:$P1005,match($D44,'Player Details - Post 2025'!$A$4:A1005,0),3)</f>
        <v>45880</v>
      </c>
      <c r="G44" s="34">
        <v>3.5</v>
      </c>
      <c r="H44" s="34">
        <v>3.37</v>
      </c>
      <c r="I44" s="34" t="s">
        <v>1278</v>
      </c>
      <c r="J44" s="34" t="s">
        <v>1278</v>
      </c>
      <c r="K44" s="141" t="s">
        <v>163</v>
      </c>
      <c r="L44" s="34" t="s">
        <v>1685</v>
      </c>
      <c r="M44" s="34" t="s">
        <v>1709</v>
      </c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</row>
    <row r="45">
      <c r="A45" s="124">
        <v>45699.0</v>
      </c>
      <c r="B45" s="34">
        <v>12.0</v>
      </c>
      <c r="C45" s="141" t="b">
        <v>1</v>
      </c>
      <c r="D45" s="174" t="s">
        <v>92</v>
      </c>
      <c r="E45" s="175" t="s">
        <v>372</v>
      </c>
      <c r="F45" s="176">
        <f t="array" ref="F45">index('Player Details - Post 2025'!$A$4:$P1005,match($D45,'Player Details - Post 2025'!$A$4:A1005,0),3)</f>
        <v>45721</v>
      </c>
      <c r="G45" s="34">
        <v>2.7</v>
      </c>
      <c r="H45" s="34">
        <v>3.83</v>
      </c>
      <c r="I45" s="34" t="s">
        <v>1278</v>
      </c>
      <c r="J45" s="34" t="s">
        <v>1278</v>
      </c>
      <c r="K45" s="141" t="s">
        <v>264</v>
      </c>
      <c r="L45" s="34" t="s">
        <v>1710</v>
      </c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</row>
    <row r="46">
      <c r="A46" s="124">
        <v>45699.0</v>
      </c>
      <c r="B46" s="34">
        <v>12.0</v>
      </c>
      <c r="C46" s="141" t="b">
        <v>1</v>
      </c>
      <c r="D46" s="174" t="s">
        <v>486</v>
      </c>
      <c r="E46" s="175" t="s">
        <v>417</v>
      </c>
      <c r="F46" s="176">
        <f t="array" ref="F46">index('Player Details - Post 2025'!$A$4:$P1005,match($D46,'Player Details - Post 2025'!$A$4:A1005,0),3)</f>
        <v>45699</v>
      </c>
      <c r="G46" s="34">
        <v>0.0</v>
      </c>
      <c r="H46" s="34">
        <v>5.06</v>
      </c>
      <c r="I46" s="34" t="s">
        <v>1281</v>
      </c>
      <c r="J46" s="41"/>
      <c r="K46" s="141" t="s">
        <v>481</v>
      </c>
      <c r="L46" s="34" t="s">
        <v>1711</v>
      </c>
      <c r="M46" s="34" t="s">
        <v>1712</v>
      </c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</row>
    <row r="47">
      <c r="A47" s="124">
        <v>45700.0</v>
      </c>
      <c r="B47" s="34">
        <v>13.0</v>
      </c>
      <c r="C47" s="141" t="b">
        <v>1</v>
      </c>
      <c r="D47" s="174" t="s">
        <v>547</v>
      </c>
      <c r="E47" s="175" t="s">
        <v>68</v>
      </c>
      <c r="F47" s="176">
        <f t="array" ref="F47">index('Player Details - Post 2025'!$A$4:$P1005,match($D47,'Player Details - Post 2025'!$A$4:A1005,0),3)</f>
        <v>45701</v>
      </c>
      <c r="G47" s="34">
        <v>2.8</v>
      </c>
      <c r="H47" s="34">
        <v>107.0</v>
      </c>
      <c r="I47" s="34" t="s">
        <v>1278</v>
      </c>
      <c r="J47" s="34" t="s">
        <v>1278</v>
      </c>
      <c r="K47" s="141" t="s">
        <v>533</v>
      </c>
      <c r="L47" s="34" t="s">
        <v>1713</v>
      </c>
      <c r="M47" s="34" t="s">
        <v>1714</v>
      </c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</row>
    <row r="48">
      <c r="A48" s="124">
        <v>45700.0</v>
      </c>
      <c r="B48" s="34">
        <v>13.0</v>
      </c>
      <c r="C48" s="141" t="b">
        <v>1</v>
      </c>
      <c r="D48" s="174" t="s">
        <v>117</v>
      </c>
      <c r="E48" s="175" t="s">
        <v>114</v>
      </c>
      <c r="F48" s="176">
        <f t="array" ref="F48">index('Player Details - Post 2025'!$A$4:$P1005,match($D48,'Player Details - Post 2025'!$A$4:A1005,0),3)</f>
        <v>45700</v>
      </c>
      <c r="G48" s="34">
        <v>1.9</v>
      </c>
      <c r="H48" s="34">
        <v>102.0</v>
      </c>
      <c r="I48" s="34" t="s">
        <v>1278</v>
      </c>
      <c r="J48" s="34" t="s">
        <v>1278</v>
      </c>
      <c r="K48" s="141" t="s">
        <v>114</v>
      </c>
      <c r="L48" s="34" t="s">
        <v>1715</v>
      </c>
      <c r="M48" s="34" t="s">
        <v>1716</v>
      </c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</row>
    <row r="49">
      <c r="A49" s="124">
        <v>45700.0</v>
      </c>
      <c r="B49" s="34">
        <v>13.0</v>
      </c>
      <c r="C49" s="141" t="b">
        <v>1</v>
      </c>
      <c r="D49" s="174" t="s">
        <v>270</v>
      </c>
      <c r="E49" s="175" t="s">
        <v>163</v>
      </c>
      <c r="F49" s="176">
        <f t="array" ref="F49">index('Player Details - Post 2025'!$A$4:$P1005,match($D49,'Player Details - Post 2025'!$A$4:A1005,0),3)</f>
        <v>45700</v>
      </c>
      <c r="G49" s="34">
        <v>2.2</v>
      </c>
      <c r="H49" s="34">
        <v>128.0</v>
      </c>
      <c r="I49" s="34" t="s">
        <v>1281</v>
      </c>
      <c r="J49" s="41"/>
      <c r="K49" s="141" t="s">
        <v>264</v>
      </c>
      <c r="L49" s="34" t="s">
        <v>1717</v>
      </c>
      <c r="M49" s="34" t="s">
        <v>1718</v>
      </c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</row>
    <row r="50">
      <c r="A50" s="124">
        <v>45701.0</v>
      </c>
      <c r="B50" s="34">
        <v>14.0</v>
      </c>
      <c r="C50" s="141" t="b">
        <v>1</v>
      </c>
      <c r="D50" s="174" t="s">
        <v>429</v>
      </c>
      <c r="E50" s="175" t="s">
        <v>204</v>
      </c>
      <c r="F50" s="176">
        <f t="array" ref="F50">index('Player Details - Post 2025'!$A$4:$P1005,match($D50,'Player Details - Post 2025'!$A$4:A1005,0),3)</f>
        <v>45701</v>
      </c>
      <c r="G50" s="34">
        <v>2.6</v>
      </c>
      <c r="H50" s="34">
        <v>1.94</v>
      </c>
      <c r="I50" s="34" t="s">
        <v>1281</v>
      </c>
      <c r="J50" s="41"/>
      <c r="K50" s="141" t="s">
        <v>417</v>
      </c>
      <c r="L50" s="34" t="s">
        <v>1677</v>
      </c>
      <c r="M50" s="34" t="s">
        <v>1719</v>
      </c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</row>
    <row r="51">
      <c r="A51" s="124">
        <v>45701.0</v>
      </c>
      <c r="B51" s="34">
        <v>14.0</v>
      </c>
      <c r="C51" s="141" t="b">
        <v>1</v>
      </c>
      <c r="D51" s="174" t="s">
        <v>331</v>
      </c>
      <c r="E51" s="175" t="s">
        <v>320</v>
      </c>
      <c r="F51" s="176">
        <f t="array" ref="F51">index('Player Details - Post 2025'!$A$4:$P1005,match($D51,'Player Details - Post 2025'!$A$4:A1005,0),3)</f>
        <v>45701</v>
      </c>
      <c r="G51" s="41"/>
      <c r="H51" s="41"/>
      <c r="I51" s="34" t="s">
        <v>1278</v>
      </c>
      <c r="J51" s="34" t="s">
        <v>1278</v>
      </c>
      <c r="K51" s="141" t="s">
        <v>320</v>
      </c>
      <c r="L51" s="34" t="s">
        <v>1706</v>
      </c>
      <c r="M51" s="34" t="s">
        <v>1720</v>
      </c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</row>
    <row r="52">
      <c r="A52" s="124">
        <v>45701.0</v>
      </c>
      <c r="B52" s="34">
        <v>14.0</v>
      </c>
      <c r="C52" s="141" t="b">
        <v>1</v>
      </c>
      <c r="D52" s="174" t="s">
        <v>544</v>
      </c>
      <c r="E52" s="175" t="s">
        <v>417</v>
      </c>
      <c r="F52" s="176">
        <f t="array" ref="F52">index('Player Details - Post 2025'!$A$4:$P1005,match($D52,'Player Details - Post 2025'!$A$4:A1005,0),3)</f>
        <v>45701</v>
      </c>
      <c r="G52" s="34">
        <v>1.6</v>
      </c>
      <c r="H52" s="34">
        <v>2.92</v>
      </c>
      <c r="I52" s="34" t="s">
        <v>1281</v>
      </c>
      <c r="J52" s="41"/>
      <c r="K52" s="141" t="s">
        <v>533</v>
      </c>
      <c r="L52" s="34" t="s">
        <v>1721</v>
      </c>
      <c r="M52" s="34" t="s">
        <v>1722</v>
      </c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</row>
    <row r="53">
      <c r="A53" s="124">
        <v>45702.0</v>
      </c>
      <c r="B53" s="34">
        <v>15.0</v>
      </c>
      <c r="C53" s="141" t="b">
        <v>1</v>
      </c>
      <c r="D53" s="174" t="s">
        <v>434</v>
      </c>
      <c r="E53" s="175" t="s">
        <v>114</v>
      </c>
      <c r="F53" s="176">
        <f t="array" ref="F53">index('Player Details - Post 2025'!$A$4:$P1005,match($D53,'Player Details - Post 2025'!$A$4:A1005,0),3)</f>
        <v>45703</v>
      </c>
      <c r="G53" s="34">
        <v>3.5</v>
      </c>
      <c r="H53" s="34">
        <v>2.92</v>
      </c>
      <c r="I53" s="34" t="s">
        <v>1281</v>
      </c>
      <c r="J53" s="41"/>
      <c r="K53" s="141" t="s">
        <v>417</v>
      </c>
      <c r="L53" s="34" t="s">
        <v>1723</v>
      </c>
      <c r="M53" s="34" t="s">
        <v>1724</v>
      </c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</row>
    <row r="54">
      <c r="A54" s="124">
        <v>45702.0</v>
      </c>
      <c r="B54" s="34">
        <v>15.0</v>
      </c>
      <c r="C54" s="141" t="b">
        <v>1</v>
      </c>
      <c r="D54" s="174" t="s">
        <v>315</v>
      </c>
      <c r="E54" s="175" t="s">
        <v>417</v>
      </c>
      <c r="F54" s="176">
        <f t="array" ref="F54">index('Player Details - Post 2025'!$A$4:$P1005,match($D54,'Player Details - Post 2025'!$A$4:A1005,0),3)</f>
        <v>45703</v>
      </c>
      <c r="G54" s="34">
        <v>0.2</v>
      </c>
      <c r="H54" s="34">
        <v>3.68</v>
      </c>
      <c r="I54" s="34" t="s">
        <v>1281</v>
      </c>
      <c r="J54" s="41"/>
      <c r="K54" s="141" t="s">
        <v>264</v>
      </c>
      <c r="L54" s="34" t="s">
        <v>1725</v>
      </c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</row>
    <row r="55">
      <c r="A55" s="124">
        <v>45702.0</v>
      </c>
      <c r="B55" s="34">
        <v>15.0</v>
      </c>
      <c r="C55" s="141" t="b">
        <v>1</v>
      </c>
      <c r="D55" s="174" t="s">
        <v>500</v>
      </c>
      <c r="E55" s="175" t="s">
        <v>481</v>
      </c>
      <c r="F55" s="176">
        <f t="array" ref="F55">index('Player Details - Post 2025'!$A$4:$P1005,match($D55,'Player Details - Post 2025'!$A$4:A1005,0),3)</f>
        <v>45703</v>
      </c>
      <c r="G55" s="34">
        <v>3.5</v>
      </c>
      <c r="H55" s="34">
        <v>3.46</v>
      </c>
      <c r="I55" s="34" t="s">
        <v>1278</v>
      </c>
      <c r="J55" s="34" t="s">
        <v>1278</v>
      </c>
      <c r="K55" s="141" t="s">
        <v>481</v>
      </c>
      <c r="L55" s="34" t="s">
        <v>1726</v>
      </c>
      <c r="M55" s="34" t="s">
        <v>1727</v>
      </c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</row>
    <row r="56">
      <c r="A56" s="124">
        <v>45702.0</v>
      </c>
      <c r="B56" s="34">
        <v>15.0</v>
      </c>
      <c r="C56" s="141" t="b">
        <v>1</v>
      </c>
      <c r="D56" s="174" t="s">
        <v>275</v>
      </c>
      <c r="E56" s="175" t="s">
        <v>533</v>
      </c>
      <c r="F56" s="176">
        <f t="array" ref="F56">index('Player Details - Post 2025'!$A$4:$P1005,match($D56,'Player Details - Post 2025'!$A$4:A1005,0),3)</f>
        <v>45703</v>
      </c>
      <c r="G56" s="41"/>
      <c r="H56" s="41"/>
      <c r="I56" s="34" t="s">
        <v>1281</v>
      </c>
      <c r="J56" s="41"/>
      <c r="K56" s="141" t="s">
        <v>264</v>
      </c>
      <c r="L56" s="34" t="s">
        <v>1728</v>
      </c>
      <c r="M56" s="34" t="s">
        <v>1729</v>
      </c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</row>
    <row r="57">
      <c r="C57" s="108" t="b">
        <v>0</v>
      </c>
      <c r="D57" s="180" t="s">
        <v>808</v>
      </c>
      <c r="E57" s="108" t="s">
        <v>68</v>
      </c>
      <c r="F57" s="181">
        <f t="array" ref="F57">index('Player Details - Post 2025'!$A$4:$P1005,match($D57,'Player Details - Post 2025'!$A$4:A1005,0),3)</f>
        <v>45607</v>
      </c>
      <c r="G57" s="7">
        <v>-1.5</v>
      </c>
      <c r="H57" s="7">
        <v>0.0</v>
      </c>
      <c r="I57" s="7" t="s">
        <v>1278</v>
      </c>
      <c r="J57" s="7" t="s">
        <v>1278</v>
      </c>
      <c r="K57" s="108"/>
    </row>
    <row r="58">
      <c r="C58" s="108" t="b">
        <v>0</v>
      </c>
      <c r="D58" s="108" t="s">
        <v>928</v>
      </c>
      <c r="E58" s="108" t="s">
        <v>68</v>
      </c>
      <c r="F58" s="181">
        <f t="array" ref="F58">index('Player Details - Post 2025'!$A$4:$P1005,match($D58,'Player Details - Post 2025'!$A$4:A1005,0),3)</f>
        <v>45607</v>
      </c>
      <c r="G58" s="7">
        <v>2.0</v>
      </c>
      <c r="H58" s="7">
        <v>2.79</v>
      </c>
      <c r="I58" s="7" t="s">
        <v>1278</v>
      </c>
      <c r="J58" s="7" t="s">
        <v>1278</v>
      </c>
      <c r="K58" s="108"/>
    </row>
    <row r="59">
      <c r="C59" s="108" t="b">
        <v>0</v>
      </c>
      <c r="D59" s="108" t="s">
        <v>803</v>
      </c>
      <c r="E59" s="108" t="s">
        <v>68</v>
      </c>
      <c r="F59" s="181">
        <f t="array" ref="F59">index('Player Details - Post 2025'!$A$4:$P1005,match($D59,'Player Details - Post 2025'!$A$4:A1005,0),3)</f>
        <v>45753</v>
      </c>
      <c r="G59" s="7">
        <v>0.5</v>
      </c>
      <c r="H59" s="7">
        <v>4.37</v>
      </c>
      <c r="I59" s="7" t="s">
        <v>1278</v>
      </c>
      <c r="J59" s="7" t="s">
        <v>1278</v>
      </c>
      <c r="K59" s="108"/>
    </row>
    <row r="60">
      <c r="C60" s="108" t="b">
        <v>0</v>
      </c>
      <c r="D60" s="108" t="s">
        <v>811</v>
      </c>
      <c r="E60" s="108" t="s">
        <v>68</v>
      </c>
      <c r="F60" s="181">
        <f t="array" ref="F60">index('Player Details - Post 2025'!$A$4:$P1005,match($D60,'Player Details - Post 2025'!$A$4:A1005,0),3)</f>
        <v>45607</v>
      </c>
      <c r="G60" s="7">
        <v>1.0</v>
      </c>
      <c r="H60" s="7">
        <v>4.56</v>
      </c>
      <c r="I60" s="7" t="s">
        <v>1281</v>
      </c>
      <c r="K60" s="108"/>
    </row>
    <row r="61">
      <c r="C61" s="108" t="b">
        <v>0</v>
      </c>
      <c r="D61" s="108" t="s">
        <v>916</v>
      </c>
      <c r="E61" s="108" t="s">
        <v>68</v>
      </c>
      <c r="F61" s="181">
        <f t="array" ref="F61">index('Player Details - Post 2025'!$A$4:$P1005,match($D61,'Player Details - Post 2025'!$A$4:A1005,0),3)</f>
        <v>45865</v>
      </c>
      <c r="G61" s="7">
        <v>-1.1</v>
      </c>
      <c r="H61" s="7">
        <v>6.94</v>
      </c>
      <c r="I61" s="7" t="s">
        <v>1278</v>
      </c>
      <c r="J61" s="7" t="s">
        <v>1278</v>
      </c>
      <c r="K61" s="108"/>
    </row>
    <row r="62">
      <c r="C62" s="108" t="b">
        <v>0</v>
      </c>
      <c r="D62" s="108" t="s">
        <v>794</v>
      </c>
      <c r="E62" s="108" t="s">
        <v>68</v>
      </c>
      <c r="F62" s="181">
        <f t="array" ref="F62">index('Player Details - Post 2025'!$A$4:$P1005,match($D62,'Player Details - Post 2025'!$A$4:A1005,0),3)</f>
        <v>45607</v>
      </c>
      <c r="G62" s="7">
        <v>-1.0</v>
      </c>
      <c r="H62" s="7">
        <v>68.0</v>
      </c>
      <c r="I62" s="7" t="s">
        <v>1278</v>
      </c>
      <c r="J62" s="7" t="s">
        <v>1278</v>
      </c>
      <c r="K62" s="108"/>
    </row>
    <row r="63">
      <c r="C63" s="108" t="b">
        <v>0</v>
      </c>
      <c r="D63" s="108" t="s">
        <v>736</v>
      </c>
      <c r="E63" s="108" t="s">
        <v>68</v>
      </c>
      <c r="F63" s="181">
        <f t="array" ref="F63">index('Player Details - Post 2025'!$A$4:$P1005,match($D63,'Player Details - Post 2025'!$A$4:A1005,0),3)</f>
        <v>45607</v>
      </c>
      <c r="G63" s="7">
        <v>-0.9</v>
      </c>
      <c r="H63" s="7">
        <v>78.0</v>
      </c>
      <c r="I63" s="7" t="s">
        <v>1278</v>
      </c>
      <c r="J63" s="7" t="s">
        <v>1278</v>
      </c>
      <c r="K63" s="108"/>
    </row>
    <row r="64">
      <c r="C64" s="108" t="b">
        <v>0</v>
      </c>
      <c r="D64" s="108" t="s">
        <v>667</v>
      </c>
      <c r="E64" s="108" t="s">
        <v>68</v>
      </c>
      <c r="F64" s="181">
        <f t="array" ref="F64">index('Player Details - Post 2025'!$A$4:$P1005,match($D64,'Player Details - Post 2025'!$A$4:A1005,0),3)</f>
        <v>45607</v>
      </c>
      <c r="G64" s="7">
        <v>-0.3</v>
      </c>
      <c r="H64" s="7">
        <v>93.0</v>
      </c>
      <c r="I64" s="7" t="s">
        <v>1278</v>
      </c>
      <c r="J64" s="7" t="s">
        <v>1278</v>
      </c>
      <c r="K64" s="108"/>
    </row>
    <row r="65">
      <c r="C65" s="108" t="b">
        <v>0</v>
      </c>
      <c r="D65" s="108" t="s">
        <v>851</v>
      </c>
      <c r="E65" s="108" t="s">
        <v>68</v>
      </c>
      <c r="F65" s="181">
        <f t="array" ref="F65">index('Player Details - Post 2025'!$A$4:$P1005,match($D65,'Player Details - Post 2025'!$A$4:A1005,0),3)</f>
        <v>45607</v>
      </c>
      <c r="G65" s="7">
        <v>1.0</v>
      </c>
      <c r="H65" s="7">
        <v>102.0</v>
      </c>
      <c r="I65" s="7" t="s">
        <v>1278</v>
      </c>
      <c r="J65" s="7" t="s">
        <v>1278</v>
      </c>
      <c r="K65" s="108"/>
    </row>
    <row r="66">
      <c r="C66" s="108" t="b">
        <v>0</v>
      </c>
      <c r="D66" s="108" t="s">
        <v>670</v>
      </c>
      <c r="E66" s="108" t="s">
        <v>68</v>
      </c>
      <c r="F66" s="181">
        <f t="array" ref="F66">index('Player Details - Post 2025'!$A$4:$P1005,match($D66,'Player Details - Post 2025'!$A$4:A1005,0),3)</f>
        <v>45607</v>
      </c>
      <c r="G66" s="7">
        <v>0.5</v>
      </c>
      <c r="H66" s="7">
        <v>105.0</v>
      </c>
      <c r="I66" s="7" t="s">
        <v>1278</v>
      </c>
      <c r="J66" s="7" t="s">
        <v>1278</v>
      </c>
      <c r="K66" s="108"/>
    </row>
    <row r="67">
      <c r="C67" s="108" t="b">
        <v>0</v>
      </c>
      <c r="D67" s="108" t="s">
        <v>859</v>
      </c>
      <c r="E67" s="108" t="s">
        <v>68</v>
      </c>
      <c r="F67" s="181">
        <f t="array" ref="F67">index('Player Details - Post 2025'!$A$4:$P1005,match($D67,'Player Details - Post 2025'!$A$4:A1005,0),3)</f>
        <v>45732</v>
      </c>
      <c r="G67" s="7">
        <v>1.3</v>
      </c>
      <c r="H67" s="7">
        <v>112.0</v>
      </c>
      <c r="I67" s="7" t="s">
        <v>1281</v>
      </c>
      <c r="K67" s="108"/>
    </row>
    <row r="68">
      <c r="C68" s="108" t="b">
        <v>0</v>
      </c>
      <c r="D68" s="108" t="s">
        <v>634</v>
      </c>
      <c r="E68" s="108" t="s">
        <v>114</v>
      </c>
      <c r="F68" s="181">
        <f t="array" ref="F68">index('Player Details - Post 2025'!$A$4:$P1005,match($D68,'Player Details - Post 2025'!$A$4:A1005,0),3)</f>
        <v>45914</v>
      </c>
      <c r="G68" s="7">
        <v>0.6</v>
      </c>
      <c r="H68" s="7">
        <v>4.68</v>
      </c>
      <c r="I68" s="16" t="s">
        <v>1278</v>
      </c>
      <c r="J68" s="7" t="s">
        <v>1278</v>
      </c>
      <c r="K68" s="108"/>
    </row>
    <row r="69">
      <c r="C69" s="108" t="b">
        <v>0</v>
      </c>
      <c r="D69" s="108" t="s">
        <v>890</v>
      </c>
      <c r="E69" s="108" t="s">
        <v>114</v>
      </c>
      <c r="F69" s="181">
        <f t="array" ref="F69">index('Player Details - Post 2025'!$A$4:$P1005,match($D69,'Player Details - Post 2025'!$A$4:A1005,0),3)</f>
        <v>45607</v>
      </c>
      <c r="G69" s="7">
        <v>0.7</v>
      </c>
      <c r="H69" s="7">
        <v>4.72</v>
      </c>
      <c r="I69" s="7" t="s">
        <v>1278</v>
      </c>
      <c r="J69" s="7" t="s">
        <v>1278</v>
      </c>
      <c r="K69" s="108"/>
    </row>
    <row r="70">
      <c r="C70" s="108" t="b">
        <v>0</v>
      </c>
      <c r="D70" s="108" t="s">
        <v>694</v>
      </c>
      <c r="E70" s="108" t="s">
        <v>114</v>
      </c>
      <c r="F70" s="181">
        <f t="array" ref="F70">index('Player Details - Post 2025'!$A$4:$P1005,match($D70,'Player Details - Post 2025'!$A$4:A1005,0),3)</f>
        <v>45607</v>
      </c>
      <c r="G70" s="7">
        <v>0.5</v>
      </c>
      <c r="H70" s="7">
        <v>5.32</v>
      </c>
      <c r="I70" s="7" t="s">
        <v>1281</v>
      </c>
      <c r="K70" s="108"/>
    </row>
    <row r="71">
      <c r="C71" s="108" t="b">
        <v>0</v>
      </c>
      <c r="D71" s="108" t="s">
        <v>821</v>
      </c>
      <c r="E71" s="108" t="s">
        <v>114</v>
      </c>
      <c r="F71" s="181">
        <f t="array" ref="F71">index('Player Details - Post 2025'!$A$4:$P1005,match($D71,'Player Details - Post 2025'!$A$4:A1005,0),3)</f>
        <v>45721</v>
      </c>
      <c r="G71" s="7">
        <v>0.1</v>
      </c>
      <c r="H71" s="7">
        <v>59.0</v>
      </c>
      <c r="I71" s="7" t="s">
        <v>1278</v>
      </c>
      <c r="J71" s="7" t="s">
        <v>1278</v>
      </c>
      <c r="K71" s="108"/>
    </row>
    <row r="72">
      <c r="C72" s="108" t="b">
        <v>0</v>
      </c>
      <c r="D72" s="108" t="s">
        <v>401</v>
      </c>
      <c r="E72" s="108" t="s">
        <v>114</v>
      </c>
      <c r="F72" s="181">
        <f t="array" ref="F72">index('Player Details - Post 2025'!$A$4:$P1005,match($D72,'Player Details - Post 2025'!$A$4:A1005,0),3)</f>
        <v>45721</v>
      </c>
      <c r="G72" s="7">
        <v>0.3</v>
      </c>
      <c r="H72" s="7">
        <v>87.0</v>
      </c>
      <c r="I72" s="16" t="s">
        <v>1278</v>
      </c>
      <c r="J72" s="7" t="s">
        <v>1278</v>
      </c>
      <c r="K72" s="108"/>
    </row>
    <row r="73">
      <c r="C73" s="108" t="b">
        <v>0</v>
      </c>
      <c r="D73" s="108" t="s">
        <v>920</v>
      </c>
      <c r="E73" s="108" t="s">
        <v>114</v>
      </c>
      <c r="F73" s="181">
        <f t="array" ref="F73">index('Player Details - Post 2025'!$A$4:$P1005,match($D73,'Player Details - Post 2025'!$A$4:A1005,0),3)</f>
        <v>45760</v>
      </c>
      <c r="G73" s="7">
        <v>0.2</v>
      </c>
      <c r="H73" s="7">
        <v>88.0</v>
      </c>
      <c r="I73" s="7" t="s">
        <v>1278</v>
      </c>
      <c r="J73" s="7" t="s">
        <v>1278</v>
      </c>
      <c r="K73" s="108"/>
    </row>
    <row r="74">
      <c r="C74" s="108" t="b">
        <v>0</v>
      </c>
      <c r="D74" s="108" t="s">
        <v>385</v>
      </c>
      <c r="E74" s="108" t="s">
        <v>114</v>
      </c>
      <c r="F74" s="181">
        <f t="array" ref="F74">index('Player Details - Post 2025'!$A$4:$P1005,match($D74,'Player Details - Post 2025'!$A$4:A1005,0),3)</f>
        <v>45721</v>
      </c>
      <c r="G74" s="7">
        <v>1.9</v>
      </c>
      <c r="H74" s="7">
        <v>89.0</v>
      </c>
      <c r="I74" s="7" t="s">
        <v>1278</v>
      </c>
      <c r="J74" s="7" t="s">
        <v>1278</v>
      </c>
      <c r="K74" s="108"/>
    </row>
    <row r="75">
      <c r="C75" s="108" t="b">
        <v>0</v>
      </c>
      <c r="D75" s="108" t="s">
        <v>101</v>
      </c>
      <c r="E75" s="108" t="s">
        <v>114</v>
      </c>
      <c r="F75" s="181">
        <f t="array" ref="F75">index('Player Details - Post 2025'!$A$4:$P1005,match($D75,'Player Details - Post 2025'!$A$4:A1005,0),3)</f>
        <v>45721</v>
      </c>
      <c r="G75" s="7">
        <v>1.3</v>
      </c>
      <c r="H75" s="7">
        <v>97.0</v>
      </c>
      <c r="I75" s="7" t="s">
        <v>1278</v>
      </c>
      <c r="J75" s="7" t="s">
        <v>1278</v>
      </c>
      <c r="K75" s="108"/>
    </row>
    <row r="76">
      <c r="C76" s="108" t="b">
        <v>0</v>
      </c>
      <c r="D76" s="108" t="s">
        <v>503</v>
      </c>
      <c r="E76" s="108" t="s">
        <v>114</v>
      </c>
      <c r="F76" s="181">
        <f t="array" ref="F76">index('Player Details - Post 2025'!$A$4:$P1005,match($D76,'Player Details - Post 2025'!$A$4:A1005,0),3)</f>
        <v>45732</v>
      </c>
      <c r="G76" s="7">
        <v>0.4</v>
      </c>
      <c r="H76" s="7">
        <v>98.0</v>
      </c>
      <c r="I76" s="7" t="s">
        <v>1281</v>
      </c>
      <c r="K76" s="108"/>
    </row>
    <row r="77">
      <c r="C77" s="108" t="b">
        <v>0</v>
      </c>
      <c r="D77" s="108" t="s">
        <v>225</v>
      </c>
      <c r="E77" s="108" t="s">
        <v>163</v>
      </c>
      <c r="F77" s="181">
        <f t="array" ref="F77">index('Player Details - Post 2025'!$A$4:$P1005,match($D77,'Player Details - Post 2025'!$A$4:A1005,0),3)</f>
        <v>45721</v>
      </c>
      <c r="G77" s="7">
        <v>0.6</v>
      </c>
      <c r="H77" s="7">
        <v>3.2</v>
      </c>
      <c r="I77" s="7" t="s">
        <v>1281</v>
      </c>
      <c r="K77" s="108"/>
    </row>
    <row r="78">
      <c r="C78" s="108" t="b">
        <v>0</v>
      </c>
      <c r="D78" s="108" t="s">
        <v>686</v>
      </c>
      <c r="E78" s="108" t="s">
        <v>163</v>
      </c>
      <c r="F78" s="181">
        <f t="array" ref="F78">index('Player Details - Post 2025'!$A$4:$P1005,match($D78,'Player Details - Post 2025'!$A$4:A1005,0),3)</f>
        <v>45608</v>
      </c>
      <c r="G78" s="7">
        <v>0.6</v>
      </c>
      <c r="H78" s="7">
        <v>3.82</v>
      </c>
      <c r="I78" s="7" t="s">
        <v>1278</v>
      </c>
      <c r="J78" s="7" t="s">
        <v>1278</v>
      </c>
      <c r="K78" s="108"/>
    </row>
    <row r="79">
      <c r="C79" s="108" t="b">
        <v>0</v>
      </c>
      <c r="D79" s="108" t="s">
        <v>20</v>
      </c>
      <c r="E79" s="108" t="s">
        <v>163</v>
      </c>
      <c r="F79" s="181">
        <f t="array" ref="F79">index('Player Details - Post 2025'!$A$4:$P1005,match($D79,'Player Details - Post 2025'!$A$4:A1005,0),3)</f>
        <v>45721</v>
      </c>
      <c r="G79" s="7">
        <v>2.1</v>
      </c>
      <c r="H79" s="7">
        <v>4.15</v>
      </c>
      <c r="I79" s="7" t="s">
        <v>1281</v>
      </c>
      <c r="K79" s="108"/>
    </row>
    <row r="80">
      <c r="C80" s="108" t="b">
        <v>0</v>
      </c>
      <c r="D80" s="108" t="s">
        <v>444</v>
      </c>
      <c r="E80" s="108" t="s">
        <v>163</v>
      </c>
      <c r="F80" s="181">
        <f t="array" ref="F80">index('Player Details - Post 2025'!$A$4:$P1005,match($D80,'Player Details - Post 2025'!$A$4:A1005,0),3)</f>
        <v>45721</v>
      </c>
      <c r="G80" s="7">
        <v>2.0</v>
      </c>
      <c r="H80" s="7">
        <v>4.19</v>
      </c>
      <c r="I80" s="7" t="s">
        <v>1278</v>
      </c>
      <c r="J80" s="7" t="s">
        <v>1278</v>
      </c>
      <c r="K80" s="108"/>
    </row>
    <row r="81">
      <c r="C81" s="108" t="b">
        <v>0</v>
      </c>
      <c r="D81" s="108" t="s">
        <v>677</v>
      </c>
      <c r="E81" s="108" t="s">
        <v>163</v>
      </c>
      <c r="F81" s="181">
        <f t="array" ref="F81">index('Player Details - Post 2025'!$A$4:$P1005,match($D81,'Player Details - Post 2025'!$A$4:A1005,0),3)</f>
        <v>45802</v>
      </c>
      <c r="G81" s="7">
        <v>1.7</v>
      </c>
      <c r="H81" s="7">
        <v>4.3</v>
      </c>
      <c r="I81" s="7" t="s">
        <v>1281</v>
      </c>
      <c r="K81" s="108"/>
    </row>
    <row r="82">
      <c r="C82" s="108" t="b">
        <v>0</v>
      </c>
      <c r="D82" s="108" t="s">
        <v>599</v>
      </c>
      <c r="E82" s="108" t="s">
        <v>163</v>
      </c>
      <c r="F82" s="181">
        <f t="array" ref="F82">index('Player Details - Post 2025'!$A$4:$P1005,match($D82,'Player Details - Post 2025'!$A$4:A1005,0),3)</f>
        <v>45356</v>
      </c>
      <c r="G82" s="7">
        <v>1.7</v>
      </c>
      <c r="H82" s="7">
        <v>4.39</v>
      </c>
      <c r="I82" s="7" t="s">
        <v>1278</v>
      </c>
      <c r="J82" s="7" t="s">
        <v>1278</v>
      </c>
      <c r="K82" s="108"/>
    </row>
    <row r="83">
      <c r="C83" s="108" t="b">
        <v>0</v>
      </c>
      <c r="D83" s="108" t="s">
        <v>194</v>
      </c>
      <c r="E83" s="108" t="s">
        <v>163</v>
      </c>
      <c r="F83" s="181">
        <f t="array" ref="F83">index('Player Details - Post 2025'!$A$4:$P1005,match($D83,'Player Details - Post 2025'!$A$4:A1005,0),3)</f>
        <v>45732</v>
      </c>
      <c r="G83" s="7">
        <v>1.6</v>
      </c>
      <c r="H83" s="7">
        <v>4.66</v>
      </c>
      <c r="I83" s="7" t="s">
        <v>1281</v>
      </c>
      <c r="K83" s="108"/>
    </row>
    <row r="84">
      <c r="C84" s="108" t="b">
        <v>0</v>
      </c>
      <c r="D84" s="108" t="s">
        <v>603</v>
      </c>
      <c r="E84" s="108" t="s">
        <v>163</v>
      </c>
      <c r="F84" s="181">
        <f t="array" ref="F84">index('Player Details - Post 2025'!$A$4:$P1005,match($D84,'Player Details - Post 2025'!$A$4:A1005,0),3)</f>
        <v>45721</v>
      </c>
      <c r="G84" s="7">
        <v>0.0</v>
      </c>
      <c r="H84" s="7">
        <v>4.96</v>
      </c>
      <c r="I84" s="7" t="s">
        <v>1281</v>
      </c>
      <c r="K84" s="108"/>
    </row>
    <row r="85">
      <c r="C85" s="108" t="b">
        <v>0</v>
      </c>
      <c r="D85" s="108" t="s">
        <v>727</v>
      </c>
      <c r="E85" s="108" t="s">
        <v>163</v>
      </c>
      <c r="F85" s="181">
        <f t="array" ref="F85">index('Player Details - Post 2025'!$A$4:$P1005,match($D85,'Player Details - Post 2025'!$A$4:A1005,0),3)</f>
        <v>45608</v>
      </c>
      <c r="G85" s="7">
        <v>-0.5</v>
      </c>
      <c r="H85" s="7">
        <v>52.0</v>
      </c>
      <c r="I85" s="7" t="s">
        <v>1281</v>
      </c>
      <c r="K85" s="108"/>
    </row>
    <row r="86">
      <c r="C86" s="108" t="b">
        <v>0</v>
      </c>
      <c r="D86" s="108" t="s">
        <v>616</v>
      </c>
      <c r="E86" s="108" t="s">
        <v>163</v>
      </c>
      <c r="F86" s="181">
        <f t="array" ref="F86">index('Player Details - Post 2025'!$A$4:$P1005,match($D86,'Player Details - Post 2025'!$A$4:A1005,0),3)</f>
        <v>45774</v>
      </c>
      <c r="G86" s="7">
        <v>-0.6</v>
      </c>
      <c r="H86" s="7">
        <v>67.0</v>
      </c>
      <c r="I86" s="7" t="s">
        <v>1281</v>
      </c>
      <c r="K86" s="108"/>
    </row>
    <row r="87">
      <c r="C87" s="108" t="b">
        <v>0</v>
      </c>
      <c r="D87" s="108" t="s">
        <v>672</v>
      </c>
      <c r="E87" s="108" t="s">
        <v>163</v>
      </c>
      <c r="F87" s="181">
        <f t="array" ref="F87">index('Player Details - Post 2025'!$A$4:$P1005,match($D87,'Player Details - Post 2025'!$A$4:A1005,0),3)</f>
        <v>45608</v>
      </c>
      <c r="G87" s="7">
        <v>0.0</v>
      </c>
      <c r="H87" s="7">
        <v>83.0</v>
      </c>
      <c r="I87" s="7" t="s">
        <v>1281</v>
      </c>
      <c r="K87" s="108"/>
    </row>
    <row r="88">
      <c r="C88" s="108" t="b">
        <v>0</v>
      </c>
      <c r="D88" s="108" t="s">
        <v>179</v>
      </c>
      <c r="E88" s="108" t="s">
        <v>163</v>
      </c>
      <c r="F88" s="181">
        <f t="array" ref="F88">index('Player Details - Post 2025'!$A$4:$P1005,match($D88,'Player Details - Post 2025'!$A$4:A1005,0),3)</f>
        <v>45721</v>
      </c>
      <c r="G88" s="7">
        <v>1.9</v>
      </c>
      <c r="H88" s="7">
        <v>88.0</v>
      </c>
      <c r="I88" s="7" t="s">
        <v>1278</v>
      </c>
      <c r="J88" s="7" t="s">
        <v>1278</v>
      </c>
      <c r="K88" s="108"/>
    </row>
    <row r="89">
      <c r="C89" s="108" t="b">
        <v>0</v>
      </c>
      <c r="D89" s="108" t="s">
        <v>242</v>
      </c>
      <c r="E89" s="108" t="s">
        <v>163</v>
      </c>
      <c r="F89" s="181">
        <f t="array" ref="F89">index('Player Details - Post 2025'!$A$4:$P1005,match($D89,'Player Details - Post 2025'!$A$4:A1005,0),3)</f>
        <v>45844</v>
      </c>
      <c r="G89" s="7">
        <v>0.1</v>
      </c>
      <c r="H89" s="7">
        <v>92.0</v>
      </c>
      <c r="I89" s="7" t="s">
        <v>1281</v>
      </c>
      <c r="K89" s="108"/>
    </row>
    <row r="90">
      <c r="C90" s="108" t="b">
        <v>0</v>
      </c>
      <c r="D90" s="108" t="s">
        <v>767</v>
      </c>
      <c r="E90" s="108" t="s">
        <v>163</v>
      </c>
      <c r="F90" s="181">
        <f t="array" ref="F90">index('Player Details - Post 2025'!$A$4:$P1005,match($D90,'Player Details - Post 2025'!$A$4:A1005,0),3)</f>
        <v>45914</v>
      </c>
      <c r="G90" s="7">
        <v>2.1</v>
      </c>
      <c r="H90" s="7">
        <v>93.0</v>
      </c>
      <c r="I90" s="7" t="s">
        <v>1281</v>
      </c>
      <c r="K90" s="108"/>
    </row>
    <row r="91">
      <c r="C91" s="108" t="b">
        <v>0</v>
      </c>
      <c r="D91" s="108" t="s">
        <v>303</v>
      </c>
      <c r="E91" s="108" t="s">
        <v>163</v>
      </c>
      <c r="F91" s="181">
        <f t="array" ref="F91">index('Player Details - Post 2025'!$A$4:$P1005,match($D91,'Player Details - Post 2025'!$A$4:A1005,0),3)</f>
        <v>45880</v>
      </c>
      <c r="G91" s="7">
        <v>2.0</v>
      </c>
      <c r="H91" s="7">
        <v>101.0</v>
      </c>
      <c r="I91" s="7" t="s">
        <v>1278</v>
      </c>
      <c r="J91" s="7" t="s">
        <v>1278</v>
      </c>
      <c r="K91" s="108"/>
    </row>
    <row r="92">
      <c r="C92" s="108" t="b">
        <v>0</v>
      </c>
      <c r="D92" s="108" t="s">
        <v>284</v>
      </c>
      <c r="E92" s="108" t="s">
        <v>163</v>
      </c>
      <c r="F92" s="181">
        <f t="array" ref="F92">index('Player Details - Post 2025'!$A$4:$P1005,match($D92,'Player Details - Post 2025'!$A$4:A1005,0),3)</f>
        <v>45721</v>
      </c>
      <c r="G92" s="7">
        <v>1.4</v>
      </c>
      <c r="H92" s="7">
        <v>106.0</v>
      </c>
      <c r="I92" s="16" t="s">
        <v>1278</v>
      </c>
      <c r="J92" s="7" t="s">
        <v>1278</v>
      </c>
      <c r="K92" s="108"/>
    </row>
    <row r="93">
      <c r="C93" s="108" t="b">
        <v>0</v>
      </c>
      <c r="D93" s="108" t="s">
        <v>215</v>
      </c>
      <c r="E93" s="108" t="s">
        <v>163</v>
      </c>
      <c r="F93" s="181">
        <f t="array" ref="F93">index('Player Details - Post 2025'!$A$4:$P1005,match($D93,'Player Details - Post 2025'!$A$4:A1005,0),3)</f>
        <v>45356</v>
      </c>
      <c r="G93" s="7">
        <v>0.6</v>
      </c>
      <c r="H93" s="7">
        <v>106.0</v>
      </c>
      <c r="I93" s="7" t="s">
        <v>1281</v>
      </c>
      <c r="K93" s="108"/>
    </row>
    <row r="94">
      <c r="C94" s="108" t="b">
        <v>0</v>
      </c>
      <c r="D94" s="108" t="s">
        <v>505</v>
      </c>
      <c r="E94" s="108" t="s">
        <v>163</v>
      </c>
      <c r="F94" s="181">
        <f t="array" ref="F94">index('Player Details - Post 2025'!$A$4:$P1005,match($D94,'Player Details - Post 2025'!$A$4:A1005,0),3)</f>
        <v>45732</v>
      </c>
      <c r="G94" s="7">
        <v>2.5</v>
      </c>
      <c r="H94" s="7">
        <v>107.0</v>
      </c>
      <c r="I94" s="7" t="s">
        <v>1278</v>
      </c>
      <c r="J94" s="7" t="s">
        <v>1278</v>
      </c>
      <c r="K94" s="108"/>
    </row>
    <row r="95">
      <c r="C95" s="108" t="b">
        <v>0</v>
      </c>
      <c r="D95" s="108" t="s">
        <v>504</v>
      </c>
      <c r="E95" s="108" t="s">
        <v>163</v>
      </c>
      <c r="F95" s="181">
        <f t="array" ref="F95">index('Player Details - Post 2025'!$A$4:$P1005,match($D95,'Player Details - Post 2025'!$A$4:A1005,0),3)</f>
        <v>45732</v>
      </c>
      <c r="G95" s="7">
        <v>1.1</v>
      </c>
      <c r="H95" s="7">
        <v>110.0</v>
      </c>
      <c r="I95" s="7" t="s">
        <v>1281</v>
      </c>
      <c r="K95" s="108"/>
    </row>
    <row r="96">
      <c r="C96" s="108" t="b">
        <v>0</v>
      </c>
      <c r="D96" s="108" t="s">
        <v>430</v>
      </c>
      <c r="E96" s="108" t="s">
        <v>163</v>
      </c>
      <c r="F96" s="181">
        <f t="array" ref="F96">index('Player Details - Post 2025'!$A$4:$P1005,match($D96,'Player Details - Post 2025'!$A$4:A1005,0),3)</f>
        <v>45721</v>
      </c>
      <c r="G96" s="7">
        <v>3.0</v>
      </c>
      <c r="H96" s="7">
        <v>151.0</v>
      </c>
      <c r="I96" s="7" t="s">
        <v>1278</v>
      </c>
      <c r="J96" s="7" t="s">
        <v>1278</v>
      </c>
      <c r="K96" s="108"/>
    </row>
    <row r="97">
      <c r="C97" s="108" t="b">
        <v>0</v>
      </c>
      <c r="D97" s="108" t="s">
        <v>764</v>
      </c>
      <c r="E97" s="108" t="s">
        <v>163</v>
      </c>
      <c r="F97" s="181">
        <f t="array" ref="F97">index('Player Details - Post 2025'!$A$4:$P1005,match($D97,'Player Details - Post 2025'!$A$4:A1005,0),3)</f>
        <v>45608</v>
      </c>
      <c r="I97" s="7" t="s">
        <v>1281</v>
      </c>
      <c r="K97" s="108"/>
    </row>
    <row r="98">
      <c r="C98" s="108" t="b">
        <v>0</v>
      </c>
      <c r="D98" s="180" t="s">
        <v>551</v>
      </c>
      <c r="E98" s="108" t="s">
        <v>163</v>
      </c>
      <c r="F98" s="181">
        <f t="array" ref="F98">index('Player Details - Post 2025'!$A$4:$P1005,match($D98,'Player Details - Post 2025'!$A$4:A1005,0),3)</f>
        <v>45537</v>
      </c>
      <c r="I98" s="7" t="s">
        <v>1281</v>
      </c>
      <c r="K98" s="108"/>
    </row>
    <row r="99">
      <c r="C99" s="108" t="b">
        <v>0</v>
      </c>
      <c r="D99" s="108" t="s">
        <v>906</v>
      </c>
      <c r="E99" s="108" t="s">
        <v>204</v>
      </c>
      <c r="F99" s="181">
        <f t="array" ref="F99">index('Player Details - Post 2025'!$A$4:$P1005,match($D99,'Player Details - Post 2025'!$A$4:A1005,0),3)</f>
        <v>45739</v>
      </c>
      <c r="G99" s="7">
        <v>0.4</v>
      </c>
      <c r="H99" s="7">
        <v>3.32</v>
      </c>
      <c r="I99" s="7" t="s">
        <v>1281</v>
      </c>
      <c r="K99" s="108"/>
    </row>
    <row r="100">
      <c r="C100" s="108" t="b">
        <v>0</v>
      </c>
      <c r="D100" s="108" t="s">
        <v>180</v>
      </c>
      <c r="E100" s="108" t="s">
        <v>204</v>
      </c>
      <c r="F100" s="181">
        <f t="array" ref="F100">index('Player Details - Post 2025'!$A$4:$P1005,match($D100,'Player Details - Post 2025'!$A$4:A1005,0),3)</f>
        <v>45721</v>
      </c>
      <c r="G100" s="7">
        <v>1.0</v>
      </c>
      <c r="H100" s="7">
        <v>3.33</v>
      </c>
      <c r="I100" s="7" t="s">
        <v>1281</v>
      </c>
      <c r="K100" s="108"/>
    </row>
    <row r="101">
      <c r="C101" s="108" t="b">
        <v>0</v>
      </c>
      <c r="D101" s="108" t="s">
        <v>763</v>
      </c>
      <c r="E101" s="108" t="s">
        <v>204</v>
      </c>
      <c r="F101" s="181">
        <f t="array" ref="F101">index('Player Details - Post 2025'!$A$4:$P1005,match($D101,'Player Details - Post 2025'!$A$4:A1005,0),3)</f>
        <v>45562</v>
      </c>
      <c r="G101" s="7">
        <v>0.7</v>
      </c>
      <c r="H101" s="7">
        <v>3.52</v>
      </c>
      <c r="I101" s="7" t="s">
        <v>1281</v>
      </c>
      <c r="K101" s="108"/>
    </row>
    <row r="102">
      <c r="C102" s="108" t="b">
        <v>0</v>
      </c>
      <c r="D102" s="108" t="s">
        <v>934</v>
      </c>
      <c r="E102" s="108" t="s">
        <v>204</v>
      </c>
      <c r="F102" s="181">
        <f t="array" ref="F102">index('Player Details - Post 2025'!$A$4:$P1005,match($D102,'Player Details - Post 2025'!$A$4:A1005,0),3)</f>
        <v>45774</v>
      </c>
      <c r="G102" s="7">
        <v>1.4</v>
      </c>
      <c r="H102" s="7">
        <v>3.55</v>
      </c>
      <c r="I102" s="7" t="s">
        <v>1281</v>
      </c>
      <c r="K102" s="108"/>
    </row>
    <row r="103">
      <c r="C103" s="108" t="b">
        <v>0</v>
      </c>
      <c r="D103" s="108" t="s">
        <v>896</v>
      </c>
      <c r="E103" s="108" t="s">
        <v>204</v>
      </c>
      <c r="F103" s="181">
        <f t="array" ref="F103">index('Player Details - Post 2025'!$A$4:$P1005,match($D103,'Player Details - Post 2025'!$A$4:A1005,0),3)</f>
        <v>45608</v>
      </c>
      <c r="G103" s="7">
        <v>2.4</v>
      </c>
      <c r="H103" s="7">
        <v>4.16</v>
      </c>
      <c r="I103" s="7" t="s">
        <v>1281</v>
      </c>
      <c r="K103" s="108"/>
    </row>
    <row r="104">
      <c r="C104" s="108" t="b">
        <v>0</v>
      </c>
      <c r="D104" s="108" t="s">
        <v>384</v>
      </c>
      <c r="E104" s="108" t="s">
        <v>204</v>
      </c>
      <c r="F104" s="181">
        <f t="array" ref="F104">index('Player Details - Post 2025'!$A$4:$P1005,match($D104,'Player Details - Post 2025'!$A$4:A1005,0),3)</f>
        <v>45721</v>
      </c>
      <c r="G104" s="7">
        <v>2.1</v>
      </c>
      <c r="H104" s="7">
        <v>4.21</v>
      </c>
      <c r="I104" s="7" t="s">
        <v>1281</v>
      </c>
      <c r="K104" s="108"/>
    </row>
    <row r="105">
      <c r="C105" s="108" t="b">
        <v>0</v>
      </c>
      <c r="D105" s="108" t="s">
        <v>520</v>
      </c>
      <c r="E105" s="108" t="s">
        <v>204</v>
      </c>
      <c r="F105" s="181">
        <f t="array" ref="F105">index('Player Details - Post 2025'!$A$4:$P1005,match($D105,'Player Details - Post 2025'!$A$4:A1005,0),3)</f>
        <v>45732</v>
      </c>
      <c r="G105" s="7">
        <v>0.0</v>
      </c>
      <c r="H105" s="7">
        <v>4.29</v>
      </c>
      <c r="I105" s="7" t="s">
        <v>1281</v>
      </c>
      <c r="K105" s="108"/>
    </row>
    <row r="106">
      <c r="C106" s="108" t="b">
        <v>0</v>
      </c>
      <c r="D106" s="108" t="s">
        <v>769</v>
      </c>
      <c r="E106" s="108" t="s">
        <v>204</v>
      </c>
      <c r="F106" s="181">
        <f t="array" ref="F106">index('Player Details - Post 2025'!$A$4:$P1005,match($D106,'Player Details - Post 2025'!$A$4:A1005,0),3)</f>
        <v>45608</v>
      </c>
      <c r="G106" s="7">
        <v>0.6</v>
      </c>
      <c r="H106" s="7">
        <v>4.62</v>
      </c>
      <c r="I106" s="7" t="s">
        <v>1281</v>
      </c>
      <c r="K106" s="108"/>
    </row>
    <row r="107">
      <c r="C107" s="108" t="b">
        <v>0</v>
      </c>
      <c r="D107" s="108" t="s">
        <v>783</v>
      </c>
      <c r="E107" s="108" t="s">
        <v>204</v>
      </c>
      <c r="F107" s="181">
        <f t="array" ref="F107">index('Player Details - Post 2025'!$A$4:$P1005,match($D107,'Player Details - Post 2025'!$A$4:A1005,0),3)</f>
        <v>45562</v>
      </c>
      <c r="G107" s="7">
        <v>1.0</v>
      </c>
      <c r="H107" s="7">
        <v>4.64</v>
      </c>
      <c r="I107" s="7" t="s">
        <v>1281</v>
      </c>
      <c r="K107" s="108"/>
    </row>
    <row r="108">
      <c r="C108" s="108" t="b">
        <v>0</v>
      </c>
      <c r="D108" s="108" t="s">
        <v>861</v>
      </c>
      <c r="E108" s="108" t="s">
        <v>204</v>
      </c>
      <c r="F108" s="181">
        <f t="array" ref="F108">index('Player Details - Post 2025'!$A$4:$P1005,match($D108,'Player Details - Post 2025'!$A$4:A1005,0),3)</f>
        <v>45795</v>
      </c>
      <c r="G108" s="7">
        <v>0.7</v>
      </c>
      <c r="H108" s="7">
        <v>4.89</v>
      </c>
      <c r="I108" s="7" t="s">
        <v>1281</v>
      </c>
      <c r="K108" s="108"/>
    </row>
    <row r="109">
      <c r="C109" s="108" t="b">
        <v>0</v>
      </c>
      <c r="D109" s="108" t="s">
        <v>903</v>
      </c>
      <c r="E109" s="108" t="s">
        <v>204</v>
      </c>
      <c r="F109" s="181">
        <f t="array" ref="F109">index('Player Details - Post 2025'!$A$4:$P1005,match($D109,'Player Details - Post 2025'!$A$4:A1005,0),3)</f>
        <v>45562</v>
      </c>
      <c r="G109" s="7">
        <v>0.0</v>
      </c>
      <c r="H109" s="7">
        <v>75.0</v>
      </c>
      <c r="I109" s="7" t="s">
        <v>1281</v>
      </c>
      <c r="K109" s="108"/>
    </row>
    <row r="110">
      <c r="C110" s="108" t="b">
        <v>0</v>
      </c>
      <c r="D110" s="108" t="s">
        <v>813</v>
      </c>
      <c r="E110" s="108" t="s">
        <v>204</v>
      </c>
      <c r="F110" s="181">
        <f t="array" ref="F110">index('Player Details - Post 2025'!$A$4:$P1005,match($D110,'Player Details - Post 2025'!$A$4:A1005,0),3)</f>
        <v>45900</v>
      </c>
      <c r="G110" s="7">
        <v>1.0</v>
      </c>
      <c r="H110" s="7">
        <v>98.0</v>
      </c>
      <c r="I110" s="7" t="s">
        <v>1278</v>
      </c>
      <c r="J110" s="7" t="s">
        <v>1278</v>
      </c>
      <c r="K110" s="108"/>
    </row>
    <row r="111">
      <c r="C111" s="108" t="b">
        <v>0</v>
      </c>
      <c r="D111" s="108" t="s">
        <v>844</v>
      </c>
      <c r="E111" s="108" t="s">
        <v>204</v>
      </c>
      <c r="F111" s="181">
        <f t="array" ref="F111">index('Player Details - Post 2025'!$A$4:$P1005,match($D111,'Player Details - Post 2025'!$A$4:A1005,0),3)</f>
        <v>45858</v>
      </c>
      <c r="G111" s="7">
        <v>3.1</v>
      </c>
      <c r="H111" s="7">
        <v>111.0</v>
      </c>
      <c r="I111" s="7" t="s">
        <v>1281</v>
      </c>
      <c r="K111" s="108"/>
    </row>
    <row r="112">
      <c r="C112" s="108" t="b">
        <v>0</v>
      </c>
      <c r="D112" s="108" t="s">
        <v>846</v>
      </c>
      <c r="E112" s="108" t="s">
        <v>204</v>
      </c>
      <c r="F112" s="181">
        <f t="array" ref="F112">index('Player Details - Post 2025'!$A$4:$P1005,match($D112,'Player Details - Post 2025'!$A$4:A1005,0),3)</f>
        <v>45721</v>
      </c>
      <c r="G112" s="7">
        <v>1.4</v>
      </c>
      <c r="H112" s="7">
        <v>117.0</v>
      </c>
      <c r="I112" s="7" t="s">
        <v>1281</v>
      </c>
      <c r="K112" s="108"/>
    </row>
    <row r="113">
      <c r="C113" s="108" t="b">
        <v>0</v>
      </c>
      <c r="D113" s="108" t="s">
        <v>463</v>
      </c>
      <c r="E113" s="108" t="s">
        <v>204</v>
      </c>
      <c r="F113" s="181">
        <f t="array" ref="F113">index('Player Details - Post 2025'!$A$4:$P1005,match($D113,'Player Details - Post 2025'!$A$4:A1005,0),3)</f>
        <v>45746</v>
      </c>
      <c r="G113" s="7">
        <v>1.7</v>
      </c>
      <c r="H113" s="7">
        <v>119.0</v>
      </c>
      <c r="I113" s="7" t="s">
        <v>1281</v>
      </c>
      <c r="K113" s="108"/>
    </row>
    <row r="114">
      <c r="C114" s="108" t="b">
        <v>0</v>
      </c>
      <c r="D114" s="108" t="s">
        <v>855</v>
      </c>
      <c r="E114" s="108" t="s">
        <v>204</v>
      </c>
      <c r="F114" s="181">
        <f t="array" ref="F114">index('Player Details - Post 2025'!$A$4:$P1005,match($D114,'Player Details - Post 2025'!$A$4:A1005,0),3)</f>
        <v>45760</v>
      </c>
      <c r="G114" s="7">
        <v>2.1</v>
      </c>
      <c r="H114" s="7">
        <v>155.0</v>
      </c>
      <c r="I114" s="7" t="s">
        <v>1281</v>
      </c>
      <c r="K114" s="108"/>
    </row>
    <row r="115">
      <c r="C115" s="108" t="b">
        <v>0</v>
      </c>
      <c r="D115" s="108" t="s">
        <v>828</v>
      </c>
      <c r="E115" s="108" t="s">
        <v>264</v>
      </c>
      <c r="F115" s="181">
        <f t="array" ref="F115">index('Player Details - Post 2025'!$A$4:$P1005,match($D115,'Player Details - Post 2025'!$A$4:A1005,0),3)</f>
        <v>45732</v>
      </c>
      <c r="G115" s="7">
        <v>1.9</v>
      </c>
      <c r="H115" s="7">
        <v>2.5</v>
      </c>
      <c r="I115" s="7" t="s">
        <v>1281</v>
      </c>
      <c r="K115" s="108"/>
    </row>
    <row r="116">
      <c r="C116" s="108" t="b">
        <v>0</v>
      </c>
      <c r="D116" s="108" t="s">
        <v>721</v>
      </c>
      <c r="E116" s="108" t="s">
        <v>264</v>
      </c>
      <c r="F116" s="181">
        <f t="array" ref="F116">index('Player Details - Post 2025'!$A$4:$P1005,match($D116,'Player Details - Post 2025'!$A$4:A1005,0),3)</f>
        <v>45614</v>
      </c>
      <c r="G116" s="7">
        <v>1.9</v>
      </c>
      <c r="H116" s="7">
        <v>2.65</v>
      </c>
      <c r="I116" s="16" t="s">
        <v>1278</v>
      </c>
      <c r="J116" s="7" t="s">
        <v>1278</v>
      </c>
      <c r="K116" s="108"/>
    </row>
    <row r="117">
      <c r="C117" s="108" t="b">
        <v>0</v>
      </c>
      <c r="D117" s="108" t="s">
        <v>134</v>
      </c>
      <c r="E117" s="108" t="s">
        <v>264</v>
      </c>
      <c r="F117" s="181">
        <f t="array" ref="F117">index('Player Details - Post 2025'!$A$4:$P1005,match($D117,'Player Details - Post 2025'!$A$4:A1005,0),3)</f>
        <v>45721</v>
      </c>
      <c r="G117" s="7">
        <v>3.3</v>
      </c>
      <c r="H117" s="7">
        <v>3.65</v>
      </c>
      <c r="I117" s="16" t="s">
        <v>1278</v>
      </c>
      <c r="J117" s="7" t="s">
        <v>1278</v>
      </c>
      <c r="K117" s="108"/>
    </row>
    <row r="118">
      <c r="C118" s="108" t="b">
        <v>0</v>
      </c>
      <c r="D118" s="108" t="s">
        <v>700</v>
      </c>
      <c r="E118" s="108" t="s">
        <v>264</v>
      </c>
      <c r="F118" s="181">
        <f t="array" ref="F118">index('Player Details - Post 2025'!$A$4:$P1005,match($D118,'Player Details - Post 2025'!$A$4:A1005,0),3)</f>
        <v>45614</v>
      </c>
      <c r="G118" s="7">
        <v>1.1</v>
      </c>
      <c r="H118" s="7">
        <v>4.46</v>
      </c>
      <c r="I118" s="7" t="s">
        <v>1281</v>
      </c>
      <c r="K118" s="108"/>
    </row>
    <row r="119">
      <c r="C119" s="108" t="b">
        <v>0</v>
      </c>
      <c r="D119" s="108" t="s">
        <v>927</v>
      </c>
      <c r="E119" s="108" t="s">
        <v>264</v>
      </c>
      <c r="F119" s="181">
        <f t="array" ref="F119">index('Player Details - Post 2025'!$A$4:$P1005,match($D119,'Player Details - Post 2025'!$A$4:A1005,0),3)</f>
        <v>45614</v>
      </c>
      <c r="G119" s="7">
        <v>0.9</v>
      </c>
      <c r="H119" s="7">
        <v>4.52</v>
      </c>
      <c r="I119" s="7" t="s">
        <v>1281</v>
      </c>
      <c r="K119" s="108"/>
    </row>
    <row r="120">
      <c r="C120" s="108" t="b">
        <v>0</v>
      </c>
      <c r="D120" s="108" t="s">
        <v>664</v>
      </c>
      <c r="E120" s="108" t="s">
        <v>264</v>
      </c>
      <c r="F120" s="181">
        <f t="array" ref="F120">index('Player Details - Post 2025'!$A$4:$P1005,match($D120,'Player Details - Post 2025'!$A$4:A1005,0),3)</f>
        <v>45802</v>
      </c>
      <c r="G120" s="7">
        <v>0.3</v>
      </c>
      <c r="H120" s="7">
        <v>4.57</v>
      </c>
      <c r="I120" s="16" t="s">
        <v>1278</v>
      </c>
      <c r="J120" s="7" t="s">
        <v>1278</v>
      </c>
      <c r="K120" s="108"/>
    </row>
    <row r="121">
      <c r="C121" s="108" t="b">
        <v>0</v>
      </c>
      <c r="D121" s="108" t="s">
        <v>758</v>
      </c>
      <c r="E121" s="108" t="s">
        <v>264</v>
      </c>
      <c r="F121" s="181">
        <f t="array" ref="F121">index('Player Details - Post 2025'!$A$4:$P1005,match($D121,'Player Details - Post 2025'!$A$4:A1005,0),3)</f>
        <v>45795</v>
      </c>
      <c r="G121" s="7">
        <v>0.1</v>
      </c>
      <c r="H121" s="7">
        <v>4.67</v>
      </c>
      <c r="I121" s="7" t="s">
        <v>1281</v>
      </c>
      <c r="K121" s="108"/>
    </row>
    <row r="122">
      <c r="C122" s="108" t="b">
        <v>0</v>
      </c>
      <c r="D122" s="108" t="s">
        <v>827</v>
      </c>
      <c r="E122" s="108" t="s">
        <v>264</v>
      </c>
      <c r="F122" s="181">
        <f t="array" ref="F122">index('Player Details - Post 2025'!$A$4:$P1005,match($D122,'Player Details - Post 2025'!$A$4:A1005,0),3)</f>
        <v>45614</v>
      </c>
      <c r="G122" s="7">
        <v>0.7</v>
      </c>
      <c r="H122" s="7">
        <v>83.0</v>
      </c>
      <c r="I122" s="7" t="s">
        <v>1281</v>
      </c>
      <c r="K122" s="108"/>
    </row>
    <row r="123">
      <c r="C123" s="108" t="b">
        <v>0</v>
      </c>
      <c r="D123" s="108" t="s">
        <v>843</v>
      </c>
      <c r="E123" s="108" t="s">
        <v>264</v>
      </c>
      <c r="F123" s="181">
        <f t="array" ref="F123">index('Player Details - Post 2025'!$A$4:$P1005,match($D123,'Player Details - Post 2025'!$A$4:A1005,0),3)</f>
        <v>45614</v>
      </c>
      <c r="G123" s="7">
        <v>-0.5</v>
      </c>
      <c r="H123" s="7">
        <v>83.0</v>
      </c>
      <c r="I123" s="7" t="s">
        <v>1281</v>
      </c>
      <c r="K123" s="108"/>
    </row>
    <row r="124">
      <c r="C124" s="108" t="b">
        <v>0</v>
      </c>
      <c r="D124" s="108" t="s">
        <v>825</v>
      </c>
      <c r="E124" s="108" t="s">
        <v>264</v>
      </c>
      <c r="F124" s="181">
        <f t="array" ref="F124">index('Player Details - Post 2025'!$A$4:$P1005,match($D124,'Player Details - Post 2025'!$A$4:A1005,0),3)</f>
        <v>45614</v>
      </c>
      <c r="G124" s="7">
        <v>1.4</v>
      </c>
      <c r="H124" s="7">
        <v>89.0</v>
      </c>
      <c r="I124" s="7" t="s">
        <v>1281</v>
      </c>
      <c r="K124" s="108"/>
    </row>
    <row r="125">
      <c r="C125" s="108" t="b">
        <v>0</v>
      </c>
      <c r="D125" s="108" t="s">
        <v>747</v>
      </c>
      <c r="E125" s="108" t="s">
        <v>264</v>
      </c>
      <c r="F125" s="181">
        <f t="array" ref="F125">index('Player Details - Post 2025'!$A$4:$P1005,match($D125,'Player Details - Post 2025'!$A$4:A1005,0),3)</f>
        <v>45614</v>
      </c>
      <c r="G125" s="7">
        <v>1.9</v>
      </c>
      <c r="H125" s="7">
        <v>91.0</v>
      </c>
      <c r="I125" s="7" t="s">
        <v>1281</v>
      </c>
      <c r="K125" s="108"/>
    </row>
    <row r="126">
      <c r="C126" s="108" t="b">
        <v>0</v>
      </c>
      <c r="D126" s="108" t="s">
        <v>82</v>
      </c>
      <c r="E126" s="108" t="s">
        <v>264</v>
      </c>
      <c r="F126" s="181">
        <f t="array" ref="F126">index('Player Details - Post 2025'!$A$4:$P1005,match($D126,'Player Details - Post 2025'!$A$4:A1005,0),3)</f>
        <v>45863</v>
      </c>
      <c r="G126" s="7">
        <v>0.1</v>
      </c>
      <c r="H126" s="7">
        <v>101.0</v>
      </c>
      <c r="I126" s="7" t="s">
        <v>1281</v>
      </c>
      <c r="K126" s="108"/>
    </row>
    <row r="127">
      <c r="C127" s="108" t="b">
        <v>0</v>
      </c>
      <c r="D127" s="108" t="s">
        <v>177</v>
      </c>
      <c r="E127" s="108" t="s">
        <v>264</v>
      </c>
      <c r="F127" s="181">
        <f t="array" ref="F127">index('Player Details - Post 2025'!$A$4:$P1005,match($D127,'Player Details - Post 2025'!$A$4:A1005,0),3)</f>
        <v>45721</v>
      </c>
      <c r="G127" s="7">
        <v>3.1</v>
      </c>
      <c r="H127" s="7">
        <v>102.0</v>
      </c>
      <c r="I127" s="7" t="s">
        <v>1278</v>
      </c>
      <c r="J127" s="7" t="s">
        <v>1278</v>
      </c>
      <c r="K127" s="108"/>
    </row>
    <row r="128">
      <c r="C128" s="108" t="b">
        <v>0</v>
      </c>
      <c r="D128" s="108" t="s">
        <v>133</v>
      </c>
      <c r="E128" s="108" t="s">
        <v>264</v>
      </c>
      <c r="F128" s="181">
        <f t="array" ref="F128">index('Player Details - Post 2025'!$A$4:$P1005,match($D128,'Player Details - Post 2025'!$A$4:A1005,0),3)</f>
        <v>45721</v>
      </c>
      <c r="G128" s="7">
        <v>3.0</v>
      </c>
      <c r="H128" s="7">
        <v>110.0</v>
      </c>
      <c r="I128" s="16" t="s">
        <v>1278</v>
      </c>
      <c r="J128" s="7" t="s">
        <v>1278</v>
      </c>
      <c r="K128" s="108"/>
    </row>
    <row r="129">
      <c r="C129" s="108" t="b">
        <v>0</v>
      </c>
      <c r="D129" s="108" t="s">
        <v>600</v>
      </c>
      <c r="E129" s="108" t="s">
        <v>1112</v>
      </c>
      <c r="F129" s="181">
        <f t="array" ref="F129">index('Player Details - Post 2025'!$A$4:$P1005,match($D129,'Player Details - Post 2025'!$A$4:A1005,0),3)</f>
        <v>45356</v>
      </c>
      <c r="G129" s="7">
        <v>1.6</v>
      </c>
      <c r="H129" s="7">
        <v>3.59</v>
      </c>
      <c r="I129" s="7" t="s">
        <v>1281</v>
      </c>
      <c r="K129" s="108"/>
    </row>
    <row r="130">
      <c r="C130" s="108" t="b">
        <v>0</v>
      </c>
      <c r="D130" s="108" t="s">
        <v>914</v>
      </c>
      <c r="E130" s="108" t="s">
        <v>1112</v>
      </c>
      <c r="F130" s="181">
        <f t="array" ref="F130">index('Player Details - Post 2025'!$A$4:$P1005,match($D130,'Player Details - Post 2025'!$A$4:A1005,0),3)</f>
        <v>45614</v>
      </c>
      <c r="G130" s="7">
        <v>0.7</v>
      </c>
      <c r="H130" s="7">
        <v>3.85</v>
      </c>
      <c r="I130" s="7" t="s">
        <v>1281</v>
      </c>
      <c r="K130" s="108"/>
    </row>
    <row r="131">
      <c r="C131" s="108" t="b">
        <v>0</v>
      </c>
      <c r="D131" s="108" t="s">
        <v>72</v>
      </c>
      <c r="E131" s="108" t="s">
        <v>1112</v>
      </c>
      <c r="F131" s="181">
        <f t="array" ref="F131">index('Player Details - Post 2025'!$A$4:$P1005,match($D131,'Player Details - Post 2025'!$A$4:A1005,0),3)</f>
        <v>45721</v>
      </c>
      <c r="G131" s="7">
        <v>2.2</v>
      </c>
      <c r="H131" s="7">
        <v>4.08</v>
      </c>
      <c r="I131" s="7" t="s">
        <v>1278</v>
      </c>
      <c r="J131" s="7" t="s">
        <v>1278</v>
      </c>
      <c r="K131" s="108"/>
    </row>
    <row r="132">
      <c r="C132" s="108" t="b">
        <v>0</v>
      </c>
      <c r="D132" s="108" t="s">
        <v>715</v>
      </c>
      <c r="E132" s="108" t="s">
        <v>1112</v>
      </c>
      <c r="F132" s="181">
        <f t="array" ref="F132">index('Player Details - Post 2025'!$A$4:$P1005,match($D132,'Player Details - Post 2025'!$A$4:A1005,0),3)</f>
        <v>45614</v>
      </c>
      <c r="G132" s="7">
        <v>0.2</v>
      </c>
      <c r="H132" s="7">
        <v>4.18</v>
      </c>
      <c r="I132" s="7" t="s">
        <v>1281</v>
      </c>
      <c r="K132" s="108"/>
    </row>
    <row r="133">
      <c r="C133" s="108" t="b">
        <v>0</v>
      </c>
      <c r="D133" s="108" t="s">
        <v>780</v>
      </c>
      <c r="E133" s="108" t="s">
        <v>1112</v>
      </c>
      <c r="F133" s="181">
        <f t="array" ref="F133">index('Player Details - Post 2025'!$A$4:$P1005,match($D133,'Player Details - Post 2025'!$A$4:A1005,0),3)</f>
        <v>45614</v>
      </c>
      <c r="G133" s="7">
        <v>0.7</v>
      </c>
      <c r="H133" s="7">
        <v>4.79</v>
      </c>
      <c r="I133" s="7" t="s">
        <v>1278</v>
      </c>
      <c r="J133" s="7" t="s">
        <v>1278</v>
      </c>
      <c r="K133" s="108"/>
    </row>
    <row r="134">
      <c r="C134" s="108" t="b">
        <v>0</v>
      </c>
      <c r="D134" s="108" t="s">
        <v>929</v>
      </c>
      <c r="E134" s="108" t="s">
        <v>1112</v>
      </c>
      <c r="F134" s="181">
        <f t="array" ref="F134">index('Player Details - Post 2025'!$A$4:$P1005,match($D134,'Player Details - Post 2025'!$A$4:A1005,0),3)</f>
        <v>45614</v>
      </c>
      <c r="G134" s="7">
        <v>-0.8</v>
      </c>
      <c r="H134" s="7">
        <v>45.0</v>
      </c>
      <c r="I134" s="7" t="s">
        <v>1281</v>
      </c>
      <c r="K134" s="108"/>
    </row>
    <row r="135">
      <c r="C135" s="108" t="b">
        <v>0</v>
      </c>
      <c r="D135" s="108" t="s">
        <v>701</v>
      </c>
      <c r="E135" s="108" t="s">
        <v>1112</v>
      </c>
      <c r="F135" s="181">
        <f t="array" ref="F135">index('Player Details - Post 2025'!$A$4:$P1005,match($D135,'Player Details - Post 2025'!$A$4:A1005,0),3)</f>
        <v>45614</v>
      </c>
      <c r="G135" s="7">
        <v>-0.2</v>
      </c>
      <c r="H135" s="7">
        <v>66.0</v>
      </c>
      <c r="I135" s="7" t="s">
        <v>1278</v>
      </c>
      <c r="J135" s="7" t="s">
        <v>1278</v>
      </c>
      <c r="K135" s="108"/>
    </row>
    <row r="136">
      <c r="C136" s="108" t="b">
        <v>0</v>
      </c>
      <c r="D136" s="108" t="s">
        <v>932</v>
      </c>
      <c r="E136" s="108" t="s">
        <v>1112</v>
      </c>
      <c r="F136" s="181">
        <f t="array" ref="F136">index('Player Details - Post 2025'!$A$4:$P1005,match($D136,'Player Details - Post 2025'!$A$4:A1005,0),3)</f>
        <v>45614</v>
      </c>
      <c r="G136" s="7">
        <v>-0.4</v>
      </c>
      <c r="H136" s="7">
        <v>82.0</v>
      </c>
      <c r="I136" s="7" t="s">
        <v>1281</v>
      </c>
      <c r="K136" s="108"/>
    </row>
    <row r="137">
      <c r="C137" s="108" t="b">
        <v>0</v>
      </c>
      <c r="D137" s="108" t="s">
        <v>938</v>
      </c>
      <c r="E137" s="108" t="s">
        <v>1112</v>
      </c>
      <c r="F137" s="181">
        <f t="array" ref="F137">index('Player Details - Post 2025'!$A$4:$P1005,match($D137,'Player Details - Post 2025'!$A$4:A1005,0),3)</f>
        <v>45614</v>
      </c>
      <c r="G137" s="7">
        <v>1.1</v>
      </c>
      <c r="H137" s="7">
        <v>95.0</v>
      </c>
      <c r="I137" s="7" t="s">
        <v>1281</v>
      </c>
      <c r="K137" s="108"/>
    </row>
    <row r="138">
      <c r="C138" s="108" t="b">
        <v>0</v>
      </c>
      <c r="D138" s="108" t="s">
        <v>178</v>
      </c>
      <c r="E138" s="108" t="s">
        <v>1112</v>
      </c>
      <c r="F138" s="181">
        <f t="array" ref="F138">index('Player Details - Post 2025'!$A$4:$P1005,match($D138,'Player Details - Post 2025'!$A$4:A1005,0),3)</f>
        <v>45721</v>
      </c>
      <c r="G138" s="7">
        <v>3.1</v>
      </c>
      <c r="H138" s="7">
        <v>108.0</v>
      </c>
      <c r="I138" s="7" t="s">
        <v>1281</v>
      </c>
      <c r="K138" s="108"/>
    </row>
    <row r="139">
      <c r="C139" s="180" t="b">
        <v>0</v>
      </c>
      <c r="D139" s="108" t="s">
        <v>441</v>
      </c>
      <c r="E139" s="108" t="s">
        <v>1112</v>
      </c>
      <c r="F139" s="181">
        <f t="array" ref="F139">index('Player Details - Post 2025'!$A$4:$P1005,match($D139,'Player Details - Post 2025'!$A$4:A1005,0),3)</f>
        <v>45721</v>
      </c>
      <c r="G139" s="7">
        <v>3.1</v>
      </c>
      <c r="H139" s="7">
        <v>114.0</v>
      </c>
      <c r="I139" s="7" t="s">
        <v>1281</v>
      </c>
      <c r="K139" s="108"/>
    </row>
    <row r="140">
      <c r="C140" s="108" t="b">
        <v>0</v>
      </c>
      <c r="D140" s="108" t="s">
        <v>810</v>
      </c>
      <c r="E140" s="108" t="s">
        <v>1112</v>
      </c>
      <c r="F140" s="181">
        <f t="array" ref="F140">index('Player Details - Post 2025'!$A$4:$P1005,match($D140,'Player Details - Post 2025'!$A$4:A1005,0),3)</f>
        <v>45614</v>
      </c>
      <c r="G140" s="7">
        <v>1.1</v>
      </c>
      <c r="H140" s="7">
        <v>115.0</v>
      </c>
      <c r="I140" s="7" t="s">
        <v>1281</v>
      </c>
      <c r="K140" s="108"/>
    </row>
    <row r="141">
      <c r="C141" s="108" t="b">
        <v>0</v>
      </c>
      <c r="D141" s="108" t="s">
        <v>569</v>
      </c>
      <c r="E141" s="108" t="s">
        <v>320</v>
      </c>
      <c r="F141" s="181">
        <f t="array" ref="F141">index('Player Details - Post 2025'!$A$4:$P1005,match($D141,'Player Details - Post 2025'!$A$4:A1005,0),3)</f>
        <v>45893</v>
      </c>
      <c r="G141" s="7">
        <v>1.1</v>
      </c>
      <c r="H141" s="7">
        <v>3.04</v>
      </c>
      <c r="I141" s="7" t="s">
        <v>1278</v>
      </c>
      <c r="J141" s="7" t="s">
        <v>1278</v>
      </c>
      <c r="K141" s="108"/>
    </row>
    <row r="142">
      <c r="C142" s="108" t="b">
        <v>0</v>
      </c>
      <c r="D142" s="108" t="s">
        <v>742</v>
      </c>
      <c r="E142" s="108" t="s">
        <v>320</v>
      </c>
      <c r="F142" s="181">
        <f t="array" ref="F142">index('Player Details - Post 2025'!$A$4:$P1005,match($D142,'Player Details - Post 2025'!$A$4:A1005,0),3)</f>
        <v>45614</v>
      </c>
      <c r="G142" s="7">
        <v>0.9</v>
      </c>
      <c r="H142" s="7">
        <v>3.28</v>
      </c>
      <c r="I142" s="7" t="s">
        <v>1278</v>
      </c>
      <c r="J142" s="7" t="s">
        <v>1278</v>
      </c>
      <c r="K142" s="108"/>
    </row>
    <row r="143">
      <c r="C143" s="108" t="b">
        <v>0</v>
      </c>
      <c r="D143" s="108" t="s">
        <v>453</v>
      </c>
      <c r="E143" s="108" t="s">
        <v>320</v>
      </c>
      <c r="F143" s="181">
        <f t="array" ref="F143">index('Player Details - Post 2025'!$A$4:$P1005,match($D143,'Player Details - Post 2025'!$A$4:A1005,0),3)</f>
        <v>45746</v>
      </c>
      <c r="G143" s="7">
        <v>1.7</v>
      </c>
      <c r="H143" s="7">
        <v>3.8</v>
      </c>
      <c r="I143" s="7" t="s">
        <v>1281</v>
      </c>
      <c r="K143" s="108"/>
    </row>
    <row r="144">
      <c r="C144" s="108" t="b">
        <v>0</v>
      </c>
      <c r="D144" s="108" t="s">
        <v>868</v>
      </c>
      <c r="E144" s="108" t="s">
        <v>320</v>
      </c>
      <c r="F144" s="181">
        <f t="array" ref="F144">index('Player Details - Post 2025'!$A$4:$P1005,match($D144,'Player Details - Post 2025'!$A$4:A1005,0),3)</f>
        <v>45739</v>
      </c>
      <c r="G144" s="7">
        <v>2.4</v>
      </c>
      <c r="H144" s="7">
        <v>3.85</v>
      </c>
      <c r="I144" s="7" t="s">
        <v>1281</v>
      </c>
      <c r="K144" s="108"/>
    </row>
    <row r="145">
      <c r="C145" s="108" t="b">
        <v>0</v>
      </c>
      <c r="D145" s="108" t="s">
        <v>217</v>
      </c>
      <c r="E145" s="108" t="s">
        <v>320</v>
      </c>
      <c r="F145" s="181">
        <f t="array" ref="F145">index('Player Details - Post 2025'!$A$4:$P1005,match($D145,'Player Details - Post 2025'!$A$4:A1005,0),3)</f>
        <v>45721</v>
      </c>
      <c r="G145" s="7">
        <v>1.6</v>
      </c>
      <c r="H145" s="7">
        <v>4.18</v>
      </c>
      <c r="I145" s="7" t="s">
        <v>1281</v>
      </c>
      <c r="K145" s="108"/>
    </row>
    <row r="146">
      <c r="C146" s="108" t="b">
        <v>0</v>
      </c>
      <c r="D146" s="108" t="s">
        <v>131</v>
      </c>
      <c r="E146" s="108" t="s">
        <v>320</v>
      </c>
      <c r="F146" s="181">
        <f t="array" ref="F146">index('Player Details - Post 2025'!$A$4:$P1005,match($D146,'Player Details - Post 2025'!$A$4:A1005,0),3)</f>
        <v>45721</v>
      </c>
      <c r="G146" s="7">
        <v>1.8</v>
      </c>
      <c r="H146" s="7">
        <v>4.41</v>
      </c>
      <c r="I146" s="7" t="s">
        <v>1281</v>
      </c>
      <c r="K146" s="108"/>
    </row>
    <row r="147">
      <c r="C147" s="108" t="b">
        <v>0</v>
      </c>
      <c r="D147" s="108" t="s">
        <v>681</v>
      </c>
      <c r="E147" s="108" t="s">
        <v>320</v>
      </c>
      <c r="F147" s="181">
        <f t="array" ref="F147">index('Player Details - Post 2025'!$A$4:$P1005,match($D147,'Player Details - Post 2025'!$A$4:A1005,0),3)</f>
        <v>45614</v>
      </c>
      <c r="G147" s="7">
        <v>1.6</v>
      </c>
      <c r="H147" s="7">
        <v>83.0</v>
      </c>
      <c r="I147" s="7" t="s">
        <v>1281</v>
      </c>
      <c r="K147" s="108"/>
    </row>
    <row r="148">
      <c r="C148" s="108" t="b">
        <v>0</v>
      </c>
      <c r="D148" s="108" t="s">
        <v>460</v>
      </c>
      <c r="E148" s="108" t="s">
        <v>320</v>
      </c>
      <c r="F148" s="181">
        <f t="array" ref="F148">index('Player Details - Post 2025'!$A$4:$P1005,match($D148,'Player Details - Post 2025'!$A$4:A1005,0),3)</f>
        <v>45900</v>
      </c>
      <c r="G148" s="7">
        <v>0.3</v>
      </c>
      <c r="H148" s="7">
        <v>92.0</v>
      </c>
      <c r="I148" s="7" t="s">
        <v>1278</v>
      </c>
      <c r="J148" s="7" t="s">
        <v>1278</v>
      </c>
      <c r="K148" s="108"/>
    </row>
    <row r="149">
      <c r="C149" s="108" t="b">
        <v>0</v>
      </c>
      <c r="D149" s="108" t="s">
        <v>873</v>
      </c>
      <c r="E149" s="108" t="s">
        <v>320</v>
      </c>
      <c r="F149" s="181">
        <f t="array" ref="F149">index('Player Details - Post 2025'!$A$4:$P1005,match($D149,'Player Details - Post 2025'!$A$4:A1005,0),3)</f>
        <v>45732</v>
      </c>
      <c r="G149" s="7">
        <v>1.3</v>
      </c>
      <c r="H149" s="7">
        <v>94.0</v>
      </c>
      <c r="I149" s="7" t="s">
        <v>1281</v>
      </c>
      <c r="K149" s="108"/>
    </row>
    <row r="150">
      <c r="C150" s="108" t="b">
        <v>0</v>
      </c>
      <c r="D150" s="108" t="s">
        <v>294</v>
      </c>
      <c r="E150" s="108" t="s">
        <v>320</v>
      </c>
      <c r="F150" s="181">
        <f t="array" ref="F150">index('Player Details - Post 2025'!$A$4:$P1005,match($D150,'Player Details - Post 2025'!$A$4:A1005,0),3)</f>
        <v>45356</v>
      </c>
      <c r="G150" s="7">
        <v>2.0</v>
      </c>
      <c r="H150" s="7">
        <v>109.0</v>
      </c>
      <c r="I150" s="7" t="s">
        <v>1281</v>
      </c>
      <c r="K150" s="108"/>
    </row>
    <row r="151">
      <c r="C151" s="108" t="b">
        <v>0</v>
      </c>
      <c r="D151" s="108" t="s">
        <v>405</v>
      </c>
      <c r="E151" s="108" t="s">
        <v>372</v>
      </c>
      <c r="F151" s="181">
        <f t="array" ref="F151">index('Player Details - Post 2025'!$A$4:$P1005,match($D151,'Player Details - Post 2025'!$A$4:A1005,0),3)</f>
        <v>45721</v>
      </c>
      <c r="G151" s="7">
        <v>3.1</v>
      </c>
      <c r="H151" s="7">
        <v>3.84</v>
      </c>
      <c r="I151" s="7" t="s">
        <v>1278</v>
      </c>
      <c r="J151" s="7" t="s">
        <v>1278</v>
      </c>
      <c r="K151" s="108"/>
    </row>
    <row r="152">
      <c r="C152" s="108" t="b">
        <v>0</v>
      </c>
      <c r="D152" s="108" t="s">
        <v>150</v>
      </c>
      <c r="E152" s="108" t="s">
        <v>372</v>
      </c>
      <c r="F152" s="181">
        <f t="array" ref="F152">index('Player Details - Post 2025'!$A$4:$P1005,match($D152,'Player Details - Post 2025'!$A$4:A1005,0),3)</f>
        <v>45721</v>
      </c>
      <c r="G152" s="7">
        <v>1.1</v>
      </c>
      <c r="H152" s="7">
        <v>4.09</v>
      </c>
      <c r="I152" s="7" t="s">
        <v>1278</v>
      </c>
      <c r="J152" s="7" t="s">
        <v>1278</v>
      </c>
      <c r="K152" s="108"/>
    </row>
    <row r="153">
      <c r="C153" s="108" t="b">
        <v>0</v>
      </c>
      <c r="D153" s="108" t="s">
        <v>458</v>
      </c>
      <c r="E153" s="108" t="s">
        <v>372</v>
      </c>
      <c r="F153" s="181">
        <f t="array" ref="F153">index('Player Details - Post 2025'!$A$4:$P1005,match($D153,'Player Details - Post 2025'!$A$4:A1005,0),3)</f>
        <v>45732</v>
      </c>
      <c r="G153" s="7">
        <v>0.7</v>
      </c>
      <c r="H153" s="7">
        <v>4.26</v>
      </c>
      <c r="I153" s="7" t="s">
        <v>1278</v>
      </c>
      <c r="J153" s="7" t="s">
        <v>1278</v>
      </c>
      <c r="K153" s="108"/>
    </row>
    <row r="154">
      <c r="C154" s="108" t="b">
        <v>0</v>
      </c>
      <c r="D154" s="108" t="s">
        <v>917</v>
      </c>
      <c r="E154" s="108" t="s">
        <v>372</v>
      </c>
      <c r="F154" s="181">
        <f t="array" ref="F154">index('Player Details - Post 2025'!$A$4:$P1005,match($D154,'Player Details - Post 2025'!$A$4:A1005,0),3)</f>
        <v>45608</v>
      </c>
      <c r="G154" s="7">
        <v>0.4</v>
      </c>
      <c r="H154" s="7">
        <v>64.0</v>
      </c>
      <c r="I154" s="7" t="s">
        <v>1278</v>
      </c>
      <c r="J154" s="7" t="s">
        <v>1278</v>
      </c>
      <c r="K154" s="108"/>
    </row>
    <row r="155">
      <c r="C155" s="108" t="b">
        <v>0</v>
      </c>
      <c r="D155" s="108" t="s">
        <v>907</v>
      </c>
      <c r="E155" s="108" t="s">
        <v>372</v>
      </c>
      <c r="F155" s="181">
        <f t="array" ref="F155">index('Player Details - Post 2025'!$A$4:$P1005,match($D155,'Player Details - Post 2025'!$A$4:A1005,0),3)</f>
        <v>45608</v>
      </c>
      <c r="G155" s="7">
        <v>0.8</v>
      </c>
      <c r="H155" s="7">
        <v>78.0</v>
      </c>
      <c r="I155" s="7" t="s">
        <v>1278</v>
      </c>
      <c r="J155" s="7" t="s">
        <v>1278</v>
      </c>
      <c r="K155" s="108"/>
    </row>
    <row r="156">
      <c r="C156" s="108" t="b">
        <v>0</v>
      </c>
      <c r="D156" s="108" t="s">
        <v>862</v>
      </c>
      <c r="E156" s="108" t="s">
        <v>372</v>
      </c>
      <c r="F156" s="181">
        <f t="array" ref="F156">index('Player Details - Post 2025'!$A$4:$P1005,match($D156,'Player Details - Post 2025'!$A$4:A1005,0),3)</f>
        <v>45746</v>
      </c>
      <c r="G156" s="7">
        <v>0.7</v>
      </c>
      <c r="H156" s="7">
        <v>83.0</v>
      </c>
      <c r="I156" s="7" t="s">
        <v>1281</v>
      </c>
      <c r="K156" s="108"/>
    </row>
    <row r="157">
      <c r="C157" s="108" t="b">
        <v>0</v>
      </c>
      <c r="D157" s="108" t="s">
        <v>782</v>
      </c>
      <c r="E157" s="108" t="s">
        <v>372</v>
      </c>
      <c r="F157" s="181">
        <f t="array" ref="F157">index('Player Details - Post 2025'!$A$4:$P1005,match($D157,'Player Details - Post 2025'!$A$4:A1005,0),3)</f>
        <v>45721</v>
      </c>
      <c r="G157" s="7">
        <v>0.5</v>
      </c>
      <c r="H157" s="7">
        <v>86.0</v>
      </c>
      <c r="I157" s="7" t="s">
        <v>1278</v>
      </c>
      <c r="J157" s="7" t="s">
        <v>1278</v>
      </c>
      <c r="K157" s="108"/>
    </row>
    <row r="158">
      <c r="C158" s="108" t="b">
        <v>0</v>
      </c>
      <c r="D158" s="108" t="s">
        <v>516</v>
      </c>
      <c r="E158" s="108" t="s">
        <v>372</v>
      </c>
      <c r="F158" s="181">
        <f t="array" ref="F158">index('Player Details - Post 2025'!$A$4:$P1005,match($D158,'Player Details - Post 2025'!$A$4:A1005,0),3)</f>
        <v>45732</v>
      </c>
      <c r="G158" s="7">
        <v>3.3</v>
      </c>
      <c r="H158" s="7">
        <v>99.0</v>
      </c>
      <c r="I158" s="7" t="s">
        <v>1278</v>
      </c>
      <c r="J158" s="7" t="s">
        <v>1278</v>
      </c>
      <c r="K158" s="108"/>
    </row>
    <row r="159">
      <c r="C159" s="108" t="b">
        <v>0</v>
      </c>
      <c r="D159" s="108" t="s">
        <v>386</v>
      </c>
      <c r="E159" s="108" t="s">
        <v>372</v>
      </c>
      <c r="F159" s="181">
        <f t="array" ref="F159">index('Player Details - Post 2025'!$A$4:$P1005,match($D159,'Player Details - Post 2025'!$A$4:A1005,0),3)</f>
        <v>45785</v>
      </c>
      <c r="G159" s="7">
        <v>1.5</v>
      </c>
      <c r="H159" s="7">
        <v>108.0</v>
      </c>
      <c r="I159" s="7" t="s">
        <v>1278</v>
      </c>
      <c r="J159" s="7" t="s">
        <v>1278</v>
      </c>
      <c r="K159" s="108"/>
    </row>
    <row r="160">
      <c r="C160" s="108" t="b">
        <v>0</v>
      </c>
      <c r="D160" s="108" t="s">
        <v>281</v>
      </c>
      <c r="E160" s="108" t="s">
        <v>417</v>
      </c>
      <c r="F160" s="181">
        <f t="array" ref="F160">index('Player Details - Post 2025'!$A$4:$P1005,match($D160,'Player Details - Post 2025'!$A$4:A1005,0),3)</f>
        <v>45721</v>
      </c>
      <c r="G160" s="7">
        <v>2.1</v>
      </c>
      <c r="H160" s="7">
        <v>2.52</v>
      </c>
      <c r="I160" s="7" t="s">
        <v>1281</v>
      </c>
      <c r="K160" s="108"/>
    </row>
    <row r="161">
      <c r="C161" s="108" t="b">
        <v>0</v>
      </c>
      <c r="D161" s="108" t="s">
        <v>440</v>
      </c>
      <c r="E161" s="108" t="s">
        <v>417</v>
      </c>
      <c r="F161" s="181">
        <f t="array" ref="F161">index('Player Details - Post 2025'!$A$4:$P1005,match($D161,'Player Details - Post 2025'!$A$4:A1005,0),3)</f>
        <v>45721</v>
      </c>
      <c r="G161" s="7">
        <v>0.9</v>
      </c>
      <c r="H161" s="7">
        <v>3.49</v>
      </c>
      <c r="I161" s="7" t="s">
        <v>1278</v>
      </c>
      <c r="J161" s="7" t="s">
        <v>1278</v>
      </c>
      <c r="K161" s="108"/>
    </row>
    <row r="162">
      <c r="C162" s="108" t="b">
        <v>0</v>
      </c>
      <c r="D162" s="108" t="s">
        <v>145</v>
      </c>
      <c r="E162" s="108" t="s">
        <v>417</v>
      </c>
      <c r="F162" s="181">
        <f t="array" ref="F162">index('Player Details - Post 2025'!$A$4:$P1005,match($D162,'Player Details - Post 2025'!$A$4:A1005,0),3)</f>
        <v>45721</v>
      </c>
      <c r="G162" s="7">
        <v>1.9</v>
      </c>
      <c r="H162" s="7">
        <v>3.67</v>
      </c>
      <c r="I162" s="7" t="s">
        <v>1281</v>
      </c>
      <c r="K162" s="108"/>
    </row>
    <row r="163">
      <c r="C163" s="108" t="b">
        <v>0</v>
      </c>
      <c r="D163" s="108" t="s">
        <v>901</v>
      </c>
      <c r="E163" s="108" t="s">
        <v>417</v>
      </c>
      <c r="F163" s="181">
        <f t="array" ref="F163">index('Player Details - Post 2025'!$A$4:$P1005,match($D163,'Player Details - Post 2025'!$A$4:A1005,0),3)</f>
        <v>45907</v>
      </c>
      <c r="G163" s="7">
        <v>2.2</v>
      </c>
      <c r="H163" s="7">
        <v>3.74</v>
      </c>
      <c r="I163" s="7" t="s">
        <v>1281</v>
      </c>
      <c r="K163" s="108"/>
    </row>
    <row r="164">
      <c r="C164" s="108" t="b">
        <v>0</v>
      </c>
      <c r="D164" s="108" t="s">
        <v>433</v>
      </c>
      <c r="E164" s="108" t="s">
        <v>417</v>
      </c>
      <c r="F164" s="181">
        <f t="array" ref="F164">index('Player Details - Post 2025'!$A$4:$P1005,match($D164,'Player Details - Post 2025'!$A$4:A1005,0),3)</f>
        <v>45721</v>
      </c>
      <c r="G164" s="7">
        <v>2.2</v>
      </c>
      <c r="H164" s="7">
        <v>3.91</v>
      </c>
      <c r="I164" s="7" t="s">
        <v>1281</v>
      </c>
      <c r="K164" s="108"/>
    </row>
    <row r="165">
      <c r="C165" s="108" t="b">
        <v>0</v>
      </c>
      <c r="D165" s="108" t="s">
        <v>128</v>
      </c>
      <c r="E165" s="108" t="s">
        <v>417</v>
      </c>
      <c r="F165" s="181">
        <f t="array" ref="F165">index('Player Details - Post 2025'!$A$4:$P1005,match($D165,'Player Details - Post 2025'!$A$4:A1005,0),3)</f>
        <v>45721</v>
      </c>
      <c r="G165" s="7">
        <v>1.1</v>
      </c>
      <c r="H165" s="7">
        <v>4.07</v>
      </c>
      <c r="I165" s="7" t="s">
        <v>1278</v>
      </c>
      <c r="J165" s="7" t="s">
        <v>1278</v>
      </c>
      <c r="K165" s="108"/>
    </row>
    <row r="166">
      <c r="C166" s="108" t="b">
        <v>0</v>
      </c>
      <c r="D166" s="108" t="s">
        <v>330</v>
      </c>
      <c r="E166" s="108" t="s">
        <v>417</v>
      </c>
      <c r="F166" s="181">
        <f t="array" ref="F166">index('Player Details - Post 2025'!$A$4:$P1005,match($D166,'Player Details - Post 2025'!$A$4:A1005,0),3)</f>
        <v>45721</v>
      </c>
      <c r="G166" s="7">
        <v>1.1</v>
      </c>
      <c r="H166" s="7">
        <v>4.11</v>
      </c>
      <c r="I166" s="7" t="s">
        <v>1281</v>
      </c>
      <c r="K166" s="108"/>
    </row>
    <row r="167">
      <c r="C167" s="108" t="b">
        <v>0</v>
      </c>
      <c r="D167" s="108" t="s">
        <v>854</v>
      </c>
      <c r="E167" s="108" t="s">
        <v>417</v>
      </c>
      <c r="F167" s="181">
        <f t="array" ref="F167">index('Player Details - Post 2025'!$A$4:$P1005,match($D167,'Player Details - Post 2025'!$A$4:A1005,0),3)</f>
        <v>45607</v>
      </c>
      <c r="G167" s="7">
        <v>1.8</v>
      </c>
      <c r="H167" s="7">
        <v>4.26</v>
      </c>
      <c r="I167" s="7" t="s">
        <v>1281</v>
      </c>
      <c r="K167" s="108"/>
    </row>
    <row r="168">
      <c r="C168" s="108" t="b">
        <v>0</v>
      </c>
      <c r="D168" s="108" t="s">
        <v>682</v>
      </c>
      <c r="E168" s="108" t="s">
        <v>417</v>
      </c>
      <c r="F168" s="181">
        <f t="array" ref="F168">index('Player Details - Post 2025'!$A$4:$P1005,match($D168,'Player Details - Post 2025'!$A$4:A1005,0),3)</f>
        <v>45721</v>
      </c>
      <c r="G168" s="7">
        <v>1.0</v>
      </c>
      <c r="H168" s="7">
        <v>4.36</v>
      </c>
      <c r="I168" s="7" t="s">
        <v>1281</v>
      </c>
      <c r="K168" s="108"/>
    </row>
    <row r="169">
      <c r="C169" s="108" t="b">
        <v>0</v>
      </c>
      <c r="D169" s="108" t="s">
        <v>882</v>
      </c>
      <c r="E169" s="108" t="s">
        <v>417</v>
      </c>
      <c r="F169" s="181">
        <f t="array" ref="F169">index('Player Details - Post 2025'!$A$4:$P1005,match($D169,'Player Details - Post 2025'!$A$4:A1005,0),3)</f>
        <v>45607</v>
      </c>
      <c r="G169" s="7">
        <v>0.4</v>
      </c>
      <c r="H169" s="7">
        <v>4.63</v>
      </c>
      <c r="I169" s="7" t="s">
        <v>1281</v>
      </c>
      <c r="K169" s="108"/>
    </row>
    <row r="170">
      <c r="C170" s="108" t="b">
        <v>0</v>
      </c>
      <c r="D170" s="108" t="s">
        <v>853</v>
      </c>
      <c r="E170" s="108" t="s">
        <v>417</v>
      </c>
      <c r="F170" s="181">
        <f t="array" ref="F170">index('Player Details - Post 2025'!$A$4:$P1005,match($D170,'Player Details - Post 2025'!$A$4:A1005,0),3)</f>
        <v>45607</v>
      </c>
      <c r="G170" s="7">
        <v>2.5</v>
      </c>
      <c r="H170" s="7">
        <v>108.0</v>
      </c>
      <c r="I170" s="7" t="s">
        <v>1281</v>
      </c>
      <c r="K170" s="108"/>
    </row>
    <row r="171">
      <c r="C171" s="108" t="b">
        <v>0</v>
      </c>
      <c r="D171" s="108" t="s">
        <v>815</v>
      </c>
      <c r="E171" s="108" t="s">
        <v>417</v>
      </c>
      <c r="F171" s="181">
        <f t="array" ref="F171">index('Player Details - Post 2025'!$A$4:$P1005,match($D171,'Player Details - Post 2025'!$A$4:A1005,0),3)</f>
        <v>45823</v>
      </c>
      <c r="G171" s="7">
        <v>2.8</v>
      </c>
      <c r="H171" s="7">
        <v>111.0</v>
      </c>
      <c r="I171" s="7" t="s">
        <v>1281</v>
      </c>
      <c r="K171" s="108"/>
    </row>
    <row r="172">
      <c r="C172" s="108" t="b">
        <v>0</v>
      </c>
      <c r="D172" s="108" t="s">
        <v>933</v>
      </c>
      <c r="E172" s="108" t="s">
        <v>417</v>
      </c>
      <c r="F172" s="181">
        <f t="array" ref="F172">index('Player Details - Post 2025'!$A$4:$P1005,match($D172,'Player Details - Post 2025'!$A$4:A1005,0),3)</f>
        <v>45721</v>
      </c>
      <c r="G172" s="7">
        <v>3.0</v>
      </c>
      <c r="H172" s="7">
        <v>112.0</v>
      </c>
      <c r="I172" s="7" t="s">
        <v>1281</v>
      </c>
      <c r="K172" s="108"/>
    </row>
    <row r="173">
      <c r="C173" s="108" t="b">
        <v>0</v>
      </c>
      <c r="D173" s="108" t="s">
        <v>787</v>
      </c>
      <c r="E173" s="108" t="s">
        <v>417</v>
      </c>
      <c r="F173" s="181">
        <f t="array" ref="F173">index('Player Details - Post 2025'!$A$4:$P1005,match($D173,'Player Details - Post 2025'!$A$4:A1005,0),3)</f>
        <v>45607</v>
      </c>
      <c r="G173" s="7">
        <v>1.3</v>
      </c>
      <c r="H173" s="7">
        <v>118.0</v>
      </c>
      <c r="I173" s="7" t="s">
        <v>1281</v>
      </c>
      <c r="K173" s="108"/>
    </row>
    <row r="174">
      <c r="C174" s="108" t="b">
        <v>0</v>
      </c>
      <c r="D174" s="108" t="s">
        <v>791</v>
      </c>
      <c r="E174" s="108" t="s">
        <v>417</v>
      </c>
      <c r="F174" s="181">
        <f t="array" ref="F174">index('Player Details - Post 2025'!$A$4:$P1005,match($D174,'Player Details - Post 2025'!$A$4:A1005,0),3)</f>
        <v>45732</v>
      </c>
      <c r="G174" s="7">
        <v>3.1</v>
      </c>
      <c r="H174" s="7">
        <v>120.0</v>
      </c>
      <c r="I174" s="7" t="s">
        <v>1281</v>
      </c>
      <c r="K174" s="108"/>
    </row>
    <row r="175">
      <c r="C175" s="108" t="b">
        <v>0</v>
      </c>
      <c r="D175" s="108" t="s">
        <v>50</v>
      </c>
      <c r="E175" s="108" t="s">
        <v>417</v>
      </c>
      <c r="F175" s="181">
        <f t="array" ref="F175">index('Player Details - Post 2025'!$A$4:$P1005,match($D175,'Player Details - Post 2025'!$A$4:A1005,0),3)</f>
        <v>45721</v>
      </c>
      <c r="G175" s="7">
        <v>3.0</v>
      </c>
      <c r="H175" s="7">
        <v>132.0</v>
      </c>
      <c r="I175" s="7" t="s">
        <v>1281</v>
      </c>
      <c r="K175" s="108"/>
    </row>
    <row r="176">
      <c r="C176" s="108" t="b">
        <v>0</v>
      </c>
      <c r="D176" s="108" t="s">
        <v>801</v>
      </c>
      <c r="E176" s="108" t="s">
        <v>481</v>
      </c>
      <c r="F176" s="181">
        <f t="array" ref="F176">index('Player Details - Post 2025'!$A$4:$P1005,match($D176,'Player Details - Post 2025'!$A$4:A1005,0),3)</f>
        <v>45608</v>
      </c>
      <c r="G176" s="7">
        <v>1.8</v>
      </c>
      <c r="H176" s="7">
        <v>3.7</v>
      </c>
      <c r="I176" s="7" t="s">
        <v>1278</v>
      </c>
      <c r="J176" s="7" t="s">
        <v>1278</v>
      </c>
      <c r="K176" s="108"/>
    </row>
    <row r="177">
      <c r="C177" s="108" t="b">
        <v>0</v>
      </c>
      <c r="D177" s="108" t="s">
        <v>792</v>
      </c>
      <c r="E177" s="108" t="s">
        <v>481</v>
      </c>
      <c r="F177" s="181">
        <f t="array" ref="F177">index('Player Details - Post 2025'!$A$4:$P1005,match($D177,'Player Details - Post 2025'!$A$4:A1005,0),3)</f>
        <v>45608</v>
      </c>
      <c r="G177" s="7">
        <v>0.6</v>
      </c>
      <c r="H177" s="7">
        <v>3.73</v>
      </c>
      <c r="I177" s="7" t="s">
        <v>1278</v>
      </c>
      <c r="J177" s="7" t="s">
        <v>1278</v>
      </c>
      <c r="K177" s="108"/>
    </row>
    <row r="178">
      <c r="C178" s="108" t="b">
        <v>0</v>
      </c>
      <c r="D178" s="108" t="s">
        <v>904</v>
      </c>
      <c r="E178" s="108" t="s">
        <v>481</v>
      </c>
      <c r="F178" s="181">
        <f t="array" ref="F178">index('Player Details - Post 2025'!$A$4:$P1005,match($D178,'Player Details - Post 2025'!$A$4:A1005,0),3)</f>
        <v>45608</v>
      </c>
      <c r="G178" s="7">
        <v>0.0</v>
      </c>
      <c r="H178" s="7">
        <v>4.02</v>
      </c>
      <c r="I178" s="7" t="s">
        <v>1281</v>
      </c>
      <c r="K178" s="108"/>
    </row>
    <row r="179">
      <c r="C179" s="108" t="b">
        <v>0</v>
      </c>
      <c r="D179" s="108" t="s">
        <v>902</v>
      </c>
      <c r="E179" s="108" t="s">
        <v>481</v>
      </c>
      <c r="F179" s="181">
        <f t="array" ref="F179">index('Player Details - Post 2025'!$A$4:$P1005,match($D179,'Player Details - Post 2025'!$A$4:A1005,0),3)</f>
        <v>45608</v>
      </c>
      <c r="G179" s="7">
        <v>0.0</v>
      </c>
      <c r="H179" s="7">
        <v>4.14</v>
      </c>
      <c r="I179" s="7" t="s">
        <v>1281</v>
      </c>
      <c r="K179" s="108"/>
    </row>
    <row r="180">
      <c r="C180" s="108" t="b">
        <v>0</v>
      </c>
      <c r="D180" s="108" t="s">
        <v>517</v>
      </c>
      <c r="E180" s="108" t="s">
        <v>481</v>
      </c>
      <c r="F180" s="181">
        <f t="array" ref="F180">index('Player Details - Post 2025'!$A$4:$P1005,match($D180,'Player Details - Post 2025'!$A$4:A1005,0),3)</f>
        <v>45732</v>
      </c>
      <c r="G180" s="7">
        <v>0.0</v>
      </c>
      <c r="H180" s="7">
        <v>4.25</v>
      </c>
      <c r="I180" s="7" t="s">
        <v>1281</v>
      </c>
      <c r="K180" s="108"/>
    </row>
    <row r="181">
      <c r="C181" s="108" t="b">
        <v>0</v>
      </c>
      <c r="D181" s="108" t="s">
        <v>831</v>
      </c>
      <c r="E181" s="108" t="s">
        <v>481</v>
      </c>
      <c r="F181" s="181">
        <f t="array" ref="F181">index('Player Details - Post 2025'!$A$4:$P1005,match($D181,'Player Details - Post 2025'!$A$4:A1005,0),3)</f>
        <v>45608</v>
      </c>
      <c r="G181" s="7">
        <v>1.9</v>
      </c>
      <c r="H181" s="7">
        <v>4.65</v>
      </c>
      <c r="I181" s="7" t="s">
        <v>1278</v>
      </c>
      <c r="J181" s="7" t="s">
        <v>1278</v>
      </c>
      <c r="K181" s="108"/>
    </row>
    <row r="182">
      <c r="C182" s="108" t="b">
        <v>0</v>
      </c>
      <c r="D182" s="108" t="s">
        <v>83</v>
      </c>
      <c r="E182" s="108" t="s">
        <v>481</v>
      </c>
      <c r="F182" s="181">
        <f t="array" ref="F182">index('Player Details - Post 2025'!$A$4:$P1005,match($D182,'Player Details - Post 2025'!$A$4:A1005,0),3)</f>
        <v>45788</v>
      </c>
      <c r="G182" s="7">
        <v>1.2</v>
      </c>
      <c r="H182" s="7">
        <v>4.71</v>
      </c>
      <c r="I182" s="7" t="s">
        <v>1278</v>
      </c>
      <c r="J182" s="7" t="s">
        <v>1278</v>
      </c>
      <c r="K182" s="108"/>
    </row>
    <row r="183">
      <c r="C183" s="108" t="b">
        <v>0</v>
      </c>
      <c r="D183" s="108" t="s">
        <v>752</v>
      </c>
      <c r="E183" s="108" t="s">
        <v>481</v>
      </c>
      <c r="F183" s="181">
        <f t="array" ref="F183">index('Player Details - Post 2025'!$A$4:$P1005,match($D183,'Player Details - Post 2025'!$A$4:A1005,0),3)</f>
        <v>45608</v>
      </c>
      <c r="G183" s="7">
        <v>0.6</v>
      </c>
      <c r="H183" s="7">
        <v>4.82</v>
      </c>
      <c r="I183" s="7" t="s">
        <v>1278</v>
      </c>
      <c r="J183" s="7" t="s">
        <v>1278</v>
      </c>
      <c r="K183" s="108"/>
    </row>
    <row r="184">
      <c r="C184" s="108" t="b">
        <v>0</v>
      </c>
      <c r="D184" s="108" t="s">
        <v>714</v>
      </c>
      <c r="E184" s="108" t="s">
        <v>481</v>
      </c>
      <c r="F184" s="181">
        <f t="array" ref="F184">index('Player Details - Post 2025'!$A$4:$P1005,match($D184,'Player Details - Post 2025'!$A$4:A1005,0),3)</f>
        <v>45608</v>
      </c>
      <c r="G184" s="7">
        <v>-0.1</v>
      </c>
      <c r="H184" s="7">
        <v>5.17</v>
      </c>
      <c r="I184" s="7" t="s">
        <v>1278</v>
      </c>
      <c r="J184" s="7" t="s">
        <v>1278</v>
      </c>
      <c r="K184" s="108"/>
    </row>
    <row r="185">
      <c r="C185" s="108" t="b">
        <v>0</v>
      </c>
      <c r="D185" s="108" t="s">
        <v>919</v>
      </c>
      <c r="E185" s="108" t="s">
        <v>481</v>
      </c>
      <c r="F185" s="181">
        <f t="array" ref="F185">index('Player Details - Post 2025'!$A$4:$P1005,match($D185,'Player Details - Post 2025'!$A$4:A1005,0),3)</f>
        <v>45608</v>
      </c>
      <c r="G185" s="7">
        <v>-1.4</v>
      </c>
      <c r="H185" s="7">
        <v>27.0</v>
      </c>
      <c r="I185" s="7" t="s">
        <v>1278</v>
      </c>
      <c r="J185" s="7" t="s">
        <v>1278</v>
      </c>
      <c r="K185" s="108"/>
    </row>
    <row r="186">
      <c r="C186" s="108" t="b">
        <v>0</v>
      </c>
      <c r="D186" s="108" t="s">
        <v>940</v>
      </c>
      <c r="E186" s="108" t="s">
        <v>481</v>
      </c>
      <c r="F186" s="181">
        <f t="array" ref="F186">index('Player Details - Post 2025'!$A$4:$P1005,match($D186,'Player Details - Post 2025'!$A$4:A1005,0),3)</f>
        <v>45795</v>
      </c>
      <c r="G186" s="7">
        <v>-0.6</v>
      </c>
      <c r="H186" s="7">
        <v>75.0</v>
      </c>
      <c r="I186" s="7" t="s">
        <v>1278</v>
      </c>
      <c r="J186" s="7" t="s">
        <v>1278</v>
      </c>
      <c r="K186" s="108"/>
    </row>
    <row r="187">
      <c r="C187" s="108" t="b">
        <v>0</v>
      </c>
      <c r="D187" s="108" t="s">
        <v>674</v>
      </c>
      <c r="E187" s="108" t="s">
        <v>481</v>
      </c>
      <c r="F187" s="181">
        <f t="array" ref="F187">index('Player Details - Post 2025'!$A$4:$P1005,match($D187,'Player Details - Post 2025'!$A$4:A1005,0),3)</f>
        <v>45608</v>
      </c>
      <c r="G187" s="7">
        <v>-0.2</v>
      </c>
      <c r="H187" s="7">
        <v>84.0</v>
      </c>
      <c r="I187" s="7" t="s">
        <v>1278</v>
      </c>
      <c r="J187" s="7" t="s">
        <v>1278</v>
      </c>
      <c r="K187" s="108"/>
    </row>
    <row r="188">
      <c r="C188" s="108" t="b">
        <v>0</v>
      </c>
      <c r="D188" s="108" t="s">
        <v>126</v>
      </c>
      <c r="E188" s="108" t="s">
        <v>481</v>
      </c>
      <c r="F188" s="181">
        <f t="array" ref="F188">index('Player Details - Post 2025'!$A$4:$P1005,match($D188,'Player Details - Post 2025'!$A$4:A1005,0),3)</f>
        <v>45721</v>
      </c>
      <c r="G188" s="7">
        <v>0.4</v>
      </c>
      <c r="H188" s="7">
        <v>105.0</v>
      </c>
      <c r="I188" s="7" t="s">
        <v>1278</v>
      </c>
      <c r="J188" s="7" t="s">
        <v>1278</v>
      </c>
      <c r="K188" s="108"/>
    </row>
    <row r="189">
      <c r="C189" s="108" t="b">
        <v>0</v>
      </c>
      <c r="D189" s="108" t="s">
        <v>132</v>
      </c>
      <c r="E189" s="108" t="s">
        <v>481</v>
      </c>
      <c r="F189" s="181">
        <f t="array" ref="F189">index('Player Details - Post 2025'!$A$4:$P1005,match($D189,'Player Details - Post 2025'!$A$4:A1005,0),3)</f>
        <v>45721</v>
      </c>
      <c r="G189" s="7">
        <v>2.7</v>
      </c>
      <c r="H189" s="7">
        <v>111.0</v>
      </c>
      <c r="I189" s="7" t="s">
        <v>1278</v>
      </c>
      <c r="J189" s="7" t="s">
        <v>1278</v>
      </c>
      <c r="K189" s="108"/>
    </row>
    <row r="190">
      <c r="C190" s="108" t="b">
        <v>0</v>
      </c>
      <c r="D190" s="108" t="s">
        <v>461</v>
      </c>
      <c r="E190" s="108" t="s">
        <v>481</v>
      </c>
      <c r="F190" s="181">
        <f t="array" ref="F190">index('Player Details - Post 2025'!$A$4:$P1005,match($D190,'Player Details - Post 2025'!$A$4:A1005,0),3)</f>
        <v>45914</v>
      </c>
      <c r="I190" s="7" t="s">
        <v>1278</v>
      </c>
      <c r="J190" s="7" t="s">
        <v>1278</v>
      </c>
      <c r="K190" s="108"/>
    </row>
    <row r="191">
      <c r="C191" s="108" t="b">
        <v>0</v>
      </c>
      <c r="D191" s="108" t="s">
        <v>819</v>
      </c>
      <c r="E191" s="108" t="s">
        <v>533</v>
      </c>
      <c r="F191" s="181">
        <f t="array" ref="F191">index('Player Details - Post 2025'!$A$4:$P1005,match($D191,'Player Details - Post 2025'!$A$4:A1005,0),3)</f>
        <v>45608</v>
      </c>
      <c r="G191" s="7">
        <v>1.5</v>
      </c>
      <c r="H191" s="7">
        <v>2.61</v>
      </c>
      <c r="I191" s="7" t="s">
        <v>1281</v>
      </c>
      <c r="K191" s="108"/>
    </row>
    <row r="192">
      <c r="C192" s="108" t="b">
        <v>0</v>
      </c>
      <c r="D192" s="108" t="s">
        <v>426</v>
      </c>
      <c r="E192" s="108" t="s">
        <v>533</v>
      </c>
      <c r="F192" s="181">
        <f t="array" ref="F192">index('Player Details - Post 2025'!$A$4:$P1005,match($D192,'Player Details - Post 2025'!$A$4:A1005,0),3)</f>
        <v>45721</v>
      </c>
      <c r="G192" s="7">
        <v>1.3</v>
      </c>
      <c r="H192" s="7">
        <v>3.03</v>
      </c>
      <c r="I192" s="7" t="s">
        <v>1281</v>
      </c>
      <c r="K192" s="108"/>
    </row>
    <row r="193">
      <c r="C193" s="108" t="b">
        <v>0</v>
      </c>
      <c r="D193" s="108" t="s">
        <v>679</v>
      </c>
      <c r="E193" s="108" t="s">
        <v>533</v>
      </c>
      <c r="F193" s="181">
        <f t="array" ref="F193">index('Player Details - Post 2025'!$A$4:$P1005,match($D193,'Player Details - Post 2025'!$A$4:A1005,0),3)</f>
        <v>45816</v>
      </c>
      <c r="G193" s="7">
        <v>1.3</v>
      </c>
      <c r="H193" s="7">
        <v>3.11</v>
      </c>
      <c r="I193" s="7" t="s">
        <v>1281</v>
      </c>
      <c r="K193" s="108"/>
    </row>
    <row r="194">
      <c r="C194" s="108" t="b">
        <v>0</v>
      </c>
      <c r="D194" s="108" t="s">
        <v>817</v>
      </c>
      <c r="E194" s="108" t="s">
        <v>533</v>
      </c>
      <c r="F194" s="181">
        <f t="array" ref="F194">index('Player Details - Post 2025'!$A$4:$P1005,match($D194,'Player Details - Post 2025'!$A$4:A1005,0),3)</f>
        <v>45608</v>
      </c>
      <c r="G194" s="7">
        <v>0.1</v>
      </c>
      <c r="H194" s="7">
        <v>3.7</v>
      </c>
      <c r="I194" s="7" t="s">
        <v>1278</v>
      </c>
      <c r="J194" s="7" t="s">
        <v>1278</v>
      </c>
      <c r="K194" s="108"/>
    </row>
    <row r="195">
      <c r="C195" s="108" t="b">
        <v>0</v>
      </c>
      <c r="D195" s="108" t="s">
        <v>509</v>
      </c>
      <c r="E195" s="108" t="s">
        <v>533</v>
      </c>
      <c r="F195" s="181">
        <f t="array" ref="F195">index('Player Details - Post 2025'!$A$4:$P1005,match($D195,'Player Details - Post 2025'!$A$4:A1005,0),3)</f>
        <v>45732</v>
      </c>
      <c r="G195" s="7">
        <v>0.2</v>
      </c>
      <c r="H195" s="7">
        <v>3.82</v>
      </c>
      <c r="I195" s="7" t="s">
        <v>1281</v>
      </c>
      <c r="K195" s="108"/>
    </row>
    <row r="196">
      <c r="C196" s="108" t="b">
        <v>0</v>
      </c>
      <c r="D196" s="108" t="s">
        <v>858</v>
      </c>
      <c r="E196" s="108" t="s">
        <v>533</v>
      </c>
      <c r="F196" s="181">
        <f t="array" ref="F196">index('Player Details - Post 2025'!$A$4:$P1005,match($D196,'Player Details - Post 2025'!$A$4:A1005,0),3)</f>
        <v>45914</v>
      </c>
      <c r="G196" s="7">
        <v>0.6</v>
      </c>
      <c r="H196" s="7">
        <v>4.18</v>
      </c>
      <c r="I196" s="7" t="s">
        <v>1281</v>
      </c>
      <c r="K196" s="108"/>
    </row>
    <row r="197">
      <c r="C197" s="108" t="b">
        <v>0</v>
      </c>
      <c r="D197" s="108" t="s">
        <v>707</v>
      </c>
      <c r="E197" s="108" t="s">
        <v>533</v>
      </c>
      <c r="F197" s="181">
        <f t="array" ref="F197">index('Player Details - Post 2025'!$A$4:$P1005,match($D197,'Player Details - Post 2025'!$A$4:A1005,0),3)</f>
        <v>45781</v>
      </c>
      <c r="G197" s="7">
        <v>-1.0</v>
      </c>
      <c r="H197" s="7">
        <v>82.0</v>
      </c>
      <c r="I197" s="16" t="s">
        <v>1278</v>
      </c>
      <c r="J197" s="7" t="s">
        <v>1278</v>
      </c>
      <c r="K197" s="108"/>
    </row>
    <row r="198">
      <c r="C198" s="108" t="b">
        <v>0</v>
      </c>
      <c r="D198" s="108" t="s">
        <v>459</v>
      </c>
      <c r="E198" s="108" t="s">
        <v>533</v>
      </c>
      <c r="F198" s="181">
        <f t="array" ref="F198">index('Player Details - Post 2025'!$A$4:$P1005,match($D198,'Player Details - Post 2025'!$A$4:A1005,0),3)</f>
        <v>45872</v>
      </c>
      <c r="G198" s="7">
        <v>0.1</v>
      </c>
      <c r="H198" s="7">
        <v>90.0</v>
      </c>
      <c r="I198" s="7" t="s">
        <v>1281</v>
      </c>
      <c r="K198" s="108"/>
    </row>
    <row r="199">
      <c r="C199" s="108" t="b">
        <v>0</v>
      </c>
      <c r="D199" s="108" t="s">
        <v>922</v>
      </c>
      <c r="E199" s="108" t="s">
        <v>533</v>
      </c>
      <c r="F199" s="181">
        <f t="array" ref="F199">index('Player Details - Post 2025'!$A$4:$P1005,match($D199,'Player Details - Post 2025'!$A$4:A1005,0),3)</f>
        <v>45608</v>
      </c>
      <c r="G199" s="7">
        <v>-0.1</v>
      </c>
      <c r="H199" s="7">
        <v>91.0</v>
      </c>
      <c r="I199" s="7" t="s">
        <v>1281</v>
      </c>
      <c r="K199" s="108"/>
    </row>
    <row r="200">
      <c r="C200" s="108" t="b">
        <v>0</v>
      </c>
      <c r="D200" s="108" t="s">
        <v>720</v>
      </c>
      <c r="E200" s="108" t="s">
        <v>533</v>
      </c>
      <c r="F200" s="181">
        <f t="array" ref="F200">index('Player Details - Post 2025'!$A$4:$P1005,match($D200,'Player Details - Post 2025'!$A$4:A1005,0),3)</f>
        <v>45608</v>
      </c>
      <c r="G200" s="7">
        <v>1.7</v>
      </c>
      <c r="H200" s="7">
        <v>92.0</v>
      </c>
      <c r="I200" s="7" t="s">
        <v>1281</v>
      </c>
      <c r="K200" s="108"/>
    </row>
    <row r="201">
      <c r="C201" s="108" t="b">
        <v>0</v>
      </c>
      <c r="D201" s="108" t="s">
        <v>73</v>
      </c>
      <c r="E201" s="108" t="s">
        <v>533</v>
      </c>
      <c r="F201" s="181">
        <f t="array" ref="F201">index('Player Details - Post 2025'!$A$4:$P1005,match($D201,'Player Details - Post 2025'!$A$4:A1005,0),3)</f>
        <v>45721</v>
      </c>
      <c r="G201" s="7">
        <v>2.8</v>
      </c>
      <c r="H201" s="7">
        <v>100.0</v>
      </c>
      <c r="I201" s="16" t="s">
        <v>1278</v>
      </c>
      <c r="J201" s="7" t="s">
        <v>1278</v>
      </c>
      <c r="K201" s="108"/>
    </row>
    <row r="202">
      <c r="C202" s="108" t="b">
        <v>0</v>
      </c>
      <c r="D202" s="108" t="s">
        <v>837</v>
      </c>
      <c r="E202" s="108" t="s">
        <v>533</v>
      </c>
      <c r="F202" s="181">
        <f t="array" ref="F202">index('Player Details - Post 2025'!$A$4:$P1005,match($D202,'Player Details - Post 2025'!$A$4:A1005,0),3)</f>
        <v>45608</v>
      </c>
      <c r="G202" s="7">
        <v>1.3</v>
      </c>
      <c r="H202" s="7">
        <v>119.0</v>
      </c>
      <c r="I202" s="7" t="s">
        <v>1281</v>
      </c>
      <c r="K202" s="108"/>
    </row>
    <row r="203">
      <c r="C203" s="180" t="b">
        <v>0</v>
      </c>
      <c r="D203" s="108" t="s">
        <v>443</v>
      </c>
      <c r="E203" s="108" t="s">
        <v>533</v>
      </c>
      <c r="F203" s="181">
        <f t="array" ref="F203">index('Player Details - Post 2025'!$A$4:$P1005,match($D203,'Player Details - Post 2025'!$A$4:A1005,0),3)</f>
        <v>45721</v>
      </c>
      <c r="I203" s="7" t="s">
        <v>1281</v>
      </c>
      <c r="K203" s="108"/>
    </row>
  </sheetData>
  <autoFilter ref="$A$8:$M$203"/>
  <mergeCells count="6">
    <mergeCell ref="D4:E4"/>
    <mergeCell ref="F4:G4"/>
    <mergeCell ref="D5:E5"/>
    <mergeCell ref="F5:G5"/>
    <mergeCell ref="D6:E6"/>
    <mergeCell ref="F6:G6"/>
  </mergeCells>
  <dataValidations>
    <dataValidation type="list" allowBlank="1" showErrorMessage="1" sqref="E9:E13 E15:E203 K9:K203">
      <formula1>Summary!$A$3:$A$20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57.0"/>
    <col customWidth="1" min="3" max="3" width="22.75"/>
    <col customWidth="1" min="4" max="4" width="26.13"/>
  </cols>
  <sheetData>
    <row r="2">
      <c r="A2" s="151" t="s">
        <v>1730</v>
      </c>
      <c r="B2" s="151" t="s">
        <v>1731</v>
      </c>
      <c r="C2" s="151" t="s">
        <v>1732</v>
      </c>
      <c r="D2" s="151" t="s">
        <v>1733</v>
      </c>
    </row>
    <row r="3">
      <c r="A3" s="7" t="b">
        <v>1</v>
      </c>
      <c r="B3" s="7" t="s">
        <v>1734</v>
      </c>
      <c r="C3" s="104">
        <v>45969.0</v>
      </c>
      <c r="D3" s="7" t="s">
        <v>1130</v>
      </c>
    </row>
    <row r="4">
      <c r="A4" s="7" t="b">
        <v>1</v>
      </c>
      <c r="B4" s="7" t="s">
        <v>1735</v>
      </c>
      <c r="C4" s="104">
        <v>45969.0</v>
      </c>
      <c r="D4" s="7" t="s">
        <v>1736</v>
      </c>
    </row>
    <row r="5">
      <c r="A5" s="7" t="b">
        <v>1</v>
      </c>
      <c r="B5" s="7" t="s">
        <v>1737</v>
      </c>
      <c r="C5" s="104">
        <v>45992.0</v>
      </c>
      <c r="D5" s="7" t="s">
        <v>1736</v>
      </c>
    </row>
    <row r="6">
      <c r="A6" s="7" t="b">
        <v>1</v>
      </c>
      <c r="B6" s="7" t="s">
        <v>1738</v>
      </c>
      <c r="C6" s="104">
        <v>45992.0</v>
      </c>
      <c r="D6" s="7" t="s">
        <v>1739</v>
      </c>
    </row>
    <row r="7">
      <c r="A7" s="7" t="b">
        <v>1</v>
      </c>
      <c r="B7" s="7" t="s">
        <v>1740</v>
      </c>
      <c r="C7" s="104">
        <v>45992.0</v>
      </c>
      <c r="D7" s="7" t="s">
        <v>1739</v>
      </c>
    </row>
    <row r="8">
      <c r="A8" s="7" t="b">
        <v>0</v>
      </c>
      <c r="B8" s="7" t="s">
        <v>1741</v>
      </c>
      <c r="C8" s="104">
        <v>45992.0</v>
      </c>
      <c r="D8" s="7" t="s">
        <v>1739</v>
      </c>
    </row>
    <row r="9">
      <c r="A9" s="7" t="b">
        <v>0</v>
      </c>
      <c r="B9" s="7" t="s">
        <v>1742</v>
      </c>
      <c r="C9" s="104">
        <v>45992.0</v>
      </c>
      <c r="D9" s="7" t="s">
        <v>1739</v>
      </c>
    </row>
    <row r="10">
      <c r="A10" s="7" t="b">
        <v>0</v>
      </c>
      <c r="B10" s="7" t="s">
        <v>1743</v>
      </c>
      <c r="C10" s="104">
        <v>45992.0</v>
      </c>
      <c r="D10" s="7" t="s">
        <v>1739</v>
      </c>
    </row>
    <row r="11">
      <c r="A11" s="7" t="b">
        <v>0</v>
      </c>
      <c r="B11" s="7" t="s">
        <v>1744</v>
      </c>
      <c r="C11" s="104">
        <v>46022.0</v>
      </c>
      <c r="D11" s="7" t="s">
        <v>1739</v>
      </c>
    </row>
    <row r="12">
      <c r="A12" s="7" t="b">
        <v>0</v>
      </c>
      <c r="B12" s="7" t="s">
        <v>1745</v>
      </c>
      <c r="C12" s="104">
        <v>46022.0</v>
      </c>
      <c r="D12" s="7" t="s">
        <v>1739</v>
      </c>
    </row>
    <row r="13">
      <c r="A13" s="7" t="b">
        <v>0</v>
      </c>
      <c r="B13" s="7" t="s">
        <v>1746</v>
      </c>
      <c r="C13" s="104">
        <v>46036.0</v>
      </c>
      <c r="D13" s="7" t="s">
        <v>1157</v>
      </c>
    </row>
    <row r="14">
      <c r="A14" s="7" t="b">
        <v>0</v>
      </c>
      <c r="B14" s="7" t="s">
        <v>1747</v>
      </c>
      <c r="C14" s="104">
        <v>46037.0</v>
      </c>
      <c r="D14" s="7" t="s">
        <v>1157</v>
      </c>
    </row>
    <row r="15">
      <c r="A15" s="7" t="b">
        <v>0</v>
      </c>
      <c r="B15" s="7" t="s">
        <v>1748</v>
      </c>
      <c r="C15" s="104">
        <v>45992.0</v>
      </c>
      <c r="D15" s="7" t="s">
        <v>1739</v>
      </c>
    </row>
    <row r="16">
      <c r="A16" s="7" t="b">
        <v>0</v>
      </c>
      <c r="B16" s="7" t="s">
        <v>1749</v>
      </c>
      <c r="C16" s="104">
        <v>45992.0</v>
      </c>
      <c r="D16" s="23"/>
    </row>
    <row r="17">
      <c r="A17" s="23" t="b">
        <v>0</v>
      </c>
      <c r="D17" s="23"/>
    </row>
    <row r="18">
      <c r="A18" s="23" t="b">
        <v>0</v>
      </c>
      <c r="D18" s="23"/>
    </row>
    <row r="19">
      <c r="A19" s="23" t="b">
        <v>0</v>
      </c>
      <c r="D19" s="23"/>
    </row>
    <row r="20">
      <c r="A20" s="23" t="b">
        <v>0</v>
      </c>
      <c r="D20" s="23"/>
    </row>
    <row r="21">
      <c r="A21" s="23" t="b">
        <v>0</v>
      </c>
      <c r="D21" s="23"/>
    </row>
    <row r="22">
      <c r="A22" s="23" t="b">
        <v>0</v>
      </c>
      <c r="D22" s="23"/>
    </row>
    <row r="23">
      <c r="A23" s="23" t="b">
        <v>0</v>
      </c>
      <c r="D23" s="23"/>
    </row>
    <row r="24">
      <c r="A24" s="23" t="b">
        <v>0</v>
      </c>
      <c r="D24" s="23"/>
    </row>
    <row r="25">
      <c r="A25" s="23" t="b">
        <v>0</v>
      </c>
      <c r="D25" s="23"/>
    </row>
    <row r="26">
      <c r="A26" s="23" t="b">
        <v>0</v>
      </c>
      <c r="D26" s="23"/>
    </row>
    <row r="27">
      <c r="A27" s="23" t="b">
        <v>0</v>
      </c>
      <c r="D27" s="23"/>
    </row>
    <row r="28">
      <c r="A28" s="23" t="b">
        <v>0</v>
      </c>
      <c r="D28" s="23"/>
    </row>
    <row r="29">
      <c r="A29" s="23" t="b">
        <v>0</v>
      </c>
      <c r="D29" s="23"/>
    </row>
    <row r="30">
      <c r="A30" s="23" t="b">
        <v>0</v>
      </c>
      <c r="D30" s="23"/>
    </row>
    <row r="31">
      <c r="A31" s="23" t="b">
        <v>0</v>
      </c>
      <c r="D31" s="23"/>
    </row>
    <row r="32">
      <c r="A32" s="23" t="b">
        <v>0</v>
      </c>
      <c r="D32" s="23"/>
    </row>
    <row r="33">
      <c r="A33" s="23" t="b">
        <v>0</v>
      </c>
      <c r="D33" s="23"/>
    </row>
    <row r="34">
      <c r="A34" s="23" t="b">
        <v>0</v>
      </c>
      <c r="D34" s="23"/>
    </row>
    <row r="35">
      <c r="A35" s="23" t="b">
        <v>0</v>
      </c>
      <c r="D35" s="23"/>
    </row>
    <row r="36">
      <c r="A36" s="23" t="b">
        <v>0</v>
      </c>
      <c r="D36" s="23"/>
    </row>
    <row r="37">
      <c r="A37" s="23" t="b">
        <v>0</v>
      </c>
      <c r="D37" s="23"/>
    </row>
    <row r="38">
      <c r="A38" s="23" t="b">
        <v>0</v>
      </c>
      <c r="D38" s="23"/>
    </row>
    <row r="39">
      <c r="A39" s="23" t="b">
        <v>0</v>
      </c>
      <c r="D39" s="23"/>
    </row>
    <row r="40">
      <c r="A40" s="23" t="b">
        <v>0</v>
      </c>
      <c r="D40" s="23"/>
    </row>
    <row r="41">
      <c r="A41" s="23" t="b">
        <v>0</v>
      </c>
      <c r="D41" s="23"/>
    </row>
    <row r="42">
      <c r="A42" s="23" t="b">
        <v>0</v>
      </c>
      <c r="D42" s="23"/>
    </row>
    <row r="43">
      <c r="A43" s="23" t="b">
        <v>0</v>
      </c>
      <c r="D43" s="23"/>
    </row>
    <row r="44">
      <c r="A44" s="23" t="b">
        <v>0</v>
      </c>
      <c r="D44" s="23"/>
    </row>
    <row r="45">
      <c r="A45" s="23" t="b">
        <v>0</v>
      </c>
      <c r="D45" s="23"/>
    </row>
    <row r="46">
      <c r="A46" s="23" t="b">
        <v>0</v>
      </c>
      <c r="D46" s="23"/>
    </row>
    <row r="47">
      <c r="A47" s="23" t="b">
        <v>0</v>
      </c>
      <c r="D47" s="23"/>
    </row>
    <row r="48">
      <c r="A48" s="23" t="b">
        <v>0</v>
      </c>
      <c r="D48" s="23"/>
    </row>
    <row r="49">
      <c r="A49" s="23" t="b">
        <v>0</v>
      </c>
      <c r="D49" s="23"/>
    </row>
    <row r="50">
      <c r="A50" s="23" t="b">
        <v>0</v>
      </c>
      <c r="D50" s="23"/>
    </row>
    <row r="51">
      <c r="A51" s="23" t="b">
        <v>0</v>
      </c>
      <c r="D51" s="23"/>
    </row>
    <row r="52">
      <c r="A52" s="23" t="b">
        <v>0</v>
      </c>
      <c r="D52" s="23"/>
    </row>
    <row r="53">
      <c r="A53" s="23" t="b">
        <v>0</v>
      </c>
      <c r="D53" s="23"/>
    </row>
    <row r="54">
      <c r="A54" s="23" t="b">
        <v>0</v>
      </c>
      <c r="D54" s="23"/>
    </row>
    <row r="55">
      <c r="A55" s="23" t="b">
        <v>0</v>
      </c>
      <c r="D55" s="23"/>
    </row>
    <row r="56">
      <c r="A56" s="23" t="b">
        <v>0</v>
      </c>
      <c r="D56" s="23"/>
    </row>
    <row r="57">
      <c r="A57" s="23" t="b">
        <v>0</v>
      </c>
      <c r="D57" s="23"/>
    </row>
    <row r="58">
      <c r="A58" s="23" t="b">
        <v>0</v>
      </c>
      <c r="D58" s="23"/>
    </row>
    <row r="59">
      <c r="A59" s="23" t="b">
        <v>0</v>
      </c>
      <c r="D59" s="23"/>
    </row>
    <row r="60">
      <c r="A60" s="23" t="b">
        <v>0</v>
      </c>
      <c r="D60" s="23"/>
    </row>
    <row r="61">
      <c r="A61" s="23" t="b">
        <v>0</v>
      </c>
      <c r="D61" s="23"/>
    </row>
    <row r="62">
      <c r="A62" s="23" t="b">
        <v>0</v>
      </c>
      <c r="D62" s="23"/>
    </row>
    <row r="63">
      <c r="A63" s="23" t="b">
        <v>0</v>
      </c>
      <c r="D63" s="23"/>
    </row>
    <row r="64">
      <c r="A64" s="23" t="b">
        <v>0</v>
      </c>
      <c r="D64" s="23"/>
    </row>
    <row r="65">
      <c r="A65" s="23" t="b">
        <v>0</v>
      </c>
      <c r="D65" s="23"/>
    </row>
    <row r="66">
      <c r="A66" s="23" t="b">
        <v>0</v>
      </c>
      <c r="D66" s="23"/>
    </row>
    <row r="67">
      <c r="A67" s="23" t="b">
        <v>0</v>
      </c>
      <c r="D67" s="23"/>
    </row>
    <row r="68">
      <c r="A68" s="23" t="b">
        <v>0</v>
      </c>
      <c r="D68" s="23"/>
    </row>
    <row r="69">
      <c r="A69" s="23" t="b">
        <v>0</v>
      </c>
      <c r="D69" s="23"/>
    </row>
    <row r="70">
      <c r="A70" s="23" t="b">
        <v>0</v>
      </c>
      <c r="D70" s="23"/>
    </row>
    <row r="71">
      <c r="A71" s="23" t="b">
        <v>0</v>
      </c>
      <c r="D71" s="23"/>
    </row>
    <row r="72">
      <c r="A72" s="23" t="b">
        <v>0</v>
      </c>
      <c r="D72" s="23"/>
    </row>
    <row r="73">
      <c r="A73" s="23" t="b">
        <v>0</v>
      </c>
      <c r="D73" s="23"/>
    </row>
    <row r="74">
      <c r="A74" s="23" t="b">
        <v>0</v>
      </c>
      <c r="D74" s="23"/>
    </row>
    <row r="75">
      <c r="A75" s="23" t="b">
        <v>0</v>
      </c>
      <c r="D75" s="23"/>
    </row>
    <row r="76">
      <c r="A76" s="23" t="b">
        <v>0</v>
      </c>
      <c r="D76" s="23"/>
    </row>
    <row r="77">
      <c r="A77" s="23" t="b">
        <v>0</v>
      </c>
      <c r="D77" s="23"/>
    </row>
    <row r="78">
      <c r="A78" s="23" t="b">
        <v>0</v>
      </c>
      <c r="D78" s="23"/>
    </row>
    <row r="79">
      <c r="A79" s="23" t="b">
        <v>0</v>
      </c>
      <c r="D79" s="23"/>
    </row>
    <row r="80">
      <c r="A80" s="23" t="b">
        <v>0</v>
      </c>
      <c r="D80" s="23"/>
    </row>
    <row r="81">
      <c r="A81" s="23" t="b">
        <v>0</v>
      </c>
      <c r="D81" s="23"/>
    </row>
    <row r="82">
      <c r="A82" s="23" t="b">
        <v>0</v>
      </c>
      <c r="D82" s="23"/>
    </row>
    <row r="83">
      <c r="A83" s="23" t="b">
        <v>0</v>
      </c>
      <c r="D83" s="23"/>
    </row>
    <row r="84">
      <c r="A84" s="23" t="b">
        <v>0</v>
      </c>
      <c r="D84" s="23"/>
    </row>
    <row r="85">
      <c r="A85" s="23" t="b">
        <v>0</v>
      </c>
      <c r="D85" s="23"/>
    </row>
    <row r="86">
      <c r="A86" s="23" t="b">
        <v>0</v>
      </c>
      <c r="D86" s="23"/>
    </row>
    <row r="87">
      <c r="A87" s="23" t="b">
        <v>0</v>
      </c>
      <c r="D87" s="23"/>
    </row>
    <row r="88">
      <c r="A88" s="23" t="b">
        <v>0</v>
      </c>
      <c r="D88" s="23"/>
    </row>
    <row r="89">
      <c r="A89" s="23" t="b">
        <v>0</v>
      </c>
      <c r="D89" s="23"/>
    </row>
    <row r="90">
      <c r="A90" s="23" t="b">
        <v>0</v>
      </c>
      <c r="D90" s="23"/>
    </row>
    <row r="91">
      <c r="A91" s="23" t="b">
        <v>0</v>
      </c>
      <c r="D91" s="23"/>
    </row>
    <row r="92">
      <c r="A92" s="23" t="b">
        <v>0</v>
      </c>
      <c r="D92" s="23"/>
    </row>
    <row r="93">
      <c r="A93" s="23" t="b">
        <v>0</v>
      </c>
      <c r="D93" s="23"/>
    </row>
    <row r="94">
      <c r="A94" s="23" t="b">
        <v>0</v>
      </c>
      <c r="D94" s="23"/>
    </row>
    <row r="95">
      <c r="A95" s="23" t="b">
        <v>0</v>
      </c>
      <c r="D95" s="23"/>
    </row>
    <row r="96">
      <c r="A96" s="23" t="b">
        <v>0</v>
      </c>
      <c r="D96" s="23"/>
    </row>
    <row r="97">
      <c r="A97" s="23" t="b">
        <v>0</v>
      </c>
      <c r="D97" s="23"/>
    </row>
    <row r="98">
      <c r="A98" s="23" t="b">
        <v>0</v>
      </c>
      <c r="D98" s="23"/>
    </row>
    <row r="99">
      <c r="A99" s="23" t="b">
        <v>0</v>
      </c>
      <c r="D99" s="23"/>
    </row>
    <row r="100">
      <c r="A100" s="23" t="b">
        <v>0</v>
      </c>
      <c r="D100" s="23"/>
    </row>
    <row r="101">
      <c r="A101" s="23" t="b">
        <v>0</v>
      </c>
      <c r="D101" s="23"/>
    </row>
    <row r="102">
      <c r="A102" s="23" t="b">
        <v>0</v>
      </c>
      <c r="D102" s="23"/>
    </row>
    <row r="103">
      <c r="A103" s="23" t="b">
        <v>0</v>
      </c>
      <c r="D103" s="23"/>
    </row>
    <row r="104">
      <c r="A104" s="23" t="b">
        <v>0</v>
      </c>
      <c r="D104" s="23"/>
    </row>
    <row r="105">
      <c r="A105" s="23" t="b">
        <v>0</v>
      </c>
      <c r="D105" s="23"/>
    </row>
    <row r="106">
      <c r="A106" s="23" t="b">
        <v>0</v>
      </c>
      <c r="D106" s="23"/>
    </row>
    <row r="107">
      <c r="A107" s="23" t="b">
        <v>0</v>
      </c>
      <c r="D107" s="23"/>
    </row>
    <row r="108">
      <c r="A108" s="23" t="b">
        <v>0</v>
      </c>
      <c r="D108" s="23"/>
    </row>
    <row r="109">
      <c r="A109" s="23" t="b">
        <v>0</v>
      </c>
      <c r="D109" s="23"/>
    </row>
    <row r="110">
      <c r="A110" s="23" t="b">
        <v>0</v>
      </c>
      <c r="D110" s="23"/>
    </row>
    <row r="111">
      <c r="A111" s="23" t="b">
        <v>0</v>
      </c>
      <c r="D111" s="23"/>
    </row>
    <row r="112">
      <c r="A112" s="23" t="b">
        <v>0</v>
      </c>
      <c r="D112" s="23"/>
    </row>
    <row r="113">
      <c r="A113" s="23" t="b">
        <v>0</v>
      </c>
      <c r="D113" s="23"/>
    </row>
    <row r="114">
      <c r="A114" s="23" t="b">
        <v>0</v>
      </c>
      <c r="D114" s="23"/>
    </row>
    <row r="115">
      <c r="A115" s="23" t="b">
        <v>0</v>
      </c>
      <c r="D115" s="23"/>
    </row>
    <row r="116">
      <c r="A116" s="23" t="b">
        <v>0</v>
      </c>
      <c r="D116" s="23"/>
    </row>
    <row r="117">
      <c r="A117" s="23" t="b">
        <v>0</v>
      </c>
      <c r="D117" s="23"/>
    </row>
    <row r="118">
      <c r="A118" s="23" t="b">
        <v>0</v>
      </c>
      <c r="D118" s="23"/>
    </row>
    <row r="119">
      <c r="A119" s="23" t="b">
        <v>0</v>
      </c>
      <c r="D119" s="23"/>
    </row>
    <row r="120">
      <c r="A120" s="23" t="b">
        <v>0</v>
      </c>
      <c r="D120" s="23"/>
    </row>
    <row r="121">
      <c r="A121" s="23" t="b">
        <v>0</v>
      </c>
      <c r="D121" s="23"/>
    </row>
    <row r="122">
      <c r="A122" s="23" t="b">
        <v>0</v>
      </c>
      <c r="D122" s="23"/>
    </row>
    <row r="123">
      <c r="A123" s="23" t="b">
        <v>0</v>
      </c>
      <c r="D123" s="23"/>
    </row>
    <row r="124">
      <c r="A124" s="23" t="b">
        <v>0</v>
      </c>
      <c r="D124" s="23"/>
    </row>
    <row r="125">
      <c r="A125" s="23" t="b">
        <v>0</v>
      </c>
      <c r="D125" s="23"/>
    </row>
    <row r="126">
      <c r="A126" s="23" t="b">
        <v>0</v>
      </c>
      <c r="D126" s="23"/>
    </row>
    <row r="127">
      <c r="A127" s="23" t="b">
        <v>0</v>
      </c>
      <c r="D127" s="23"/>
    </row>
    <row r="128">
      <c r="A128" s="23" t="b">
        <v>0</v>
      </c>
      <c r="D128" s="23"/>
    </row>
    <row r="129">
      <c r="A129" s="23" t="b">
        <v>0</v>
      </c>
      <c r="D129" s="23"/>
    </row>
    <row r="130">
      <c r="A130" s="23" t="b">
        <v>0</v>
      </c>
      <c r="D130" s="23"/>
    </row>
    <row r="131">
      <c r="A131" s="23" t="b">
        <v>0</v>
      </c>
      <c r="D131" s="23"/>
    </row>
    <row r="132">
      <c r="A132" s="23" t="b">
        <v>0</v>
      </c>
      <c r="D132" s="23"/>
    </row>
    <row r="133">
      <c r="A133" s="23" t="b">
        <v>0</v>
      </c>
      <c r="D133" s="23"/>
    </row>
    <row r="134">
      <c r="A134" s="23" t="b">
        <v>0</v>
      </c>
      <c r="D134" s="23"/>
    </row>
    <row r="135">
      <c r="A135" s="23" t="b">
        <v>0</v>
      </c>
      <c r="D135" s="23"/>
    </row>
    <row r="136">
      <c r="A136" s="23" t="b">
        <v>0</v>
      </c>
      <c r="D136" s="23"/>
    </row>
    <row r="137">
      <c r="A137" s="23" t="b">
        <v>0</v>
      </c>
      <c r="D137" s="23"/>
    </row>
    <row r="138">
      <c r="A138" s="23" t="b">
        <v>0</v>
      </c>
      <c r="D138" s="23"/>
    </row>
    <row r="139">
      <c r="A139" s="23" t="b">
        <v>0</v>
      </c>
      <c r="D139" s="23"/>
    </row>
    <row r="140">
      <c r="A140" s="23" t="b">
        <v>0</v>
      </c>
      <c r="D140" s="23"/>
    </row>
    <row r="141">
      <c r="A141" s="23" t="b">
        <v>0</v>
      </c>
      <c r="D141" s="23"/>
    </row>
    <row r="142">
      <c r="A142" s="23" t="b">
        <v>0</v>
      </c>
      <c r="D142" s="23"/>
    </row>
    <row r="143">
      <c r="A143" s="23" t="b">
        <v>0</v>
      </c>
      <c r="D143" s="23"/>
    </row>
    <row r="144">
      <c r="A144" s="23" t="b">
        <v>0</v>
      </c>
      <c r="D144" s="23"/>
    </row>
    <row r="145">
      <c r="A145" s="23" t="b">
        <v>0</v>
      </c>
      <c r="D145" s="23"/>
    </row>
    <row r="146">
      <c r="A146" s="23" t="b">
        <v>0</v>
      </c>
      <c r="D146" s="23"/>
    </row>
    <row r="147">
      <c r="A147" s="23" t="b">
        <v>0</v>
      </c>
      <c r="D147" s="23"/>
    </row>
    <row r="148">
      <c r="A148" s="23" t="b">
        <v>0</v>
      </c>
      <c r="D148" s="23"/>
    </row>
    <row r="149">
      <c r="A149" s="23" t="b">
        <v>0</v>
      </c>
      <c r="D149" s="23"/>
    </row>
    <row r="150">
      <c r="A150" s="23" t="b">
        <v>0</v>
      </c>
      <c r="D150" s="23"/>
    </row>
    <row r="151">
      <c r="A151" s="23" t="b">
        <v>0</v>
      </c>
      <c r="D151" s="23"/>
    </row>
    <row r="152">
      <c r="A152" s="23" t="b">
        <v>0</v>
      </c>
      <c r="D152" s="23"/>
    </row>
    <row r="153">
      <c r="A153" s="23" t="b">
        <v>0</v>
      </c>
      <c r="D153" s="23"/>
    </row>
    <row r="154">
      <c r="A154" s="23" t="b">
        <v>0</v>
      </c>
      <c r="D154" s="23"/>
    </row>
    <row r="155">
      <c r="A155" s="23" t="b">
        <v>0</v>
      </c>
      <c r="D155" s="23"/>
    </row>
    <row r="156">
      <c r="A156" s="23" t="b">
        <v>0</v>
      </c>
      <c r="D156" s="23"/>
    </row>
    <row r="157">
      <c r="A157" s="23" t="b">
        <v>0</v>
      </c>
      <c r="D157" s="23"/>
    </row>
    <row r="158">
      <c r="A158" s="23" t="b">
        <v>0</v>
      </c>
      <c r="D158" s="23"/>
    </row>
    <row r="159">
      <c r="A159" s="23" t="b">
        <v>0</v>
      </c>
      <c r="D159" s="23"/>
    </row>
    <row r="160">
      <c r="A160" s="23" t="b">
        <v>0</v>
      </c>
      <c r="D160" s="23"/>
    </row>
    <row r="161">
      <c r="A161" s="23" t="b">
        <v>0</v>
      </c>
      <c r="D161" s="23"/>
    </row>
    <row r="162">
      <c r="A162" s="23" t="b">
        <v>0</v>
      </c>
      <c r="D162" s="23"/>
    </row>
    <row r="163">
      <c r="A163" s="23" t="b">
        <v>0</v>
      </c>
      <c r="D163" s="23"/>
    </row>
    <row r="164">
      <c r="A164" s="23" t="b">
        <v>0</v>
      </c>
      <c r="D164" s="23"/>
    </row>
    <row r="165">
      <c r="A165" s="23" t="b">
        <v>0</v>
      </c>
      <c r="D165" s="23"/>
    </row>
    <row r="166">
      <c r="A166" s="23" t="b">
        <v>0</v>
      </c>
      <c r="D166" s="23"/>
    </row>
    <row r="167">
      <c r="A167" s="23" t="b">
        <v>0</v>
      </c>
      <c r="D167" s="23"/>
    </row>
    <row r="168">
      <c r="A168" s="23" t="b">
        <v>0</v>
      </c>
      <c r="D168" s="23"/>
    </row>
    <row r="169">
      <c r="A169" s="23" t="b">
        <v>0</v>
      </c>
      <c r="D169" s="23"/>
    </row>
    <row r="170">
      <c r="A170" s="23" t="b">
        <v>0</v>
      </c>
      <c r="D170" s="23"/>
    </row>
    <row r="171">
      <c r="A171" s="23" t="b">
        <v>0</v>
      </c>
      <c r="D171" s="23"/>
    </row>
    <row r="172">
      <c r="A172" s="23" t="b">
        <v>0</v>
      </c>
      <c r="D172" s="23"/>
    </row>
    <row r="173">
      <c r="A173" s="23" t="b">
        <v>0</v>
      </c>
      <c r="D173" s="23"/>
    </row>
    <row r="174">
      <c r="A174" s="23" t="b">
        <v>0</v>
      </c>
      <c r="D174" s="23"/>
    </row>
    <row r="175">
      <c r="A175" s="23" t="b">
        <v>0</v>
      </c>
      <c r="D175" s="23"/>
    </row>
    <row r="176">
      <c r="A176" s="23" t="b">
        <v>0</v>
      </c>
      <c r="D176" s="23"/>
    </row>
    <row r="177">
      <c r="A177" s="23" t="b">
        <v>0</v>
      </c>
      <c r="D177" s="23"/>
    </row>
    <row r="178">
      <c r="A178" s="23" t="b">
        <v>0</v>
      </c>
      <c r="D178" s="23"/>
    </row>
    <row r="179">
      <c r="A179" s="23" t="b">
        <v>0</v>
      </c>
      <c r="D179" s="23"/>
    </row>
    <row r="180">
      <c r="A180" s="23" t="b">
        <v>0</v>
      </c>
      <c r="D180" s="23"/>
    </row>
    <row r="181">
      <c r="A181" s="23" t="b">
        <v>0</v>
      </c>
      <c r="D181" s="23"/>
    </row>
    <row r="182">
      <c r="A182" s="23" t="b">
        <v>0</v>
      </c>
      <c r="D182" s="23"/>
    </row>
    <row r="183">
      <c r="A183" s="23" t="b">
        <v>0</v>
      </c>
      <c r="D183" s="23"/>
    </row>
    <row r="184">
      <c r="A184" s="23" t="b">
        <v>0</v>
      </c>
      <c r="D184" s="23"/>
    </row>
    <row r="185">
      <c r="A185" s="23" t="b">
        <v>0</v>
      </c>
      <c r="D185" s="23"/>
    </row>
    <row r="186">
      <c r="A186" s="23" t="b">
        <v>0</v>
      </c>
      <c r="D186" s="23"/>
    </row>
    <row r="187">
      <c r="A187" s="23" t="b">
        <v>0</v>
      </c>
      <c r="D187" s="23"/>
    </row>
    <row r="188">
      <c r="A188" s="23" t="b">
        <v>0</v>
      </c>
      <c r="D188" s="23"/>
    </row>
    <row r="189">
      <c r="A189" s="23" t="b">
        <v>0</v>
      </c>
      <c r="D189" s="23"/>
    </row>
    <row r="190">
      <c r="A190" s="23" t="b">
        <v>0</v>
      </c>
      <c r="D190" s="23"/>
    </row>
    <row r="191">
      <c r="A191" s="23" t="b">
        <v>0</v>
      </c>
      <c r="D191" s="23"/>
    </row>
    <row r="192">
      <c r="A192" s="23" t="b">
        <v>0</v>
      </c>
      <c r="D192" s="23"/>
    </row>
    <row r="193">
      <c r="A193" s="23" t="b">
        <v>0</v>
      </c>
      <c r="D193" s="23"/>
    </row>
    <row r="194">
      <c r="A194" s="23" t="b">
        <v>0</v>
      </c>
      <c r="D194" s="23"/>
    </row>
    <row r="195">
      <c r="A195" s="23" t="b">
        <v>0</v>
      </c>
      <c r="D195" s="23"/>
    </row>
    <row r="196">
      <c r="A196" s="23" t="b">
        <v>0</v>
      </c>
      <c r="D196" s="23"/>
    </row>
    <row r="197">
      <c r="A197" s="23" t="b">
        <v>0</v>
      </c>
      <c r="D197" s="23"/>
    </row>
    <row r="198">
      <c r="A198" s="23" t="b">
        <v>0</v>
      </c>
      <c r="D198" s="23"/>
    </row>
    <row r="199">
      <c r="A199" s="23" t="b">
        <v>0</v>
      </c>
      <c r="D199" s="23"/>
    </row>
    <row r="200">
      <c r="A200" s="23" t="b">
        <v>0</v>
      </c>
      <c r="D200" s="23"/>
    </row>
    <row r="201">
      <c r="A201" s="23" t="b">
        <v>0</v>
      </c>
      <c r="D201" s="23"/>
    </row>
    <row r="202">
      <c r="A202" s="23" t="b">
        <v>0</v>
      </c>
      <c r="D202" s="23"/>
    </row>
    <row r="203">
      <c r="A203" s="23" t="b">
        <v>0</v>
      </c>
      <c r="D203" s="23"/>
    </row>
    <row r="204">
      <c r="A204" s="23" t="b">
        <v>0</v>
      </c>
      <c r="D204" s="23"/>
    </row>
    <row r="205">
      <c r="A205" s="23" t="b">
        <v>0</v>
      </c>
      <c r="D205" s="23"/>
    </row>
    <row r="206">
      <c r="A206" s="23" t="b">
        <v>0</v>
      </c>
      <c r="D206" s="23"/>
    </row>
    <row r="207">
      <c r="A207" s="23" t="b">
        <v>0</v>
      </c>
      <c r="D207" s="23"/>
    </row>
    <row r="208">
      <c r="A208" s="23" t="b">
        <v>0</v>
      </c>
      <c r="D208" s="23"/>
    </row>
    <row r="209">
      <c r="A209" s="23" t="b">
        <v>0</v>
      </c>
      <c r="D209" s="23"/>
    </row>
    <row r="210">
      <c r="A210" s="23" t="b">
        <v>0</v>
      </c>
      <c r="D210" s="23"/>
    </row>
    <row r="211">
      <c r="A211" s="23" t="b">
        <v>0</v>
      </c>
      <c r="D211" s="23"/>
    </row>
    <row r="212">
      <c r="A212" s="23" t="b">
        <v>0</v>
      </c>
      <c r="D212" s="23"/>
    </row>
    <row r="213">
      <c r="A213" s="23" t="b">
        <v>0</v>
      </c>
      <c r="D213" s="23"/>
    </row>
    <row r="214">
      <c r="A214" s="23" t="b">
        <v>0</v>
      </c>
      <c r="D214" s="23"/>
    </row>
    <row r="215">
      <c r="A215" s="23" t="b">
        <v>0</v>
      </c>
      <c r="D215" s="23"/>
    </row>
    <row r="216">
      <c r="A216" s="23" t="b">
        <v>0</v>
      </c>
      <c r="D216" s="23"/>
    </row>
    <row r="217">
      <c r="A217" s="23" t="b">
        <v>0</v>
      </c>
      <c r="D217" s="23"/>
    </row>
    <row r="218">
      <c r="A218" s="23" t="b">
        <v>0</v>
      </c>
      <c r="D218" s="23"/>
    </row>
    <row r="219">
      <c r="A219" s="23" t="b">
        <v>0</v>
      </c>
      <c r="D219" s="23"/>
    </row>
    <row r="220">
      <c r="A220" s="23" t="b">
        <v>0</v>
      </c>
      <c r="D220" s="23"/>
    </row>
    <row r="221">
      <c r="A221" s="23" t="b">
        <v>0</v>
      </c>
      <c r="D221" s="23"/>
    </row>
    <row r="222">
      <c r="A222" s="23" t="b">
        <v>0</v>
      </c>
      <c r="D222" s="23"/>
    </row>
    <row r="223">
      <c r="A223" s="23" t="b">
        <v>0</v>
      </c>
      <c r="D223" s="23"/>
    </row>
    <row r="224">
      <c r="A224" s="23" t="b">
        <v>0</v>
      </c>
      <c r="D224" s="23"/>
    </row>
    <row r="225">
      <c r="A225" s="23" t="b">
        <v>0</v>
      </c>
      <c r="D225" s="23"/>
    </row>
    <row r="226">
      <c r="A226" s="23" t="b">
        <v>0</v>
      </c>
      <c r="D226" s="23"/>
    </row>
    <row r="227">
      <c r="A227" s="23" t="b">
        <v>0</v>
      </c>
      <c r="D227" s="23"/>
    </row>
    <row r="228">
      <c r="A228" s="23" t="b">
        <v>0</v>
      </c>
      <c r="D228" s="23"/>
    </row>
    <row r="229">
      <c r="A229" s="23" t="b">
        <v>0</v>
      </c>
      <c r="D229" s="23"/>
    </row>
    <row r="230">
      <c r="A230" s="23" t="b">
        <v>0</v>
      </c>
      <c r="D230" s="23"/>
    </row>
    <row r="231">
      <c r="A231" s="23" t="b">
        <v>0</v>
      </c>
      <c r="D231" s="23"/>
    </row>
    <row r="232">
      <c r="A232" s="23" t="b">
        <v>0</v>
      </c>
      <c r="D232" s="23"/>
    </row>
    <row r="233">
      <c r="A233" s="23" t="b">
        <v>0</v>
      </c>
      <c r="D233" s="23"/>
    </row>
    <row r="234">
      <c r="A234" s="23" t="b">
        <v>0</v>
      </c>
      <c r="D234" s="23"/>
    </row>
    <row r="235">
      <c r="A235" s="23" t="b">
        <v>0</v>
      </c>
      <c r="D235" s="23"/>
    </row>
    <row r="236">
      <c r="A236" s="23" t="b">
        <v>0</v>
      </c>
      <c r="D236" s="23"/>
    </row>
    <row r="237">
      <c r="A237" s="23" t="b">
        <v>0</v>
      </c>
      <c r="D237" s="23"/>
    </row>
    <row r="238">
      <c r="A238" s="23" t="b">
        <v>0</v>
      </c>
      <c r="D238" s="23"/>
    </row>
    <row r="239">
      <c r="A239" s="23" t="b">
        <v>0</v>
      </c>
      <c r="D239" s="23"/>
    </row>
    <row r="240">
      <c r="A240" s="23" t="b">
        <v>0</v>
      </c>
      <c r="D240" s="23"/>
    </row>
    <row r="241">
      <c r="A241" s="23" t="b">
        <v>0</v>
      </c>
      <c r="D241" s="23"/>
    </row>
    <row r="242">
      <c r="A242" s="23" t="b">
        <v>0</v>
      </c>
      <c r="D242" s="23"/>
    </row>
    <row r="243">
      <c r="A243" s="23" t="b">
        <v>0</v>
      </c>
      <c r="D243" s="23"/>
    </row>
    <row r="244">
      <c r="A244" s="23" t="b">
        <v>0</v>
      </c>
      <c r="D244" s="23"/>
    </row>
    <row r="245">
      <c r="A245" s="23" t="b">
        <v>0</v>
      </c>
      <c r="D245" s="23"/>
    </row>
    <row r="246">
      <c r="A246" s="23" t="b">
        <v>0</v>
      </c>
      <c r="D246" s="23"/>
    </row>
    <row r="247">
      <c r="A247" s="23" t="b">
        <v>0</v>
      </c>
      <c r="D247" s="23"/>
    </row>
    <row r="248">
      <c r="A248" s="23" t="b">
        <v>0</v>
      </c>
      <c r="D248" s="23"/>
    </row>
    <row r="249">
      <c r="A249" s="23" t="b">
        <v>0</v>
      </c>
      <c r="D249" s="23"/>
    </row>
    <row r="250">
      <c r="A250" s="23" t="b">
        <v>0</v>
      </c>
      <c r="D250" s="23"/>
    </row>
    <row r="251">
      <c r="A251" s="23" t="b">
        <v>0</v>
      </c>
      <c r="D251" s="23"/>
    </row>
    <row r="252">
      <c r="A252" s="23" t="b">
        <v>0</v>
      </c>
      <c r="D252" s="23"/>
    </row>
    <row r="253">
      <c r="A253" s="23" t="b">
        <v>0</v>
      </c>
      <c r="D253" s="23"/>
    </row>
    <row r="254">
      <c r="A254" s="23" t="b">
        <v>0</v>
      </c>
      <c r="D254" s="23"/>
    </row>
    <row r="255">
      <c r="A255" s="23" t="b">
        <v>0</v>
      </c>
      <c r="D255" s="23"/>
    </row>
    <row r="256">
      <c r="A256" s="23" t="b">
        <v>0</v>
      </c>
      <c r="D256" s="23"/>
    </row>
    <row r="257">
      <c r="A257" s="23" t="b">
        <v>0</v>
      </c>
      <c r="D257" s="23"/>
    </row>
    <row r="258">
      <c r="A258" s="23" t="b">
        <v>0</v>
      </c>
      <c r="D258" s="23"/>
    </row>
    <row r="259">
      <c r="A259" s="23" t="b">
        <v>0</v>
      </c>
      <c r="D259" s="23"/>
    </row>
    <row r="260">
      <c r="A260" s="23" t="b">
        <v>0</v>
      </c>
      <c r="D260" s="23"/>
    </row>
    <row r="261">
      <c r="A261" s="23" t="b">
        <v>0</v>
      </c>
      <c r="D261" s="23"/>
    </row>
    <row r="262">
      <c r="A262" s="23" t="b">
        <v>0</v>
      </c>
      <c r="D262" s="23"/>
    </row>
    <row r="263">
      <c r="A263" s="23" t="b">
        <v>0</v>
      </c>
      <c r="D263" s="23"/>
    </row>
    <row r="264">
      <c r="A264" s="23" t="b">
        <v>0</v>
      </c>
      <c r="D264" s="23"/>
    </row>
    <row r="265">
      <c r="A265" s="23" t="b">
        <v>0</v>
      </c>
      <c r="D265" s="23"/>
    </row>
    <row r="266">
      <c r="A266" s="23" t="b">
        <v>0</v>
      </c>
      <c r="D266" s="23"/>
    </row>
    <row r="267">
      <c r="A267" s="23" t="b">
        <v>0</v>
      </c>
      <c r="D267" s="23"/>
    </row>
    <row r="268">
      <c r="A268" s="23" t="b">
        <v>0</v>
      </c>
      <c r="D268" s="23"/>
    </row>
    <row r="269">
      <c r="A269" s="23" t="b">
        <v>0</v>
      </c>
      <c r="D269" s="23"/>
    </row>
    <row r="270">
      <c r="A270" s="23" t="b">
        <v>0</v>
      </c>
      <c r="D270" s="23"/>
    </row>
    <row r="271">
      <c r="A271" s="23" t="b">
        <v>0</v>
      </c>
      <c r="D271" s="23"/>
    </row>
    <row r="272">
      <c r="A272" s="23" t="b">
        <v>0</v>
      </c>
      <c r="D272" s="23"/>
    </row>
    <row r="273">
      <c r="A273" s="23" t="b">
        <v>0</v>
      </c>
      <c r="D273" s="23"/>
    </row>
    <row r="274">
      <c r="A274" s="23" t="b">
        <v>0</v>
      </c>
      <c r="D274" s="23"/>
    </row>
    <row r="275">
      <c r="A275" s="23" t="b">
        <v>0</v>
      </c>
      <c r="D275" s="23"/>
    </row>
    <row r="276">
      <c r="A276" s="23" t="b">
        <v>0</v>
      </c>
      <c r="D276" s="23"/>
    </row>
    <row r="277">
      <c r="A277" s="23" t="b">
        <v>0</v>
      </c>
      <c r="D277" s="23"/>
    </row>
    <row r="278">
      <c r="A278" s="23" t="b">
        <v>0</v>
      </c>
      <c r="D278" s="23"/>
    </row>
    <row r="279">
      <c r="A279" s="23" t="b">
        <v>0</v>
      </c>
      <c r="D279" s="23"/>
    </row>
    <row r="280">
      <c r="A280" s="23" t="b">
        <v>0</v>
      </c>
      <c r="D280" s="23"/>
    </row>
    <row r="281">
      <c r="A281" s="23" t="b">
        <v>0</v>
      </c>
      <c r="D281" s="23"/>
    </row>
    <row r="282">
      <c r="A282" s="23" t="b">
        <v>0</v>
      </c>
      <c r="D282" s="23"/>
    </row>
    <row r="283">
      <c r="A283" s="23" t="b">
        <v>0</v>
      </c>
      <c r="D283" s="23"/>
    </row>
    <row r="284">
      <c r="A284" s="23" t="b">
        <v>0</v>
      </c>
      <c r="D284" s="23"/>
    </row>
    <row r="285">
      <c r="A285" s="23" t="b">
        <v>0</v>
      </c>
      <c r="D285" s="23"/>
    </row>
    <row r="286">
      <c r="A286" s="23" t="b">
        <v>0</v>
      </c>
      <c r="D286" s="23"/>
    </row>
    <row r="287">
      <c r="A287" s="23" t="b">
        <v>0</v>
      </c>
      <c r="D287" s="23"/>
    </row>
    <row r="288">
      <c r="A288" s="23" t="b">
        <v>0</v>
      </c>
      <c r="D288" s="23"/>
    </row>
    <row r="289">
      <c r="A289" s="23" t="b">
        <v>0</v>
      </c>
      <c r="D289" s="23"/>
    </row>
    <row r="290">
      <c r="A290" s="23" t="b">
        <v>0</v>
      </c>
      <c r="D290" s="23"/>
    </row>
    <row r="291">
      <c r="A291" s="23" t="b">
        <v>0</v>
      </c>
      <c r="D291" s="23"/>
    </row>
    <row r="292">
      <c r="A292" s="23" t="b">
        <v>0</v>
      </c>
      <c r="D292" s="23"/>
    </row>
    <row r="293">
      <c r="A293" s="23" t="b">
        <v>0</v>
      </c>
      <c r="D293" s="23"/>
    </row>
    <row r="294">
      <c r="A294" s="23" t="b">
        <v>0</v>
      </c>
      <c r="D294" s="23"/>
    </row>
    <row r="295">
      <c r="A295" s="23" t="b">
        <v>0</v>
      </c>
      <c r="D295" s="23"/>
    </row>
    <row r="296">
      <c r="A296" s="23" t="b">
        <v>0</v>
      </c>
      <c r="D296" s="23"/>
    </row>
    <row r="297">
      <c r="A297" s="23" t="b">
        <v>0</v>
      </c>
      <c r="D297" s="23"/>
    </row>
    <row r="298">
      <c r="A298" s="23" t="b">
        <v>0</v>
      </c>
      <c r="D298" s="23"/>
    </row>
    <row r="299">
      <c r="A299" s="23" t="b">
        <v>0</v>
      </c>
      <c r="D299" s="23"/>
    </row>
    <row r="300">
      <c r="A300" s="23" t="b">
        <v>0</v>
      </c>
      <c r="D300" s="23"/>
    </row>
    <row r="301">
      <c r="A301" s="23" t="b">
        <v>0</v>
      </c>
      <c r="D301" s="23"/>
    </row>
    <row r="302">
      <c r="A302" s="23" t="b">
        <v>0</v>
      </c>
      <c r="D302" s="23"/>
    </row>
    <row r="303">
      <c r="A303" s="23" t="b">
        <v>0</v>
      </c>
      <c r="D303" s="23"/>
    </row>
    <row r="304">
      <c r="A304" s="23" t="b">
        <v>0</v>
      </c>
      <c r="D304" s="23"/>
    </row>
    <row r="305">
      <c r="A305" s="23" t="b">
        <v>0</v>
      </c>
      <c r="D305" s="23"/>
    </row>
    <row r="306">
      <c r="A306" s="23" t="b">
        <v>0</v>
      </c>
      <c r="D306" s="23"/>
    </row>
    <row r="307">
      <c r="A307" s="23" t="b">
        <v>0</v>
      </c>
      <c r="D307" s="23"/>
    </row>
    <row r="308">
      <c r="A308" s="23" t="b">
        <v>0</v>
      </c>
      <c r="D308" s="23"/>
    </row>
    <row r="309">
      <c r="A309" s="23" t="b">
        <v>0</v>
      </c>
      <c r="D309" s="23"/>
    </row>
    <row r="310">
      <c r="A310" s="23" t="b">
        <v>0</v>
      </c>
      <c r="D310" s="23"/>
    </row>
    <row r="311">
      <c r="A311" s="23" t="b">
        <v>0</v>
      </c>
      <c r="D311" s="23"/>
    </row>
    <row r="312">
      <c r="A312" s="23" t="b">
        <v>0</v>
      </c>
      <c r="D312" s="23"/>
    </row>
    <row r="313">
      <c r="A313" s="23" t="b">
        <v>0</v>
      </c>
      <c r="D313" s="23"/>
    </row>
    <row r="314">
      <c r="A314" s="23" t="b">
        <v>0</v>
      </c>
      <c r="D314" s="23"/>
    </row>
    <row r="315">
      <c r="A315" s="23" t="b">
        <v>0</v>
      </c>
      <c r="D315" s="23"/>
    </row>
    <row r="316">
      <c r="A316" s="23" t="b">
        <v>0</v>
      </c>
      <c r="D316" s="23"/>
    </row>
    <row r="317">
      <c r="A317" s="23" t="b">
        <v>0</v>
      </c>
      <c r="D317" s="23"/>
    </row>
    <row r="318">
      <c r="A318" s="23" t="b">
        <v>0</v>
      </c>
      <c r="D318" s="23"/>
    </row>
    <row r="319">
      <c r="A319" s="23" t="b">
        <v>0</v>
      </c>
      <c r="D319" s="23"/>
    </row>
    <row r="320">
      <c r="A320" s="23" t="b">
        <v>0</v>
      </c>
      <c r="D320" s="23"/>
    </row>
    <row r="321">
      <c r="A321" s="23" t="b">
        <v>0</v>
      </c>
      <c r="D321" s="23"/>
    </row>
    <row r="322">
      <c r="A322" s="23" t="b">
        <v>0</v>
      </c>
      <c r="D322" s="23"/>
    </row>
    <row r="323">
      <c r="A323" s="23" t="b">
        <v>0</v>
      </c>
      <c r="D323" s="23"/>
    </row>
    <row r="324">
      <c r="A324" s="23" t="b">
        <v>0</v>
      </c>
      <c r="D324" s="23"/>
    </row>
    <row r="325">
      <c r="A325" s="23" t="b">
        <v>0</v>
      </c>
      <c r="D325" s="23"/>
    </row>
    <row r="326">
      <c r="A326" s="23" t="b">
        <v>0</v>
      </c>
      <c r="D326" s="23"/>
    </row>
    <row r="327">
      <c r="A327" s="23" t="b">
        <v>0</v>
      </c>
      <c r="D327" s="23"/>
    </row>
    <row r="328">
      <c r="A328" s="23" t="b">
        <v>0</v>
      </c>
      <c r="D328" s="23"/>
    </row>
    <row r="329">
      <c r="A329" s="23" t="b">
        <v>0</v>
      </c>
      <c r="D329" s="23"/>
    </row>
    <row r="330">
      <c r="A330" s="23" t="b">
        <v>0</v>
      </c>
      <c r="D330" s="23"/>
    </row>
    <row r="331">
      <c r="A331" s="23" t="b">
        <v>0</v>
      </c>
      <c r="D331" s="23"/>
    </row>
    <row r="332">
      <c r="A332" s="23" t="b">
        <v>0</v>
      </c>
      <c r="D332" s="23"/>
    </row>
    <row r="333">
      <c r="A333" s="23" t="b">
        <v>0</v>
      </c>
      <c r="D333" s="23"/>
    </row>
    <row r="334">
      <c r="A334" s="23" t="b">
        <v>0</v>
      </c>
      <c r="D334" s="23"/>
    </row>
    <row r="335">
      <c r="A335" s="23" t="b">
        <v>0</v>
      </c>
      <c r="D335" s="23"/>
    </row>
    <row r="336">
      <c r="A336" s="23" t="b">
        <v>0</v>
      </c>
      <c r="D336" s="23"/>
    </row>
    <row r="337">
      <c r="A337" s="23" t="b">
        <v>0</v>
      </c>
      <c r="D337" s="23"/>
    </row>
    <row r="338">
      <c r="A338" s="23" t="b">
        <v>0</v>
      </c>
      <c r="D338" s="23"/>
    </row>
    <row r="339">
      <c r="A339" s="23" t="b">
        <v>0</v>
      </c>
      <c r="D339" s="23"/>
    </row>
    <row r="340">
      <c r="A340" s="23" t="b">
        <v>0</v>
      </c>
      <c r="D340" s="23"/>
    </row>
    <row r="341">
      <c r="A341" s="23" t="b">
        <v>0</v>
      </c>
      <c r="D341" s="23"/>
    </row>
    <row r="342">
      <c r="A342" s="23" t="b">
        <v>0</v>
      </c>
      <c r="D342" s="23"/>
    </row>
    <row r="343">
      <c r="A343" s="23" t="b">
        <v>0</v>
      </c>
      <c r="D343" s="23"/>
    </row>
    <row r="344">
      <c r="A344" s="23" t="b">
        <v>0</v>
      </c>
      <c r="D344" s="23"/>
    </row>
    <row r="345">
      <c r="A345" s="23" t="b">
        <v>0</v>
      </c>
      <c r="D345" s="23"/>
    </row>
    <row r="346">
      <c r="A346" s="23" t="b">
        <v>0</v>
      </c>
      <c r="D346" s="23"/>
    </row>
    <row r="347">
      <c r="A347" s="23" t="b">
        <v>0</v>
      </c>
      <c r="D347" s="23"/>
    </row>
    <row r="348">
      <c r="A348" s="23" t="b">
        <v>0</v>
      </c>
      <c r="D348" s="23"/>
    </row>
    <row r="349">
      <c r="A349" s="23" t="b">
        <v>0</v>
      </c>
      <c r="D349" s="23"/>
    </row>
    <row r="350">
      <c r="A350" s="23" t="b">
        <v>0</v>
      </c>
      <c r="D350" s="23"/>
    </row>
    <row r="351">
      <c r="A351" s="23" t="b">
        <v>0</v>
      </c>
      <c r="D351" s="23"/>
    </row>
    <row r="352">
      <c r="A352" s="23" t="b">
        <v>0</v>
      </c>
      <c r="D352" s="23"/>
    </row>
    <row r="353">
      <c r="A353" s="23" t="b">
        <v>0</v>
      </c>
      <c r="D353" s="23"/>
    </row>
    <row r="354">
      <c r="A354" s="23" t="b">
        <v>0</v>
      </c>
      <c r="D354" s="23"/>
    </row>
    <row r="355">
      <c r="A355" s="23" t="b">
        <v>0</v>
      </c>
      <c r="D355" s="23"/>
    </row>
    <row r="356">
      <c r="A356" s="23" t="b">
        <v>0</v>
      </c>
      <c r="D356" s="23"/>
    </row>
    <row r="357">
      <c r="A357" s="23" t="b">
        <v>0</v>
      </c>
      <c r="D357" s="23"/>
    </row>
    <row r="358">
      <c r="A358" s="23" t="b">
        <v>0</v>
      </c>
      <c r="D358" s="23"/>
    </row>
    <row r="359">
      <c r="A359" s="23" t="b">
        <v>0</v>
      </c>
      <c r="D359" s="23"/>
    </row>
    <row r="360">
      <c r="A360" s="23" t="b">
        <v>0</v>
      </c>
      <c r="D360" s="23"/>
    </row>
    <row r="361">
      <c r="A361" s="23" t="b">
        <v>0</v>
      </c>
      <c r="D361" s="23"/>
    </row>
    <row r="362">
      <c r="A362" s="23" t="b">
        <v>0</v>
      </c>
      <c r="D362" s="23"/>
    </row>
    <row r="363">
      <c r="A363" s="23" t="b">
        <v>0</v>
      </c>
      <c r="D363" s="23"/>
    </row>
    <row r="364">
      <c r="A364" s="23" t="b">
        <v>0</v>
      </c>
      <c r="D364" s="23"/>
    </row>
    <row r="365">
      <c r="A365" s="23" t="b">
        <v>0</v>
      </c>
      <c r="D365" s="23"/>
    </row>
    <row r="366">
      <c r="A366" s="23" t="b">
        <v>0</v>
      </c>
      <c r="D366" s="23"/>
    </row>
    <row r="367">
      <c r="A367" s="23" t="b">
        <v>0</v>
      </c>
      <c r="D367" s="23"/>
    </row>
    <row r="368">
      <c r="A368" s="23" t="b">
        <v>0</v>
      </c>
      <c r="D368" s="23"/>
    </row>
    <row r="369">
      <c r="A369" s="23" t="b">
        <v>0</v>
      </c>
      <c r="D369" s="23"/>
    </row>
    <row r="370">
      <c r="A370" s="23" t="b">
        <v>0</v>
      </c>
      <c r="D370" s="23"/>
    </row>
    <row r="371">
      <c r="A371" s="23" t="b">
        <v>0</v>
      </c>
      <c r="D371" s="23"/>
    </row>
    <row r="372">
      <c r="A372" s="23" t="b">
        <v>0</v>
      </c>
      <c r="D372" s="23"/>
    </row>
    <row r="373">
      <c r="A373" s="23" t="b">
        <v>0</v>
      </c>
      <c r="D373" s="23"/>
    </row>
    <row r="374">
      <c r="A374" s="23" t="b">
        <v>0</v>
      </c>
      <c r="D374" s="23"/>
    </row>
    <row r="375">
      <c r="A375" s="23" t="b">
        <v>0</v>
      </c>
      <c r="D375" s="23"/>
    </row>
    <row r="376">
      <c r="A376" s="23" t="b">
        <v>0</v>
      </c>
      <c r="D376" s="23"/>
    </row>
    <row r="377">
      <c r="A377" s="23" t="b">
        <v>0</v>
      </c>
      <c r="D377" s="23"/>
    </row>
    <row r="378">
      <c r="A378" s="23" t="b">
        <v>0</v>
      </c>
      <c r="D378" s="23"/>
    </row>
    <row r="379">
      <c r="A379" s="23" t="b">
        <v>0</v>
      </c>
      <c r="D379" s="23"/>
    </row>
    <row r="380">
      <c r="A380" s="23" t="b">
        <v>0</v>
      </c>
      <c r="D380" s="23"/>
    </row>
    <row r="381">
      <c r="A381" s="23" t="b">
        <v>0</v>
      </c>
      <c r="D381" s="23"/>
    </row>
    <row r="382">
      <c r="A382" s="23" t="b">
        <v>0</v>
      </c>
      <c r="D382" s="23"/>
    </row>
    <row r="383">
      <c r="A383" s="23" t="b">
        <v>0</v>
      </c>
      <c r="D383" s="23"/>
    </row>
    <row r="384">
      <c r="A384" s="23" t="b">
        <v>0</v>
      </c>
      <c r="D384" s="23"/>
    </row>
    <row r="385">
      <c r="A385" s="23" t="b">
        <v>0</v>
      </c>
      <c r="D385" s="23"/>
    </row>
    <row r="386">
      <c r="A386" s="23" t="b">
        <v>0</v>
      </c>
      <c r="D386" s="23"/>
    </row>
    <row r="387">
      <c r="A387" s="23" t="b">
        <v>0</v>
      </c>
      <c r="D387" s="23"/>
    </row>
    <row r="388">
      <c r="A388" s="23" t="b">
        <v>0</v>
      </c>
      <c r="D388" s="23"/>
    </row>
    <row r="389">
      <c r="A389" s="23" t="b">
        <v>0</v>
      </c>
      <c r="D389" s="23"/>
    </row>
    <row r="390">
      <c r="A390" s="23" t="b">
        <v>0</v>
      </c>
      <c r="D390" s="23"/>
    </row>
    <row r="391">
      <c r="A391" s="23" t="b">
        <v>0</v>
      </c>
      <c r="D391" s="23"/>
    </row>
    <row r="392">
      <c r="A392" s="23" t="b">
        <v>0</v>
      </c>
      <c r="D392" s="23"/>
    </row>
    <row r="393">
      <c r="A393" s="23" t="b">
        <v>0</v>
      </c>
      <c r="D393" s="23"/>
    </row>
    <row r="394">
      <c r="A394" s="23" t="b">
        <v>0</v>
      </c>
      <c r="D394" s="23"/>
    </row>
    <row r="395">
      <c r="A395" s="23" t="b">
        <v>0</v>
      </c>
      <c r="D395" s="23"/>
    </row>
    <row r="396">
      <c r="A396" s="23" t="b">
        <v>0</v>
      </c>
      <c r="D396" s="23"/>
    </row>
    <row r="397">
      <c r="A397" s="23" t="b">
        <v>0</v>
      </c>
      <c r="D397" s="23"/>
    </row>
    <row r="398">
      <c r="A398" s="23" t="b">
        <v>0</v>
      </c>
      <c r="D398" s="23"/>
    </row>
    <row r="399">
      <c r="A399" s="23" t="b">
        <v>0</v>
      </c>
      <c r="D399" s="23"/>
    </row>
    <row r="400">
      <c r="A400" s="23" t="b">
        <v>0</v>
      </c>
      <c r="D400" s="23"/>
    </row>
    <row r="401">
      <c r="A401" s="23" t="b">
        <v>0</v>
      </c>
      <c r="D401" s="23"/>
    </row>
    <row r="402">
      <c r="A402" s="23" t="b">
        <v>0</v>
      </c>
      <c r="D402" s="23"/>
    </row>
    <row r="403">
      <c r="A403" s="23" t="b">
        <v>0</v>
      </c>
      <c r="D403" s="23"/>
    </row>
    <row r="404">
      <c r="A404" s="23" t="b">
        <v>0</v>
      </c>
      <c r="D404" s="23"/>
    </row>
    <row r="405">
      <c r="A405" s="23" t="b">
        <v>0</v>
      </c>
      <c r="D405" s="23"/>
    </row>
    <row r="406">
      <c r="A406" s="23" t="b">
        <v>0</v>
      </c>
      <c r="D406" s="23"/>
    </row>
    <row r="407">
      <c r="A407" s="23" t="b">
        <v>0</v>
      </c>
      <c r="D407" s="23"/>
    </row>
    <row r="408">
      <c r="A408" s="23" t="b">
        <v>0</v>
      </c>
      <c r="D408" s="23"/>
    </row>
    <row r="409">
      <c r="A409" s="23" t="b">
        <v>0</v>
      </c>
      <c r="D409" s="23"/>
    </row>
    <row r="410">
      <c r="A410" s="23" t="b">
        <v>0</v>
      </c>
      <c r="D410" s="23"/>
    </row>
    <row r="411">
      <c r="A411" s="23" t="b">
        <v>0</v>
      </c>
      <c r="D411" s="23"/>
    </row>
    <row r="412">
      <c r="A412" s="23" t="b">
        <v>0</v>
      </c>
      <c r="D412" s="23"/>
    </row>
    <row r="413">
      <c r="A413" s="23" t="b">
        <v>0</v>
      </c>
      <c r="D413" s="23"/>
    </row>
    <row r="414">
      <c r="A414" s="23" t="b">
        <v>0</v>
      </c>
      <c r="D414" s="23"/>
    </row>
    <row r="415">
      <c r="A415" s="23" t="b">
        <v>0</v>
      </c>
      <c r="D415" s="23"/>
    </row>
    <row r="416">
      <c r="A416" s="23" t="b">
        <v>0</v>
      </c>
      <c r="D416" s="23"/>
    </row>
    <row r="417">
      <c r="A417" s="23" t="b">
        <v>0</v>
      </c>
      <c r="D417" s="23"/>
    </row>
    <row r="418">
      <c r="A418" s="23" t="b">
        <v>0</v>
      </c>
      <c r="D418" s="23"/>
    </row>
    <row r="419">
      <c r="A419" s="23" t="b">
        <v>0</v>
      </c>
      <c r="D419" s="23"/>
    </row>
    <row r="420">
      <c r="A420" s="23" t="b">
        <v>0</v>
      </c>
      <c r="D420" s="23"/>
    </row>
    <row r="421">
      <c r="A421" s="23" t="b">
        <v>0</v>
      </c>
      <c r="D421" s="23"/>
    </row>
    <row r="422">
      <c r="A422" s="23" t="b">
        <v>0</v>
      </c>
      <c r="D422" s="23"/>
    </row>
    <row r="423">
      <c r="A423" s="23" t="b">
        <v>0</v>
      </c>
      <c r="D423" s="23"/>
    </row>
    <row r="424">
      <c r="A424" s="23" t="b">
        <v>0</v>
      </c>
      <c r="D424" s="23"/>
    </row>
    <row r="425">
      <c r="A425" s="23" t="b">
        <v>0</v>
      </c>
      <c r="D425" s="23"/>
    </row>
    <row r="426">
      <c r="A426" s="23" t="b">
        <v>0</v>
      </c>
      <c r="D426" s="23"/>
    </row>
    <row r="427">
      <c r="A427" s="23" t="b">
        <v>0</v>
      </c>
      <c r="D427" s="23"/>
    </row>
    <row r="428">
      <c r="A428" s="23" t="b">
        <v>0</v>
      </c>
      <c r="D428" s="23"/>
    </row>
    <row r="429">
      <c r="A429" s="23" t="b">
        <v>0</v>
      </c>
      <c r="D429" s="23"/>
    </row>
    <row r="430">
      <c r="A430" s="23" t="b">
        <v>0</v>
      </c>
      <c r="D430" s="23"/>
    </row>
    <row r="431">
      <c r="A431" s="23" t="b">
        <v>0</v>
      </c>
      <c r="D431" s="23"/>
    </row>
    <row r="432">
      <c r="A432" s="23" t="b">
        <v>0</v>
      </c>
      <c r="D432" s="23"/>
    </row>
    <row r="433">
      <c r="A433" s="23" t="b">
        <v>0</v>
      </c>
      <c r="D433" s="23"/>
    </row>
    <row r="434">
      <c r="A434" s="23" t="b">
        <v>0</v>
      </c>
      <c r="D434" s="23"/>
    </row>
    <row r="435">
      <c r="A435" s="23" t="b">
        <v>0</v>
      </c>
      <c r="D435" s="23"/>
    </row>
    <row r="436">
      <c r="A436" s="23" t="b">
        <v>0</v>
      </c>
      <c r="D436" s="23"/>
    </row>
    <row r="437">
      <c r="A437" s="23" t="b">
        <v>0</v>
      </c>
      <c r="D437" s="23"/>
    </row>
    <row r="438">
      <c r="A438" s="23" t="b">
        <v>0</v>
      </c>
      <c r="D438" s="23"/>
    </row>
    <row r="439">
      <c r="A439" s="23" t="b">
        <v>0</v>
      </c>
      <c r="D439" s="23"/>
    </row>
    <row r="440">
      <c r="A440" s="23" t="b">
        <v>0</v>
      </c>
      <c r="D440" s="23"/>
    </row>
    <row r="441">
      <c r="A441" s="23" t="b">
        <v>0</v>
      </c>
      <c r="D441" s="23"/>
    </row>
    <row r="442">
      <c r="A442" s="23" t="b">
        <v>0</v>
      </c>
      <c r="D442" s="23"/>
    </row>
    <row r="443">
      <c r="A443" s="23" t="b">
        <v>0</v>
      </c>
      <c r="D443" s="23"/>
    </row>
    <row r="444">
      <c r="A444" s="23" t="b">
        <v>0</v>
      </c>
      <c r="D444" s="23"/>
    </row>
    <row r="445">
      <c r="A445" s="23" t="b">
        <v>0</v>
      </c>
      <c r="D445" s="23"/>
    </row>
    <row r="446">
      <c r="A446" s="23" t="b">
        <v>0</v>
      </c>
      <c r="D446" s="23"/>
    </row>
    <row r="447">
      <c r="A447" s="23" t="b">
        <v>0</v>
      </c>
      <c r="D447" s="23"/>
    </row>
    <row r="448">
      <c r="A448" s="23" t="b">
        <v>0</v>
      </c>
      <c r="D448" s="23"/>
    </row>
    <row r="449">
      <c r="A449" s="23" t="b">
        <v>0</v>
      </c>
      <c r="D449" s="23"/>
    </row>
    <row r="450">
      <c r="A450" s="23" t="b">
        <v>0</v>
      </c>
      <c r="D450" s="23"/>
    </row>
    <row r="451">
      <c r="A451" s="23" t="b">
        <v>0</v>
      </c>
      <c r="D451" s="23"/>
    </row>
    <row r="452">
      <c r="A452" s="23" t="b">
        <v>0</v>
      </c>
      <c r="D452" s="23"/>
    </row>
    <row r="453">
      <c r="A453" s="23" t="b">
        <v>0</v>
      </c>
      <c r="D453" s="23"/>
    </row>
    <row r="454">
      <c r="A454" s="23" t="b">
        <v>0</v>
      </c>
      <c r="D454" s="23"/>
    </row>
    <row r="455">
      <c r="A455" s="23" t="b">
        <v>0</v>
      </c>
      <c r="D455" s="23"/>
    </row>
    <row r="456">
      <c r="A456" s="23" t="b">
        <v>0</v>
      </c>
      <c r="D456" s="23"/>
    </row>
    <row r="457">
      <c r="A457" s="23" t="b">
        <v>0</v>
      </c>
      <c r="D457" s="23"/>
    </row>
    <row r="458">
      <c r="A458" s="23" t="b">
        <v>0</v>
      </c>
      <c r="D458" s="23"/>
    </row>
    <row r="459">
      <c r="A459" s="23" t="b">
        <v>0</v>
      </c>
      <c r="D459" s="23"/>
    </row>
    <row r="460">
      <c r="A460" s="23" t="b">
        <v>0</v>
      </c>
      <c r="D460" s="23"/>
    </row>
    <row r="461">
      <c r="A461" s="23" t="b">
        <v>0</v>
      </c>
      <c r="D461" s="23"/>
    </row>
    <row r="462">
      <c r="A462" s="23" t="b">
        <v>0</v>
      </c>
      <c r="D462" s="23"/>
    </row>
    <row r="463">
      <c r="A463" s="23" t="b">
        <v>0</v>
      </c>
      <c r="D463" s="23"/>
    </row>
    <row r="464">
      <c r="A464" s="23" t="b">
        <v>0</v>
      </c>
      <c r="D464" s="23"/>
    </row>
    <row r="465">
      <c r="A465" s="23" t="b">
        <v>0</v>
      </c>
      <c r="D465" s="23"/>
    </row>
    <row r="466">
      <c r="A466" s="23" t="b">
        <v>0</v>
      </c>
      <c r="D466" s="23"/>
    </row>
    <row r="467">
      <c r="A467" s="23" t="b">
        <v>0</v>
      </c>
      <c r="D467" s="23"/>
    </row>
    <row r="468">
      <c r="A468" s="23" t="b">
        <v>0</v>
      </c>
      <c r="D468" s="23"/>
    </row>
    <row r="469">
      <c r="A469" s="23" t="b">
        <v>0</v>
      </c>
      <c r="D469" s="23"/>
    </row>
    <row r="470">
      <c r="A470" s="23" t="b">
        <v>0</v>
      </c>
      <c r="D470" s="23"/>
    </row>
    <row r="471">
      <c r="A471" s="23" t="b">
        <v>0</v>
      </c>
      <c r="D471" s="23"/>
    </row>
    <row r="472">
      <c r="A472" s="23" t="b">
        <v>0</v>
      </c>
      <c r="D472" s="23"/>
    </row>
    <row r="473">
      <c r="A473" s="23" t="b">
        <v>0</v>
      </c>
      <c r="D473" s="23"/>
    </row>
    <row r="474">
      <c r="A474" s="23" t="b">
        <v>0</v>
      </c>
      <c r="D474" s="23"/>
    </row>
    <row r="475">
      <c r="A475" s="23" t="b">
        <v>0</v>
      </c>
      <c r="D475" s="23"/>
    </row>
    <row r="476">
      <c r="A476" s="23" t="b">
        <v>0</v>
      </c>
      <c r="D476" s="23"/>
    </row>
    <row r="477">
      <c r="A477" s="23" t="b">
        <v>0</v>
      </c>
      <c r="D477" s="23"/>
    </row>
    <row r="478">
      <c r="A478" s="23" t="b">
        <v>0</v>
      </c>
      <c r="D478" s="23"/>
    </row>
    <row r="479">
      <c r="A479" s="23" t="b">
        <v>0</v>
      </c>
      <c r="D479" s="23"/>
    </row>
    <row r="480">
      <c r="A480" s="23" t="b">
        <v>0</v>
      </c>
      <c r="D480" s="23"/>
    </row>
    <row r="481">
      <c r="A481" s="23" t="b">
        <v>0</v>
      </c>
      <c r="D481" s="23"/>
    </row>
    <row r="482">
      <c r="A482" s="23" t="b">
        <v>0</v>
      </c>
      <c r="D482" s="23"/>
    </row>
    <row r="483">
      <c r="A483" s="23" t="b">
        <v>0</v>
      </c>
      <c r="D483" s="23"/>
    </row>
    <row r="484">
      <c r="A484" s="23" t="b">
        <v>0</v>
      </c>
      <c r="D484" s="23"/>
    </row>
    <row r="485">
      <c r="A485" s="23" t="b">
        <v>0</v>
      </c>
      <c r="D485" s="23"/>
    </row>
    <row r="486">
      <c r="A486" s="23" t="b">
        <v>0</v>
      </c>
      <c r="D486" s="23"/>
    </row>
    <row r="487">
      <c r="A487" s="23" t="b">
        <v>0</v>
      </c>
      <c r="D487" s="23"/>
    </row>
    <row r="488">
      <c r="A488" s="23" t="b">
        <v>0</v>
      </c>
      <c r="D488" s="23"/>
    </row>
    <row r="489">
      <c r="A489" s="23" t="b">
        <v>0</v>
      </c>
      <c r="D489" s="23"/>
    </row>
    <row r="490">
      <c r="A490" s="23" t="b">
        <v>0</v>
      </c>
      <c r="D490" s="23"/>
    </row>
    <row r="491">
      <c r="A491" s="23" t="b">
        <v>0</v>
      </c>
      <c r="D491" s="23"/>
    </row>
    <row r="492">
      <c r="A492" s="23" t="b">
        <v>0</v>
      </c>
      <c r="D492" s="23"/>
    </row>
    <row r="493">
      <c r="A493" s="23" t="b">
        <v>0</v>
      </c>
      <c r="D493" s="23"/>
    </row>
    <row r="494">
      <c r="A494" s="23" t="b">
        <v>0</v>
      </c>
      <c r="D494" s="23"/>
    </row>
    <row r="495">
      <c r="A495" s="23" t="b">
        <v>0</v>
      </c>
      <c r="D495" s="23"/>
    </row>
    <row r="496">
      <c r="A496" s="23" t="b">
        <v>0</v>
      </c>
      <c r="D496" s="23"/>
    </row>
    <row r="497">
      <c r="A497" s="23" t="b">
        <v>0</v>
      </c>
      <c r="D497" s="23"/>
    </row>
    <row r="498">
      <c r="A498" s="23" t="b">
        <v>0</v>
      </c>
      <c r="D498" s="23"/>
    </row>
    <row r="499">
      <c r="A499" s="23" t="b">
        <v>0</v>
      </c>
      <c r="D499" s="23"/>
    </row>
    <row r="500">
      <c r="A500" s="23" t="b">
        <v>0</v>
      </c>
      <c r="D500" s="23"/>
    </row>
    <row r="501">
      <c r="A501" s="23" t="b">
        <v>0</v>
      </c>
      <c r="D501" s="23"/>
    </row>
    <row r="502">
      <c r="A502" s="23" t="b">
        <v>0</v>
      </c>
      <c r="D502" s="23"/>
    </row>
    <row r="503">
      <c r="A503" s="23" t="b">
        <v>0</v>
      </c>
      <c r="D503" s="23"/>
    </row>
    <row r="504">
      <c r="A504" s="23" t="b">
        <v>0</v>
      </c>
      <c r="D504" s="23"/>
    </row>
    <row r="505">
      <c r="A505" s="23" t="b">
        <v>0</v>
      </c>
      <c r="D505" s="23"/>
    </row>
    <row r="506">
      <c r="A506" s="23" t="b">
        <v>0</v>
      </c>
      <c r="D506" s="23"/>
    </row>
    <row r="507">
      <c r="A507" s="23" t="b">
        <v>0</v>
      </c>
      <c r="D507" s="23"/>
    </row>
    <row r="508">
      <c r="A508" s="23" t="b">
        <v>0</v>
      </c>
      <c r="D508" s="23"/>
    </row>
    <row r="509">
      <c r="A509" s="23" t="b">
        <v>0</v>
      </c>
      <c r="D509" s="23"/>
    </row>
    <row r="510">
      <c r="A510" s="23" t="b">
        <v>0</v>
      </c>
      <c r="D510" s="23"/>
    </row>
    <row r="511">
      <c r="A511" s="23" t="b">
        <v>0</v>
      </c>
      <c r="D511" s="23"/>
    </row>
    <row r="512">
      <c r="A512" s="23" t="b">
        <v>0</v>
      </c>
      <c r="D512" s="23"/>
    </row>
    <row r="513">
      <c r="A513" s="23" t="b">
        <v>0</v>
      </c>
      <c r="D513" s="23"/>
    </row>
    <row r="514">
      <c r="A514" s="23" t="b">
        <v>0</v>
      </c>
      <c r="D514" s="23"/>
    </row>
    <row r="515">
      <c r="A515" s="23" t="b">
        <v>0</v>
      </c>
      <c r="D515" s="23"/>
    </row>
    <row r="516">
      <c r="A516" s="23" t="b">
        <v>0</v>
      </c>
      <c r="D516" s="23"/>
    </row>
    <row r="517">
      <c r="A517" s="23" t="b">
        <v>0</v>
      </c>
      <c r="D517" s="23"/>
    </row>
    <row r="518">
      <c r="A518" s="23" t="b">
        <v>0</v>
      </c>
      <c r="D518" s="23"/>
    </row>
    <row r="519">
      <c r="A519" s="23" t="b">
        <v>0</v>
      </c>
      <c r="D519" s="23"/>
    </row>
    <row r="520">
      <c r="A520" s="23" t="b">
        <v>0</v>
      </c>
      <c r="D520" s="23"/>
    </row>
    <row r="521">
      <c r="A521" s="23" t="b">
        <v>0</v>
      </c>
      <c r="D521" s="23"/>
    </row>
    <row r="522">
      <c r="A522" s="23" t="b">
        <v>0</v>
      </c>
      <c r="D522" s="23"/>
    </row>
    <row r="523">
      <c r="A523" s="23" t="b">
        <v>0</v>
      </c>
      <c r="D523" s="23"/>
    </row>
    <row r="524">
      <c r="A524" s="23" t="b">
        <v>0</v>
      </c>
      <c r="D524" s="23"/>
    </row>
    <row r="525">
      <c r="A525" s="23" t="b">
        <v>0</v>
      </c>
      <c r="D525" s="23"/>
    </row>
    <row r="526">
      <c r="A526" s="23" t="b">
        <v>0</v>
      </c>
      <c r="D526" s="23"/>
    </row>
    <row r="527">
      <c r="A527" s="23" t="b">
        <v>0</v>
      </c>
      <c r="D527" s="23"/>
    </row>
    <row r="528">
      <c r="A528" s="23" t="b">
        <v>0</v>
      </c>
      <c r="D528" s="23"/>
    </row>
    <row r="529">
      <c r="A529" s="23" t="b">
        <v>0</v>
      </c>
      <c r="D529" s="23"/>
    </row>
    <row r="530">
      <c r="A530" s="23" t="b">
        <v>0</v>
      </c>
      <c r="D530" s="23"/>
    </row>
    <row r="531">
      <c r="A531" s="23" t="b">
        <v>0</v>
      </c>
      <c r="D531" s="23"/>
    </row>
    <row r="532">
      <c r="A532" s="23" t="b">
        <v>0</v>
      </c>
      <c r="D532" s="23"/>
    </row>
    <row r="533">
      <c r="A533" s="23" t="b">
        <v>0</v>
      </c>
      <c r="D533" s="23"/>
    </row>
    <row r="534">
      <c r="A534" s="23" t="b">
        <v>0</v>
      </c>
      <c r="D534" s="23"/>
    </row>
    <row r="535">
      <c r="A535" s="23" t="b">
        <v>0</v>
      </c>
      <c r="D535" s="23"/>
    </row>
    <row r="536">
      <c r="A536" s="23" t="b">
        <v>0</v>
      </c>
      <c r="D536" s="23"/>
    </row>
    <row r="537">
      <c r="A537" s="23" t="b">
        <v>0</v>
      </c>
      <c r="D537" s="23"/>
    </row>
    <row r="538">
      <c r="A538" s="23" t="b">
        <v>0</v>
      </c>
      <c r="D538" s="23"/>
    </row>
    <row r="539">
      <c r="A539" s="23" t="b">
        <v>0</v>
      </c>
      <c r="D539" s="23"/>
    </row>
    <row r="540">
      <c r="A540" s="23" t="b">
        <v>0</v>
      </c>
      <c r="D540" s="23"/>
    </row>
    <row r="541">
      <c r="A541" s="23" t="b">
        <v>0</v>
      </c>
      <c r="D541" s="23"/>
    </row>
    <row r="542">
      <c r="A542" s="23" t="b">
        <v>0</v>
      </c>
      <c r="D542" s="23"/>
    </row>
    <row r="543">
      <c r="A543" s="23" t="b">
        <v>0</v>
      </c>
      <c r="D543" s="23"/>
    </row>
    <row r="544">
      <c r="A544" s="23" t="b">
        <v>0</v>
      </c>
      <c r="D544" s="23"/>
    </row>
    <row r="545">
      <c r="A545" s="23" t="b">
        <v>0</v>
      </c>
      <c r="D545" s="23"/>
    </row>
    <row r="546">
      <c r="A546" s="23" t="b">
        <v>0</v>
      </c>
      <c r="D546" s="23"/>
    </row>
    <row r="547">
      <c r="A547" s="23" t="b">
        <v>0</v>
      </c>
      <c r="D547" s="23"/>
    </row>
    <row r="548">
      <c r="A548" s="23" t="b">
        <v>0</v>
      </c>
      <c r="D548" s="23"/>
    </row>
    <row r="549">
      <c r="A549" s="23" t="b">
        <v>0</v>
      </c>
      <c r="D549" s="23"/>
    </row>
    <row r="550">
      <c r="A550" s="23" t="b">
        <v>0</v>
      </c>
      <c r="D550" s="23"/>
    </row>
    <row r="551">
      <c r="A551" s="23" t="b">
        <v>0</v>
      </c>
      <c r="D551" s="23"/>
    </row>
    <row r="552">
      <c r="A552" s="23" t="b">
        <v>0</v>
      </c>
      <c r="D552" s="23"/>
    </row>
    <row r="553">
      <c r="A553" s="23" t="b">
        <v>0</v>
      </c>
      <c r="D553" s="23"/>
    </row>
    <row r="554">
      <c r="A554" s="23" t="b">
        <v>0</v>
      </c>
      <c r="D554" s="23"/>
    </row>
    <row r="555">
      <c r="A555" s="23" t="b">
        <v>0</v>
      </c>
      <c r="D555" s="23"/>
    </row>
    <row r="556">
      <c r="A556" s="23" t="b">
        <v>0</v>
      </c>
      <c r="D556" s="23"/>
    </row>
    <row r="557">
      <c r="A557" s="23" t="b">
        <v>0</v>
      </c>
      <c r="D557" s="23"/>
    </row>
    <row r="558">
      <c r="A558" s="23" t="b">
        <v>0</v>
      </c>
      <c r="D558" s="23"/>
    </row>
    <row r="559">
      <c r="A559" s="23" t="b">
        <v>0</v>
      </c>
      <c r="D559" s="23"/>
    </row>
    <row r="560">
      <c r="A560" s="23" t="b">
        <v>0</v>
      </c>
      <c r="D560" s="23"/>
    </row>
    <row r="561">
      <c r="A561" s="23" t="b">
        <v>0</v>
      </c>
      <c r="D561" s="23"/>
    </row>
    <row r="562">
      <c r="A562" s="23" t="b">
        <v>0</v>
      </c>
      <c r="D562" s="23"/>
    </row>
    <row r="563">
      <c r="A563" s="23" t="b">
        <v>0</v>
      </c>
      <c r="D563" s="23"/>
    </row>
    <row r="564">
      <c r="A564" s="23" t="b">
        <v>0</v>
      </c>
      <c r="D564" s="23"/>
    </row>
    <row r="565">
      <c r="A565" s="23" t="b">
        <v>0</v>
      </c>
      <c r="D565" s="23"/>
    </row>
    <row r="566">
      <c r="A566" s="23" t="b">
        <v>0</v>
      </c>
      <c r="D566" s="23"/>
    </row>
    <row r="567">
      <c r="A567" s="23" t="b">
        <v>0</v>
      </c>
      <c r="D567" s="23"/>
    </row>
    <row r="568">
      <c r="A568" s="23" t="b">
        <v>0</v>
      </c>
      <c r="D568" s="23"/>
    </row>
    <row r="569">
      <c r="A569" s="23" t="b">
        <v>0</v>
      </c>
      <c r="D569" s="23"/>
    </row>
    <row r="570">
      <c r="A570" s="23" t="b">
        <v>0</v>
      </c>
      <c r="D570" s="23"/>
    </row>
    <row r="571">
      <c r="A571" s="23" t="b">
        <v>0</v>
      </c>
      <c r="D571" s="23"/>
    </row>
    <row r="572">
      <c r="A572" s="23" t="b">
        <v>0</v>
      </c>
      <c r="D572" s="23"/>
    </row>
    <row r="573">
      <c r="A573" s="23" t="b">
        <v>0</v>
      </c>
      <c r="D573" s="23"/>
    </row>
    <row r="574">
      <c r="A574" s="23" t="b">
        <v>0</v>
      </c>
      <c r="D574" s="23"/>
    </row>
    <row r="575">
      <c r="A575" s="23" t="b">
        <v>0</v>
      </c>
      <c r="D575" s="23"/>
    </row>
    <row r="576">
      <c r="A576" s="23" t="b">
        <v>0</v>
      </c>
      <c r="D576" s="23"/>
    </row>
    <row r="577">
      <c r="A577" s="23" t="b">
        <v>0</v>
      </c>
      <c r="D577" s="23"/>
    </row>
    <row r="578">
      <c r="A578" s="23" t="b">
        <v>0</v>
      </c>
      <c r="D578" s="23"/>
    </row>
    <row r="579">
      <c r="A579" s="23" t="b">
        <v>0</v>
      </c>
      <c r="D579" s="23"/>
    </row>
    <row r="580">
      <c r="A580" s="23" t="b">
        <v>0</v>
      </c>
      <c r="D580" s="23"/>
    </row>
    <row r="581">
      <c r="A581" s="23" t="b">
        <v>0</v>
      </c>
      <c r="D581" s="23"/>
    </row>
    <row r="582">
      <c r="A582" s="23" t="b">
        <v>0</v>
      </c>
      <c r="D582" s="23"/>
    </row>
    <row r="583">
      <c r="A583" s="23" t="b">
        <v>0</v>
      </c>
      <c r="D583" s="23"/>
    </row>
    <row r="584">
      <c r="A584" s="23" t="b">
        <v>0</v>
      </c>
      <c r="D584" s="23"/>
    </row>
    <row r="585">
      <c r="A585" s="23" t="b">
        <v>0</v>
      </c>
      <c r="D585" s="23"/>
    </row>
    <row r="586">
      <c r="A586" s="23" t="b">
        <v>0</v>
      </c>
      <c r="D586" s="23"/>
    </row>
    <row r="587">
      <c r="A587" s="23" t="b">
        <v>0</v>
      </c>
      <c r="D587" s="23"/>
    </row>
    <row r="588">
      <c r="A588" s="23" t="b">
        <v>0</v>
      </c>
      <c r="D588" s="23"/>
    </row>
    <row r="589">
      <c r="A589" s="23" t="b">
        <v>0</v>
      </c>
      <c r="D589" s="23"/>
    </row>
    <row r="590">
      <c r="A590" s="23" t="b">
        <v>0</v>
      </c>
      <c r="D590" s="23"/>
    </row>
    <row r="591">
      <c r="A591" s="23" t="b">
        <v>0</v>
      </c>
      <c r="D591" s="23"/>
    </row>
    <row r="592">
      <c r="A592" s="23" t="b">
        <v>0</v>
      </c>
      <c r="D592" s="23"/>
    </row>
    <row r="593">
      <c r="A593" s="23" t="b">
        <v>0</v>
      </c>
      <c r="D593" s="23"/>
    </row>
    <row r="594">
      <c r="A594" s="23" t="b">
        <v>0</v>
      </c>
      <c r="D594" s="23"/>
    </row>
    <row r="595">
      <c r="A595" s="23" t="b">
        <v>0</v>
      </c>
      <c r="D595" s="23"/>
    </row>
    <row r="596">
      <c r="A596" s="23" t="b">
        <v>0</v>
      </c>
      <c r="D596" s="23"/>
    </row>
    <row r="597">
      <c r="A597" s="23" t="b">
        <v>0</v>
      </c>
      <c r="D597" s="23"/>
    </row>
    <row r="598">
      <c r="A598" s="23" t="b">
        <v>0</v>
      </c>
      <c r="D598" s="23"/>
    </row>
    <row r="599">
      <c r="A599" s="23" t="b">
        <v>0</v>
      </c>
      <c r="D599" s="23"/>
    </row>
    <row r="600">
      <c r="A600" s="23" t="b">
        <v>0</v>
      </c>
      <c r="D600" s="23"/>
    </row>
    <row r="601">
      <c r="A601" s="23" t="b">
        <v>0</v>
      </c>
      <c r="D601" s="23"/>
    </row>
    <row r="602">
      <c r="A602" s="23" t="b">
        <v>0</v>
      </c>
      <c r="D602" s="23"/>
    </row>
    <row r="603">
      <c r="A603" s="23" t="b">
        <v>0</v>
      </c>
      <c r="D603" s="23"/>
    </row>
    <row r="604">
      <c r="A604" s="23" t="b">
        <v>0</v>
      </c>
      <c r="D604" s="23"/>
    </row>
    <row r="605">
      <c r="A605" s="23" t="b">
        <v>0</v>
      </c>
      <c r="D605" s="23"/>
    </row>
    <row r="606">
      <c r="A606" s="23" t="b">
        <v>0</v>
      </c>
      <c r="D606" s="23"/>
    </row>
    <row r="607">
      <c r="A607" s="23" t="b">
        <v>0</v>
      </c>
      <c r="D607" s="23"/>
    </row>
    <row r="608">
      <c r="A608" s="23" t="b">
        <v>0</v>
      </c>
      <c r="D608" s="23"/>
    </row>
    <row r="609">
      <c r="A609" s="23" t="b">
        <v>0</v>
      </c>
      <c r="D609" s="23"/>
    </row>
    <row r="610">
      <c r="A610" s="23" t="b">
        <v>0</v>
      </c>
      <c r="D610" s="23"/>
    </row>
    <row r="611">
      <c r="A611" s="23" t="b">
        <v>0</v>
      </c>
      <c r="D611" s="23"/>
    </row>
    <row r="612">
      <c r="A612" s="23" t="b">
        <v>0</v>
      </c>
      <c r="D612" s="23"/>
    </row>
    <row r="613">
      <c r="A613" s="23" t="b">
        <v>0</v>
      </c>
      <c r="D613" s="23"/>
    </row>
    <row r="614">
      <c r="A614" s="23" t="b">
        <v>0</v>
      </c>
      <c r="D614" s="23"/>
    </row>
    <row r="615">
      <c r="A615" s="23" t="b">
        <v>0</v>
      </c>
      <c r="D615" s="23"/>
    </row>
    <row r="616">
      <c r="A616" s="23" t="b">
        <v>0</v>
      </c>
      <c r="D616" s="23"/>
    </row>
    <row r="617">
      <c r="A617" s="23" t="b">
        <v>0</v>
      </c>
      <c r="D617" s="23"/>
    </row>
    <row r="618">
      <c r="A618" s="23" t="b">
        <v>0</v>
      </c>
      <c r="D618" s="23"/>
    </row>
    <row r="619">
      <c r="A619" s="23" t="b">
        <v>0</v>
      </c>
      <c r="D619" s="23"/>
    </row>
    <row r="620">
      <c r="A620" s="23" t="b">
        <v>0</v>
      </c>
      <c r="D620" s="23"/>
    </row>
    <row r="621">
      <c r="A621" s="23" t="b">
        <v>0</v>
      </c>
      <c r="D621" s="23"/>
    </row>
    <row r="622">
      <c r="A622" s="23" t="b">
        <v>0</v>
      </c>
      <c r="D622" s="23"/>
    </row>
    <row r="623">
      <c r="A623" s="23" t="b">
        <v>0</v>
      </c>
      <c r="D623" s="23"/>
    </row>
    <row r="624">
      <c r="A624" s="23" t="b">
        <v>0</v>
      </c>
      <c r="D624" s="23"/>
    </row>
    <row r="625">
      <c r="A625" s="23" t="b">
        <v>0</v>
      </c>
      <c r="D625" s="23"/>
    </row>
    <row r="626">
      <c r="A626" s="23" t="b">
        <v>0</v>
      </c>
      <c r="D626" s="23"/>
    </row>
    <row r="627">
      <c r="A627" s="23" t="b">
        <v>0</v>
      </c>
      <c r="D627" s="23"/>
    </row>
    <row r="628">
      <c r="A628" s="23" t="b">
        <v>0</v>
      </c>
      <c r="D628" s="23"/>
    </row>
    <row r="629">
      <c r="A629" s="23" t="b">
        <v>0</v>
      </c>
      <c r="D629" s="23"/>
    </row>
    <row r="630">
      <c r="A630" s="23" t="b">
        <v>0</v>
      </c>
      <c r="D630" s="23"/>
    </row>
    <row r="631">
      <c r="A631" s="23" t="b">
        <v>0</v>
      </c>
      <c r="D631" s="23"/>
    </row>
    <row r="632">
      <c r="A632" s="23" t="b">
        <v>0</v>
      </c>
      <c r="D632" s="23"/>
    </row>
    <row r="633">
      <c r="A633" s="23" t="b">
        <v>0</v>
      </c>
      <c r="D633" s="23"/>
    </row>
    <row r="634">
      <c r="A634" s="23" t="b">
        <v>0</v>
      </c>
      <c r="D634" s="23"/>
    </row>
    <row r="635">
      <c r="A635" s="23" t="b">
        <v>0</v>
      </c>
      <c r="D635" s="23"/>
    </row>
    <row r="636">
      <c r="A636" s="23" t="b">
        <v>0</v>
      </c>
      <c r="D636" s="23"/>
    </row>
    <row r="637">
      <c r="A637" s="23" t="b">
        <v>0</v>
      </c>
      <c r="D637" s="23"/>
    </row>
    <row r="638">
      <c r="A638" s="23" t="b">
        <v>0</v>
      </c>
      <c r="D638" s="23"/>
    </row>
    <row r="639">
      <c r="A639" s="23" t="b">
        <v>0</v>
      </c>
      <c r="D639" s="23"/>
    </row>
    <row r="640">
      <c r="A640" s="23" t="b">
        <v>0</v>
      </c>
      <c r="D640" s="23"/>
    </row>
    <row r="641">
      <c r="A641" s="23" t="b">
        <v>0</v>
      </c>
      <c r="D641" s="23"/>
    </row>
    <row r="642">
      <c r="A642" s="23" t="b">
        <v>0</v>
      </c>
      <c r="D642" s="23"/>
    </row>
    <row r="643">
      <c r="A643" s="23" t="b">
        <v>0</v>
      </c>
      <c r="D643" s="23"/>
    </row>
    <row r="644">
      <c r="A644" s="23" t="b">
        <v>0</v>
      </c>
      <c r="D644" s="23"/>
    </row>
    <row r="645">
      <c r="A645" s="23" t="b">
        <v>0</v>
      </c>
      <c r="D645" s="23"/>
    </row>
    <row r="646">
      <c r="A646" s="23" t="b">
        <v>0</v>
      </c>
      <c r="D646" s="23"/>
    </row>
    <row r="647">
      <c r="A647" s="23" t="b">
        <v>0</v>
      </c>
      <c r="D647" s="23"/>
    </row>
    <row r="648">
      <c r="A648" s="23" t="b">
        <v>0</v>
      </c>
      <c r="D648" s="23"/>
    </row>
    <row r="649">
      <c r="A649" s="23" t="b">
        <v>0</v>
      </c>
      <c r="D649" s="23"/>
    </row>
    <row r="650">
      <c r="A650" s="23" t="b">
        <v>0</v>
      </c>
      <c r="D650" s="23"/>
    </row>
    <row r="651">
      <c r="A651" s="23" t="b">
        <v>0</v>
      </c>
      <c r="D651" s="23"/>
    </row>
    <row r="652">
      <c r="A652" s="23" t="b">
        <v>0</v>
      </c>
      <c r="D652" s="23"/>
    </row>
    <row r="653">
      <c r="A653" s="23" t="b">
        <v>0</v>
      </c>
      <c r="D653" s="23"/>
    </row>
    <row r="654">
      <c r="A654" s="23" t="b">
        <v>0</v>
      </c>
      <c r="D654" s="23"/>
    </row>
    <row r="655">
      <c r="A655" s="23" t="b">
        <v>0</v>
      </c>
      <c r="D655" s="23"/>
    </row>
    <row r="656">
      <c r="A656" s="23" t="b">
        <v>0</v>
      </c>
      <c r="D656" s="23"/>
    </row>
    <row r="657">
      <c r="A657" s="23" t="b">
        <v>0</v>
      </c>
      <c r="D657" s="23"/>
    </row>
    <row r="658">
      <c r="A658" s="23" t="b">
        <v>0</v>
      </c>
      <c r="D658" s="23"/>
    </row>
    <row r="659">
      <c r="A659" s="23" t="b">
        <v>0</v>
      </c>
      <c r="D659" s="23"/>
    </row>
    <row r="660">
      <c r="A660" s="23" t="b">
        <v>0</v>
      </c>
      <c r="D660" s="23"/>
    </row>
    <row r="661">
      <c r="A661" s="23" t="b">
        <v>0</v>
      </c>
      <c r="D661" s="23"/>
    </row>
    <row r="662">
      <c r="A662" s="23" t="b">
        <v>0</v>
      </c>
      <c r="D662" s="23"/>
    </row>
    <row r="663">
      <c r="A663" s="23" t="b">
        <v>0</v>
      </c>
      <c r="D663" s="23"/>
    </row>
    <row r="664">
      <c r="A664" s="23" t="b">
        <v>0</v>
      </c>
      <c r="D664" s="23"/>
    </row>
    <row r="665">
      <c r="A665" s="23" t="b">
        <v>0</v>
      </c>
      <c r="D665" s="23"/>
    </row>
    <row r="666">
      <c r="A666" s="23" t="b">
        <v>0</v>
      </c>
      <c r="D666" s="23"/>
    </row>
    <row r="667">
      <c r="A667" s="23" t="b">
        <v>0</v>
      </c>
      <c r="D667" s="23"/>
    </row>
    <row r="668">
      <c r="A668" s="23" t="b">
        <v>0</v>
      </c>
      <c r="D668" s="23"/>
    </row>
    <row r="669">
      <c r="A669" s="23" t="b">
        <v>0</v>
      </c>
      <c r="D669" s="23"/>
    </row>
    <row r="670">
      <c r="A670" s="23" t="b">
        <v>0</v>
      </c>
      <c r="D670" s="23"/>
    </row>
    <row r="671">
      <c r="A671" s="23" t="b">
        <v>0</v>
      </c>
      <c r="D671" s="23"/>
    </row>
    <row r="672">
      <c r="A672" s="23" t="b">
        <v>0</v>
      </c>
      <c r="D672" s="23"/>
    </row>
    <row r="673">
      <c r="A673" s="23" t="b">
        <v>0</v>
      </c>
      <c r="D673" s="23"/>
    </row>
    <row r="674">
      <c r="A674" s="23" t="b">
        <v>0</v>
      </c>
      <c r="D674" s="23"/>
    </row>
    <row r="675">
      <c r="A675" s="23" t="b">
        <v>0</v>
      </c>
      <c r="D675" s="23"/>
    </row>
    <row r="676">
      <c r="A676" s="23" t="b">
        <v>0</v>
      </c>
      <c r="D676" s="23"/>
    </row>
    <row r="677">
      <c r="A677" s="23" t="b">
        <v>0</v>
      </c>
      <c r="D677" s="23"/>
    </row>
    <row r="678">
      <c r="A678" s="23" t="b">
        <v>0</v>
      </c>
      <c r="D678" s="23"/>
    </row>
    <row r="679">
      <c r="A679" s="23" t="b">
        <v>0</v>
      </c>
      <c r="D679" s="23"/>
    </row>
    <row r="680">
      <c r="A680" s="23" t="b">
        <v>0</v>
      </c>
      <c r="D680" s="23"/>
    </row>
    <row r="681">
      <c r="A681" s="23" t="b">
        <v>0</v>
      </c>
      <c r="D681" s="23"/>
    </row>
    <row r="682">
      <c r="A682" s="23" t="b">
        <v>0</v>
      </c>
      <c r="D682" s="23"/>
    </row>
    <row r="683">
      <c r="A683" s="23" t="b">
        <v>0</v>
      </c>
      <c r="D683" s="23"/>
    </row>
    <row r="684">
      <c r="A684" s="23" t="b">
        <v>0</v>
      </c>
      <c r="D684" s="23"/>
    </row>
    <row r="685">
      <c r="A685" s="23" t="b">
        <v>0</v>
      </c>
      <c r="D685" s="23"/>
    </row>
    <row r="686">
      <c r="A686" s="23" t="b">
        <v>0</v>
      </c>
      <c r="D686" s="23"/>
    </row>
    <row r="687">
      <c r="A687" s="23" t="b">
        <v>0</v>
      </c>
      <c r="D687" s="23"/>
    </row>
    <row r="688">
      <c r="A688" s="23" t="b">
        <v>0</v>
      </c>
      <c r="D688" s="23"/>
    </row>
    <row r="689">
      <c r="A689" s="23" t="b">
        <v>0</v>
      </c>
      <c r="D689" s="23"/>
    </row>
    <row r="690">
      <c r="A690" s="23" t="b">
        <v>0</v>
      </c>
      <c r="D690" s="23"/>
    </row>
    <row r="691">
      <c r="A691" s="23" t="b">
        <v>0</v>
      </c>
      <c r="D691" s="23"/>
    </row>
    <row r="692">
      <c r="A692" s="23" t="b">
        <v>0</v>
      </c>
      <c r="D692" s="23"/>
    </row>
    <row r="693">
      <c r="A693" s="23" t="b">
        <v>0</v>
      </c>
      <c r="D693" s="23"/>
    </row>
    <row r="694">
      <c r="A694" s="23" t="b">
        <v>0</v>
      </c>
      <c r="D694" s="23"/>
    </row>
    <row r="695">
      <c r="A695" s="23" t="b">
        <v>0</v>
      </c>
      <c r="D695" s="23"/>
    </row>
    <row r="696">
      <c r="A696" s="23" t="b">
        <v>0</v>
      </c>
      <c r="D696" s="23"/>
    </row>
    <row r="697">
      <c r="A697" s="23" t="b">
        <v>0</v>
      </c>
      <c r="D697" s="23"/>
    </row>
    <row r="698">
      <c r="A698" s="23" t="b">
        <v>0</v>
      </c>
      <c r="D698" s="23"/>
    </row>
    <row r="699">
      <c r="A699" s="23" t="b">
        <v>0</v>
      </c>
      <c r="D699" s="23"/>
    </row>
    <row r="700">
      <c r="A700" s="23" t="b">
        <v>0</v>
      </c>
      <c r="D700" s="23"/>
    </row>
    <row r="701">
      <c r="A701" s="23" t="b">
        <v>0</v>
      </c>
      <c r="D701" s="23"/>
    </row>
    <row r="702">
      <c r="A702" s="23" t="b">
        <v>0</v>
      </c>
      <c r="D702" s="23"/>
    </row>
    <row r="703">
      <c r="A703" s="23" t="b">
        <v>0</v>
      </c>
      <c r="D703" s="23"/>
    </row>
    <row r="704">
      <c r="A704" s="23" t="b">
        <v>0</v>
      </c>
      <c r="D704" s="23"/>
    </row>
    <row r="705">
      <c r="A705" s="23" t="b">
        <v>0</v>
      </c>
      <c r="D705" s="23"/>
    </row>
    <row r="706">
      <c r="A706" s="23" t="b">
        <v>0</v>
      </c>
      <c r="D706" s="23"/>
    </row>
    <row r="707">
      <c r="A707" s="23" t="b">
        <v>0</v>
      </c>
      <c r="D707" s="23"/>
    </row>
    <row r="708">
      <c r="A708" s="23" t="b">
        <v>0</v>
      </c>
      <c r="D708" s="23"/>
    </row>
    <row r="709">
      <c r="A709" s="23" t="b">
        <v>0</v>
      </c>
      <c r="D709" s="23"/>
    </row>
    <row r="710">
      <c r="A710" s="23" t="b">
        <v>0</v>
      </c>
      <c r="D710" s="23"/>
    </row>
    <row r="711">
      <c r="A711" s="23" t="b">
        <v>0</v>
      </c>
      <c r="D711" s="23"/>
    </row>
    <row r="712">
      <c r="A712" s="23" t="b">
        <v>0</v>
      </c>
      <c r="D712" s="23"/>
    </row>
    <row r="713">
      <c r="A713" s="23" t="b">
        <v>0</v>
      </c>
      <c r="D713" s="23"/>
    </row>
    <row r="714">
      <c r="A714" s="23" t="b">
        <v>0</v>
      </c>
      <c r="D714" s="23"/>
    </row>
    <row r="715">
      <c r="A715" s="23" t="b">
        <v>0</v>
      </c>
      <c r="D715" s="23"/>
    </row>
    <row r="716">
      <c r="A716" s="23" t="b">
        <v>0</v>
      </c>
      <c r="D716" s="23"/>
    </row>
    <row r="717">
      <c r="A717" s="23" t="b">
        <v>0</v>
      </c>
      <c r="D717" s="23"/>
    </row>
    <row r="718">
      <c r="A718" s="23" t="b">
        <v>0</v>
      </c>
      <c r="D718" s="23"/>
    </row>
    <row r="719">
      <c r="A719" s="23" t="b">
        <v>0</v>
      </c>
      <c r="D719" s="23"/>
    </row>
    <row r="720">
      <c r="A720" s="23" t="b">
        <v>0</v>
      </c>
      <c r="D720" s="23"/>
    </row>
    <row r="721">
      <c r="A721" s="23" t="b">
        <v>0</v>
      </c>
      <c r="D721" s="23"/>
    </row>
    <row r="722">
      <c r="A722" s="23" t="b">
        <v>0</v>
      </c>
      <c r="D722" s="23"/>
    </row>
    <row r="723">
      <c r="A723" s="23" t="b">
        <v>0</v>
      </c>
      <c r="D723" s="23"/>
    </row>
    <row r="724">
      <c r="A724" s="23" t="b">
        <v>0</v>
      </c>
      <c r="D724" s="23"/>
    </row>
    <row r="725">
      <c r="A725" s="23" t="b">
        <v>0</v>
      </c>
      <c r="D725" s="23"/>
    </row>
    <row r="726">
      <c r="A726" s="23" t="b">
        <v>0</v>
      </c>
      <c r="D726" s="23"/>
    </row>
    <row r="727">
      <c r="A727" s="23" t="b">
        <v>0</v>
      </c>
      <c r="D727" s="23"/>
    </row>
    <row r="728">
      <c r="A728" s="23" t="b">
        <v>0</v>
      </c>
      <c r="D728" s="23"/>
    </row>
    <row r="729">
      <c r="A729" s="23" t="b">
        <v>0</v>
      </c>
      <c r="D729" s="23"/>
    </row>
    <row r="730">
      <c r="A730" s="23" t="b">
        <v>0</v>
      </c>
      <c r="D730" s="23"/>
    </row>
    <row r="731">
      <c r="A731" s="23" t="b">
        <v>0</v>
      </c>
      <c r="D731" s="23"/>
    </row>
    <row r="732">
      <c r="A732" s="23" t="b">
        <v>0</v>
      </c>
      <c r="D732" s="23"/>
    </row>
    <row r="733">
      <c r="A733" s="23" t="b">
        <v>0</v>
      </c>
      <c r="D733" s="23"/>
    </row>
    <row r="734">
      <c r="A734" s="23" t="b">
        <v>0</v>
      </c>
      <c r="D734" s="23"/>
    </row>
    <row r="735">
      <c r="A735" s="23" t="b">
        <v>0</v>
      </c>
      <c r="D735" s="23"/>
    </row>
    <row r="736">
      <c r="A736" s="23" t="b">
        <v>0</v>
      </c>
      <c r="D736" s="23"/>
    </row>
    <row r="737">
      <c r="A737" s="23" t="b">
        <v>0</v>
      </c>
      <c r="D737" s="23"/>
    </row>
    <row r="738">
      <c r="A738" s="23" t="b">
        <v>0</v>
      </c>
      <c r="D738" s="23"/>
    </row>
    <row r="739">
      <c r="A739" s="23" t="b">
        <v>0</v>
      </c>
      <c r="D739" s="23"/>
    </row>
    <row r="740">
      <c r="A740" s="23" t="b">
        <v>0</v>
      </c>
      <c r="D740" s="23"/>
    </row>
    <row r="741">
      <c r="A741" s="23" t="b">
        <v>0</v>
      </c>
      <c r="D741" s="23"/>
    </row>
    <row r="742">
      <c r="A742" s="23" t="b">
        <v>0</v>
      </c>
      <c r="D742" s="23"/>
    </row>
    <row r="743">
      <c r="A743" s="23" t="b">
        <v>0</v>
      </c>
      <c r="D743" s="23"/>
    </row>
    <row r="744">
      <c r="A744" s="23" t="b">
        <v>0</v>
      </c>
      <c r="D744" s="23"/>
    </row>
    <row r="745">
      <c r="A745" s="23" t="b">
        <v>0</v>
      </c>
      <c r="D745" s="23"/>
    </row>
    <row r="746">
      <c r="A746" s="23" t="b">
        <v>0</v>
      </c>
      <c r="D746" s="23"/>
    </row>
    <row r="747">
      <c r="A747" s="23" t="b">
        <v>0</v>
      </c>
      <c r="D747" s="23"/>
    </row>
    <row r="748">
      <c r="A748" s="23" t="b">
        <v>0</v>
      </c>
      <c r="D748" s="23"/>
    </row>
    <row r="749">
      <c r="A749" s="23" t="b">
        <v>0</v>
      </c>
      <c r="D749" s="23"/>
    </row>
    <row r="750">
      <c r="A750" s="23" t="b">
        <v>0</v>
      </c>
      <c r="D750" s="23"/>
    </row>
    <row r="751">
      <c r="A751" s="23" t="b">
        <v>0</v>
      </c>
      <c r="D751" s="23"/>
    </row>
    <row r="752">
      <c r="A752" s="23" t="b">
        <v>0</v>
      </c>
      <c r="D752" s="23"/>
    </row>
    <row r="753">
      <c r="A753" s="23" t="b">
        <v>0</v>
      </c>
      <c r="D753" s="23"/>
    </row>
    <row r="754">
      <c r="A754" s="23" t="b">
        <v>0</v>
      </c>
      <c r="D754" s="23"/>
    </row>
    <row r="755">
      <c r="A755" s="23" t="b">
        <v>0</v>
      </c>
      <c r="D755" s="23"/>
    </row>
    <row r="756">
      <c r="A756" s="23" t="b">
        <v>0</v>
      </c>
      <c r="D756" s="23"/>
    </row>
    <row r="757">
      <c r="A757" s="23" t="b">
        <v>0</v>
      </c>
      <c r="D757" s="23"/>
    </row>
    <row r="758">
      <c r="A758" s="23" t="b">
        <v>0</v>
      </c>
      <c r="D758" s="23"/>
    </row>
    <row r="759">
      <c r="A759" s="23" t="b">
        <v>0</v>
      </c>
      <c r="D759" s="23"/>
    </row>
    <row r="760">
      <c r="A760" s="23" t="b">
        <v>0</v>
      </c>
      <c r="D760" s="23"/>
    </row>
    <row r="761">
      <c r="A761" s="23" t="b">
        <v>0</v>
      </c>
      <c r="D761" s="23"/>
    </row>
    <row r="762">
      <c r="A762" s="23" t="b">
        <v>0</v>
      </c>
      <c r="D762" s="23"/>
    </row>
    <row r="763">
      <c r="A763" s="23" t="b">
        <v>0</v>
      </c>
      <c r="D763" s="23"/>
    </row>
    <row r="764">
      <c r="A764" s="23" t="b">
        <v>0</v>
      </c>
      <c r="D764" s="23"/>
    </row>
    <row r="765">
      <c r="A765" s="23" t="b">
        <v>0</v>
      </c>
      <c r="D765" s="23"/>
    </row>
    <row r="766">
      <c r="A766" s="23" t="b">
        <v>0</v>
      </c>
      <c r="D766" s="23"/>
    </row>
    <row r="767">
      <c r="A767" s="23" t="b">
        <v>0</v>
      </c>
      <c r="D767" s="23"/>
    </row>
    <row r="768">
      <c r="A768" s="23" t="b">
        <v>0</v>
      </c>
      <c r="D768" s="23"/>
    </row>
    <row r="769">
      <c r="A769" s="23" t="b">
        <v>0</v>
      </c>
      <c r="D769" s="23"/>
    </row>
    <row r="770">
      <c r="A770" s="23" t="b">
        <v>0</v>
      </c>
      <c r="D770" s="23"/>
    </row>
    <row r="771">
      <c r="A771" s="23" t="b">
        <v>0</v>
      </c>
      <c r="D771" s="23"/>
    </row>
    <row r="772">
      <c r="A772" s="23" t="b">
        <v>0</v>
      </c>
      <c r="D772" s="23"/>
    </row>
    <row r="773">
      <c r="A773" s="23" t="b">
        <v>0</v>
      </c>
      <c r="D773" s="23"/>
    </row>
    <row r="774">
      <c r="A774" s="23" t="b">
        <v>0</v>
      </c>
      <c r="D774" s="23"/>
    </row>
    <row r="775">
      <c r="A775" s="23" t="b">
        <v>0</v>
      </c>
      <c r="D775" s="23"/>
    </row>
    <row r="776">
      <c r="A776" s="23" t="b">
        <v>0</v>
      </c>
      <c r="D776" s="23"/>
    </row>
    <row r="777">
      <c r="A777" s="23" t="b">
        <v>0</v>
      </c>
      <c r="D777" s="23"/>
    </row>
    <row r="778">
      <c r="A778" s="23" t="b">
        <v>0</v>
      </c>
      <c r="D778" s="23"/>
    </row>
    <row r="779">
      <c r="A779" s="23" t="b">
        <v>0</v>
      </c>
      <c r="D779" s="23"/>
    </row>
    <row r="780">
      <c r="A780" s="23" t="b">
        <v>0</v>
      </c>
      <c r="D780" s="23"/>
    </row>
    <row r="781">
      <c r="A781" s="23" t="b">
        <v>0</v>
      </c>
      <c r="D781" s="23"/>
    </row>
    <row r="782">
      <c r="A782" s="23" t="b">
        <v>0</v>
      </c>
      <c r="D782" s="23"/>
    </row>
    <row r="783">
      <c r="A783" s="23" t="b">
        <v>0</v>
      </c>
      <c r="D783" s="23"/>
    </row>
    <row r="784">
      <c r="A784" s="23" t="b">
        <v>0</v>
      </c>
      <c r="D784" s="23"/>
    </row>
    <row r="785">
      <c r="A785" s="23" t="b">
        <v>0</v>
      </c>
      <c r="D785" s="23"/>
    </row>
    <row r="786">
      <c r="A786" s="23" t="b">
        <v>0</v>
      </c>
      <c r="D786" s="23"/>
    </row>
    <row r="787">
      <c r="A787" s="23" t="b">
        <v>0</v>
      </c>
      <c r="D787" s="23"/>
    </row>
    <row r="788">
      <c r="A788" s="23" t="b">
        <v>0</v>
      </c>
      <c r="D788" s="23"/>
    </row>
    <row r="789">
      <c r="A789" s="23" t="b">
        <v>0</v>
      </c>
      <c r="D789" s="23"/>
    </row>
    <row r="790">
      <c r="A790" s="23" t="b">
        <v>0</v>
      </c>
      <c r="D790" s="23"/>
    </row>
    <row r="791">
      <c r="A791" s="23" t="b">
        <v>0</v>
      </c>
      <c r="D791" s="23"/>
    </row>
    <row r="792">
      <c r="A792" s="23" t="b">
        <v>0</v>
      </c>
      <c r="D792" s="23"/>
    </row>
    <row r="793">
      <c r="A793" s="23" t="b">
        <v>0</v>
      </c>
      <c r="D793" s="23"/>
    </row>
    <row r="794">
      <c r="A794" s="23" t="b">
        <v>0</v>
      </c>
      <c r="D794" s="23"/>
    </row>
    <row r="795">
      <c r="A795" s="23" t="b">
        <v>0</v>
      </c>
      <c r="D795" s="23"/>
    </row>
    <row r="796">
      <c r="A796" s="23" t="b">
        <v>0</v>
      </c>
      <c r="D796" s="23"/>
    </row>
    <row r="797">
      <c r="A797" s="23" t="b">
        <v>0</v>
      </c>
      <c r="D797" s="23"/>
    </row>
    <row r="798">
      <c r="A798" s="23" t="b">
        <v>0</v>
      </c>
      <c r="D798" s="23"/>
    </row>
    <row r="799">
      <c r="A799" s="23" t="b">
        <v>0</v>
      </c>
      <c r="D799" s="23"/>
    </row>
    <row r="800">
      <c r="A800" s="23" t="b">
        <v>0</v>
      </c>
      <c r="D800" s="23"/>
    </row>
    <row r="801">
      <c r="A801" s="23" t="b">
        <v>0</v>
      </c>
      <c r="D801" s="23"/>
    </row>
    <row r="802">
      <c r="A802" s="23" t="b">
        <v>0</v>
      </c>
      <c r="D802" s="23"/>
    </row>
    <row r="803">
      <c r="A803" s="23" t="b">
        <v>0</v>
      </c>
      <c r="D803" s="23"/>
    </row>
    <row r="804">
      <c r="A804" s="23" t="b">
        <v>0</v>
      </c>
      <c r="D804" s="23"/>
    </row>
    <row r="805">
      <c r="A805" s="23" t="b">
        <v>0</v>
      </c>
      <c r="D805" s="23"/>
    </row>
    <row r="806">
      <c r="A806" s="23" t="b">
        <v>0</v>
      </c>
      <c r="D806" s="23"/>
    </row>
    <row r="807">
      <c r="A807" s="23" t="b">
        <v>0</v>
      </c>
      <c r="D807" s="23"/>
    </row>
    <row r="808">
      <c r="A808" s="23" t="b">
        <v>0</v>
      </c>
      <c r="D808" s="23"/>
    </row>
    <row r="809">
      <c r="A809" s="23" t="b">
        <v>0</v>
      </c>
      <c r="D809" s="23"/>
    </row>
    <row r="810">
      <c r="A810" s="23" t="b">
        <v>0</v>
      </c>
      <c r="D810" s="23"/>
    </row>
    <row r="811">
      <c r="A811" s="23" t="b">
        <v>0</v>
      </c>
      <c r="D811" s="23"/>
    </row>
    <row r="812">
      <c r="A812" s="23" t="b">
        <v>0</v>
      </c>
      <c r="D812" s="23"/>
    </row>
    <row r="813">
      <c r="A813" s="23" t="b">
        <v>0</v>
      </c>
      <c r="D813" s="23"/>
    </row>
    <row r="814">
      <c r="A814" s="23" t="b">
        <v>0</v>
      </c>
      <c r="D814" s="23"/>
    </row>
    <row r="815">
      <c r="A815" s="23" t="b">
        <v>0</v>
      </c>
      <c r="D815" s="23"/>
    </row>
    <row r="816">
      <c r="A816" s="23" t="b">
        <v>0</v>
      </c>
      <c r="D816" s="23"/>
    </row>
    <row r="817">
      <c r="A817" s="23" t="b">
        <v>0</v>
      </c>
      <c r="D817" s="23"/>
    </row>
    <row r="818">
      <c r="A818" s="23" t="b">
        <v>0</v>
      </c>
      <c r="D818" s="23"/>
    </row>
    <row r="819">
      <c r="A819" s="23" t="b">
        <v>0</v>
      </c>
      <c r="D819" s="23"/>
    </row>
    <row r="820">
      <c r="A820" s="23" t="b">
        <v>0</v>
      </c>
      <c r="D820" s="23"/>
    </row>
    <row r="821">
      <c r="A821" s="23" t="b">
        <v>0</v>
      </c>
      <c r="D821" s="23"/>
    </row>
    <row r="822">
      <c r="A822" s="23" t="b">
        <v>0</v>
      </c>
      <c r="D822" s="23"/>
    </row>
    <row r="823">
      <c r="A823" s="23" t="b">
        <v>0</v>
      </c>
      <c r="D823" s="23"/>
    </row>
    <row r="824">
      <c r="A824" s="23" t="b">
        <v>0</v>
      </c>
      <c r="D824" s="23"/>
    </row>
    <row r="825">
      <c r="A825" s="23" t="b">
        <v>0</v>
      </c>
      <c r="D825" s="23"/>
    </row>
    <row r="826">
      <c r="A826" s="23" t="b">
        <v>0</v>
      </c>
      <c r="D826" s="23"/>
    </row>
    <row r="827">
      <c r="A827" s="23" t="b">
        <v>0</v>
      </c>
      <c r="D827" s="23"/>
    </row>
    <row r="828">
      <c r="A828" s="23" t="b">
        <v>0</v>
      </c>
      <c r="D828" s="23"/>
    </row>
    <row r="829">
      <c r="A829" s="23" t="b">
        <v>0</v>
      </c>
      <c r="D829" s="23"/>
    </row>
    <row r="830">
      <c r="A830" s="23" t="b">
        <v>0</v>
      </c>
      <c r="D830" s="23"/>
    </row>
    <row r="831">
      <c r="A831" s="23" t="b">
        <v>0</v>
      </c>
      <c r="D831" s="23"/>
    </row>
    <row r="832">
      <c r="A832" s="23" t="b">
        <v>0</v>
      </c>
      <c r="D832" s="23"/>
    </row>
    <row r="833">
      <c r="A833" s="23" t="b">
        <v>0</v>
      </c>
      <c r="D833" s="23"/>
    </row>
    <row r="834">
      <c r="A834" s="23" t="b">
        <v>0</v>
      </c>
      <c r="D834" s="23"/>
    </row>
    <row r="835">
      <c r="A835" s="23" t="b">
        <v>0</v>
      </c>
      <c r="D835" s="23"/>
    </row>
    <row r="836">
      <c r="A836" s="23" t="b">
        <v>0</v>
      </c>
      <c r="D836" s="23"/>
    </row>
    <row r="837">
      <c r="A837" s="23" t="b">
        <v>0</v>
      </c>
      <c r="D837" s="23"/>
    </row>
    <row r="838">
      <c r="A838" s="23" t="b">
        <v>0</v>
      </c>
      <c r="D838" s="23"/>
    </row>
    <row r="839">
      <c r="A839" s="23" t="b">
        <v>0</v>
      </c>
      <c r="D839" s="23"/>
    </row>
    <row r="840">
      <c r="A840" s="23" t="b">
        <v>0</v>
      </c>
      <c r="D840" s="23"/>
    </row>
    <row r="841">
      <c r="A841" s="23" t="b">
        <v>0</v>
      </c>
      <c r="D841" s="23"/>
    </row>
    <row r="842">
      <c r="A842" s="23" t="b">
        <v>0</v>
      </c>
      <c r="D842" s="23"/>
    </row>
    <row r="843">
      <c r="A843" s="23" t="b">
        <v>0</v>
      </c>
      <c r="D843" s="23"/>
    </row>
    <row r="844">
      <c r="A844" s="23" t="b">
        <v>0</v>
      </c>
      <c r="D844" s="23"/>
    </row>
    <row r="845">
      <c r="A845" s="23" t="b">
        <v>0</v>
      </c>
      <c r="D845" s="23"/>
    </row>
    <row r="846">
      <c r="A846" s="23" t="b">
        <v>0</v>
      </c>
      <c r="D846" s="23"/>
    </row>
    <row r="847">
      <c r="A847" s="23" t="b">
        <v>0</v>
      </c>
      <c r="D847" s="23"/>
    </row>
    <row r="848">
      <c r="A848" s="23" t="b">
        <v>0</v>
      </c>
      <c r="D848" s="23"/>
    </row>
    <row r="849">
      <c r="A849" s="23" t="b">
        <v>0</v>
      </c>
      <c r="D849" s="23"/>
    </row>
    <row r="850">
      <c r="A850" s="23" t="b">
        <v>0</v>
      </c>
      <c r="D850" s="23"/>
    </row>
    <row r="851">
      <c r="A851" s="23" t="b">
        <v>0</v>
      </c>
      <c r="D851" s="23"/>
    </row>
    <row r="852">
      <c r="A852" s="23" t="b">
        <v>0</v>
      </c>
      <c r="D852" s="23"/>
    </row>
    <row r="853">
      <c r="A853" s="23" t="b">
        <v>0</v>
      </c>
      <c r="D853" s="23"/>
    </row>
    <row r="854">
      <c r="A854" s="23" t="b">
        <v>0</v>
      </c>
      <c r="D854" s="23"/>
    </row>
    <row r="855">
      <c r="A855" s="23" t="b">
        <v>0</v>
      </c>
      <c r="D855" s="23"/>
    </row>
    <row r="856">
      <c r="A856" s="23" t="b">
        <v>0</v>
      </c>
      <c r="D856" s="23"/>
    </row>
    <row r="857">
      <c r="A857" s="23" t="b">
        <v>0</v>
      </c>
      <c r="D857" s="23"/>
    </row>
    <row r="858">
      <c r="A858" s="23" t="b">
        <v>0</v>
      </c>
      <c r="D858" s="23"/>
    </row>
    <row r="859">
      <c r="A859" s="23" t="b">
        <v>0</v>
      </c>
      <c r="D859" s="23"/>
    </row>
    <row r="860">
      <c r="A860" s="23" t="b">
        <v>0</v>
      </c>
      <c r="D860" s="23"/>
    </row>
    <row r="861">
      <c r="A861" s="23" t="b">
        <v>0</v>
      </c>
      <c r="D861" s="23"/>
    </row>
    <row r="862">
      <c r="A862" s="23" t="b">
        <v>0</v>
      </c>
      <c r="D862" s="23"/>
    </row>
    <row r="863">
      <c r="A863" s="23" t="b">
        <v>0</v>
      </c>
      <c r="D863" s="23"/>
    </row>
    <row r="864">
      <c r="A864" s="23" t="b">
        <v>0</v>
      </c>
      <c r="D864" s="23"/>
    </row>
    <row r="865">
      <c r="A865" s="23" t="b">
        <v>0</v>
      </c>
      <c r="D865" s="23"/>
    </row>
    <row r="866">
      <c r="A866" s="23" t="b">
        <v>0</v>
      </c>
      <c r="D866" s="23"/>
    </row>
    <row r="867">
      <c r="A867" s="23" t="b">
        <v>0</v>
      </c>
      <c r="D867" s="23"/>
    </row>
    <row r="868">
      <c r="A868" s="23" t="b">
        <v>0</v>
      </c>
      <c r="D868" s="23"/>
    </row>
    <row r="869">
      <c r="A869" s="23" t="b">
        <v>0</v>
      </c>
      <c r="D869" s="23"/>
    </row>
    <row r="870">
      <c r="A870" s="23" t="b">
        <v>0</v>
      </c>
      <c r="D870" s="23"/>
    </row>
    <row r="871">
      <c r="A871" s="23" t="b">
        <v>0</v>
      </c>
      <c r="D871" s="23"/>
    </row>
    <row r="872">
      <c r="A872" s="23" t="b">
        <v>0</v>
      </c>
      <c r="D872" s="23"/>
    </row>
    <row r="873">
      <c r="A873" s="23" t="b">
        <v>0</v>
      </c>
      <c r="D873" s="23"/>
    </row>
    <row r="874">
      <c r="A874" s="23" t="b">
        <v>0</v>
      </c>
      <c r="D874" s="23"/>
    </row>
    <row r="875">
      <c r="A875" s="23" t="b">
        <v>0</v>
      </c>
      <c r="D875" s="23"/>
    </row>
    <row r="876">
      <c r="A876" s="23" t="b">
        <v>0</v>
      </c>
      <c r="D876" s="23"/>
    </row>
    <row r="877">
      <c r="A877" s="23" t="b">
        <v>0</v>
      </c>
      <c r="D877" s="23"/>
    </row>
    <row r="878">
      <c r="A878" s="23" t="b">
        <v>0</v>
      </c>
      <c r="D878" s="23"/>
    </row>
    <row r="879">
      <c r="A879" s="23" t="b">
        <v>0</v>
      </c>
      <c r="D879" s="23"/>
    </row>
    <row r="880">
      <c r="A880" s="23" t="b">
        <v>0</v>
      </c>
      <c r="D880" s="23"/>
    </row>
    <row r="881">
      <c r="A881" s="23" t="b">
        <v>0</v>
      </c>
      <c r="D881" s="23"/>
    </row>
    <row r="882">
      <c r="A882" s="23" t="b">
        <v>0</v>
      </c>
      <c r="D882" s="23"/>
    </row>
    <row r="883">
      <c r="A883" s="23" t="b">
        <v>0</v>
      </c>
      <c r="D883" s="23"/>
    </row>
    <row r="884">
      <c r="A884" s="23" t="b">
        <v>0</v>
      </c>
      <c r="D884" s="23"/>
    </row>
    <row r="885">
      <c r="A885" s="23" t="b">
        <v>0</v>
      </c>
      <c r="D885" s="23"/>
    </row>
    <row r="886">
      <c r="A886" s="23" t="b">
        <v>0</v>
      </c>
      <c r="D886" s="23"/>
    </row>
    <row r="887">
      <c r="A887" s="23" t="b">
        <v>0</v>
      </c>
      <c r="D887" s="23"/>
    </row>
    <row r="888">
      <c r="A888" s="23" t="b">
        <v>0</v>
      </c>
      <c r="D888" s="23"/>
    </row>
    <row r="889">
      <c r="A889" s="23" t="b">
        <v>0</v>
      </c>
      <c r="D889" s="23"/>
    </row>
    <row r="890">
      <c r="A890" s="23" t="b">
        <v>0</v>
      </c>
      <c r="D890" s="23"/>
    </row>
    <row r="891">
      <c r="A891" s="23" t="b">
        <v>0</v>
      </c>
      <c r="D891" s="23"/>
    </row>
    <row r="892">
      <c r="A892" s="23" t="b">
        <v>0</v>
      </c>
      <c r="D892" s="23"/>
    </row>
    <row r="893">
      <c r="A893" s="23" t="b">
        <v>0</v>
      </c>
      <c r="D893" s="23"/>
    </row>
    <row r="894">
      <c r="A894" s="23" t="b">
        <v>0</v>
      </c>
      <c r="D894" s="23"/>
    </row>
    <row r="895">
      <c r="A895" s="23" t="b">
        <v>0</v>
      </c>
      <c r="D895" s="23"/>
    </row>
    <row r="896">
      <c r="A896" s="23" t="b">
        <v>0</v>
      </c>
      <c r="D896" s="23"/>
    </row>
    <row r="897">
      <c r="A897" s="23" t="b">
        <v>0</v>
      </c>
      <c r="D897" s="23"/>
    </row>
    <row r="898">
      <c r="A898" s="23" t="b">
        <v>0</v>
      </c>
      <c r="D898" s="23"/>
    </row>
    <row r="899">
      <c r="A899" s="23" t="b">
        <v>0</v>
      </c>
      <c r="D899" s="23"/>
    </row>
    <row r="900">
      <c r="A900" s="23" t="b">
        <v>0</v>
      </c>
      <c r="D900" s="23"/>
    </row>
    <row r="901">
      <c r="A901" s="23" t="b">
        <v>0</v>
      </c>
      <c r="D901" s="23"/>
    </row>
    <row r="902">
      <c r="A902" s="23" t="b">
        <v>0</v>
      </c>
      <c r="D902" s="23"/>
    </row>
    <row r="903">
      <c r="A903" s="23" t="b">
        <v>0</v>
      </c>
      <c r="D903" s="23"/>
    </row>
    <row r="904">
      <c r="A904" s="23" t="b">
        <v>0</v>
      </c>
      <c r="D904" s="23"/>
    </row>
    <row r="905">
      <c r="A905" s="23" t="b">
        <v>0</v>
      </c>
      <c r="D905" s="23"/>
    </row>
    <row r="906">
      <c r="A906" s="23" t="b">
        <v>0</v>
      </c>
      <c r="D906" s="23"/>
    </row>
    <row r="907">
      <c r="A907" s="23" t="b">
        <v>0</v>
      </c>
      <c r="D907" s="23"/>
    </row>
    <row r="908">
      <c r="A908" s="23" t="b">
        <v>0</v>
      </c>
      <c r="D908" s="23"/>
    </row>
    <row r="909">
      <c r="A909" s="23" t="b">
        <v>0</v>
      </c>
      <c r="D909" s="23"/>
    </row>
    <row r="910">
      <c r="A910" s="23" t="b">
        <v>0</v>
      </c>
      <c r="D910" s="23"/>
    </row>
    <row r="911">
      <c r="A911" s="23" t="b">
        <v>0</v>
      </c>
      <c r="D911" s="23"/>
    </row>
    <row r="912">
      <c r="A912" s="23" t="b">
        <v>0</v>
      </c>
      <c r="D912" s="23"/>
    </row>
    <row r="913">
      <c r="A913" s="23" t="b">
        <v>0</v>
      </c>
      <c r="D913" s="23"/>
    </row>
    <row r="914">
      <c r="A914" s="23" t="b">
        <v>0</v>
      </c>
      <c r="D914" s="23"/>
    </row>
    <row r="915">
      <c r="A915" s="23" t="b">
        <v>0</v>
      </c>
      <c r="D915" s="23"/>
    </row>
    <row r="916">
      <c r="A916" s="23" t="b">
        <v>0</v>
      </c>
      <c r="D916" s="23"/>
    </row>
    <row r="917">
      <c r="A917" s="23" t="b">
        <v>0</v>
      </c>
      <c r="D917" s="23"/>
    </row>
    <row r="918">
      <c r="A918" s="23" t="b">
        <v>0</v>
      </c>
      <c r="D918" s="23"/>
    </row>
    <row r="919">
      <c r="A919" s="23" t="b">
        <v>0</v>
      </c>
      <c r="D919" s="23"/>
    </row>
    <row r="920">
      <c r="A920" s="23" t="b">
        <v>0</v>
      </c>
      <c r="D920" s="23"/>
    </row>
    <row r="921">
      <c r="A921" s="23" t="b">
        <v>0</v>
      </c>
      <c r="D921" s="23"/>
    </row>
    <row r="922">
      <c r="A922" s="23" t="b">
        <v>0</v>
      </c>
      <c r="D922" s="23"/>
    </row>
    <row r="923">
      <c r="A923" s="23" t="b">
        <v>0</v>
      </c>
      <c r="D923" s="23"/>
    </row>
    <row r="924">
      <c r="A924" s="23" t="b">
        <v>0</v>
      </c>
      <c r="D924" s="23"/>
    </row>
    <row r="925">
      <c r="A925" s="23" t="b">
        <v>0</v>
      </c>
      <c r="D925" s="23"/>
    </row>
    <row r="926">
      <c r="A926" s="23" t="b">
        <v>0</v>
      </c>
      <c r="D926" s="23"/>
    </row>
    <row r="927">
      <c r="A927" s="23" t="b">
        <v>0</v>
      </c>
      <c r="D927" s="23"/>
    </row>
    <row r="928">
      <c r="A928" s="23" t="b">
        <v>0</v>
      </c>
      <c r="D928" s="23"/>
    </row>
    <row r="929">
      <c r="A929" s="23" t="b">
        <v>0</v>
      </c>
      <c r="D929" s="23"/>
    </row>
    <row r="930">
      <c r="A930" s="23" t="b">
        <v>0</v>
      </c>
      <c r="D930" s="23"/>
    </row>
    <row r="931">
      <c r="A931" s="23" t="b">
        <v>0</v>
      </c>
      <c r="D931" s="23"/>
    </row>
    <row r="932">
      <c r="A932" s="23" t="b">
        <v>0</v>
      </c>
      <c r="D932" s="23"/>
    </row>
    <row r="933">
      <c r="A933" s="23" t="b">
        <v>0</v>
      </c>
      <c r="D933" s="23"/>
    </row>
    <row r="934">
      <c r="A934" s="23" t="b">
        <v>0</v>
      </c>
      <c r="D934" s="23"/>
    </row>
    <row r="935">
      <c r="A935" s="23" t="b">
        <v>0</v>
      </c>
      <c r="D935" s="23"/>
    </row>
    <row r="936">
      <c r="A936" s="23" t="b">
        <v>0</v>
      </c>
      <c r="D936" s="23"/>
    </row>
    <row r="937">
      <c r="A937" s="23" t="b">
        <v>0</v>
      </c>
      <c r="D937" s="23"/>
    </row>
    <row r="938">
      <c r="A938" s="23" t="b">
        <v>0</v>
      </c>
      <c r="D938" s="23"/>
    </row>
    <row r="939">
      <c r="A939" s="23" t="b">
        <v>0</v>
      </c>
      <c r="D939" s="23"/>
    </row>
    <row r="940">
      <c r="A940" s="23" t="b">
        <v>0</v>
      </c>
      <c r="D940" s="23"/>
    </row>
    <row r="941">
      <c r="A941" s="23" t="b">
        <v>0</v>
      </c>
      <c r="D941" s="23"/>
    </row>
    <row r="942">
      <c r="A942" s="23" t="b">
        <v>0</v>
      </c>
      <c r="D942" s="23"/>
    </row>
    <row r="943">
      <c r="A943" s="23" t="b">
        <v>0</v>
      </c>
      <c r="D943" s="23"/>
    </row>
    <row r="944">
      <c r="A944" s="23" t="b">
        <v>0</v>
      </c>
      <c r="D944" s="23"/>
    </row>
    <row r="945">
      <c r="A945" s="23" t="b">
        <v>0</v>
      </c>
      <c r="D945" s="23"/>
    </row>
    <row r="946">
      <c r="A946" s="23" t="b">
        <v>0</v>
      </c>
      <c r="D946" s="23"/>
    </row>
    <row r="947">
      <c r="A947" s="23" t="b">
        <v>0</v>
      </c>
      <c r="D947" s="23"/>
    </row>
    <row r="948">
      <c r="A948" s="23" t="b">
        <v>0</v>
      </c>
      <c r="D948" s="23"/>
    </row>
    <row r="949">
      <c r="A949" s="23" t="b">
        <v>0</v>
      </c>
      <c r="D949" s="23"/>
    </row>
    <row r="950">
      <c r="A950" s="23" t="b">
        <v>0</v>
      </c>
      <c r="D950" s="23"/>
    </row>
    <row r="951">
      <c r="A951" s="23" t="b">
        <v>0</v>
      </c>
      <c r="D951" s="23"/>
    </row>
    <row r="952">
      <c r="A952" s="23" t="b">
        <v>0</v>
      </c>
      <c r="D952" s="23"/>
    </row>
    <row r="953">
      <c r="A953" s="23" t="b">
        <v>0</v>
      </c>
      <c r="D953" s="23"/>
    </row>
    <row r="954">
      <c r="A954" s="23" t="b">
        <v>0</v>
      </c>
      <c r="D954" s="23"/>
    </row>
    <row r="955">
      <c r="A955" s="23" t="b">
        <v>0</v>
      </c>
      <c r="D955" s="23"/>
    </row>
    <row r="956">
      <c r="A956" s="23" t="b">
        <v>0</v>
      </c>
      <c r="D956" s="23"/>
    </row>
    <row r="957">
      <c r="A957" s="23" t="b">
        <v>0</v>
      </c>
      <c r="D957" s="23"/>
    </row>
    <row r="958">
      <c r="A958" s="23" t="b">
        <v>0</v>
      </c>
      <c r="D958" s="23"/>
    </row>
    <row r="959">
      <c r="A959" s="23" t="b">
        <v>0</v>
      </c>
      <c r="D959" s="23"/>
    </row>
    <row r="960">
      <c r="A960" s="23" t="b">
        <v>0</v>
      </c>
      <c r="D960" s="23"/>
    </row>
    <row r="961">
      <c r="A961" s="23" t="b">
        <v>0</v>
      </c>
      <c r="D961" s="23"/>
    </row>
    <row r="962">
      <c r="A962" s="23" t="b">
        <v>0</v>
      </c>
      <c r="D962" s="23"/>
    </row>
    <row r="963">
      <c r="A963" s="23" t="b">
        <v>0</v>
      </c>
      <c r="D963" s="23"/>
    </row>
    <row r="964">
      <c r="A964" s="23" t="b">
        <v>0</v>
      </c>
      <c r="D964" s="23"/>
    </row>
    <row r="965">
      <c r="A965" s="23" t="b">
        <v>0</v>
      </c>
      <c r="D965" s="23"/>
    </row>
    <row r="966">
      <c r="A966" s="23" t="b">
        <v>0</v>
      </c>
      <c r="D966" s="23"/>
    </row>
    <row r="967">
      <c r="A967" s="23" t="b">
        <v>0</v>
      </c>
      <c r="D967" s="23"/>
    </row>
    <row r="968">
      <c r="A968" s="23" t="b">
        <v>0</v>
      </c>
      <c r="D968" s="23"/>
    </row>
    <row r="969">
      <c r="A969" s="23" t="b">
        <v>0</v>
      </c>
      <c r="D969" s="23"/>
    </row>
    <row r="970">
      <c r="A970" s="23" t="b">
        <v>0</v>
      </c>
      <c r="D970" s="23"/>
    </row>
    <row r="971">
      <c r="A971" s="23" t="b">
        <v>0</v>
      </c>
      <c r="D971" s="23"/>
    </row>
    <row r="972">
      <c r="A972" s="23" t="b">
        <v>0</v>
      </c>
      <c r="D972" s="23"/>
    </row>
    <row r="973">
      <c r="A973" s="23" t="b">
        <v>0</v>
      </c>
      <c r="D973" s="23"/>
    </row>
    <row r="974">
      <c r="A974" s="23" t="b">
        <v>0</v>
      </c>
      <c r="D974" s="23"/>
    </row>
    <row r="975">
      <c r="A975" s="23" t="b">
        <v>0</v>
      </c>
      <c r="D975" s="23"/>
    </row>
    <row r="976">
      <c r="A976" s="23" t="b">
        <v>0</v>
      </c>
      <c r="D976" s="23"/>
    </row>
    <row r="977">
      <c r="A977" s="23" t="b">
        <v>0</v>
      </c>
      <c r="D977" s="23"/>
    </row>
    <row r="978">
      <c r="A978" s="23" t="b">
        <v>0</v>
      </c>
      <c r="D978" s="23"/>
    </row>
    <row r="979">
      <c r="A979" s="23" t="b">
        <v>0</v>
      </c>
      <c r="D979" s="23"/>
    </row>
    <row r="980">
      <c r="A980" s="23" t="b">
        <v>0</v>
      </c>
      <c r="D980" s="23"/>
    </row>
    <row r="981">
      <c r="A981" s="23" t="b">
        <v>0</v>
      </c>
      <c r="D981" s="23"/>
    </row>
    <row r="982">
      <c r="A982" s="23" t="b">
        <v>0</v>
      </c>
      <c r="D982" s="23"/>
    </row>
    <row r="983">
      <c r="A983" s="23" t="b">
        <v>0</v>
      </c>
      <c r="D983" s="23"/>
    </row>
    <row r="984">
      <c r="A984" s="23" t="b">
        <v>0</v>
      </c>
      <c r="D984" s="23"/>
    </row>
    <row r="985">
      <c r="A985" s="23" t="b">
        <v>0</v>
      </c>
      <c r="D985" s="23"/>
    </row>
    <row r="986">
      <c r="A986" s="23" t="b">
        <v>0</v>
      </c>
      <c r="D986" s="23"/>
    </row>
    <row r="987">
      <c r="A987" s="23" t="b">
        <v>0</v>
      </c>
      <c r="D987" s="23"/>
    </row>
    <row r="988">
      <c r="A988" s="23" t="b">
        <v>0</v>
      </c>
      <c r="D988" s="23"/>
    </row>
    <row r="989">
      <c r="A989" s="23" t="b">
        <v>0</v>
      </c>
      <c r="D989" s="23"/>
    </row>
    <row r="990">
      <c r="A990" s="23" t="b">
        <v>0</v>
      </c>
      <c r="D990" s="23"/>
    </row>
    <row r="991">
      <c r="A991" s="23" t="b">
        <v>0</v>
      </c>
      <c r="D991" s="23"/>
    </row>
    <row r="992">
      <c r="A992" s="23" t="b">
        <v>0</v>
      </c>
      <c r="D992" s="23"/>
    </row>
    <row r="993">
      <c r="A993" s="23" t="b">
        <v>0</v>
      </c>
      <c r="D993" s="23"/>
    </row>
    <row r="994">
      <c r="A994" s="23" t="b">
        <v>0</v>
      </c>
      <c r="D994" s="23"/>
    </row>
    <row r="995">
      <c r="A995" s="23" t="b">
        <v>0</v>
      </c>
      <c r="D995" s="23"/>
    </row>
    <row r="996">
      <c r="A996" s="23" t="b">
        <v>0</v>
      </c>
      <c r="D996" s="23"/>
    </row>
    <row r="997">
      <c r="A997" s="23" t="b">
        <v>0</v>
      </c>
      <c r="D997" s="23"/>
    </row>
    <row r="998">
      <c r="A998" s="23" t="b">
        <v>0</v>
      </c>
      <c r="D998" s="23"/>
    </row>
    <row r="999">
      <c r="A999" s="23" t="b">
        <v>0</v>
      </c>
      <c r="D999" s="23"/>
    </row>
    <row r="1000">
      <c r="A1000" s="23" t="b">
        <v>0</v>
      </c>
      <c r="D1000" s="23"/>
    </row>
  </sheetData>
  <autoFilter ref="$A$2:$D$1000">
    <sortState ref="A2:D1000">
      <sortCondition ref="C2:C1000"/>
    </sortState>
  </autoFilter>
  <dataValidations>
    <dataValidation type="list" allowBlank="1" showErrorMessage="1" sqref="D3:D1000">
      <formula1>"Tyler,Ross,Brenden,Tyler &amp; Ross,Tyler &amp; Brenden,Brenden &amp; Ross,Tyler, Ross, Brenden"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25"/>
    <col customWidth="1" min="2" max="2" width="16.13"/>
    <col customWidth="1" min="3" max="3" width="14.88"/>
    <col customWidth="1" min="4" max="4" width="15.38"/>
    <col customWidth="1" min="5" max="5" width="14.75"/>
    <col customWidth="1" min="6" max="6" width="18.13"/>
    <col customWidth="1" min="8" max="8" width="15.63"/>
    <col customWidth="1" min="9" max="9" width="20.63"/>
    <col customWidth="1" min="11" max="11" width="17.38"/>
    <col customWidth="1" min="16" max="16" width="15.38"/>
  </cols>
  <sheetData>
    <row r="1">
      <c r="A1" s="156" t="s">
        <v>1566</v>
      </c>
      <c r="B1" s="27" t="s">
        <v>1567</v>
      </c>
      <c r="C1" s="27" t="s">
        <v>1567</v>
      </c>
      <c r="D1" s="27" t="s">
        <v>1567</v>
      </c>
      <c r="E1" s="27" t="s">
        <v>1567</v>
      </c>
      <c r="F1" s="27" t="s">
        <v>1567</v>
      </c>
      <c r="G1" s="27" t="s">
        <v>1568</v>
      </c>
      <c r="H1" s="27" t="s">
        <v>1568</v>
      </c>
      <c r="I1" s="27" t="s">
        <v>1568</v>
      </c>
      <c r="J1" s="27" t="s">
        <v>1568</v>
      </c>
      <c r="K1" s="27" t="s">
        <v>1568</v>
      </c>
      <c r="M1" s="182" t="s">
        <v>1118</v>
      </c>
      <c r="O1" s="16"/>
      <c r="P1" s="16" t="s">
        <v>1149</v>
      </c>
      <c r="Q1" s="16" t="s">
        <v>1150</v>
      </c>
      <c r="R1" s="16" t="s">
        <v>1569</v>
      </c>
      <c r="S1" s="16" t="s">
        <v>1127</v>
      </c>
      <c r="T1" s="16" t="s">
        <v>1126</v>
      </c>
    </row>
    <row r="2">
      <c r="A2" s="77" t="s">
        <v>957</v>
      </c>
      <c r="B2" s="95"/>
      <c r="C2" s="95"/>
      <c r="D2" s="95"/>
      <c r="E2" s="95"/>
      <c r="F2" s="95"/>
      <c r="G2" s="95"/>
      <c r="H2" s="95"/>
      <c r="I2" s="95"/>
      <c r="J2" s="95"/>
      <c r="K2" s="95"/>
      <c r="O2" s="16" t="s">
        <v>1157</v>
      </c>
      <c r="P2" s="95"/>
      <c r="Q2" s="183"/>
      <c r="R2" s="183"/>
      <c r="S2" s="183"/>
      <c r="T2" s="183"/>
    </row>
    <row r="3">
      <c r="A3" s="77" t="s">
        <v>417</v>
      </c>
      <c r="B3" s="94"/>
      <c r="C3" s="94"/>
      <c r="D3" s="94"/>
      <c r="E3" s="94"/>
      <c r="F3" s="94"/>
      <c r="G3" s="94"/>
      <c r="H3" s="94"/>
      <c r="I3" s="94"/>
      <c r="J3" s="94"/>
      <c r="K3" s="94"/>
      <c r="O3" s="16" t="s">
        <v>1156</v>
      </c>
      <c r="P3" s="183"/>
      <c r="Q3" s="183"/>
      <c r="R3" s="183"/>
      <c r="S3" s="183"/>
      <c r="T3" s="183"/>
    </row>
    <row r="4">
      <c r="A4" s="77" t="s">
        <v>11</v>
      </c>
      <c r="B4" s="183"/>
      <c r="C4" s="183"/>
      <c r="D4" s="183"/>
      <c r="E4" s="183"/>
      <c r="F4" s="183"/>
      <c r="G4" s="183"/>
      <c r="H4" s="183"/>
      <c r="I4" s="183"/>
      <c r="J4" s="183"/>
      <c r="K4" s="183"/>
      <c r="O4" s="16" t="s">
        <v>1130</v>
      </c>
      <c r="P4" s="183"/>
      <c r="Q4" s="183"/>
      <c r="R4" s="183"/>
      <c r="S4" s="183"/>
      <c r="T4" s="183"/>
    </row>
    <row r="5">
      <c r="A5" s="77" t="s">
        <v>264</v>
      </c>
      <c r="B5" s="94"/>
      <c r="C5" s="94"/>
      <c r="D5" s="94"/>
      <c r="E5" s="94"/>
      <c r="F5" s="94"/>
      <c r="G5" s="94"/>
      <c r="H5" s="94"/>
      <c r="I5" s="94"/>
      <c r="J5" s="94"/>
      <c r="K5" s="94"/>
      <c r="O5" s="16" t="s">
        <v>1154</v>
      </c>
      <c r="P5" s="183"/>
      <c r="Q5" s="183"/>
      <c r="R5" s="183"/>
      <c r="S5" s="183"/>
      <c r="T5" s="183"/>
    </row>
    <row r="6">
      <c r="A6" s="77" t="s">
        <v>204</v>
      </c>
      <c r="B6" s="183"/>
      <c r="C6" s="183"/>
      <c r="D6" s="183"/>
      <c r="E6" s="183"/>
      <c r="F6" s="183"/>
      <c r="G6" s="183"/>
      <c r="H6" s="183"/>
      <c r="I6" s="183"/>
      <c r="J6" s="183"/>
      <c r="K6" s="183"/>
      <c r="M6" s="16"/>
      <c r="O6" s="16" t="s">
        <v>1155</v>
      </c>
      <c r="P6" s="183"/>
      <c r="Q6" s="183"/>
      <c r="R6" s="183"/>
      <c r="S6" s="183"/>
      <c r="T6" s="183"/>
    </row>
    <row r="7">
      <c r="A7" s="77" t="s">
        <v>114</v>
      </c>
      <c r="B7" s="183"/>
      <c r="C7" s="183"/>
      <c r="D7" s="183"/>
      <c r="E7" s="183"/>
      <c r="F7" s="183"/>
      <c r="G7" s="183"/>
      <c r="H7" s="183"/>
      <c r="I7" s="183"/>
      <c r="J7" s="183"/>
      <c r="K7" s="183"/>
      <c r="O7" s="16" t="s">
        <v>1153</v>
      </c>
      <c r="P7" s="183"/>
      <c r="Q7" s="183"/>
      <c r="R7" s="183"/>
      <c r="S7" s="183"/>
      <c r="T7" s="183"/>
    </row>
    <row r="8">
      <c r="A8" s="77" t="s">
        <v>68</v>
      </c>
      <c r="B8" s="183"/>
      <c r="C8" s="183"/>
      <c r="D8" s="183"/>
      <c r="E8" s="183"/>
      <c r="F8" s="183"/>
      <c r="G8" s="183"/>
      <c r="H8" s="183"/>
      <c r="I8" s="183"/>
      <c r="J8" s="183"/>
      <c r="K8" s="183"/>
      <c r="O8" s="16" t="s">
        <v>1128</v>
      </c>
      <c r="P8" s="183"/>
      <c r="Q8" s="183"/>
      <c r="R8" s="183"/>
      <c r="S8" s="183"/>
      <c r="T8" s="183"/>
    </row>
    <row r="9">
      <c r="A9" s="81" t="s">
        <v>590</v>
      </c>
      <c r="B9" s="94"/>
      <c r="C9" s="94"/>
      <c r="D9" s="94"/>
      <c r="E9" s="94"/>
      <c r="F9" s="94"/>
      <c r="G9" s="94"/>
      <c r="H9" s="94"/>
      <c r="I9" s="94"/>
      <c r="J9" s="94"/>
      <c r="K9" s="94"/>
      <c r="O9" s="16" t="s">
        <v>1152</v>
      </c>
      <c r="P9" s="183"/>
      <c r="Q9" s="183"/>
      <c r="R9" s="183"/>
      <c r="S9" s="183"/>
      <c r="T9" s="183"/>
    </row>
    <row r="10">
      <c r="A10" s="77" t="s">
        <v>481</v>
      </c>
      <c r="B10" s="94"/>
      <c r="C10" s="94"/>
      <c r="D10" s="94"/>
      <c r="E10" s="94"/>
      <c r="F10" s="94"/>
      <c r="G10" s="94"/>
      <c r="H10" s="94"/>
      <c r="I10" s="94"/>
      <c r="J10" s="94"/>
      <c r="K10" s="94"/>
      <c r="O10" s="16" t="s">
        <v>1138</v>
      </c>
      <c r="P10" s="183"/>
      <c r="Q10" s="183"/>
      <c r="R10" s="183"/>
      <c r="S10" s="183"/>
      <c r="T10" s="183"/>
    </row>
    <row r="11">
      <c r="O11" s="16" t="s">
        <v>1544</v>
      </c>
      <c r="P11" s="183"/>
      <c r="Q11" s="183"/>
      <c r="R11" s="183"/>
      <c r="S11" s="183"/>
      <c r="T11" s="183"/>
    </row>
    <row r="12">
      <c r="O12" s="16" t="s">
        <v>1542</v>
      </c>
      <c r="P12" s="183"/>
      <c r="Q12" s="183"/>
      <c r="R12" s="183"/>
      <c r="S12" s="183"/>
      <c r="T12" s="183"/>
    </row>
    <row r="13">
      <c r="O13" s="16" t="s">
        <v>1582</v>
      </c>
      <c r="P13" s="183"/>
      <c r="Q13" s="183"/>
      <c r="R13" s="183"/>
      <c r="S13" s="183"/>
      <c r="T13" s="183"/>
    </row>
    <row r="15">
      <c r="A15" s="159" t="s">
        <v>1584</v>
      </c>
    </row>
    <row r="16">
      <c r="A16" s="27" t="s">
        <v>0</v>
      </c>
      <c r="B16" s="27" t="s">
        <v>5</v>
      </c>
      <c r="C16" s="27" t="s">
        <v>1586</v>
      </c>
      <c r="D16" s="27" t="s">
        <v>1587</v>
      </c>
    </row>
    <row r="17">
      <c r="A17" s="183"/>
      <c r="B17" s="183"/>
      <c r="C17" s="183"/>
      <c r="D17" s="183"/>
    </row>
    <row r="18">
      <c r="A18" s="183"/>
      <c r="B18" s="183"/>
      <c r="C18" s="183"/>
      <c r="D18" s="183"/>
    </row>
    <row r="19">
      <c r="A19" s="183"/>
      <c r="B19" s="183"/>
      <c r="C19" s="183"/>
      <c r="D19" s="183"/>
    </row>
    <row r="20">
      <c r="A20" s="183"/>
      <c r="B20" s="183"/>
      <c r="C20" s="183"/>
      <c r="D20" s="183"/>
    </row>
    <row r="21">
      <c r="A21" s="183"/>
      <c r="B21" s="183"/>
      <c r="C21" s="183"/>
      <c r="D21" s="183"/>
    </row>
    <row r="22">
      <c r="A22" s="183"/>
      <c r="B22" s="183"/>
      <c r="C22" s="183"/>
      <c r="D22" s="183"/>
    </row>
    <row r="23">
      <c r="A23" s="183"/>
      <c r="B23" s="183"/>
      <c r="C23" s="183"/>
      <c r="D23" s="183"/>
    </row>
    <row r="24">
      <c r="A24" s="183"/>
      <c r="B24" s="183"/>
      <c r="C24" s="183"/>
      <c r="D24" s="183"/>
    </row>
    <row r="25">
      <c r="A25" s="183"/>
      <c r="B25" s="183"/>
      <c r="C25" s="183"/>
      <c r="D25" s="183"/>
    </row>
    <row r="26">
      <c r="A26" s="183"/>
      <c r="B26" s="183"/>
      <c r="C26" s="183"/>
      <c r="D26" s="183"/>
    </row>
    <row r="27">
      <c r="A27" s="183"/>
      <c r="B27" s="183"/>
      <c r="C27" s="183"/>
      <c r="D27" s="183"/>
    </row>
    <row r="28">
      <c r="A28" s="183"/>
      <c r="B28" s="183"/>
      <c r="C28" s="183"/>
      <c r="D28" s="183"/>
    </row>
  </sheetData>
  <mergeCells count="1">
    <mergeCell ref="A15:D15"/>
  </mergeCells>
  <conditionalFormatting sqref="P2:T13">
    <cfRule type="containsBlanks" dxfId="3" priority="1">
      <formula>LEN(TRIM(P2))=0</formula>
    </cfRule>
  </conditionalFormatting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3" width="14.38"/>
    <col customWidth="1" min="8" max="9" width="14.63"/>
    <col customWidth="1" min="10" max="10" width="18.5"/>
    <col customWidth="1" min="11" max="11" width="16.75"/>
    <col customWidth="1" min="12" max="14" width="14.63"/>
    <col customWidth="1" min="15" max="15" width="15.38"/>
    <col customWidth="1" min="16" max="18" width="14.63"/>
    <col customWidth="1" min="19" max="19" width="16.25"/>
  </cols>
  <sheetData>
    <row r="1">
      <c r="H1" s="11"/>
    </row>
    <row r="2">
      <c r="A2" s="11" t="s">
        <v>1116</v>
      </c>
      <c r="B2" s="11" t="s">
        <v>1117</v>
      </c>
      <c r="C2" s="11" t="s">
        <v>6</v>
      </c>
      <c r="D2" s="7" t="s">
        <v>1118</v>
      </c>
      <c r="F2" s="11" t="s">
        <v>1123</v>
      </c>
      <c r="G2" s="11" t="s">
        <v>1124</v>
      </c>
      <c r="H2" s="184" t="s">
        <v>1153</v>
      </c>
      <c r="I2" s="184" t="s">
        <v>1138</v>
      </c>
      <c r="J2" s="184" t="s">
        <v>1128</v>
      </c>
      <c r="K2" s="184" t="s">
        <v>1750</v>
      </c>
      <c r="L2" s="184" t="s">
        <v>1154</v>
      </c>
      <c r="M2" s="184" t="s">
        <v>1582</v>
      </c>
      <c r="N2" s="184" t="s">
        <v>1543</v>
      </c>
      <c r="O2" s="184" t="s">
        <v>1751</v>
      </c>
      <c r="P2" s="184" t="s">
        <v>1130</v>
      </c>
      <c r="Q2" s="184" t="s">
        <v>1156</v>
      </c>
      <c r="R2" s="184" t="s">
        <v>1544</v>
      </c>
      <c r="S2" s="184" t="s">
        <v>1155</v>
      </c>
    </row>
    <row r="3">
      <c r="A3" s="83">
        <v>1.0</v>
      </c>
      <c r="B3" s="84">
        <v>5000000.0</v>
      </c>
      <c r="C3" s="83">
        <v>2.0</v>
      </c>
      <c r="D3" s="83" t="s">
        <v>1120</v>
      </c>
      <c r="F3" s="90">
        <v>1.0</v>
      </c>
      <c r="G3" s="90" t="s">
        <v>1120</v>
      </c>
      <c r="H3" s="83" t="s">
        <v>125</v>
      </c>
      <c r="I3" s="83" t="s">
        <v>1752</v>
      </c>
      <c r="J3" s="83" t="s">
        <v>77</v>
      </c>
      <c r="K3" s="83" t="s">
        <v>172</v>
      </c>
      <c r="L3" s="83" t="s">
        <v>1174</v>
      </c>
      <c r="M3" s="83" t="s">
        <v>1174</v>
      </c>
      <c r="N3" s="83" t="s">
        <v>548</v>
      </c>
      <c r="O3" s="83" t="s">
        <v>706</v>
      </c>
      <c r="P3" s="83" t="s">
        <v>1209</v>
      </c>
      <c r="Q3" s="83" t="s">
        <v>1753</v>
      </c>
      <c r="R3" s="83" t="s">
        <v>327</v>
      </c>
      <c r="S3" s="83" t="s">
        <v>218</v>
      </c>
    </row>
    <row r="4">
      <c r="A4" s="88">
        <f t="shared" ref="A4:A17" si="1">A3+1</f>
        <v>2</v>
      </c>
      <c r="B4" s="84">
        <v>5000000.0</v>
      </c>
      <c r="C4" s="83">
        <v>1.0</v>
      </c>
      <c r="D4" s="83" t="s">
        <v>1122</v>
      </c>
      <c r="F4" s="90">
        <v>1.0</v>
      </c>
      <c r="G4" s="90" t="s">
        <v>1120</v>
      </c>
      <c r="H4" s="83" t="s">
        <v>122</v>
      </c>
      <c r="I4" s="83" t="s">
        <v>1752</v>
      </c>
      <c r="J4" s="83" t="s">
        <v>75</v>
      </c>
      <c r="K4" s="83" t="s">
        <v>1174</v>
      </c>
      <c r="L4" s="83" t="s">
        <v>1174</v>
      </c>
      <c r="M4" s="83" t="s">
        <v>1174</v>
      </c>
      <c r="N4" s="83" t="s">
        <v>1174</v>
      </c>
      <c r="O4" s="83" t="s">
        <v>1174</v>
      </c>
      <c r="P4" s="83" t="s">
        <v>19</v>
      </c>
      <c r="Q4" s="83" t="s">
        <v>1057</v>
      </c>
      <c r="R4" s="83" t="s">
        <v>1174</v>
      </c>
      <c r="S4" s="83" t="s">
        <v>214</v>
      </c>
    </row>
    <row r="5">
      <c r="A5" s="88">
        <f t="shared" si="1"/>
        <v>3</v>
      </c>
      <c r="B5" s="84">
        <v>4000000.0</v>
      </c>
      <c r="C5" s="83">
        <v>2.0</v>
      </c>
      <c r="D5" s="83" t="s">
        <v>1120</v>
      </c>
      <c r="F5" s="90">
        <v>1.0</v>
      </c>
      <c r="G5" s="90" t="s">
        <v>1120</v>
      </c>
      <c r="H5" s="83" t="s">
        <v>124</v>
      </c>
      <c r="I5" s="83" t="s">
        <v>1174</v>
      </c>
      <c r="J5" s="83" t="s">
        <v>74</v>
      </c>
      <c r="K5" s="83" t="s">
        <v>1174</v>
      </c>
      <c r="L5" s="83" t="s">
        <v>1174</v>
      </c>
      <c r="M5" s="83" t="s">
        <v>1174</v>
      </c>
      <c r="N5" s="83" t="s">
        <v>1174</v>
      </c>
      <c r="O5" s="83" t="s">
        <v>1174</v>
      </c>
      <c r="P5" s="83" t="s">
        <v>1754</v>
      </c>
      <c r="Q5" s="83" t="s">
        <v>1174</v>
      </c>
      <c r="R5" s="83" t="s">
        <v>1174</v>
      </c>
      <c r="S5" s="83" t="s">
        <v>219</v>
      </c>
    </row>
    <row r="6">
      <c r="A6" s="88">
        <f t="shared" si="1"/>
        <v>4</v>
      </c>
      <c r="B6" s="84">
        <v>4000000.0</v>
      </c>
      <c r="C6" s="83">
        <v>1.0</v>
      </c>
      <c r="D6" s="83" t="s">
        <v>1122</v>
      </c>
      <c r="F6" s="90">
        <v>1.0</v>
      </c>
      <c r="G6" s="90" t="s">
        <v>1120</v>
      </c>
      <c r="H6" s="83" t="s">
        <v>121</v>
      </c>
      <c r="I6" s="83" t="s">
        <v>1174</v>
      </c>
      <c r="J6" s="83" t="s">
        <v>78</v>
      </c>
      <c r="K6" s="83" t="s">
        <v>1174</v>
      </c>
      <c r="L6" s="83" t="s">
        <v>1174</v>
      </c>
      <c r="M6" s="83" t="s">
        <v>1174</v>
      </c>
      <c r="N6" s="83" t="s">
        <v>1174</v>
      </c>
      <c r="O6" s="83" t="s">
        <v>1174</v>
      </c>
      <c r="P6" s="83" t="s">
        <v>1174</v>
      </c>
      <c r="Q6" s="83" t="s">
        <v>1174</v>
      </c>
      <c r="R6" s="83" t="s">
        <v>1174</v>
      </c>
      <c r="S6" s="83" t="s">
        <v>1174</v>
      </c>
    </row>
    <row r="7">
      <c r="A7" s="88">
        <f t="shared" si="1"/>
        <v>5</v>
      </c>
      <c r="B7" s="84">
        <v>3000000.0</v>
      </c>
      <c r="C7" s="83">
        <v>2.0</v>
      </c>
      <c r="D7" s="83" t="s">
        <v>1120</v>
      </c>
      <c r="F7" s="90">
        <v>1.0</v>
      </c>
      <c r="G7" s="90" t="s">
        <v>1120</v>
      </c>
      <c r="H7" s="83" t="s">
        <v>127</v>
      </c>
      <c r="I7" s="83" t="s">
        <v>1174</v>
      </c>
      <c r="J7" s="83" t="s">
        <v>1755</v>
      </c>
      <c r="K7" s="83" t="s">
        <v>1174</v>
      </c>
      <c r="L7" s="83" t="s">
        <v>1174</v>
      </c>
      <c r="M7" s="83" t="s">
        <v>1174</v>
      </c>
      <c r="N7" s="83" t="s">
        <v>1174</v>
      </c>
      <c r="O7" s="83" t="s">
        <v>1174</v>
      </c>
      <c r="P7" s="83" t="s">
        <v>1174</v>
      </c>
      <c r="Q7" s="83" t="s">
        <v>1174</v>
      </c>
      <c r="R7" s="83" t="s">
        <v>1174</v>
      </c>
      <c r="S7" s="83" t="s">
        <v>1174</v>
      </c>
    </row>
    <row r="8">
      <c r="A8" s="88">
        <f t="shared" si="1"/>
        <v>6</v>
      </c>
      <c r="B8" s="84">
        <v>3000000.0</v>
      </c>
      <c r="C8" s="83">
        <v>1.0</v>
      </c>
      <c r="D8" s="83" t="s">
        <v>1122</v>
      </c>
      <c r="F8" s="90">
        <v>1.0</v>
      </c>
      <c r="G8" s="90" t="s">
        <v>1120</v>
      </c>
      <c r="H8" s="83" t="s">
        <v>1174</v>
      </c>
      <c r="I8" s="83" t="s">
        <v>1174</v>
      </c>
      <c r="J8" s="83" t="s">
        <v>1003</v>
      </c>
      <c r="K8" s="83" t="s">
        <v>1174</v>
      </c>
      <c r="L8" s="83" t="s">
        <v>1174</v>
      </c>
      <c r="M8" s="83" t="s">
        <v>1174</v>
      </c>
      <c r="N8" s="83" t="s">
        <v>1174</v>
      </c>
      <c r="O8" s="83" t="s">
        <v>1174</v>
      </c>
      <c r="P8" s="83" t="s">
        <v>1174</v>
      </c>
      <c r="Q8" s="83" t="s">
        <v>1174</v>
      </c>
      <c r="R8" s="83" t="s">
        <v>1174</v>
      </c>
      <c r="S8" s="83" t="s">
        <v>1174</v>
      </c>
    </row>
    <row r="9">
      <c r="A9" s="88">
        <f t="shared" si="1"/>
        <v>7</v>
      </c>
      <c r="B9" s="84">
        <v>2500000.0</v>
      </c>
      <c r="C9" s="83">
        <v>2.0</v>
      </c>
      <c r="D9" s="83" t="s">
        <v>1120</v>
      </c>
      <c r="F9" s="90">
        <v>2.0</v>
      </c>
      <c r="G9" s="90" t="s">
        <v>1122</v>
      </c>
      <c r="H9" s="83" t="s">
        <v>1756</v>
      </c>
      <c r="I9" s="83" t="s">
        <v>1174</v>
      </c>
      <c r="J9" s="83" t="s">
        <v>1174</v>
      </c>
      <c r="K9" s="83" t="s">
        <v>1174</v>
      </c>
      <c r="L9" s="83" t="s">
        <v>1174</v>
      </c>
      <c r="M9" s="83" t="s">
        <v>907</v>
      </c>
      <c r="N9" s="83" t="s">
        <v>1174</v>
      </c>
      <c r="O9" s="83" t="s">
        <v>1174</v>
      </c>
      <c r="P9" s="83" t="s">
        <v>1174</v>
      </c>
      <c r="Q9" s="83" t="s">
        <v>1174</v>
      </c>
      <c r="R9" s="83" t="s">
        <v>742</v>
      </c>
      <c r="S9" s="83" t="s">
        <v>1174</v>
      </c>
    </row>
    <row r="10">
      <c r="A10" s="88">
        <f t="shared" si="1"/>
        <v>8</v>
      </c>
      <c r="B10" s="84">
        <v>2500000.0</v>
      </c>
      <c r="C10" s="83">
        <v>1.0</v>
      </c>
      <c r="D10" s="83" t="s">
        <v>1122</v>
      </c>
      <c r="F10" s="90">
        <v>2.0</v>
      </c>
      <c r="G10" s="90" t="s">
        <v>1122</v>
      </c>
      <c r="H10" s="83" t="s">
        <v>1174</v>
      </c>
      <c r="I10" s="83" t="s">
        <v>1174</v>
      </c>
      <c r="J10" s="83" t="s">
        <v>1174</v>
      </c>
      <c r="K10" s="83" t="s">
        <v>1174</v>
      </c>
      <c r="L10" s="83" t="s">
        <v>1174</v>
      </c>
      <c r="M10" s="83" t="s">
        <v>1174</v>
      </c>
      <c r="N10" s="83" t="s">
        <v>1174</v>
      </c>
      <c r="O10" s="83" t="s">
        <v>1174</v>
      </c>
      <c r="P10" s="83" t="s">
        <v>1174</v>
      </c>
      <c r="Q10" s="83" t="s">
        <v>1174</v>
      </c>
      <c r="R10" s="83" t="s">
        <v>1174</v>
      </c>
      <c r="S10" s="83" t="s">
        <v>1174</v>
      </c>
    </row>
    <row r="11">
      <c r="A11" s="88">
        <f t="shared" si="1"/>
        <v>9</v>
      </c>
      <c r="B11" s="84">
        <v>2000000.0</v>
      </c>
      <c r="C11" s="83">
        <v>2.0</v>
      </c>
      <c r="D11" s="83" t="s">
        <v>1120</v>
      </c>
      <c r="F11" s="90">
        <v>3.0</v>
      </c>
      <c r="G11" s="90" t="s">
        <v>1120</v>
      </c>
      <c r="H11" s="83" t="s">
        <v>550</v>
      </c>
      <c r="I11" s="83" t="s">
        <v>1174</v>
      </c>
      <c r="J11" s="83" t="s">
        <v>602</v>
      </c>
      <c r="K11" s="83" t="s">
        <v>1174</v>
      </c>
      <c r="L11" s="83" t="s">
        <v>866</v>
      </c>
      <c r="M11" s="83" t="s">
        <v>1174</v>
      </c>
      <c r="N11" s="83" t="s">
        <v>678</v>
      </c>
      <c r="O11" s="83" t="s">
        <v>1757</v>
      </c>
      <c r="P11" s="83" t="s">
        <v>22</v>
      </c>
      <c r="Q11" s="83" t="s">
        <v>544</v>
      </c>
      <c r="R11" s="83" t="s">
        <v>328</v>
      </c>
      <c r="S11" s="83" t="s">
        <v>224</v>
      </c>
    </row>
    <row r="12">
      <c r="A12" s="88">
        <f t="shared" si="1"/>
        <v>10</v>
      </c>
      <c r="B12" s="84">
        <v>2000000.0</v>
      </c>
      <c r="C12" s="83">
        <v>1.0</v>
      </c>
      <c r="D12" s="83" t="s">
        <v>1122</v>
      </c>
      <c r="F12" s="90">
        <v>3.0</v>
      </c>
      <c r="G12" s="90" t="s">
        <v>1120</v>
      </c>
      <c r="H12" s="83" t="s">
        <v>1174</v>
      </c>
      <c r="I12" s="83" t="s">
        <v>1174</v>
      </c>
      <c r="J12" s="83" t="s">
        <v>1758</v>
      </c>
      <c r="K12" s="83" t="s">
        <v>1174</v>
      </c>
      <c r="L12" s="83" t="s">
        <v>1759</v>
      </c>
      <c r="M12" s="83" t="s">
        <v>1629</v>
      </c>
      <c r="N12" s="83" t="s">
        <v>552</v>
      </c>
      <c r="O12" s="83" t="s">
        <v>1174</v>
      </c>
      <c r="P12" s="83" t="s">
        <v>1174</v>
      </c>
      <c r="Q12" s="83" t="s">
        <v>431</v>
      </c>
      <c r="R12" s="83" t="s">
        <v>1760</v>
      </c>
      <c r="S12" s="83" t="s">
        <v>221</v>
      </c>
    </row>
    <row r="13">
      <c r="A13" s="88">
        <f t="shared" si="1"/>
        <v>11</v>
      </c>
      <c r="B13" s="84">
        <v>1500000.0</v>
      </c>
      <c r="C13" s="83">
        <v>2.0</v>
      </c>
      <c r="D13" s="83" t="s">
        <v>1120</v>
      </c>
      <c r="F13" s="90">
        <v>3.0</v>
      </c>
      <c r="G13" s="90" t="s">
        <v>1120</v>
      </c>
      <c r="H13" s="83" t="s">
        <v>1174</v>
      </c>
      <c r="I13" s="83" t="s">
        <v>1174</v>
      </c>
      <c r="J13" s="83" t="s">
        <v>1105</v>
      </c>
      <c r="K13" s="83" t="s">
        <v>1174</v>
      </c>
      <c r="L13" s="83" t="s">
        <v>1174</v>
      </c>
      <c r="M13" s="83" t="s">
        <v>1629</v>
      </c>
      <c r="N13" s="83" t="s">
        <v>1174</v>
      </c>
      <c r="O13" s="83" t="s">
        <v>1174</v>
      </c>
      <c r="P13" s="83" t="s">
        <v>1174</v>
      </c>
      <c r="Q13" s="83" t="s">
        <v>1174</v>
      </c>
      <c r="R13" s="83" t="s">
        <v>1174</v>
      </c>
      <c r="S13" s="83" t="s">
        <v>1174</v>
      </c>
    </row>
    <row r="14">
      <c r="A14" s="88">
        <f t="shared" si="1"/>
        <v>12</v>
      </c>
      <c r="B14" s="84">
        <v>1500000.0</v>
      </c>
      <c r="C14" s="83">
        <v>1.0</v>
      </c>
      <c r="D14" s="83" t="s">
        <v>1122</v>
      </c>
      <c r="F14" s="90">
        <v>4.0</v>
      </c>
      <c r="G14" s="90" t="s">
        <v>1122</v>
      </c>
      <c r="H14" s="83" t="s">
        <v>123</v>
      </c>
      <c r="I14" s="83" t="s">
        <v>1174</v>
      </c>
      <c r="J14" s="83" t="s">
        <v>547</v>
      </c>
      <c r="K14" s="83" t="s">
        <v>1174</v>
      </c>
      <c r="L14" s="83" t="s">
        <v>1174</v>
      </c>
      <c r="M14" s="83" t="s">
        <v>92</v>
      </c>
      <c r="N14" s="83" t="s">
        <v>1174</v>
      </c>
      <c r="O14" s="83" t="s">
        <v>1174</v>
      </c>
      <c r="P14" s="83" t="s">
        <v>1174</v>
      </c>
      <c r="Q14" s="83" t="s">
        <v>1761</v>
      </c>
      <c r="R14" s="83" t="s">
        <v>1174</v>
      </c>
      <c r="S14" s="83" t="s">
        <v>1174</v>
      </c>
    </row>
    <row r="15">
      <c r="A15" s="88">
        <f t="shared" si="1"/>
        <v>13</v>
      </c>
      <c r="B15" s="84">
        <v>1000000.0</v>
      </c>
      <c r="C15" s="83">
        <v>2.0</v>
      </c>
      <c r="D15" s="83" t="s">
        <v>1120</v>
      </c>
      <c r="F15" s="90">
        <v>4.0</v>
      </c>
      <c r="G15" s="90" t="s">
        <v>1122</v>
      </c>
      <c r="H15" s="83" t="s">
        <v>385</v>
      </c>
      <c r="I15" s="83" t="s">
        <v>1174</v>
      </c>
      <c r="J15" s="83" t="s">
        <v>736</v>
      </c>
      <c r="K15" s="83" t="s">
        <v>1174</v>
      </c>
      <c r="L15" s="83" t="s">
        <v>1174</v>
      </c>
      <c r="M15" s="83" t="s">
        <v>1174</v>
      </c>
      <c r="N15" s="83" t="s">
        <v>1174</v>
      </c>
      <c r="O15" s="83" t="s">
        <v>1174</v>
      </c>
      <c r="P15" s="83" t="s">
        <v>1174</v>
      </c>
      <c r="Q15" s="83" t="s">
        <v>551</v>
      </c>
      <c r="R15" s="83" t="s">
        <v>1174</v>
      </c>
      <c r="S15" s="83" t="s">
        <v>1174</v>
      </c>
    </row>
    <row r="16">
      <c r="A16" s="88">
        <f t="shared" si="1"/>
        <v>14</v>
      </c>
      <c r="B16" s="84">
        <v>1000000.0</v>
      </c>
      <c r="C16" s="83">
        <v>1.0</v>
      </c>
      <c r="D16" s="83" t="s">
        <v>1122</v>
      </c>
      <c r="F16" s="90">
        <v>5.0</v>
      </c>
      <c r="G16" s="90" t="s">
        <v>1120</v>
      </c>
      <c r="H16" s="83" t="s">
        <v>1762</v>
      </c>
      <c r="I16" s="83" t="s">
        <v>495</v>
      </c>
      <c r="J16" s="83" t="s">
        <v>84</v>
      </c>
      <c r="K16" s="83" t="s">
        <v>176</v>
      </c>
      <c r="L16" s="83" t="s">
        <v>282</v>
      </c>
      <c r="M16" s="83" t="s">
        <v>381</v>
      </c>
      <c r="N16" s="83" t="s">
        <v>709</v>
      </c>
      <c r="O16" s="83" t="s">
        <v>1763</v>
      </c>
      <c r="P16" s="83" t="s">
        <v>23</v>
      </c>
      <c r="Q16" s="83" t="s">
        <v>1764</v>
      </c>
      <c r="R16" s="83" t="s">
        <v>333</v>
      </c>
      <c r="S16" s="83" t="s">
        <v>1765</v>
      </c>
    </row>
    <row r="17">
      <c r="A17" s="88">
        <f t="shared" si="1"/>
        <v>15</v>
      </c>
      <c r="B17" s="84">
        <v>500000.0</v>
      </c>
      <c r="C17" s="83">
        <v>1.0</v>
      </c>
      <c r="D17" s="83" t="s">
        <v>1120</v>
      </c>
      <c r="F17" s="185">
        <v>5.0</v>
      </c>
      <c r="G17" s="186" t="s">
        <v>1120</v>
      </c>
      <c r="H17" s="83" t="s">
        <v>1174</v>
      </c>
      <c r="I17" s="83" t="s">
        <v>1174</v>
      </c>
      <c r="J17" s="83" t="s">
        <v>85</v>
      </c>
      <c r="K17" s="83" t="s">
        <v>1766</v>
      </c>
      <c r="L17" s="83" t="s">
        <v>285</v>
      </c>
      <c r="M17" s="83" t="s">
        <v>1106</v>
      </c>
      <c r="N17" s="83" t="s">
        <v>1174</v>
      </c>
      <c r="O17" s="83" t="s">
        <v>605</v>
      </c>
      <c r="P17" s="83" t="s">
        <v>1174</v>
      </c>
      <c r="Q17" s="83" t="s">
        <v>1174</v>
      </c>
      <c r="R17" s="83" t="s">
        <v>1767</v>
      </c>
      <c r="S17" s="83" t="s">
        <v>1174</v>
      </c>
    </row>
    <row r="18">
      <c r="F18" s="90">
        <v>5.0</v>
      </c>
      <c r="G18" s="90" t="s">
        <v>1120</v>
      </c>
      <c r="H18" s="83" t="s">
        <v>1174</v>
      </c>
      <c r="I18" s="83" t="s">
        <v>1174</v>
      </c>
      <c r="J18" s="83" t="s">
        <v>1174</v>
      </c>
      <c r="K18" s="83" t="s">
        <v>1208</v>
      </c>
      <c r="L18" s="83" t="s">
        <v>1174</v>
      </c>
      <c r="M18" s="83" t="s">
        <v>1174</v>
      </c>
      <c r="N18" s="83" t="s">
        <v>1174</v>
      </c>
      <c r="O18" s="83" t="s">
        <v>1629</v>
      </c>
      <c r="P18" s="83" t="s">
        <v>1174</v>
      </c>
      <c r="Q18" s="83" t="s">
        <v>1174</v>
      </c>
      <c r="R18" s="83" t="s">
        <v>1174</v>
      </c>
      <c r="S18" s="83" t="s">
        <v>1174</v>
      </c>
    </row>
    <row r="19">
      <c r="A19" s="11" t="s">
        <v>1139</v>
      </c>
      <c r="F19" s="90">
        <v>6.0</v>
      </c>
      <c r="G19" s="90" t="s">
        <v>1122</v>
      </c>
      <c r="H19" s="83" t="s">
        <v>1174</v>
      </c>
      <c r="I19" s="83" t="s">
        <v>169</v>
      </c>
      <c r="J19" s="83" t="s">
        <v>1174</v>
      </c>
      <c r="K19" s="83" t="s">
        <v>1174</v>
      </c>
      <c r="L19" s="83" t="s">
        <v>1174</v>
      </c>
      <c r="M19" s="83" t="s">
        <v>1174</v>
      </c>
      <c r="N19" s="83" t="s">
        <v>1174</v>
      </c>
      <c r="O19" s="83" t="s">
        <v>1174</v>
      </c>
      <c r="P19" s="83" t="s">
        <v>1174</v>
      </c>
      <c r="Q19" s="83" t="s">
        <v>684</v>
      </c>
      <c r="R19" s="83" t="s">
        <v>1174</v>
      </c>
      <c r="S19" s="83" t="s">
        <v>1174</v>
      </c>
    </row>
    <row r="20">
      <c r="A20" s="11" t="s">
        <v>1140</v>
      </c>
      <c r="B20" s="11" t="s">
        <v>1120</v>
      </c>
      <c r="C20" s="11" t="s">
        <v>1122</v>
      </c>
      <c r="F20" s="90">
        <v>6.0</v>
      </c>
      <c r="G20" s="90" t="s">
        <v>1122</v>
      </c>
      <c r="H20" s="83" t="s">
        <v>1174</v>
      </c>
      <c r="I20" s="83" t="s">
        <v>1174</v>
      </c>
      <c r="J20" s="83" t="s">
        <v>1174</v>
      </c>
      <c r="K20" s="83" t="s">
        <v>1174</v>
      </c>
      <c r="L20" s="83" t="s">
        <v>1174</v>
      </c>
      <c r="M20" s="83" t="s">
        <v>1174</v>
      </c>
      <c r="N20" s="83" t="s">
        <v>1174</v>
      </c>
      <c r="O20" s="83" t="s">
        <v>1174</v>
      </c>
      <c r="P20" s="83" t="s">
        <v>1174</v>
      </c>
      <c r="Q20" s="83" t="s">
        <v>336</v>
      </c>
      <c r="R20" s="83" t="s">
        <v>1174</v>
      </c>
      <c r="S20" s="83" t="s">
        <v>1174</v>
      </c>
    </row>
    <row r="21">
      <c r="A21" s="94">
        <v>1.0</v>
      </c>
      <c r="B21" s="94" t="s">
        <v>1153</v>
      </c>
      <c r="C21" s="94" t="s">
        <v>1155</v>
      </c>
      <c r="F21" s="90">
        <v>6.0</v>
      </c>
      <c r="G21" s="90" t="s">
        <v>1122</v>
      </c>
      <c r="H21" s="83" t="s">
        <v>1174</v>
      </c>
      <c r="I21" s="83" t="s">
        <v>1174</v>
      </c>
      <c r="J21" s="83" t="s">
        <v>1174</v>
      </c>
      <c r="K21" s="83" t="s">
        <v>1174</v>
      </c>
      <c r="L21" s="83" t="s">
        <v>1174</v>
      </c>
      <c r="M21" s="83" t="s">
        <v>1174</v>
      </c>
      <c r="N21" s="83" t="s">
        <v>1174</v>
      </c>
      <c r="O21" s="83" t="s">
        <v>1174</v>
      </c>
      <c r="P21" s="83" t="s">
        <v>1174</v>
      </c>
      <c r="Q21" s="83" t="s">
        <v>1768</v>
      </c>
      <c r="R21" s="83" t="s">
        <v>1174</v>
      </c>
      <c r="S21" s="83" t="s">
        <v>1174</v>
      </c>
    </row>
    <row r="22">
      <c r="A22" s="94">
        <v>2.0</v>
      </c>
      <c r="B22" s="94" t="s">
        <v>1138</v>
      </c>
      <c r="C22" s="94" t="s">
        <v>1544</v>
      </c>
      <c r="F22" s="90">
        <v>6.0</v>
      </c>
      <c r="G22" s="90" t="s">
        <v>1122</v>
      </c>
      <c r="H22" s="83" t="s">
        <v>1174</v>
      </c>
      <c r="I22" s="83" t="s">
        <v>1174</v>
      </c>
      <c r="J22" s="83" t="s">
        <v>1174</v>
      </c>
      <c r="K22" s="83" t="s">
        <v>1174</v>
      </c>
      <c r="L22" s="83" t="s">
        <v>1174</v>
      </c>
      <c r="M22" s="83" t="s">
        <v>1174</v>
      </c>
      <c r="N22" s="83" t="s">
        <v>1174</v>
      </c>
      <c r="O22" s="83" t="s">
        <v>1174</v>
      </c>
      <c r="P22" s="83" t="s">
        <v>1174</v>
      </c>
      <c r="Q22" s="83" t="s">
        <v>700</v>
      </c>
      <c r="R22" s="83" t="s">
        <v>1174</v>
      </c>
      <c r="S22" s="83" t="s">
        <v>1174</v>
      </c>
    </row>
    <row r="23">
      <c r="A23" s="94">
        <v>3.0</v>
      </c>
      <c r="B23" s="94" t="s">
        <v>1128</v>
      </c>
      <c r="C23" s="94" t="s">
        <v>1156</v>
      </c>
      <c r="F23" s="90">
        <v>6.0</v>
      </c>
      <c r="G23" s="90" t="s">
        <v>1122</v>
      </c>
      <c r="H23" s="83" t="s">
        <v>1174</v>
      </c>
      <c r="I23" s="83" t="s">
        <v>1174</v>
      </c>
      <c r="J23" s="83" t="s">
        <v>1174</v>
      </c>
      <c r="K23" s="83" t="s">
        <v>1174</v>
      </c>
      <c r="L23" s="83" t="s">
        <v>1174</v>
      </c>
      <c r="M23" s="83" t="s">
        <v>1174</v>
      </c>
      <c r="N23" s="83" t="s">
        <v>1174</v>
      </c>
      <c r="O23" s="83" t="s">
        <v>1174</v>
      </c>
      <c r="P23" s="83" t="s">
        <v>1174</v>
      </c>
      <c r="Q23" s="83" t="s">
        <v>511</v>
      </c>
      <c r="R23" s="83" t="s">
        <v>1174</v>
      </c>
      <c r="S23" s="83" t="s">
        <v>1174</v>
      </c>
    </row>
    <row r="24">
      <c r="A24" s="94">
        <v>4.0</v>
      </c>
      <c r="B24" s="94" t="s">
        <v>1750</v>
      </c>
      <c r="C24" s="94" t="s">
        <v>1130</v>
      </c>
      <c r="F24" s="90">
        <v>7.0</v>
      </c>
      <c r="G24" s="90" t="s">
        <v>1120</v>
      </c>
      <c r="H24" s="83" t="s">
        <v>136</v>
      </c>
      <c r="I24" s="83" t="s">
        <v>496</v>
      </c>
      <c r="J24" s="83" t="s">
        <v>1174</v>
      </c>
      <c r="K24" s="83" t="s">
        <v>1174</v>
      </c>
      <c r="L24" s="83" t="s">
        <v>1174</v>
      </c>
      <c r="M24" s="83" t="s">
        <v>1174</v>
      </c>
      <c r="N24" s="83" t="s">
        <v>554</v>
      </c>
      <c r="O24" s="83" t="s">
        <v>1174</v>
      </c>
      <c r="P24" s="83" t="s">
        <v>1511</v>
      </c>
      <c r="Q24" s="83" t="s">
        <v>1174</v>
      </c>
      <c r="R24" s="83" t="s">
        <v>334</v>
      </c>
      <c r="S24" s="83" t="s">
        <v>690</v>
      </c>
    </row>
    <row r="25">
      <c r="A25" s="94">
        <v>5.0</v>
      </c>
      <c r="B25" s="94" t="s">
        <v>1154</v>
      </c>
      <c r="C25" s="94" t="s">
        <v>1751</v>
      </c>
      <c r="F25" s="90">
        <v>7.0</v>
      </c>
      <c r="G25" s="90" t="s">
        <v>1120</v>
      </c>
      <c r="H25" s="83" t="s">
        <v>1174</v>
      </c>
      <c r="I25" s="83" t="s">
        <v>1769</v>
      </c>
      <c r="J25" s="83" t="s">
        <v>1174</v>
      </c>
      <c r="K25" s="83" t="s">
        <v>1174</v>
      </c>
      <c r="L25" s="83" t="s">
        <v>1174</v>
      </c>
      <c r="M25" s="83" t="s">
        <v>1174</v>
      </c>
      <c r="N25" s="83" t="s">
        <v>1174</v>
      </c>
      <c r="O25" s="83" t="s">
        <v>1174</v>
      </c>
      <c r="P25" s="83" t="s">
        <v>1174</v>
      </c>
      <c r="Q25" s="83" t="s">
        <v>1174</v>
      </c>
      <c r="R25" s="83" t="s">
        <v>335</v>
      </c>
      <c r="S25" s="83" t="s">
        <v>1770</v>
      </c>
    </row>
    <row r="26">
      <c r="A26" s="94">
        <v>6.0</v>
      </c>
      <c r="B26" s="94" t="s">
        <v>1582</v>
      </c>
      <c r="C26" s="94" t="s">
        <v>1543</v>
      </c>
      <c r="F26" s="90">
        <v>8.0</v>
      </c>
      <c r="G26" s="90" t="s">
        <v>1122</v>
      </c>
      <c r="H26" s="83" t="s">
        <v>1174</v>
      </c>
      <c r="I26" s="83" t="s">
        <v>500</v>
      </c>
      <c r="J26" s="83" t="s">
        <v>1174</v>
      </c>
      <c r="K26" s="83" t="s">
        <v>1174</v>
      </c>
      <c r="L26" s="83" t="s">
        <v>1174</v>
      </c>
      <c r="M26" s="83" t="s">
        <v>150</v>
      </c>
      <c r="N26" s="83" t="s">
        <v>1174</v>
      </c>
      <c r="O26" s="83" t="s">
        <v>1174</v>
      </c>
      <c r="P26" s="83" t="s">
        <v>1174</v>
      </c>
      <c r="Q26" s="83" t="s">
        <v>1174</v>
      </c>
      <c r="R26" s="83" t="s">
        <v>1174</v>
      </c>
      <c r="S26" s="83" t="s">
        <v>1174</v>
      </c>
    </row>
    <row r="27">
      <c r="A27" s="94">
        <v>7.0</v>
      </c>
      <c r="B27" s="94" t="s">
        <v>1543</v>
      </c>
      <c r="C27" s="94" t="s">
        <v>1582</v>
      </c>
      <c r="F27" s="90">
        <v>8.0</v>
      </c>
      <c r="G27" s="90" t="s">
        <v>1122</v>
      </c>
      <c r="H27" s="83" t="s">
        <v>1174</v>
      </c>
      <c r="I27" s="83" t="s">
        <v>1174</v>
      </c>
      <c r="J27" s="83" t="s">
        <v>1174</v>
      </c>
      <c r="K27" s="83" t="s">
        <v>1174</v>
      </c>
      <c r="L27" s="83" t="s">
        <v>1174</v>
      </c>
      <c r="M27" s="83" t="s">
        <v>216</v>
      </c>
      <c r="N27" s="83" t="s">
        <v>1174</v>
      </c>
      <c r="O27" s="83" t="s">
        <v>1174</v>
      </c>
      <c r="P27" s="83" t="s">
        <v>1174</v>
      </c>
      <c r="Q27" s="83" t="s">
        <v>1174</v>
      </c>
      <c r="R27" s="83" t="s">
        <v>1174</v>
      </c>
      <c r="S27" s="83" t="s">
        <v>1174</v>
      </c>
    </row>
    <row r="28">
      <c r="A28" s="94">
        <v>8.0</v>
      </c>
      <c r="B28" s="94" t="s">
        <v>1751</v>
      </c>
      <c r="C28" s="94" t="s">
        <v>1154</v>
      </c>
      <c r="F28" s="90">
        <v>8.0</v>
      </c>
      <c r="G28" s="90" t="s">
        <v>1122</v>
      </c>
      <c r="H28" s="83" t="s">
        <v>1174</v>
      </c>
      <c r="I28" s="83" t="s">
        <v>1174</v>
      </c>
      <c r="J28" s="83" t="s">
        <v>1174</v>
      </c>
      <c r="K28" s="83" t="s">
        <v>1174</v>
      </c>
      <c r="L28" s="83" t="s">
        <v>1174</v>
      </c>
      <c r="M28" s="83" t="s">
        <v>405</v>
      </c>
      <c r="N28" s="83" t="s">
        <v>1174</v>
      </c>
      <c r="O28" s="83" t="s">
        <v>1174</v>
      </c>
      <c r="P28" s="83" t="s">
        <v>1174</v>
      </c>
      <c r="Q28" s="83" t="s">
        <v>1174</v>
      </c>
      <c r="R28" s="83" t="s">
        <v>1174</v>
      </c>
      <c r="S28" s="83" t="s">
        <v>1174</v>
      </c>
    </row>
    <row r="29">
      <c r="A29" s="94">
        <v>9.0</v>
      </c>
      <c r="B29" s="94" t="s">
        <v>1130</v>
      </c>
      <c r="C29" s="94" t="s">
        <v>1750</v>
      </c>
      <c r="F29" s="90">
        <v>9.0</v>
      </c>
      <c r="G29" s="90" t="s">
        <v>1120</v>
      </c>
      <c r="H29" s="83" t="s">
        <v>1174</v>
      </c>
      <c r="I29" s="83" t="s">
        <v>499</v>
      </c>
      <c r="J29" s="83" t="s">
        <v>1174</v>
      </c>
      <c r="K29" s="83" t="s">
        <v>1174</v>
      </c>
      <c r="L29" s="83" t="s">
        <v>426</v>
      </c>
      <c r="M29" s="83" t="s">
        <v>1771</v>
      </c>
      <c r="N29" s="83" t="s">
        <v>555</v>
      </c>
      <c r="O29" s="83" t="s">
        <v>1174</v>
      </c>
      <c r="P29" s="83" t="s">
        <v>27</v>
      </c>
      <c r="Q29" s="83" t="s">
        <v>1174</v>
      </c>
      <c r="R29" s="83" t="s">
        <v>1772</v>
      </c>
      <c r="S29" s="83" t="s">
        <v>1174</v>
      </c>
    </row>
    <row r="30">
      <c r="A30" s="94">
        <v>10.0</v>
      </c>
      <c r="B30" s="94" t="s">
        <v>1156</v>
      </c>
      <c r="C30" s="94" t="s">
        <v>1128</v>
      </c>
      <c r="F30" s="90">
        <v>9.0</v>
      </c>
      <c r="G30" s="90" t="s">
        <v>1120</v>
      </c>
      <c r="H30" s="83" t="s">
        <v>1174</v>
      </c>
      <c r="I30" s="83" t="s">
        <v>1174</v>
      </c>
      <c r="J30" s="83" t="s">
        <v>1174</v>
      </c>
      <c r="K30" s="83" t="s">
        <v>1174</v>
      </c>
      <c r="L30" s="83" t="s">
        <v>1107</v>
      </c>
      <c r="M30" s="83" t="s">
        <v>383</v>
      </c>
      <c r="N30" s="83" t="s">
        <v>1174</v>
      </c>
      <c r="O30" s="83" t="s">
        <v>1174</v>
      </c>
      <c r="P30" s="83" t="s">
        <v>25</v>
      </c>
      <c r="Q30" s="83" t="s">
        <v>1174</v>
      </c>
      <c r="R30" s="83" t="s">
        <v>663</v>
      </c>
      <c r="S30" s="83" t="s">
        <v>1174</v>
      </c>
    </row>
    <row r="31">
      <c r="A31" s="94">
        <v>11.0</v>
      </c>
      <c r="B31" s="94" t="s">
        <v>1544</v>
      </c>
      <c r="C31" s="94" t="s">
        <v>1138</v>
      </c>
      <c r="F31" s="90">
        <v>9.0</v>
      </c>
      <c r="G31" s="90" t="s">
        <v>1120</v>
      </c>
      <c r="H31" s="83" t="s">
        <v>1174</v>
      </c>
      <c r="I31" s="83" t="s">
        <v>1174</v>
      </c>
      <c r="J31" s="83" t="s">
        <v>1174</v>
      </c>
      <c r="K31" s="83" t="s">
        <v>1174</v>
      </c>
      <c r="L31" s="83" t="s">
        <v>1174</v>
      </c>
      <c r="M31" s="83" t="s">
        <v>1174</v>
      </c>
      <c r="N31" s="83" t="s">
        <v>1174</v>
      </c>
      <c r="O31" s="83" t="s">
        <v>1174</v>
      </c>
      <c r="P31" s="83" t="s">
        <v>1174</v>
      </c>
      <c r="Q31" s="83" t="s">
        <v>1174</v>
      </c>
      <c r="R31" s="83" t="s">
        <v>1174</v>
      </c>
      <c r="S31" s="83" t="s">
        <v>1174</v>
      </c>
    </row>
    <row r="32">
      <c r="A32" s="94">
        <v>12.0</v>
      </c>
      <c r="B32" s="94" t="s">
        <v>1155</v>
      </c>
      <c r="C32" s="94" t="s">
        <v>1153</v>
      </c>
      <c r="F32" s="90">
        <v>10.0</v>
      </c>
      <c r="G32" s="90" t="s">
        <v>1122</v>
      </c>
      <c r="H32" s="83" t="s">
        <v>1174</v>
      </c>
      <c r="I32" s="83" t="s">
        <v>1773</v>
      </c>
      <c r="J32" s="83" t="s">
        <v>803</v>
      </c>
      <c r="K32" s="83" t="s">
        <v>134</v>
      </c>
      <c r="L32" s="83" t="s">
        <v>1174</v>
      </c>
      <c r="M32" s="83" t="s">
        <v>917</v>
      </c>
      <c r="N32" s="83" t="s">
        <v>106</v>
      </c>
      <c r="O32" s="83" t="s">
        <v>1174</v>
      </c>
      <c r="P32" s="83" t="s">
        <v>1174</v>
      </c>
      <c r="Q32" s="83" t="s">
        <v>760</v>
      </c>
      <c r="R32" s="83" t="s">
        <v>1174</v>
      </c>
      <c r="S32" s="83" t="s">
        <v>1174</v>
      </c>
    </row>
    <row r="33">
      <c r="F33" s="90">
        <v>10.0</v>
      </c>
      <c r="G33" s="90" t="s">
        <v>1122</v>
      </c>
      <c r="H33" s="83" t="s">
        <v>1174</v>
      </c>
      <c r="I33" s="83" t="s">
        <v>1774</v>
      </c>
      <c r="J33" s="83" t="s">
        <v>808</v>
      </c>
      <c r="K33" s="83" t="s">
        <v>1174</v>
      </c>
      <c r="L33" s="83" t="s">
        <v>1174</v>
      </c>
      <c r="M33" s="83" t="s">
        <v>1775</v>
      </c>
      <c r="N33" s="83" t="s">
        <v>1174</v>
      </c>
      <c r="O33" s="83" t="s">
        <v>1174</v>
      </c>
      <c r="P33" s="83" t="s">
        <v>1174</v>
      </c>
      <c r="Q33" s="83" t="s">
        <v>1174</v>
      </c>
      <c r="R33" s="83" t="s">
        <v>1174</v>
      </c>
      <c r="S33" s="83" t="s">
        <v>1174</v>
      </c>
    </row>
    <row r="34">
      <c r="A34" s="7" t="s">
        <v>1141</v>
      </c>
      <c r="F34" s="90">
        <v>10.0</v>
      </c>
      <c r="G34" s="90" t="s">
        <v>1122</v>
      </c>
      <c r="H34" s="83" t="s">
        <v>1174</v>
      </c>
      <c r="I34" s="83" t="s">
        <v>674</v>
      </c>
      <c r="J34" s="83" t="s">
        <v>1776</v>
      </c>
      <c r="K34" s="83" t="s">
        <v>1174</v>
      </c>
      <c r="L34" s="83" t="s">
        <v>1174</v>
      </c>
      <c r="M34" s="83" t="s">
        <v>1777</v>
      </c>
      <c r="N34" s="83" t="s">
        <v>1174</v>
      </c>
      <c r="O34" s="83" t="s">
        <v>1174</v>
      </c>
      <c r="P34" s="83" t="s">
        <v>1174</v>
      </c>
      <c r="Q34" s="83" t="s">
        <v>1174</v>
      </c>
      <c r="R34" s="83" t="s">
        <v>1174</v>
      </c>
      <c r="S34" s="83" t="s">
        <v>1174</v>
      </c>
    </row>
    <row r="35">
      <c r="A35" s="7" t="s">
        <v>1142</v>
      </c>
      <c r="F35" s="90">
        <v>10.0</v>
      </c>
      <c r="G35" s="90" t="s">
        <v>1122</v>
      </c>
      <c r="H35" s="83" t="s">
        <v>1174</v>
      </c>
      <c r="I35" s="83" t="s">
        <v>919</v>
      </c>
      <c r="J35" s="83" t="s">
        <v>1174</v>
      </c>
      <c r="K35" s="83" t="s">
        <v>1174</v>
      </c>
      <c r="L35" s="83" t="s">
        <v>1174</v>
      </c>
      <c r="M35" s="83" t="s">
        <v>386</v>
      </c>
      <c r="N35" s="187" t="s">
        <v>1174</v>
      </c>
      <c r="O35" s="188" t="s">
        <v>1174</v>
      </c>
      <c r="P35" s="188" t="s">
        <v>1174</v>
      </c>
      <c r="Q35" s="188" t="s">
        <v>1174</v>
      </c>
      <c r="R35" s="188" t="s">
        <v>1174</v>
      </c>
      <c r="S35" s="188" t="s">
        <v>1174</v>
      </c>
    </row>
    <row r="36">
      <c r="A36" s="7" t="s">
        <v>1143</v>
      </c>
      <c r="F36" s="90">
        <v>10.0</v>
      </c>
      <c r="G36" s="90" t="s">
        <v>1122</v>
      </c>
      <c r="H36" s="83" t="s">
        <v>1174</v>
      </c>
      <c r="I36" s="83" t="s">
        <v>1778</v>
      </c>
      <c r="J36" s="83" t="s">
        <v>1174</v>
      </c>
      <c r="K36" s="83" t="s">
        <v>1174</v>
      </c>
      <c r="L36" s="83" t="s">
        <v>1174</v>
      </c>
      <c r="M36" s="83" t="s">
        <v>1174</v>
      </c>
      <c r="N36" s="187" t="s">
        <v>1174</v>
      </c>
      <c r="O36" s="188" t="s">
        <v>1174</v>
      </c>
      <c r="P36" s="188" t="s">
        <v>1174</v>
      </c>
      <c r="Q36" s="188" t="s">
        <v>1174</v>
      </c>
      <c r="R36" s="188" t="s">
        <v>1174</v>
      </c>
      <c r="S36" s="188" t="s">
        <v>1174</v>
      </c>
    </row>
    <row r="37">
      <c r="A37" s="7" t="s">
        <v>1144</v>
      </c>
      <c r="F37" s="90">
        <v>11.0</v>
      </c>
      <c r="G37" s="90" t="s">
        <v>1120</v>
      </c>
      <c r="H37" s="83" t="s">
        <v>1174</v>
      </c>
      <c r="I37" s="83" t="s">
        <v>834</v>
      </c>
      <c r="J37" s="83" t="s">
        <v>1174</v>
      </c>
      <c r="K37" s="83" t="s">
        <v>689</v>
      </c>
      <c r="L37" s="83" t="s">
        <v>1174</v>
      </c>
      <c r="M37" s="83" t="s">
        <v>391</v>
      </c>
      <c r="N37" s="83" t="s">
        <v>1174</v>
      </c>
      <c r="O37" s="83" t="s">
        <v>1779</v>
      </c>
      <c r="P37" s="83" t="s">
        <v>1780</v>
      </c>
      <c r="Q37" s="83" t="s">
        <v>454</v>
      </c>
      <c r="R37" s="83" t="s">
        <v>1781</v>
      </c>
      <c r="S37" s="83" t="s">
        <v>1174</v>
      </c>
    </row>
    <row r="38">
      <c r="F38" s="90">
        <v>11.0</v>
      </c>
      <c r="G38" s="90" t="s">
        <v>1120</v>
      </c>
      <c r="H38" s="83" t="s">
        <v>1174</v>
      </c>
      <c r="I38" s="83" t="s">
        <v>1174</v>
      </c>
      <c r="J38" s="83" t="s">
        <v>1174</v>
      </c>
      <c r="K38" s="83" t="s">
        <v>1782</v>
      </c>
      <c r="L38" s="83" t="s">
        <v>1174</v>
      </c>
      <c r="M38" s="83" t="s">
        <v>830</v>
      </c>
      <c r="N38" s="83" t="s">
        <v>1174</v>
      </c>
      <c r="O38" s="83" t="s">
        <v>1174</v>
      </c>
      <c r="P38" s="83" t="s">
        <v>1783</v>
      </c>
      <c r="Q38" s="83" t="s">
        <v>436</v>
      </c>
      <c r="R38" s="83" t="s">
        <v>1784</v>
      </c>
      <c r="S38" s="83" t="s">
        <v>1174</v>
      </c>
    </row>
    <row r="39">
      <c r="F39" s="90">
        <v>11.0</v>
      </c>
      <c r="G39" s="90" t="s">
        <v>1120</v>
      </c>
      <c r="H39" s="83" t="s">
        <v>1174</v>
      </c>
      <c r="I39" s="83" t="s">
        <v>1174</v>
      </c>
      <c r="J39" s="83" t="s">
        <v>1174</v>
      </c>
      <c r="K39" s="83" t="s">
        <v>1174</v>
      </c>
      <c r="L39" s="83" t="s">
        <v>1174</v>
      </c>
      <c r="M39" s="83" t="s">
        <v>389</v>
      </c>
      <c r="N39" s="83" t="s">
        <v>1174</v>
      </c>
      <c r="O39" s="83" t="s">
        <v>1174</v>
      </c>
      <c r="P39" s="83" t="s">
        <v>56</v>
      </c>
      <c r="Q39" s="83" t="s">
        <v>1174</v>
      </c>
      <c r="R39" s="83" t="s">
        <v>1174</v>
      </c>
      <c r="S39" s="83" t="s">
        <v>1174</v>
      </c>
    </row>
    <row r="40">
      <c r="F40" s="185">
        <v>11.0</v>
      </c>
      <c r="G40" s="186" t="s">
        <v>1120</v>
      </c>
      <c r="H40" s="83" t="s">
        <v>1174</v>
      </c>
      <c r="I40" s="83" t="s">
        <v>1174</v>
      </c>
      <c r="J40" s="83" t="s">
        <v>1174</v>
      </c>
      <c r="K40" s="83" t="s">
        <v>1174</v>
      </c>
      <c r="L40" s="83" t="s">
        <v>1174</v>
      </c>
      <c r="M40" s="83" t="s">
        <v>1174</v>
      </c>
      <c r="N40" s="83" t="s">
        <v>1174</v>
      </c>
      <c r="O40" s="83" t="s">
        <v>1174</v>
      </c>
      <c r="P40" s="83" t="s">
        <v>32</v>
      </c>
      <c r="Q40" s="83" t="s">
        <v>1174</v>
      </c>
      <c r="R40" s="83" t="s">
        <v>1174</v>
      </c>
      <c r="S40" s="83" t="s">
        <v>1174</v>
      </c>
    </row>
    <row r="41">
      <c r="F41" s="185">
        <v>12.0</v>
      </c>
      <c r="G41" s="186" t="s">
        <v>1122</v>
      </c>
      <c r="H41" s="83" t="s">
        <v>1174</v>
      </c>
      <c r="I41" s="83" t="s">
        <v>1174</v>
      </c>
      <c r="J41" s="83" t="s">
        <v>1174</v>
      </c>
      <c r="K41" s="83" t="s">
        <v>1174</v>
      </c>
      <c r="L41" s="83" t="s">
        <v>1174</v>
      </c>
      <c r="M41" s="83" t="s">
        <v>1174</v>
      </c>
      <c r="N41" s="83" t="s">
        <v>1174</v>
      </c>
      <c r="O41" s="83" t="s">
        <v>1174</v>
      </c>
      <c r="P41" s="83" t="s">
        <v>1174</v>
      </c>
      <c r="Q41" s="83" t="s">
        <v>103</v>
      </c>
      <c r="R41" s="83" t="s">
        <v>1174</v>
      </c>
      <c r="S41" s="83" t="s">
        <v>1174</v>
      </c>
    </row>
    <row r="42">
      <c r="F42" s="185">
        <v>12.0</v>
      </c>
      <c r="G42" s="186" t="s">
        <v>1122</v>
      </c>
      <c r="H42" s="83" t="s">
        <v>1174</v>
      </c>
      <c r="I42" s="83" t="s">
        <v>1174</v>
      </c>
      <c r="J42" s="83" t="s">
        <v>1174</v>
      </c>
      <c r="K42" s="83" t="s">
        <v>1174</v>
      </c>
      <c r="L42" s="83" t="s">
        <v>1174</v>
      </c>
      <c r="M42" s="83" t="s">
        <v>1174</v>
      </c>
      <c r="N42" s="83" t="s">
        <v>1174</v>
      </c>
      <c r="O42" s="83" t="s">
        <v>1174</v>
      </c>
      <c r="P42" s="83" t="s">
        <v>1174</v>
      </c>
      <c r="Q42" s="83" t="s">
        <v>1785</v>
      </c>
      <c r="R42" s="83" t="s">
        <v>1174</v>
      </c>
      <c r="S42" s="83" t="s">
        <v>1174</v>
      </c>
    </row>
    <row r="43">
      <c r="F43" s="185">
        <v>12.0</v>
      </c>
      <c r="G43" s="186" t="s">
        <v>1122</v>
      </c>
      <c r="H43" s="83" t="s">
        <v>1174</v>
      </c>
      <c r="I43" s="83" t="s">
        <v>1174</v>
      </c>
      <c r="J43" s="83" t="s">
        <v>1174</v>
      </c>
      <c r="K43" s="83" t="s">
        <v>1174</v>
      </c>
      <c r="L43" s="83" t="s">
        <v>1174</v>
      </c>
      <c r="M43" s="83" t="s">
        <v>1174</v>
      </c>
      <c r="N43" s="83" t="s">
        <v>1174</v>
      </c>
      <c r="O43" s="83" t="s">
        <v>1174</v>
      </c>
      <c r="P43" s="83" t="s">
        <v>1174</v>
      </c>
      <c r="Q43" s="83" t="s">
        <v>849</v>
      </c>
      <c r="R43" s="83" t="s">
        <v>1174</v>
      </c>
      <c r="S43" s="83" t="s">
        <v>1174</v>
      </c>
    </row>
    <row r="44">
      <c r="F44" s="185">
        <v>13.0</v>
      </c>
      <c r="G44" s="186" t="s">
        <v>1120</v>
      </c>
      <c r="H44" s="83" t="s">
        <v>1174</v>
      </c>
      <c r="I44" s="83" t="s">
        <v>1174</v>
      </c>
      <c r="J44" s="83" t="s">
        <v>1174</v>
      </c>
      <c r="K44" s="83" t="s">
        <v>654</v>
      </c>
      <c r="L44" s="83" t="s">
        <v>1786</v>
      </c>
      <c r="M44" s="83" t="s">
        <v>397</v>
      </c>
      <c r="N44" s="83" t="s">
        <v>559</v>
      </c>
      <c r="O44" s="83" t="s">
        <v>1787</v>
      </c>
      <c r="P44" s="83" t="s">
        <v>1103</v>
      </c>
      <c r="Q44" s="83" t="s">
        <v>1174</v>
      </c>
      <c r="R44" s="83" t="s">
        <v>1788</v>
      </c>
      <c r="S44" s="83" t="s">
        <v>755</v>
      </c>
    </row>
    <row r="45">
      <c r="F45" s="185">
        <v>13.0</v>
      </c>
      <c r="G45" s="186" t="s">
        <v>1120</v>
      </c>
      <c r="H45" s="83" t="s">
        <v>1174</v>
      </c>
      <c r="I45" s="83" t="s">
        <v>1174</v>
      </c>
      <c r="J45" s="83" t="s">
        <v>1174</v>
      </c>
      <c r="K45" s="83" t="s">
        <v>746</v>
      </c>
      <c r="L45" s="83" t="s">
        <v>1789</v>
      </c>
      <c r="M45" s="83" t="s">
        <v>1790</v>
      </c>
      <c r="N45" s="83" t="s">
        <v>905</v>
      </c>
      <c r="O45" s="83" t="s">
        <v>610</v>
      </c>
      <c r="P45" s="83" t="s">
        <v>295</v>
      </c>
      <c r="Q45" s="83" t="s">
        <v>1174</v>
      </c>
      <c r="R45" s="83" t="s">
        <v>1791</v>
      </c>
      <c r="S45" s="83" t="s">
        <v>679</v>
      </c>
    </row>
    <row r="46">
      <c r="F46" s="185">
        <v>13.0</v>
      </c>
      <c r="G46" s="186" t="s">
        <v>1120</v>
      </c>
      <c r="H46" s="83" t="s">
        <v>1174</v>
      </c>
      <c r="I46" s="83" t="s">
        <v>1174</v>
      </c>
      <c r="J46" s="83" t="s">
        <v>1174</v>
      </c>
      <c r="K46" s="83" t="s">
        <v>1174</v>
      </c>
      <c r="L46" s="83" t="s">
        <v>1174</v>
      </c>
      <c r="M46" s="83" t="s">
        <v>1174</v>
      </c>
      <c r="N46" s="83" t="s">
        <v>1174</v>
      </c>
      <c r="O46" s="83" t="s">
        <v>797</v>
      </c>
      <c r="P46" s="83" t="s">
        <v>558</v>
      </c>
      <c r="Q46" s="83" t="s">
        <v>1174</v>
      </c>
      <c r="R46" s="83" t="s">
        <v>1174</v>
      </c>
      <c r="S46" s="83" t="s">
        <v>186</v>
      </c>
    </row>
    <row r="47">
      <c r="F47" s="185">
        <v>13.0</v>
      </c>
      <c r="G47" s="186" t="s">
        <v>1120</v>
      </c>
      <c r="H47" s="83" t="s">
        <v>1174</v>
      </c>
      <c r="I47" s="83" t="s">
        <v>1174</v>
      </c>
      <c r="J47" s="83" t="s">
        <v>1174</v>
      </c>
      <c r="K47" s="83" t="s">
        <v>1174</v>
      </c>
      <c r="L47" s="83" t="s">
        <v>1174</v>
      </c>
      <c r="M47" s="83" t="s">
        <v>1174</v>
      </c>
      <c r="N47" s="83" t="s">
        <v>1174</v>
      </c>
      <c r="O47" s="83" t="s">
        <v>1174</v>
      </c>
      <c r="P47" s="83" t="s">
        <v>41</v>
      </c>
      <c r="Q47" s="83" t="s">
        <v>1174</v>
      </c>
      <c r="R47" s="83" t="s">
        <v>1174</v>
      </c>
      <c r="S47" s="83" t="s">
        <v>231</v>
      </c>
    </row>
    <row r="48">
      <c r="F48" s="185">
        <v>14.0</v>
      </c>
      <c r="G48" s="186" t="s">
        <v>1122</v>
      </c>
      <c r="H48" s="83" t="s">
        <v>1174</v>
      </c>
      <c r="I48" s="83" t="s">
        <v>1174</v>
      </c>
      <c r="J48" s="83" t="s">
        <v>916</v>
      </c>
      <c r="K48" s="83" t="s">
        <v>1174</v>
      </c>
      <c r="L48" s="83" t="s">
        <v>1174</v>
      </c>
      <c r="M48" s="83" t="s">
        <v>1174</v>
      </c>
      <c r="N48" s="83" t="s">
        <v>1174</v>
      </c>
      <c r="O48" s="83" t="s">
        <v>1174</v>
      </c>
      <c r="P48" s="83" t="s">
        <v>1174</v>
      </c>
      <c r="Q48" s="83" t="s">
        <v>1174</v>
      </c>
      <c r="R48" s="83" t="s">
        <v>1174</v>
      </c>
      <c r="S48" s="83" t="s">
        <v>1174</v>
      </c>
    </row>
    <row r="49">
      <c r="F49" s="185">
        <v>14.0</v>
      </c>
      <c r="G49" s="186" t="s">
        <v>1122</v>
      </c>
      <c r="H49" s="83" t="s">
        <v>1174</v>
      </c>
      <c r="I49" s="83" t="s">
        <v>1174</v>
      </c>
      <c r="J49" s="83" t="s">
        <v>794</v>
      </c>
      <c r="K49" s="83" t="s">
        <v>1174</v>
      </c>
      <c r="L49" s="83" t="s">
        <v>1174</v>
      </c>
      <c r="M49" s="83" t="s">
        <v>1174</v>
      </c>
      <c r="N49" s="83" t="s">
        <v>1174</v>
      </c>
      <c r="O49" s="83" t="s">
        <v>1174</v>
      </c>
      <c r="P49" s="83" t="s">
        <v>1174</v>
      </c>
      <c r="Q49" s="83" t="s">
        <v>1174</v>
      </c>
      <c r="R49" s="83" t="s">
        <v>1174</v>
      </c>
      <c r="S49" s="83" t="s">
        <v>1174</v>
      </c>
    </row>
    <row r="50">
      <c r="F50" s="185">
        <v>14.0</v>
      </c>
      <c r="G50" s="186" t="s">
        <v>1122</v>
      </c>
      <c r="H50" s="83" t="s">
        <v>1174</v>
      </c>
      <c r="I50" s="83" t="s">
        <v>1174</v>
      </c>
      <c r="J50" s="83" t="s">
        <v>1792</v>
      </c>
      <c r="K50" s="83" t="s">
        <v>1174</v>
      </c>
      <c r="L50" s="83" t="s">
        <v>1174</v>
      </c>
      <c r="M50" s="83" t="s">
        <v>1174</v>
      </c>
      <c r="N50" s="83" t="s">
        <v>1174</v>
      </c>
      <c r="O50" s="83" t="s">
        <v>1174</v>
      </c>
      <c r="P50" s="83" t="s">
        <v>1174</v>
      </c>
      <c r="Q50" s="83" t="s">
        <v>1174</v>
      </c>
      <c r="R50" s="83" t="s">
        <v>1174</v>
      </c>
      <c r="S50" s="83" t="s">
        <v>1174</v>
      </c>
    </row>
    <row r="51">
      <c r="F51" s="185">
        <v>14.0</v>
      </c>
      <c r="G51" s="186" t="s">
        <v>1122</v>
      </c>
      <c r="H51" s="83" t="s">
        <v>1174</v>
      </c>
      <c r="I51" s="83" t="s">
        <v>1174</v>
      </c>
      <c r="J51" s="83" t="s">
        <v>1793</v>
      </c>
      <c r="K51" s="83" t="s">
        <v>1174</v>
      </c>
      <c r="L51" s="83" t="s">
        <v>1174</v>
      </c>
      <c r="M51" s="83" t="s">
        <v>1174</v>
      </c>
      <c r="N51" s="83" t="s">
        <v>1174</v>
      </c>
      <c r="O51" s="83" t="s">
        <v>1174</v>
      </c>
      <c r="P51" s="83" t="s">
        <v>1174</v>
      </c>
      <c r="Q51" s="83" t="s">
        <v>1174</v>
      </c>
      <c r="R51" s="83" t="s">
        <v>1174</v>
      </c>
      <c r="S51" s="83" t="s">
        <v>1174</v>
      </c>
    </row>
    <row r="52">
      <c r="F52" s="185">
        <v>15.0</v>
      </c>
      <c r="G52" s="186" t="s">
        <v>1120</v>
      </c>
      <c r="H52" s="83" t="s">
        <v>1174</v>
      </c>
      <c r="I52" s="83" t="s">
        <v>1174</v>
      </c>
      <c r="J52" s="83" t="s">
        <v>928</v>
      </c>
      <c r="K52" s="83" t="s">
        <v>1794</v>
      </c>
      <c r="L52" s="83" t="s">
        <v>843</v>
      </c>
      <c r="M52" s="83" t="s">
        <v>1174</v>
      </c>
      <c r="N52" s="83" t="s">
        <v>1174</v>
      </c>
      <c r="O52" s="83" t="s">
        <v>780</v>
      </c>
      <c r="P52" s="83" t="s">
        <v>1174</v>
      </c>
      <c r="Q52" s="83" t="s">
        <v>1174</v>
      </c>
      <c r="R52" s="83" t="s">
        <v>460</v>
      </c>
      <c r="S52" s="83" t="s">
        <v>278</v>
      </c>
    </row>
    <row r="53">
      <c r="F53" s="185">
        <v>15.0</v>
      </c>
      <c r="G53" s="186" t="s">
        <v>1120</v>
      </c>
      <c r="H53" s="83" t="s">
        <v>1174</v>
      </c>
      <c r="I53" s="83" t="s">
        <v>1174</v>
      </c>
      <c r="J53" s="83" t="s">
        <v>1174</v>
      </c>
      <c r="K53" s="83" t="s">
        <v>1795</v>
      </c>
      <c r="L53" s="83" t="s">
        <v>1796</v>
      </c>
      <c r="M53" s="83" t="s">
        <v>1174</v>
      </c>
      <c r="N53" s="83" t="s">
        <v>1174</v>
      </c>
      <c r="O53" s="83" t="s">
        <v>651</v>
      </c>
      <c r="P53" s="83" t="s">
        <v>1174</v>
      </c>
      <c r="Q53" s="83" t="s">
        <v>1174</v>
      </c>
      <c r="R53" s="83" t="s">
        <v>331</v>
      </c>
      <c r="S53" s="83" t="s">
        <v>756</v>
      </c>
    </row>
    <row r="54">
      <c r="F54" s="185">
        <v>15.0</v>
      </c>
      <c r="G54" s="186" t="s">
        <v>1120</v>
      </c>
      <c r="H54" s="83" t="s">
        <v>1174</v>
      </c>
      <c r="I54" s="83" t="s">
        <v>1174</v>
      </c>
      <c r="J54" s="83" t="s">
        <v>1174</v>
      </c>
      <c r="K54" s="83" t="s">
        <v>430</v>
      </c>
      <c r="L54" s="83" t="s">
        <v>1174</v>
      </c>
      <c r="M54" s="83" t="s">
        <v>1174</v>
      </c>
      <c r="N54" s="83" t="s">
        <v>1174</v>
      </c>
      <c r="O54" s="83" t="s">
        <v>1174</v>
      </c>
      <c r="P54" s="83" t="s">
        <v>1174</v>
      </c>
      <c r="Q54" s="83" t="s">
        <v>1174</v>
      </c>
      <c r="R54" s="83" t="s">
        <v>1174</v>
      </c>
      <c r="S54" s="83" t="s">
        <v>846</v>
      </c>
    </row>
    <row r="55">
      <c r="F55" s="185">
        <v>15.0</v>
      </c>
      <c r="G55" s="186" t="s">
        <v>1120</v>
      </c>
      <c r="H55" s="83" t="s">
        <v>1174</v>
      </c>
      <c r="I55" s="83" t="s">
        <v>1174</v>
      </c>
      <c r="J55" s="83" t="s">
        <v>1174</v>
      </c>
      <c r="K55" s="83" t="s">
        <v>1174</v>
      </c>
      <c r="L55" s="83" t="s">
        <v>1174</v>
      </c>
      <c r="M55" s="83" t="s">
        <v>1174</v>
      </c>
      <c r="N55" s="83" t="s">
        <v>1174</v>
      </c>
      <c r="O55" s="83" t="s">
        <v>1174</v>
      </c>
      <c r="P55" s="83" t="s">
        <v>1174</v>
      </c>
      <c r="Q55" s="83" t="s">
        <v>1174</v>
      </c>
      <c r="R55" s="83" t="s">
        <v>1174</v>
      </c>
      <c r="S55" s="83" t="s">
        <v>1797</v>
      </c>
    </row>
    <row r="56">
      <c r="F56" s="185">
        <v>15.0</v>
      </c>
      <c r="G56" s="186" t="s">
        <v>1120</v>
      </c>
      <c r="H56" s="83" t="s">
        <v>1174</v>
      </c>
      <c r="I56" s="83" t="s">
        <v>1174</v>
      </c>
      <c r="J56" s="83" t="s">
        <v>1174</v>
      </c>
      <c r="K56" s="83" t="s">
        <v>1174</v>
      </c>
      <c r="L56" s="83" t="s">
        <v>1174</v>
      </c>
      <c r="M56" s="83" t="s">
        <v>1174</v>
      </c>
      <c r="N56" s="83" t="s">
        <v>1174</v>
      </c>
      <c r="O56" s="83" t="s">
        <v>1174</v>
      </c>
      <c r="P56" s="83" t="s">
        <v>1174</v>
      </c>
      <c r="Q56" s="83" t="s">
        <v>1174</v>
      </c>
      <c r="R56" s="83" t="s">
        <v>1174</v>
      </c>
      <c r="S56" s="83" t="s">
        <v>660</v>
      </c>
    </row>
  </sheetData>
  <mergeCells count="2">
    <mergeCell ref="H1:S1"/>
    <mergeCell ref="A19:C19"/>
  </mergeCells>
  <conditionalFormatting sqref="H3:S56">
    <cfRule type="cellIs" dxfId="2" priority="1" operator="equal">
      <formula>"PASS"</formula>
    </cfRule>
  </conditionalFormatting>
  <drawing r:id="rId4"/>
  <legacyDrawing r:id="rId5"/>
</worksheet>
</file>